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76" firstSheet="60" activeTab="60"/>
  </bookViews>
  <sheets>
    <sheet name="封面" sheetId="2" state="hidden" r:id="rId1"/>
    <sheet name="填表说明" sheetId="150" state="hidden" r:id="rId2"/>
    <sheet name="基本情况表" sheetId="148" state="hidden" r:id="rId3"/>
    <sheet name="企业联系人名单" sheetId="149" state="hidden" r:id="rId4"/>
    <sheet name="流动资产汇总表" sheetId="132" state="hidden" r:id="rId5"/>
    <sheet name="货币汇总表" sheetId="131" state="hidden" r:id="rId6"/>
    <sheet name="现金" sheetId="7" state="hidden" r:id="rId7"/>
    <sheet name="银行存款" sheetId="9" state="hidden" r:id="rId8"/>
    <sheet name="其他货币资金" sheetId="10" state="hidden" r:id="rId9"/>
    <sheet name="交易性金融资产汇总表" sheetId="135" state="hidden" r:id="rId10"/>
    <sheet name="交易性金融资产－股票" sheetId="12" state="hidden" r:id="rId11"/>
    <sheet name="交易性金融资产－债券" sheetId="13" state="hidden" r:id="rId12"/>
    <sheet name="交易性金融资产－基金" sheetId="96" state="hidden" r:id="rId13"/>
    <sheet name="衍生金融资产" sheetId="152" state="hidden" r:id="rId14"/>
    <sheet name="应收票据" sheetId="15" state="hidden" r:id="rId15"/>
    <sheet name="应收账款" sheetId="16" state="hidden" r:id="rId16"/>
    <sheet name="应收款项融资汇总表" sheetId="177" state="hidden" r:id="rId17"/>
    <sheet name="应收款项融资-应收票据" sheetId="178" state="hidden" r:id="rId18"/>
    <sheet name="应收款项融资-应收账款" sheetId="179" state="hidden" r:id="rId19"/>
    <sheet name="预付账款" sheetId="20" state="hidden" r:id="rId20"/>
    <sheet name="其他应收款汇总表" sheetId="180" state="hidden" r:id="rId21"/>
    <sheet name="其他应收款" sheetId="22" state="hidden" r:id="rId22"/>
    <sheet name="应收利息" sheetId="19" state="hidden" r:id="rId23"/>
    <sheet name="应收股利" sheetId="18" state="hidden" r:id="rId24"/>
    <sheet name="存货汇总表" sheetId="136" state="hidden" r:id="rId25"/>
    <sheet name="材料采购" sheetId="25" state="hidden" r:id="rId26"/>
    <sheet name="原材料" sheetId="24" state="hidden" r:id="rId27"/>
    <sheet name="在库周转材料" sheetId="26" state="hidden" r:id="rId28"/>
    <sheet name="委托加工物资" sheetId="28" state="hidden" r:id="rId29"/>
    <sheet name="产成品" sheetId="29" state="hidden" r:id="rId30"/>
    <sheet name="在产品" sheetId="30" state="hidden" r:id="rId31"/>
    <sheet name="发出商品" sheetId="31" state="hidden" r:id="rId32"/>
    <sheet name="在用周转材料" sheetId="33" state="hidden" r:id="rId33"/>
    <sheet name="在用低值易耗品" sheetId="32" state="hidden" r:id="rId34"/>
    <sheet name="合同资产" sheetId="181" state="hidden" r:id="rId35"/>
    <sheet name="合同" sheetId="153" state="hidden" r:id="rId36"/>
    <sheet name="持有待售资产" sheetId="154" state="hidden" r:id="rId37"/>
    <sheet name="一年内到期的非流动资产" sheetId="38" state="hidden" r:id="rId38"/>
    <sheet name="其他流动资产" sheetId="39" state="hidden" r:id="rId39"/>
    <sheet name="债权投资" sheetId="155" state="hidden" r:id="rId40"/>
    <sheet name="其他债权投资" sheetId="157" state="hidden" r:id="rId41"/>
    <sheet name="长期应收款" sheetId="101" state="hidden" r:id="rId42"/>
    <sheet name="长期股权投资" sheetId="45" state="hidden" r:id="rId43"/>
    <sheet name="委托贷款" sheetId="156" state="hidden" r:id="rId44"/>
    <sheet name="其他权益工具投资" sheetId="158" state="hidden" r:id="rId45"/>
    <sheet name="其他非流动金融资产汇总表" sheetId="182" state="hidden" r:id="rId46"/>
    <sheet name="其他非流动金融资产－股票" sheetId="183" state="hidden" r:id="rId47"/>
    <sheet name="其他非流动金融资产－债券" sheetId="184" state="hidden" r:id="rId48"/>
    <sheet name="其他非流动金融资产－基金" sheetId="185" state="hidden" r:id="rId49"/>
    <sheet name="内部投资" sheetId="159" state="hidden" r:id="rId50"/>
    <sheet name="投资性房地产(成本)" sheetId="122" state="hidden" r:id="rId51"/>
    <sheet name="投资性房地产(公允价值)" sheetId="103" state="hidden" r:id="rId52"/>
    <sheet name="投资性地产(成本)" sheetId="123" state="hidden" r:id="rId53"/>
    <sheet name="投资性地产(公允价值)" sheetId="125" state="hidden" r:id="rId54"/>
    <sheet name="房屋" sheetId="40" state="hidden" r:id="rId55"/>
    <sheet name="建筑物" sheetId="41" state="hidden" r:id="rId56"/>
    <sheet name="管道沟槽" sheetId="48" state="hidden" r:id="rId57"/>
    <sheet name="长输管道" sheetId="172" state="hidden" r:id="rId58"/>
    <sheet name="机器设备" sheetId="144" state="hidden" r:id="rId59"/>
    <sheet name="Sheet1" sheetId="192" state="hidden" r:id="rId60"/>
    <sheet name="办公设备" sheetId="194" r:id="rId61"/>
    <sheet name="固定20241231" sheetId="193" state="hidden" r:id="rId62"/>
    <sheet name="土地" sheetId="126" state="hidden" r:id="rId63"/>
    <sheet name="园林绿化" sheetId="49" state="hidden" r:id="rId64"/>
    <sheet name="在建工程汇总表" sheetId="141" state="hidden" r:id="rId65"/>
    <sheet name="土建在建工程" sheetId="54" state="hidden" r:id="rId66"/>
    <sheet name="设备安装在建工程" sheetId="55" state="hidden" r:id="rId67"/>
    <sheet name="生产性生物资产" sheetId="142" state="hidden" r:id="rId68"/>
    <sheet name="油气资产" sheetId="143" state="hidden" r:id="rId69"/>
    <sheet name="使用权资产" sheetId="160" state="hidden" r:id="rId70"/>
    <sheet name="无形资产汇总" sheetId="145" state="hidden" r:id="rId71"/>
    <sheet name="无－土地使用权" sheetId="58" state="hidden" r:id="rId72"/>
    <sheet name="无－矿业权" sheetId="130" state="hidden" r:id="rId73"/>
    <sheet name="无－其他无形资产" sheetId="59" state="hidden" r:id="rId74"/>
    <sheet name="开发支出" sheetId="108" state="hidden" r:id="rId75"/>
    <sheet name="商誉" sheetId="109" state="hidden" r:id="rId76"/>
    <sheet name="长期待摊" sheetId="61" state="hidden" r:id="rId77"/>
    <sheet name="递延所得税资产" sheetId="63" state="hidden" r:id="rId78"/>
    <sheet name="其他非流动资产" sheetId="62" state="hidden" r:id="rId79"/>
    <sheet name="流动负债汇总表" sheetId="146" state="hidden" r:id="rId80"/>
    <sheet name="短期借款" sheetId="65" state="hidden" r:id="rId81"/>
    <sheet name="交易性金融负债" sheetId="114" state="hidden" r:id="rId82"/>
    <sheet name="衍生金融负债" sheetId="162" state="hidden" r:id="rId83"/>
    <sheet name="应付票据" sheetId="66" state="hidden" r:id="rId84"/>
    <sheet name="应付账款" sheetId="67" state="hidden" r:id="rId85"/>
    <sheet name="预收账款" sheetId="68" state="hidden" r:id="rId86"/>
    <sheet name="合同负债" sheetId="163" state="hidden" r:id="rId87"/>
    <sheet name="应付职工薪酬" sheetId="72" state="hidden" r:id="rId88"/>
    <sheet name="应交税费" sheetId="73" state="hidden" r:id="rId89"/>
    <sheet name="其他应付款汇总表" sheetId="187" state="hidden" r:id="rId90"/>
    <sheet name="其他应付款" sheetId="70" state="hidden" r:id="rId91"/>
    <sheet name="应付利息" sheetId="115" state="hidden" r:id="rId92"/>
    <sheet name="应付股利" sheetId="74" state="hidden" r:id="rId93"/>
    <sheet name="持有待售负债" sheetId="164" state="hidden" r:id="rId94"/>
    <sheet name="一年内到期的非流动负债" sheetId="77" state="hidden" r:id="rId95"/>
    <sheet name="其他流动负债" sheetId="78" state="hidden" r:id="rId96"/>
    <sheet name="非流动负债汇总" sheetId="147" state="hidden" r:id="rId97"/>
    <sheet name="长期借款" sheetId="80" state="hidden" r:id="rId98"/>
    <sheet name="应付债券汇总表" sheetId="191" state="hidden" r:id="rId99"/>
    <sheet name="应付债券" sheetId="81" state="hidden" r:id="rId100"/>
    <sheet name="优先股" sheetId="189" state="hidden" r:id="rId101"/>
    <sheet name="永续债" sheetId="190" state="hidden" r:id="rId102"/>
    <sheet name="租赁负债" sheetId="87" state="hidden" r:id="rId103"/>
    <sheet name="长期应付款" sheetId="82" state="hidden" r:id="rId104"/>
    <sheet name="长期应付职工薪酬" sheetId="167" state="hidden" r:id="rId105"/>
    <sheet name="预计负债" sheetId="94" state="hidden" r:id="rId106"/>
    <sheet name="递延收益" sheetId="166" state="hidden" r:id="rId107"/>
    <sheet name="递延所得税负债" sheetId="85" state="hidden" r:id="rId108"/>
    <sheet name="其他非流动负债" sheetId="84" state="hidden" r:id="rId109"/>
    <sheet name="评估分析" sheetId="88" state="hidden" r:id="rId110"/>
  </sheets>
  <definedNames>
    <definedName name="_xlnm._FilterDatabase" localSheetId="60" hidden="1">办公设备!$A$1:$F$81</definedName>
    <definedName name="_xlnm._FilterDatabase" localSheetId="61" hidden="1">固定20241231!$A$1:$AA$4612</definedName>
    <definedName name="_xlnm.Print_Area" localSheetId="25">材料采购!$A$2:$Q$37</definedName>
    <definedName name="_xlnm.Print_Area" localSheetId="29">产成品!$A$2:$Q$38</definedName>
    <definedName name="_xlnm.Print_Area" localSheetId="93">持有待售负债!$A$2:$I$37</definedName>
    <definedName name="_xlnm.Print_Area" localSheetId="36">持有待售资产!$A$2:$K$38</definedName>
    <definedName name="_xlnm.Print_Area" localSheetId="24">存货汇总表!$A$2:$H$21</definedName>
    <definedName name="_xlnm.Print_Area" localSheetId="106">递延收益!$A$2:$M$37</definedName>
    <definedName name="_xlnm.Print_Area" localSheetId="107">递延所得税负债!$A$2:$H$37</definedName>
    <definedName name="_xlnm.Print_Area" localSheetId="77">递延所得税资产!$A$2:$H$36</definedName>
    <definedName name="_xlnm.Print_Area" localSheetId="80">短期借款!$A$2:$M$37</definedName>
    <definedName name="_xlnm.Print_Area" localSheetId="31">发出商品!$A$2:$R$38</definedName>
    <definedName name="_xlnm.Print_Area" localSheetId="54">房屋!$A$2:$AC$38</definedName>
    <definedName name="_xlnm.Print_Area" localSheetId="96">非流动负债汇总!$A$2:$H$25</definedName>
    <definedName name="_xlnm.Print_Area" localSheetId="56">管道沟槽!$A$2:$Y$38</definedName>
    <definedName name="_xlnm.Print_Area" localSheetId="35">合同!$A$2:$R$38</definedName>
    <definedName name="_xlnm.Print_Area" localSheetId="86">合同负债!$A$2:$I$37</definedName>
    <definedName name="_xlnm.Print_Area" localSheetId="34">合同资产!$A$2:$S$37</definedName>
    <definedName name="_xlnm.Print_Area" localSheetId="5">货币汇总表!$A$2:$H$19</definedName>
    <definedName name="_xlnm.Print_Area" localSheetId="58">机器设备!$A$2:$V$38</definedName>
    <definedName name="_xlnm.Print_Area" localSheetId="55">建筑物!$A$2:$W$38</definedName>
    <definedName name="_xlnm.Print_Area" localSheetId="81">交易性金融负债!$A$2:$I$37</definedName>
    <definedName name="_xlnm.Print_Area" localSheetId="10">'交易性金融资产－股票'!$A$2:$N$36</definedName>
    <definedName name="_xlnm.Print_Area" localSheetId="9">交易性金融资产汇总表!$A$2:$H$19</definedName>
    <definedName name="_xlnm.Print_Area" localSheetId="12">'交易性金融资产－基金'!$A$2:$O$36</definedName>
    <definedName name="_xlnm.Print_Area" localSheetId="11">'交易性金融资产－债券'!$A$2:$N$37</definedName>
    <definedName name="_xlnm.Print_Area" localSheetId="74">开发支出!$A$2:$J$36</definedName>
    <definedName name="_xlnm.Print_Area" localSheetId="79">流动负债汇总表!$A$2:$H$22</definedName>
    <definedName name="_xlnm.Print_Area" localSheetId="4">流动资产汇总表!$A$2:$H$23</definedName>
    <definedName name="_xlnm.Print_Area" localSheetId="49">内部投资!$A$2:$M$37</definedName>
    <definedName name="_xlnm.Print_Area" localSheetId="109">评估分析!$A$5:$G$39</definedName>
    <definedName name="_xlnm.Print_Area" localSheetId="108">其他非流动负债!$A$2:$I$37</definedName>
    <definedName name="_xlnm.Print_Area" localSheetId="46">'其他非流动金融资产－股票'!$A$2:$N$36</definedName>
    <definedName name="_xlnm.Print_Area" localSheetId="45">其他非流动金融资产汇总表!$A$2:$H$19</definedName>
    <definedName name="_xlnm.Print_Area" localSheetId="48">'其他非流动金融资产－基金'!$A$2:$O$36</definedName>
    <definedName name="_xlnm.Print_Area" localSheetId="47">'其他非流动金融资产－债券'!$A$2:$N$37</definedName>
    <definedName name="_xlnm.Print_Area" localSheetId="78">其他非流动资产!$A$2:$J$37</definedName>
    <definedName name="_xlnm.Print_Area" localSheetId="8">其他货币资金!$A$2:$M$37</definedName>
    <definedName name="_xlnm.Print_Area" localSheetId="95">其他流动负债!$A$2:$I$36</definedName>
    <definedName name="_xlnm.Print_Area" localSheetId="38">其他流动资产!$A$2:$L$38</definedName>
    <definedName name="_xlnm.Print_Area" localSheetId="44">其他权益工具投资!$A$2:$N$37</definedName>
    <definedName name="_xlnm.Print_Area" localSheetId="90">其他应付款!$A$2:$I$37</definedName>
    <definedName name="_xlnm.Print_Area" localSheetId="89">其他应付款汇总表!$A$2:$H$19</definedName>
    <definedName name="_xlnm.Print_Area" localSheetId="21">其他应收款!$A$2:$S$37</definedName>
    <definedName name="_xlnm.Print_Area" localSheetId="20">其他应收款汇总表!$A$2:$H$19</definedName>
    <definedName name="_xlnm.Print_Area" localSheetId="40">其他债权投资!$A$2:$N$37</definedName>
    <definedName name="_xlnm.Print_Area" localSheetId="75">商誉!$A$2:$J$36</definedName>
    <definedName name="_xlnm.Print_Area" localSheetId="66">设备安装在建工程!$A$2:$W$36</definedName>
    <definedName name="_xlnm.Print_Area" localSheetId="67">生产性生物资产!$A$2:$R$37</definedName>
    <definedName name="_xlnm.Print_Area" localSheetId="69">使用权资产!$A$2:$P$36</definedName>
    <definedName name="_xlnm.Print_Area" localSheetId="52">'投资性地产(成本)'!$A$2:$U$37</definedName>
    <definedName name="_xlnm.Print_Area" localSheetId="53">'投资性地产(公允价值)'!$A$2:$U$37</definedName>
    <definedName name="_xlnm.Print_Area" localSheetId="50">'投资性房地产(成本)'!$A$2:$AA$38</definedName>
    <definedName name="_xlnm.Print_Area" localSheetId="51">'投资性房地产(公允价值)'!$A$2:$W$38</definedName>
    <definedName name="_xlnm.Print_Area" localSheetId="62">土地!$A$2:$V$38</definedName>
    <definedName name="_xlnm.Print_Area" localSheetId="65">土建在建工程!$A$2:$O$36</definedName>
    <definedName name="_xlnm.Print_Area" localSheetId="43">委托贷款!$A$2:$M$37</definedName>
    <definedName name="_xlnm.Print_Area" localSheetId="28">委托加工物资!$A$2:$R$38</definedName>
    <definedName name="_xlnm.Print_Area" localSheetId="72">'无－矿业权'!$A$2:$P$39</definedName>
    <definedName name="_xlnm.Print_Area" localSheetId="73">'无－其他无形资产'!$A$2:$M$36</definedName>
    <definedName name="_xlnm.Print_Area" localSheetId="71">'无－土地使用权'!$A$2:$S$38</definedName>
    <definedName name="_xlnm.Print_Area" localSheetId="70">无形资产汇总!$A$2:$H$24</definedName>
    <definedName name="_xlnm.Print_Area" localSheetId="6">现金!$A$2:$L$37</definedName>
    <definedName name="_xlnm.Print_Area" localSheetId="82">衍生金融负债!$A$2:$M$36</definedName>
    <definedName name="_xlnm.Print_Area" localSheetId="13">衍生金融资产!$A$2:$O$36</definedName>
    <definedName name="_xlnm.Print_Area" localSheetId="94">一年内到期的非流动负债!$A$2:$J$36</definedName>
    <definedName name="_xlnm.Print_Area" localSheetId="37">一年内到期的非流动资产!$A$2:$K$38</definedName>
    <definedName name="_xlnm.Print_Area" localSheetId="7">银行存款!$A$2:$M$37</definedName>
    <definedName name="_xlnm.Print_Area" localSheetId="92">应付股利!$A$2:$I$37</definedName>
    <definedName name="_xlnm.Print_Area" localSheetId="91">应付利息!$A$2:$K$36</definedName>
    <definedName name="_xlnm.Print_Area" localSheetId="83">应付票据!$A$2:$J$37</definedName>
    <definedName name="_xlnm.Print_Area" localSheetId="99">应付债券!$A$2:$K$37</definedName>
    <definedName name="_xlnm.Print_Area" localSheetId="98">应付债券汇总表!$A$2:$H$19</definedName>
    <definedName name="_xlnm.Print_Area" localSheetId="84">应付账款!$A$2:$I$37</definedName>
    <definedName name="_xlnm.Print_Area" localSheetId="87">应付职工薪酬!$A$2:$H$26</definedName>
    <definedName name="_xlnm.Print_Area" localSheetId="88">应交税费!$A$2:$I$25</definedName>
    <definedName name="_xlnm.Print_Area" localSheetId="23">应收股利!$A$2:$K$36</definedName>
    <definedName name="_xlnm.Print_Area" localSheetId="16">应收款项融资汇总表!$A$2:$H$19</definedName>
    <definedName name="_xlnm.Print_Area" localSheetId="17">'应收款项融资-应收票据'!$A$2:$L$37</definedName>
    <definedName name="_xlnm.Print_Area" localSheetId="18">'应收款项融资-应收账款'!$A$2:$S$37</definedName>
    <definedName name="_xlnm.Print_Area" localSheetId="22">应收利息!$A$2:$M$36</definedName>
    <definedName name="_xlnm.Print_Area" localSheetId="14">应收票据!$A$2:$L$37</definedName>
    <definedName name="_xlnm.Print_Area" localSheetId="15">应收账款!$A$2:$S$37</definedName>
    <definedName name="_xlnm.Print_Area" localSheetId="101">永续债!$A$2:$J$37</definedName>
    <definedName name="_xlnm.Print_Area" localSheetId="100">优先股!$A$2:$K$36</definedName>
    <definedName name="_xlnm.Print_Area" localSheetId="68">油气资产!$A$2:$S$38</definedName>
    <definedName name="_xlnm.Print_Area" localSheetId="19">预付账款!$A$2:$L$37</definedName>
    <definedName name="_xlnm.Print_Area" localSheetId="105">预计负债!$A$2:$I$37</definedName>
    <definedName name="_xlnm.Print_Area" localSheetId="85">预收账款!$A$2:$I$37</definedName>
    <definedName name="_xlnm.Print_Area" localSheetId="63">园林绿化!$A$2:$Q$38</definedName>
    <definedName name="_xlnm.Print_Area" localSheetId="26">原材料!$A$2:$R$38</definedName>
    <definedName name="_xlnm.Print_Area" localSheetId="30">在产品!$A$2:$Q$38</definedName>
    <definedName name="_xlnm.Print_Area" localSheetId="64">在建工程汇总表!$A$2:$H$24</definedName>
    <definedName name="_xlnm.Print_Area" localSheetId="27">在库周转材料!$A$2:$R$38</definedName>
    <definedName name="_xlnm.Print_Area" localSheetId="33">在用低值易耗品!$A$2:$L$38</definedName>
    <definedName name="_xlnm.Print_Area" localSheetId="32">在用周转材料!$A$2:$R$38</definedName>
    <definedName name="_xlnm.Print_Area" localSheetId="39">债权投资!$A$2:$N$37</definedName>
    <definedName name="_xlnm.Print_Area" localSheetId="76">长期待摊!$A$2:$M$36</definedName>
    <definedName name="_xlnm.Print_Area" localSheetId="42">长期股权投资!$A$2:$M$37</definedName>
    <definedName name="_xlnm.Print_Area" localSheetId="97">长期借款!$A$2:$M$37</definedName>
    <definedName name="_xlnm.Print_Area" localSheetId="103">长期应付款!$A$2:$M$37</definedName>
    <definedName name="_xlnm.Print_Area" localSheetId="104">长期应付职工薪酬!$A$2:$H$37</definedName>
    <definedName name="_xlnm.Print_Area" localSheetId="41">长期应收款!$A$2:$K$37</definedName>
    <definedName name="_xlnm.Print_Area" localSheetId="57">长输管道!$A$2:$AH$38</definedName>
    <definedName name="_xlnm.Print_Area" localSheetId="102">租赁负债!$A$2:$J$37</definedName>
    <definedName name="_xlnm.Print_Titles" localSheetId="25">材料采购!$2:$7</definedName>
    <definedName name="_xlnm.Print_Titles" localSheetId="29">产成品!$2:$7</definedName>
    <definedName name="_xlnm.Print_Titles" localSheetId="93">持有待售负债!$2:$6</definedName>
    <definedName name="_xlnm.Print_Titles" localSheetId="36">持有待售资产!$2:$6</definedName>
    <definedName name="_xlnm.Print_Titles" localSheetId="106">递延收益!$2:$7</definedName>
    <definedName name="_xlnm.Print_Titles" localSheetId="107">递延所得税负债!$2:$7</definedName>
    <definedName name="_xlnm.Print_Titles" localSheetId="77">递延所得税资产!$2:$6</definedName>
    <definedName name="_xlnm.Print_Titles" localSheetId="80">短期借款!$2:$6</definedName>
    <definedName name="_xlnm.Print_Titles" localSheetId="31">发出商品!$2:$7</definedName>
    <definedName name="_xlnm.Print_Titles" localSheetId="54">房屋!$2:$7</definedName>
    <definedName name="_xlnm.Print_Titles" localSheetId="56">管道沟槽!$2:$7</definedName>
    <definedName name="_xlnm.Print_Titles" localSheetId="35">合同!$2:$7</definedName>
    <definedName name="_xlnm.Print_Titles" localSheetId="86">合同负债!$2:$6</definedName>
    <definedName name="_xlnm.Print_Titles" localSheetId="34">合同资产!$2:$6</definedName>
    <definedName name="_xlnm.Print_Titles" localSheetId="55">建筑物!$2:$7</definedName>
    <definedName name="_xlnm.Print_Titles" localSheetId="81">交易性金融负债!$2:$6</definedName>
    <definedName name="_xlnm.Print_Titles" localSheetId="10">'交易性金融资产－股票'!$2:$6</definedName>
    <definedName name="_xlnm.Print_Titles" localSheetId="12">'交易性金融资产－基金'!$2:$6</definedName>
    <definedName name="_xlnm.Print_Titles" localSheetId="11">'交易性金融资产－债券'!$2:$6</definedName>
    <definedName name="_xlnm.Print_Titles" localSheetId="74">开发支出!$2:$6</definedName>
    <definedName name="_xlnm.Print_Titles" localSheetId="49">内部投资!$2:$6</definedName>
    <definedName name="_xlnm.Print_Titles" localSheetId="109">评估分析!$5:$9</definedName>
    <definedName name="_xlnm.Print_Titles" localSheetId="108">其他非流动负债!$2:$7</definedName>
    <definedName name="_xlnm.Print_Titles" localSheetId="46">'其他非流动金融资产－股票'!$2:$6</definedName>
    <definedName name="_xlnm.Print_Titles" localSheetId="48">'其他非流动金融资产－基金'!$2:$6</definedName>
    <definedName name="_xlnm.Print_Titles" localSheetId="47">'其他非流动金融资产－债券'!$2:$6</definedName>
    <definedName name="_xlnm.Print_Titles" localSheetId="78">其他非流动资产!$2:$7</definedName>
    <definedName name="_xlnm.Print_Titles" localSheetId="8">其他货币资金!$2:$6</definedName>
    <definedName name="_xlnm.Print_Titles" localSheetId="95">其他流动负债!$2:$7</definedName>
    <definedName name="_xlnm.Print_Titles" localSheetId="38">其他流动资产!$2:$6</definedName>
    <definedName name="_xlnm.Print_Titles" localSheetId="44">其他权益工具投资!$2:$6</definedName>
    <definedName name="_xlnm.Print_Titles" localSheetId="90">其他应付款!$2:$6</definedName>
    <definedName name="_xlnm.Print_Titles" localSheetId="21">其他应收款!$2:$6</definedName>
    <definedName name="_xlnm.Print_Titles" localSheetId="40">其他债权投资!$2:$6</definedName>
    <definedName name="_xlnm.Print_Titles" localSheetId="75">商誉!$2:$6</definedName>
    <definedName name="_xlnm.Print_Titles" localSheetId="66">设备安装在建工程!$2:$7</definedName>
    <definedName name="_xlnm.Print_Titles" localSheetId="69">使用权资产!$2:$6</definedName>
    <definedName name="_xlnm.Print_Titles" localSheetId="52">'投资性地产(成本)'!$2:$7</definedName>
    <definedName name="_xlnm.Print_Titles" localSheetId="53">'投资性地产(公允价值)'!$2:$7</definedName>
    <definedName name="_xlnm.Print_Titles" localSheetId="50">'投资性房地产(成本)'!$2:$8</definedName>
    <definedName name="_xlnm.Print_Titles" localSheetId="51">'投资性房地产(公允价值)'!$2:$8</definedName>
    <definedName name="_xlnm.Print_Titles" localSheetId="62">土地!$2:$6</definedName>
    <definedName name="_xlnm.Print_Titles" localSheetId="65">土建在建工程!$2:$6</definedName>
    <definedName name="_xlnm.Print_Titles" localSheetId="43">委托贷款!$2:$6</definedName>
    <definedName name="_xlnm.Print_Titles" localSheetId="28">委托加工物资!$2:$7</definedName>
    <definedName name="_xlnm.Print_Titles" localSheetId="72">'无－矿业权'!$2:$6</definedName>
    <definedName name="_xlnm.Print_Titles" localSheetId="73">'无－其他无形资产'!$2:$6</definedName>
    <definedName name="_xlnm.Print_Titles" localSheetId="71">'无－土地使用权'!$2:$6</definedName>
    <definedName name="_xlnm.Print_Titles" localSheetId="6">现金!$2:$6</definedName>
    <definedName name="_xlnm.Print_Titles" localSheetId="82">衍生金融负债!$2:$6</definedName>
    <definedName name="_xlnm.Print_Titles" localSheetId="13">衍生金融资产!$2:$6</definedName>
    <definedName name="_xlnm.Print_Titles" localSheetId="94">一年内到期的非流动负债!$2:$7</definedName>
    <definedName name="_xlnm.Print_Titles" localSheetId="37">一年内到期的非流动资产!$2:$6</definedName>
    <definedName name="_xlnm.Print_Titles" localSheetId="7">银行存款!$2:$6</definedName>
    <definedName name="_xlnm.Print_Titles" localSheetId="92">应付股利!$2:$7</definedName>
    <definedName name="_xlnm.Print_Titles" localSheetId="91">应付利息!$2:$7</definedName>
    <definedName name="_xlnm.Print_Titles" localSheetId="83">应付票据!$2:$6</definedName>
    <definedName name="_xlnm.Print_Titles" localSheetId="99">应付债券!$2:$7</definedName>
    <definedName name="_xlnm.Print_Titles" localSheetId="84">应付账款!$2:$6</definedName>
    <definedName name="_xlnm.Print_Titles" localSheetId="87">应付职工薪酬!$2:$7</definedName>
    <definedName name="_xlnm.Print_Titles" localSheetId="88">应交税费!$2:$7</definedName>
    <definedName name="_xlnm.Print_Titles" localSheetId="23">应收股利!$2:$6</definedName>
    <definedName name="_xlnm.Print_Titles" localSheetId="17">'应收款项融资-应收票据'!$2:$6</definedName>
    <definedName name="_xlnm.Print_Titles" localSheetId="18">'应收款项融资-应收账款'!$2:$6</definedName>
    <definedName name="_xlnm.Print_Titles" localSheetId="22">应收利息!$2:$6</definedName>
    <definedName name="_xlnm.Print_Titles" localSheetId="14">应收票据!$2:$6</definedName>
    <definedName name="_xlnm.Print_Titles" localSheetId="15">应收账款!$2:$6</definedName>
    <definedName name="_xlnm.Print_Titles" localSheetId="101">永续债!$2:$7</definedName>
    <definedName name="_xlnm.Print_Titles" localSheetId="100">优先股!$2:$6</definedName>
    <definedName name="_xlnm.Print_Titles" localSheetId="19">预付账款!$2:$6</definedName>
    <definedName name="_xlnm.Print_Titles" localSheetId="85">预收账款!$2:$6</definedName>
    <definedName name="_xlnm.Print_Titles" localSheetId="63">园林绿化!$2:$7</definedName>
    <definedName name="_xlnm.Print_Titles" localSheetId="26">原材料!$2:$7</definedName>
    <definedName name="_xlnm.Print_Titles" localSheetId="30">在产品!$2:$7</definedName>
    <definedName name="_xlnm.Print_Titles" localSheetId="27">在库周转材料!$2:$7</definedName>
    <definedName name="_xlnm.Print_Titles" localSheetId="33">在用低值易耗品!$2:$7</definedName>
    <definedName name="_xlnm.Print_Titles" localSheetId="32">在用周转材料!$2:$7</definedName>
    <definedName name="_xlnm.Print_Titles" localSheetId="39">债权投资!$2:$6</definedName>
    <definedName name="_xlnm.Print_Titles" localSheetId="76">长期待摊!$2:$6</definedName>
    <definedName name="_xlnm.Print_Titles" localSheetId="42">长期股权投资!$2:$6</definedName>
    <definedName name="_xlnm.Print_Titles" localSheetId="97">长期借款!$2:$7</definedName>
    <definedName name="_xlnm.Print_Titles" localSheetId="103">长期应付款!$2:$7</definedName>
    <definedName name="_xlnm.Print_Titles" localSheetId="41">长期应收款!$2:$6</definedName>
    <definedName name="_xlnm.Print_Titles" localSheetId="57">长输管道!$2:$7</definedName>
  </definedNames>
  <calcPr calcId="191029"/>
  <customWorkbookViews>
    <customWorkbookView name="JXQ - 个人视面" guid="{A8AB5775-FFB8-4F7F-9170-50E9153A3668}" personalView="1" maximized="1" windowWidth="1020" windowHeight="629"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b/>
            <sz val="9"/>
            <rFont val="宋体"/>
            <charset val="134"/>
          </rPr>
          <t>例</t>
        </r>
        <r>
          <rPr>
            <b/>
            <sz val="9"/>
            <rFont val="Times New Roman"/>
            <charset val="134"/>
          </rPr>
          <t>:1998</t>
        </r>
        <r>
          <rPr>
            <b/>
            <sz val="9"/>
            <rFont val="宋体"/>
            <charset val="134"/>
          </rPr>
          <t>年</t>
        </r>
        <r>
          <rPr>
            <b/>
            <sz val="9"/>
            <rFont val="Times New Roman"/>
            <charset val="134"/>
          </rPr>
          <t>2</t>
        </r>
        <r>
          <rPr>
            <b/>
            <sz val="9"/>
            <rFont val="宋体"/>
            <charset val="134"/>
          </rPr>
          <t>月</t>
        </r>
        <r>
          <rPr>
            <b/>
            <sz val="9"/>
            <rFont val="Times New Roman"/>
            <charset val="134"/>
          </rPr>
          <t>3</t>
        </r>
        <r>
          <rPr>
            <b/>
            <sz val="9"/>
            <rFont val="宋体"/>
            <charset val="134"/>
          </rPr>
          <t>日</t>
        </r>
        <r>
          <rPr>
            <b/>
            <sz val="9"/>
            <rFont val="Times New Roman"/>
            <charset val="134"/>
          </rPr>
          <t>,</t>
        </r>
        <r>
          <rPr>
            <b/>
            <sz val="9"/>
            <rFont val="宋体"/>
            <charset val="134"/>
          </rPr>
          <t>应输入</t>
        </r>
        <r>
          <rPr>
            <b/>
            <sz val="9"/>
            <rFont val="Times New Roman"/>
            <charset val="134"/>
          </rPr>
          <t>1998.02.03,</t>
        </r>
        <r>
          <rPr>
            <b/>
            <sz val="9"/>
            <rFont val="宋体"/>
            <charset val="134"/>
          </rPr>
          <t>如无法确定具体月或日</t>
        </r>
        <r>
          <rPr>
            <b/>
            <sz val="9"/>
            <rFont val="Times New Roman"/>
            <charset val="134"/>
          </rPr>
          <t>,</t>
        </r>
        <r>
          <rPr>
            <b/>
            <sz val="9"/>
            <rFont val="宋体"/>
            <charset val="134"/>
          </rPr>
          <t>应默认为是</t>
        </r>
        <r>
          <rPr>
            <b/>
            <sz val="9"/>
            <rFont val="Times New Roman"/>
            <charset val="134"/>
          </rPr>
          <t>1</t>
        </r>
        <r>
          <rPr>
            <b/>
            <sz val="9"/>
            <rFont val="宋体"/>
            <charset val="134"/>
          </rPr>
          <t>月或</t>
        </r>
        <r>
          <rPr>
            <b/>
            <sz val="9"/>
            <rFont val="Times New Roman"/>
            <charset val="134"/>
          </rPr>
          <t>1</t>
        </r>
        <r>
          <rPr>
            <b/>
            <sz val="9"/>
            <rFont val="宋体"/>
            <charset val="134"/>
          </rPr>
          <t>日输入。</t>
        </r>
      </text>
    </comment>
  </commentList>
</comments>
</file>

<file path=xl/comments10.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 xml:space="preserve">月输入。
</t>
        </r>
      </text>
    </comment>
  </commentList>
</comments>
</file>

<file path=xl/comments11.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r>
          <rPr>
            <b/>
            <sz val="9"/>
            <rFont val="宋体"/>
            <charset val="134"/>
          </rPr>
          <t>。</t>
        </r>
        <r>
          <rPr>
            <sz val="9"/>
            <rFont val="宋体"/>
            <charset val="134"/>
          </rPr>
          <t xml:space="preserve">
</t>
        </r>
      </text>
    </comment>
  </commentList>
</comments>
</file>

<file path=xl/comments12.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 xml:space="preserve">月输入。
</t>
        </r>
      </text>
    </comment>
  </commentList>
</comments>
</file>

<file path=xl/comments13.xml><?xml version="1.0" encoding="utf-8"?>
<comments xmlns="http://schemas.openxmlformats.org/spreadsheetml/2006/main">
  <authors>
    <author>owner</author>
  </authors>
  <commentList>
    <comment ref="F6" authorId="0">
      <text>
        <r>
          <rPr>
            <b/>
            <sz val="9"/>
            <rFont val="宋体"/>
            <charset val="134"/>
          </rPr>
          <t>摊余价值</t>
        </r>
        <r>
          <rPr>
            <sz val="9"/>
            <rFont val="宋体"/>
            <charset val="134"/>
          </rPr>
          <t xml:space="preserve">
</t>
        </r>
      </text>
    </comment>
    <comment ref="H6" authorId="0">
      <text>
        <r>
          <rPr>
            <b/>
            <sz val="9"/>
            <rFont val="宋体"/>
            <charset val="134"/>
          </rPr>
          <t>摊余价值</t>
        </r>
        <r>
          <rPr>
            <sz val="9"/>
            <rFont val="宋体"/>
            <charset val="134"/>
          </rPr>
          <t xml:space="preserve">
</t>
        </r>
      </text>
    </comment>
    <comment ref="J6" authorId="0">
      <text>
        <r>
          <rPr>
            <b/>
            <sz val="9"/>
            <rFont val="宋体"/>
            <charset val="134"/>
          </rPr>
          <t>摊余价值</t>
        </r>
        <r>
          <rPr>
            <sz val="9"/>
            <rFont val="宋体"/>
            <charset val="134"/>
          </rPr>
          <t xml:space="preserve">
</t>
        </r>
      </text>
    </comment>
  </commentList>
</comments>
</file>

<file path=xl/comments14.xml><?xml version="1.0" encoding="utf-8"?>
<comments xmlns="http://schemas.openxmlformats.org/spreadsheetml/2006/main">
  <authors>
    <author>jxq</author>
  </authors>
  <commentList>
    <comment ref="M6" authorId="0">
      <text>
        <r>
          <rPr>
            <b/>
            <sz val="9"/>
            <color indexed="10"/>
            <rFont val="宋体"/>
            <charset val="134"/>
          </rPr>
          <t>日期的格式要求：</t>
        </r>
        <r>
          <rPr>
            <b/>
            <sz val="9"/>
            <rFont val="宋体"/>
            <charset val="134"/>
          </rPr>
          <t xml:space="preserve">
</t>
        </r>
        <r>
          <rPr>
            <sz val="9"/>
            <rFont val="宋体"/>
            <charset val="134"/>
          </rPr>
          <t>例：2004年2月,应输入2004.02,如无法确定具体月份,应默认为是1月输入。</t>
        </r>
      </text>
    </comment>
  </commentList>
</comments>
</file>

<file path=xl/comments15.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16.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 xml:space="preserve">日输入。
</t>
        </r>
      </text>
    </comment>
  </commentList>
</comments>
</file>

<file path=xl/comments17.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2004.02.03,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18.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2004.02.03,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19.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2.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E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20.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21.xml><?xml version="1.0" encoding="utf-8"?>
<comments xmlns="http://schemas.openxmlformats.org/spreadsheetml/2006/main">
  <authors>
    <author>Windows 用户</author>
  </authors>
  <commentList>
    <comment ref="E6" authorId="0">
      <text>
        <r>
          <rPr>
            <sz val="9"/>
            <rFont val="宋体"/>
            <charset val="134"/>
          </rPr>
          <t>Windows 用户:
抵押、质押、信用、保证</t>
        </r>
      </text>
    </comment>
  </commentList>
</comments>
</file>

<file path=xl/comments22.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2004.02.03,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23.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b/>
            <sz val="9"/>
            <rFont val="宋体"/>
            <charset val="134"/>
          </rPr>
          <t>例</t>
        </r>
        <r>
          <rPr>
            <b/>
            <sz val="9"/>
            <rFont val="Times New Roman"/>
            <charset val="134"/>
          </rPr>
          <t>:1998</t>
        </r>
        <r>
          <rPr>
            <b/>
            <sz val="9"/>
            <rFont val="宋体"/>
            <charset val="134"/>
          </rPr>
          <t>年</t>
        </r>
        <r>
          <rPr>
            <b/>
            <sz val="9"/>
            <rFont val="Times New Roman"/>
            <charset val="134"/>
          </rPr>
          <t>2</t>
        </r>
        <r>
          <rPr>
            <b/>
            <sz val="9"/>
            <rFont val="宋体"/>
            <charset val="134"/>
          </rPr>
          <t>月</t>
        </r>
        <r>
          <rPr>
            <b/>
            <sz val="9"/>
            <rFont val="Times New Roman"/>
            <charset val="134"/>
          </rPr>
          <t>3</t>
        </r>
        <r>
          <rPr>
            <b/>
            <sz val="9"/>
            <rFont val="宋体"/>
            <charset val="134"/>
          </rPr>
          <t>日</t>
        </r>
        <r>
          <rPr>
            <b/>
            <sz val="9"/>
            <rFont val="Times New Roman"/>
            <charset val="134"/>
          </rPr>
          <t>,</t>
        </r>
        <r>
          <rPr>
            <b/>
            <sz val="9"/>
            <rFont val="宋体"/>
            <charset val="134"/>
          </rPr>
          <t>应输入</t>
        </r>
        <r>
          <rPr>
            <b/>
            <sz val="9"/>
            <rFont val="Times New Roman"/>
            <charset val="134"/>
          </rPr>
          <t>1998.02.03,</t>
        </r>
        <r>
          <rPr>
            <b/>
            <sz val="9"/>
            <rFont val="宋体"/>
            <charset val="134"/>
          </rPr>
          <t>如无法确定具体月或日</t>
        </r>
        <r>
          <rPr>
            <b/>
            <sz val="9"/>
            <rFont val="Times New Roman"/>
            <charset val="134"/>
          </rPr>
          <t>,</t>
        </r>
        <r>
          <rPr>
            <b/>
            <sz val="9"/>
            <rFont val="宋体"/>
            <charset val="134"/>
          </rPr>
          <t>应默认为是</t>
        </r>
        <r>
          <rPr>
            <b/>
            <sz val="9"/>
            <rFont val="Times New Roman"/>
            <charset val="134"/>
          </rPr>
          <t>1</t>
        </r>
        <r>
          <rPr>
            <b/>
            <sz val="9"/>
            <rFont val="宋体"/>
            <charset val="134"/>
          </rPr>
          <t>月或</t>
        </r>
        <r>
          <rPr>
            <b/>
            <sz val="9"/>
            <rFont val="Times New Roman"/>
            <charset val="134"/>
          </rPr>
          <t>1</t>
        </r>
        <r>
          <rPr>
            <b/>
            <sz val="9"/>
            <rFont val="宋体"/>
            <charset val="134"/>
          </rPr>
          <t>日输入。</t>
        </r>
      </text>
    </comment>
  </commentList>
</comments>
</file>

<file path=xl/comments24.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E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25.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b/>
            <sz val="9"/>
            <rFont val="宋体"/>
            <charset val="134"/>
          </rPr>
          <t>例</t>
        </r>
        <r>
          <rPr>
            <b/>
            <sz val="9"/>
            <rFont val="Times New Roman"/>
            <charset val="134"/>
          </rPr>
          <t>:1998</t>
        </r>
        <r>
          <rPr>
            <b/>
            <sz val="9"/>
            <rFont val="宋体"/>
            <charset val="134"/>
          </rPr>
          <t>年</t>
        </r>
        <r>
          <rPr>
            <b/>
            <sz val="9"/>
            <rFont val="Times New Roman"/>
            <charset val="134"/>
          </rPr>
          <t>2</t>
        </r>
        <r>
          <rPr>
            <b/>
            <sz val="9"/>
            <rFont val="宋体"/>
            <charset val="134"/>
          </rPr>
          <t>月</t>
        </r>
        <r>
          <rPr>
            <b/>
            <sz val="9"/>
            <rFont val="Times New Roman"/>
            <charset val="134"/>
          </rPr>
          <t>3</t>
        </r>
        <r>
          <rPr>
            <b/>
            <sz val="9"/>
            <rFont val="宋体"/>
            <charset val="134"/>
          </rPr>
          <t>日</t>
        </r>
        <r>
          <rPr>
            <b/>
            <sz val="9"/>
            <rFont val="Times New Roman"/>
            <charset val="134"/>
          </rPr>
          <t>,</t>
        </r>
        <r>
          <rPr>
            <b/>
            <sz val="9"/>
            <rFont val="宋体"/>
            <charset val="134"/>
          </rPr>
          <t>应输入</t>
        </r>
        <r>
          <rPr>
            <b/>
            <sz val="9"/>
            <rFont val="Times New Roman"/>
            <charset val="134"/>
          </rPr>
          <t>1998.02.03,</t>
        </r>
        <r>
          <rPr>
            <b/>
            <sz val="9"/>
            <rFont val="宋体"/>
            <charset val="134"/>
          </rPr>
          <t>如无法确定具体月或日</t>
        </r>
        <r>
          <rPr>
            <b/>
            <sz val="9"/>
            <rFont val="Times New Roman"/>
            <charset val="134"/>
          </rPr>
          <t>,</t>
        </r>
        <r>
          <rPr>
            <b/>
            <sz val="9"/>
            <rFont val="宋体"/>
            <charset val="134"/>
          </rPr>
          <t>应默认为是</t>
        </r>
        <r>
          <rPr>
            <b/>
            <sz val="9"/>
            <rFont val="Times New Roman"/>
            <charset val="134"/>
          </rPr>
          <t>1</t>
        </r>
        <r>
          <rPr>
            <b/>
            <sz val="9"/>
            <rFont val="宋体"/>
            <charset val="134"/>
          </rPr>
          <t>月或</t>
        </r>
        <r>
          <rPr>
            <b/>
            <sz val="9"/>
            <rFont val="Times New Roman"/>
            <charset val="134"/>
          </rPr>
          <t>1</t>
        </r>
        <r>
          <rPr>
            <b/>
            <sz val="9"/>
            <rFont val="宋体"/>
            <charset val="134"/>
          </rPr>
          <t>日输入。</t>
        </r>
      </text>
    </comment>
  </commentList>
</comments>
</file>

<file path=xl/comments26.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27.xml><?xml version="1.0" encoding="utf-8"?>
<comments xmlns="http://schemas.openxmlformats.org/spreadsheetml/2006/main">
  <authors>
    <author>owner</author>
    <author>JXQ</author>
  </authors>
  <commentList>
    <comment ref="I7" authorId="0">
      <text>
        <r>
          <rPr>
            <b/>
            <sz val="9"/>
            <rFont val="宋体"/>
            <charset val="134"/>
          </rPr>
          <t>外购、自建、自用转入、存货转入等</t>
        </r>
        <r>
          <rPr>
            <sz val="9"/>
            <rFont val="宋体"/>
            <charset val="134"/>
          </rPr>
          <t xml:space="preserve">
</t>
        </r>
      </text>
    </comment>
    <comment ref="K7" authorId="1">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28.xml><?xml version="1.0" encoding="utf-8"?>
<comments xmlns="http://schemas.openxmlformats.org/spreadsheetml/2006/main">
  <authors>
    <author>owner</author>
    <author>JXQ</author>
  </authors>
  <commentList>
    <comment ref="I7" authorId="0">
      <text>
        <r>
          <rPr>
            <b/>
            <sz val="9"/>
            <rFont val="宋体"/>
            <charset val="134"/>
          </rPr>
          <t>外购、自建、自用转入、存货转入等</t>
        </r>
        <r>
          <rPr>
            <sz val="9"/>
            <rFont val="宋体"/>
            <charset val="134"/>
          </rPr>
          <t xml:space="preserve">
</t>
        </r>
      </text>
    </comment>
    <comment ref="K7" authorId="1">
      <text>
        <r>
          <rPr>
            <b/>
            <sz val="9"/>
            <color indexed="10"/>
            <rFont val="宋体"/>
            <charset val="134"/>
          </rPr>
          <t>日期的格式要求:</t>
        </r>
        <r>
          <rPr>
            <sz val="9"/>
            <rFont val="宋体"/>
            <charset val="134"/>
          </rPr>
          <t xml:space="preserve">
例：2004年2月,应输入2004.02,如无法确定具体月份,应默认为是1月输入。</t>
        </r>
      </text>
    </comment>
    <comment ref="O7" authorId="0">
      <text>
        <r>
          <rPr>
            <b/>
            <sz val="9"/>
            <rFont val="宋体"/>
            <charset val="134"/>
          </rPr>
          <t>转入日公允价值</t>
        </r>
        <r>
          <rPr>
            <sz val="9"/>
            <rFont val="宋体"/>
            <charset val="134"/>
          </rPr>
          <t xml:space="preserve">
</t>
        </r>
      </text>
    </comment>
  </commentList>
</comments>
</file>

<file path=xl/comments29.xml><?xml version="1.0" encoding="utf-8"?>
<comments xmlns="http://schemas.openxmlformats.org/spreadsheetml/2006/main">
  <authors>
    <author>owner</author>
    <author>JXQ</author>
  </authors>
  <commentList>
    <comment ref="E7" authorId="0">
      <text>
        <r>
          <rPr>
            <b/>
            <sz val="9"/>
            <rFont val="宋体"/>
            <charset val="134"/>
          </rPr>
          <t>外购、自建、自用转入、存货转入等</t>
        </r>
        <r>
          <rPr>
            <sz val="9"/>
            <rFont val="宋体"/>
            <charset val="134"/>
          </rPr>
          <t xml:space="preserve">
</t>
        </r>
      </text>
    </comment>
    <comment ref="G7" authorId="1">
      <text>
        <r>
          <rPr>
            <b/>
            <sz val="9"/>
            <color indexed="10"/>
            <rFont val="宋体"/>
            <charset val="134"/>
          </rPr>
          <t>日期的格式要求:</t>
        </r>
        <r>
          <rPr>
            <sz val="9"/>
            <rFont val="宋体"/>
            <charset val="134"/>
          </rPr>
          <t xml:space="preserve">
例：2004年2月,应输入2004.02,如无法确定具体月份,应默认为是1月输入。</t>
        </r>
      </text>
    </comment>
    <comment ref="M7" authorId="0">
      <text>
        <r>
          <rPr>
            <b/>
            <sz val="9"/>
            <rFont val="宋体"/>
            <charset val="134"/>
          </rPr>
          <t>转入日公允价值</t>
        </r>
        <r>
          <rPr>
            <sz val="9"/>
            <rFont val="宋体"/>
            <charset val="134"/>
          </rPr>
          <t xml:space="preserve">
</t>
        </r>
      </text>
    </comment>
  </commentList>
</comments>
</file>

<file path=xl/comments3.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b/>
            <sz val="9"/>
            <rFont val="宋体"/>
            <charset val="134"/>
          </rPr>
          <t>例</t>
        </r>
        <r>
          <rPr>
            <b/>
            <sz val="9"/>
            <rFont val="Times New Roman"/>
            <charset val="134"/>
          </rPr>
          <t>:1998</t>
        </r>
        <r>
          <rPr>
            <b/>
            <sz val="9"/>
            <rFont val="宋体"/>
            <charset val="134"/>
          </rPr>
          <t>年</t>
        </r>
        <r>
          <rPr>
            <b/>
            <sz val="9"/>
            <rFont val="Times New Roman"/>
            <charset val="134"/>
          </rPr>
          <t>2</t>
        </r>
        <r>
          <rPr>
            <b/>
            <sz val="9"/>
            <rFont val="宋体"/>
            <charset val="134"/>
          </rPr>
          <t>月</t>
        </r>
        <r>
          <rPr>
            <b/>
            <sz val="9"/>
            <rFont val="Times New Roman"/>
            <charset val="134"/>
          </rPr>
          <t>3</t>
        </r>
        <r>
          <rPr>
            <b/>
            <sz val="9"/>
            <rFont val="宋体"/>
            <charset val="134"/>
          </rPr>
          <t>日</t>
        </r>
        <r>
          <rPr>
            <b/>
            <sz val="9"/>
            <rFont val="Times New Roman"/>
            <charset val="134"/>
          </rPr>
          <t>,</t>
        </r>
        <r>
          <rPr>
            <b/>
            <sz val="9"/>
            <rFont val="宋体"/>
            <charset val="134"/>
          </rPr>
          <t>应输入</t>
        </r>
        <r>
          <rPr>
            <b/>
            <sz val="9"/>
            <rFont val="Times New Roman"/>
            <charset val="134"/>
          </rPr>
          <t>1998.02.03,</t>
        </r>
        <r>
          <rPr>
            <b/>
            <sz val="9"/>
            <rFont val="宋体"/>
            <charset val="134"/>
          </rPr>
          <t>如无法确定具体月或日</t>
        </r>
        <r>
          <rPr>
            <b/>
            <sz val="9"/>
            <rFont val="Times New Roman"/>
            <charset val="134"/>
          </rPr>
          <t>,</t>
        </r>
        <r>
          <rPr>
            <b/>
            <sz val="9"/>
            <rFont val="宋体"/>
            <charset val="134"/>
          </rPr>
          <t>应默认为是</t>
        </r>
        <r>
          <rPr>
            <b/>
            <sz val="9"/>
            <rFont val="Times New Roman"/>
            <charset val="134"/>
          </rPr>
          <t>1</t>
        </r>
        <r>
          <rPr>
            <b/>
            <sz val="9"/>
            <rFont val="宋体"/>
            <charset val="134"/>
          </rPr>
          <t>月或</t>
        </r>
        <r>
          <rPr>
            <b/>
            <sz val="9"/>
            <rFont val="Times New Roman"/>
            <charset val="134"/>
          </rPr>
          <t>1</t>
        </r>
        <r>
          <rPr>
            <b/>
            <sz val="9"/>
            <rFont val="宋体"/>
            <charset val="134"/>
          </rPr>
          <t>日输入。</t>
        </r>
      </text>
    </comment>
  </commentList>
</comments>
</file>

<file path=xl/comments30.xml><?xml version="1.0" encoding="utf-8"?>
<comments xmlns="http://schemas.openxmlformats.org/spreadsheetml/2006/main">
  <authors>
    <author>owner</author>
    <author>JXQ</author>
  </authors>
  <commentList>
    <comment ref="E7" authorId="0">
      <text>
        <r>
          <rPr>
            <b/>
            <sz val="9"/>
            <rFont val="宋体"/>
            <charset val="134"/>
          </rPr>
          <t>外购、自建、自用转入、存货转入等</t>
        </r>
        <r>
          <rPr>
            <sz val="9"/>
            <rFont val="宋体"/>
            <charset val="134"/>
          </rPr>
          <t xml:space="preserve">
</t>
        </r>
      </text>
    </comment>
    <comment ref="G7" authorId="1">
      <text>
        <r>
          <rPr>
            <b/>
            <sz val="9"/>
            <color indexed="10"/>
            <rFont val="宋体"/>
            <charset val="134"/>
          </rPr>
          <t>日期的格式要求:</t>
        </r>
        <r>
          <rPr>
            <sz val="9"/>
            <rFont val="宋体"/>
            <charset val="134"/>
          </rPr>
          <t xml:space="preserve">
例：2004年2月,应输入2004.02,如无法确定具体月份,应默认为是1月输入。</t>
        </r>
      </text>
    </comment>
    <comment ref="M7" authorId="0">
      <text>
        <r>
          <rPr>
            <b/>
            <sz val="9"/>
            <rFont val="宋体"/>
            <charset val="134"/>
          </rPr>
          <t>转入日公允价值</t>
        </r>
      </text>
    </comment>
  </commentList>
</comments>
</file>

<file path=xl/comments31.xml><?xml version="1.0" encoding="utf-8"?>
<comments xmlns="http://schemas.openxmlformats.org/spreadsheetml/2006/main">
  <authors>
    <author>JXQ</author>
  </authors>
  <commentList>
    <comment ref="N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32.xml><?xml version="1.0" encoding="utf-8"?>
<comments xmlns="http://schemas.openxmlformats.org/spreadsheetml/2006/main">
  <authors>
    <author>Windows 用户</author>
    <author>JXQ</author>
  </authors>
  <commentList>
    <comment ref="C6" authorId="0">
      <text>
        <r>
          <rPr>
            <sz val="9"/>
            <rFont val="宋体"/>
            <charset val="134"/>
          </rPr>
          <t>1、天然气管道；
2、原油管道；
3、成品油管道；</t>
        </r>
      </text>
    </comment>
    <comment ref="W6" authorId="1">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33.xml><?xml version="1.0" encoding="utf-8"?>
<comments xmlns="http://schemas.openxmlformats.org/spreadsheetml/2006/main">
  <authors>
    <author>JXQ</author>
  </authors>
  <commentList>
    <comment ref="F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34.xml><?xml version="1.0" encoding="utf-8"?>
<comments xmlns="http://schemas.openxmlformats.org/spreadsheetml/2006/main">
  <authors>
    <author>owner</author>
  </authors>
  <commentList>
    <comment ref="L6" authorId="0">
      <text>
        <r>
          <rPr>
            <b/>
            <sz val="9"/>
            <rFont val="宋体"/>
            <charset val="134"/>
          </rPr>
          <t>转入日公允价值</t>
        </r>
        <r>
          <rPr>
            <sz val="9"/>
            <rFont val="宋体"/>
            <charset val="134"/>
          </rPr>
          <t xml:space="preserve">
</t>
        </r>
      </text>
    </comment>
  </commentList>
</comments>
</file>

<file path=xl/comments35.xml><?xml version="1.0" encoding="utf-8"?>
<comments xmlns="http://schemas.openxmlformats.org/spreadsheetml/2006/main">
  <authors>
    <author>JXQ</author>
  </authors>
  <commentList>
    <comment ref="E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 ref="F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 xml:space="preserve">月输入。
</t>
        </r>
      </text>
    </comment>
  </commentList>
</comments>
</file>

<file path=xl/comments36.xml><?xml version="1.0" encoding="utf-8"?>
<comments xmlns="http://schemas.openxmlformats.org/spreadsheetml/2006/main">
  <authors>
    <author>JXQ</author>
  </authors>
  <commentList>
    <comment ref="F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37.xml><?xml version="1.0" encoding="utf-8"?>
<comments xmlns="http://schemas.openxmlformats.org/spreadsheetml/2006/main">
  <authors>
    <author>JXQ</author>
    <author>owner</author>
  </authors>
  <commentList>
    <comment ref="F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 ref="G6" authorId="1">
      <text>
        <r>
          <rPr>
            <b/>
            <sz val="9"/>
            <rFont val="宋体"/>
            <charset val="134"/>
          </rPr>
          <t>购入、自行建造</t>
        </r>
        <r>
          <rPr>
            <sz val="9"/>
            <rFont val="宋体"/>
            <charset val="134"/>
          </rPr>
          <t xml:space="preserve">
</t>
        </r>
      </text>
    </comment>
  </commentList>
</comments>
</file>

<file path=xl/comments38.xml><?xml version="1.0" encoding="utf-8"?>
<comments xmlns="http://schemas.openxmlformats.org/spreadsheetml/2006/main">
  <authors>
    <author>chenjie</author>
  </authors>
  <commentList>
    <comment ref="B7" authorId="0">
      <text>
        <r>
          <rPr>
            <sz val="9"/>
            <rFont val="宋体"/>
            <charset val="134"/>
          </rPr>
          <t>chenjie:
指摊销期在1年以上的各种费用。如“××租入资产改良款”、“××资产大修费用“等。若填表单位开办费在本科目核算，则除按要求填写本表外，应参照开办费清查评估明细表的要求在备注栏注明费用包括的计提内容和相应金额，或附专项说明亦可。</t>
        </r>
      </text>
    </comment>
    <comment ref="E7" authorId="0">
      <text>
        <r>
          <rPr>
            <sz val="9"/>
            <rFont val="宋体"/>
            <charset val="134"/>
          </rPr>
          <t>chenjie:
指开始摊销前的金额。</t>
        </r>
      </text>
    </comment>
  </commentList>
</comments>
</file>

<file path=xl/comments39.xml><?xml version="1.0" encoding="utf-8"?>
<comments xmlns="http://schemas.openxmlformats.org/spreadsheetml/2006/main">
  <authors>
    <author>JXQ</author>
  </authors>
  <commentList>
    <comment ref="F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4.xml><?xml version="1.0" encoding="utf-8"?>
<comments xmlns="http://schemas.openxmlformats.org/spreadsheetml/2006/main">
  <authors>
    <author>Windows 用户</author>
  </authors>
  <commentList>
    <comment ref="C6" authorId="0">
      <text>
        <r>
          <rPr>
            <sz val="9"/>
            <rFont val="宋体"/>
            <charset val="134"/>
          </rPr>
          <t>业务类型：1、期货；2、期权；3、远期；4、掉期；5、组合产品；6、通过国内银行买卖的衍生产品；7、其他</t>
        </r>
      </text>
    </comment>
  </commentList>
</comments>
</file>

<file path=xl/comments40.xml><?xml version="1.0" encoding="utf-8"?>
<comments xmlns="http://schemas.openxmlformats.org/spreadsheetml/2006/main">
  <authors>
    <author>JXQ</author>
  </authors>
  <commentList>
    <comment ref="E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41.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42.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43.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44.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45.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46.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47.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48.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49.xml><?xml version="1.0" encoding="utf-8"?>
<comments xmlns="http://schemas.openxmlformats.org/spreadsheetml/2006/main">
  <authors>
    <author>Windows 用户</author>
  </authors>
  <commentList>
    <comment ref="C6" authorId="0">
      <text>
        <r>
          <rPr>
            <sz val="9"/>
            <rFont val="宋体"/>
            <charset val="134"/>
          </rPr>
          <t>业务类型：1、期货；2、期权；3、远期；4、掉期；5、组合产品；6、通过国内银行买卖的衍生产品；7、其他</t>
        </r>
      </text>
    </comment>
  </commentList>
</comments>
</file>

<file path=xl/comments5.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 xml:space="preserve">日输入。
</t>
        </r>
      </text>
    </comment>
  </commentList>
</comments>
</file>

<file path=xl/comments50.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51.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2.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3.xml><?xml version="1.0" encoding="utf-8"?>
<comments xmlns="http://schemas.openxmlformats.org/spreadsheetml/2006/main">
  <authors>
    <author>金社群</author>
    <author>JXQ</author>
  </authors>
  <commentList>
    <comment ref="B6" authorId="0">
      <text>
        <r>
          <rPr>
            <b/>
            <sz val="9"/>
            <rFont val="宋体"/>
            <charset val="134"/>
          </rPr>
          <t>金社群</t>
        </r>
        <r>
          <rPr>
            <b/>
            <sz val="9"/>
            <rFont val="Tahoma"/>
            <charset val="134"/>
          </rPr>
          <t>:</t>
        </r>
        <r>
          <rPr>
            <sz val="9"/>
            <rFont val="Tahoma"/>
            <charset val="134"/>
          </rPr>
          <t xml:space="preserve">
</t>
        </r>
        <r>
          <rPr>
            <sz val="9"/>
            <rFont val="宋体"/>
            <charset val="134"/>
          </rPr>
          <t>债权单位名称应填列全称，不应以地名或不明确的简称或业务内容代替</t>
        </r>
      </text>
    </comment>
    <comment ref="D6" authorId="1">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4.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5.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6.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7.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8.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59.xml><?xml version="1.0" encoding="utf-8"?>
<comments xmlns="http://schemas.openxmlformats.org/spreadsheetml/2006/main">
  <authors>
    <author>金社群</author>
    <author>JXQ</author>
  </authors>
  <commentList>
    <comment ref="B6" authorId="0">
      <text>
        <r>
          <rPr>
            <b/>
            <sz val="9"/>
            <rFont val="宋体"/>
            <charset val="134"/>
          </rPr>
          <t>金社群</t>
        </r>
        <r>
          <rPr>
            <b/>
            <sz val="9"/>
            <rFont val="Tahoma"/>
            <charset val="134"/>
          </rPr>
          <t>:</t>
        </r>
        <r>
          <rPr>
            <sz val="9"/>
            <rFont val="Tahoma"/>
            <charset val="134"/>
          </rPr>
          <t xml:space="preserve">
</t>
        </r>
        <r>
          <rPr>
            <sz val="9"/>
            <rFont val="宋体"/>
            <charset val="134"/>
          </rPr>
          <t>债权单位名称应填列全称，不应以地名或不明确的简称或业务内容代替</t>
        </r>
      </text>
    </comment>
    <comment ref="C6" authorId="0">
      <text>
        <r>
          <rPr>
            <b/>
            <sz val="9"/>
            <rFont val="宋体"/>
            <charset val="134"/>
          </rPr>
          <t>金社群</t>
        </r>
        <r>
          <rPr>
            <b/>
            <sz val="9"/>
            <rFont val="Tahoma"/>
            <charset val="134"/>
          </rPr>
          <t>:</t>
        </r>
        <r>
          <rPr>
            <sz val="9"/>
            <rFont val="Tahoma"/>
            <charset val="134"/>
          </rPr>
          <t xml:space="preserve">
</t>
        </r>
        <r>
          <rPr>
            <sz val="9"/>
            <rFont val="宋体"/>
            <charset val="134"/>
          </rPr>
          <t>如：</t>
        </r>
        <r>
          <rPr>
            <sz val="9"/>
            <rFont val="Tahoma"/>
            <charset val="134"/>
          </rPr>
          <t>“</t>
        </r>
        <r>
          <rPr>
            <sz val="9"/>
            <rFont val="宋体"/>
            <charset val="134"/>
          </rPr>
          <t>应付账款</t>
        </r>
        <r>
          <rPr>
            <sz val="9"/>
            <rFont val="Tahoma"/>
            <charset val="134"/>
          </rPr>
          <t>”</t>
        </r>
        <r>
          <rPr>
            <sz val="9"/>
            <rFont val="宋体"/>
            <charset val="134"/>
          </rPr>
          <t>等</t>
        </r>
      </text>
    </comment>
    <comment ref="D6" authorId="1">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填列最后一笔贷方发生额的日期；
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6.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60.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61.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62.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63.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E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64.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b/>
            <sz val="9"/>
            <rFont val="宋体"/>
            <charset val="134"/>
          </rPr>
          <t>例</t>
        </r>
        <r>
          <rPr>
            <b/>
            <sz val="9"/>
            <rFont val="Times New Roman"/>
            <charset val="134"/>
          </rPr>
          <t>:1998</t>
        </r>
        <r>
          <rPr>
            <b/>
            <sz val="9"/>
            <rFont val="宋体"/>
            <charset val="134"/>
          </rPr>
          <t>年</t>
        </r>
        <r>
          <rPr>
            <b/>
            <sz val="9"/>
            <rFont val="Times New Roman"/>
            <charset val="134"/>
          </rPr>
          <t>2</t>
        </r>
        <r>
          <rPr>
            <b/>
            <sz val="9"/>
            <rFont val="宋体"/>
            <charset val="134"/>
          </rPr>
          <t>月</t>
        </r>
        <r>
          <rPr>
            <b/>
            <sz val="9"/>
            <rFont val="Times New Roman"/>
            <charset val="134"/>
          </rPr>
          <t>3</t>
        </r>
        <r>
          <rPr>
            <b/>
            <sz val="9"/>
            <rFont val="宋体"/>
            <charset val="134"/>
          </rPr>
          <t>日</t>
        </r>
        <r>
          <rPr>
            <b/>
            <sz val="9"/>
            <rFont val="Times New Roman"/>
            <charset val="134"/>
          </rPr>
          <t>,</t>
        </r>
        <r>
          <rPr>
            <b/>
            <sz val="9"/>
            <rFont val="宋体"/>
            <charset val="134"/>
          </rPr>
          <t>应输入</t>
        </r>
        <r>
          <rPr>
            <b/>
            <sz val="9"/>
            <rFont val="Times New Roman"/>
            <charset val="134"/>
          </rPr>
          <t>1998.02.03,</t>
        </r>
        <r>
          <rPr>
            <b/>
            <sz val="9"/>
            <rFont val="宋体"/>
            <charset val="134"/>
          </rPr>
          <t>如无法确定具体月或日</t>
        </r>
        <r>
          <rPr>
            <b/>
            <sz val="9"/>
            <rFont val="Times New Roman"/>
            <charset val="134"/>
          </rPr>
          <t>,</t>
        </r>
        <r>
          <rPr>
            <b/>
            <sz val="9"/>
            <rFont val="宋体"/>
            <charset val="134"/>
          </rPr>
          <t>应默认为是</t>
        </r>
        <r>
          <rPr>
            <b/>
            <sz val="9"/>
            <rFont val="Times New Roman"/>
            <charset val="134"/>
          </rPr>
          <t>1</t>
        </r>
        <r>
          <rPr>
            <b/>
            <sz val="9"/>
            <rFont val="宋体"/>
            <charset val="134"/>
          </rPr>
          <t>月或</t>
        </r>
        <r>
          <rPr>
            <b/>
            <sz val="9"/>
            <rFont val="Times New Roman"/>
            <charset val="134"/>
          </rPr>
          <t>1</t>
        </r>
        <r>
          <rPr>
            <b/>
            <sz val="9"/>
            <rFont val="宋体"/>
            <charset val="134"/>
          </rPr>
          <t>日输入。</t>
        </r>
      </text>
    </comment>
  </commentList>
</comments>
</file>

<file path=xl/comments65.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9</t>
        </r>
        <r>
          <rPr>
            <sz val="9"/>
            <rFont val="宋体"/>
            <charset val="134"/>
          </rPr>
          <t>日</t>
        </r>
        <r>
          <rPr>
            <sz val="9"/>
            <rFont val="Times New Roman"/>
            <charset val="134"/>
          </rPr>
          <t>,</t>
        </r>
        <r>
          <rPr>
            <sz val="9"/>
            <rFont val="宋体"/>
            <charset val="134"/>
          </rPr>
          <t>应输入</t>
        </r>
        <r>
          <rPr>
            <sz val="9"/>
            <rFont val="Times New Roman"/>
            <charset val="134"/>
          </rPr>
          <t>2004.02.09,</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List>
</comments>
</file>

<file path=xl/comments66.xml><?xml version="1.0" encoding="utf-8"?>
<comments xmlns="http://schemas.openxmlformats.org/spreadsheetml/2006/main">
  <authors>
    <author>JXQ</author>
  </authors>
  <commentList>
    <comment ref="E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67.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68.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69.xml><?xml version="1.0" encoding="utf-8"?>
<comments xmlns="http://schemas.openxmlformats.org/spreadsheetml/2006/main">
  <authors>
    <author>JXQ</author>
  </authors>
  <commentList>
    <comment ref="D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7.xml><?xml version="1.0" encoding="utf-8"?>
<comments xmlns="http://schemas.openxmlformats.org/spreadsheetml/2006/main">
  <authors>
    <author>JXQ</author>
  </authors>
  <commentList>
    <comment ref="C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日输入。</t>
        </r>
      </text>
    </commen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:1998</t>
        </r>
        <r>
          <rPr>
            <sz val="9"/>
            <rFont val="宋体"/>
            <charset val="134"/>
          </rPr>
          <t>年</t>
        </r>
        <r>
          <rPr>
            <sz val="9"/>
            <rFont val="Times New Roman"/>
            <charset val="134"/>
          </rPr>
          <t>2</t>
        </r>
        <r>
          <rPr>
            <sz val="9"/>
            <rFont val="宋体"/>
            <charset val="134"/>
          </rPr>
          <t>月</t>
        </r>
        <r>
          <rPr>
            <sz val="9"/>
            <rFont val="Times New Roman"/>
            <charset val="134"/>
          </rPr>
          <t>3</t>
        </r>
        <r>
          <rPr>
            <sz val="9"/>
            <rFont val="宋体"/>
            <charset val="134"/>
          </rPr>
          <t>日</t>
        </r>
        <r>
          <rPr>
            <sz val="9"/>
            <rFont val="Times New Roman"/>
            <charset val="134"/>
          </rPr>
          <t>,</t>
        </r>
        <r>
          <rPr>
            <sz val="9"/>
            <rFont val="宋体"/>
            <charset val="134"/>
          </rPr>
          <t>应输入</t>
        </r>
        <r>
          <rPr>
            <sz val="9"/>
            <rFont val="Times New Roman"/>
            <charset val="134"/>
          </rPr>
          <t>1998.02.03,</t>
        </r>
        <r>
          <rPr>
            <sz val="9"/>
            <rFont val="宋体"/>
            <charset val="134"/>
          </rPr>
          <t>如无法确定具体月或日</t>
        </r>
        <r>
          <rPr>
            <sz val="9"/>
            <rFont val="Times New Roman"/>
            <charset val="134"/>
          </rPr>
          <t>,</t>
        </r>
        <r>
          <rPr>
            <sz val="9"/>
            <rFont val="宋体"/>
            <charset val="134"/>
          </rPr>
          <t>应默认为是</t>
        </r>
        <r>
          <rPr>
            <sz val="9"/>
            <rFont val="Times New Roman"/>
            <charset val="134"/>
          </rPr>
          <t>1</t>
        </r>
        <r>
          <rPr>
            <sz val="9"/>
            <rFont val="宋体"/>
            <charset val="134"/>
          </rPr>
          <t>月或</t>
        </r>
        <r>
          <rPr>
            <sz val="9"/>
            <rFont val="Times New Roman"/>
            <charset val="134"/>
          </rPr>
          <t>1</t>
        </r>
        <r>
          <rPr>
            <sz val="9"/>
            <rFont val="宋体"/>
            <charset val="134"/>
          </rPr>
          <t xml:space="preserve">日输入。
</t>
        </r>
      </text>
    </comment>
  </commentList>
</comments>
</file>

<file path=xl/comments70.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71.xml><?xml version="1.0" encoding="utf-8"?>
<comments xmlns="http://schemas.openxmlformats.org/spreadsheetml/2006/main">
  <authors>
    <author>JXQ</author>
  </authors>
  <commentList>
    <comment ref="C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72.xml><?xml version="1.0" encoding="utf-8"?>
<comments xmlns="http://schemas.openxmlformats.org/spreadsheetml/2006/main">
  <authors>
    <author>JXQ</author>
  </authors>
  <commentList>
    <comment ref="D6" authorId="0">
      <text>
        <r>
          <rPr>
            <b/>
            <sz val="9"/>
            <color indexed="10"/>
            <rFont val="宋体"/>
            <charset val="134"/>
          </rPr>
          <t>日期的格式要求:</t>
        </r>
        <r>
          <rPr>
            <sz val="9"/>
            <rFont val="宋体"/>
            <charset val="134"/>
          </rPr>
          <t xml:space="preserve">
例：2004年2月,应输入2004.02,如无法确定具体月份,应默认为是1月输入。</t>
        </r>
      </text>
    </comment>
  </commentList>
</comments>
</file>

<file path=xl/comments8.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b/>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comments9.xml><?xml version="1.0" encoding="utf-8"?>
<comments xmlns="http://schemas.openxmlformats.org/spreadsheetml/2006/main">
  <authors>
    <author>JXQ</author>
  </authors>
  <commentList>
    <comment ref="D6" authorId="0">
      <text>
        <r>
          <rPr>
            <b/>
            <sz val="9"/>
            <color indexed="10"/>
            <rFont val="宋体"/>
            <charset val="134"/>
          </rPr>
          <t>日期的格式要求</t>
        </r>
        <r>
          <rPr>
            <b/>
            <sz val="9"/>
            <color indexed="10"/>
            <rFont val="Times New Roman"/>
            <charset val="134"/>
          </rPr>
          <t>:</t>
        </r>
        <r>
          <rPr>
            <sz val="9"/>
            <rFont val="Times New Roman"/>
            <charset val="134"/>
          </rPr>
          <t xml:space="preserve">
</t>
        </r>
        <r>
          <rPr>
            <sz val="9"/>
            <rFont val="宋体"/>
            <charset val="134"/>
          </rPr>
          <t>例：</t>
        </r>
        <r>
          <rPr>
            <sz val="9"/>
            <rFont val="Times New Roman"/>
            <charset val="134"/>
          </rPr>
          <t>2004</t>
        </r>
        <r>
          <rPr>
            <sz val="9"/>
            <rFont val="宋体"/>
            <charset val="134"/>
          </rPr>
          <t>年</t>
        </r>
        <r>
          <rPr>
            <sz val="9"/>
            <rFont val="Times New Roman"/>
            <charset val="134"/>
          </rPr>
          <t>2</t>
        </r>
        <r>
          <rPr>
            <sz val="9"/>
            <rFont val="宋体"/>
            <charset val="134"/>
          </rPr>
          <t>月</t>
        </r>
        <r>
          <rPr>
            <sz val="9"/>
            <rFont val="Times New Roman"/>
            <charset val="134"/>
          </rPr>
          <t>,</t>
        </r>
        <r>
          <rPr>
            <sz val="9"/>
            <rFont val="宋体"/>
            <charset val="134"/>
          </rPr>
          <t>应输入</t>
        </r>
        <r>
          <rPr>
            <sz val="9"/>
            <rFont val="Times New Roman"/>
            <charset val="134"/>
          </rPr>
          <t>2004.02,</t>
        </r>
        <r>
          <rPr>
            <sz val="9"/>
            <rFont val="宋体"/>
            <charset val="134"/>
          </rPr>
          <t>如无法确定具体月份</t>
        </r>
        <r>
          <rPr>
            <sz val="9"/>
            <rFont val="Times New Roman"/>
            <charset val="134"/>
          </rPr>
          <t>,</t>
        </r>
        <r>
          <rPr>
            <sz val="9"/>
            <rFont val="宋体"/>
            <charset val="134"/>
          </rPr>
          <t>应默认为是</t>
        </r>
        <r>
          <rPr>
            <sz val="9"/>
            <rFont val="Times New Roman"/>
            <charset val="134"/>
          </rPr>
          <t>1</t>
        </r>
        <r>
          <rPr>
            <sz val="9"/>
            <rFont val="宋体"/>
            <charset val="134"/>
          </rPr>
          <t>月输入。</t>
        </r>
      </text>
    </comment>
  </commentList>
</comments>
</file>

<file path=xl/sharedStrings.xml><?xml version="1.0" encoding="utf-8"?>
<sst xmlns="http://schemas.openxmlformats.org/spreadsheetml/2006/main" count="98300" uniqueCount="21290">
  <si>
    <t>进入目录</t>
  </si>
  <si>
    <t>安徽中联国信资产评估有限责任公司资产评估系统</t>
  </si>
  <si>
    <r>
      <rPr>
        <sz val="9"/>
        <color indexed="12"/>
        <rFont val="宋体"/>
        <charset val="134"/>
      </rPr>
      <t>填表前请先阅读</t>
    </r>
    <r>
      <rPr>
        <b/>
        <u/>
        <sz val="9"/>
        <color indexed="10"/>
        <rFont val="宋体"/>
        <charset val="134"/>
      </rPr>
      <t>填表说明</t>
    </r>
  </si>
  <si>
    <t>评估基准日：</t>
  </si>
  <si>
    <r>
      <rPr>
        <b/>
        <sz val="12"/>
        <color indexed="56"/>
        <rFont val="宋体"/>
        <charset val="134"/>
      </rPr>
      <t>年</t>
    </r>
  </si>
  <si>
    <r>
      <rPr>
        <b/>
        <sz val="12"/>
        <color indexed="56"/>
        <rFont val="宋体"/>
        <charset val="134"/>
      </rPr>
      <t>月</t>
    </r>
  </si>
  <si>
    <t>日</t>
  </si>
  <si>
    <t>资产负债清查评估明细表填表说明</t>
  </si>
  <si>
    <t>返回索引页</t>
  </si>
  <si>
    <t>⒈</t>
  </si>
  <si>
    <t>本工作簿用于资产评估委托方或被评估单位对评估基准日下的委估资产及负债的账面价值的申报；</t>
  </si>
  <si>
    <t>请贵单位填表人员按要求对工作表中涂黄色的单元格或项目据实填写。</t>
  </si>
  <si>
    <t>⒉</t>
  </si>
  <si>
    <t>此表各科目明细的合计数，应与本次纳入资产评估范围内的资产负债表(评估基准日)的数据相符。</t>
  </si>
  <si>
    <t>⒊</t>
  </si>
  <si>
    <t>如有债权、债务性资产的未达、坏帐及实物性资产的毁损、报废等的项目应在其备注中说明。</t>
  </si>
  <si>
    <t>⒋</t>
  </si>
  <si>
    <t>明细表中如有日期档，除各明细表中有具体要求外，其格式应为“XXXX.XX”；</t>
  </si>
  <si>
    <t xml:space="preserve">    例：“2000年09月10日”应填为“2000.09”</t>
  </si>
  <si>
    <t>如无法确定具体月份，请将月份填为01月；</t>
  </si>
  <si>
    <t xml:space="preserve">    例：“2000年”应填为“2000.01”</t>
  </si>
  <si>
    <t>如为累计发生的业务，请将发生日期填为最后一笔业务的发生日期。</t>
  </si>
  <si>
    <t>⒌</t>
  </si>
  <si>
    <t>如明细表的行数不够时，请填表人员在“合计”的上两行进行插入行。</t>
  </si>
  <si>
    <t>⒍</t>
  </si>
  <si>
    <t>填表人可通过“资产评估申报表索引目录”来选择要查看或修改的科目,通过“返回索引页”按纽可返回“选择目录”。</t>
  </si>
  <si>
    <t>⒎</t>
  </si>
  <si>
    <t>填表人可通过点击各汇总表中的“科目名称”进入各明细表，再通过点击各工作表左上角的“返回”来返回上一级科目表。</t>
  </si>
  <si>
    <t>注：</t>
  </si>
  <si>
    <t>除以上要求企业填写的或按具体情况评估人员另作要求填写的档或项，企业不应对此套表的其它部分作任何修改变动，</t>
  </si>
  <si>
    <t>谢谢合作！</t>
  </si>
  <si>
    <t>在填表过程中遇有疑问请与现场负责人联系</t>
  </si>
  <si>
    <t>联系电话：</t>
  </si>
  <si>
    <t>基本情况表</t>
  </si>
  <si>
    <t>企业填写以下内容:</t>
  </si>
  <si>
    <t>金额单位：人民币元</t>
  </si>
  <si>
    <r>
      <rPr>
        <b/>
        <sz val="10"/>
        <rFont val="宋体"/>
        <charset val="134"/>
      </rPr>
      <t>被评估单位名称</t>
    </r>
    <r>
      <rPr>
        <b/>
        <sz val="10"/>
        <rFont val="Times New Roman"/>
        <charset val="134"/>
      </rPr>
      <t>:</t>
    </r>
  </si>
  <si>
    <t>中文</t>
  </si>
  <si>
    <t>法定代表人</t>
  </si>
  <si>
    <t>手机</t>
  </si>
  <si>
    <t>英文</t>
  </si>
  <si>
    <t>法定地址</t>
  </si>
  <si>
    <t>邮政编码</t>
  </si>
  <si>
    <t>总经理</t>
  </si>
  <si>
    <t>办公地址</t>
  </si>
  <si>
    <t>财务负责人</t>
  </si>
  <si>
    <t>办公电话</t>
  </si>
  <si>
    <t>传真</t>
  </si>
  <si>
    <t>E-mail</t>
  </si>
  <si>
    <t>项目联系人</t>
  </si>
  <si>
    <t>经营范围</t>
  </si>
  <si>
    <t>注册日期</t>
  </si>
  <si>
    <t>经营期限</t>
  </si>
  <si>
    <t>经济性质</t>
  </si>
  <si>
    <t>总资产额</t>
  </si>
  <si>
    <t>营业收入</t>
  </si>
  <si>
    <t>主管工商机关</t>
  </si>
  <si>
    <t>营业执照号码</t>
  </si>
  <si>
    <t>所属行业</t>
  </si>
  <si>
    <t>净资产额</t>
  </si>
  <si>
    <t>税后利润</t>
  </si>
  <si>
    <t>主管税务机关</t>
  </si>
  <si>
    <t>批准机关及证书号码</t>
  </si>
  <si>
    <t>开业日期</t>
  </si>
  <si>
    <t>休假日</t>
  </si>
  <si>
    <t>财务结账日</t>
  </si>
  <si>
    <t>执行会计制度</t>
  </si>
  <si>
    <t>投资者（股东）名称</t>
  </si>
  <si>
    <t>注册资本</t>
  </si>
  <si>
    <t>实收资本</t>
  </si>
  <si>
    <t>金额</t>
  </si>
  <si>
    <t>出资比例</t>
  </si>
  <si>
    <t>合计</t>
  </si>
  <si>
    <t>主要长期投资单位（或异地分支机构）名称</t>
  </si>
  <si>
    <t>地址</t>
  </si>
  <si>
    <t>注册资金</t>
  </si>
  <si>
    <t>持股比例</t>
  </si>
  <si>
    <t>核算方式</t>
  </si>
  <si>
    <t>前注册会计师审计结论</t>
  </si>
  <si>
    <t>前评估情况</t>
  </si>
  <si>
    <t>评估机构填写以下内容:</t>
  </si>
  <si>
    <t>委托项目</t>
  </si>
  <si>
    <t>类别</t>
  </si>
  <si>
    <t>作业日期</t>
  </si>
  <si>
    <t>目的</t>
  </si>
  <si>
    <t>报告编号</t>
  </si>
  <si>
    <r>
      <rPr>
        <b/>
        <sz val="10"/>
        <rFont val="宋体"/>
        <charset val="134"/>
      </rPr>
      <t>填表日期</t>
    </r>
  </si>
  <si>
    <t>范围</t>
  </si>
  <si>
    <t>项目负责人：</t>
  </si>
  <si>
    <t>法定代表人：</t>
  </si>
  <si>
    <t>评估机构：</t>
  </si>
  <si>
    <t>安徽中联国信资产评估有限责任公司</t>
  </si>
  <si>
    <t>签字注册资产评估师：</t>
  </si>
  <si>
    <t>流动资产</t>
  </si>
  <si>
    <t>设备</t>
  </si>
  <si>
    <t>房屋</t>
  </si>
  <si>
    <t>土地</t>
  </si>
  <si>
    <t>无形资产</t>
  </si>
  <si>
    <r>
      <rPr>
        <b/>
        <sz val="10"/>
        <rFont val="宋体"/>
        <charset val="134"/>
      </rPr>
      <t>被评估单位填表人</t>
    </r>
    <r>
      <rPr>
        <b/>
        <sz val="10"/>
        <rFont val="Times New Roman"/>
        <charset val="134"/>
      </rPr>
      <t>:</t>
    </r>
  </si>
  <si>
    <t/>
  </si>
  <si>
    <r>
      <rPr>
        <b/>
        <sz val="10"/>
        <rFont val="宋体"/>
        <charset val="134"/>
      </rPr>
      <t>评估人员</t>
    </r>
    <r>
      <rPr>
        <b/>
        <sz val="10"/>
        <rFont val="Times New Roman"/>
        <charset val="134"/>
      </rPr>
      <t>:</t>
    </r>
  </si>
  <si>
    <t>企业联系人名单</t>
  </si>
  <si>
    <t>序号</t>
  </si>
  <si>
    <t>部门</t>
  </si>
  <si>
    <t>职务</t>
  </si>
  <si>
    <t>姓名</t>
  </si>
  <si>
    <t>联系方式</t>
  </si>
  <si>
    <t>邮箱</t>
  </si>
  <si>
    <t>财务部</t>
  </si>
  <si>
    <t>销售部</t>
  </si>
  <si>
    <t>生产运营部</t>
  </si>
  <si>
    <t>规划部</t>
  </si>
  <si>
    <t>办公室</t>
  </si>
  <si>
    <t>房产负责人</t>
  </si>
  <si>
    <t>土地负责人</t>
  </si>
  <si>
    <t>设备负责人</t>
  </si>
  <si>
    <t>返回</t>
  </si>
  <si>
    <t>流动资产评估汇总表</t>
  </si>
  <si>
    <r>
      <rPr>
        <sz val="8"/>
        <rFont val="宋体"/>
        <charset val="134"/>
      </rPr>
      <t>表</t>
    </r>
    <r>
      <rPr>
        <sz val="8"/>
        <rFont val="Arial Narrow"/>
        <charset val="134"/>
      </rPr>
      <t>3</t>
    </r>
  </si>
  <si>
    <t>编号</t>
  </si>
  <si>
    <t>审计前账面值</t>
  </si>
  <si>
    <t>审计调整</t>
  </si>
  <si>
    <t>账面价值</t>
  </si>
  <si>
    <t>评估价值</t>
  </si>
  <si>
    <t>增值额</t>
  </si>
  <si>
    <r>
      <rPr>
        <b/>
        <sz val="8"/>
        <rFont val="宋体"/>
        <charset val="134"/>
      </rPr>
      <t>增值率</t>
    </r>
    <r>
      <rPr>
        <b/>
        <sz val="8"/>
        <rFont val="Arial Narrow"/>
        <charset val="134"/>
      </rPr>
      <t>%</t>
    </r>
  </si>
  <si>
    <t>3-1</t>
  </si>
  <si>
    <t>货币资金</t>
  </si>
  <si>
    <t>3-2</t>
  </si>
  <si>
    <t>交易性金融资产</t>
  </si>
  <si>
    <t>3-3</t>
  </si>
  <si>
    <t>衍生金融资产</t>
  </si>
  <si>
    <t>3-4</t>
  </si>
  <si>
    <t>应收票据</t>
  </si>
  <si>
    <t>3-5</t>
  </si>
  <si>
    <t>应收账款</t>
  </si>
  <si>
    <t>3-6</t>
  </si>
  <si>
    <t>应收款项融资</t>
  </si>
  <si>
    <t>3-7</t>
  </si>
  <si>
    <t>预付款项</t>
  </si>
  <si>
    <t>3-8</t>
  </si>
  <si>
    <t>其他应收款</t>
  </si>
  <si>
    <t>3-9</t>
  </si>
  <si>
    <t>存货</t>
  </si>
  <si>
    <t>3-10</t>
  </si>
  <si>
    <t>合同资产</t>
  </si>
  <si>
    <t>3-11</t>
  </si>
  <si>
    <t>持有待售资产</t>
  </si>
  <si>
    <t>3-12</t>
  </si>
  <si>
    <t>一年内到期的非流动资产</t>
  </si>
  <si>
    <t>3-13</t>
  </si>
  <si>
    <t>其他流动资产</t>
  </si>
  <si>
    <t>流动资产合计</t>
  </si>
  <si>
    <t>货币资金评估汇总表</t>
  </si>
  <si>
    <r>
      <rPr>
        <sz val="8"/>
        <rFont val="宋体"/>
        <charset val="134"/>
      </rPr>
      <t>表</t>
    </r>
    <r>
      <rPr>
        <sz val="8"/>
        <rFont val="Arial Narrow"/>
        <charset val="134"/>
      </rPr>
      <t>3-1</t>
    </r>
  </si>
  <si>
    <t>3-1-1</t>
  </si>
  <si>
    <t>现金</t>
  </si>
  <si>
    <t>3-1-2</t>
  </si>
  <si>
    <t>银行存款</t>
  </si>
  <si>
    <t>3-1-3</t>
  </si>
  <si>
    <t>其他货币资金</t>
  </si>
  <si>
    <t>货币资金合计</t>
  </si>
  <si>
    <r>
      <rPr>
        <b/>
        <sz val="14"/>
        <rFont val="宋体"/>
        <charset val="134"/>
      </rPr>
      <t>货币资金</t>
    </r>
    <r>
      <rPr>
        <b/>
        <sz val="14"/>
        <rFont val="Arial Narrow"/>
        <charset val="134"/>
      </rPr>
      <t>——</t>
    </r>
    <r>
      <rPr>
        <b/>
        <sz val="14"/>
        <rFont val="宋体"/>
        <charset val="134"/>
      </rPr>
      <t>现金评估明细表</t>
    </r>
  </si>
  <si>
    <r>
      <rPr>
        <sz val="8"/>
        <rFont val="宋体"/>
        <charset val="134"/>
      </rPr>
      <t>表</t>
    </r>
    <r>
      <rPr>
        <sz val="8"/>
        <rFont val="Arial Narrow"/>
        <charset val="134"/>
      </rPr>
      <t>3-1-1</t>
    </r>
  </si>
  <si>
    <t>存放部门（单位）</t>
  </si>
  <si>
    <t>币种</t>
  </si>
  <si>
    <t>外币账面金额</t>
  </si>
  <si>
    <t>评估基准日汇率</t>
  </si>
  <si>
    <t>增减值</t>
  </si>
  <si>
    <r>
      <rPr>
        <b/>
        <sz val="8"/>
        <color indexed="8"/>
        <rFont val="宋体"/>
        <charset val="134"/>
      </rPr>
      <t>备</t>
    </r>
    <r>
      <rPr>
        <b/>
        <sz val="8"/>
        <color indexed="8"/>
        <rFont val="Arial Narrow"/>
        <charset val="134"/>
      </rPr>
      <t xml:space="preserve">  </t>
    </r>
    <r>
      <rPr>
        <b/>
        <sz val="8"/>
        <color indexed="8"/>
        <rFont val="宋体"/>
        <charset val="134"/>
      </rPr>
      <t>注</t>
    </r>
  </si>
  <si>
    <r>
      <rPr>
        <b/>
        <sz val="14"/>
        <rFont val="宋体"/>
        <charset val="134"/>
      </rPr>
      <t>货币资金</t>
    </r>
    <r>
      <rPr>
        <b/>
        <sz val="14"/>
        <rFont val="Arial Narrow"/>
        <charset val="134"/>
      </rPr>
      <t>——</t>
    </r>
    <r>
      <rPr>
        <b/>
        <sz val="14"/>
        <rFont val="宋体"/>
        <charset val="134"/>
      </rPr>
      <t>银行存款评估明细表</t>
    </r>
  </si>
  <si>
    <r>
      <rPr>
        <sz val="8"/>
        <rFont val="宋体"/>
        <charset val="134"/>
      </rPr>
      <t>表</t>
    </r>
    <r>
      <rPr>
        <sz val="8"/>
        <rFont val="Arial Narrow"/>
        <charset val="134"/>
      </rPr>
      <t>3-1-2</t>
    </r>
  </si>
  <si>
    <t>开户银行</t>
  </si>
  <si>
    <t>账号</t>
  </si>
  <si>
    <t>备注</t>
  </si>
  <si>
    <r>
      <rPr>
        <b/>
        <sz val="14"/>
        <rFont val="宋体"/>
        <charset val="134"/>
      </rPr>
      <t>货币资金</t>
    </r>
    <r>
      <rPr>
        <b/>
        <sz val="14"/>
        <rFont val="Arial Narrow"/>
        <charset val="134"/>
      </rPr>
      <t>——</t>
    </r>
    <r>
      <rPr>
        <b/>
        <sz val="14"/>
        <rFont val="宋体"/>
        <charset val="134"/>
      </rPr>
      <t>其他货币资金评估明细表</t>
    </r>
  </si>
  <si>
    <r>
      <rPr>
        <sz val="8"/>
        <rFont val="宋体"/>
        <charset val="134"/>
      </rPr>
      <t>表</t>
    </r>
    <r>
      <rPr>
        <sz val="8"/>
        <rFont val="Arial Narrow"/>
        <charset val="134"/>
      </rPr>
      <t>3-1-3</t>
    </r>
  </si>
  <si>
    <t>名称及内容</t>
  </si>
  <si>
    <r>
      <rPr>
        <b/>
        <sz val="8"/>
        <color indexed="8"/>
        <rFont val="宋体"/>
        <charset val="134"/>
      </rPr>
      <t>用</t>
    </r>
    <r>
      <rPr>
        <b/>
        <sz val="8"/>
        <color indexed="8"/>
        <rFont val="Arial Narrow"/>
        <charset val="134"/>
      </rPr>
      <t xml:space="preserve">  </t>
    </r>
    <r>
      <rPr>
        <b/>
        <sz val="8"/>
        <color indexed="8"/>
        <rFont val="宋体"/>
        <charset val="134"/>
      </rPr>
      <t>途</t>
    </r>
  </si>
  <si>
    <r>
      <rPr>
        <b/>
        <sz val="8"/>
        <color indexed="8"/>
        <rFont val="宋体"/>
        <charset val="134"/>
      </rPr>
      <t>备</t>
    </r>
    <r>
      <rPr>
        <b/>
        <sz val="8"/>
        <color indexed="8"/>
        <rFont val="Arial Narrow"/>
        <charset val="134"/>
      </rPr>
      <t xml:space="preserve">    </t>
    </r>
    <r>
      <rPr>
        <b/>
        <sz val="8"/>
        <color indexed="8"/>
        <rFont val="宋体"/>
        <charset val="134"/>
      </rPr>
      <t>注</t>
    </r>
  </si>
  <si>
    <t>交易性金融资产评估汇总表</t>
  </si>
  <si>
    <r>
      <rPr>
        <sz val="8"/>
        <rFont val="宋体"/>
        <charset val="134"/>
      </rPr>
      <t>表</t>
    </r>
    <r>
      <rPr>
        <sz val="8"/>
        <rFont val="Arial Narrow"/>
        <charset val="134"/>
      </rPr>
      <t>3-2</t>
    </r>
  </si>
  <si>
    <t>3-2-1</t>
  </si>
  <si>
    <r>
      <rPr>
        <sz val="8"/>
        <color indexed="12"/>
        <rFont val="宋体"/>
        <charset val="134"/>
      </rPr>
      <t>交易性金融资产</t>
    </r>
    <r>
      <rPr>
        <sz val="8"/>
        <color indexed="12"/>
        <rFont val="Arial Narrow"/>
        <charset val="134"/>
      </rPr>
      <t>-</t>
    </r>
    <r>
      <rPr>
        <sz val="8"/>
        <color indexed="12"/>
        <rFont val="宋体"/>
        <charset val="134"/>
      </rPr>
      <t>股票投资</t>
    </r>
  </si>
  <si>
    <t>3-2-2</t>
  </si>
  <si>
    <r>
      <rPr>
        <sz val="8"/>
        <color indexed="12"/>
        <rFont val="宋体"/>
        <charset val="134"/>
      </rPr>
      <t>交易性金融资产</t>
    </r>
    <r>
      <rPr>
        <sz val="8"/>
        <color indexed="12"/>
        <rFont val="Arial Narrow"/>
        <charset val="134"/>
      </rPr>
      <t>-</t>
    </r>
    <r>
      <rPr>
        <sz val="8"/>
        <color indexed="12"/>
        <rFont val="宋体"/>
        <charset val="134"/>
      </rPr>
      <t>债券投资</t>
    </r>
  </si>
  <si>
    <t>3-2-3</t>
  </si>
  <si>
    <r>
      <rPr>
        <sz val="8"/>
        <color indexed="12"/>
        <rFont val="宋体"/>
        <charset val="134"/>
      </rPr>
      <t>交易性金融资产</t>
    </r>
    <r>
      <rPr>
        <sz val="8"/>
        <color indexed="12"/>
        <rFont val="Arial Narrow"/>
        <charset val="134"/>
      </rPr>
      <t>-</t>
    </r>
    <r>
      <rPr>
        <sz val="8"/>
        <color indexed="12"/>
        <rFont val="宋体"/>
        <charset val="134"/>
      </rPr>
      <t>基金投资</t>
    </r>
  </si>
  <si>
    <t>交易性金融资产合计</t>
  </si>
  <si>
    <r>
      <rPr>
        <b/>
        <sz val="16"/>
        <rFont val="宋体"/>
        <charset val="134"/>
      </rPr>
      <t>交易性金融资产</t>
    </r>
    <r>
      <rPr>
        <b/>
        <sz val="16"/>
        <rFont val="Arial Narrow"/>
        <charset val="134"/>
      </rPr>
      <t>—</t>
    </r>
    <r>
      <rPr>
        <b/>
        <sz val="16"/>
        <rFont val="宋体"/>
        <charset val="134"/>
      </rPr>
      <t>股票投资评估明细表</t>
    </r>
  </si>
  <si>
    <r>
      <rPr>
        <sz val="8"/>
        <rFont val="宋体"/>
        <charset val="134"/>
      </rPr>
      <t>表</t>
    </r>
    <r>
      <rPr>
        <sz val="8"/>
        <rFont val="Arial Narrow"/>
        <charset val="134"/>
      </rPr>
      <t>3-2-1</t>
    </r>
  </si>
  <si>
    <t>被投资单位名称</t>
  </si>
  <si>
    <t>股票名称</t>
  </si>
  <si>
    <t>投资日期</t>
  </si>
  <si>
    <t>持股数量</t>
  </si>
  <si>
    <r>
      <rPr>
        <b/>
        <sz val="8"/>
        <color indexed="8"/>
        <rFont val="宋体"/>
        <charset val="134"/>
      </rPr>
      <t>成</t>
    </r>
    <r>
      <rPr>
        <b/>
        <sz val="8"/>
        <color indexed="8"/>
        <rFont val="Arial Narrow"/>
        <charset val="134"/>
      </rPr>
      <t xml:space="preserve">  </t>
    </r>
    <r>
      <rPr>
        <b/>
        <sz val="8"/>
        <color indexed="8"/>
        <rFont val="宋体"/>
        <charset val="134"/>
      </rPr>
      <t>本</t>
    </r>
  </si>
  <si>
    <r>
      <rPr>
        <b/>
        <sz val="8"/>
        <rFont val="宋体"/>
        <charset val="134"/>
      </rPr>
      <t>基准日收盘价元</t>
    </r>
    <r>
      <rPr>
        <b/>
        <sz val="8"/>
        <rFont val="Arial Narrow"/>
        <charset val="134"/>
      </rPr>
      <t>/</t>
    </r>
    <r>
      <rPr>
        <b/>
        <sz val="8"/>
        <rFont val="宋体"/>
        <charset val="134"/>
      </rPr>
      <t>股</t>
    </r>
  </si>
  <si>
    <r>
      <rPr>
        <b/>
        <sz val="16"/>
        <rFont val="宋体"/>
        <charset val="134"/>
      </rPr>
      <t>交易性金融资产</t>
    </r>
    <r>
      <rPr>
        <b/>
        <sz val="16"/>
        <rFont val="Arial Narrow"/>
        <charset val="134"/>
      </rPr>
      <t>—</t>
    </r>
    <r>
      <rPr>
        <b/>
        <sz val="16"/>
        <rFont val="宋体"/>
        <charset val="134"/>
      </rPr>
      <t>债券投资评估明细表</t>
    </r>
  </si>
  <si>
    <r>
      <rPr>
        <sz val="8"/>
        <rFont val="宋体"/>
        <charset val="134"/>
      </rPr>
      <t>表</t>
    </r>
    <r>
      <rPr>
        <sz val="8"/>
        <rFont val="Arial Narrow"/>
        <charset val="134"/>
      </rPr>
      <t>3-2-2</t>
    </r>
  </si>
  <si>
    <t>债券名称</t>
  </si>
  <si>
    <t>发行日期</t>
  </si>
  <si>
    <r>
      <rPr>
        <b/>
        <sz val="8"/>
        <color indexed="8"/>
        <rFont val="宋体"/>
        <charset val="134"/>
      </rPr>
      <t>票面利率</t>
    </r>
    <r>
      <rPr>
        <b/>
        <sz val="8"/>
        <color indexed="8"/>
        <rFont val="Arial Narrow"/>
        <charset val="134"/>
      </rPr>
      <t>%</t>
    </r>
  </si>
  <si>
    <t>成本</t>
  </si>
  <si>
    <r>
      <rPr>
        <b/>
        <sz val="16"/>
        <rFont val="宋体"/>
        <charset val="134"/>
      </rPr>
      <t>交易性金融资产</t>
    </r>
    <r>
      <rPr>
        <b/>
        <sz val="16"/>
        <rFont val="Arial Narrow"/>
        <charset val="134"/>
      </rPr>
      <t>——</t>
    </r>
    <r>
      <rPr>
        <b/>
        <sz val="16"/>
        <rFont val="宋体"/>
        <charset val="134"/>
      </rPr>
      <t>基金投资评估明细表</t>
    </r>
  </si>
  <si>
    <r>
      <rPr>
        <sz val="8"/>
        <rFont val="宋体"/>
        <charset val="134"/>
      </rPr>
      <t>表</t>
    </r>
    <r>
      <rPr>
        <sz val="8"/>
        <rFont val="Arial Narrow"/>
        <charset val="134"/>
      </rPr>
      <t>3-2-3</t>
    </r>
  </si>
  <si>
    <t>基金发行单位</t>
  </si>
  <si>
    <t>基金名称</t>
  </si>
  <si>
    <t>基金类型</t>
  </si>
  <si>
    <t>持有数量</t>
  </si>
  <si>
    <r>
      <rPr>
        <b/>
        <sz val="8"/>
        <rFont val="宋体"/>
        <charset val="134"/>
      </rPr>
      <t>基准日净值</t>
    </r>
    <r>
      <rPr>
        <b/>
        <sz val="8"/>
        <rFont val="Arial Narrow"/>
        <charset val="134"/>
      </rPr>
      <t>/</t>
    </r>
    <r>
      <rPr>
        <b/>
        <sz val="8"/>
        <rFont val="宋体"/>
        <charset val="134"/>
      </rPr>
      <t>份</t>
    </r>
  </si>
  <si>
    <t>衍生金融资产评估明细表</t>
  </si>
  <si>
    <r>
      <rPr>
        <sz val="8"/>
        <rFont val="宋体"/>
        <charset val="134"/>
      </rPr>
      <t>表</t>
    </r>
    <r>
      <rPr>
        <sz val="8"/>
        <rFont val="Arial Narrow"/>
        <charset val="134"/>
      </rPr>
      <t>3-3</t>
    </r>
  </si>
  <si>
    <t>企业名称</t>
  </si>
  <si>
    <t>业务类型</t>
  </si>
  <si>
    <t>交易品种</t>
  </si>
  <si>
    <t>场内/场外</t>
  </si>
  <si>
    <t>境内/境外</t>
  </si>
  <si>
    <t>期末持仓规模（商品/金融等）</t>
  </si>
  <si>
    <t>基准日持仓规模（吨、桶等）</t>
  </si>
  <si>
    <t>应收票据评估明细表</t>
  </si>
  <si>
    <r>
      <rPr>
        <sz val="8"/>
        <rFont val="宋体"/>
        <charset val="134"/>
      </rPr>
      <t>表</t>
    </r>
    <r>
      <rPr>
        <sz val="8"/>
        <rFont val="Arial Narrow"/>
        <charset val="134"/>
      </rPr>
      <t>3-4</t>
    </r>
  </si>
  <si>
    <r>
      <rPr>
        <b/>
        <sz val="8"/>
        <color indexed="8"/>
        <rFont val="宋体"/>
        <charset val="134"/>
      </rPr>
      <t>户名（结算对象</t>
    </r>
    <r>
      <rPr>
        <b/>
        <sz val="8"/>
        <color indexed="8"/>
        <rFont val="Arial Narrow"/>
        <charset val="134"/>
      </rPr>
      <t>)</t>
    </r>
  </si>
  <si>
    <t>出票日期</t>
  </si>
  <si>
    <t>到期日期</t>
  </si>
  <si>
    <t>减：应收票据坏账准备</t>
  </si>
  <si>
    <t>应收帐款评估明细表</t>
  </si>
  <si>
    <r>
      <rPr>
        <sz val="8"/>
        <rFont val="宋体"/>
        <charset val="134"/>
      </rPr>
      <t>表</t>
    </r>
    <r>
      <rPr>
        <sz val="8"/>
        <rFont val="Arial Narrow"/>
        <charset val="134"/>
      </rPr>
      <t>3-5</t>
    </r>
  </si>
  <si>
    <t xml:space="preserve"> </t>
  </si>
  <si>
    <r>
      <rPr>
        <b/>
        <sz val="8"/>
        <rFont val="宋体"/>
        <charset val="134"/>
      </rPr>
      <t>欠款单位名称（结算对象</t>
    </r>
    <r>
      <rPr>
        <b/>
        <sz val="8"/>
        <rFont val="Arial Narrow"/>
        <charset val="134"/>
      </rPr>
      <t>)</t>
    </r>
  </si>
  <si>
    <t>业务内容</t>
  </si>
  <si>
    <t>发生日期</t>
  </si>
  <si>
    <t>账龄</t>
  </si>
  <si>
    <t>1年以内金额</t>
  </si>
  <si>
    <t>1-2年金额</t>
  </si>
  <si>
    <t>2-3年金额</t>
  </si>
  <si>
    <t>3-4年金额</t>
  </si>
  <si>
    <t>4-5年金额</t>
  </si>
  <si>
    <t>5年以上金额</t>
  </si>
  <si>
    <t>账龄总数与审计前账面值差异(应等于0)</t>
  </si>
  <si>
    <t>评估风险损失</t>
  </si>
  <si>
    <t>减：应收账款坏账准备</t>
  </si>
  <si>
    <t>减：应收账款评估风险损失</t>
  </si>
  <si>
    <t>应收款项融资评估汇总表</t>
  </si>
  <si>
    <r>
      <rPr>
        <sz val="8"/>
        <rFont val="宋体"/>
        <charset val="134"/>
      </rPr>
      <t>表</t>
    </r>
    <r>
      <rPr>
        <sz val="8"/>
        <rFont val="Arial Narrow"/>
        <charset val="134"/>
      </rPr>
      <t>3-6</t>
    </r>
  </si>
  <si>
    <t>3-7-1</t>
  </si>
  <si>
    <t>应收款项融资-应收票据</t>
  </si>
  <si>
    <t>3-7-2</t>
  </si>
  <si>
    <t>应收款项融资-应收账款</t>
  </si>
  <si>
    <t>应收款项融资产合计</t>
  </si>
  <si>
    <t>应收款项融资-应收票据评估明细表</t>
  </si>
  <si>
    <r>
      <rPr>
        <sz val="8"/>
        <rFont val="宋体"/>
        <charset val="134"/>
      </rPr>
      <t>表</t>
    </r>
    <r>
      <rPr>
        <sz val="8"/>
        <rFont val="Arial Narrow"/>
        <charset val="134"/>
      </rPr>
      <t>3-6-1</t>
    </r>
  </si>
  <si>
    <t>应收款项融资-应收帐款评估明细表</t>
  </si>
  <si>
    <r>
      <rPr>
        <sz val="8"/>
        <rFont val="宋体"/>
        <charset val="134"/>
      </rPr>
      <t>表</t>
    </r>
    <r>
      <rPr>
        <sz val="8"/>
        <rFont val="Arial Narrow"/>
        <charset val="134"/>
      </rPr>
      <t>3-6-2</t>
    </r>
  </si>
  <si>
    <t>预付款项评估明细表</t>
  </si>
  <si>
    <r>
      <rPr>
        <sz val="8"/>
        <rFont val="宋体"/>
        <charset val="134"/>
      </rPr>
      <t>表</t>
    </r>
    <r>
      <rPr>
        <sz val="8"/>
        <rFont val="Arial Narrow"/>
        <charset val="134"/>
      </rPr>
      <t>3-7</t>
    </r>
  </si>
  <si>
    <r>
      <rPr>
        <b/>
        <sz val="8"/>
        <rFont val="宋体"/>
        <charset val="134"/>
      </rPr>
      <t>收款单位名称（结算对象</t>
    </r>
    <r>
      <rPr>
        <b/>
        <sz val="8"/>
        <rFont val="Arial Narrow"/>
        <charset val="134"/>
      </rPr>
      <t>)</t>
    </r>
  </si>
  <si>
    <r>
      <rPr>
        <b/>
        <sz val="8"/>
        <rFont val="宋体"/>
        <charset val="134"/>
      </rPr>
      <t>备</t>
    </r>
    <r>
      <rPr>
        <b/>
        <sz val="8"/>
        <rFont val="Arial Narrow"/>
        <charset val="134"/>
      </rPr>
      <t xml:space="preserve">  </t>
    </r>
    <r>
      <rPr>
        <b/>
        <sz val="8"/>
        <rFont val="宋体"/>
        <charset val="134"/>
      </rPr>
      <t>注</t>
    </r>
  </si>
  <si>
    <t>减：预付账款坏账准备</t>
  </si>
  <si>
    <t>减：预付账款评估风险损失</t>
  </si>
  <si>
    <t>其他应收款评估汇总表</t>
  </si>
  <si>
    <r>
      <rPr>
        <sz val="8"/>
        <rFont val="宋体"/>
        <charset val="134"/>
      </rPr>
      <t>表</t>
    </r>
    <r>
      <rPr>
        <sz val="8"/>
        <rFont val="Arial Narrow"/>
        <charset val="134"/>
      </rPr>
      <t>3-8</t>
    </r>
  </si>
  <si>
    <t>3-9-1</t>
  </si>
  <si>
    <t>3-9-2</t>
  </si>
  <si>
    <t>应收利息</t>
  </si>
  <si>
    <t>3-9-3</t>
  </si>
  <si>
    <t>应收股利</t>
  </si>
  <si>
    <t>其他应收款产合计</t>
  </si>
  <si>
    <t>其他应收款评估明细表</t>
  </si>
  <si>
    <r>
      <rPr>
        <sz val="8"/>
        <rFont val="宋体"/>
        <charset val="134"/>
      </rPr>
      <t>表</t>
    </r>
    <r>
      <rPr>
        <sz val="8"/>
        <rFont val="Arial Narrow"/>
        <charset val="134"/>
      </rPr>
      <t>3-8-1</t>
    </r>
  </si>
  <si>
    <r>
      <rPr>
        <b/>
        <sz val="8"/>
        <rFont val="宋体"/>
        <charset val="134"/>
      </rPr>
      <t>欠款单位</t>
    </r>
    <r>
      <rPr>
        <b/>
        <sz val="8"/>
        <rFont val="Arial Narrow"/>
        <charset val="134"/>
      </rPr>
      <t>(</t>
    </r>
    <r>
      <rPr>
        <b/>
        <sz val="8"/>
        <rFont val="宋体"/>
        <charset val="134"/>
      </rPr>
      <t>人</t>
    </r>
    <r>
      <rPr>
        <b/>
        <sz val="8"/>
        <rFont val="Arial Narrow"/>
        <charset val="134"/>
      </rPr>
      <t>)</t>
    </r>
    <r>
      <rPr>
        <b/>
        <sz val="8"/>
        <rFont val="宋体"/>
        <charset val="134"/>
      </rPr>
      <t>名称</t>
    </r>
    <r>
      <rPr>
        <b/>
        <sz val="8"/>
        <rFont val="Arial Narrow"/>
        <charset val="134"/>
      </rPr>
      <t>(</t>
    </r>
    <r>
      <rPr>
        <b/>
        <sz val="8"/>
        <rFont val="宋体"/>
        <charset val="134"/>
      </rPr>
      <t>结算对象</t>
    </r>
    <r>
      <rPr>
        <b/>
        <sz val="8"/>
        <rFont val="Arial Narrow"/>
        <charset val="134"/>
      </rPr>
      <t>)</t>
    </r>
  </si>
  <si>
    <t>减：其他应收款坏账准备</t>
  </si>
  <si>
    <t>减：其他应收款评估风险损失</t>
  </si>
  <si>
    <t>应收利息评估明细表</t>
  </si>
  <si>
    <r>
      <rPr>
        <sz val="8"/>
        <rFont val="宋体"/>
        <charset val="134"/>
      </rPr>
      <t>表</t>
    </r>
    <r>
      <rPr>
        <sz val="8"/>
        <rFont val="Arial Narrow"/>
        <charset val="134"/>
      </rPr>
      <t>3-8-2</t>
    </r>
  </si>
  <si>
    <t>欠款单位名称(结算对象)</t>
  </si>
  <si>
    <t>本金</t>
  </si>
  <si>
    <r>
      <rPr>
        <b/>
        <sz val="8"/>
        <rFont val="宋体"/>
        <charset val="134"/>
      </rPr>
      <t>利息所属</t>
    </r>
    <r>
      <rPr>
        <b/>
        <sz val="8"/>
        <rFont val="Arial Narrow"/>
        <charset val="134"/>
      </rPr>
      <t xml:space="preserve">     </t>
    </r>
    <r>
      <rPr>
        <b/>
        <sz val="8"/>
        <rFont val="宋体"/>
        <charset val="134"/>
      </rPr>
      <t>　期间</t>
    </r>
  </si>
  <si>
    <r>
      <rPr>
        <b/>
        <sz val="8"/>
        <rFont val="宋体"/>
        <charset val="134"/>
      </rPr>
      <t>利息率</t>
    </r>
    <r>
      <rPr>
        <b/>
        <sz val="8"/>
        <rFont val="Arial Narrow"/>
        <charset val="134"/>
      </rPr>
      <t>%</t>
    </r>
  </si>
  <si>
    <r>
      <rPr>
        <b/>
        <sz val="14"/>
        <rFont val="宋体"/>
        <charset val="134"/>
      </rPr>
      <t>应收股利</t>
    </r>
    <r>
      <rPr>
        <b/>
        <sz val="14"/>
        <rFont val="Arial Narrow"/>
        <charset val="134"/>
      </rPr>
      <t>(</t>
    </r>
    <r>
      <rPr>
        <b/>
        <sz val="14"/>
        <rFont val="宋体"/>
        <charset val="134"/>
      </rPr>
      <t>应收利润</t>
    </r>
    <r>
      <rPr>
        <b/>
        <sz val="14"/>
        <rFont val="Arial Narrow"/>
        <charset val="134"/>
      </rPr>
      <t>)</t>
    </r>
    <r>
      <rPr>
        <b/>
        <sz val="14"/>
        <rFont val="宋体"/>
        <charset val="134"/>
      </rPr>
      <t>评估明细表</t>
    </r>
  </si>
  <si>
    <r>
      <rPr>
        <sz val="8"/>
        <rFont val="宋体"/>
        <charset val="134"/>
      </rPr>
      <t>表</t>
    </r>
    <r>
      <rPr>
        <sz val="8"/>
        <rFont val="Arial Narrow"/>
        <charset val="134"/>
      </rPr>
      <t>3-8-3</t>
    </r>
  </si>
  <si>
    <t>股利（利润）所属期间</t>
  </si>
  <si>
    <t>存货清查评估汇总表</t>
  </si>
  <si>
    <r>
      <rPr>
        <sz val="8"/>
        <rFont val="宋体"/>
        <charset val="134"/>
      </rPr>
      <t>表</t>
    </r>
    <r>
      <rPr>
        <sz val="8"/>
        <rFont val="Arial Narrow"/>
        <charset val="134"/>
      </rPr>
      <t>3-9</t>
    </r>
  </si>
  <si>
    <t>材料采购（在途物资）</t>
  </si>
  <si>
    <t>原材料</t>
  </si>
  <si>
    <t>在库周转材料</t>
  </si>
  <si>
    <t>3-9-4</t>
  </si>
  <si>
    <t>委托加工物资</t>
  </si>
  <si>
    <t>3-9-5</t>
  </si>
  <si>
    <t>产成品（库存商品）</t>
  </si>
  <si>
    <t>3-9-6</t>
  </si>
  <si>
    <t>在产品（自制半成品）</t>
  </si>
  <si>
    <t>3-9-7</t>
  </si>
  <si>
    <t>发出商品</t>
  </si>
  <si>
    <t>3-9-8</t>
  </si>
  <si>
    <t>在用周转材料</t>
  </si>
  <si>
    <t>存货合计</t>
  </si>
  <si>
    <t>减：存货跌价准备</t>
  </si>
  <si>
    <t>存货净额</t>
  </si>
  <si>
    <t>　</t>
  </si>
  <si>
    <r>
      <rPr>
        <b/>
        <sz val="14"/>
        <rFont val="宋体"/>
        <charset val="134"/>
      </rPr>
      <t>存货</t>
    </r>
    <r>
      <rPr>
        <b/>
        <sz val="14"/>
        <rFont val="Arial Narrow"/>
        <charset val="134"/>
      </rPr>
      <t>——</t>
    </r>
    <r>
      <rPr>
        <b/>
        <sz val="14"/>
        <rFont val="宋体"/>
        <charset val="134"/>
      </rPr>
      <t>材料采购</t>
    </r>
    <r>
      <rPr>
        <b/>
        <sz val="14"/>
        <rFont val="Arial Narrow"/>
        <charset val="134"/>
      </rPr>
      <t>(</t>
    </r>
    <r>
      <rPr>
        <b/>
        <sz val="14"/>
        <rFont val="宋体"/>
        <charset val="134"/>
      </rPr>
      <t>在途物资</t>
    </r>
    <r>
      <rPr>
        <b/>
        <sz val="14"/>
        <rFont val="Arial Narrow"/>
        <charset val="134"/>
      </rPr>
      <t>)</t>
    </r>
    <r>
      <rPr>
        <b/>
        <sz val="14"/>
        <rFont val="宋体"/>
        <charset val="134"/>
      </rPr>
      <t>评估明细表</t>
    </r>
  </si>
  <si>
    <r>
      <rPr>
        <sz val="8"/>
        <rFont val="宋体"/>
        <charset val="134"/>
      </rPr>
      <t>表</t>
    </r>
    <r>
      <rPr>
        <sz val="8"/>
        <rFont val="Arial Narrow"/>
        <charset val="134"/>
      </rPr>
      <t>3-9-1</t>
    </r>
  </si>
  <si>
    <t>名称及规格型号</t>
  </si>
  <si>
    <r>
      <rPr>
        <b/>
        <sz val="8"/>
        <rFont val="宋体"/>
        <charset val="134"/>
      </rPr>
      <t>计量</t>
    </r>
    <r>
      <rPr>
        <b/>
        <sz val="8"/>
        <rFont val="Arial Narrow"/>
        <charset val="134"/>
      </rPr>
      <t xml:space="preserve">  </t>
    </r>
    <r>
      <rPr>
        <b/>
        <sz val="8"/>
        <rFont val="宋体"/>
        <charset val="134"/>
      </rPr>
      <t>单位</t>
    </r>
  </si>
  <si>
    <r>
      <rPr>
        <b/>
        <sz val="8"/>
        <rFont val="宋体"/>
        <charset val="134"/>
      </rPr>
      <t>数</t>
    </r>
    <r>
      <rPr>
        <b/>
        <sz val="8"/>
        <rFont val="Arial Narrow"/>
        <charset val="134"/>
      </rPr>
      <t xml:space="preserve">    </t>
    </r>
    <r>
      <rPr>
        <b/>
        <sz val="8"/>
        <rFont val="宋体"/>
        <charset val="134"/>
      </rPr>
      <t>量</t>
    </r>
  </si>
  <si>
    <r>
      <rPr>
        <b/>
        <sz val="8"/>
        <rFont val="宋体"/>
        <charset val="134"/>
      </rPr>
      <t>单</t>
    </r>
    <r>
      <rPr>
        <b/>
        <sz val="8"/>
        <rFont val="Arial Narrow"/>
        <charset val="134"/>
      </rPr>
      <t xml:space="preserve">    </t>
    </r>
    <r>
      <rPr>
        <b/>
        <sz val="8"/>
        <rFont val="宋体"/>
        <charset val="134"/>
      </rPr>
      <t>价</t>
    </r>
  </si>
  <si>
    <r>
      <rPr>
        <b/>
        <sz val="8"/>
        <rFont val="宋体"/>
        <charset val="134"/>
      </rPr>
      <t>金</t>
    </r>
    <r>
      <rPr>
        <b/>
        <sz val="8"/>
        <rFont val="Arial Narrow"/>
        <charset val="134"/>
      </rPr>
      <t xml:space="preserve">  </t>
    </r>
    <r>
      <rPr>
        <b/>
        <sz val="8"/>
        <rFont val="宋体"/>
        <charset val="134"/>
      </rPr>
      <t>额</t>
    </r>
  </si>
  <si>
    <t>实际数量</t>
  </si>
  <si>
    <t>评估单价</t>
  </si>
  <si>
    <r>
      <rPr>
        <b/>
        <sz val="14"/>
        <rFont val="宋体"/>
        <charset val="134"/>
      </rPr>
      <t>存货</t>
    </r>
    <r>
      <rPr>
        <b/>
        <sz val="14"/>
        <rFont val="Arial Narrow"/>
        <charset val="134"/>
      </rPr>
      <t>——</t>
    </r>
    <r>
      <rPr>
        <b/>
        <sz val="14"/>
        <rFont val="宋体"/>
        <charset val="134"/>
      </rPr>
      <t>原材料评估明细表</t>
    </r>
  </si>
  <si>
    <r>
      <rPr>
        <sz val="8"/>
        <rFont val="宋体"/>
        <charset val="134"/>
      </rPr>
      <t>表</t>
    </r>
    <r>
      <rPr>
        <sz val="8"/>
        <rFont val="Arial Narrow"/>
        <charset val="134"/>
      </rPr>
      <t>3-9-2</t>
    </r>
  </si>
  <si>
    <t>存放地点</t>
  </si>
  <si>
    <r>
      <rPr>
        <b/>
        <sz val="8"/>
        <rFont val="宋体"/>
        <charset val="134"/>
      </rPr>
      <t>单</t>
    </r>
    <r>
      <rPr>
        <b/>
        <sz val="8"/>
        <rFont val="Arial Narrow"/>
        <charset val="134"/>
      </rPr>
      <t xml:space="preserve">   </t>
    </r>
    <r>
      <rPr>
        <b/>
        <sz val="8"/>
        <rFont val="宋体"/>
        <charset val="134"/>
      </rPr>
      <t>价</t>
    </r>
  </si>
  <si>
    <r>
      <rPr>
        <b/>
        <sz val="8"/>
        <rFont val="宋体"/>
        <charset val="134"/>
      </rPr>
      <t>数</t>
    </r>
    <r>
      <rPr>
        <b/>
        <sz val="8"/>
        <rFont val="Arial Narrow"/>
        <charset val="134"/>
      </rPr>
      <t xml:space="preserve">  </t>
    </r>
    <r>
      <rPr>
        <b/>
        <sz val="8"/>
        <rFont val="宋体"/>
        <charset val="134"/>
      </rPr>
      <t>量</t>
    </r>
  </si>
  <si>
    <r>
      <rPr>
        <b/>
        <sz val="14"/>
        <rFont val="宋体"/>
        <charset val="134"/>
      </rPr>
      <t>存货</t>
    </r>
    <r>
      <rPr>
        <b/>
        <sz val="14"/>
        <rFont val="Arial Narrow"/>
        <charset val="134"/>
      </rPr>
      <t>——</t>
    </r>
    <r>
      <rPr>
        <b/>
        <sz val="14"/>
        <rFont val="宋体"/>
        <charset val="134"/>
      </rPr>
      <t>在库周转材料评估明细表</t>
    </r>
  </si>
  <si>
    <r>
      <rPr>
        <sz val="8"/>
        <rFont val="宋体"/>
        <charset val="134"/>
      </rPr>
      <t>表</t>
    </r>
    <r>
      <rPr>
        <sz val="8"/>
        <rFont val="Arial Narrow"/>
        <charset val="134"/>
      </rPr>
      <t>3-9-3</t>
    </r>
  </si>
  <si>
    <t>单　价</t>
  </si>
  <si>
    <t>数　量</t>
  </si>
  <si>
    <r>
      <rPr>
        <b/>
        <sz val="8"/>
        <rFont val="宋体"/>
        <charset val="134"/>
      </rPr>
      <t>金</t>
    </r>
    <r>
      <rPr>
        <b/>
        <sz val="8"/>
        <rFont val="Arial Narrow"/>
        <charset val="134"/>
      </rPr>
      <t xml:space="preserve">    </t>
    </r>
    <r>
      <rPr>
        <b/>
        <sz val="8"/>
        <rFont val="宋体"/>
        <charset val="134"/>
      </rPr>
      <t>额</t>
    </r>
  </si>
  <si>
    <r>
      <rPr>
        <b/>
        <sz val="8"/>
        <rFont val="宋体"/>
        <charset val="134"/>
      </rPr>
      <t>金</t>
    </r>
    <r>
      <rPr>
        <b/>
        <sz val="8"/>
        <rFont val="Arial Narrow"/>
        <charset val="134"/>
      </rPr>
      <t xml:space="preserve">   </t>
    </r>
    <r>
      <rPr>
        <b/>
        <sz val="8"/>
        <rFont val="宋体"/>
        <charset val="134"/>
      </rPr>
      <t>额</t>
    </r>
  </si>
  <si>
    <r>
      <rPr>
        <b/>
        <sz val="14"/>
        <rFont val="宋体"/>
        <charset val="134"/>
      </rPr>
      <t>存货</t>
    </r>
    <r>
      <rPr>
        <b/>
        <sz val="14"/>
        <rFont val="Arial Narrow"/>
        <charset val="134"/>
      </rPr>
      <t>——</t>
    </r>
    <r>
      <rPr>
        <b/>
        <sz val="14"/>
        <rFont val="宋体"/>
        <charset val="134"/>
      </rPr>
      <t>委托加工物资评估明细表</t>
    </r>
  </si>
  <si>
    <r>
      <rPr>
        <sz val="8"/>
        <rFont val="宋体"/>
        <charset val="134"/>
      </rPr>
      <t>表</t>
    </r>
    <r>
      <rPr>
        <sz val="8"/>
        <rFont val="Arial Narrow"/>
        <charset val="134"/>
      </rPr>
      <t>3-9-4</t>
    </r>
  </si>
  <si>
    <t>加工单位名称</t>
  </si>
  <si>
    <r>
      <rPr>
        <b/>
        <sz val="14"/>
        <rFont val="宋体"/>
        <charset val="134"/>
      </rPr>
      <t>存货</t>
    </r>
    <r>
      <rPr>
        <b/>
        <sz val="14"/>
        <rFont val="Arial Narrow"/>
        <charset val="134"/>
      </rPr>
      <t>——</t>
    </r>
    <r>
      <rPr>
        <b/>
        <sz val="14"/>
        <rFont val="宋体"/>
        <charset val="134"/>
      </rPr>
      <t>产成品</t>
    </r>
    <r>
      <rPr>
        <b/>
        <sz val="14"/>
        <rFont val="Arial Narrow"/>
        <charset val="134"/>
      </rPr>
      <t>(</t>
    </r>
    <r>
      <rPr>
        <b/>
        <sz val="14"/>
        <rFont val="宋体"/>
        <charset val="134"/>
      </rPr>
      <t>库存商品、开发产品、农产品</t>
    </r>
    <r>
      <rPr>
        <b/>
        <sz val="14"/>
        <rFont val="Arial Narrow"/>
        <charset val="134"/>
      </rPr>
      <t>)</t>
    </r>
    <r>
      <rPr>
        <b/>
        <sz val="14"/>
        <rFont val="宋体"/>
        <charset val="134"/>
      </rPr>
      <t>评估明细表</t>
    </r>
  </si>
  <si>
    <r>
      <rPr>
        <sz val="8"/>
        <rFont val="宋体"/>
        <charset val="134"/>
      </rPr>
      <t>表</t>
    </r>
    <r>
      <rPr>
        <sz val="8"/>
        <rFont val="Arial Narrow"/>
        <charset val="134"/>
      </rPr>
      <t>3-9-5</t>
    </r>
  </si>
  <si>
    <t>数量</t>
  </si>
  <si>
    <t>单价</t>
  </si>
  <si>
    <r>
      <rPr>
        <b/>
        <sz val="14"/>
        <rFont val="宋体"/>
        <charset val="134"/>
      </rPr>
      <t>存货</t>
    </r>
    <r>
      <rPr>
        <b/>
        <sz val="14"/>
        <rFont val="Arial Narrow"/>
        <charset val="134"/>
      </rPr>
      <t>——</t>
    </r>
    <r>
      <rPr>
        <b/>
        <sz val="14"/>
        <rFont val="宋体"/>
        <charset val="134"/>
      </rPr>
      <t>在产品（自制半成品）评估明细表</t>
    </r>
  </si>
  <si>
    <r>
      <rPr>
        <sz val="8"/>
        <rFont val="宋体"/>
        <charset val="134"/>
      </rPr>
      <t>表</t>
    </r>
    <r>
      <rPr>
        <sz val="8"/>
        <rFont val="Arial Narrow"/>
        <charset val="134"/>
      </rPr>
      <t>3-9-6</t>
    </r>
  </si>
  <si>
    <r>
      <rPr>
        <b/>
        <sz val="8"/>
        <rFont val="宋体"/>
        <charset val="134"/>
      </rPr>
      <t>单</t>
    </r>
    <r>
      <rPr>
        <b/>
        <sz val="8"/>
        <rFont val="Arial Narrow"/>
        <charset val="134"/>
      </rPr>
      <t xml:space="preserve">  </t>
    </r>
    <r>
      <rPr>
        <b/>
        <sz val="8"/>
        <rFont val="宋体"/>
        <charset val="134"/>
      </rPr>
      <t>价</t>
    </r>
  </si>
  <si>
    <r>
      <rPr>
        <b/>
        <sz val="14"/>
        <rFont val="宋体"/>
        <charset val="134"/>
      </rPr>
      <t>存货</t>
    </r>
    <r>
      <rPr>
        <b/>
        <sz val="14"/>
        <rFont val="Arial Narrow"/>
        <charset val="134"/>
      </rPr>
      <t>——</t>
    </r>
    <r>
      <rPr>
        <b/>
        <sz val="14"/>
        <rFont val="宋体"/>
        <charset val="134"/>
      </rPr>
      <t>发出商品评估明细表</t>
    </r>
  </si>
  <si>
    <r>
      <rPr>
        <sz val="8"/>
        <rFont val="宋体"/>
        <charset val="134"/>
      </rPr>
      <t>表</t>
    </r>
    <r>
      <rPr>
        <sz val="8"/>
        <rFont val="Arial Narrow"/>
        <charset val="134"/>
      </rPr>
      <t>3-9-7</t>
    </r>
  </si>
  <si>
    <t>商品名称</t>
  </si>
  <si>
    <t>对方单位名称</t>
  </si>
  <si>
    <r>
      <rPr>
        <b/>
        <sz val="14"/>
        <rFont val="宋体"/>
        <charset val="134"/>
      </rPr>
      <t>存货</t>
    </r>
    <r>
      <rPr>
        <b/>
        <sz val="14"/>
        <rFont val="Arial Narrow"/>
        <charset val="134"/>
      </rPr>
      <t>——</t>
    </r>
    <r>
      <rPr>
        <b/>
        <sz val="14"/>
        <rFont val="宋体"/>
        <charset val="134"/>
      </rPr>
      <t>在用周转材料评估明细表</t>
    </r>
  </si>
  <si>
    <r>
      <rPr>
        <sz val="8"/>
        <rFont val="宋体"/>
        <charset val="134"/>
      </rPr>
      <t>表</t>
    </r>
    <r>
      <rPr>
        <sz val="8"/>
        <rFont val="Arial Narrow"/>
        <charset val="134"/>
      </rPr>
      <t>3-9-8</t>
    </r>
  </si>
  <si>
    <t>启用日期</t>
  </si>
  <si>
    <t>原始入账价值</t>
  </si>
  <si>
    <t>评估原值</t>
  </si>
  <si>
    <t>成新率%</t>
  </si>
  <si>
    <t>存货——在用低值易耗品评估明细表</t>
  </si>
  <si>
    <t>表3-9-9</t>
  </si>
  <si>
    <t>计量  单位</t>
  </si>
  <si>
    <t>增值率%</t>
  </si>
  <si>
    <t>备  注</t>
  </si>
  <si>
    <t>购置年限</t>
  </si>
  <si>
    <t>使用寿命</t>
  </si>
  <si>
    <t>数  量</t>
  </si>
  <si>
    <t>金   额</t>
  </si>
  <si>
    <t>合同资产评估明细表</t>
  </si>
  <si>
    <r>
      <rPr>
        <sz val="8"/>
        <rFont val="宋体"/>
        <charset val="134"/>
      </rPr>
      <t>表</t>
    </r>
    <r>
      <rPr>
        <sz val="8"/>
        <rFont val="Arial Narrow"/>
        <charset val="134"/>
      </rPr>
      <t>3-10</t>
    </r>
  </si>
  <si>
    <r>
      <rPr>
        <sz val="8"/>
        <rFont val="宋体"/>
        <charset val="134"/>
      </rPr>
      <t>表</t>
    </r>
    <r>
      <rPr>
        <sz val="8"/>
        <rFont val="Arial Narrow"/>
        <charset val="134"/>
      </rPr>
      <t>3-14</t>
    </r>
  </si>
  <si>
    <r>
      <rPr>
        <sz val="8"/>
        <rFont val="宋体"/>
        <charset val="134"/>
      </rPr>
      <t>计量</t>
    </r>
    <r>
      <rPr>
        <sz val="8"/>
        <rFont val="Arial Narrow"/>
        <charset val="134"/>
      </rPr>
      <t xml:space="preserve">  </t>
    </r>
    <r>
      <rPr>
        <sz val="8"/>
        <rFont val="宋体"/>
        <charset val="134"/>
      </rPr>
      <t>单位</t>
    </r>
  </si>
  <si>
    <r>
      <rPr>
        <sz val="8"/>
        <rFont val="宋体"/>
        <charset val="134"/>
      </rPr>
      <t>增值率</t>
    </r>
    <r>
      <rPr>
        <sz val="8"/>
        <rFont val="Arial Narrow"/>
        <charset val="134"/>
      </rPr>
      <t>%</t>
    </r>
  </si>
  <si>
    <r>
      <rPr>
        <sz val="8"/>
        <rFont val="宋体"/>
        <charset val="134"/>
      </rPr>
      <t>备</t>
    </r>
    <r>
      <rPr>
        <sz val="8"/>
        <rFont val="Arial Narrow"/>
        <charset val="134"/>
      </rPr>
      <t xml:space="preserve">  </t>
    </r>
    <r>
      <rPr>
        <sz val="8"/>
        <rFont val="宋体"/>
        <charset val="134"/>
      </rPr>
      <t>注</t>
    </r>
  </si>
  <si>
    <r>
      <rPr>
        <sz val="8"/>
        <rFont val="宋体"/>
        <charset val="134"/>
      </rPr>
      <t>数</t>
    </r>
    <r>
      <rPr>
        <sz val="8"/>
        <rFont val="Arial Narrow"/>
        <charset val="134"/>
      </rPr>
      <t xml:space="preserve">    </t>
    </r>
    <r>
      <rPr>
        <sz val="8"/>
        <rFont val="宋体"/>
        <charset val="134"/>
      </rPr>
      <t>量</t>
    </r>
  </si>
  <si>
    <r>
      <rPr>
        <sz val="8"/>
        <rFont val="宋体"/>
        <charset val="134"/>
      </rPr>
      <t>单</t>
    </r>
    <r>
      <rPr>
        <sz val="8"/>
        <rFont val="Arial Narrow"/>
        <charset val="134"/>
      </rPr>
      <t xml:space="preserve">    </t>
    </r>
    <r>
      <rPr>
        <sz val="8"/>
        <rFont val="宋体"/>
        <charset val="134"/>
      </rPr>
      <t>价</t>
    </r>
  </si>
  <si>
    <r>
      <rPr>
        <sz val="8"/>
        <rFont val="宋体"/>
        <charset val="134"/>
      </rPr>
      <t>金</t>
    </r>
    <r>
      <rPr>
        <sz val="8"/>
        <rFont val="Arial Narrow"/>
        <charset val="134"/>
      </rPr>
      <t xml:space="preserve">  </t>
    </r>
    <r>
      <rPr>
        <sz val="8"/>
        <rFont val="宋体"/>
        <charset val="134"/>
      </rPr>
      <t>额</t>
    </r>
  </si>
  <si>
    <r>
      <rPr>
        <sz val="8"/>
        <rFont val="宋体"/>
        <charset val="134"/>
      </rPr>
      <t>金</t>
    </r>
    <r>
      <rPr>
        <sz val="8"/>
        <rFont val="Arial Narrow"/>
        <charset val="134"/>
      </rPr>
      <t xml:space="preserve">   </t>
    </r>
    <r>
      <rPr>
        <sz val="8"/>
        <rFont val="宋体"/>
        <charset val="134"/>
      </rPr>
      <t>额</t>
    </r>
  </si>
  <si>
    <t>持有待售资产评估明细表</t>
  </si>
  <si>
    <r>
      <rPr>
        <sz val="8"/>
        <rFont val="宋体"/>
        <charset val="134"/>
      </rPr>
      <t>表</t>
    </r>
    <r>
      <rPr>
        <sz val="8"/>
        <rFont val="Arial Narrow"/>
        <charset val="134"/>
      </rPr>
      <t>3-11</t>
    </r>
  </si>
  <si>
    <t>项目</t>
  </si>
  <si>
    <t>资产类别（资产或处置组）</t>
  </si>
  <si>
    <t>一年内到期的非流动资产评估明细表</t>
  </si>
  <si>
    <r>
      <rPr>
        <sz val="8"/>
        <rFont val="宋体"/>
        <charset val="134"/>
      </rPr>
      <t>表</t>
    </r>
    <r>
      <rPr>
        <sz val="8"/>
        <rFont val="Arial Narrow"/>
        <charset val="134"/>
      </rPr>
      <t>3-12</t>
    </r>
  </si>
  <si>
    <t>结算内容</t>
  </si>
  <si>
    <t>其他流动资产评估明细表</t>
  </si>
  <si>
    <r>
      <rPr>
        <sz val="8"/>
        <rFont val="宋体"/>
        <charset val="134"/>
      </rPr>
      <t>表</t>
    </r>
    <r>
      <rPr>
        <sz val="8"/>
        <rFont val="Arial Narrow"/>
        <charset val="134"/>
      </rPr>
      <t>3-13</t>
    </r>
  </si>
  <si>
    <t>项目及内容</t>
  </si>
  <si>
    <t>债权投资评估明细表</t>
  </si>
  <si>
    <r>
      <rPr>
        <sz val="8"/>
        <rFont val="宋体"/>
        <charset val="134"/>
      </rPr>
      <t>表</t>
    </r>
    <r>
      <rPr>
        <sz val="8"/>
        <rFont val="Arial Narrow"/>
        <charset val="134"/>
      </rPr>
      <t>4-1</t>
    </r>
  </si>
  <si>
    <t>投资类别</t>
  </si>
  <si>
    <t>到期日</t>
  </si>
  <si>
    <t>票面利率%</t>
  </si>
  <si>
    <t>投资成本</t>
  </si>
  <si>
    <t>减：债券投资减值准备</t>
  </si>
  <si>
    <t>净值</t>
  </si>
  <si>
    <t>其他债权投资评估明细表</t>
  </si>
  <si>
    <r>
      <rPr>
        <sz val="8"/>
        <rFont val="宋体"/>
        <charset val="134"/>
      </rPr>
      <t>表</t>
    </r>
    <r>
      <rPr>
        <sz val="8"/>
        <rFont val="Arial Narrow"/>
        <charset val="134"/>
      </rPr>
      <t>4-2</t>
    </r>
  </si>
  <si>
    <t>债权种类</t>
  </si>
  <si>
    <t>成本（面值）</t>
  </si>
  <si>
    <t>长期应收款评估明细表</t>
  </si>
  <si>
    <r>
      <rPr>
        <sz val="8"/>
        <rFont val="宋体"/>
        <charset val="134"/>
      </rPr>
      <t>表</t>
    </r>
    <r>
      <rPr>
        <sz val="8"/>
        <rFont val="Arial Narrow"/>
        <charset val="134"/>
      </rPr>
      <t>4-3</t>
    </r>
  </si>
  <si>
    <t>欠款单位名称</t>
  </si>
  <si>
    <t>减：长期应收款坏账准备</t>
  </si>
  <si>
    <t>减：评估风险损失</t>
  </si>
  <si>
    <t>长期股权投资评估明细表</t>
  </si>
  <si>
    <r>
      <rPr>
        <sz val="8"/>
        <rFont val="宋体"/>
        <charset val="134"/>
      </rPr>
      <t>表</t>
    </r>
    <r>
      <rPr>
        <sz val="8"/>
        <rFont val="Arial Narrow"/>
        <charset val="134"/>
      </rPr>
      <t>4-4</t>
    </r>
  </si>
  <si>
    <t>协议投资期限</t>
  </si>
  <si>
    <r>
      <rPr>
        <b/>
        <sz val="8"/>
        <color indexed="8"/>
        <rFont val="宋体"/>
        <charset val="134"/>
      </rPr>
      <t>持股比例</t>
    </r>
    <r>
      <rPr>
        <b/>
        <sz val="8"/>
        <color indexed="8"/>
        <rFont val="Arial Narrow"/>
        <charset val="134"/>
      </rPr>
      <t>(%)</t>
    </r>
  </si>
  <si>
    <t>减：长期股权投资减值准备</t>
  </si>
  <si>
    <t>委托贷款评估明细表</t>
  </si>
  <si>
    <t>产品种类</t>
  </si>
  <si>
    <t>客户名称</t>
  </si>
  <si>
    <t>贷款方式</t>
  </si>
  <si>
    <t>抵押物</t>
  </si>
  <si>
    <t>减：委托贷款减值准备</t>
  </si>
  <si>
    <t>净额</t>
  </si>
  <si>
    <t>其他权益工具投资评估明细表</t>
  </si>
  <si>
    <r>
      <rPr>
        <sz val="8"/>
        <rFont val="宋体"/>
        <charset val="134"/>
      </rPr>
      <t>表</t>
    </r>
    <r>
      <rPr>
        <sz val="8"/>
        <rFont val="Arial Narrow"/>
        <charset val="134"/>
      </rPr>
      <t>4-5</t>
    </r>
  </si>
  <si>
    <t>金融资产名称</t>
  </si>
  <si>
    <t>持股数量或持股比例</t>
  </si>
  <si>
    <t>基准日市价</t>
  </si>
  <si>
    <t>其他非流动金融资产评估汇总表</t>
  </si>
  <si>
    <r>
      <rPr>
        <sz val="8"/>
        <rFont val="宋体"/>
        <charset val="134"/>
      </rPr>
      <t>表4</t>
    </r>
    <r>
      <rPr>
        <sz val="8"/>
        <rFont val="Arial Narrow"/>
        <charset val="134"/>
      </rPr>
      <t>-6</t>
    </r>
  </si>
  <si>
    <t>4-8-1</t>
  </si>
  <si>
    <t>其他非流动金融资产-股票投资</t>
  </si>
  <si>
    <t>4-8-2</t>
  </si>
  <si>
    <t>其他非流动金融资产-债券投资</t>
  </si>
  <si>
    <t>4-8-3</t>
  </si>
  <si>
    <t>其他非流动金融资产-基金投资</t>
  </si>
  <si>
    <t>其他非流动金融资产合计</t>
  </si>
  <si>
    <t>其他非流动金融资产-股票投资评估明细表</t>
  </si>
  <si>
    <t>表4-8-1</t>
  </si>
  <si>
    <t>其他非流动金融资产-债券投资评估明细表</t>
  </si>
  <si>
    <t>表4-8-2</t>
  </si>
  <si>
    <r>
      <rPr>
        <b/>
        <sz val="16"/>
        <rFont val="宋体"/>
        <charset val="134"/>
      </rPr>
      <t>其他非流动金融资产</t>
    </r>
    <r>
      <rPr>
        <b/>
        <sz val="16"/>
        <rFont val="Arial Narrow"/>
        <charset val="134"/>
      </rPr>
      <t>—</t>
    </r>
    <r>
      <rPr>
        <b/>
        <sz val="16"/>
        <rFont val="宋体"/>
        <charset val="134"/>
      </rPr>
      <t>基金投资评估明细表</t>
    </r>
  </si>
  <si>
    <t>表4-8-3</t>
  </si>
  <si>
    <t>内部投资评估明细表</t>
  </si>
  <si>
    <r>
      <rPr>
        <sz val="8"/>
        <rFont val="宋体"/>
        <charset val="134"/>
      </rPr>
      <t>表</t>
    </r>
    <r>
      <rPr>
        <sz val="8"/>
        <rFont val="Arial Narrow"/>
        <charset val="134"/>
      </rPr>
      <t>4-10</t>
    </r>
  </si>
  <si>
    <r>
      <rPr>
        <sz val="8"/>
        <color indexed="8"/>
        <rFont val="宋体"/>
        <charset val="134"/>
      </rPr>
      <t>持股比例</t>
    </r>
    <r>
      <rPr>
        <sz val="8"/>
        <color indexed="8"/>
        <rFont val="Arial Narrow"/>
        <charset val="134"/>
      </rPr>
      <t>(%)</t>
    </r>
  </si>
  <si>
    <r>
      <rPr>
        <b/>
        <sz val="16"/>
        <rFont val="宋体"/>
        <charset val="134"/>
      </rPr>
      <t>投资性房地产</t>
    </r>
    <r>
      <rPr>
        <b/>
        <sz val="16"/>
        <rFont val="Arial Narrow"/>
        <charset val="134"/>
      </rPr>
      <t>——</t>
    </r>
    <r>
      <rPr>
        <b/>
        <sz val="16"/>
        <rFont val="宋体"/>
        <charset val="134"/>
      </rPr>
      <t>房屋评估明细表</t>
    </r>
  </si>
  <si>
    <r>
      <rPr>
        <sz val="12"/>
        <rFont val="Arial Narrow"/>
        <charset val="134"/>
      </rPr>
      <t>(</t>
    </r>
    <r>
      <rPr>
        <sz val="12"/>
        <rFont val="宋体"/>
        <charset val="134"/>
      </rPr>
      <t>采用成本模式计量</t>
    </r>
    <r>
      <rPr>
        <sz val="12"/>
        <rFont val="Arial Narrow"/>
        <charset val="134"/>
      </rPr>
      <t>)</t>
    </r>
  </si>
  <si>
    <r>
      <rPr>
        <sz val="8"/>
        <rFont val="宋体"/>
        <charset val="134"/>
      </rPr>
      <t>表</t>
    </r>
    <r>
      <rPr>
        <sz val="8"/>
        <rFont val="Arial Narrow"/>
        <charset val="134"/>
      </rPr>
      <t>4-7</t>
    </r>
  </si>
  <si>
    <t>产权证编号</t>
  </si>
  <si>
    <t>房屋名称</t>
  </si>
  <si>
    <t>证载权利人
(按照房产证填写完整)</t>
  </si>
  <si>
    <t>无法办证原因</t>
  </si>
  <si>
    <t>房屋用途</t>
  </si>
  <si>
    <t>具体位置</t>
  </si>
  <si>
    <t>对应土地证号</t>
  </si>
  <si>
    <r>
      <rPr>
        <b/>
        <sz val="8"/>
        <rFont val="宋体"/>
        <charset val="134"/>
      </rPr>
      <t>来　源</t>
    </r>
  </si>
  <si>
    <t>结构</t>
  </si>
  <si>
    <t>建成年月</t>
  </si>
  <si>
    <t>计量单位</t>
  </si>
  <si>
    <r>
      <rPr>
        <b/>
        <sz val="8"/>
        <rFont val="宋体"/>
        <charset val="134"/>
      </rPr>
      <t>建筑面积</t>
    </r>
    <r>
      <rPr>
        <b/>
        <sz val="8"/>
        <rFont val="Arial Narrow"/>
        <charset val="134"/>
      </rPr>
      <t xml:space="preserve">    </t>
    </r>
  </si>
  <si>
    <r>
      <rPr>
        <b/>
        <sz val="8"/>
        <rFont val="宋体"/>
        <charset val="134"/>
      </rPr>
      <t>成本单价</t>
    </r>
    <r>
      <rPr>
        <b/>
        <sz val="8"/>
        <rFont val="Arial Narrow"/>
        <charset val="134"/>
      </rPr>
      <t xml:space="preserve">     (</t>
    </r>
    <r>
      <rPr>
        <b/>
        <sz val="8"/>
        <rFont val="宋体"/>
        <charset val="134"/>
      </rPr>
      <t>元</t>
    </r>
    <r>
      <rPr>
        <b/>
        <sz val="8"/>
        <rFont val="Arial Narrow"/>
        <charset val="134"/>
      </rPr>
      <t>/</t>
    </r>
    <r>
      <rPr>
        <b/>
        <sz val="8"/>
        <rFont val="宋体"/>
        <charset val="134"/>
      </rPr>
      <t>平方米</t>
    </r>
    <r>
      <rPr>
        <b/>
        <sz val="8"/>
        <rFont val="Arial Narrow"/>
        <charset val="134"/>
      </rPr>
      <t>)</t>
    </r>
  </si>
  <si>
    <r>
      <rPr>
        <b/>
        <sz val="8"/>
        <rFont val="宋体"/>
        <charset val="134"/>
      </rPr>
      <t>重置单价</t>
    </r>
    <r>
      <rPr>
        <b/>
        <sz val="8"/>
        <rFont val="Arial Narrow"/>
        <charset val="134"/>
      </rPr>
      <t xml:space="preserve">  (</t>
    </r>
    <r>
      <rPr>
        <b/>
        <sz val="8"/>
        <rFont val="宋体"/>
        <charset val="134"/>
      </rPr>
      <t>元</t>
    </r>
    <r>
      <rPr>
        <b/>
        <sz val="8"/>
        <rFont val="Arial Narrow"/>
        <charset val="134"/>
      </rPr>
      <t>/</t>
    </r>
    <r>
      <rPr>
        <b/>
        <sz val="8"/>
        <rFont val="宋体"/>
        <charset val="134"/>
      </rPr>
      <t>平方米</t>
    </r>
    <r>
      <rPr>
        <b/>
        <sz val="8"/>
        <rFont val="Arial Narrow"/>
        <charset val="134"/>
      </rPr>
      <t>)</t>
    </r>
  </si>
  <si>
    <t>折旧年限</t>
  </si>
  <si>
    <t>基准造价</t>
  </si>
  <si>
    <r>
      <rPr>
        <b/>
        <sz val="8"/>
        <rFont val="宋体"/>
        <charset val="134"/>
      </rPr>
      <t>层数修正</t>
    </r>
    <r>
      <rPr>
        <b/>
        <sz val="8"/>
        <rFont val="Times New Roman"/>
        <charset val="134"/>
      </rPr>
      <t>(±%)</t>
    </r>
  </si>
  <si>
    <r>
      <rPr>
        <b/>
        <sz val="8"/>
        <rFont val="宋体"/>
        <charset val="134"/>
      </rPr>
      <t>檐高、层高修正</t>
    </r>
    <r>
      <rPr>
        <b/>
        <sz val="8"/>
        <rFont val="Times New Roman"/>
        <charset val="134"/>
      </rPr>
      <t>(±%)</t>
    </r>
  </si>
  <si>
    <r>
      <rPr>
        <b/>
        <sz val="8"/>
        <rFont val="宋体"/>
        <charset val="134"/>
      </rPr>
      <t>跨度修正</t>
    </r>
    <r>
      <rPr>
        <b/>
        <sz val="8"/>
        <rFont val="Times New Roman"/>
        <charset val="134"/>
      </rPr>
      <t>(±%)</t>
    </r>
  </si>
  <si>
    <r>
      <rPr>
        <b/>
        <sz val="8"/>
        <rFont val="宋体"/>
        <charset val="134"/>
      </rPr>
      <t>屋面、楼面修正</t>
    </r>
    <r>
      <rPr>
        <b/>
        <sz val="8"/>
        <rFont val="Times New Roman"/>
        <charset val="134"/>
      </rPr>
      <t>(±%)</t>
    </r>
  </si>
  <si>
    <r>
      <rPr>
        <b/>
        <sz val="8"/>
        <rFont val="宋体"/>
        <charset val="134"/>
      </rPr>
      <t>内</t>
    </r>
    <r>
      <rPr>
        <b/>
        <sz val="8"/>
        <rFont val="Times New Roman"/>
        <charset val="134"/>
      </rPr>
      <t>(</t>
    </r>
    <r>
      <rPr>
        <b/>
        <sz val="8"/>
        <rFont val="宋体"/>
        <charset val="134"/>
      </rPr>
      <t>外</t>
    </r>
    <r>
      <rPr>
        <b/>
        <sz val="8"/>
        <rFont val="Times New Roman"/>
        <charset val="134"/>
      </rPr>
      <t>)</t>
    </r>
    <r>
      <rPr>
        <b/>
        <sz val="8"/>
        <rFont val="宋体"/>
        <charset val="134"/>
      </rPr>
      <t>粉修正</t>
    </r>
    <r>
      <rPr>
        <b/>
        <sz val="8"/>
        <rFont val="Times New Roman"/>
        <charset val="134"/>
      </rPr>
      <t>(±%)</t>
    </r>
  </si>
  <si>
    <r>
      <rPr>
        <b/>
        <sz val="8"/>
        <rFont val="宋体"/>
        <charset val="134"/>
      </rPr>
      <t>水电卫、暖通修正</t>
    </r>
    <r>
      <rPr>
        <b/>
        <sz val="8"/>
        <rFont val="Times New Roman"/>
        <charset val="134"/>
      </rPr>
      <t>(±%)</t>
    </r>
  </si>
  <si>
    <r>
      <rPr>
        <b/>
        <sz val="8"/>
        <rFont val="宋体"/>
        <charset val="134"/>
      </rPr>
      <t>其他因素修正</t>
    </r>
    <r>
      <rPr>
        <b/>
        <sz val="8"/>
        <rFont val="Times New Roman"/>
        <charset val="134"/>
      </rPr>
      <t>(±%)</t>
    </r>
  </si>
  <si>
    <t>修正后单方造价</t>
  </si>
  <si>
    <t>前期费用（按造价）</t>
  </si>
  <si>
    <t>相关费用（按面积）</t>
  </si>
  <si>
    <t>建设年限</t>
  </si>
  <si>
    <t>利率</t>
  </si>
  <si>
    <t>资金成本</t>
  </si>
  <si>
    <t>成本法评估单价</t>
  </si>
  <si>
    <t>设计使用年限</t>
  </si>
  <si>
    <t>尚可使用年限</t>
  </si>
  <si>
    <r>
      <rPr>
        <b/>
        <sz val="8"/>
        <rFont val="宋体"/>
        <charset val="134"/>
      </rPr>
      <t>成新率</t>
    </r>
    <r>
      <rPr>
        <b/>
        <sz val="8"/>
        <rFont val="Times New Roman"/>
        <charset val="134"/>
      </rPr>
      <t>%</t>
    </r>
  </si>
  <si>
    <t>账面原值</t>
  </si>
  <si>
    <t>账面净值</t>
  </si>
  <si>
    <t>实际建筑面积</t>
  </si>
  <si>
    <t>重置全价</t>
  </si>
  <si>
    <r>
      <rPr>
        <b/>
        <sz val="8"/>
        <rFont val="宋体"/>
        <charset val="134"/>
      </rPr>
      <t>成新率</t>
    </r>
    <r>
      <rPr>
        <b/>
        <sz val="8"/>
        <rFont val="Arial Narrow"/>
        <charset val="134"/>
      </rPr>
      <t>%</t>
    </r>
  </si>
  <si>
    <t>层数</t>
  </si>
  <si>
    <t>系数</t>
  </si>
  <si>
    <t>层高</t>
  </si>
  <si>
    <t>已使用年限</t>
  </si>
  <si>
    <r>
      <rPr>
        <b/>
        <sz val="8"/>
        <rFont val="宋体"/>
        <charset val="134"/>
      </rPr>
      <t>合</t>
    </r>
    <r>
      <rPr>
        <b/>
        <sz val="8"/>
        <rFont val="Arial Narrow"/>
        <charset val="134"/>
      </rPr>
      <t xml:space="preserve">  </t>
    </r>
    <r>
      <rPr>
        <b/>
        <sz val="8"/>
        <rFont val="宋体"/>
        <charset val="134"/>
      </rPr>
      <t>计</t>
    </r>
  </si>
  <si>
    <t>减：投资性房地产减值准备</t>
  </si>
  <si>
    <r>
      <rPr>
        <sz val="12"/>
        <rFont val="Arial Narrow"/>
        <charset val="134"/>
      </rPr>
      <t>(</t>
    </r>
    <r>
      <rPr>
        <sz val="12"/>
        <rFont val="宋体"/>
        <charset val="134"/>
      </rPr>
      <t>采用公允价值模式计量</t>
    </r>
    <r>
      <rPr>
        <sz val="12"/>
        <rFont val="Arial Narrow"/>
        <charset val="134"/>
      </rPr>
      <t>)</t>
    </r>
  </si>
  <si>
    <r>
      <rPr>
        <sz val="8"/>
        <rFont val="宋体"/>
        <charset val="134"/>
      </rPr>
      <t>表</t>
    </r>
    <r>
      <rPr>
        <sz val="8"/>
        <rFont val="Arial Narrow"/>
        <charset val="134"/>
      </rPr>
      <t>4-9</t>
    </r>
  </si>
  <si>
    <r>
      <rPr>
        <b/>
        <sz val="8"/>
        <rFont val="宋体"/>
        <charset val="134"/>
      </rPr>
      <t>原始入帐价值</t>
    </r>
  </si>
  <si>
    <r>
      <rPr>
        <b/>
        <sz val="8"/>
        <rFont val="宋体"/>
        <charset val="134"/>
      </rPr>
      <t>评估单价</t>
    </r>
    <r>
      <rPr>
        <b/>
        <sz val="8"/>
        <rFont val="Arial Narrow"/>
        <charset val="134"/>
      </rPr>
      <t xml:space="preserve">  </t>
    </r>
    <r>
      <rPr>
        <b/>
        <sz val="8"/>
        <rFont val="宋体"/>
        <charset val="134"/>
      </rPr>
      <t>　</t>
    </r>
    <r>
      <rPr>
        <b/>
        <sz val="8"/>
        <rFont val="Arial Narrow"/>
        <charset val="134"/>
      </rPr>
      <t>(</t>
    </r>
    <r>
      <rPr>
        <b/>
        <sz val="8"/>
        <rFont val="宋体"/>
        <charset val="134"/>
      </rPr>
      <t>元</t>
    </r>
    <r>
      <rPr>
        <b/>
        <sz val="8"/>
        <rFont val="Arial Narrow"/>
        <charset val="134"/>
      </rPr>
      <t>/</t>
    </r>
    <r>
      <rPr>
        <b/>
        <sz val="8"/>
        <rFont val="宋体"/>
        <charset val="134"/>
      </rPr>
      <t>平方米</t>
    </r>
    <r>
      <rPr>
        <b/>
        <sz val="8"/>
        <rFont val="Arial Narrow"/>
        <charset val="134"/>
      </rPr>
      <t>)</t>
    </r>
  </si>
  <si>
    <t>现场勘察简单记录</t>
  </si>
  <si>
    <r>
      <rPr>
        <b/>
        <sz val="16"/>
        <rFont val="宋体"/>
        <charset val="134"/>
      </rPr>
      <t>投资性房地产</t>
    </r>
    <r>
      <rPr>
        <b/>
        <sz val="16"/>
        <rFont val="Arial Narrow"/>
        <charset val="134"/>
      </rPr>
      <t>——</t>
    </r>
    <r>
      <rPr>
        <b/>
        <sz val="16"/>
        <rFont val="宋体"/>
        <charset val="134"/>
      </rPr>
      <t>土地使用权评估明细表</t>
    </r>
  </si>
  <si>
    <t>（采用成本模式计量）</t>
  </si>
  <si>
    <t>土地权证编号</t>
  </si>
  <si>
    <t>证载权利人
(按照土地证填写完整)</t>
  </si>
  <si>
    <t>宗地名称</t>
  </si>
  <si>
    <t>土地位置</t>
  </si>
  <si>
    <t>取得日期</t>
  </si>
  <si>
    <t>用地性质</t>
  </si>
  <si>
    <t>土地用途</t>
  </si>
  <si>
    <t>准用年限</t>
  </si>
  <si>
    <t>开发程度</t>
  </si>
  <si>
    <r>
      <rPr>
        <b/>
        <sz val="8"/>
        <rFont val="宋体"/>
        <charset val="134"/>
      </rPr>
      <t>面</t>
    </r>
    <r>
      <rPr>
        <b/>
        <sz val="8"/>
        <rFont val="Arial Narrow"/>
        <charset val="134"/>
      </rPr>
      <t xml:space="preserve"> </t>
    </r>
    <r>
      <rPr>
        <b/>
        <sz val="8"/>
        <rFont val="宋体"/>
        <charset val="134"/>
      </rPr>
      <t>　</t>
    </r>
    <r>
      <rPr>
        <b/>
        <sz val="8"/>
        <rFont val="Arial Narrow"/>
        <charset val="134"/>
      </rPr>
      <t xml:space="preserve"> </t>
    </r>
    <r>
      <rPr>
        <b/>
        <sz val="8"/>
        <rFont val="宋体"/>
        <charset val="134"/>
      </rPr>
      <t>积</t>
    </r>
    <r>
      <rPr>
        <b/>
        <sz val="8"/>
        <rFont val="Arial Narrow"/>
        <charset val="134"/>
      </rPr>
      <t xml:space="preserve">   </t>
    </r>
    <r>
      <rPr>
        <b/>
        <sz val="8"/>
        <rFont val="宋体"/>
        <charset val="134"/>
      </rPr>
      <t>　</t>
    </r>
    <r>
      <rPr>
        <b/>
        <sz val="8"/>
        <rFont val="Arial Narrow"/>
        <charset val="134"/>
      </rPr>
      <t>(</t>
    </r>
    <r>
      <rPr>
        <b/>
        <sz val="8"/>
        <rFont val="宋体"/>
        <charset val="134"/>
      </rPr>
      <t>平方米</t>
    </r>
    <r>
      <rPr>
        <b/>
        <sz val="8"/>
        <rFont val="Arial Narrow"/>
        <charset val="134"/>
      </rPr>
      <t>)</t>
    </r>
  </si>
  <si>
    <r>
      <rPr>
        <b/>
        <sz val="8"/>
        <rFont val="宋体"/>
        <charset val="134"/>
      </rPr>
      <t>原始入账价值</t>
    </r>
  </si>
  <si>
    <r>
      <rPr>
        <b/>
        <sz val="8"/>
        <rFont val="宋体"/>
        <charset val="134"/>
      </rPr>
      <t>评估单价</t>
    </r>
    <r>
      <rPr>
        <b/>
        <sz val="8"/>
        <rFont val="Arial Narrow"/>
        <charset val="134"/>
      </rPr>
      <t xml:space="preserve">  (</t>
    </r>
    <r>
      <rPr>
        <b/>
        <sz val="8"/>
        <rFont val="宋体"/>
        <charset val="134"/>
      </rPr>
      <t>元</t>
    </r>
    <r>
      <rPr>
        <b/>
        <sz val="8"/>
        <rFont val="Arial Narrow"/>
        <charset val="134"/>
      </rPr>
      <t>/</t>
    </r>
    <r>
      <rPr>
        <b/>
        <sz val="8"/>
        <rFont val="宋体"/>
        <charset val="134"/>
      </rPr>
      <t>平方米</t>
    </r>
    <r>
      <rPr>
        <b/>
        <sz val="8"/>
        <rFont val="Arial Narrow"/>
        <charset val="134"/>
      </rPr>
      <t>)</t>
    </r>
  </si>
  <si>
    <r>
      <rPr>
        <b/>
        <sz val="8"/>
        <rFont val="宋体"/>
        <charset val="134"/>
      </rPr>
      <t>合</t>
    </r>
    <r>
      <rPr>
        <b/>
        <sz val="8"/>
        <rFont val="Arial Narrow"/>
        <charset val="134"/>
      </rPr>
      <t xml:space="preserve">     </t>
    </r>
    <r>
      <rPr>
        <b/>
        <sz val="8"/>
        <rFont val="宋体"/>
        <charset val="134"/>
      </rPr>
      <t>计</t>
    </r>
  </si>
  <si>
    <t>来　源</t>
  </si>
  <si>
    <r>
      <rPr>
        <b/>
        <sz val="8"/>
        <rFont val="宋体"/>
        <charset val="134"/>
      </rPr>
      <t>面　</t>
    </r>
    <r>
      <rPr>
        <b/>
        <sz val="8"/>
        <rFont val="Arial Narrow"/>
        <charset val="134"/>
      </rPr>
      <t xml:space="preserve">  </t>
    </r>
    <r>
      <rPr>
        <b/>
        <sz val="8"/>
        <rFont val="宋体"/>
        <charset val="134"/>
      </rPr>
      <t>积　</t>
    </r>
    <r>
      <rPr>
        <b/>
        <sz val="8"/>
        <rFont val="Arial Narrow"/>
        <charset val="134"/>
      </rPr>
      <t xml:space="preserve">   (</t>
    </r>
    <r>
      <rPr>
        <b/>
        <sz val="8"/>
        <rFont val="宋体"/>
        <charset val="134"/>
      </rPr>
      <t>平方米</t>
    </r>
    <r>
      <rPr>
        <b/>
        <sz val="8"/>
        <rFont val="Arial Narrow"/>
        <charset val="134"/>
      </rPr>
      <t>)</t>
    </r>
  </si>
  <si>
    <r>
      <rPr>
        <b/>
        <sz val="16"/>
        <rFont val="宋体"/>
        <charset val="134"/>
      </rPr>
      <t>固定资产</t>
    </r>
    <r>
      <rPr>
        <b/>
        <sz val="16"/>
        <rFont val="Arial Narrow"/>
        <charset val="134"/>
      </rPr>
      <t>——</t>
    </r>
    <r>
      <rPr>
        <b/>
        <sz val="16"/>
        <rFont val="宋体"/>
        <charset val="134"/>
      </rPr>
      <t>房屋建筑物评估明细表</t>
    </r>
  </si>
  <si>
    <r>
      <rPr>
        <sz val="8"/>
        <rFont val="宋体"/>
        <charset val="134"/>
      </rPr>
      <t>表</t>
    </r>
    <r>
      <rPr>
        <sz val="8"/>
        <rFont val="Arial Narrow"/>
        <charset val="134"/>
      </rPr>
      <t>4-8-1</t>
    </r>
  </si>
  <si>
    <t>权证编号</t>
  </si>
  <si>
    <t>证载权利人
（按照房产证填写完整）</t>
  </si>
  <si>
    <t>建筑物名称</t>
  </si>
  <si>
    <t>对应土地证号
(按照土地证填写完整)</t>
  </si>
  <si>
    <t>对应土地性质
（划拨、出让）</t>
  </si>
  <si>
    <t>对应土地证载用途
（工业、住宅、商业、综合、科研、教育、机关团体、市政、仓储）</t>
  </si>
  <si>
    <t>对应土地实际用途
（工业、住宅、商业、综合、科研、教育、机关团体、市政、仓储）</t>
  </si>
  <si>
    <t>建成
年月</t>
  </si>
  <si>
    <t>计量　单位</t>
  </si>
  <si>
    <r>
      <rPr>
        <b/>
        <sz val="8"/>
        <rFont val="宋体"/>
        <charset val="134"/>
      </rPr>
      <t>建筑面积体积</t>
    </r>
    <r>
      <rPr>
        <b/>
        <sz val="8"/>
        <rFont val="Arial Narrow"/>
        <charset val="134"/>
      </rPr>
      <t xml:space="preserve">           m</t>
    </r>
    <r>
      <rPr>
        <b/>
        <vertAlign val="superscript"/>
        <sz val="8"/>
        <rFont val="Arial Narrow"/>
        <charset val="134"/>
      </rPr>
      <t>2</t>
    </r>
    <r>
      <rPr>
        <b/>
        <sz val="8"/>
        <rFont val="宋体"/>
        <charset val="134"/>
      </rPr>
      <t>或</t>
    </r>
    <r>
      <rPr>
        <b/>
        <sz val="8"/>
        <rFont val="Arial Narrow"/>
        <charset val="134"/>
      </rPr>
      <t>m</t>
    </r>
    <r>
      <rPr>
        <b/>
        <vertAlign val="superscript"/>
        <sz val="8"/>
        <rFont val="Arial Narrow"/>
        <charset val="134"/>
      </rPr>
      <t>3</t>
    </r>
  </si>
  <si>
    <r>
      <rPr>
        <b/>
        <sz val="8"/>
        <rFont val="宋体"/>
        <charset val="134"/>
      </rPr>
      <t>成本单价</t>
    </r>
    <r>
      <rPr>
        <b/>
        <sz val="8"/>
        <rFont val="Arial Narrow"/>
        <charset val="134"/>
      </rPr>
      <t>(</t>
    </r>
    <r>
      <rPr>
        <b/>
        <sz val="8"/>
        <rFont val="宋体"/>
        <charset val="134"/>
      </rPr>
      <t>元</t>
    </r>
    <r>
      <rPr>
        <b/>
        <sz val="8"/>
        <rFont val="Arial Narrow"/>
        <charset val="134"/>
      </rPr>
      <t>/m</t>
    </r>
    <r>
      <rPr>
        <b/>
        <vertAlign val="superscript"/>
        <sz val="8"/>
        <rFont val="Arial Narrow"/>
        <charset val="134"/>
      </rPr>
      <t>2</t>
    </r>
    <r>
      <rPr>
        <b/>
        <sz val="8"/>
        <rFont val="Arial Narrow"/>
        <charset val="134"/>
      </rPr>
      <t>)</t>
    </r>
  </si>
  <si>
    <t>会计折旧年限</t>
  </si>
  <si>
    <t>减：房屋建筑物减值准备</t>
  </si>
  <si>
    <r>
      <rPr>
        <b/>
        <sz val="16"/>
        <rFont val="宋体"/>
        <charset val="134"/>
      </rPr>
      <t>固定资产</t>
    </r>
    <r>
      <rPr>
        <b/>
        <sz val="16"/>
        <rFont val="Arial Narrow"/>
        <charset val="134"/>
      </rPr>
      <t>——</t>
    </r>
    <r>
      <rPr>
        <b/>
        <sz val="16"/>
        <rFont val="宋体"/>
        <charset val="134"/>
      </rPr>
      <t>构筑物及辅助设施评估明细表</t>
    </r>
  </si>
  <si>
    <r>
      <rPr>
        <sz val="8"/>
        <rFont val="宋体"/>
        <charset val="134"/>
      </rPr>
      <t>表</t>
    </r>
    <r>
      <rPr>
        <sz val="8"/>
        <rFont val="Arial Narrow"/>
        <charset val="134"/>
      </rPr>
      <t>4-8-2</t>
    </r>
  </si>
  <si>
    <r>
      <rPr>
        <b/>
        <sz val="8"/>
        <rFont val="Arial Narrow"/>
        <charset val="134"/>
      </rPr>
      <t xml:space="preserve"> </t>
    </r>
    <r>
      <rPr>
        <b/>
        <sz val="8"/>
        <rFont val="宋体"/>
        <charset val="134"/>
      </rPr>
      <t>名称</t>
    </r>
  </si>
  <si>
    <t>使用单位</t>
  </si>
  <si>
    <r>
      <rPr>
        <b/>
        <sz val="8"/>
        <rFont val="宋体"/>
        <charset val="134"/>
      </rPr>
      <t xml:space="preserve">长度
</t>
    </r>
    <r>
      <rPr>
        <b/>
        <sz val="8"/>
        <rFont val="Arial Narrow"/>
        <charset val="134"/>
      </rPr>
      <t>(m)</t>
    </r>
  </si>
  <si>
    <r>
      <rPr>
        <b/>
        <sz val="8"/>
        <rFont val="宋体"/>
        <charset val="134"/>
      </rPr>
      <t xml:space="preserve">宽度
</t>
    </r>
    <r>
      <rPr>
        <b/>
        <sz val="8"/>
        <rFont val="Arial Narrow"/>
        <charset val="134"/>
      </rPr>
      <t>(m)</t>
    </r>
  </si>
  <si>
    <r>
      <rPr>
        <b/>
        <sz val="8"/>
        <rFont val="宋体"/>
        <charset val="134"/>
      </rPr>
      <t>面积体积</t>
    </r>
    <r>
      <rPr>
        <b/>
        <sz val="8"/>
        <rFont val="Arial Narrow"/>
        <charset val="134"/>
      </rPr>
      <t>m</t>
    </r>
    <r>
      <rPr>
        <b/>
        <vertAlign val="superscript"/>
        <sz val="8"/>
        <rFont val="Arial Narrow"/>
        <charset val="134"/>
      </rPr>
      <t>2</t>
    </r>
    <r>
      <rPr>
        <b/>
        <sz val="8"/>
        <rFont val="宋体"/>
        <charset val="134"/>
      </rPr>
      <t>或</t>
    </r>
    <r>
      <rPr>
        <b/>
        <sz val="8"/>
        <rFont val="Arial Narrow"/>
        <charset val="134"/>
      </rPr>
      <t>m</t>
    </r>
    <r>
      <rPr>
        <b/>
        <vertAlign val="superscript"/>
        <sz val="8"/>
        <rFont val="Arial Narrow"/>
        <charset val="134"/>
      </rPr>
      <t>3</t>
    </r>
  </si>
  <si>
    <r>
      <rPr>
        <b/>
        <sz val="8"/>
        <rFont val="宋体"/>
        <charset val="134"/>
      </rPr>
      <t>重置单价</t>
    </r>
    <r>
      <rPr>
        <b/>
        <sz val="8"/>
        <rFont val="Arial Narrow"/>
        <charset val="134"/>
      </rPr>
      <t>(</t>
    </r>
    <r>
      <rPr>
        <b/>
        <sz val="8"/>
        <rFont val="宋体"/>
        <charset val="134"/>
      </rPr>
      <t>元</t>
    </r>
    <r>
      <rPr>
        <b/>
        <sz val="8"/>
        <rFont val="Arial Narrow"/>
        <charset val="134"/>
      </rPr>
      <t>/</t>
    </r>
    <r>
      <rPr>
        <b/>
        <sz val="8"/>
        <rFont val="宋体"/>
        <charset val="134"/>
      </rPr>
      <t>平方米</t>
    </r>
    <r>
      <rPr>
        <b/>
        <sz val="8"/>
        <rFont val="Arial Narrow"/>
        <charset val="134"/>
      </rPr>
      <t>)</t>
    </r>
  </si>
  <si>
    <t>实际面积或体积</t>
  </si>
  <si>
    <r>
      <rPr>
        <b/>
        <sz val="8"/>
        <rFont val="宋体"/>
        <charset val="134"/>
      </rPr>
      <t>合</t>
    </r>
    <r>
      <rPr>
        <b/>
        <sz val="8"/>
        <rFont val="Arial Narrow"/>
        <charset val="134"/>
      </rPr>
      <t xml:space="preserve">      </t>
    </r>
    <r>
      <rPr>
        <b/>
        <sz val="8"/>
        <rFont val="宋体"/>
        <charset val="134"/>
      </rPr>
      <t>计</t>
    </r>
  </si>
  <si>
    <t>减：构筑物及其他辅助设施减值准备</t>
  </si>
  <si>
    <r>
      <rPr>
        <b/>
        <sz val="16"/>
        <rFont val="宋体"/>
        <charset val="134"/>
      </rPr>
      <t>固定资产</t>
    </r>
    <r>
      <rPr>
        <b/>
        <sz val="16"/>
        <rFont val="Arial Narrow"/>
        <charset val="134"/>
      </rPr>
      <t>——</t>
    </r>
    <r>
      <rPr>
        <b/>
        <sz val="16"/>
        <rFont val="宋体"/>
        <charset val="134"/>
      </rPr>
      <t>管道及沟槽评估明细表</t>
    </r>
  </si>
  <si>
    <r>
      <rPr>
        <sz val="8"/>
        <rFont val="宋体"/>
        <charset val="134"/>
      </rPr>
      <t>表</t>
    </r>
    <r>
      <rPr>
        <sz val="8"/>
        <rFont val="Arial Narrow"/>
        <charset val="134"/>
      </rPr>
      <t>4-8-3</t>
    </r>
  </si>
  <si>
    <t>名称</t>
  </si>
  <si>
    <t>属于段线路</t>
  </si>
  <si>
    <t>场站/阀室</t>
  </si>
  <si>
    <t>对应土地名称</t>
  </si>
  <si>
    <t>对应土地证号
（按照土地证填写完整）</t>
  </si>
  <si>
    <t>对应土地位置</t>
  </si>
  <si>
    <t>现状(正常使用、闲置、报废、待报废、毁损等)</t>
  </si>
  <si>
    <r>
      <rPr>
        <b/>
        <sz val="8"/>
        <rFont val="宋体"/>
        <charset val="134"/>
      </rPr>
      <t>长度</t>
    </r>
    <r>
      <rPr>
        <b/>
        <sz val="8"/>
        <rFont val="Arial Narrow"/>
        <charset val="134"/>
      </rPr>
      <t>(</t>
    </r>
    <r>
      <rPr>
        <b/>
        <sz val="8"/>
        <rFont val="宋体"/>
        <charset val="134"/>
      </rPr>
      <t>米</t>
    </r>
    <r>
      <rPr>
        <b/>
        <sz val="8"/>
        <rFont val="Arial Narrow"/>
        <charset val="134"/>
      </rPr>
      <t>)</t>
    </r>
  </si>
  <si>
    <r>
      <rPr>
        <b/>
        <sz val="8"/>
        <rFont val="宋体"/>
        <charset val="134"/>
      </rPr>
      <t>槽深</t>
    </r>
    <r>
      <rPr>
        <b/>
        <sz val="8"/>
        <rFont val="Arial Narrow"/>
        <charset val="134"/>
      </rPr>
      <t>(</t>
    </r>
    <r>
      <rPr>
        <b/>
        <sz val="8"/>
        <rFont val="宋体"/>
        <charset val="134"/>
      </rPr>
      <t>米</t>
    </r>
    <r>
      <rPr>
        <b/>
        <sz val="8"/>
        <rFont val="Arial Narrow"/>
        <charset val="134"/>
      </rPr>
      <t>)</t>
    </r>
  </si>
  <si>
    <r>
      <rPr>
        <b/>
        <sz val="8"/>
        <rFont val="宋体"/>
        <charset val="134"/>
      </rPr>
      <t>深宽</t>
    </r>
    <r>
      <rPr>
        <b/>
        <sz val="8"/>
        <rFont val="Arial Narrow"/>
        <charset val="134"/>
      </rPr>
      <t>*</t>
    </r>
    <r>
      <rPr>
        <b/>
        <sz val="8"/>
        <rFont val="宋体"/>
        <charset val="134"/>
      </rPr>
      <t>沟厚</t>
    </r>
    <r>
      <rPr>
        <b/>
        <sz val="8"/>
        <rFont val="Arial Narrow"/>
        <charset val="134"/>
      </rPr>
      <t xml:space="preserve">(mm*mm)       </t>
    </r>
    <r>
      <rPr>
        <b/>
        <sz val="8"/>
        <rFont val="宋体"/>
        <charset val="134"/>
      </rPr>
      <t>　</t>
    </r>
    <r>
      <rPr>
        <b/>
        <sz val="8"/>
        <rFont val="Arial Narrow"/>
        <charset val="134"/>
      </rPr>
      <t xml:space="preserve"> </t>
    </r>
    <r>
      <rPr>
        <b/>
        <sz val="8"/>
        <rFont val="宋体"/>
        <charset val="134"/>
      </rPr>
      <t>管径</t>
    </r>
    <r>
      <rPr>
        <b/>
        <sz val="8"/>
        <rFont val="Arial Narrow"/>
        <charset val="134"/>
      </rPr>
      <t>*</t>
    </r>
    <r>
      <rPr>
        <b/>
        <sz val="8"/>
        <rFont val="宋体"/>
        <charset val="134"/>
      </rPr>
      <t>壁厚</t>
    </r>
    <r>
      <rPr>
        <b/>
        <sz val="8"/>
        <rFont val="Arial Narrow"/>
        <charset val="134"/>
      </rPr>
      <t>(mm*mm)</t>
    </r>
  </si>
  <si>
    <t>材质</t>
  </si>
  <si>
    <t>绝缘方式</t>
  </si>
  <si>
    <t>合　　计</t>
  </si>
  <si>
    <t>减：管道和沟槽减值准备</t>
  </si>
  <si>
    <r>
      <rPr>
        <b/>
        <sz val="16"/>
        <rFont val="宋体"/>
        <charset val="134"/>
      </rPr>
      <t>固定资产</t>
    </r>
    <r>
      <rPr>
        <b/>
        <sz val="16"/>
        <rFont val="Arial Narrow"/>
        <charset val="134"/>
      </rPr>
      <t>——</t>
    </r>
    <r>
      <rPr>
        <b/>
        <sz val="16"/>
        <rFont val="宋体"/>
        <charset val="134"/>
      </rPr>
      <t>长输管道评估明细表</t>
    </r>
  </si>
  <si>
    <r>
      <rPr>
        <sz val="8"/>
        <rFont val="宋体"/>
        <charset val="134"/>
      </rPr>
      <t>表</t>
    </r>
    <r>
      <rPr>
        <sz val="8"/>
        <rFont val="Arial Narrow"/>
        <charset val="134"/>
      </rPr>
      <t>4-8-4</t>
    </r>
  </si>
  <si>
    <t>管道资产名称</t>
  </si>
  <si>
    <t>资产类型</t>
  </si>
  <si>
    <t>结构及规格</t>
  </si>
  <si>
    <t>位置</t>
  </si>
  <si>
    <t>责任人</t>
  </si>
  <si>
    <t>管线长度（公里）</t>
  </si>
  <si>
    <t>设计能力</t>
  </si>
  <si>
    <t>前三年度产能利用率</t>
  </si>
  <si>
    <t>管径</t>
  </si>
  <si>
    <t>压力
(Mpa)</t>
  </si>
  <si>
    <t>沿线构筑物</t>
  </si>
  <si>
    <t>现状（正常使用、闲置、报废、待报废、毁损等）</t>
  </si>
  <si>
    <t>檐高</t>
  </si>
  <si>
    <t>总层数</t>
  </si>
  <si>
    <t>长度</t>
  </si>
  <si>
    <t>宽度</t>
  </si>
  <si>
    <t>高度</t>
  </si>
  <si>
    <t>减：长输管道减值准备</t>
  </si>
  <si>
    <r>
      <rPr>
        <b/>
        <sz val="16"/>
        <rFont val="宋体"/>
        <charset val="134"/>
      </rPr>
      <t>固定资产</t>
    </r>
    <r>
      <rPr>
        <b/>
        <sz val="16"/>
        <rFont val="Arial Narrow"/>
        <charset val="134"/>
      </rPr>
      <t>——</t>
    </r>
    <r>
      <rPr>
        <b/>
        <sz val="16"/>
        <rFont val="宋体"/>
        <charset val="134"/>
      </rPr>
      <t>机器设备评估明细表</t>
    </r>
  </si>
  <si>
    <r>
      <rPr>
        <sz val="8"/>
        <rFont val="宋体"/>
        <charset val="134"/>
      </rPr>
      <t>表</t>
    </r>
    <r>
      <rPr>
        <sz val="8"/>
        <rFont val="Arial Narrow"/>
        <charset val="134"/>
      </rPr>
      <t>4-8-5</t>
    </r>
  </si>
  <si>
    <t>设备编号</t>
  </si>
  <si>
    <t>设备名称</t>
  </si>
  <si>
    <t>规格型号</t>
  </si>
  <si>
    <t>生产厂家</t>
  </si>
  <si>
    <t>购置日期</t>
  </si>
  <si>
    <t>经济年限</t>
  </si>
  <si>
    <t>已使用</t>
  </si>
  <si>
    <t>成新率</t>
  </si>
  <si>
    <r>
      <rPr>
        <b/>
        <sz val="10"/>
        <rFont val="宋体"/>
        <charset val="134"/>
      </rPr>
      <t>评估单价</t>
    </r>
    <r>
      <rPr>
        <b/>
        <sz val="10"/>
        <rFont val="Times New Roman"/>
        <charset val="134"/>
      </rPr>
      <t>(</t>
    </r>
    <r>
      <rPr>
        <b/>
        <sz val="10"/>
        <rFont val="宋体"/>
        <charset val="134"/>
      </rPr>
      <t>含税</t>
    </r>
    <r>
      <rPr>
        <b/>
        <sz val="10"/>
        <rFont val="Times New Roman"/>
        <charset val="134"/>
      </rPr>
      <t>)</t>
    </r>
  </si>
  <si>
    <t>运费费率</t>
  </si>
  <si>
    <t>运费</t>
  </si>
  <si>
    <t>安装费率</t>
  </si>
  <si>
    <t>安装费</t>
  </si>
  <si>
    <t>其它费率</t>
  </si>
  <si>
    <r>
      <rPr>
        <b/>
        <sz val="10"/>
        <rFont val="宋体"/>
        <charset val="134"/>
      </rPr>
      <t>其它费</t>
    </r>
  </si>
  <si>
    <r>
      <rPr>
        <b/>
        <sz val="10"/>
        <rFont val="宋体"/>
        <charset val="134"/>
      </rPr>
      <t>合理工期</t>
    </r>
  </si>
  <si>
    <r>
      <rPr>
        <b/>
        <sz val="10"/>
        <rFont val="宋体"/>
        <charset val="134"/>
      </rPr>
      <t>贷款利率</t>
    </r>
  </si>
  <si>
    <t>增值税进项税额</t>
  </si>
  <si>
    <t>2012-02-10</t>
  </si>
  <si>
    <r>
      <rPr>
        <b/>
        <sz val="8"/>
        <rFont val="宋体"/>
        <charset val="134"/>
      </rPr>
      <t>合</t>
    </r>
    <r>
      <rPr>
        <b/>
        <sz val="8"/>
        <rFont val="Arial Narrow"/>
        <charset val="134"/>
      </rPr>
      <t xml:space="preserve">    </t>
    </r>
    <r>
      <rPr>
        <b/>
        <sz val="8"/>
        <rFont val="宋体"/>
        <charset val="134"/>
      </rPr>
      <t>计</t>
    </r>
  </si>
  <si>
    <t>减：机器设备减值准备</t>
  </si>
  <si>
    <t>（2022年12月30日）今日湖北废铁回收价格查询_最新湖北废铁价格-湖北废铁-金投价格网-金投网 (cngold.org)</t>
  </si>
  <si>
    <t>【图】五菱宏光 2021款 1.5L改款 S基本型 液压助力LAR报价_图片_五菱汽车_汽车之家 (autohome.com.cn)</t>
  </si>
  <si>
    <t>【图】别克GL8 2023款 陆上公务舱 舒适型报价_图片_别克_汽车之家 (autohome.com.cn)</t>
  </si>
  <si>
    <t>【图】长安星卡 2023款 1.5L单排3.06米载货汽车标准型无空调报价_图片_长安凯程_汽车之家 (autohome.com.cn)</t>
  </si>
  <si>
    <t>【图】桑塔纳 2021款 1.5L 手动风尚版报价_图片_大众_汽车之家 (autohome.com.cn)</t>
  </si>
  <si>
    <t>【图】捷达VA3 2021款 1.5L 手动进取版报价_图片_捷达_汽车之家 (autohome.com.cn)</t>
  </si>
  <si>
    <t>【图】君越 2022款 552T 豪华型报价_图片_别克_汽车之家 (autohome.com.cn)</t>
  </si>
  <si>
    <t>今日不锈钢带价格_最新不锈钢带行情查询（2022年10月07日）-不锈钢带报价-金投价格网-金投网 (cngold.org)</t>
  </si>
  <si>
    <t>https://www.zgfp.com/price/View/40/6337557.htm</t>
  </si>
  <si>
    <t>丰乐农化2024年拟报废资产评估明细表</t>
  </si>
  <si>
    <t>报价（元）</t>
  </si>
  <si>
    <r>
      <rPr>
        <b/>
        <sz val="6"/>
        <rFont val="宋体"/>
        <charset val="134"/>
      </rPr>
      <t>备</t>
    </r>
    <r>
      <rPr>
        <b/>
        <sz val="6"/>
        <rFont val="Arial Narrow"/>
        <charset val="134"/>
      </rPr>
      <t xml:space="preserve">  </t>
    </r>
    <r>
      <rPr>
        <b/>
        <sz val="6"/>
        <rFont val="宋体"/>
        <charset val="134"/>
      </rPr>
      <t>注</t>
    </r>
  </si>
  <si>
    <t>040200173</t>
  </si>
  <si>
    <t>宏基笔记本电脑</t>
  </si>
  <si>
    <t>宏基</t>
  </si>
  <si>
    <t>040200227</t>
  </si>
  <si>
    <t>联想笔记本电脑（吴永虎用）从香料调入</t>
  </si>
  <si>
    <t>THINKPAD</t>
  </si>
  <si>
    <t>040200216</t>
  </si>
  <si>
    <t>联想笔记本电脑</t>
  </si>
  <si>
    <t>E49A</t>
  </si>
  <si>
    <t>040200190</t>
  </si>
  <si>
    <t>联想笔记本</t>
  </si>
  <si>
    <t>040200178</t>
  </si>
  <si>
    <t>笔记本电脑</t>
  </si>
  <si>
    <t>宏基笔记本</t>
  </si>
  <si>
    <t>040200179</t>
  </si>
  <si>
    <t>040200115</t>
  </si>
  <si>
    <t>040900496</t>
  </si>
  <si>
    <t>双门蒸饭车</t>
  </si>
  <si>
    <t>24盘</t>
  </si>
  <si>
    <t>040900106</t>
  </si>
  <si>
    <t>肥东食堂操作间-蒸饭车12盘（1台）</t>
  </si>
  <si>
    <t>12盘</t>
  </si>
  <si>
    <t>040900123</t>
  </si>
  <si>
    <t>电热蒸饭箱一台</t>
  </si>
  <si>
    <t>040900059</t>
  </si>
  <si>
    <t>消毒柜</t>
  </si>
  <si>
    <t>合成食堂，万和ZTP36818</t>
  </si>
  <si>
    <t>040900551</t>
  </si>
  <si>
    <t>消毒柜（肥东食堂）</t>
  </si>
  <si>
    <t>康庭 RTP638A-KT5，食堂餐盘消毒</t>
  </si>
  <si>
    <t>040900100</t>
  </si>
  <si>
    <t>铜管四门冰柜</t>
  </si>
  <si>
    <t>040900520</t>
  </si>
  <si>
    <t>美菱冰柜</t>
  </si>
  <si>
    <t>BC/BD-418DT</t>
  </si>
  <si>
    <t>040300033</t>
  </si>
  <si>
    <t>打印机（HP*激光）</t>
  </si>
  <si>
    <t>HP--1007型</t>
  </si>
  <si>
    <t>040200110</t>
  </si>
  <si>
    <t>方正电脑</t>
  </si>
  <si>
    <t>040200113</t>
  </si>
  <si>
    <t>方正文祥电脑</t>
  </si>
  <si>
    <t>方正文祥</t>
  </si>
  <si>
    <t>040200116</t>
  </si>
  <si>
    <t>电脑</t>
  </si>
  <si>
    <t>组装</t>
  </si>
  <si>
    <t>040200118</t>
  </si>
  <si>
    <t>方正电脑(2台)</t>
  </si>
  <si>
    <t>040200119</t>
  </si>
  <si>
    <t>方正电脑3台</t>
  </si>
  <si>
    <t>040200120</t>
  </si>
  <si>
    <t>方正电脑(4台)</t>
  </si>
  <si>
    <t>040200121</t>
  </si>
  <si>
    <t>040200123</t>
  </si>
  <si>
    <t>040200124</t>
  </si>
  <si>
    <t>040200125</t>
  </si>
  <si>
    <t>040300036</t>
  </si>
  <si>
    <t>惠普打印机</t>
  </si>
  <si>
    <t>040900069</t>
  </si>
  <si>
    <t>打印机</t>
  </si>
  <si>
    <t>Canon ip4760</t>
  </si>
  <si>
    <t>040300038</t>
  </si>
  <si>
    <t>HP1007</t>
  </si>
  <si>
    <t>040200131</t>
  </si>
  <si>
    <t>方正笔记本</t>
  </si>
  <si>
    <t>040200132</t>
  </si>
  <si>
    <t>040200134</t>
  </si>
  <si>
    <t>联想电脑</t>
  </si>
  <si>
    <t>启天M6900+19MLCD</t>
  </si>
  <si>
    <t>040200136</t>
  </si>
  <si>
    <t>040200143</t>
  </si>
  <si>
    <t>方正电脑5台</t>
  </si>
  <si>
    <t>040200144</t>
  </si>
  <si>
    <t>040300040</t>
  </si>
  <si>
    <t>HPLASERJET P1007</t>
  </si>
  <si>
    <t>040900075</t>
  </si>
  <si>
    <t>投影仪</t>
  </si>
  <si>
    <t>040200147</t>
  </si>
  <si>
    <t>联想电脑（笔记本）</t>
  </si>
  <si>
    <t>040200149</t>
  </si>
  <si>
    <t>040200154</t>
  </si>
  <si>
    <t>040200155</t>
  </si>
  <si>
    <t>040200156</t>
  </si>
  <si>
    <t>040100100</t>
  </si>
  <si>
    <t>空调2台</t>
  </si>
  <si>
    <t>KFR-35GW</t>
  </si>
  <si>
    <t>040100102</t>
  </si>
  <si>
    <t>格力空调</t>
  </si>
  <si>
    <t>KFR-50LW</t>
  </si>
  <si>
    <t>040200171</t>
  </si>
  <si>
    <t>040200186</t>
  </si>
  <si>
    <t>040200187</t>
  </si>
  <si>
    <t>040300044</t>
  </si>
  <si>
    <t>040300045</t>
  </si>
  <si>
    <t>040200199</t>
  </si>
  <si>
    <t>T4900</t>
  </si>
  <si>
    <t>040200200</t>
  </si>
  <si>
    <t>040100111</t>
  </si>
  <si>
    <t>扬天T4900</t>
  </si>
  <si>
    <t>040200201</t>
  </si>
  <si>
    <t>联想电脑一体机</t>
  </si>
  <si>
    <t>联想B5 SERIES</t>
  </si>
  <si>
    <t>040200205</t>
  </si>
  <si>
    <t>联想电脑-M4360  2台</t>
  </si>
  <si>
    <t>M4360</t>
  </si>
  <si>
    <t>040300053</t>
  </si>
  <si>
    <t>打印机1台</t>
  </si>
  <si>
    <t>040500054</t>
  </si>
  <si>
    <t>联想打印机</t>
  </si>
  <si>
    <t>LG3650DN</t>
  </si>
  <si>
    <t>040200217</t>
  </si>
  <si>
    <t>M4330</t>
  </si>
  <si>
    <t>040200219</t>
  </si>
  <si>
    <t>电脑显示器</t>
  </si>
  <si>
    <t>14寸</t>
  </si>
  <si>
    <t>040200225</t>
  </si>
  <si>
    <t>方正电脑2台</t>
  </si>
  <si>
    <t>040300065</t>
  </si>
  <si>
    <t>040900122</t>
  </si>
  <si>
    <t>电动三轮车</t>
  </si>
  <si>
    <t>040900125</t>
  </si>
  <si>
    <t>增值税发票扫描仪（虹光）</t>
  </si>
  <si>
    <t>虹光C500</t>
  </si>
  <si>
    <t>040300068</t>
  </si>
  <si>
    <t>打印复印一体机</t>
  </si>
  <si>
    <t>佳能MF215，打印复印传真一体机</t>
  </si>
  <si>
    <t>040900160</t>
  </si>
  <si>
    <t>肥东分厂电动门</t>
  </si>
  <si>
    <t>040200274</t>
  </si>
  <si>
    <t>电脑（昭阳K21-80）</t>
  </si>
  <si>
    <t>昭阳K21-80</t>
  </si>
  <si>
    <t>040200239</t>
  </si>
  <si>
    <t>电脑（台式）</t>
  </si>
  <si>
    <t>扬天T4900C-13</t>
  </si>
  <si>
    <t>040200243</t>
  </si>
  <si>
    <t>040200244</t>
  </si>
  <si>
    <t>040200245</t>
  </si>
  <si>
    <t>040900164</t>
  </si>
  <si>
    <t>东芝复印机</t>
  </si>
  <si>
    <t>18</t>
  </si>
  <si>
    <t>040200251</t>
  </si>
  <si>
    <t>爱普生打印机</t>
  </si>
  <si>
    <t>630K</t>
  </si>
  <si>
    <t>040900519</t>
  </si>
  <si>
    <t>洗地机</t>
  </si>
  <si>
    <t>GM508</t>
  </si>
  <si>
    <t>040300083</t>
  </si>
  <si>
    <t>爱普生630-2打印机</t>
  </si>
  <si>
    <t>爱普生630-2</t>
  </si>
  <si>
    <t>040900527</t>
  </si>
  <si>
    <t>电动自行车1辆</t>
  </si>
  <si>
    <t>荣事达（金丝猴）</t>
  </si>
  <si>
    <t>040200281</t>
  </si>
  <si>
    <t>联想电脑（台式）</t>
  </si>
  <si>
    <t>联想 扬天M6603K-00，4G/1T，19.5LED</t>
  </si>
  <si>
    <t>040300097</t>
  </si>
  <si>
    <t>激光打印机（A4不干胶标贴专用）</t>
  </si>
  <si>
    <t>沧田CTP-2206，激光，A4不干胶标贴</t>
  </si>
  <si>
    <t>卡片编号</t>
  </si>
  <si>
    <t>固定资产编号</t>
  </si>
  <si>
    <t>固定资产名称</t>
  </si>
  <si>
    <t>原值</t>
  </si>
  <si>
    <t>累计折旧</t>
  </si>
  <si>
    <t>累计减值准备金额</t>
  </si>
  <si>
    <t>开始使用日期</t>
  </si>
  <si>
    <t>使用年限(月)</t>
  </si>
  <si>
    <t>类别名称</t>
  </si>
  <si>
    <t>使用部门</t>
  </si>
  <si>
    <t>设备供应商</t>
  </si>
  <si>
    <t>本月计提折旧额</t>
  </si>
  <si>
    <t>本年计提折旧</t>
  </si>
  <si>
    <t>净残值</t>
  </si>
  <si>
    <t>已计提月份</t>
  </si>
  <si>
    <t>折旧方法</t>
  </si>
  <si>
    <t>使用状况</t>
  </si>
  <si>
    <t>增加方式</t>
  </si>
  <si>
    <t>录入人</t>
  </si>
  <si>
    <t>录入日期</t>
  </si>
  <si>
    <t>凭证号</t>
  </si>
  <si>
    <t>在建工程项目</t>
  </si>
  <si>
    <t>注销日期</t>
  </si>
  <si>
    <t>类别编号</t>
  </si>
  <si>
    <t>00441</t>
  </si>
  <si>
    <t>040900003</t>
  </si>
  <si>
    <t>传真机（理光）</t>
  </si>
  <si>
    <t>1999.03.01</t>
  </si>
  <si>
    <t>60</t>
  </si>
  <si>
    <t>其他</t>
  </si>
  <si>
    <t>公司</t>
  </si>
  <si>
    <t>10</t>
  </si>
  <si>
    <t>0.00</t>
  </si>
  <si>
    <t>0</t>
  </si>
  <si>
    <t>平均年限法(一)</t>
  </si>
  <si>
    <t>在用</t>
  </si>
  <si>
    <t>直接购入</t>
  </si>
  <si>
    <t>demo</t>
  </si>
  <si>
    <t>2013.01.01</t>
  </si>
  <si>
    <t>0409</t>
  </si>
  <si>
    <t>00442</t>
  </si>
  <si>
    <t>040900004</t>
  </si>
  <si>
    <t>传真机</t>
  </si>
  <si>
    <t>1999.06.01</t>
  </si>
  <si>
    <t>00017</t>
  </si>
  <si>
    <t>0100019</t>
  </si>
  <si>
    <t>商品房(20套/合成)</t>
  </si>
  <si>
    <t>皖（1999）合郊房产证郊字第010294号，建筑面积1819.92㎡，20套，砖混五层，第三和第四单元</t>
  </si>
  <si>
    <t>1999.12.01</t>
  </si>
  <si>
    <t>480</t>
  </si>
  <si>
    <t>房屋建筑</t>
  </si>
  <si>
    <t>大兴 20套集体宿舍（丰乐种业）</t>
  </si>
  <si>
    <t>3,124.67</t>
  </si>
  <si>
    <t>37,496.04</t>
  </si>
  <si>
    <t>62,493.38</t>
  </si>
  <si>
    <t>180</t>
  </si>
  <si>
    <t>01</t>
  </si>
  <si>
    <t>00335</t>
  </si>
  <si>
    <t>040100033</t>
  </si>
  <si>
    <t>海尔空调</t>
  </si>
  <si>
    <t>KFRD-60LW/F</t>
  </si>
  <si>
    <t>2000.02.01</t>
  </si>
  <si>
    <t>空调</t>
  </si>
  <si>
    <t>0401</t>
  </si>
  <si>
    <t>00336</t>
  </si>
  <si>
    <t>040100034</t>
  </si>
  <si>
    <t>00337</t>
  </si>
  <si>
    <t>040100035</t>
  </si>
  <si>
    <t>KFRD-71LW/F</t>
  </si>
  <si>
    <t>00443</t>
  </si>
  <si>
    <t>040900005</t>
  </si>
  <si>
    <t>理光210</t>
  </si>
  <si>
    <t>00331</t>
  </si>
  <si>
    <t>040100028</t>
  </si>
  <si>
    <t>长虹空调</t>
  </si>
  <si>
    <t>KFK(柜)</t>
  </si>
  <si>
    <t>2000.06.01</t>
  </si>
  <si>
    <t>00472</t>
  </si>
  <si>
    <t>040900035</t>
  </si>
  <si>
    <t>冰箱（荣事达231）</t>
  </si>
  <si>
    <t>2000.07.01</t>
  </si>
  <si>
    <t>合成分厂</t>
  </si>
  <si>
    <t>0502</t>
  </si>
  <si>
    <t>00462</t>
  </si>
  <si>
    <t>040900024</t>
  </si>
  <si>
    <t>验钞机</t>
  </si>
  <si>
    <t>2000.08.01</t>
  </si>
  <si>
    <t>00463</t>
  </si>
  <si>
    <t>040900025</t>
  </si>
  <si>
    <t>00037</t>
  </si>
  <si>
    <t>030100017</t>
  </si>
  <si>
    <t>玻璃仪器一批</t>
  </si>
  <si>
    <t>（大兴合成质检室 转至 肥东质检分析室）</t>
  </si>
  <si>
    <t>2000.09.01</t>
  </si>
  <si>
    <t>96</t>
  </si>
  <si>
    <t>质检设备</t>
  </si>
  <si>
    <t>质量管理部</t>
  </si>
  <si>
    <t>肥东质检室</t>
  </si>
  <si>
    <t>6,279.36</t>
  </si>
  <si>
    <t>0301</t>
  </si>
  <si>
    <t>00486</t>
  </si>
  <si>
    <t>040900050</t>
  </si>
  <si>
    <t>手机（13部）</t>
  </si>
  <si>
    <t>2000.12.01</t>
  </si>
  <si>
    <t>00484</t>
  </si>
  <si>
    <t>040900048</t>
  </si>
  <si>
    <t>ET28SC</t>
  </si>
  <si>
    <t>2000.12.31</t>
  </si>
  <si>
    <t>00453</t>
  </si>
  <si>
    <t>040900015</t>
  </si>
  <si>
    <t>扫描仪（EPSON）</t>
  </si>
  <si>
    <t>2001.03.01</t>
  </si>
  <si>
    <t>52.00</t>
  </si>
  <si>
    <t>00455</t>
  </si>
  <si>
    <t>040900017</t>
  </si>
  <si>
    <t>刻录机</t>
  </si>
  <si>
    <t>2001.04.01</t>
  </si>
  <si>
    <t>64.00</t>
  </si>
  <si>
    <t>00469</t>
  </si>
  <si>
    <t>040900032</t>
  </si>
  <si>
    <t>考勤机</t>
  </si>
  <si>
    <t>2001.11.01</t>
  </si>
  <si>
    <t>88.00</t>
  </si>
  <si>
    <t>00079</t>
  </si>
  <si>
    <t>030300002</t>
  </si>
  <si>
    <t>旋转闪蒸干燥机（1套）</t>
  </si>
  <si>
    <t>XZG-4</t>
  </si>
  <si>
    <t>2001.12.01</t>
  </si>
  <si>
    <t>干燥设备</t>
  </si>
  <si>
    <t>肥东合成分厂</t>
  </si>
  <si>
    <t>肥东合成</t>
  </si>
  <si>
    <t>5,152.00</t>
  </si>
  <si>
    <t>在建工程转入</t>
  </si>
  <si>
    <t>0303</t>
  </si>
  <si>
    <t>00459</t>
  </si>
  <si>
    <t>040900021</t>
  </si>
  <si>
    <t>照相机</t>
  </si>
  <si>
    <t>DC2000/28-135</t>
  </si>
  <si>
    <t>73.80</t>
  </si>
  <si>
    <t>00452</t>
  </si>
  <si>
    <t>040900014</t>
  </si>
  <si>
    <t>复印机（雷立）</t>
  </si>
  <si>
    <t>雷立5216</t>
  </si>
  <si>
    <t>2002.05.01</t>
  </si>
  <si>
    <t>632.00</t>
  </si>
  <si>
    <t>00481</t>
  </si>
  <si>
    <t>040900045</t>
  </si>
  <si>
    <t>程控电话交换机</t>
  </si>
  <si>
    <t>HTK-120</t>
  </si>
  <si>
    <t>2002.08.01</t>
  </si>
  <si>
    <t>232.00</t>
  </si>
  <si>
    <t>00179</t>
  </si>
  <si>
    <t>030700073</t>
  </si>
  <si>
    <t>变频器</t>
  </si>
  <si>
    <t>8015F3-15KW</t>
  </si>
  <si>
    <t>2003.04.01</t>
  </si>
  <si>
    <t>精喹装置（合成二车间）</t>
  </si>
  <si>
    <t>380.00</t>
  </si>
  <si>
    <t>16</t>
  </si>
  <si>
    <t>0307</t>
  </si>
  <si>
    <t>00057</t>
  </si>
  <si>
    <t>030100037</t>
  </si>
  <si>
    <t>N2000色谱工作站</t>
  </si>
  <si>
    <t>2003.09.01</t>
  </si>
  <si>
    <t>72.00</t>
  </si>
  <si>
    <t>21</t>
  </si>
  <si>
    <t>00421</t>
  </si>
  <si>
    <t>040300011</t>
  </si>
  <si>
    <t>打印机（EPSON）</t>
  </si>
  <si>
    <t>EPSON</t>
  </si>
  <si>
    <t>2003.11.01</t>
  </si>
  <si>
    <t>41.20</t>
  </si>
  <si>
    <t>0403</t>
  </si>
  <si>
    <t>00444</t>
  </si>
  <si>
    <t>040900006</t>
  </si>
  <si>
    <t>传真机（厦华）</t>
  </si>
  <si>
    <t>46.00</t>
  </si>
  <si>
    <t>00446</t>
  </si>
  <si>
    <t>040900008</t>
  </si>
  <si>
    <t>传真机（三星）</t>
  </si>
  <si>
    <t>2004.01.01</t>
  </si>
  <si>
    <t>62.40</t>
  </si>
  <si>
    <t>00323</t>
  </si>
  <si>
    <t>040100007</t>
  </si>
  <si>
    <t>KFR-70LW/E7053LIA</t>
  </si>
  <si>
    <t>2004.07.01</t>
  </si>
  <si>
    <t>192.00</t>
  </si>
  <si>
    <t>00445</t>
  </si>
  <si>
    <t>040900007</t>
  </si>
  <si>
    <t>传真机（启普）</t>
  </si>
  <si>
    <t>58.00</t>
  </si>
  <si>
    <t>00460</t>
  </si>
  <si>
    <t>040900022</t>
  </si>
  <si>
    <t>数码相机（索尼）</t>
  </si>
  <si>
    <t>2004.10.01</t>
  </si>
  <si>
    <t>188.00</t>
  </si>
  <si>
    <t>00461</t>
  </si>
  <si>
    <t>040900023</t>
  </si>
  <si>
    <t>摄像机（索尼）</t>
  </si>
  <si>
    <t>475.20</t>
  </si>
  <si>
    <t>03726</t>
  </si>
  <si>
    <t>030100131</t>
  </si>
  <si>
    <t>安捷伦气相色谱6820（00040#拆分）</t>
  </si>
  <si>
    <t>气相6820</t>
  </si>
  <si>
    <t>2005.05.01</t>
  </si>
  <si>
    <t>3,874.05</t>
  </si>
  <si>
    <t>王桂珍</t>
  </si>
  <si>
    <t>2020.03.24</t>
  </si>
  <si>
    <t>00202</t>
  </si>
  <si>
    <t>030700099</t>
  </si>
  <si>
    <t>反应罐</t>
  </si>
  <si>
    <t>3000L</t>
  </si>
  <si>
    <t>2005.07.01</t>
  </si>
  <si>
    <t>肥东制剂分厂</t>
  </si>
  <si>
    <t>肥东制剂12#车间</t>
  </si>
  <si>
    <t>1,380.00</t>
  </si>
  <si>
    <t>42</t>
  </si>
  <si>
    <t>00368</t>
  </si>
  <si>
    <t>040200032</t>
  </si>
  <si>
    <t>电脑（组装）*黑龙江库</t>
  </si>
  <si>
    <t>159.40</t>
  </si>
  <si>
    <t>7</t>
  </si>
  <si>
    <t>0402</t>
  </si>
  <si>
    <t>00436</t>
  </si>
  <si>
    <t>040300026</t>
  </si>
  <si>
    <t>HP-1020</t>
  </si>
  <si>
    <t>71.60</t>
  </si>
  <si>
    <t>00437</t>
  </si>
  <si>
    <t>040300027</t>
  </si>
  <si>
    <t>打印机（HP）*黑龙江库</t>
  </si>
  <si>
    <t>36.32</t>
  </si>
  <si>
    <t>00447</t>
  </si>
  <si>
    <t>040900009</t>
  </si>
  <si>
    <t>118.00</t>
  </si>
  <si>
    <t>00448</t>
  </si>
  <si>
    <t>040900010</t>
  </si>
  <si>
    <t>传真机（黑龙江库）</t>
  </si>
  <si>
    <t>31.60</t>
  </si>
  <si>
    <t>00454</t>
  </si>
  <si>
    <t>040900016</t>
  </si>
  <si>
    <t>扫描仪（增值税票专用）</t>
  </si>
  <si>
    <t>AV120</t>
  </si>
  <si>
    <t>121.37</t>
  </si>
  <si>
    <t>00456</t>
  </si>
  <si>
    <t>040900018</t>
  </si>
  <si>
    <t>31.20</t>
  </si>
  <si>
    <t>00203</t>
  </si>
  <si>
    <t>030700100</t>
  </si>
  <si>
    <t>2005.09.01</t>
  </si>
  <si>
    <t>840.00</t>
  </si>
  <si>
    <t>44</t>
  </si>
  <si>
    <t>00422</t>
  </si>
  <si>
    <t>040300012</t>
  </si>
  <si>
    <t>打印机（EPSON*针式）</t>
  </si>
  <si>
    <t>EPSON LQ-680K</t>
  </si>
  <si>
    <t>2005.11.01</t>
  </si>
  <si>
    <t>150.00</t>
  </si>
  <si>
    <t>11</t>
  </si>
  <si>
    <t>00494</t>
  </si>
  <si>
    <t>030800007</t>
  </si>
  <si>
    <t>氟塑料离心泵</t>
  </si>
  <si>
    <t>50FSB-25</t>
  </si>
  <si>
    <t>2006.05.01</t>
  </si>
  <si>
    <t>烟嘧装置（合成一车间）</t>
  </si>
  <si>
    <t>0503</t>
  </si>
  <si>
    <t>166.80</t>
  </si>
  <si>
    <t>49</t>
  </si>
  <si>
    <t>0308</t>
  </si>
  <si>
    <t>00497</t>
  </si>
  <si>
    <t>040900052</t>
  </si>
  <si>
    <t>复印机（夏普）</t>
  </si>
  <si>
    <t>AR-M236</t>
  </si>
  <si>
    <t>2006.07.01</t>
  </si>
  <si>
    <t>792.00</t>
  </si>
  <si>
    <t>19</t>
  </si>
  <si>
    <t>00508</t>
  </si>
  <si>
    <t>031000080</t>
  </si>
  <si>
    <t>直立式灌装机及工作台1套</t>
  </si>
  <si>
    <t>CDP90-12；含工作台及4M输送带</t>
  </si>
  <si>
    <t>2006.11.01</t>
  </si>
  <si>
    <t>剂型设备</t>
  </si>
  <si>
    <t>0504</t>
  </si>
  <si>
    <t>3,120.00</t>
  </si>
  <si>
    <t>58</t>
  </si>
  <si>
    <t>0310</t>
  </si>
  <si>
    <t>00532</t>
  </si>
  <si>
    <t>040900053</t>
  </si>
  <si>
    <t>投影仪--爱普森 （1套）</t>
  </si>
  <si>
    <t>EPSON EMP--1710</t>
  </si>
  <si>
    <t>2007.08.31</t>
  </si>
  <si>
    <t>437.61</t>
  </si>
  <si>
    <t>33</t>
  </si>
  <si>
    <t>00538</t>
  </si>
  <si>
    <t>030700154</t>
  </si>
  <si>
    <t>搪瓷反应釜（K3000L）</t>
  </si>
  <si>
    <t>K3000L</t>
  </si>
  <si>
    <t>2007.09.30</t>
  </si>
  <si>
    <t>1,128.21</t>
  </si>
  <si>
    <t>00550</t>
  </si>
  <si>
    <t>030700158</t>
  </si>
  <si>
    <t>2007.10.31</t>
  </si>
  <si>
    <t>00558</t>
  </si>
  <si>
    <t>040100039</t>
  </si>
  <si>
    <t>海信空调</t>
  </si>
  <si>
    <t>离子束调入，柜机KFR-5001LW/D</t>
  </si>
  <si>
    <t>2007.11.01</t>
  </si>
  <si>
    <t>136.00</t>
  </si>
  <si>
    <t>35</t>
  </si>
  <si>
    <t>00559</t>
  </si>
  <si>
    <t>040100040</t>
  </si>
  <si>
    <t>00560</t>
  </si>
  <si>
    <t>040100048</t>
  </si>
  <si>
    <t>离子束调入，挂机KFR-2802GW/BP</t>
  </si>
  <si>
    <t>99.20</t>
  </si>
  <si>
    <t>00561</t>
  </si>
  <si>
    <t>040100049</t>
  </si>
  <si>
    <t>00562</t>
  </si>
  <si>
    <t>040100050</t>
  </si>
  <si>
    <t>00563</t>
  </si>
  <si>
    <t>040100051</t>
  </si>
  <si>
    <t>00564</t>
  </si>
  <si>
    <t>040100052</t>
  </si>
  <si>
    <t>00565</t>
  </si>
  <si>
    <t>040100053</t>
  </si>
  <si>
    <t>00566</t>
  </si>
  <si>
    <t>040100054</t>
  </si>
  <si>
    <t>00571</t>
  </si>
  <si>
    <t>040300030</t>
  </si>
  <si>
    <t>打印机（HP*喷墨）</t>
  </si>
  <si>
    <t>HP-1280型</t>
  </si>
  <si>
    <t>2007.12.30</t>
  </si>
  <si>
    <t>48.55</t>
  </si>
  <si>
    <t>00579</t>
  </si>
  <si>
    <t>040100056</t>
  </si>
  <si>
    <t>KFR-26GW/K(26540)-N5</t>
  </si>
  <si>
    <t>71.11</t>
  </si>
  <si>
    <t>36</t>
  </si>
  <si>
    <t>00581</t>
  </si>
  <si>
    <t>030800022</t>
  </si>
  <si>
    <t>142.56</t>
  </si>
  <si>
    <t>00582</t>
  </si>
  <si>
    <t>030800023</t>
  </si>
  <si>
    <t>00584</t>
  </si>
  <si>
    <t>030200016</t>
  </si>
  <si>
    <t>COD在线监测仪</t>
  </si>
  <si>
    <t>ELO*100，合成污水站</t>
  </si>
  <si>
    <t>污水设备</t>
  </si>
  <si>
    <t>5,269.23</t>
  </si>
  <si>
    <t>0302</t>
  </si>
  <si>
    <t>00585</t>
  </si>
  <si>
    <t>030200017</t>
  </si>
  <si>
    <t>数据采集仪</t>
  </si>
  <si>
    <t>WHJJ，合成污水站</t>
  </si>
  <si>
    <t>269.23</t>
  </si>
  <si>
    <t>00586</t>
  </si>
  <si>
    <t>030200018</t>
  </si>
  <si>
    <t>超声波明渠流量计</t>
  </si>
  <si>
    <t>CML，合成污水站</t>
  </si>
  <si>
    <t>307.69</t>
  </si>
  <si>
    <t>00601</t>
  </si>
  <si>
    <t>030200019</t>
  </si>
  <si>
    <t>钛盘管</t>
  </si>
  <si>
    <t>2008.01.31</t>
  </si>
  <si>
    <t>687.04</t>
  </si>
  <si>
    <t>00606</t>
  </si>
  <si>
    <t>030500014</t>
  </si>
  <si>
    <t>软启动器（2台）</t>
  </si>
  <si>
    <t>PSS18/30-500L</t>
  </si>
  <si>
    <t>2008.03.01</t>
  </si>
  <si>
    <t>电力设备</t>
  </si>
  <si>
    <t>187.76</t>
  </si>
  <si>
    <t>0305</t>
  </si>
  <si>
    <t>00610</t>
  </si>
  <si>
    <t>030800035</t>
  </si>
  <si>
    <t>石墨改性聚丙烯降膜吸收器</t>
  </si>
  <si>
    <t>15M2</t>
  </si>
  <si>
    <t>205.13</t>
  </si>
  <si>
    <t>00613</t>
  </si>
  <si>
    <t>030100052</t>
  </si>
  <si>
    <t>激光粒度分布仪分析仪、电脑（1套）</t>
  </si>
  <si>
    <t>制剂开发中心，百特BT--9300H</t>
  </si>
  <si>
    <t>2008.03.31</t>
  </si>
  <si>
    <t>肥东分厂</t>
  </si>
  <si>
    <t>1,846.15</t>
  </si>
  <si>
    <t>74</t>
  </si>
  <si>
    <t>00614</t>
  </si>
  <si>
    <t>031000100</t>
  </si>
  <si>
    <t>喷码机</t>
  </si>
  <si>
    <t>防伪设备，A200 CP</t>
  </si>
  <si>
    <t>2,735.04</t>
  </si>
  <si>
    <t>75</t>
  </si>
  <si>
    <t>00616</t>
  </si>
  <si>
    <t>031000102</t>
  </si>
  <si>
    <t>打印机--条码</t>
  </si>
  <si>
    <t>防伪设备，ZEBRA S4M</t>
  </si>
  <si>
    <t>290.60</t>
  </si>
  <si>
    <t>00617</t>
  </si>
  <si>
    <t>031000103</t>
  </si>
  <si>
    <t>扫描仪终端、通讯座（1套）</t>
  </si>
  <si>
    <t>防伪设备，DT930，DT963</t>
  </si>
  <si>
    <t>129.91</t>
  </si>
  <si>
    <t>00618</t>
  </si>
  <si>
    <t>031000104</t>
  </si>
  <si>
    <t>斑马标签打印机、语言卡/短信猫（1套）</t>
  </si>
  <si>
    <t>防伪设备，S4M</t>
  </si>
  <si>
    <t>386.32</t>
  </si>
  <si>
    <t>00619</t>
  </si>
  <si>
    <t>040300031</t>
  </si>
  <si>
    <t>打印机（HP）</t>
  </si>
  <si>
    <t>离子束调入，惠普</t>
  </si>
  <si>
    <t>74.00</t>
  </si>
  <si>
    <t>38</t>
  </si>
  <si>
    <t>00624</t>
  </si>
  <si>
    <t>031000107</t>
  </si>
  <si>
    <t>安全监控报警系统（1套）</t>
  </si>
  <si>
    <t>三河剂型分厂</t>
  </si>
  <si>
    <t>2008.04.30</t>
  </si>
  <si>
    <t>4,173.08</t>
  </si>
  <si>
    <t>00633</t>
  </si>
  <si>
    <t>040200096</t>
  </si>
  <si>
    <t>LG显示屏（2台）</t>
  </si>
  <si>
    <t>LG，19’液晶宽屏</t>
  </si>
  <si>
    <t>2008.05.31</t>
  </si>
  <si>
    <t>111.60</t>
  </si>
  <si>
    <t>40</t>
  </si>
  <si>
    <t>00636</t>
  </si>
  <si>
    <t>040300032</t>
  </si>
  <si>
    <t>HP-PS8768九色照片打印机</t>
  </si>
  <si>
    <t>153.85</t>
  </si>
  <si>
    <t>00637</t>
  </si>
  <si>
    <t>040900056</t>
  </si>
  <si>
    <t>扫描仪（HP）</t>
  </si>
  <si>
    <t>HP--G3010</t>
  </si>
  <si>
    <t>92.31</t>
  </si>
  <si>
    <t>41</t>
  </si>
  <si>
    <t>00642</t>
  </si>
  <si>
    <t>031000112</t>
  </si>
  <si>
    <t>叉车</t>
  </si>
  <si>
    <t>FD30V5T</t>
  </si>
  <si>
    <t>3,316.24</t>
  </si>
  <si>
    <t>76</t>
  </si>
  <si>
    <t>00656</t>
  </si>
  <si>
    <t>040100063</t>
  </si>
  <si>
    <t>合成食堂，柜 KFRD-50LW/E1-S4</t>
  </si>
  <si>
    <t>2008.07.24</t>
  </si>
  <si>
    <t>160.00</t>
  </si>
  <si>
    <t>00661</t>
  </si>
  <si>
    <t>2008.08.19</t>
  </si>
  <si>
    <t>86.00</t>
  </si>
  <si>
    <t>43</t>
  </si>
  <si>
    <t>00662</t>
  </si>
  <si>
    <t>031000113</t>
  </si>
  <si>
    <t>180水平粉剂包装机专用</t>
  </si>
  <si>
    <t>2008.08.21</t>
  </si>
  <si>
    <t>273.50</t>
  </si>
  <si>
    <t>79</t>
  </si>
  <si>
    <t>00667</t>
  </si>
  <si>
    <t>031000114</t>
  </si>
  <si>
    <t>全自动直列式灌装机</t>
  </si>
  <si>
    <t>CDP90-12B</t>
  </si>
  <si>
    <t>2008.08.25</t>
  </si>
  <si>
    <t>2,085.47</t>
  </si>
  <si>
    <t>00670</t>
  </si>
  <si>
    <t>030200022</t>
  </si>
  <si>
    <t>PH 水质自动在线监测仪（1套）</t>
  </si>
  <si>
    <t>PC-350型，环保设备</t>
  </si>
  <si>
    <t>2008.09.09</t>
  </si>
  <si>
    <t>480.00</t>
  </si>
  <si>
    <t>00671</t>
  </si>
  <si>
    <t>030100055</t>
  </si>
  <si>
    <t>低温稳定性实验仪（1套）</t>
  </si>
  <si>
    <t>SHDW-2；含1台离心机SHLX-2</t>
  </si>
  <si>
    <t>2008.10.10</t>
  </si>
  <si>
    <t>683.76</t>
  </si>
  <si>
    <t>82</t>
  </si>
  <si>
    <t>00678</t>
  </si>
  <si>
    <t>031000115</t>
  </si>
  <si>
    <t>喷吗机</t>
  </si>
  <si>
    <t>多米诺 A200 CP</t>
  </si>
  <si>
    <t>2008.10.31</t>
  </si>
  <si>
    <t>2,666.67</t>
  </si>
  <si>
    <t>81</t>
  </si>
  <si>
    <t>00681</t>
  </si>
  <si>
    <t>031000118</t>
  </si>
  <si>
    <t>联想电脑（1套）</t>
  </si>
  <si>
    <t>防伪设备，17’液晶屏，联想扬天E系列</t>
  </si>
  <si>
    <t>119.66</t>
  </si>
  <si>
    <t>00683</t>
  </si>
  <si>
    <t>53.20</t>
  </si>
  <si>
    <t>45</t>
  </si>
  <si>
    <t>00691</t>
  </si>
  <si>
    <t>031000123</t>
  </si>
  <si>
    <t>电动葫芦(防爆型)</t>
  </si>
  <si>
    <t>0.5T*12米</t>
  </si>
  <si>
    <t>2009.01.31</t>
  </si>
  <si>
    <t>615.38</t>
  </si>
  <si>
    <t>84</t>
  </si>
  <si>
    <t>00692</t>
  </si>
  <si>
    <t>031000124</t>
  </si>
  <si>
    <t>储气罐(5m3)</t>
  </si>
  <si>
    <t>1600*2000*8</t>
  </si>
  <si>
    <t>512.82</t>
  </si>
  <si>
    <t>00709</t>
  </si>
  <si>
    <t>040100074</t>
  </si>
  <si>
    <t>格力 KFR-50LW/K</t>
  </si>
  <si>
    <t>市场部(外)</t>
  </si>
  <si>
    <t>128.00</t>
  </si>
  <si>
    <t>48</t>
  </si>
  <si>
    <t>00710</t>
  </si>
  <si>
    <t>040100075</t>
  </si>
  <si>
    <t>市场接待室</t>
  </si>
  <si>
    <t>00711</t>
  </si>
  <si>
    <t>040100076</t>
  </si>
  <si>
    <t>会议室(六楼)</t>
  </si>
  <si>
    <t>00712</t>
  </si>
  <si>
    <t>040100077</t>
  </si>
  <si>
    <t>00713</t>
  </si>
  <si>
    <t>040100078</t>
  </si>
  <si>
    <t>格力 KFR-32LW/K</t>
  </si>
  <si>
    <t>何总办公室</t>
  </si>
  <si>
    <t>68.00</t>
  </si>
  <si>
    <t>00714</t>
  </si>
  <si>
    <t>040100079</t>
  </si>
  <si>
    <t>金总办公室</t>
  </si>
  <si>
    <t>00715</t>
  </si>
  <si>
    <t>040100080</t>
  </si>
  <si>
    <t>李总办公室</t>
  </si>
  <si>
    <t>00716</t>
  </si>
  <si>
    <t>040100081</t>
  </si>
  <si>
    <t>格力KFR-32LW/K</t>
  </si>
  <si>
    <t>质管部</t>
  </si>
  <si>
    <t>00717</t>
  </si>
  <si>
    <t>040100082</t>
  </si>
  <si>
    <t>开发部</t>
  </si>
  <si>
    <t>00718</t>
  </si>
  <si>
    <t>040100083</t>
  </si>
  <si>
    <t>驾驶班</t>
  </si>
  <si>
    <t>00723</t>
  </si>
  <si>
    <t>031000129</t>
  </si>
  <si>
    <t>分瓶机构</t>
  </si>
  <si>
    <t>2009.03.17</t>
  </si>
  <si>
    <t>888.89</t>
  </si>
  <si>
    <t>87</t>
  </si>
  <si>
    <t>00726</t>
  </si>
  <si>
    <t>030200023</t>
  </si>
  <si>
    <t>氟塑料合金泵2台</t>
  </si>
  <si>
    <t>IHF100-80-160</t>
  </si>
  <si>
    <t>2009.04.09</t>
  </si>
  <si>
    <t>564.10</t>
  </si>
  <si>
    <t>00728</t>
  </si>
  <si>
    <t>040300034</t>
  </si>
  <si>
    <t>HP order-a-cartridge</t>
  </si>
  <si>
    <t>2009.04.24</t>
  </si>
  <si>
    <t>33.20</t>
  </si>
  <si>
    <t>51</t>
  </si>
  <si>
    <t>00731</t>
  </si>
  <si>
    <t>030700181</t>
  </si>
  <si>
    <t>无泄漏氟合金泵</t>
  </si>
  <si>
    <t>FSJB50-32</t>
  </si>
  <si>
    <t>2009.05.14</t>
  </si>
  <si>
    <t>248.55</t>
  </si>
  <si>
    <t>00732</t>
  </si>
  <si>
    <t>031000132</t>
  </si>
  <si>
    <t>A100 PLUS PRINTER</t>
  </si>
  <si>
    <t>1,811.97</t>
  </si>
  <si>
    <t>90</t>
  </si>
  <si>
    <t>00733</t>
  </si>
  <si>
    <t>市场后勤部</t>
  </si>
  <si>
    <t>141.88</t>
  </si>
  <si>
    <t>53</t>
  </si>
  <si>
    <t>00735</t>
  </si>
  <si>
    <t>031000133</t>
  </si>
  <si>
    <t>电子称(2台)</t>
  </si>
  <si>
    <t>3KG</t>
  </si>
  <si>
    <t>2009.05.15</t>
  </si>
  <si>
    <t>22.56</t>
  </si>
  <si>
    <t>00736</t>
  </si>
  <si>
    <t>031000134</t>
  </si>
  <si>
    <t>DT930/963</t>
  </si>
  <si>
    <t>152.00</t>
  </si>
  <si>
    <t>88</t>
  </si>
  <si>
    <t>00740</t>
  </si>
  <si>
    <t>031000135</t>
  </si>
  <si>
    <t>上料机一套</t>
  </si>
  <si>
    <t>BSL-S1</t>
  </si>
  <si>
    <t>2009.05.18</t>
  </si>
  <si>
    <t>00741</t>
  </si>
  <si>
    <t>031000136</t>
  </si>
  <si>
    <t>单机除尘器</t>
  </si>
  <si>
    <t>324.79</t>
  </si>
  <si>
    <t>00744</t>
  </si>
  <si>
    <t>031000137</t>
  </si>
  <si>
    <t>电脑活塞式灌装机</t>
  </si>
  <si>
    <t>DGP-Z-12D</t>
  </si>
  <si>
    <t>2009.05.26</t>
  </si>
  <si>
    <t>4,991.45</t>
  </si>
  <si>
    <t>00748</t>
  </si>
  <si>
    <t>031000141</t>
  </si>
  <si>
    <t>输送架(6米)</t>
  </si>
  <si>
    <t>246.15</t>
  </si>
  <si>
    <t>00749</t>
  </si>
  <si>
    <t>031000142</t>
  </si>
  <si>
    <t>变频动力头(2台)</t>
  </si>
  <si>
    <t>00750</t>
  </si>
  <si>
    <t>031000143</t>
  </si>
  <si>
    <t>灌装机与旋盖机之间保护通道</t>
  </si>
  <si>
    <t>170.94</t>
  </si>
  <si>
    <t>00757</t>
  </si>
  <si>
    <t>031400006</t>
  </si>
  <si>
    <t>旋转蒸发器</t>
  </si>
  <si>
    <t>RE-501</t>
  </si>
  <si>
    <t>2009.05.29</t>
  </si>
  <si>
    <t>研发设备</t>
  </si>
  <si>
    <t>分厂研究所</t>
  </si>
  <si>
    <t>0314</t>
  </si>
  <si>
    <t>00758</t>
  </si>
  <si>
    <t>031400007</t>
  </si>
  <si>
    <t>液相色谱仪及配件</t>
  </si>
  <si>
    <t>waters</t>
  </si>
  <si>
    <t>5,400.53</t>
  </si>
  <si>
    <t>00760</t>
  </si>
  <si>
    <t>031000147</t>
  </si>
  <si>
    <t>水槽</t>
  </si>
  <si>
    <t>90cm*2m</t>
  </si>
  <si>
    <t>2009.06.29</t>
  </si>
  <si>
    <t>00761</t>
  </si>
  <si>
    <t>031000148</t>
  </si>
  <si>
    <t>分散机</t>
  </si>
  <si>
    <t>EDF-550</t>
  </si>
  <si>
    <t>164.10</t>
  </si>
  <si>
    <t>00765</t>
  </si>
  <si>
    <t>031000149</t>
  </si>
  <si>
    <t>微电脑直列式灌装机</t>
  </si>
  <si>
    <t>GDP-16</t>
  </si>
  <si>
    <t>2009.08.20</t>
  </si>
  <si>
    <t>2,203.69</t>
  </si>
  <si>
    <t>93</t>
  </si>
  <si>
    <t>00767</t>
  </si>
  <si>
    <t>031000151</t>
  </si>
  <si>
    <t>全自动上盖机</t>
  </si>
  <si>
    <t>SGJ-2</t>
  </si>
  <si>
    <t>394.69</t>
  </si>
  <si>
    <t>00768</t>
  </si>
  <si>
    <t>030700185</t>
  </si>
  <si>
    <t>搪玻璃反应釜</t>
  </si>
  <si>
    <t>K-3000L</t>
  </si>
  <si>
    <t>2009.08.28</t>
  </si>
  <si>
    <t>941.37</t>
  </si>
  <si>
    <t>00769</t>
  </si>
  <si>
    <t>030700186</t>
  </si>
  <si>
    <t>00771</t>
  </si>
  <si>
    <t>040100086</t>
  </si>
  <si>
    <t>KFR-35W/K</t>
  </si>
  <si>
    <t>合成液谱室</t>
  </si>
  <si>
    <t>85.44</t>
  </si>
  <si>
    <t>00762</t>
  </si>
  <si>
    <t>030700189</t>
  </si>
  <si>
    <t>搪玻璃反应罐</t>
  </si>
  <si>
    <t>2009.08.31</t>
  </si>
  <si>
    <t>1,094.02</t>
  </si>
  <si>
    <t>00763</t>
  </si>
  <si>
    <t>030700190</t>
  </si>
  <si>
    <t>00764</t>
  </si>
  <si>
    <t>030700191</t>
  </si>
  <si>
    <t>00775</t>
  </si>
  <si>
    <t>030100061</t>
  </si>
  <si>
    <t>液相色谱柱</t>
  </si>
  <si>
    <t>（大兴合成质检室 转至 肥东质检分析室），Chiralpak AD-H</t>
  </si>
  <si>
    <t>427.35</t>
  </si>
  <si>
    <t>00777</t>
  </si>
  <si>
    <t>总办 研究所 采供各1台 开发部3台</t>
  </si>
  <si>
    <t>810.26</t>
  </si>
  <si>
    <t>56</t>
  </si>
  <si>
    <t>00778</t>
  </si>
  <si>
    <t>031000153</t>
  </si>
  <si>
    <t>包装机</t>
  </si>
  <si>
    <t>CD-180II</t>
  </si>
  <si>
    <t>2009.09.27</t>
  </si>
  <si>
    <t>7,282.05</t>
  </si>
  <si>
    <t>94</t>
  </si>
  <si>
    <t>00781</t>
  </si>
  <si>
    <t>031000154</t>
  </si>
  <si>
    <t>120.34</t>
  </si>
  <si>
    <t>00783</t>
  </si>
  <si>
    <t>040300035</t>
  </si>
  <si>
    <t>SF-565PR</t>
  </si>
  <si>
    <t>2009.09.28</t>
  </si>
  <si>
    <t>肥东项目办</t>
  </si>
  <si>
    <t>67.69</t>
  </si>
  <si>
    <t>00786</t>
  </si>
  <si>
    <t>031000156</t>
  </si>
  <si>
    <t>色带热打码机</t>
  </si>
  <si>
    <t>2009.10.30</t>
  </si>
  <si>
    <t>00787</t>
  </si>
  <si>
    <t>040900062</t>
  </si>
  <si>
    <t>PLC(编程控制器)</t>
  </si>
  <si>
    <t>TSXDMZ28DR</t>
  </si>
  <si>
    <t>65.30</t>
  </si>
  <si>
    <t>00788</t>
  </si>
  <si>
    <t>031000157</t>
  </si>
  <si>
    <t>储气罐</t>
  </si>
  <si>
    <t>5m3</t>
  </si>
  <si>
    <t>579.38</t>
  </si>
  <si>
    <t>00789</t>
  </si>
  <si>
    <t>2009.11.10</t>
  </si>
  <si>
    <t>项目办侯守才</t>
  </si>
  <si>
    <t>168.55</t>
  </si>
  <si>
    <t>00790</t>
  </si>
  <si>
    <t>三河剂型研究所</t>
  </si>
  <si>
    <t>158.00</t>
  </si>
  <si>
    <t>00799</t>
  </si>
  <si>
    <t>2010.01.01</t>
  </si>
  <si>
    <t>剂型分厂</t>
  </si>
  <si>
    <t>235.90</t>
  </si>
  <si>
    <t>59</t>
  </si>
  <si>
    <t>00800</t>
  </si>
  <si>
    <t>市场部</t>
  </si>
  <si>
    <t>353.85</t>
  </si>
  <si>
    <t>00801</t>
  </si>
  <si>
    <t>企管部</t>
  </si>
  <si>
    <t>471.79</t>
  </si>
  <si>
    <t>00802</t>
  </si>
  <si>
    <t>采供部</t>
  </si>
  <si>
    <t>117.95</t>
  </si>
  <si>
    <t>00807</t>
  </si>
  <si>
    <t>2010.04.27</t>
  </si>
  <si>
    <t>原药部</t>
  </si>
  <si>
    <t>00808</t>
  </si>
  <si>
    <t>研究中心</t>
  </si>
  <si>
    <t>00809</t>
  </si>
  <si>
    <t>研究所</t>
  </si>
  <si>
    <t>00811</t>
  </si>
  <si>
    <t>35.90</t>
  </si>
  <si>
    <t>00815</t>
  </si>
  <si>
    <t>040900068</t>
  </si>
  <si>
    <t>联想传真机</t>
  </si>
  <si>
    <t>M3220</t>
  </si>
  <si>
    <t>2010.04.28</t>
  </si>
  <si>
    <t>采购部</t>
  </si>
  <si>
    <t>56.41</t>
  </si>
  <si>
    <t>00816</t>
  </si>
  <si>
    <t>安环部</t>
  </si>
  <si>
    <t>38.63</t>
  </si>
  <si>
    <t>00819</t>
  </si>
  <si>
    <t>031000163</t>
  </si>
  <si>
    <t>水平式全自动袋装机2台</t>
  </si>
  <si>
    <t>FJ-180</t>
  </si>
  <si>
    <t>2010.05.20</t>
  </si>
  <si>
    <t>9,433.16</t>
  </si>
  <si>
    <t>119</t>
  </si>
  <si>
    <t>00820</t>
  </si>
  <si>
    <t>031000164</t>
  </si>
  <si>
    <t>下料装置3台</t>
  </si>
  <si>
    <t>粉剂</t>
  </si>
  <si>
    <t>1,948.72</t>
  </si>
  <si>
    <t>00821</t>
  </si>
  <si>
    <t>031000165</t>
  </si>
  <si>
    <t>下料装置2台</t>
  </si>
  <si>
    <t>乳油</t>
  </si>
  <si>
    <t>820.51</t>
  </si>
  <si>
    <t>00822</t>
  </si>
  <si>
    <t>031000166</t>
  </si>
  <si>
    <t>粘液</t>
  </si>
  <si>
    <t>1,025.64</t>
  </si>
  <si>
    <t>00823</t>
  </si>
  <si>
    <t>031000167</t>
  </si>
  <si>
    <t>上料机3台</t>
  </si>
  <si>
    <t>1,538.46</t>
  </si>
  <si>
    <t>00825</t>
  </si>
  <si>
    <t>031000169</t>
  </si>
  <si>
    <t>打码机4台</t>
  </si>
  <si>
    <t>547.01</t>
  </si>
  <si>
    <t>00827</t>
  </si>
  <si>
    <t>030100068</t>
  </si>
  <si>
    <t>分页机及附件</t>
  </si>
  <si>
    <t>BL-3型</t>
  </si>
  <si>
    <t>2010.05.24</t>
  </si>
  <si>
    <t>274.19</t>
  </si>
  <si>
    <t>00829</t>
  </si>
  <si>
    <t>33.50</t>
  </si>
  <si>
    <t>00830</t>
  </si>
  <si>
    <t>040200127</t>
  </si>
  <si>
    <t>联想电脑2台</t>
  </si>
  <si>
    <t>启天M690E</t>
  </si>
  <si>
    <t>合成质检</t>
  </si>
  <si>
    <t>259.83</t>
  </si>
  <si>
    <t>00831</t>
  </si>
  <si>
    <t>040200128</t>
  </si>
  <si>
    <t>V450AT6570</t>
  </si>
  <si>
    <t>质检周康伦</t>
  </si>
  <si>
    <t>157.27</t>
  </si>
  <si>
    <t>00832</t>
  </si>
  <si>
    <t>040200129</t>
  </si>
  <si>
    <t>合成厂办陆广美</t>
  </si>
  <si>
    <t>157.26</t>
  </si>
  <si>
    <t>00833</t>
  </si>
  <si>
    <t>040200130</t>
  </si>
  <si>
    <t>合成厂办王多斌</t>
  </si>
  <si>
    <t>00834</t>
  </si>
  <si>
    <t>040900071</t>
  </si>
  <si>
    <t>联想一体机</t>
  </si>
  <si>
    <t>外贸部</t>
  </si>
  <si>
    <t>58.12</t>
  </si>
  <si>
    <t>00835</t>
  </si>
  <si>
    <t>040900072</t>
  </si>
  <si>
    <t>扫描仪</t>
  </si>
  <si>
    <t>V300</t>
  </si>
  <si>
    <t>35.21</t>
  </si>
  <si>
    <t>00836</t>
  </si>
  <si>
    <t>030100069</t>
  </si>
  <si>
    <t>（大兴合成质检室 转至 肥东质检分析室），chiralpak AD-H</t>
  </si>
  <si>
    <t>2010.05.27</t>
  </si>
  <si>
    <t>00838</t>
  </si>
  <si>
    <t>2010.06.30</t>
  </si>
  <si>
    <t>总经办段文斋</t>
  </si>
  <si>
    <t>150.43</t>
  </si>
  <si>
    <t>00839</t>
  </si>
  <si>
    <t>公司开发部</t>
  </si>
  <si>
    <t>00840</t>
  </si>
  <si>
    <t>040100088</t>
  </si>
  <si>
    <t>格力柜机空调</t>
  </si>
  <si>
    <t>KFR-72W</t>
  </si>
  <si>
    <t>合成分厂精喹车间冷冻站配电站</t>
  </si>
  <si>
    <t>167.52</t>
  </si>
  <si>
    <t>00841</t>
  </si>
  <si>
    <t>2010.07.31</t>
  </si>
  <si>
    <t>合成分厂办公室</t>
  </si>
  <si>
    <t>128.21</t>
  </si>
  <si>
    <t>00842</t>
  </si>
  <si>
    <t>040200135</t>
  </si>
  <si>
    <t>销售后勤黑龙江仓库</t>
  </si>
  <si>
    <t>156.00</t>
  </si>
  <si>
    <t>00843</t>
  </si>
  <si>
    <t>肥东项目王治民用</t>
  </si>
  <si>
    <t>00844</t>
  </si>
  <si>
    <t>040200137</t>
  </si>
  <si>
    <t>kfr-35gw</t>
  </si>
  <si>
    <t>2010.08.31</t>
  </si>
  <si>
    <t>公司人力部</t>
  </si>
  <si>
    <t>84.10</t>
  </si>
  <si>
    <t>00850</t>
  </si>
  <si>
    <t>031400009</t>
  </si>
  <si>
    <t>反应釜</t>
  </si>
  <si>
    <t>GSH2A，（大兴合成研究所 转至 肥东研发中心）</t>
  </si>
  <si>
    <t>2010.09.08</t>
  </si>
  <si>
    <t>研发中心</t>
  </si>
  <si>
    <t>肥东研发中心</t>
  </si>
  <si>
    <t>700.85</t>
  </si>
  <si>
    <t>14</t>
  </si>
  <si>
    <t>00851</t>
  </si>
  <si>
    <t>040900074</t>
  </si>
  <si>
    <t>松下相机</t>
  </si>
  <si>
    <t>FH1GK</t>
  </si>
  <si>
    <t>2010.09.17</t>
  </si>
  <si>
    <t>公司总经办</t>
  </si>
  <si>
    <t>59.92</t>
  </si>
  <si>
    <t>00853</t>
  </si>
  <si>
    <t>030100074</t>
  </si>
  <si>
    <t>气相色谱仪1台</t>
  </si>
  <si>
    <t>Aglient7820</t>
  </si>
  <si>
    <t>2010.09.30</t>
  </si>
  <si>
    <t>5,015.38</t>
  </si>
  <si>
    <t>00855</t>
  </si>
  <si>
    <t>040200138</t>
  </si>
  <si>
    <t>2010.11.30</t>
  </si>
  <si>
    <t>财务李贵锁用</t>
  </si>
  <si>
    <t>189.02</t>
  </si>
  <si>
    <t>00856</t>
  </si>
  <si>
    <t>040200139</t>
  </si>
  <si>
    <t>2010.12.31</t>
  </si>
  <si>
    <t>126.50</t>
  </si>
  <si>
    <t>00857</t>
  </si>
  <si>
    <t>040200140</t>
  </si>
  <si>
    <t>知识产权部段文斋</t>
  </si>
  <si>
    <t>00858</t>
  </si>
  <si>
    <t>040200141</t>
  </si>
  <si>
    <t>笔记本电脑（宏基）</t>
  </si>
  <si>
    <t>AS4741G-382G50</t>
  </si>
  <si>
    <t>2011.01.31</t>
  </si>
  <si>
    <t>外贸部黄金龙用</t>
  </si>
  <si>
    <t>148.00</t>
  </si>
  <si>
    <t>00859</t>
  </si>
  <si>
    <t>040100093</t>
  </si>
  <si>
    <t>KFR-350GW/35556FN</t>
  </si>
  <si>
    <t>2011.03.30</t>
  </si>
  <si>
    <t>115.56</t>
  </si>
  <si>
    <t>00860</t>
  </si>
  <si>
    <t>040100094</t>
  </si>
  <si>
    <t>KFR-350GW/K</t>
  </si>
  <si>
    <t>合成分厂夜间值班室</t>
  </si>
  <si>
    <t>98.46</t>
  </si>
  <si>
    <t>00861</t>
  </si>
  <si>
    <t>040100095</t>
  </si>
  <si>
    <t>00862</t>
  </si>
  <si>
    <t>00863</t>
  </si>
  <si>
    <t>00868</t>
  </si>
  <si>
    <t>031400010</t>
  </si>
  <si>
    <t>BZY全自动表面（液面）张力仪</t>
  </si>
  <si>
    <t>BZY-2</t>
  </si>
  <si>
    <t>2011.04.25</t>
  </si>
  <si>
    <t>923.08</t>
  </si>
  <si>
    <t>00869</t>
  </si>
  <si>
    <t>031000172</t>
  </si>
  <si>
    <t>分页机</t>
  </si>
  <si>
    <t>239.32</t>
  </si>
  <si>
    <t>00870</t>
  </si>
  <si>
    <t>040100096</t>
  </si>
  <si>
    <t>KFR-35GW/K</t>
  </si>
  <si>
    <t>95.73</t>
  </si>
  <si>
    <t>00871</t>
  </si>
  <si>
    <t>040100097</t>
  </si>
  <si>
    <t>种衣剂办公室</t>
  </si>
  <si>
    <t>00872</t>
  </si>
  <si>
    <t>040100098</t>
  </si>
  <si>
    <t>大区经理办公室</t>
  </si>
  <si>
    <t>00873</t>
  </si>
  <si>
    <t>040100099</t>
  </si>
  <si>
    <t>151.79</t>
  </si>
  <si>
    <t>00876</t>
  </si>
  <si>
    <t>040200145</t>
  </si>
  <si>
    <t>HP</t>
  </si>
  <si>
    <t>2011.04.27</t>
  </si>
  <si>
    <t>市场部陈俐副总用</t>
  </si>
  <si>
    <t>143.59</t>
  </si>
  <si>
    <t>00877</t>
  </si>
  <si>
    <t>040200146</t>
  </si>
  <si>
    <t>笔记本</t>
  </si>
  <si>
    <t>市场部章保华用</t>
  </si>
  <si>
    <t>00878</t>
  </si>
  <si>
    <t>2011.04.29</t>
  </si>
  <si>
    <t>31.79</t>
  </si>
  <si>
    <t>00879</t>
  </si>
  <si>
    <t>99.15</t>
  </si>
  <si>
    <t>00880</t>
  </si>
  <si>
    <t>00882</t>
  </si>
  <si>
    <t>123.08</t>
  </si>
  <si>
    <t>00887</t>
  </si>
  <si>
    <t>040200153</t>
  </si>
  <si>
    <t>A700-380</t>
  </si>
  <si>
    <t>2011.05.30</t>
  </si>
  <si>
    <t>高管沈总用</t>
  </si>
  <si>
    <t>328.21</t>
  </si>
  <si>
    <t>00889</t>
  </si>
  <si>
    <t>2011.07.12</t>
  </si>
  <si>
    <t>100.85</t>
  </si>
  <si>
    <t>00890</t>
  </si>
  <si>
    <t>00891</t>
  </si>
  <si>
    <t>00893</t>
  </si>
  <si>
    <t>030300018</t>
  </si>
  <si>
    <t>旋转闪蒸干燥机一台</t>
  </si>
  <si>
    <t>XSG-600</t>
  </si>
  <si>
    <t>2011.07.31</t>
  </si>
  <si>
    <t>7,940.00</t>
  </si>
  <si>
    <t>30</t>
  </si>
  <si>
    <t>01082</t>
  </si>
  <si>
    <t>040300042</t>
  </si>
  <si>
    <t>打印传真一体机</t>
  </si>
  <si>
    <t>沈总用</t>
  </si>
  <si>
    <t>00896</t>
  </si>
  <si>
    <t>0200015</t>
  </si>
  <si>
    <t>别克商务车（皖AFL319）</t>
  </si>
  <si>
    <t>别克牌SGM6529ATA</t>
  </si>
  <si>
    <t>2011.08.29</t>
  </si>
  <si>
    <t>运输工具</t>
  </si>
  <si>
    <t>肥东化工园</t>
  </si>
  <si>
    <t>10,929.60</t>
  </si>
  <si>
    <t>02</t>
  </si>
  <si>
    <t>00897</t>
  </si>
  <si>
    <t>040900076</t>
  </si>
  <si>
    <t>立交桥声屏障</t>
  </si>
  <si>
    <t>JZP</t>
  </si>
  <si>
    <t>2011.08.31</t>
  </si>
  <si>
    <t>10,260.00</t>
  </si>
  <si>
    <t>00898</t>
  </si>
  <si>
    <t>040200157</t>
  </si>
  <si>
    <t>2011.09.26</t>
  </si>
  <si>
    <t>104.27</t>
  </si>
  <si>
    <t>00899</t>
  </si>
  <si>
    <t>040200158</t>
  </si>
  <si>
    <t>开发部刘晓晨用</t>
  </si>
  <si>
    <t>102.56</t>
  </si>
  <si>
    <t>00900</t>
  </si>
  <si>
    <t>040200159</t>
  </si>
  <si>
    <t>安环部李炯</t>
  </si>
  <si>
    <t>00901</t>
  </si>
  <si>
    <t>040200160</t>
  </si>
  <si>
    <t>办公室王李节用</t>
  </si>
  <si>
    <t>00902</t>
  </si>
  <si>
    <t>031400011</t>
  </si>
  <si>
    <t>变频调速搅拌砂磨分散多用机2台</t>
  </si>
  <si>
    <t>SFJ-400</t>
  </si>
  <si>
    <t>375.38</t>
  </si>
  <si>
    <t>00903</t>
  </si>
  <si>
    <t>031400012</t>
  </si>
  <si>
    <t>不锈钢料筒（0.5L）2个</t>
  </si>
  <si>
    <t>58.80</t>
  </si>
  <si>
    <t>00904</t>
  </si>
  <si>
    <t>040900077</t>
  </si>
  <si>
    <t>数码相机</t>
  </si>
  <si>
    <t>63.38</t>
  </si>
  <si>
    <t>00905</t>
  </si>
  <si>
    <t>040900078</t>
  </si>
  <si>
    <t>00906</t>
  </si>
  <si>
    <t>040900079</t>
  </si>
  <si>
    <t>公司市场部</t>
  </si>
  <si>
    <t>79.58</t>
  </si>
  <si>
    <t>00907</t>
  </si>
  <si>
    <t>040900080</t>
  </si>
  <si>
    <t>公司办公室</t>
  </si>
  <si>
    <t>240.51</t>
  </si>
  <si>
    <t>00908</t>
  </si>
  <si>
    <t>040900081</t>
  </si>
  <si>
    <t>摄像机</t>
  </si>
  <si>
    <t>133.33</t>
  </si>
  <si>
    <t>00909</t>
  </si>
  <si>
    <t>031000174</t>
  </si>
  <si>
    <t>罐装机配件1套</t>
  </si>
  <si>
    <t>2,361.44</t>
  </si>
  <si>
    <t>00911</t>
  </si>
  <si>
    <t>172.99</t>
  </si>
  <si>
    <t>00912</t>
  </si>
  <si>
    <t>040100101</t>
  </si>
  <si>
    <t>KFR-72LW</t>
  </si>
  <si>
    <t>182.91</t>
  </si>
  <si>
    <t>00914</t>
  </si>
  <si>
    <t>030800046</t>
  </si>
  <si>
    <t>整机泵</t>
  </si>
  <si>
    <t>IH80-65-160</t>
  </si>
  <si>
    <t>403.42</t>
  </si>
  <si>
    <t>28</t>
  </si>
  <si>
    <t>00915</t>
  </si>
  <si>
    <t>040200161</t>
  </si>
  <si>
    <t>2011.10.31</t>
  </si>
  <si>
    <t>223.93</t>
  </si>
  <si>
    <t>00916</t>
  </si>
  <si>
    <t>2011.11.30</t>
  </si>
  <si>
    <t>170.26</t>
  </si>
  <si>
    <t>00917</t>
  </si>
  <si>
    <t>040100103</t>
  </si>
  <si>
    <t>合成研究所</t>
  </si>
  <si>
    <t>105.30</t>
  </si>
  <si>
    <t>00918</t>
  </si>
  <si>
    <t>040200162</t>
  </si>
  <si>
    <t>V470A</t>
  </si>
  <si>
    <t>2011.12.31</t>
  </si>
  <si>
    <t>质检室王桂英用</t>
  </si>
  <si>
    <t>152.14</t>
  </si>
  <si>
    <t>00919</t>
  </si>
  <si>
    <t>040900083</t>
  </si>
  <si>
    <t>投影机</t>
  </si>
  <si>
    <t>109.40</t>
  </si>
  <si>
    <t>00920</t>
  </si>
  <si>
    <t>040300043</t>
  </si>
  <si>
    <t>29.06</t>
  </si>
  <si>
    <t>00921</t>
  </si>
  <si>
    <t>040200163</t>
  </si>
  <si>
    <t>联想</t>
  </si>
  <si>
    <t>00922</t>
  </si>
  <si>
    <t>040200164</t>
  </si>
  <si>
    <t>项目办江兵用</t>
  </si>
  <si>
    <t>115.90</t>
  </si>
  <si>
    <t>00923</t>
  </si>
  <si>
    <t>040200165</t>
  </si>
  <si>
    <t>项目办朱德胜</t>
  </si>
  <si>
    <t>00924</t>
  </si>
  <si>
    <t>040200166</t>
  </si>
  <si>
    <t>项目办陈德明</t>
  </si>
  <si>
    <t>00925</t>
  </si>
  <si>
    <t>040200167</t>
  </si>
  <si>
    <t>FFR-50LW/01AAC13</t>
  </si>
  <si>
    <t>企划部用</t>
  </si>
  <si>
    <t>146.32</t>
  </si>
  <si>
    <t>00927</t>
  </si>
  <si>
    <t>040200169</t>
  </si>
  <si>
    <t>开水器3台</t>
  </si>
  <si>
    <t>9KW</t>
  </si>
  <si>
    <t>241.03</t>
  </si>
  <si>
    <t>00929</t>
  </si>
  <si>
    <t>040200170</t>
  </si>
  <si>
    <t>扬天T2966D</t>
  </si>
  <si>
    <t>2012.03.18</t>
  </si>
  <si>
    <t>外贸部吉启超</t>
  </si>
  <si>
    <t>00930</t>
  </si>
  <si>
    <t>管理总监陈韬</t>
  </si>
  <si>
    <t>165.81</t>
  </si>
  <si>
    <t>00931</t>
  </si>
  <si>
    <t>040200172</t>
  </si>
  <si>
    <t>技术设备部宋丰久</t>
  </si>
  <si>
    <t>00932</t>
  </si>
  <si>
    <t>031000175</t>
  </si>
  <si>
    <t>热转印打印机</t>
  </si>
  <si>
    <t>X40间歇式</t>
  </si>
  <si>
    <t>00933</t>
  </si>
  <si>
    <t>2012.04.30</t>
  </si>
  <si>
    <t>合成研究中心苏朝辉用</t>
  </si>
  <si>
    <t>148.72</t>
  </si>
  <si>
    <t>00934</t>
  </si>
  <si>
    <t>040200174</t>
  </si>
  <si>
    <t>合成分厂刘堂用</t>
  </si>
  <si>
    <t>00935</t>
  </si>
  <si>
    <t>040200175</t>
  </si>
  <si>
    <t>电脑4台</t>
  </si>
  <si>
    <t>方正</t>
  </si>
  <si>
    <t>468.73</t>
  </si>
  <si>
    <t>00936</t>
  </si>
  <si>
    <t>040200176</t>
  </si>
  <si>
    <t>电脑2台</t>
  </si>
  <si>
    <t>企划部、采购部各一台</t>
  </si>
  <si>
    <t>234.37</t>
  </si>
  <si>
    <t>00937</t>
  </si>
  <si>
    <t>040200177</t>
  </si>
  <si>
    <t>117.18</t>
  </si>
  <si>
    <t>00938</t>
  </si>
  <si>
    <t>公司副总孙争鸣</t>
  </si>
  <si>
    <t>215.38</t>
  </si>
  <si>
    <t>00939</t>
  </si>
  <si>
    <t>开发部管怀骥用</t>
  </si>
  <si>
    <t>00940</t>
  </si>
  <si>
    <t>040200180</t>
  </si>
  <si>
    <t>笔记本电脑3台</t>
  </si>
  <si>
    <t>宏基星锐4743</t>
  </si>
  <si>
    <t>379.49</t>
  </si>
  <si>
    <t>00941</t>
  </si>
  <si>
    <t>040200181</t>
  </si>
  <si>
    <t>企划部</t>
  </si>
  <si>
    <t>00942</t>
  </si>
  <si>
    <t>040200182</t>
  </si>
  <si>
    <t>宏基电脑</t>
  </si>
  <si>
    <t>00943</t>
  </si>
  <si>
    <t>040200183</t>
  </si>
  <si>
    <t>114.53</t>
  </si>
  <si>
    <t>00944</t>
  </si>
  <si>
    <t>040200184</t>
  </si>
  <si>
    <t>公司企划部代涵妮</t>
  </si>
  <si>
    <t>123.76</t>
  </si>
  <si>
    <t>00945</t>
  </si>
  <si>
    <t>040200185</t>
  </si>
  <si>
    <t>复印机1台</t>
  </si>
  <si>
    <t>MX-M363U</t>
  </si>
  <si>
    <t>717.95</t>
  </si>
  <si>
    <t>00946</t>
  </si>
  <si>
    <t>030800047</t>
  </si>
  <si>
    <t>1,200.00</t>
  </si>
  <si>
    <t>00948</t>
  </si>
  <si>
    <t>2012.05.31</t>
  </si>
  <si>
    <t>公司策划部</t>
  </si>
  <si>
    <t>363.42</t>
  </si>
  <si>
    <t>00949</t>
  </si>
  <si>
    <t>00950</t>
  </si>
  <si>
    <t>031000176</t>
  </si>
  <si>
    <t>砂磨分散搅拌多用机</t>
  </si>
  <si>
    <t>2012.06.30</t>
  </si>
  <si>
    <t>355.56</t>
  </si>
  <si>
    <t>00951</t>
  </si>
  <si>
    <t>040200188</t>
  </si>
  <si>
    <t>笔记本thinkpad</t>
  </si>
  <si>
    <t>E420</t>
  </si>
  <si>
    <t>策划部-王争取</t>
  </si>
  <si>
    <t>136.07</t>
  </si>
  <si>
    <t>00953</t>
  </si>
  <si>
    <t>市场部-李生霞</t>
  </si>
  <si>
    <t>75.21</t>
  </si>
  <si>
    <t>00954</t>
  </si>
  <si>
    <t>策划部-王争取  宋德喜</t>
  </si>
  <si>
    <t>125.81</t>
  </si>
  <si>
    <t>61</t>
  </si>
  <si>
    <t>00955</t>
  </si>
  <si>
    <t>031000178</t>
  </si>
  <si>
    <t>实验室高剪切分散乳化机</t>
  </si>
  <si>
    <t>FA25</t>
  </si>
  <si>
    <t>00957</t>
  </si>
  <si>
    <t>031000177</t>
  </si>
  <si>
    <t>智能光照培养箱</t>
  </si>
  <si>
    <t>GZP-250A</t>
  </si>
  <si>
    <t>198.29</t>
  </si>
  <si>
    <t>00961</t>
  </si>
  <si>
    <t>2012.07.18</t>
  </si>
  <si>
    <t>采购部王玉平</t>
  </si>
  <si>
    <t>160.68</t>
  </si>
  <si>
    <t>00963</t>
  </si>
  <si>
    <t>040300046</t>
  </si>
  <si>
    <t>1319f</t>
  </si>
  <si>
    <t>2012.07.30</t>
  </si>
  <si>
    <t>开发部-缪莉</t>
  </si>
  <si>
    <t>00964</t>
  </si>
  <si>
    <t>040300047</t>
  </si>
  <si>
    <t>00965</t>
  </si>
  <si>
    <t>040300048</t>
  </si>
  <si>
    <t>综合办</t>
  </si>
  <si>
    <t>总办</t>
  </si>
  <si>
    <t>00966</t>
  </si>
  <si>
    <t>040100104</t>
  </si>
  <si>
    <t>格力35556E3C-N2(A)</t>
  </si>
  <si>
    <t>2012.08.31</t>
  </si>
  <si>
    <t>剂型质检</t>
  </si>
  <si>
    <t>107.20</t>
  </si>
  <si>
    <t>00967</t>
  </si>
  <si>
    <t>031000224</t>
  </si>
  <si>
    <t>直列式灌装机4台</t>
  </si>
  <si>
    <t>CDP-16B</t>
  </si>
  <si>
    <t>2012.10.31</t>
  </si>
  <si>
    <t>7,658.12</t>
  </si>
  <si>
    <t>00968</t>
  </si>
  <si>
    <t>031000220</t>
  </si>
  <si>
    <t>防爆电动葫芦4台</t>
  </si>
  <si>
    <t>HB 0.5T-9M</t>
  </si>
  <si>
    <t>1,107.69</t>
  </si>
  <si>
    <t>89</t>
  </si>
  <si>
    <t>00969</t>
  </si>
  <si>
    <t>031000228</t>
  </si>
  <si>
    <t>电子台称2台</t>
  </si>
  <si>
    <t>TCS-60/200A</t>
  </si>
  <si>
    <t>112.82</t>
  </si>
  <si>
    <t>00970</t>
  </si>
  <si>
    <t>031000216</t>
  </si>
  <si>
    <t>搪瓷反应釜4台</t>
  </si>
  <si>
    <t>K5000L</t>
  </si>
  <si>
    <t>6,988.03</t>
  </si>
  <si>
    <t>00972</t>
  </si>
  <si>
    <t>031000230</t>
  </si>
  <si>
    <t>制冷设备</t>
  </si>
  <si>
    <t>10匹柜机</t>
  </si>
  <si>
    <t>1,292.31</t>
  </si>
  <si>
    <t>00973</t>
  </si>
  <si>
    <t>031000217</t>
  </si>
  <si>
    <t>搪瓷反应釜</t>
  </si>
  <si>
    <t>1,876.92</t>
  </si>
  <si>
    <t>00974</t>
  </si>
  <si>
    <t>031000218</t>
  </si>
  <si>
    <t>搪瓷贮罐20套</t>
  </si>
  <si>
    <t>21,948.72</t>
  </si>
  <si>
    <t>00975</t>
  </si>
  <si>
    <t>031000247</t>
  </si>
  <si>
    <t>K4000L</t>
  </si>
  <si>
    <t>1,087.18</t>
  </si>
  <si>
    <t>00978</t>
  </si>
  <si>
    <t>040100108</t>
  </si>
  <si>
    <t>KFR-35GW/LCC13</t>
  </si>
  <si>
    <t>财务部，原十里庙加工包装中心三楼</t>
  </si>
  <si>
    <t>90.26</t>
  </si>
  <si>
    <t>00979</t>
  </si>
  <si>
    <t>031000219</t>
  </si>
  <si>
    <t>空压机成套设备2台</t>
  </si>
  <si>
    <t>SF-18A/0.85</t>
  </si>
  <si>
    <t>3,411.97</t>
  </si>
  <si>
    <t>00980</t>
  </si>
  <si>
    <t>040200195</t>
  </si>
  <si>
    <t>联想笔记本及礼包</t>
  </si>
  <si>
    <t>制剂中心</t>
  </si>
  <si>
    <t>135.04</t>
  </si>
  <si>
    <t>00983</t>
  </si>
  <si>
    <t>031000223</t>
  </si>
  <si>
    <t>砂磨机8台</t>
  </si>
  <si>
    <t>WM50-1</t>
  </si>
  <si>
    <t>11,965.81</t>
  </si>
  <si>
    <t>00984</t>
  </si>
  <si>
    <t>031000233</t>
  </si>
  <si>
    <t>HB0.5-6米</t>
  </si>
  <si>
    <t>1,111.11</t>
  </si>
  <si>
    <t>00985</t>
  </si>
  <si>
    <t>040100109</t>
  </si>
  <si>
    <t>格力空调3台</t>
  </si>
  <si>
    <t>KFR-35，壁挂式</t>
  </si>
  <si>
    <t>230.77</t>
  </si>
  <si>
    <t>00986</t>
  </si>
  <si>
    <t>040200196</t>
  </si>
  <si>
    <t>戴尔电脑</t>
  </si>
  <si>
    <t>物流中心</t>
  </si>
  <si>
    <t>20</t>
  </si>
  <si>
    <t>388.38</t>
  </si>
  <si>
    <t>00988</t>
  </si>
  <si>
    <t>031000226</t>
  </si>
  <si>
    <t>全自动上盖机8台</t>
  </si>
  <si>
    <t>00991</t>
  </si>
  <si>
    <t>031000234</t>
  </si>
  <si>
    <t>高剪切单级管线式乳化机3台</t>
  </si>
  <si>
    <t>RH-G1-22-6</t>
  </si>
  <si>
    <t>3,076.92</t>
  </si>
  <si>
    <t>00992</t>
  </si>
  <si>
    <t>031000235</t>
  </si>
  <si>
    <t>数显式取袋输送装置</t>
  </si>
  <si>
    <t>TQS</t>
  </si>
  <si>
    <t>410.26</t>
  </si>
  <si>
    <t>00993</t>
  </si>
  <si>
    <t>031000236</t>
  </si>
  <si>
    <t>称重灌装机</t>
  </si>
  <si>
    <t>00994</t>
  </si>
  <si>
    <t>031000237</t>
  </si>
  <si>
    <t>喷码机3台</t>
  </si>
  <si>
    <t>E50</t>
  </si>
  <si>
    <t>7,863.25</t>
  </si>
  <si>
    <t>00995</t>
  </si>
  <si>
    <t>031000238</t>
  </si>
  <si>
    <t>全自动理瓶机1台</t>
  </si>
  <si>
    <t>LP-200</t>
  </si>
  <si>
    <t>5,401.71</t>
  </si>
  <si>
    <t>00996</t>
  </si>
  <si>
    <t>040200197</t>
  </si>
  <si>
    <t>00999</t>
  </si>
  <si>
    <t>031000240</t>
  </si>
  <si>
    <t>液位报警器</t>
  </si>
  <si>
    <t>8,278.29</t>
  </si>
  <si>
    <t>01000</t>
  </si>
  <si>
    <t>030800054</t>
  </si>
  <si>
    <t>碱吸收槽2台</t>
  </si>
  <si>
    <t>DN1600*1978*8</t>
  </si>
  <si>
    <t>1,504.27</t>
  </si>
  <si>
    <t>01002</t>
  </si>
  <si>
    <t>031000241</t>
  </si>
  <si>
    <t>制剂通风装置</t>
  </si>
  <si>
    <t>15,829.06</t>
  </si>
  <si>
    <t>01004</t>
  </si>
  <si>
    <t>031000242</t>
  </si>
  <si>
    <t>BNT-312  510B</t>
  </si>
  <si>
    <t>512.14</t>
  </si>
  <si>
    <t>01007</t>
  </si>
  <si>
    <t>031000243</t>
  </si>
  <si>
    <t>空压机</t>
  </si>
  <si>
    <t>SA-120A/0.85</t>
  </si>
  <si>
    <t>6,017.09</t>
  </si>
  <si>
    <t>01009</t>
  </si>
  <si>
    <t>031000244</t>
  </si>
  <si>
    <t>冷干机</t>
  </si>
  <si>
    <t>NE-22</t>
  </si>
  <si>
    <t>01011</t>
  </si>
  <si>
    <t>031000245</t>
  </si>
  <si>
    <t>过滤器2台</t>
  </si>
  <si>
    <t>NF-22Z/X</t>
  </si>
  <si>
    <t>176.41</t>
  </si>
  <si>
    <t>01014</t>
  </si>
  <si>
    <t>031000246</t>
  </si>
  <si>
    <t>C-10-/10</t>
  </si>
  <si>
    <t>957.26</t>
  </si>
  <si>
    <t>01015</t>
  </si>
  <si>
    <t>040200198</t>
  </si>
  <si>
    <t>联想E420</t>
  </si>
  <si>
    <t>销售后勤</t>
  </si>
  <si>
    <t>0404</t>
  </si>
  <si>
    <t>145.64</t>
  </si>
  <si>
    <t>01017</t>
  </si>
  <si>
    <t>031000249</t>
  </si>
  <si>
    <t>盘装式批量控制仪</t>
  </si>
  <si>
    <t>FBC-10</t>
  </si>
  <si>
    <t>01018</t>
  </si>
  <si>
    <t>031000250</t>
  </si>
  <si>
    <t>不锈钢仪表箱3个</t>
  </si>
  <si>
    <t>105.98</t>
  </si>
  <si>
    <t>01019</t>
  </si>
  <si>
    <t>031000251</t>
  </si>
  <si>
    <t>旋涡流量计2台</t>
  </si>
  <si>
    <t>DY100-NALSS4-ON</t>
  </si>
  <si>
    <t>786.87</t>
  </si>
  <si>
    <t>01020</t>
  </si>
  <si>
    <t>031000252</t>
  </si>
  <si>
    <t>智能流量演算仪</t>
  </si>
  <si>
    <t>FC8200A-10</t>
  </si>
  <si>
    <t>210.60</t>
  </si>
  <si>
    <t>01021</t>
  </si>
  <si>
    <t>031000253</t>
  </si>
  <si>
    <t>电磁流量计</t>
  </si>
  <si>
    <t>DN50-无表头SE205MM-DES4S-LSO</t>
  </si>
  <si>
    <t>288.62</t>
  </si>
  <si>
    <t>01022</t>
  </si>
  <si>
    <t>031000254</t>
  </si>
  <si>
    <t>批量控制仪</t>
  </si>
  <si>
    <t>FBC-10盘装式</t>
  </si>
  <si>
    <t>01023</t>
  </si>
  <si>
    <t>031000255</t>
  </si>
  <si>
    <t>CDP-2W-2-30L</t>
  </si>
  <si>
    <t>01083</t>
  </si>
  <si>
    <t>040100110</t>
  </si>
  <si>
    <t>KFR-35GW/01CCC13</t>
  </si>
  <si>
    <t>15</t>
  </si>
  <si>
    <t>77.95</t>
  </si>
  <si>
    <t>05113</t>
  </si>
  <si>
    <t>031023031</t>
  </si>
  <si>
    <t>直列式旋盖机（原031000227# 固卡00990拆分8-2）</t>
  </si>
  <si>
    <t>FXZ-6</t>
  </si>
  <si>
    <t>1,641.02</t>
  </si>
  <si>
    <t>2023.07.29</t>
  </si>
  <si>
    <t>05114</t>
  </si>
  <si>
    <t>031023032</t>
  </si>
  <si>
    <t>直列式旋盖机（原031000227# 固卡00990拆分8-3）</t>
  </si>
  <si>
    <t>05115</t>
  </si>
  <si>
    <t>031023033</t>
  </si>
  <si>
    <t>直列式旋盖机（原031000227# 固卡00990拆分8-4）</t>
  </si>
  <si>
    <t>05116</t>
  </si>
  <si>
    <t>031023034</t>
  </si>
  <si>
    <t>直列式旋盖机（原031000227# 固卡00990拆分8-5）</t>
  </si>
  <si>
    <t>05117</t>
  </si>
  <si>
    <t>031023035</t>
  </si>
  <si>
    <t>直列式旋盖机（原031000227# 固卡00990拆分8-6）</t>
  </si>
  <si>
    <t>05118</t>
  </si>
  <si>
    <t>031023036</t>
  </si>
  <si>
    <t>直列式旋盖机（原031000227# 固卡00990拆分8-7）</t>
  </si>
  <si>
    <t>05119</t>
  </si>
  <si>
    <t>031023037</t>
  </si>
  <si>
    <t>直列式旋盖机（原031000227# 固卡00990拆分8-8）</t>
  </si>
  <si>
    <t>1,641.07</t>
  </si>
  <si>
    <t>05147</t>
  </si>
  <si>
    <t>031023039</t>
  </si>
  <si>
    <t>活塞自动灌装机（原031000225# 固卡00987拆分4-2）</t>
  </si>
  <si>
    <t>CCG1000-12B</t>
  </si>
  <si>
    <t>3,350.43</t>
  </si>
  <si>
    <t>2023.07.30</t>
  </si>
  <si>
    <t>05148</t>
  </si>
  <si>
    <t>031023040</t>
  </si>
  <si>
    <t>活塞自动灌装机（原031000225# 固卡00987拆分4-3）</t>
  </si>
  <si>
    <t>05149</t>
  </si>
  <si>
    <t>031023041</t>
  </si>
  <si>
    <t>活塞自动灌装机（原031000225# 固卡00987拆分4-4）</t>
  </si>
  <si>
    <t>3,350.42</t>
  </si>
  <si>
    <t>01024</t>
  </si>
  <si>
    <t>0100022</t>
  </si>
  <si>
    <t>制剂四个车间钢构厂房C、D、E、F区域</t>
  </si>
  <si>
    <t>皖（2018）肥东县不动产权第0006385号 厂房C 面积2680.87㎡；皖（2018）肥东县不动产权第0006386号 厂房D 面积2680.87㎡；皖（2018）肥东县不动产权第0001005号 厂房E 面积2468.48㎡；皖（2018）肥东县不动产权第0001003号 厂房F 面积2468.48㎡</t>
  </si>
  <si>
    <t>2012.11.30</t>
  </si>
  <si>
    <t>25,505.08</t>
  </si>
  <si>
    <t>306,060.96</t>
  </si>
  <si>
    <t>510,101.57</t>
  </si>
  <si>
    <t>145</t>
  </si>
  <si>
    <t>01025</t>
  </si>
  <si>
    <t>0100023</t>
  </si>
  <si>
    <t>制剂高压电源变电所</t>
  </si>
  <si>
    <t>594.70</t>
  </si>
  <si>
    <t>7,136.40</t>
  </si>
  <si>
    <t>11,894.00</t>
  </si>
  <si>
    <t>01026</t>
  </si>
  <si>
    <t>0100024</t>
  </si>
  <si>
    <t>制剂区域道路</t>
  </si>
  <si>
    <t>2,229.95</t>
  </si>
  <si>
    <t>26,759.40</t>
  </si>
  <si>
    <t>44,599.02</t>
  </si>
  <si>
    <t>01029</t>
  </si>
  <si>
    <t>030800063</t>
  </si>
  <si>
    <t>氟合金离心泵</t>
  </si>
  <si>
    <t>5OFSJB-30L</t>
  </si>
  <si>
    <t>2012.12.29</t>
  </si>
  <si>
    <t>01030</t>
  </si>
  <si>
    <t>040300049</t>
  </si>
  <si>
    <t>传真一体机</t>
  </si>
  <si>
    <t>生产制造部</t>
  </si>
  <si>
    <t>技术设备部</t>
  </si>
  <si>
    <t>01031</t>
  </si>
  <si>
    <t>01032</t>
  </si>
  <si>
    <t>01037</t>
  </si>
  <si>
    <t>种植投入品事业部</t>
  </si>
  <si>
    <t>市场部后勤</t>
  </si>
  <si>
    <t>01039</t>
  </si>
  <si>
    <t>031000257</t>
  </si>
  <si>
    <t>剂型液剂包装自动线</t>
  </si>
  <si>
    <t>KZP.ZXT-2A</t>
  </si>
  <si>
    <t>10,580.00</t>
  </si>
  <si>
    <t>01043</t>
  </si>
  <si>
    <t>030800067</t>
  </si>
  <si>
    <t>K2000L</t>
  </si>
  <si>
    <t>827.35</t>
  </si>
  <si>
    <t>01044</t>
  </si>
  <si>
    <t>030800068</t>
  </si>
  <si>
    <t>01045</t>
  </si>
  <si>
    <t>030800069</t>
  </si>
  <si>
    <t>01046</t>
  </si>
  <si>
    <t>030800070</t>
  </si>
  <si>
    <t>1,076.92</t>
  </si>
  <si>
    <t>01047</t>
  </si>
  <si>
    <t>030800071</t>
  </si>
  <si>
    <t>01048</t>
  </si>
  <si>
    <t>030800072</t>
  </si>
  <si>
    <t>01049</t>
  </si>
  <si>
    <t>030800073</t>
  </si>
  <si>
    <t>01050</t>
  </si>
  <si>
    <t>030800074</t>
  </si>
  <si>
    <t>01051</t>
  </si>
  <si>
    <t>030800075</t>
  </si>
  <si>
    <t>搪玻璃贮罐</t>
  </si>
  <si>
    <t>K300L</t>
  </si>
  <si>
    <t>294.02</t>
  </si>
  <si>
    <t>01052</t>
  </si>
  <si>
    <t>农化综合办，原财务部（财务负责人）2022.7月停用，2024.8.12已移交农化综合办处置</t>
  </si>
  <si>
    <t>259.49</t>
  </si>
  <si>
    <t>01053</t>
  </si>
  <si>
    <t>030800076</t>
  </si>
  <si>
    <t>搪瓷反应罐配套件</t>
  </si>
  <si>
    <t>01054</t>
  </si>
  <si>
    <t>030800077</t>
  </si>
  <si>
    <t>搪瓷反应罐套件</t>
  </si>
  <si>
    <t>01055</t>
  </si>
  <si>
    <t>030800078</t>
  </si>
  <si>
    <t>01056</t>
  </si>
  <si>
    <t>030800079</t>
  </si>
  <si>
    <t>01059</t>
  </si>
  <si>
    <t>030800082</t>
  </si>
  <si>
    <t>382.91</t>
  </si>
  <si>
    <t>01060</t>
  </si>
  <si>
    <t>030800084</t>
  </si>
  <si>
    <t>01061</t>
  </si>
  <si>
    <t>030800085</t>
  </si>
  <si>
    <t>防爆摆线减速机</t>
  </si>
  <si>
    <t>BLB11-5 5KW</t>
  </si>
  <si>
    <t>232.48</t>
  </si>
  <si>
    <t>01062</t>
  </si>
  <si>
    <t>040900084</t>
  </si>
  <si>
    <t>中亚开水器</t>
  </si>
  <si>
    <t>肥东新厂</t>
  </si>
  <si>
    <t>94.00</t>
  </si>
  <si>
    <t>01063</t>
  </si>
  <si>
    <t>040900085</t>
  </si>
  <si>
    <t>01064</t>
  </si>
  <si>
    <t>032200191</t>
  </si>
  <si>
    <t>全自动理瓶机</t>
  </si>
  <si>
    <t>5,299.15</t>
  </si>
  <si>
    <t>85</t>
  </si>
  <si>
    <t>01065</t>
  </si>
  <si>
    <t>032200192</t>
  </si>
  <si>
    <t>01066</t>
  </si>
  <si>
    <t>032200193</t>
  </si>
  <si>
    <t>01073</t>
  </si>
  <si>
    <t>040900086</t>
  </si>
  <si>
    <t>美菱冰箱</t>
  </si>
  <si>
    <t>BCD-217ZE3B</t>
  </si>
  <si>
    <t>合成研发中心</t>
  </si>
  <si>
    <t>109.37</t>
  </si>
  <si>
    <t>01074</t>
  </si>
  <si>
    <t>030800092</t>
  </si>
  <si>
    <t>小地磅</t>
  </si>
  <si>
    <t>1.2*1.5</t>
  </si>
  <si>
    <t>01085</t>
  </si>
  <si>
    <t>030800083</t>
  </si>
  <si>
    <t>01077</t>
  </si>
  <si>
    <t>0100026</t>
  </si>
  <si>
    <t>制剂绿化工程</t>
  </si>
  <si>
    <t>2012.12.31</t>
  </si>
  <si>
    <t>1,219.53</t>
  </si>
  <si>
    <t>14,634.36</t>
  </si>
  <si>
    <t>24,390.68</t>
  </si>
  <si>
    <t>144</t>
  </si>
  <si>
    <t>01087</t>
  </si>
  <si>
    <t>040020201</t>
  </si>
  <si>
    <t>方正电脑-文祥E620  3台</t>
  </si>
  <si>
    <t>文祥E620</t>
  </si>
  <si>
    <t>2013.03.22</t>
  </si>
  <si>
    <t>317.95</t>
  </si>
  <si>
    <t>费潘梅</t>
  </si>
  <si>
    <t>01088</t>
  </si>
  <si>
    <t>040200202</t>
  </si>
  <si>
    <t>方正文祥E620电脑2台</t>
  </si>
  <si>
    <t>国际贸易部（外贸）</t>
  </si>
  <si>
    <t>211.97</t>
  </si>
  <si>
    <t>01089</t>
  </si>
  <si>
    <t>040200203</t>
  </si>
  <si>
    <t>方正电脑-文祥E620   4台</t>
  </si>
  <si>
    <t>423.93</t>
  </si>
  <si>
    <t>01091</t>
  </si>
  <si>
    <t>030800094</t>
  </si>
  <si>
    <t>整机泵6台</t>
  </si>
  <si>
    <t>MJ80-65-160</t>
  </si>
  <si>
    <t>第三套装置</t>
  </si>
  <si>
    <t>2,605.13</t>
  </si>
  <si>
    <t>0309</t>
  </si>
  <si>
    <t>01092</t>
  </si>
  <si>
    <t>040200204</t>
  </si>
  <si>
    <t>联想电脑-扬天M4630D</t>
  </si>
  <si>
    <t>天M4630D</t>
  </si>
  <si>
    <t>人力部</t>
  </si>
  <si>
    <t>13</t>
  </si>
  <si>
    <t>118.97</t>
  </si>
  <si>
    <t>01093</t>
  </si>
  <si>
    <t>040100112</t>
  </si>
  <si>
    <t>海尔空调50</t>
  </si>
  <si>
    <t>KFR-50LW/ZAC12</t>
  </si>
  <si>
    <t>142.91</t>
  </si>
  <si>
    <t>01094</t>
  </si>
  <si>
    <t>030800095</t>
  </si>
  <si>
    <t>循环水泵机封</t>
  </si>
  <si>
    <t>227.35</t>
  </si>
  <si>
    <t>01095</t>
  </si>
  <si>
    <t>030800096</t>
  </si>
  <si>
    <t>50FSJB</t>
  </si>
  <si>
    <t>272.48</t>
  </si>
  <si>
    <t>01096</t>
  </si>
  <si>
    <t>030800097</t>
  </si>
  <si>
    <t>地磅1台</t>
  </si>
  <si>
    <t>01097</t>
  </si>
  <si>
    <t>040100113</t>
  </si>
  <si>
    <t>海尔空调1台-KFR-35W/FFC23</t>
  </si>
  <si>
    <t>KFR-35W/FFC23</t>
  </si>
  <si>
    <t>01098</t>
  </si>
  <si>
    <t>031000267</t>
  </si>
  <si>
    <t>疏水阀4台</t>
  </si>
  <si>
    <t>CS41H-16C DN25</t>
  </si>
  <si>
    <t>01099</t>
  </si>
  <si>
    <t>031000268</t>
  </si>
  <si>
    <t>疏水阀5台</t>
  </si>
  <si>
    <t>CS41H-16C DN40</t>
  </si>
  <si>
    <t>376.07</t>
  </si>
  <si>
    <t>01100</t>
  </si>
  <si>
    <t>031000269</t>
  </si>
  <si>
    <t>涡轮流量计2台</t>
  </si>
  <si>
    <t>LW-50C1A2T/LWF-11A</t>
  </si>
  <si>
    <t>01101</t>
  </si>
  <si>
    <t>031000270</t>
  </si>
  <si>
    <t>智能定值控制仪</t>
  </si>
  <si>
    <t>FCC8200A-00</t>
  </si>
  <si>
    <t>240.68</t>
  </si>
  <si>
    <t>01102</t>
  </si>
  <si>
    <t>031000271</t>
  </si>
  <si>
    <t>防爆仪表箱</t>
  </si>
  <si>
    <t>BTX-T2/</t>
  </si>
  <si>
    <t>01105</t>
  </si>
  <si>
    <t>030800105</t>
  </si>
  <si>
    <t>1000L储罐5台</t>
  </si>
  <si>
    <t>01106</t>
  </si>
  <si>
    <t>030800106</t>
  </si>
  <si>
    <t>不间断电源</t>
  </si>
  <si>
    <t>1,247.18</t>
  </si>
  <si>
    <t>01107</t>
  </si>
  <si>
    <t>040300052</t>
  </si>
  <si>
    <t>投影仪1台</t>
  </si>
  <si>
    <t>132.65</t>
  </si>
  <si>
    <t>01108</t>
  </si>
  <si>
    <t>040300051</t>
  </si>
  <si>
    <t>碎纸机</t>
  </si>
  <si>
    <t>25.64</t>
  </si>
  <si>
    <t>01109</t>
  </si>
  <si>
    <t>01110</t>
  </si>
  <si>
    <t>040100114</t>
  </si>
  <si>
    <t>KFR-35GW/FFC23</t>
  </si>
  <si>
    <t>50</t>
  </si>
  <si>
    <t>05131</t>
  </si>
  <si>
    <t>030800395</t>
  </si>
  <si>
    <t>列管式冷凝器（原030800118# 固卡01538拆分3-2）</t>
  </si>
  <si>
    <t>1,415.38</t>
  </si>
  <si>
    <t>05132</t>
  </si>
  <si>
    <t>030800396</t>
  </si>
  <si>
    <t>列管式冷凝器（原030800118# 固卡01538拆分3-3）</t>
  </si>
  <si>
    <t>1,415.39</t>
  </si>
  <si>
    <t>01115</t>
  </si>
  <si>
    <t>040900091</t>
  </si>
  <si>
    <t>冷柜1台</t>
  </si>
  <si>
    <t>BC/BD-379HC</t>
  </si>
  <si>
    <t>2013.04.26</t>
  </si>
  <si>
    <t>01116</t>
  </si>
  <si>
    <t>59.83</t>
  </si>
  <si>
    <t>01117</t>
  </si>
  <si>
    <t>040200206</t>
  </si>
  <si>
    <t>S400</t>
  </si>
  <si>
    <t>01118</t>
  </si>
  <si>
    <t>040200207</t>
  </si>
  <si>
    <t>联想电脑3套</t>
  </si>
  <si>
    <t>启天M430</t>
  </si>
  <si>
    <t>312.82</t>
  </si>
  <si>
    <t>01119</t>
  </si>
  <si>
    <t>030800107</t>
  </si>
  <si>
    <t>玻璃钢贮槽</t>
  </si>
  <si>
    <t>1600/5.0M3</t>
  </si>
  <si>
    <t>358.97</t>
  </si>
  <si>
    <t>01121</t>
  </si>
  <si>
    <t>040100115</t>
  </si>
  <si>
    <t>KFR-72LW/72520Aa-2</t>
  </si>
  <si>
    <t>2013.05.31</t>
  </si>
  <si>
    <t>515.90</t>
  </si>
  <si>
    <t>01122</t>
  </si>
  <si>
    <t>040100116</t>
  </si>
  <si>
    <t>格力空调4台挂机</t>
  </si>
  <si>
    <t>KFR-32GW/32570Aa-2</t>
  </si>
  <si>
    <t>335.04</t>
  </si>
  <si>
    <t>01123</t>
  </si>
  <si>
    <t>040100117</t>
  </si>
  <si>
    <t>格力空调2台</t>
  </si>
  <si>
    <t>01124</t>
  </si>
  <si>
    <t>040100118</t>
  </si>
  <si>
    <t>格力空调1台挂机</t>
  </si>
  <si>
    <t>32GW/32570Aa</t>
  </si>
  <si>
    <t>信息中心机房</t>
  </si>
  <si>
    <t>83.76</t>
  </si>
  <si>
    <t>01127</t>
  </si>
  <si>
    <t>030100078</t>
  </si>
  <si>
    <t>质检氘灯</t>
  </si>
  <si>
    <t>GI314-60100</t>
  </si>
  <si>
    <t>2013.06.27</t>
  </si>
  <si>
    <t>肥东分厂质检</t>
  </si>
  <si>
    <t>98</t>
  </si>
  <si>
    <t>01129</t>
  </si>
  <si>
    <t>031000261</t>
  </si>
  <si>
    <t>氖灯--质检用</t>
  </si>
  <si>
    <t>01130</t>
  </si>
  <si>
    <t>040200208</t>
  </si>
  <si>
    <t>2013.07.31</t>
  </si>
  <si>
    <t>肥东质检</t>
  </si>
  <si>
    <t>01131</t>
  </si>
  <si>
    <t>01132</t>
  </si>
  <si>
    <t>040300055</t>
  </si>
  <si>
    <t>市场部会议室</t>
  </si>
  <si>
    <t>158.97</t>
  </si>
  <si>
    <t>01135</t>
  </si>
  <si>
    <t>040200209</t>
  </si>
  <si>
    <t>联想笔记本电脑1台</t>
  </si>
  <si>
    <t>销售策划部</t>
  </si>
  <si>
    <t>138.46</t>
  </si>
  <si>
    <t>01136</t>
  </si>
  <si>
    <t>031000262</t>
  </si>
  <si>
    <t>高剪切乳化剂1台</t>
  </si>
  <si>
    <t>HIJ120-22</t>
  </si>
  <si>
    <t>428.38</t>
  </si>
  <si>
    <t>01161</t>
  </si>
  <si>
    <t>2013.08.28</t>
  </si>
  <si>
    <t>知识产权部</t>
  </si>
  <si>
    <t>01162</t>
  </si>
  <si>
    <t>107.69</t>
  </si>
  <si>
    <t>01163</t>
  </si>
  <si>
    <t>040200218</t>
  </si>
  <si>
    <t>化工园质检</t>
  </si>
  <si>
    <t>01164</t>
  </si>
  <si>
    <t>30.00</t>
  </si>
  <si>
    <t>01165</t>
  </si>
  <si>
    <t>040100120</t>
  </si>
  <si>
    <t>KFR-35GW(35570)A</t>
  </si>
  <si>
    <t>101.88</t>
  </si>
  <si>
    <t>01167</t>
  </si>
  <si>
    <t>040200220</t>
  </si>
  <si>
    <t>联想电脑M4330</t>
  </si>
  <si>
    <t>2013.09.27</t>
  </si>
  <si>
    <t>01168</t>
  </si>
  <si>
    <t>040200221</t>
  </si>
  <si>
    <t>01169</t>
  </si>
  <si>
    <t>031000264</t>
  </si>
  <si>
    <t>封箱打包一体机</t>
  </si>
  <si>
    <t>MH-FJ-3A+MH-101A</t>
  </si>
  <si>
    <t>1,675.21</t>
  </si>
  <si>
    <t>01171</t>
  </si>
  <si>
    <t>031000266</t>
  </si>
  <si>
    <t>实验室小型气流粉碎机</t>
  </si>
  <si>
    <t>YQ50A</t>
  </si>
  <si>
    <t>1,299.15</t>
  </si>
  <si>
    <t>01172</t>
  </si>
  <si>
    <t>040200222</t>
  </si>
  <si>
    <t>公司网络成套设备-深信服超融合服务器</t>
  </si>
  <si>
    <t>深信服AC-H3300（含软件）</t>
  </si>
  <si>
    <t>8,205.13</t>
  </si>
  <si>
    <t>01174</t>
  </si>
  <si>
    <t>031000272</t>
  </si>
  <si>
    <t>智能灌装机</t>
  </si>
  <si>
    <t>CCG500-12F</t>
  </si>
  <si>
    <t>5,114.53</t>
  </si>
  <si>
    <t>01175</t>
  </si>
  <si>
    <t>031000273</t>
  </si>
  <si>
    <t>篮式过滤器</t>
  </si>
  <si>
    <t>NJLD-LS-F80</t>
  </si>
  <si>
    <t>338.46</t>
  </si>
  <si>
    <t>01180</t>
  </si>
  <si>
    <t>030200026</t>
  </si>
  <si>
    <t>WHJJ</t>
  </si>
  <si>
    <t>2013.09.30</t>
  </si>
  <si>
    <t>01181</t>
  </si>
  <si>
    <t>030200027</t>
  </si>
  <si>
    <t>污水设备PH酸度计</t>
  </si>
  <si>
    <t>PH8151</t>
  </si>
  <si>
    <t>01182</t>
  </si>
  <si>
    <t>040300061</t>
  </si>
  <si>
    <t>惠普M401</t>
  </si>
  <si>
    <t>2013.10.30</t>
  </si>
  <si>
    <t>外贸</t>
  </si>
  <si>
    <t>01187</t>
  </si>
  <si>
    <t>031000274</t>
  </si>
  <si>
    <t>GT4B18封罐机</t>
  </si>
  <si>
    <t>2013.11.26</t>
  </si>
  <si>
    <t>肥东制剂厂</t>
  </si>
  <si>
    <t>6,800.00</t>
  </si>
  <si>
    <t>01188</t>
  </si>
  <si>
    <t>031000275</t>
  </si>
  <si>
    <t>贴标机2套</t>
  </si>
  <si>
    <t>JC-L-T</t>
  </si>
  <si>
    <t>肥东制剂</t>
  </si>
  <si>
    <t>8,665.60</t>
  </si>
  <si>
    <t>01189</t>
  </si>
  <si>
    <t>032200001</t>
  </si>
  <si>
    <t>循环经济示范园设备-实验台、配套通风设备</t>
  </si>
  <si>
    <t>2013.12.03</t>
  </si>
  <si>
    <t>循环经济示范园设备</t>
  </si>
  <si>
    <t>肥东合成实验室</t>
  </si>
  <si>
    <t>2,864.96</t>
  </si>
  <si>
    <t>0322</t>
  </si>
  <si>
    <t>01190</t>
  </si>
  <si>
    <t>032200002</t>
  </si>
  <si>
    <t>循环园设备-Waters液谱仪根本任务站及配套软件</t>
  </si>
  <si>
    <t>1515泵 2489检测器</t>
  </si>
  <si>
    <t>8,136.76</t>
  </si>
  <si>
    <t>01191</t>
  </si>
  <si>
    <t>032200003</t>
  </si>
  <si>
    <t>循环园设备-气相色谱仪</t>
  </si>
  <si>
    <t>6,341.88</t>
  </si>
  <si>
    <t>01192</t>
  </si>
  <si>
    <t>032200004</t>
  </si>
  <si>
    <t>循环园设备-化学耗氧量分析仪</t>
  </si>
  <si>
    <t>COD-571</t>
  </si>
  <si>
    <t>242.74</t>
  </si>
  <si>
    <t>01193</t>
  </si>
  <si>
    <t>032200005</t>
  </si>
  <si>
    <t>循环园设备-色谱柱</t>
  </si>
  <si>
    <t>G额迷你C18 110A</t>
  </si>
  <si>
    <t>01194</t>
  </si>
  <si>
    <t>032200006</t>
  </si>
  <si>
    <t>19091J-433</t>
  </si>
  <si>
    <t>123.38</t>
  </si>
  <si>
    <t>01195</t>
  </si>
  <si>
    <t>032200007</t>
  </si>
  <si>
    <t>880952-703</t>
  </si>
  <si>
    <t>107.66</t>
  </si>
  <si>
    <t>01196</t>
  </si>
  <si>
    <t>032200008</t>
  </si>
  <si>
    <t>125-1012</t>
  </si>
  <si>
    <t>82.12</t>
  </si>
  <si>
    <t>01198</t>
  </si>
  <si>
    <t>032200010</t>
  </si>
  <si>
    <t>循环园设备-零星质检小仪器</t>
  </si>
  <si>
    <t>340.85</t>
  </si>
  <si>
    <t>01199</t>
  </si>
  <si>
    <t>032200011</t>
  </si>
  <si>
    <t>循环园设备-电动门</t>
  </si>
  <si>
    <t>1,527.20</t>
  </si>
  <si>
    <t>01203</t>
  </si>
  <si>
    <t>032200015</t>
  </si>
  <si>
    <t>物料泵及配套设备（41件）</t>
  </si>
  <si>
    <t>11,555.56</t>
  </si>
  <si>
    <t>01204</t>
  </si>
  <si>
    <t>032200016</t>
  </si>
  <si>
    <t>碳钢方槽</t>
  </si>
  <si>
    <t>2,552.48</t>
  </si>
  <si>
    <t>01205</t>
  </si>
  <si>
    <t>032200017</t>
  </si>
  <si>
    <t>氟料合金泵成套</t>
  </si>
  <si>
    <t>6,153.85</t>
  </si>
  <si>
    <t>01206</t>
  </si>
  <si>
    <t>032200018</t>
  </si>
  <si>
    <t>不锈钢反应釜8台</t>
  </si>
  <si>
    <t>26,256.41</t>
  </si>
  <si>
    <t>01207</t>
  </si>
  <si>
    <t>032200019</t>
  </si>
  <si>
    <t>制冷机及成套附件-盐水箱</t>
  </si>
  <si>
    <t>30立方</t>
  </si>
  <si>
    <t>1,241.03</t>
  </si>
  <si>
    <t>01208</t>
  </si>
  <si>
    <t>032200020</t>
  </si>
  <si>
    <t>10立方</t>
  </si>
  <si>
    <t>01209</t>
  </si>
  <si>
    <t>032200021</t>
  </si>
  <si>
    <t>制冷机及成套附件-“宏星”牌低温冷水机组</t>
  </si>
  <si>
    <t>40STD-1240DDLB2</t>
  </si>
  <si>
    <t>22,741.19</t>
  </si>
  <si>
    <t>01210</t>
  </si>
  <si>
    <t>032200022</t>
  </si>
  <si>
    <t>40STD-620DSC2</t>
  </si>
  <si>
    <t>8,778.63</t>
  </si>
  <si>
    <t>01211</t>
  </si>
  <si>
    <t>032200023</t>
  </si>
  <si>
    <t>制冷机及成套附件-内偱环水泵2台</t>
  </si>
  <si>
    <t>DFG125-125A/2/11</t>
  </si>
  <si>
    <t>456.89</t>
  </si>
  <si>
    <t>01212</t>
  </si>
  <si>
    <t>032200024</t>
  </si>
  <si>
    <t>制冷机及成套附件-泰格电气动力控制柜</t>
  </si>
  <si>
    <t>XL-21</t>
  </si>
  <si>
    <t>01213</t>
  </si>
  <si>
    <t>032200025</t>
  </si>
  <si>
    <t>XL-22</t>
  </si>
  <si>
    <t>158.12</t>
  </si>
  <si>
    <t>01214</t>
  </si>
  <si>
    <t>032200026</t>
  </si>
  <si>
    <t>制冷机及成套附件-低温泵2台</t>
  </si>
  <si>
    <t>DFG80-125A/2/4</t>
  </si>
  <si>
    <t>722.26</t>
  </si>
  <si>
    <t>01218</t>
  </si>
  <si>
    <t>032200030</t>
  </si>
  <si>
    <t>10000L非标废水地槽5台</t>
  </si>
  <si>
    <t>2300-2600*6</t>
  </si>
  <si>
    <t>2,188.03</t>
  </si>
  <si>
    <t>01220</t>
  </si>
  <si>
    <t>032200032</t>
  </si>
  <si>
    <t>2000L非标甲苯回收槽</t>
  </si>
  <si>
    <t>05018</t>
  </si>
  <si>
    <t>032200359</t>
  </si>
  <si>
    <t>压滤机（原032200012# 固卡01200拆分5-1）</t>
  </si>
  <si>
    <t>2,425.03</t>
  </si>
  <si>
    <t>05019</t>
  </si>
  <si>
    <t>032200360</t>
  </si>
  <si>
    <t>压滤机（原032200012# 固卡01200拆分5-2）</t>
  </si>
  <si>
    <t>05020</t>
  </si>
  <si>
    <t>032200361</t>
  </si>
  <si>
    <t>压滤机（原032200012# 固卡01200拆分5-3）</t>
  </si>
  <si>
    <t>05045</t>
  </si>
  <si>
    <t>032200386</t>
  </si>
  <si>
    <t>石墨换热器（原032200014# 固卡01202拆分21-1）</t>
  </si>
  <si>
    <t>586.08</t>
  </si>
  <si>
    <t>05046</t>
  </si>
  <si>
    <t>032200387</t>
  </si>
  <si>
    <t>石墨换热器（原032200014# 固卡01202拆分21-2）</t>
  </si>
  <si>
    <t>05047</t>
  </si>
  <si>
    <t>032200388</t>
  </si>
  <si>
    <t>石墨换热器（原032200014# 固卡01202拆分21-3）</t>
  </si>
  <si>
    <t>05048</t>
  </si>
  <si>
    <t>032200389</t>
  </si>
  <si>
    <t>石墨换热器（原032200014# 固卡01202拆分21-4）</t>
  </si>
  <si>
    <t>05049</t>
  </si>
  <si>
    <t>032200390</t>
  </si>
  <si>
    <t>石墨换热器（原032200014# 固卡01202拆分21-5）</t>
  </si>
  <si>
    <t>05050</t>
  </si>
  <si>
    <t>032200391</t>
  </si>
  <si>
    <t>石墨换热器（原032200014# 固卡01202拆分21-6）</t>
  </si>
  <si>
    <t>05051</t>
  </si>
  <si>
    <t>032200392</t>
  </si>
  <si>
    <t>石墨换热器（原032200014# 固卡01202拆分21-7）</t>
  </si>
  <si>
    <t>05052</t>
  </si>
  <si>
    <t>032200393</t>
  </si>
  <si>
    <t>石墨换热器（原032200014# 固卡01202拆分21-8）</t>
  </si>
  <si>
    <t>05053</t>
  </si>
  <si>
    <t>032200394</t>
  </si>
  <si>
    <t>石墨换热器（原032200014# 固卡01202拆分21-9）</t>
  </si>
  <si>
    <t>05054</t>
  </si>
  <si>
    <t>032200395</t>
  </si>
  <si>
    <t>石墨换热器（原032200014# 固卡01202拆分21-10）</t>
  </si>
  <si>
    <t>05055</t>
  </si>
  <si>
    <t>032200396</t>
  </si>
  <si>
    <t>石墨换热器（原032200014# 固卡01202拆分21-11）</t>
  </si>
  <si>
    <t>05056</t>
  </si>
  <si>
    <t>032200397</t>
  </si>
  <si>
    <t>石墨换热器（原032200014# 固卡01202拆分21-12）</t>
  </si>
  <si>
    <t>05057</t>
  </si>
  <si>
    <t>032200398</t>
  </si>
  <si>
    <t>石墨换热器（原032200014# 固卡01202拆分21-13）</t>
  </si>
  <si>
    <t>05058</t>
  </si>
  <si>
    <t>032200399</t>
  </si>
  <si>
    <t>石墨换热器（原032200014# 固卡01202拆分21-14）</t>
  </si>
  <si>
    <t>05059</t>
  </si>
  <si>
    <t>032200400</t>
  </si>
  <si>
    <t>石墨换热器（原032200014# 固卡01202拆分21-15）</t>
  </si>
  <si>
    <t>05060</t>
  </si>
  <si>
    <t>032200401</t>
  </si>
  <si>
    <t>石墨换热器（原032200014# 固卡01202拆分21-16）</t>
  </si>
  <si>
    <t>05065</t>
  </si>
  <si>
    <t>032200406</t>
  </si>
  <si>
    <t>石墨换热器（原032200014# 固卡01202拆分21-21）</t>
  </si>
  <si>
    <t>05067</t>
  </si>
  <si>
    <t>032200408</t>
  </si>
  <si>
    <t>非标塑料槽设备（原032200013# 固卡01201拆分17-2）</t>
  </si>
  <si>
    <t>166.92</t>
  </si>
  <si>
    <t>05068</t>
  </si>
  <si>
    <t>032200409</t>
  </si>
  <si>
    <t>非标塑料槽设备（原032200013# 固卡01201拆分17-3）</t>
  </si>
  <si>
    <t>05069</t>
  </si>
  <si>
    <t>032200410</t>
  </si>
  <si>
    <t>非标塑料槽设备（原032200013# 固卡01201拆分17-4）</t>
  </si>
  <si>
    <t>05070</t>
  </si>
  <si>
    <t>032200411</t>
  </si>
  <si>
    <t>非标塑料槽设备（原032200013# 固卡01201拆分17-5）</t>
  </si>
  <si>
    <t>05071</t>
  </si>
  <si>
    <t>032200412</t>
  </si>
  <si>
    <t>非标塑料槽设备（原032200013# 固卡01201拆分17-6）</t>
  </si>
  <si>
    <t>05072</t>
  </si>
  <si>
    <t>032200413</t>
  </si>
  <si>
    <t>非标塑料槽设备（原032200013# 固卡01201拆分17-7）</t>
  </si>
  <si>
    <t>05073</t>
  </si>
  <si>
    <t>032200414</t>
  </si>
  <si>
    <t>非标塑料槽设备（原032200013# 固卡01201拆分17-8）</t>
  </si>
  <si>
    <t>05074</t>
  </si>
  <si>
    <t>032200415</t>
  </si>
  <si>
    <t>非标塑料槽设备（原032200013# 固卡01201拆分17-9）</t>
  </si>
  <si>
    <t>05075</t>
  </si>
  <si>
    <t>032200416</t>
  </si>
  <si>
    <t>非标塑料槽设备（原032200013# 固卡01201拆分17-10）</t>
  </si>
  <si>
    <t>05076</t>
  </si>
  <si>
    <t>032200417</t>
  </si>
  <si>
    <t>非标塑料槽设备（原032200013# 固卡01201拆分17-11）</t>
  </si>
  <si>
    <t>05077</t>
  </si>
  <si>
    <t>032200418</t>
  </si>
  <si>
    <t>非标塑料槽设备（原032200013# 固卡01201拆分17-12）</t>
  </si>
  <si>
    <t>05078</t>
  </si>
  <si>
    <t>032200419</t>
  </si>
  <si>
    <t>非标塑料槽设备（原032200013# 固卡01201拆分17-13）</t>
  </si>
  <si>
    <t>05079</t>
  </si>
  <si>
    <t>032200420</t>
  </si>
  <si>
    <t>非标塑料槽设备（原032200013# 固卡01201拆分17-14）</t>
  </si>
  <si>
    <t>05080</t>
  </si>
  <si>
    <t>032200421</t>
  </si>
  <si>
    <t>非标塑料槽设备（原032200013# 固卡01201拆分17-15）</t>
  </si>
  <si>
    <t>05081</t>
  </si>
  <si>
    <t>032200422</t>
  </si>
  <si>
    <t>非标塑料槽设备（原032200013# 固卡01201拆分17-16）</t>
  </si>
  <si>
    <t>05082</t>
  </si>
  <si>
    <t>032200423</t>
  </si>
  <si>
    <t>非标塑料槽设备（原032200013# 固卡01201拆分17-17）</t>
  </si>
  <si>
    <t>166.89</t>
  </si>
  <si>
    <t>05083</t>
  </si>
  <si>
    <t>032200424</t>
  </si>
  <si>
    <t>搪瓷反应釜（原032200029# 固卡01217拆分29-1）</t>
  </si>
  <si>
    <t>2,298.85</t>
  </si>
  <si>
    <t>05084</t>
  </si>
  <si>
    <t>032200425</t>
  </si>
  <si>
    <t>搪瓷反应釜（原032200029# 固卡01217拆分29-2）</t>
  </si>
  <si>
    <t>05085</t>
  </si>
  <si>
    <t>032200426</t>
  </si>
  <si>
    <t>搪瓷反应釜（原032200029# 固卡01217拆分29-3）</t>
  </si>
  <si>
    <t>05086</t>
  </si>
  <si>
    <t>032200427</t>
  </si>
  <si>
    <t>搪瓷反应釜（原032200029# 固卡01217拆分29-4）</t>
  </si>
  <si>
    <t>05087</t>
  </si>
  <si>
    <t>032200428</t>
  </si>
  <si>
    <t>搪瓷反应釜（原032200029# 固卡01217拆分29-5）</t>
  </si>
  <si>
    <t>05088</t>
  </si>
  <si>
    <t>032200429</t>
  </si>
  <si>
    <t>搪瓷反应釜（原032200029# 固卡01217拆分29-6）</t>
  </si>
  <si>
    <t>05089</t>
  </si>
  <si>
    <t>032200430</t>
  </si>
  <si>
    <t>搪瓷反应釜（原032200029# 固卡01217拆分29-7）</t>
  </si>
  <si>
    <t>05090</t>
  </si>
  <si>
    <t>032200431</t>
  </si>
  <si>
    <t>搪瓷反应釜（原032200029# 固卡01217拆分29-8）</t>
  </si>
  <si>
    <t>05091</t>
  </si>
  <si>
    <t>032200432</t>
  </si>
  <si>
    <t>搪瓷反应釜（原032200029# 固卡01217拆分29-9）</t>
  </si>
  <si>
    <t>05092</t>
  </si>
  <si>
    <t>032200433</t>
  </si>
  <si>
    <t>搪瓷反应釜（原032200029# 固卡01217拆分29-10）</t>
  </si>
  <si>
    <t>05093</t>
  </si>
  <si>
    <t>032200434</t>
  </si>
  <si>
    <t>搪瓷反应釜（原032200029# 固卡01217拆分29-11）</t>
  </si>
  <si>
    <t>05094</t>
  </si>
  <si>
    <t>032200435</t>
  </si>
  <si>
    <t>搪瓷反应釜（原032200029# 固卡01217拆分29-12）</t>
  </si>
  <si>
    <t>05095</t>
  </si>
  <si>
    <t>032200436</t>
  </si>
  <si>
    <t>搪瓷反应釜（原032200029# 固卡01217拆分29-13）</t>
  </si>
  <si>
    <t>05096</t>
  </si>
  <si>
    <t>032200437</t>
  </si>
  <si>
    <t>搪瓷反应釜（原032200029# 固卡01217拆分29-14）</t>
  </si>
  <si>
    <t>05097</t>
  </si>
  <si>
    <t>032200438</t>
  </si>
  <si>
    <t>搪瓷反应釜（原032200029# 固卡01217拆分29-15）</t>
  </si>
  <si>
    <t>05098</t>
  </si>
  <si>
    <t>032200439</t>
  </si>
  <si>
    <t>搪瓷反应釜（原032200029# 固卡01217拆分29-16）</t>
  </si>
  <si>
    <t>05099</t>
  </si>
  <si>
    <t>032200440</t>
  </si>
  <si>
    <t>搪瓷反应釜（原032200029# 固卡01217拆分29-17）</t>
  </si>
  <si>
    <t>05100</t>
  </si>
  <si>
    <t>032200441</t>
  </si>
  <si>
    <t>搪瓷反应釜（原032200029# 固卡01217拆分29-18）</t>
  </si>
  <si>
    <t>05101</t>
  </si>
  <si>
    <t>032200442</t>
  </si>
  <si>
    <t>搪瓷反应釜（原032200029# 固卡01217拆分29-19）</t>
  </si>
  <si>
    <t>05102</t>
  </si>
  <si>
    <t>032200443</t>
  </si>
  <si>
    <t>搪瓷反应釜（原032200029# 固卡01217拆分29-20）</t>
  </si>
  <si>
    <t>05103</t>
  </si>
  <si>
    <t>032200444</t>
  </si>
  <si>
    <t>搪瓷反应釜（原032200029# 固卡01217拆分29-21）</t>
  </si>
  <si>
    <t>05104</t>
  </si>
  <si>
    <t>032200445</t>
  </si>
  <si>
    <t>搪瓷反应釜（原032200029# 固卡01217拆分29-22）</t>
  </si>
  <si>
    <t>05105</t>
  </si>
  <si>
    <t>032200446</t>
  </si>
  <si>
    <t>搪瓷反应釜（原032200029# 固卡01217拆分29-23）</t>
  </si>
  <si>
    <t>05106</t>
  </si>
  <si>
    <t>032200447</t>
  </si>
  <si>
    <t>搪瓷反应釜（原032200029# 固卡01217拆分29-24）</t>
  </si>
  <si>
    <t>05111</t>
  </si>
  <si>
    <t>032200452</t>
  </si>
  <si>
    <t>搪瓷反应釜（原032200029# 固卡01217拆分29-29）</t>
  </si>
  <si>
    <t>05122</t>
  </si>
  <si>
    <t>032200455</t>
  </si>
  <si>
    <t>玻璃钢储罐（原032200027# 固卡01215拆分6-3）</t>
  </si>
  <si>
    <t>肥东合成二车间</t>
  </si>
  <si>
    <t>940.17</t>
  </si>
  <si>
    <t>05123</t>
  </si>
  <si>
    <t>032200456</t>
  </si>
  <si>
    <t>玻璃钢储罐（原032200027# 固卡01215拆分6-4）</t>
  </si>
  <si>
    <t>05124</t>
  </si>
  <si>
    <t>032200457</t>
  </si>
  <si>
    <t>玻璃钢储罐（原032200027# 固卡01215拆分6-5）</t>
  </si>
  <si>
    <t>05125</t>
  </si>
  <si>
    <t>032200458</t>
  </si>
  <si>
    <t>玻璃钢储罐（原032200027# 固卡01215拆分6-6）</t>
  </si>
  <si>
    <t>940.18</t>
  </si>
  <si>
    <t>05151</t>
  </si>
  <si>
    <t>032200477</t>
  </si>
  <si>
    <t>10000L非标甲苯回收槽（原032200031# 固卡01219拆分4-2）</t>
  </si>
  <si>
    <t>2000*2600*10</t>
  </si>
  <si>
    <t>588.04</t>
  </si>
  <si>
    <t>05152</t>
  </si>
  <si>
    <t>032200478</t>
  </si>
  <si>
    <t>10000L非标甲苯回收槽（原032200031# 固卡01219拆分4-3）</t>
  </si>
  <si>
    <t>05153</t>
  </si>
  <si>
    <t>032200479</t>
  </si>
  <si>
    <t>10000L非标甲苯回收槽（原032200031# 固卡01219拆分4-4）</t>
  </si>
  <si>
    <t>588.02</t>
  </si>
  <si>
    <t>01221</t>
  </si>
  <si>
    <t>032200033</t>
  </si>
  <si>
    <t>2000L非标甲苯讲师槽</t>
  </si>
  <si>
    <t>1200*1400*6</t>
  </si>
  <si>
    <t>2013.12.05</t>
  </si>
  <si>
    <t>01222</t>
  </si>
  <si>
    <t>032200034</t>
  </si>
  <si>
    <t>10000L非标甲苯静置槽</t>
  </si>
  <si>
    <t>588.03</t>
  </si>
  <si>
    <t>01223</t>
  </si>
  <si>
    <t>032200035</t>
  </si>
  <si>
    <t>20000L非标甲苯静置槽2台</t>
  </si>
  <si>
    <t>2600*3000*12</t>
  </si>
  <si>
    <t>2,078.63</t>
  </si>
  <si>
    <t>01225</t>
  </si>
  <si>
    <t>032200037</t>
  </si>
  <si>
    <t>2000L非标碱高位槽</t>
  </si>
  <si>
    <t>1200*1800*6</t>
  </si>
  <si>
    <t>01226</t>
  </si>
  <si>
    <t>032200038</t>
  </si>
  <si>
    <t>8000L非标母液地槽</t>
  </si>
  <si>
    <t>2000*2000*2000</t>
  </si>
  <si>
    <t>420.51</t>
  </si>
  <si>
    <t>01227</t>
  </si>
  <si>
    <t>032200039</t>
  </si>
  <si>
    <t>8000L非标热水槽</t>
  </si>
  <si>
    <t>2000*2600*6</t>
  </si>
  <si>
    <t>01230</t>
  </si>
  <si>
    <t>032200042</t>
  </si>
  <si>
    <t>3000L非标洗液槽</t>
  </si>
  <si>
    <t>1400*1600*8</t>
  </si>
  <si>
    <t>01235</t>
  </si>
  <si>
    <t>032200047</t>
  </si>
  <si>
    <t>30000L非标液碱贮槽</t>
  </si>
  <si>
    <t>3100*4400*6/8</t>
  </si>
  <si>
    <t>1,148.72</t>
  </si>
  <si>
    <t>01238</t>
  </si>
  <si>
    <t>032200050</t>
  </si>
  <si>
    <t>300L非标真空缓冲罐</t>
  </si>
  <si>
    <t>600*800*6</t>
  </si>
  <si>
    <t>37.61</t>
  </si>
  <si>
    <t>01240</t>
  </si>
  <si>
    <t>032200052</t>
  </si>
  <si>
    <t>30000L非标盐水槽</t>
  </si>
  <si>
    <t>6500*3500*1600</t>
  </si>
  <si>
    <t>1,333.33</t>
  </si>
  <si>
    <t>01241</t>
  </si>
  <si>
    <t>032200053</t>
  </si>
  <si>
    <t>1000L非标空气缓冲罐</t>
  </si>
  <si>
    <t>800*1800*8</t>
  </si>
  <si>
    <t>01242</t>
  </si>
  <si>
    <t>032200054</t>
  </si>
  <si>
    <t>2000L非标空气缓冲罐</t>
  </si>
  <si>
    <t>1200*1400*10</t>
  </si>
  <si>
    <t>249.57</t>
  </si>
  <si>
    <t>01243</t>
  </si>
  <si>
    <t>032200055</t>
  </si>
  <si>
    <t>10000L非标空气缓冲罐</t>
  </si>
  <si>
    <t>2000*2600*14</t>
  </si>
  <si>
    <t>823.93</t>
  </si>
  <si>
    <t>01244</t>
  </si>
  <si>
    <t>032200056</t>
  </si>
  <si>
    <t>20000L非标空气缓冲罐</t>
  </si>
  <si>
    <t>2400*3600*16</t>
  </si>
  <si>
    <t>1,449.57</t>
  </si>
  <si>
    <t>01245</t>
  </si>
  <si>
    <t>032200057</t>
  </si>
  <si>
    <t>5000L非标氮气缓冲罐</t>
  </si>
  <si>
    <t>1600*2000*12</t>
  </si>
  <si>
    <t>475.21</t>
  </si>
  <si>
    <t>01246</t>
  </si>
  <si>
    <t>032200058</t>
  </si>
  <si>
    <t>50000L非标溶剂贮槽2台</t>
  </si>
  <si>
    <t>3600*4800*10</t>
  </si>
  <si>
    <t>3,712.82</t>
  </si>
  <si>
    <t>01247</t>
  </si>
  <si>
    <t>032200059</t>
  </si>
  <si>
    <t>100000L非标溶剂贮槽</t>
  </si>
  <si>
    <t>4200*7300*10</t>
  </si>
  <si>
    <t>01248</t>
  </si>
  <si>
    <t>032200060</t>
  </si>
  <si>
    <t>20m2换热冷凝器</t>
  </si>
  <si>
    <t>螺旋板式</t>
  </si>
  <si>
    <t>598.29</t>
  </si>
  <si>
    <t>01249</t>
  </si>
  <si>
    <t>032200061</t>
  </si>
  <si>
    <t>20m2换热冷凝器10台</t>
  </si>
  <si>
    <t>LLIOB/20</t>
  </si>
  <si>
    <t>6,582.91</t>
  </si>
  <si>
    <t>01250</t>
  </si>
  <si>
    <t>032200062</t>
  </si>
  <si>
    <t>40m2换热冷凝器3台</t>
  </si>
  <si>
    <t>LLIOB/40</t>
  </si>
  <si>
    <t>3,789.74</t>
  </si>
  <si>
    <t>01253</t>
  </si>
  <si>
    <t>032200065</t>
  </si>
  <si>
    <t>1000L非标乳脂高位槽2台</t>
  </si>
  <si>
    <t>800*1800*5</t>
  </si>
  <si>
    <t>601.71</t>
  </si>
  <si>
    <t>01254</t>
  </si>
  <si>
    <t>032200066</t>
  </si>
  <si>
    <t>10000L非标乙醇回收槽2台</t>
  </si>
  <si>
    <t>2000*2600*8</t>
  </si>
  <si>
    <t>4,191.45</t>
  </si>
  <si>
    <t>01255</t>
  </si>
  <si>
    <t>032200067</t>
  </si>
  <si>
    <t>500L非标乙醇讲师槽</t>
  </si>
  <si>
    <t>800*1000*5</t>
  </si>
  <si>
    <t>01256</t>
  </si>
  <si>
    <t>032200068</t>
  </si>
  <si>
    <t>2000L非标乙醇讲师槽</t>
  </si>
  <si>
    <t>1200*1400*5</t>
  </si>
  <si>
    <t>01258</t>
  </si>
  <si>
    <t>032200070</t>
  </si>
  <si>
    <t>10000L非标乙醇洗液槽</t>
  </si>
  <si>
    <t>1,982.91</t>
  </si>
  <si>
    <t>01259</t>
  </si>
  <si>
    <t>032200071</t>
  </si>
  <si>
    <t>1000L非标四苯接收槽</t>
  </si>
  <si>
    <t>304.27</t>
  </si>
  <si>
    <t>01260</t>
  </si>
  <si>
    <t>032200072</t>
  </si>
  <si>
    <t>1000L非标C2选题槽</t>
  </si>
  <si>
    <t>1000*1000*5</t>
  </si>
  <si>
    <t>01261</t>
  </si>
  <si>
    <t>032200073</t>
  </si>
  <si>
    <t>5000L非标热水槽</t>
  </si>
  <si>
    <t>1600*2600*6</t>
  </si>
  <si>
    <t>05024</t>
  </si>
  <si>
    <t>032200365</t>
  </si>
  <si>
    <t>20M2换热冷凝器（原032200064# 固卡01252拆分4-2）</t>
  </si>
  <si>
    <t>LLIOT/20</t>
  </si>
  <si>
    <t>256.41</t>
  </si>
  <si>
    <t>05025</t>
  </si>
  <si>
    <t>032200366</t>
  </si>
  <si>
    <t>20M2换热冷凝器（原032200064# 固卡01252拆分4-3）</t>
  </si>
  <si>
    <t>05026</t>
  </si>
  <si>
    <t>032200367</t>
  </si>
  <si>
    <t>20M2换热冷凝器（原032200064# 固卡01252拆分4-4）</t>
  </si>
  <si>
    <t>05033</t>
  </si>
  <si>
    <t>032200374</t>
  </si>
  <si>
    <t>8000L非标尾气循环槽（原032200041# 固卡01229拆分6-1）</t>
  </si>
  <si>
    <t>05127</t>
  </si>
  <si>
    <t>032200460</t>
  </si>
  <si>
    <t>1000L非标空气缓冲罐（原032200043# 固卡01231拆分2-2）</t>
  </si>
  <si>
    <t>05134</t>
  </si>
  <si>
    <t>032200464</t>
  </si>
  <si>
    <t>10M2换热冷凝器（原032200063# 固卡01251拆分5-2）</t>
  </si>
  <si>
    <t>400*1500*6</t>
  </si>
  <si>
    <t>05135</t>
  </si>
  <si>
    <t>032200465</t>
  </si>
  <si>
    <t>10M2换热冷凝器（原032200063# 固卡01251拆分5-3）</t>
  </si>
  <si>
    <t>05136</t>
  </si>
  <si>
    <t>032200466</t>
  </si>
  <si>
    <t>10M2换热冷凝器（原032200063# 固卡01251拆分5-4）</t>
  </si>
  <si>
    <t>05137</t>
  </si>
  <si>
    <t>032200467</t>
  </si>
  <si>
    <t>10M2换热冷凝器（原032200063# 固卡01251拆分5-5）</t>
  </si>
  <si>
    <t>05142</t>
  </si>
  <si>
    <t>032200472</t>
  </si>
  <si>
    <t>300L非标压气缓冲罐（原032200044# 固卡01232拆分4-1）</t>
  </si>
  <si>
    <t>600*800*8</t>
  </si>
  <si>
    <t>61.53</t>
  </si>
  <si>
    <t>05143</t>
  </si>
  <si>
    <t>032200473</t>
  </si>
  <si>
    <t>300L非标压气缓冲罐（原032200044# 固卡01232拆分4-2）</t>
  </si>
  <si>
    <t>05144</t>
  </si>
  <si>
    <t>032200474</t>
  </si>
  <si>
    <t>300L非标压气缓冲罐（原032200044# 固卡01232拆分4-3）</t>
  </si>
  <si>
    <t>01263</t>
  </si>
  <si>
    <t>032200075</t>
  </si>
  <si>
    <t>双套水气真空泵机组</t>
  </si>
  <si>
    <t>JW-RPP-80-500</t>
  </si>
  <si>
    <t>2013.12.09</t>
  </si>
  <si>
    <t>01264</t>
  </si>
  <si>
    <t>032200076</t>
  </si>
  <si>
    <t>K1500L</t>
  </si>
  <si>
    <t>854.70</t>
  </si>
  <si>
    <t>01265</t>
  </si>
  <si>
    <t>032200077</t>
  </si>
  <si>
    <t>搪瓷反应釜7套</t>
  </si>
  <si>
    <t>12,229.06</t>
  </si>
  <si>
    <t>01266</t>
  </si>
  <si>
    <t>032200078</t>
  </si>
  <si>
    <t>01267</t>
  </si>
  <si>
    <t>032200079</t>
  </si>
  <si>
    <t>搪瓷贮罐3台</t>
  </si>
  <si>
    <t>2,789.74</t>
  </si>
  <si>
    <t>01268</t>
  </si>
  <si>
    <t>032200080</t>
  </si>
  <si>
    <t>搪瓷冷凝器3台</t>
  </si>
  <si>
    <t>P(2)20M2</t>
  </si>
  <si>
    <t>2,051.28</t>
  </si>
  <si>
    <t>01269</t>
  </si>
  <si>
    <t>032200081</t>
  </si>
  <si>
    <t>防爆型电动葫芦3台</t>
  </si>
  <si>
    <t>HB2T-12M</t>
  </si>
  <si>
    <t>1,097.44</t>
  </si>
  <si>
    <t>01271</t>
  </si>
  <si>
    <t>032200083</t>
  </si>
  <si>
    <t>压滤机</t>
  </si>
  <si>
    <t>X10AW60/800-UK</t>
  </si>
  <si>
    <t>1,334.09</t>
  </si>
  <si>
    <t>01272</t>
  </si>
  <si>
    <t>032200084</t>
  </si>
  <si>
    <t>X10AZ160/1250-UK</t>
  </si>
  <si>
    <t>5,603.42</t>
  </si>
  <si>
    <t>01276</t>
  </si>
  <si>
    <t>032200088</t>
  </si>
  <si>
    <t>化工泵7台</t>
  </si>
  <si>
    <t>IH65-50-160</t>
  </si>
  <si>
    <t>01277</t>
  </si>
  <si>
    <t>032200089</t>
  </si>
  <si>
    <t>接头阀门缓冲管等配件</t>
  </si>
  <si>
    <t>148.39</t>
  </si>
  <si>
    <t>01278</t>
  </si>
  <si>
    <t>032200090</t>
  </si>
  <si>
    <t>3000L计量槽</t>
  </si>
  <si>
    <t>05040</t>
  </si>
  <si>
    <t>032200381</t>
  </si>
  <si>
    <t>水汽真空泵机组（原032200074# 固卡01262拆分6-2）</t>
  </si>
  <si>
    <t>478.63</t>
  </si>
  <si>
    <t>05041</t>
  </si>
  <si>
    <t>032200382</t>
  </si>
  <si>
    <t>水汽真空泵机组（原032200074# 固卡01262拆分6-3）</t>
  </si>
  <si>
    <t>05042</t>
  </si>
  <si>
    <t>032200383</t>
  </si>
  <si>
    <t>水汽真空泵机组（原032200074# 固卡01262拆分6-4）</t>
  </si>
  <si>
    <t>05043</t>
  </si>
  <si>
    <t>032200384</t>
  </si>
  <si>
    <t>水汽真空泵机组（原032200074# 固卡01262拆分6-5）</t>
  </si>
  <si>
    <t>05044</t>
  </si>
  <si>
    <t>032200385</t>
  </si>
  <si>
    <t>水汽真空泵机组（原032200074# 固卡01262拆分6-6）</t>
  </si>
  <si>
    <t>478.64</t>
  </si>
  <si>
    <t>05157</t>
  </si>
  <si>
    <t>032200483</t>
  </si>
  <si>
    <t>压滤机（原032200082# 固卡01270拆分2-2）</t>
  </si>
  <si>
    <t>X10AZG70/1000-UK</t>
  </si>
  <si>
    <t>3,438.99</t>
  </si>
  <si>
    <t>2023.07.31</t>
  </si>
  <si>
    <t>01279</t>
  </si>
  <si>
    <t>032200091</t>
  </si>
  <si>
    <t>5立方米空气缓冲罐</t>
  </si>
  <si>
    <t>2013.12.10</t>
  </si>
  <si>
    <t>01281</t>
  </si>
  <si>
    <t>032200093</t>
  </si>
  <si>
    <t>3000L盘管（Q235）</t>
  </si>
  <si>
    <t>61.54</t>
  </si>
  <si>
    <t>01282</t>
  </si>
  <si>
    <t>032200094</t>
  </si>
  <si>
    <t>6300L盘管（304）2台</t>
  </si>
  <si>
    <t>01287</t>
  </si>
  <si>
    <t>032200099</t>
  </si>
  <si>
    <t>阀门一批</t>
  </si>
  <si>
    <t>1,104.50</t>
  </si>
  <si>
    <t>01288</t>
  </si>
  <si>
    <t>032200100</t>
  </si>
  <si>
    <t>石墨换热器4台</t>
  </si>
  <si>
    <t>YKA40-10M2-11</t>
  </si>
  <si>
    <t>1,271.79</t>
  </si>
  <si>
    <t>01289</t>
  </si>
  <si>
    <t>032200101</t>
  </si>
  <si>
    <t>柴油发电机组</t>
  </si>
  <si>
    <t>HDM550</t>
  </si>
  <si>
    <t>12,991.45</t>
  </si>
  <si>
    <t>01291</t>
  </si>
  <si>
    <t>032200103</t>
  </si>
  <si>
    <t>双螺杆空压机</t>
  </si>
  <si>
    <t>SCK75工-8</t>
  </si>
  <si>
    <t>2,290.60</t>
  </si>
  <si>
    <t>01294</t>
  </si>
  <si>
    <t>032200106</t>
  </si>
  <si>
    <t>过滤器4台</t>
  </si>
  <si>
    <t>SWAF-25</t>
  </si>
  <si>
    <t>01295</t>
  </si>
  <si>
    <t>032200107</t>
  </si>
  <si>
    <t>SWAF-12</t>
  </si>
  <si>
    <t>01297</t>
  </si>
  <si>
    <t>032200109</t>
  </si>
  <si>
    <t>减速机7套</t>
  </si>
  <si>
    <t>BLB-17KW</t>
  </si>
  <si>
    <t>01298</t>
  </si>
  <si>
    <t>032200110</t>
  </si>
  <si>
    <t>叶轮搅拌器6台</t>
  </si>
  <si>
    <t>65*1785</t>
  </si>
  <si>
    <t>196.92</t>
  </si>
  <si>
    <t>01299</t>
  </si>
  <si>
    <t>032200111</t>
  </si>
  <si>
    <t>叶轮搅拌器1台</t>
  </si>
  <si>
    <t>65*1865</t>
  </si>
  <si>
    <t>01301</t>
  </si>
  <si>
    <t>032200113</t>
  </si>
  <si>
    <t>搪玻璃搅拌器3支</t>
  </si>
  <si>
    <t>8000L</t>
  </si>
  <si>
    <t>01302</t>
  </si>
  <si>
    <t>032200114</t>
  </si>
  <si>
    <t>搪玻璃搅拌器8支</t>
  </si>
  <si>
    <t>6300L</t>
  </si>
  <si>
    <t>01303</t>
  </si>
  <si>
    <t>032200115</t>
  </si>
  <si>
    <t>反应釜3台</t>
  </si>
  <si>
    <t>7,692.31</t>
  </si>
  <si>
    <t>01305</t>
  </si>
  <si>
    <t>032200117</t>
  </si>
  <si>
    <t>300L</t>
  </si>
  <si>
    <t>01306</t>
  </si>
  <si>
    <t>032200118</t>
  </si>
  <si>
    <t>螺旋板冷凝器3台</t>
  </si>
  <si>
    <t>20m2</t>
  </si>
  <si>
    <t>01308</t>
  </si>
  <si>
    <t>032200120</t>
  </si>
  <si>
    <t>制氮机组</t>
  </si>
  <si>
    <t>JSN-150D</t>
  </si>
  <si>
    <t>01310</t>
  </si>
  <si>
    <t>032200122</t>
  </si>
  <si>
    <t>出料阀</t>
  </si>
  <si>
    <t>DN100</t>
  </si>
  <si>
    <t>01311</t>
  </si>
  <si>
    <t>032200123</t>
  </si>
  <si>
    <t>氟塑料合金磁力泵4台</t>
  </si>
  <si>
    <t>CQB80-65-160FA</t>
  </si>
  <si>
    <t>1,709.40</t>
  </si>
  <si>
    <t>01312</t>
  </si>
  <si>
    <t>032200124</t>
  </si>
  <si>
    <t>氟塑料合金自吸泵2台</t>
  </si>
  <si>
    <t>50FZB-45L</t>
  </si>
  <si>
    <t>01313</t>
  </si>
  <si>
    <t>032200125</t>
  </si>
  <si>
    <t>65FZB-45L</t>
  </si>
  <si>
    <t>649.57</t>
  </si>
  <si>
    <t>01314</t>
  </si>
  <si>
    <t>032200126</t>
  </si>
  <si>
    <t>氟塑料合金磁力泵2台</t>
  </si>
  <si>
    <t>CQB40-25-120F</t>
  </si>
  <si>
    <t>01315</t>
  </si>
  <si>
    <t>032200127</t>
  </si>
  <si>
    <t>配电箱</t>
  </si>
  <si>
    <t>控制电源箱XXM</t>
  </si>
  <si>
    <t>286.48</t>
  </si>
  <si>
    <t>01316</t>
  </si>
  <si>
    <t>032200128</t>
  </si>
  <si>
    <t>信号箱XXM</t>
  </si>
  <si>
    <t>27.06</t>
  </si>
  <si>
    <t>01317</t>
  </si>
  <si>
    <t>032200129</t>
  </si>
  <si>
    <t>干式变压器</t>
  </si>
  <si>
    <t>SGB10-1250/10</t>
  </si>
  <si>
    <t>01318</t>
  </si>
  <si>
    <t>032200130</t>
  </si>
  <si>
    <t>SGB10-800/10</t>
  </si>
  <si>
    <t>3,760.68</t>
  </si>
  <si>
    <t>01319</t>
  </si>
  <si>
    <t>032200131</t>
  </si>
  <si>
    <t>GCK低压柜9台</t>
  </si>
  <si>
    <t>GCK</t>
  </si>
  <si>
    <t>8,327.25</t>
  </si>
  <si>
    <t>01320</t>
  </si>
  <si>
    <t>032200132</t>
  </si>
  <si>
    <t>低压柜11台</t>
  </si>
  <si>
    <t>GCS</t>
  </si>
  <si>
    <t>6,480.83</t>
  </si>
  <si>
    <t>01321</t>
  </si>
  <si>
    <t>032200133</t>
  </si>
  <si>
    <t>高压柜6台</t>
  </si>
  <si>
    <t>KYN28A-12</t>
  </si>
  <si>
    <t>8,863.38</t>
  </si>
  <si>
    <t>01322</t>
  </si>
  <si>
    <t>032200134</t>
  </si>
  <si>
    <t>GCK低压柜12台</t>
  </si>
  <si>
    <t>10,470.70</t>
  </si>
  <si>
    <t>01323</t>
  </si>
  <si>
    <t>032200135</t>
  </si>
  <si>
    <t>GCS低压柜9台</t>
  </si>
  <si>
    <t>4,934.69</t>
  </si>
  <si>
    <t>01325</t>
  </si>
  <si>
    <t>032200137</t>
  </si>
  <si>
    <t>母线槽9.5米</t>
  </si>
  <si>
    <t>CKX6-1000</t>
  </si>
  <si>
    <t>584.62</t>
  </si>
  <si>
    <t>01326</t>
  </si>
  <si>
    <t>032200138</t>
  </si>
  <si>
    <t>温度计74台</t>
  </si>
  <si>
    <t>786.32</t>
  </si>
  <si>
    <t>01327</t>
  </si>
  <si>
    <t>032200139</t>
  </si>
  <si>
    <t>防爆型V锥量计4台</t>
  </si>
  <si>
    <t>674.13</t>
  </si>
  <si>
    <t>01328</t>
  </si>
  <si>
    <t>032200140</t>
  </si>
  <si>
    <t>普通型V锥流量计</t>
  </si>
  <si>
    <t>181.66</t>
  </si>
  <si>
    <t>01329</t>
  </si>
  <si>
    <t>032200141</t>
  </si>
  <si>
    <t>智能电磁流量计</t>
  </si>
  <si>
    <t>135.66</t>
  </si>
  <si>
    <t>01330</t>
  </si>
  <si>
    <t>032200142</t>
  </si>
  <si>
    <t>防爆接线盒200只</t>
  </si>
  <si>
    <t>BHD51-3</t>
  </si>
  <si>
    <t>172.31</t>
  </si>
  <si>
    <t>01331</t>
  </si>
  <si>
    <t>032200143</t>
  </si>
  <si>
    <t>防爆配电箱及防爆灯一批</t>
  </si>
  <si>
    <t>9,269.06</t>
  </si>
  <si>
    <t>01332</t>
  </si>
  <si>
    <t>032200144</t>
  </si>
  <si>
    <t>照明终端箱</t>
  </si>
  <si>
    <t>PZ30AL</t>
  </si>
  <si>
    <t>15.01</t>
  </si>
  <si>
    <t>01333</t>
  </si>
  <si>
    <t>032200145</t>
  </si>
  <si>
    <t>照明终端箱2台</t>
  </si>
  <si>
    <t>AL1-1</t>
  </si>
  <si>
    <t>35.15</t>
  </si>
  <si>
    <t>01334</t>
  </si>
  <si>
    <t>032200146</t>
  </si>
  <si>
    <t>AL2-1</t>
  </si>
  <si>
    <t>47.86</t>
  </si>
  <si>
    <t>01335</t>
  </si>
  <si>
    <t>032200147</t>
  </si>
  <si>
    <t>照明配电箱3台</t>
  </si>
  <si>
    <t>JXF</t>
  </si>
  <si>
    <t>71.25</t>
  </si>
  <si>
    <t>01336</t>
  </si>
  <si>
    <t>032200148</t>
  </si>
  <si>
    <t>照明配电箱</t>
  </si>
  <si>
    <t>134.60</t>
  </si>
  <si>
    <t>01337</t>
  </si>
  <si>
    <t>032200149</t>
  </si>
  <si>
    <t>JFF（不锈钢）</t>
  </si>
  <si>
    <t>234.09</t>
  </si>
  <si>
    <t>01338</t>
  </si>
  <si>
    <t>032200150</t>
  </si>
  <si>
    <t>动力配电柜</t>
  </si>
  <si>
    <t>XL-51</t>
  </si>
  <si>
    <t>309.13</t>
  </si>
  <si>
    <t>01339</t>
  </si>
  <si>
    <t>032200151</t>
  </si>
  <si>
    <t>按扭箱10台</t>
  </si>
  <si>
    <t>壁挂式</t>
  </si>
  <si>
    <t>131.62</t>
  </si>
  <si>
    <t>01340</t>
  </si>
  <si>
    <t>032200152</t>
  </si>
  <si>
    <t>双电源照明柜</t>
  </si>
  <si>
    <t>ATS式</t>
  </si>
  <si>
    <t>274.32</t>
  </si>
  <si>
    <t>01341</t>
  </si>
  <si>
    <t>032200153</t>
  </si>
  <si>
    <t>通风机</t>
  </si>
  <si>
    <t>三相0.25KW</t>
  </si>
  <si>
    <t>49.23</t>
  </si>
  <si>
    <t>01342</t>
  </si>
  <si>
    <t>032200154</t>
  </si>
  <si>
    <t>防爆照明箱</t>
  </si>
  <si>
    <t>BXD51-T7/16K25XX</t>
  </si>
  <si>
    <t>279.04</t>
  </si>
  <si>
    <t>01343</t>
  </si>
  <si>
    <t>032200155</t>
  </si>
  <si>
    <t>BXD51-T7/10.16K20XX</t>
  </si>
  <si>
    <t>143.11</t>
  </si>
  <si>
    <t>03815</t>
  </si>
  <si>
    <t>032200355</t>
  </si>
  <si>
    <t>双螺杆空压机1台 （原01290卡片2台 拆分成03815-03816）</t>
  </si>
  <si>
    <t>SCK150A-8</t>
  </si>
  <si>
    <t>肥东合成空压站</t>
  </si>
  <si>
    <t>4,034.19</t>
  </si>
  <si>
    <t>徐建红</t>
  </si>
  <si>
    <t>2020.06.30</t>
  </si>
  <si>
    <t>05028</t>
  </si>
  <si>
    <t>032200369</t>
  </si>
  <si>
    <t>螺旋板式换热器（原032200121# 固卡01309拆分6-2）</t>
  </si>
  <si>
    <t>I1.0C10</t>
  </si>
  <si>
    <t>181.20</t>
  </si>
  <si>
    <t>05029</t>
  </si>
  <si>
    <t>032200370</t>
  </si>
  <si>
    <t>螺旋板式换热器（原032200121# 固卡01309拆分6-3）</t>
  </si>
  <si>
    <t>05030</t>
  </si>
  <si>
    <t>032200371</t>
  </si>
  <si>
    <t>螺旋板式换热器（原032200121# 固卡01309拆分6-4）</t>
  </si>
  <si>
    <t>05031</t>
  </si>
  <si>
    <t>032200372</t>
  </si>
  <si>
    <t>螺旋板式换热器（原032200121# 固卡01309拆分6-5）</t>
  </si>
  <si>
    <t>05032</t>
  </si>
  <si>
    <t>032200373</t>
  </si>
  <si>
    <t>螺旋板式换热器（原032200121# 固卡01309拆分6-6）</t>
  </si>
  <si>
    <t>181.18</t>
  </si>
  <si>
    <t>05128</t>
  </si>
  <si>
    <t>032200461</t>
  </si>
  <si>
    <t>干燥机（原032200104# 固卡01292拆分2-1）</t>
  </si>
  <si>
    <t>SWAD-25WXF</t>
  </si>
  <si>
    <t>01344</t>
  </si>
  <si>
    <t>032200156</t>
  </si>
  <si>
    <t>防爆照明箱2台</t>
  </si>
  <si>
    <t>BXD51-T8/16K40XD</t>
  </si>
  <si>
    <t>2013.12.11</t>
  </si>
  <si>
    <t>268.03</t>
  </si>
  <si>
    <t>01345</t>
  </si>
  <si>
    <t>032200157</t>
  </si>
  <si>
    <t>防爆配电柜</t>
  </si>
  <si>
    <t>BXD51-T5/1620XX</t>
  </si>
  <si>
    <t>373.33</t>
  </si>
  <si>
    <t>01346</t>
  </si>
  <si>
    <t>032200158</t>
  </si>
  <si>
    <t>BXD-T8/25K100XX</t>
  </si>
  <si>
    <t>626.53</t>
  </si>
  <si>
    <t>01347</t>
  </si>
  <si>
    <t>032200159</t>
  </si>
  <si>
    <t>灯、开头、接线盒等一批材料</t>
  </si>
  <si>
    <t>1,890.09</t>
  </si>
  <si>
    <t>01348</t>
  </si>
  <si>
    <t>032200160</t>
  </si>
  <si>
    <t>法兰式隔膜压力表50只</t>
  </si>
  <si>
    <t>YB-100M/316L</t>
  </si>
  <si>
    <t>1,028.03</t>
  </si>
  <si>
    <t>01349</t>
  </si>
  <si>
    <t>032200161</t>
  </si>
  <si>
    <t>压力表65只</t>
  </si>
  <si>
    <t>Y-100(YB-100)</t>
  </si>
  <si>
    <t>784.33</t>
  </si>
  <si>
    <t>01350</t>
  </si>
  <si>
    <t>032200162</t>
  </si>
  <si>
    <t>四氟隔膜压力表50只</t>
  </si>
  <si>
    <t>YB-100MF</t>
  </si>
  <si>
    <t>603.33</t>
  </si>
  <si>
    <t>01351</t>
  </si>
  <si>
    <t>032200163</t>
  </si>
  <si>
    <t>隔膜压力表10只</t>
  </si>
  <si>
    <t>440.00</t>
  </si>
  <si>
    <t>01352</t>
  </si>
  <si>
    <t>032200164</t>
  </si>
  <si>
    <t>压力表166只</t>
  </si>
  <si>
    <t>666.73</t>
  </si>
  <si>
    <t>01353</t>
  </si>
  <si>
    <t>032200165</t>
  </si>
  <si>
    <t>地磅</t>
  </si>
  <si>
    <t>SCS-60</t>
  </si>
  <si>
    <t>2,205.13</t>
  </si>
  <si>
    <t>01354</t>
  </si>
  <si>
    <t>032200166</t>
  </si>
  <si>
    <t>CPCD50C12X</t>
  </si>
  <si>
    <t>5,982.91</t>
  </si>
  <si>
    <t>01356</t>
  </si>
  <si>
    <t>032200168</t>
  </si>
  <si>
    <t>X10AW30/800-UK</t>
  </si>
  <si>
    <t>1,046.84</t>
  </si>
  <si>
    <t>01358</t>
  </si>
  <si>
    <t>032200170</t>
  </si>
  <si>
    <t>水汽串联卧式真空泵2台</t>
  </si>
  <si>
    <t>01359</t>
  </si>
  <si>
    <t>032200171</t>
  </si>
  <si>
    <t>视频监控系统一套</t>
  </si>
  <si>
    <t>3,378.64</t>
  </si>
  <si>
    <t>01360</t>
  </si>
  <si>
    <t>032200172</t>
  </si>
  <si>
    <t>可燃气体报警系统1套</t>
  </si>
  <si>
    <t>5,048.54</t>
  </si>
  <si>
    <t>01361</t>
  </si>
  <si>
    <t>032200173</t>
  </si>
  <si>
    <t>可燃气体报警系统检定费</t>
  </si>
  <si>
    <t>01362</t>
  </si>
  <si>
    <t>032200174</t>
  </si>
  <si>
    <t>气体报警系统材料一批</t>
  </si>
  <si>
    <t>3,273.86</t>
  </si>
  <si>
    <t>01363</t>
  </si>
  <si>
    <t>032200175</t>
  </si>
  <si>
    <t>不锈钢化工泵3台</t>
  </si>
  <si>
    <t>IH80-55-160-7.5-YB</t>
  </si>
  <si>
    <t>851.28</t>
  </si>
  <si>
    <t>01364</t>
  </si>
  <si>
    <t>032200176</t>
  </si>
  <si>
    <t>固定式升降平台2台</t>
  </si>
  <si>
    <t>3,145.30</t>
  </si>
  <si>
    <t>01365</t>
  </si>
  <si>
    <t>032200177</t>
  </si>
  <si>
    <t>污水站在线仪表器4台</t>
  </si>
  <si>
    <t>2,974.36</t>
  </si>
  <si>
    <t>01366</t>
  </si>
  <si>
    <t>032200178</t>
  </si>
  <si>
    <t>卧式螺旋过滤离心机4台</t>
  </si>
  <si>
    <t>LLW320</t>
  </si>
  <si>
    <t>14,358.97</t>
  </si>
  <si>
    <t>01367</t>
  </si>
  <si>
    <t>032200179</t>
  </si>
  <si>
    <t>100升非标真空缓冲罐4台</t>
  </si>
  <si>
    <t>01369</t>
  </si>
  <si>
    <t>032200181</t>
  </si>
  <si>
    <t>50m3溶剂储罐2台</t>
  </si>
  <si>
    <t>4,344.00</t>
  </si>
  <si>
    <t>01371</t>
  </si>
  <si>
    <t>032200183</t>
  </si>
  <si>
    <t>氯气报警系统</t>
  </si>
  <si>
    <t>815.11</t>
  </si>
  <si>
    <t>01372</t>
  </si>
  <si>
    <t>032200184</t>
  </si>
  <si>
    <t>视频报警系统</t>
  </si>
  <si>
    <t>01373</t>
  </si>
  <si>
    <t>032200185</t>
  </si>
  <si>
    <t>电瓶叉车</t>
  </si>
  <si>
    <t>FB15</t>
  </si>
  <si>
    <t>3,753.85</t>
  </si>
  <si>
    <t>01374</t>
  </si>
  <si>
    <t>032200186</t>
  </si>
  <si>
    <t>TCM站立前移式电瓶叉车</t>
  </si>
  <si>
    <t>FRB15-6</t>
  </si>
  <si>
    <t>6,422.56</t>
  </si>
  <si>
    <t>01375</t>
  </si>
  <si>
    <t>032200187</t>
  </si>
  <si>
    <t>TCMC柴油叉车</t>
  </si>
  <si>
    <t>FD30T3CD-A</t>
  </si>
  <si>
    <t>3,241.03</t>
  </si>
  <si>
    <t>01376</t>
  </si>
  <si>
    <t>032200188</t>
  </si>
  <si>
    <t>不锈钢螺旋上料机2台</t>
  </si>
  <si>
    <t>YT-3T</t>
  </si>
  <si>
    <t>1,367.52</t>
  </si>
  <si>
    <t>01377</t>
  </si>
  <si>
    <t>032200189</t>
  </si>
  <si>
    <t>TH168/TCS电子秤</t>
  </si>
  <si>
    <t>TCS-150/200A</t>
  </si>
  <si>
    <t>57.44</t>
  </si>
  <si>
    <t>01379</t>
  </si>
  <si>
    <t>032200194</t>
  </si>
  <si>
    <t>整机泵1台</t>
  </si>
  <si>
    <t>01380</t>
  </si>
  <si>
    <t>032200195</t>
  </si>
  <si>
    <t>合金机封3台</t>
  </si>
  <si>
    <t>38.97</t>
  </si>
  <si>
    <t>01382</t>
  </si>
  <si>
    <t>032200197</t>
  </si>
  <si>
    <t>综合楼电梯</t>
  </si>
  <si>
    <t>8,320.00</t>
  </si>
  <si>
    <t>01383</t>
  </si>
  <si>
    <t>032200198</t>
  </si>
  <si>
    <t>软启动器2台</t>
  </si>
  <si>
    <t>15KW</t>
  </si>
  <si>
    <t>372.85</t>
  </si>
  <si>
    <t>01384</t>
  </si>
  <si>
    <t>032200199</t>
  </si>
  <si>
    <t>自吸泵3台</t>
  </si>
  <si>
    <t>65WFB-B1</t>
  </si>
  <si>
    <t>1,384.62</t>
  </si>
  <si>
    <t>01385</t>
  </si>
  <si>
    <t>032200200</t>
  </si>
  <si>
    <t>气体报警器</t>
  </si>
  <si>
    <t>3,975.24</t>
  </si>
  <si>
    <t>01386</t>
  </si>
  <si>
    <t>032200201</t>
  </si>
  <si>
    <t>压力变送器</t>
  </si>
  <si>
    <t>HMPH-1.6-A-0.2-AA  AAGA</t>
  </si>
  <si>
    <t>01387</t>
  </si>
  <si>
    <t>032200202</t>
  </si>
  <si>
    <t>非标8000L</t>
  </si>
  <si>
    <t>553.85</t>
  </si>
  <si>
    <t>05017</t>
  </si>
  <si>
    <t>032200358</t>
  </si>
  <si>
    <t>压滤机（原032200190# 固卡01378拆分2-2）</t>
  </si>
  <si>
    <t>05155</t>
  </si>
  <si>
    <t>032200481</t>
  </si>
  <si>
    <t>化工泵（原032200196# 固卡01381拆分2-2）</t>
  </si>
  <si>
    <t>WHZ80-65-160</t>
  </si>
  <si>
    <t>280.34</t>
  </si>
  <si>
    <t>01388</t>
  </si>
  <si>
    <t>032200204</t>
  </si>
  <si>
    <t>污水站控制台成套设备-射流曝氯器</t>
  </si>
  <si>
    <t>2013.12.13</t>
  </si>
  <si>
    <t>2,178.70</t>
  </si>
  <si>
    <t>01389</t>
  </si>
  <si>
    <t>032200205</t>
  </si>
  <si>
    <t>污水站控制台成套设备-微电解设备1套</t>
  </si>
  <si>
    <t>wdy</t>
  </si>
  <si>
    <t>5,410.66</t>
  </si>
  <si>
    <t>01390</t>
  </si>
  <si>
    <t>032200203</t>
  </si>
  <si>
    <t>污水站控制台成套设备-电解设备3套</t>
  </si>
  <si>
    <t>DY-4</t>
  </si>
  <si>
    <t>8,347.44</t>
  </si>
  <si>
    <t>01391</t>
  </si>
  <si>
    <t>032200206</t>
  </si>
  <si>
    <t>污水站控制台成套设备-污水控制台</t>
  </si>
  <si>
    <t>6mm厚钢板</t>
  </si>
  <si>
    <t>2,262.82</t>
  </si>
  <si>
    <t>01392</t>
  </si>
  <si>
    <t>032200207</t>
  </si>
  <si>
    <t>污水站控制台成套设备-臭氧发生器</t>
  </si>
  <si>
    <t>QHWZ-1000Q</t>
  </si>
  <si>
    <t>5,255.32</t>
  </si>
  <si>
    <t>01393</t>
  </si>
  <si>
    <t>032200208</t>
  </si>
  <si>
    <t>污水站控制台成套设备-污水站沉降塔</t>
  </si>
  <si>
    <t>2,366.63</t>
  </si>
  <si>
    <t>01394</t>
  </si>
  <si>
    <t>032200209</t>
  </si>
  <si>
    <t>污水站控制台成套设备-PLC远程控制</t>
  </si>
  <si>
    <t>01395</t>
  </si>
  <si>
    <t>032200210</t>
  </si>
  <si>
    <t>污水站控制台成套设备-配电箱2台</t>
  </si>
  <si>
    <t>1AP-2AP</t>
  </si>
  <si>
    <t>616.19</t>
  </si>
  <si>
    <t>01396</t>
  </si>
  <si>
    <t>032200211</t>
  </si>
  <si>
    <t>污水站控制台成套设备-接地装置2台</t>
  </si>
  <si>
    <t>682.55</t>
  </si>
  <si>
    <t>01397</t>
  </si>
  <si>
    <t>032200212</t>
  </si>
  <si>
    <t>污水站控制台成套设备-低压配电系统3台</t>
  </si>
  <si>
    <t>1KV</t>
  </si>
  <si>
    <t>80.00</t>
  </si>
  <si>
    <t>01398</t>
  </si>
  <si>
    <t>032200213</t>
  </si>
  <si>
    <t>污水站控制台成套设备-电动机22台及开头小电器</t>
  </si>
  <si>
    <t>584.58</t>
  </si>
  <si>
    <t>01399</t>
  </si>
  <si>
    <t>032200214</t>
  </si>
  <si>
    <t>污水站控制台成套设备-路灯18台</t>
  </si>
  <si>
    <t>1,476.00</t>
  </si>
  <si>
    <t>01400</t>
  </si>
  <si>
    <t>032200215</t>
  </si>
  <si>
    <t>污水站控制台成套设备-压力表21台</t>
  </si>
  <si>
    <t>y-100/0-1mpa</t>
  </si>
  <si>
    <t>292.35</t>
  </si>
  <si>
    <t>01401</t>
  </si>
  <si>
    <t>032200216</t>
  </si>
  <si>
    <t>污水站控制台成套设备-支架1套</t>
  </si>
  <si>
    <t>764.97</t>
  </si>
  <si>
    <t>01402</t>
  </si>
  <si>
    <t>032200217</t>
  </si>
  <si>
    <t>污水站控制台成套设备-自动促进压装置1套</t>
  </si>
  <si>
    <t>XAY40/630-30U</t>
  </si>
  <si>
    <t>341.07</t>
  </si>
  <si>
    <t>01403</t>
  </si>
  <si>
    <t>032200218</t>
  </si>
  <si>
    <t>污水站控制台成套设备-双氧水加药泵1台</t>
  </si>
  <si>
    <t>流量120L/h</t>
  </si>
  <si>
    <t>118.33</t>
  </si>
  <si>
    <t>01404</t>
  </si>
  <si>
    <t>032200219</t>
  </si>
  <si>
    <t>污水站控制台成套设备-路灯控制箱1套</t>
  </si>
  <si>
    <t>14.03</t>
  </si>
  <si>
    <t>01405</t>
  </si>
  <si>
    <t>032200220</t>
  </si>
  <si>
    <t>污水站控制台成套设备-电缆、接线盒、法兰等</t>
  </si>
  <si>
    <t>1,469.47</t>
  </si>
  <si>
    <t>01406</t>
  </si>
  <si>
    <t>032200221</t>
  </si>
  <si>
    <t>污水站控制台成套设备-水泵控制箱2面</t>
  </si>
  <si>
    <t>274.95</t>
  </si>
  <si>
    <t>01407</t>
  </si>
  <si>
    <t>032200222</t>
  </si>
  <si>
    <t>污水站控制台成套设备-雨棚</t>
  </si>
  <si>
    <t>647.34</t>
  </si>
  <si>
    <t>01408</t>
  </si>
  <si>
    <t>032200223</t>
  </si>
  <si>
    <t>污水站控制台成套设备-二沉池溢流堰</t>
  </si>
  <si>
    <t>187.94</t>
  </si>
  <si>
    <t>01409</t>
  </si>
  <si>
    <t>032200224</t>
  </si>
  <si>
    <t>污水站控制台成套设备-双氧水进料泵</t>
  </si>
  <si>
    <t>YD40022L</t>
  </si>
  <si>
    <t>132.25</t>
  </si>
  <si>
    <t>01410</t>
  </si>
  <si>
    <t>032200225</t>
  </si>
  <si>
    <t>污水站控制台成套设备-缺氧池搅拌机2台</t>
  </si>
  <si>
    <t>QJB-1.5/8</t>
  </si>
  <si>
    <t>438.52</t>
  </si>
  <si>
    <t>01411</t>
  </si>
  <si>
    <t>032200226</t>
  </si>
  <si>
    <t>污水站控制台成套设备-储气罐</t>
  </si>
  <si>
    <t>375.88</t>
  </si>
  <si>
    <t>01412</t>
  </si>
  <si>
    <t>032200227</t>
  </si>
  <si>
    <t>污水站控制台成套设备-二沉池中心桶</t>
  </si>
  <si>
    <t>192.81</t>
  </si>
  <si>
    <t>01413</t>
  </si>
  <si>
    <t>032200228</t>
  </si>
  <si>
    <t>污水站控制台成套设备-初沉池污泥泵</t>
  </si>
  <si>
    <t>WQ15-18-1.5</t>
  </si>
  <si>
    <t>184.46</t>
  </si>
  <si>
    <t>01414</t>
  </si>
  <si>
    <t>032200229</t>
  </si>
  <si>
    <t>污水站控制台成套设备-PH调节池泵</t>
  </si>
  <si>
    <t>WQ20-30-1.6</t>
  </si>
  <si>
    <t>368.92</t>
  </si>
  <si>
    <t>01415</t>
  </si>
  <si>
    <t>032200230</t>
  </si>
  <si>
    <t>污水站控制台成套设备-二沉池污泥泵2台</t>
  </si>
  <si>
    <t>WQ15-20-2.2</t>
  </si>
  <si>
    <t>403.72</t>
  </si>
  <si>
    <t>01417</t>
  </si>
  <si>
    <t>032200232</t>
  </si>
  <si>
    <t>污水站控制台成套设备-初沉池溢流堰</t>
  </si>
  <si>
    <t>222.74</t>
  </si>
  <si>
    <t>01418</t>
  </si>
  <si>
    <t>032200233</t>
  </si>
  <si>
    <t>污水站控制台成套设备-事故池泵2台</t>
  </si>
  <si>
    <t>WQ20-20-1.5</t>
  </si>
  <si>
    <t>417.64</t>
  </si>
  <si>
    <t>01419</t>
  </si>
  <si>
    <t>032200234</t>
  </si>
  <si>
    <t>污水站控制台成套设备-空压机2台</t>
  </si>
  <si>
    <t>V-0.67/7-5</t>
  </si>
  <si>
    <t>243.62</t>
  </si>
  <si>
    <t>01420</t>
  </si>
  <si>
    <t>032200235</t>
  </si>
  <si>
    <t>污水站控制台成套设备-反冲洗泵</t>
  </si>
  <si>
    <t>80ZXP50-32-7.5</t>
  </si>
  <si>
    <t>400.24</t>
  </si>
  <si>
    <t>01421</t>
  </si>
  <si>
    <t>032200236</t>
  </si>
  <si>
    <t>污水站控制台成套设备-中间水池泵2台</t>
  </si>
  <si>
    <t>WQ15-15-1.5</t>
  </si>
  <si>
    <t>01422</t>
  </si>
  <si>
    <t>032200237</t>
  </si>
  <si>
    <t>污水站控制台成套设备-罗茨风机2台</t>
  </si>
  <si>
    <t>FSR125</t>
  </si>
  <si>
    <t>1,148.51</t>
  </si>
  <si>
    <t>01423</t>
  </si>
  <si>
    <t>032200238</t>
  </si>
  <si>
    <t>污水站控制台成套设备-调节池潜水搅拌器2台</t>
  </si>
  <si>
    <t>QJ1.5/8</t>
  </si>
  <si>
    <t>01424</t>
  </si>
  <si>
    <t>032200239</t>
  </si>
  <si>
    <t>污水站控制台成套设备-调节池泵2台</t>
  </si>
  <si>
    <t>WQ20-15-2.2</t>
  </si>
  <si>
    <t>654.30</t>
  </si>
  <si>
    <t>01425</t>
  </si>
  <si>
    <t>032200240</t>
  </si>
  <si>
    <t>污水站控制台成套设备-双氧水加药泵3台</t>
  </si>
  <si>
    <t>VAND04120</t>
  </si>
  <si>
    <t>580.52</t>
  </si>
  <si>
    <t>01426</t>
  </si>
  <si>
    <t>032200241</t>
  </si>
  <si>
    <t>污水站控制台成套设备-硫酸亚铁加药泵2台</t>
  </si>
  <si>
    <t>387.01</t>
  </si>
  <si>
    <t>01427</t>
  </si>
  <si>
    <t>032200242</t>
  </si>
  <si>
    <t>污水站控制台成套设备-碱搅拌机</t>
  </si>
  <si>
    <t>BLD09</t>
  </si>
  <si>
    <t>55.69</t>
  </si>
  <si>
    <t>01428</t>
  </si>
  <si>
    <t>032200243</t>
  </si>
  <si>
    <t>污水站控制台成套设备-PH中和池泵2台</t>
  </si>
  <si>
    <t>WQ20-30-1.5</t>
  </si>
  <si>
    <t>828.32</t>
  </si>
  <si>
    <t>01429</t>
  </si>
  <si>
    <t>032200244</t>
  </si>
  <si>
    <t>污水站控制台成套设备-PH中和池搅拌机</t>
  </si>
  <si>
    <t>BLD12</t>
  </si>
  <si>
    <t>135.21</t>
  </si>
  <si>
    <t>01430</t>
  </si>
  <si>
    <t>032200245</t>
  </si>
  <si>
    <t>污水站控制台成套设备-PAM加药泵2台</t>
  </si>
  <si>
    <t>VAMDD04120</t>
  </si>
  <si>
    <t>01431</t>
  </si>
  <si>
    <t>032200246</t>
  </si>
  <si>
    <t>污水站控制台成套设备-PH调节池搅拌机</t>
  </si>
  <si>
    <t>01432</t>
  </si>
  <si>
    <t>032200247</t>
  </si>
  <si>
    <t>污水站控制台成套设备-控制台辅助材料</t>
  </si>
  <si>
    <t>6,886.84</t>
  </si>
  <si>
    <t>01433</t>
  </si>
  <si>
    <t>032200248</t>
  </si>
  <si>
    <t>污水站控制台成套设备-控制台辅助设备-DO仪等</t>
  </si>
  <si>
    <t>1,874.10</t>
  </si>
  <si>
    <t>01434</t>
  </si>
  <si>
    <t>032200249</t>
  </si>
  <si>
    <t>污水站控制台成套设备-控制台辅助设备-压滤机等</t>
  </si>
  <si>
    <t>XAY630-30U</t>
  </si>
  <si>
    <t>3,947.20</t>
  </si>
  <si>
    <t>01435</t>
  </si>
  <si>
    <t>032200250</t>
  </si>
  <si>
    <t>污水站控制台成套设备-控制台辅助设备-水解酸化池搅拌机等</t>
  </si>
  <si>
    <t>QJB0.85/8</t>
  </si>
  <si>
    <t>3,899.16</t>
  </si>
  <si>
    <t>01436</t>
  </si>
  <si>
    <t>032200251</t>
  </si>
  <si>
    <t>污水站控制台成套设备-调试服务费</t>
  </si>
  <si>
    <t>13,600.00</t>
  </si>
  <si>
    <t>01437</t>
  </si>
  <si>
    <t>040100121</t>
  </si>
  <si>
    <t>KFR-35556D1-N2</t>
  </si>
  <si>
    <t>2013.12.16</t>
  </si>
  <si>
    <t>01438</t>
  </si>
  <si>
    <t>040900493</t>
  </si>
  <si>
    <t>海尔热水器</t>
  </si>
  <si>
    <t>ES60H-D1(E)</t>
  </si>
  <si>
    <t>47.18</t>
  </si>
  <si>
    <t>01439</t>
  </si>
  <si>
    <t>040900494</t>
  </si>
  <si>
    <t>海尔冰箱</t>
  </si>
  <si>
    <t>BCD-215KAJ</t>
  </si>
  <si>
    <t>01440</t>
  </si>
  <si>
    <t>040100122</t>
  </si>
  <si>
    <t>格力柜机空调2台</t>
  </si>
  <si>
    <t>01441</t>
  </si>
  <si>
    <t>040900495</t>
  </si>
  <si>
    <t>裕合开水器</t>
  </si>
  <si>
    <t>裕合9KW开水器</t>
  </si>
  <si>
    <t>85.47</t>
  </si>
  <si>
    <t>01442</t>
  </si>
  <si>
    <t>040200224</t>
  </si>
  <si>
    <t>方正电脑三台</t>
  </si>
  <si>
    <t>01444</t>
  </si>
  <si>
    <t>040100123</t>
  </si>
  <si>
    <t>美的电网扇10台</t>
  </si>
  <si>
    <t>FS40-100</t>
  </si>
  <si>
    <t>64.96</t>
  </si>
  <si>
    <t>01445</t>
  </si>
  <si>
    <t>040100124</t>
  </si>
  <si>
    <t>01446</t>
  </si>
  <si>
    <t>203.42</t>
  </si>
  <si>
    <t>01447</t>
  </si>
  <si>
    <t>040100126</t>
  </si>
  <si>
    <t>空调14台</t>
  </si>
  <si>
    <t>2,009.57</t>
  </si>
  <si>
    <t>01448</t>
  </si>
  <si>
    <t>040200226</t>
  </si>
  <si>
    <t>01450</t>
  </si>
  <si>
    <t>01451</t>
  </si>
  <si>
    <t>040300064</t>
  </si>
  <si>
    <t>打印机5台</t>
  </si>
  <si>
    <t>295.73</t>
  </si>
  <si>
    <t>01452</t>
  </si>
  <si>
    <t>040900497</t>
  </si>
  <si>
    <t>海尔冷柜</t>
  </si>
  <si>
    <t>BC/BD-429HC</t>
  </si>
  <si>
    <t>01453</t>
  </si>
  <si>
    <t>040900498</t>
  </si>
  <si>
    <t>办公家具</t>
  </si>
  <si>
    <t>01454</t>
  </si>
  <si>
    <t>032200252</t>
  </si>
  <si>
    <t>工程物资--管道配件等</t>
  </si>
  <si>
    <t>2013.12.25</t>
  </si>
  <si>
    <t>48,270.35</t>
  </si>
  <si>
    <t>01455</t>
  </si>
  <si>
    <t>032200253</t>
  </si>
  <si>
    <t>工程物资--机器零配件</t>
  </si>
  <si>
    <t>31,032.89</t>
  </si>
  <si>
    <t>01456</t>
  </si>
  <si>
    <t>040900499</t>
  </si>
  <si>
    <t>肥东分厂办公货架</t>
  </si>
  <si>
    <t>10,090.53</t>
  </si>
  <si>
    <t>01457</t>
  </si>
  <si>
    <t>0100031</t>
  </si>
  <si>
    <t>办公综合楼</t>
  </si>
  <si>
    <t>21,292.58</t>
  </si>
  <si>
    <t>255,510.96</t>
  </si>
  <si>
    <t>425,851.67</t>
  </si>
  <si>
    <t>133</t>
  </si>
  <si>
    <t>01458</t>
  </si>
  <si>
    <t>0100032</t>
  </si>
  <si>
    <t>门卫室</t>
  </si>
  <si>
    <t>232.74</t>
  </si>
  <si>
    <t>2,792.88</t>
  </si>
  <si>
    <t>4,654.84</t>
  </si>
  <si>
    <t>01460</t>
  </si>
  <si>
    <t>0100034</t>
  </si>
  <si>
    <t>肥东中间体合成车间一</t>
  </si>
  <si>
    <t>皖（2018）肥东县不动产权第0000971号，建筑面积1948.45㎡</t>
  </si>
  <si>
    <t>15,246.68</t>
  </si>
  <si>
    <t>182,960.16</t>
  </si>
  <si>
    <t>304,933.52</t>
  </si>
  <si>
    <t>01461</t>
  </si>
  <si>
    <t>0100035</t>
  </si>
  <si>
    <t>肥东中间体合成车间二</t>
  </si>
  <si>
    <t>皖（2018）肥东县不动产权第0000974号，建筑面积1948.45㎡</t>
  </si>
  <si>
    <t>13,935.44</t>
  </si>
  <si>
    <t>167,225.28</t>
  </si>
  <si>
    <t>278,708.81</t>
  </si>
  <si>
    <t>01462</t>
  </si>
  <si>
    <t>0100036</t>
  </si>
  <si>
    <t>空压站</t>
  </si>
  <si>
    <t>皖（2018）肥东县不动产权第0000965号，建筑面积 129.78㎡</t>
  </si>
  <si>
    <t>264.46</t>
  </si>
  <si>
    <t>3,173.52</t>
  </si>
  <si>
    <t>5,289.18</t>
  </si>
  <si>
    <t>01463</t>
  </si>
  <si>
    <t>0100037</t>
  </si>
  <si>
    <t>冷冻站</t>
  </si>
  <si>
    <t>皖（2018）肥东县不动产权第0000963号，建筑面积 444.16㎡</t>
  </si>
  <si>
    <t>976.94</t>
  </si>
  <si>
    <t>11,723.28</t>
  </si>
  <si>
    <t>19,538.80</t>
  </si>
  <si>
    <t>01464</t>
  </si>
  <si>
    <t>0100038</t>
  </si>
  <si>
    <t>酸碱罐区</t>
  </si>
  <si>
    <t>7,884.47</t>
  </si>
  <si>
    <t>14,335.31</t>
  </si>
  <si>
    <t>01465</t>
  </si>
  <si>
    <t>0100039</t>
  </si>
  <si>
    <t>危险品罐区</t>
  </si>
  <si>
    <t>15,551.69</t>
  </si>
  <si>
    <t>28,275.81</t>
  </si>
  <si>
    <t>01466</t>
  </si>
  <si>
    <t>0100040</t>
  </si>
  <si>
    <t>消防报警工程</t>
  </si>
  <si>
    <t>719.46</t>
  </si>
  <si>
    <t>8,633.52</t>
  </si>
  <si>
    <t>14,389.26</t>
  </si>
  <si>
    <t>01467</t>
  </si>
  <si>
    <t>0100041</t>
  </si>
  <si>
    <t>循环水及消防站</t>
  </si>
  <si>
    <t>皖（2018）肥东县不动产权第0000955号，建筑面积 259.83㎡</t>
  </si>
  <si>
    <t>1,222.86</t>
  </si>
  <si>
    <t>14,674.32</t>
  </si>
  <si>
    <t>24,457.19</t>
  </si>
  <si>
    <t>01469</t>
  </si>
  <si>
    <t>0100043</t>
  </si>
  <si>
    <t>锅炉房</t>
  </si>
  <si>
    <t>皖（2018）肥东县不动产权第0000976号，建筑面积 311.55㎡</t>
  </si>
  <si>
    <t>980.53</t>
  </si>
  <si>
    <t>11,766.36</t>
  </si>
  <si>
    <t>19,610.64</t>
  </si>
  <si>
    <t>01470</t>
  </si>
  <si>
    <t>0100044</t>
  </si>
  <si>
    <t>中间体1#仓库</t>
  </si>
  <si>
    <t>皖（2018）肥东县不动产权第0000998号，建筑面积1849.77㎡</t>
  </si>
  <si>
    <t>3,709.44</t>
  </si>
  <si>
    <t>44,513.28</t>
  </si>
  <si>
    <t>74,188.89</t>
  </si>
  <si>
    <t>01471</t>
  </si>
  <si>
    <t>0100045</t>
  </si>
  <si>
    <t>10KV变配电所</t>
  </si>
  <si>
    <t>皖（2018）肥东县不动产权第0000968号，建筑面积 279.50㎡</t>
  </si>
  <si>
    <t>4,251.98</t>
  </si>
  <si>
    <t>51,023.76</t>
  </si>
  <si>
    <t>85,039.67</t>
  </si>
  <si>
    <t>01472</t>
  </si>
  <si>
    <t>0100046</t>
  </si>
  <si>
    <t>危险品仓库</t>
  </si>
  <si>
    <t>皖（2018）肥东县不动产权第0001000号，建筑面积 747.25㎡</t>
  </si>
  <si>
    <t>1,819.35</t>
  </si>
  <si>
    <t>21,832.20</t>
  </si>
  <si>
    <t>36,387.08</t>
  </si>
  <si>
    <t>01473</t>
  </si>
  <si>
    <t>0100047</t>
  </si>
  <si>
    <t>公用工程外管架</t>
  </si>
  <si>
    <t>3,002.37</t>
  </si>
  <si>
    <t>36,028.44</t>
  </si>
  <si>
    <t>60,047.44</t>
  </si>
  <si>
    <t>01474</t>
  </si>
  <si>
    <t>0100048</t>
  </si>
  <si>
    <t>防腐保温项目</t>
  </si>
  <si>
    <t>1,178.94</t>
  </si>
  <si>
    <t>14,147.28</t>
  </si>
  <si>
    <t>23,578.80</t>
  </si>
  <si>
    <t>01475</t>
  </si>
  <si>
    <t>0100049</t>
  </si>
  <si>
    <t>中间体防火门窗</t>
  </si>
  <si>
    <t>998.37</t>
  </si>
  <si>
    <t>11,980.44</t>
  </si>
  <si>
    <t>19,967.32</t>
  </si>
  <si>
    <t>01476</t>
  </si>
  <si>
    <t>0100050</t>
  </si>
  <si>
    <t>天然气工程</t>
  </si>
  <si>
    <t>610.00</t>
  </si>
  <si>
    <t>7,320.00</t>
  </si>
  <si>
    <t>12,200.00</t>
  </si>
  <si>
    <t>01477</t>
  </si>
  <si>
    <t>0100051</t>
  </si>
  <si>
    <t>污水处理工程</t>
  </si>
  <si>
    <t>19,770.66</t>
  </si>
  <si>
    <t>237,247.92</t>
  </si>
  <si>
    <t>395,413.11</t>
  </si>
  <si>
    <t>01478</t>
  </si>
  <si>
    <t>0100052</t>
  </si>
  <si>
    <t>厂区道排工程</t>
  </si>
  <si>
    <t>7,887.26</t>
  </si>
  <si>
    <t>94,647.12</t>
  </si>
  <si>
    <t>157,745.29</t>
  </si>
  <si>
    <t>01479</t>
  </si>
  <si>
    <t>0100053</t>
  </si>
  <si>
    <t>厂区自来水及消防水管网</t>
  </si>
  <si>
    <t>1,440.32</t>
  </si>
  <si>
    <t>17,283.84</t>
  </si>
  <si>
    <t>28,806.40</t>
  </si>
  <si>
    <t>01480</t>
  </si>
  <si>
    <t>0100054</t>
  </si>
  <si>
    <t>围墙及场地平整工程</t>
  </si>
  <si>
    <t>2,506.98</t>
  </si>
  <si>
    <t>30,083.76</t>
  </si>
  <si>
    <t>50,139.62</t>
  </si>
  <si>
    <t>01481</t>
  </si>
  <si>
    <t>0100055</t>
  </si>
  <si>
    <t>绿化工程</t>
  </si>
  <si>
    <t>522.01</t>
  </si>
  <si>
    <t>6,264.12</t>
  </si>
  <si>
    <t>10,440.28</t>
  </si>
  <si>
    <t>01482</t>
  </si>
  <si>
    <t>0100056</t>
  </si>
  <si>
    <t>公用厕所工程</t>
  </si>
  <si>
    <t>1,003.63</t>
  </si>
  <si>
    <t>12,043.56</t>
  </si>
  <si>
    <t>20,072.69</t>
  </si>
  <si>
    <t>01483</t>
  </si>
  <si>
    <t>0100057</t>
  </si>
  <si>
    <t>自行车棚工程</t>
  </si>
  <si>
    <t>355.41</t>
  </si>
  <si>
    <t>646.20</t>
  </si>
  <si>
    <t>01485</t>
  </si>
  <si>
    <t>031000276</t>
  </si>
  <si>
    <t>污水处理计量槽</t>
  </si>
  <si>
    <t>WL-1A1</t>
  </si>
  <si>
    <t>03259</t>
  </si>
  <si>
    <t>040900526</t>
  </si>
  <si>
    <t>肥东质检室（原来研发中心用）</t>
  </si>
  <si>
    <t>116.60</t>
  </si>
  <si>
    <t>2019.08.28</t>
  </si>
  <si>
    <t>01488</t>
  </si>
  <si>
    <t>031000278</t>
  </si>
  <si>
    <t>多米诺A+系列喷码机</t>
  </si>
  <si>
    <t>A100+</t>
  </si>
  <si>
    <t>2013.12.31</t>
  </si>
  <si>
    <t>1,572.65</t>
  </si>
  <si>
    <t>02567</t>
  </si>
  <si>
    <t>050500001</t>
  </si>
  <si>
    <t>肥东中间体污水管网工程</t>
  </si>
  <si>
    <t>2014.01.20</t>
  </si>
  <si>
    <t>120</t>
  </si>
  <si>
    <t>安徽中昊建设工程</t>
  </si>
  <si>
    <t>10,173.68</t>
  </si>
  <si>
    <t>2018.03.20</t>
  </si>
  <si>
    <t>0505</t>
  </si>
  <si>
    <t>01490</t>
  </si>
  <si>
    <t>031000280</t>
  </si>
  <si>
    <t>水平式全自动包装机2台</t>
  </si>
  <si>
    <t>B-1800</t>
  </si>
  <si>
    <t>2014.01.25</t>
  </si>
  <si>
    <t>17,777.78</t>
  </si>
  <si>
    <t>01491</t>
  </si>
  <si>
    <t>2014.02.27</t>
  </si>
  <si>
    <t>高管</t>
  </si>
  <si>
    <t>吴永虎</t>
  </si>
  <si>
    <t>170.60</t>
  </si>
  <si>
    <t>01492</t>
  </si>
  <si>
    <t>04030065</t>
  </si>
  <si>
    <t>传真机（联想M650）</t>
  </si>
  <si>
    <t>联想M650</t>
  </si>
  <si>
    <t>2014.02.28</t>
  </si>
  <si>
    <t>66.67</t>
  </si>
  <si>
    <t>01493</t>
  </si>
  <si>
    <t>031000281</t>
  </si>
  <si>
    <t>电动隔膜泵</t>
  </si>
  <si>
    <t>DYB-65</t>
  </si>
  <si>
    <t>2014.05.26</t>
  </si>
  <si>
    <t>01494</t>
  </si>
  <si>
    <t>040200228</t>
  </si>
  <si>
    <t>戴尔笔记本电脑</t>
  </si>
  <si>
    <t>2014.05.29</t>
  </si>
  <si>
    <t>章总用</t>
  </si>
  <si>
    <t>219.83</t>
  </si>
  <si>
    <t>01497</t>
  </si>
  <si>
    <t>030200028</t>
  </si>
  <si>
    <t>便携式溶解氧分析仪</t>
  </si>
  <si>
    <t>JPBJ-608</t>
  </si>
  <si>
    <t>2014.07.28</t>
  </si>
  <si>
    <t>肥乐合成</t>
  </si>
  <si>
    <t>108.72</t>
  </si>
  <si>
    <t>01498</t>
  </si>
  <si>
    <t>031000282</t>
  </si>
  <si>
    <t>管线式高剪雪乳化均质机（乳化泵）</t>
  </si>
  <si>
    <t>IME425/1/6</t>
  </si>
  <si>
    <t>肥东剂型</t>
  </si>
  <si>
    <t>957.27</t>
  </si>
  <si>
    <t>01502</t>
  </si>
  <si>
    <t>040100127</t>
  </si>
  <si>
    <t>KFR-72LW/(72566)A</t>
  </si>
  <si>
    <t>2014.08.14</t>
  </si>
  <si>
    <t>合成分厂食堂</t>
  </si>
  <si>
    <t>188.03</t>
  </si>
  <si>
    <t>01503</t>
  </si>
  <si>
    <t>肥东化工园办公室</t>
  </si>
  <si>
    <t>01504</t>
  </si>
  <si>
    <t>040900098</t>
  </si>
  <si>
    <t>莱克吸尘器</t>
  </si>
  <si>
    <t>VC-CW3001</t>
  </si>
  <si>
    <t>01506</t>
  </si>
  <si>
    <t>2014.08.28</t>
  </si>
  <si>
    <t>合成食堂</t>
  </si>
  <si>
    <t>175.20</t>
  </si>
  <si>
    <t>01507</t>
  </si>
  <si>
    <t>031000283</t>
  </si>
  <si>
    <t>伺服活塞灌装机（双丝杆）</t>
  </si>
  <si>
    <t>CCG1000-20BC</t>
  </si>
  <si>
    <t>服东制剂</t>
  </si>
  <si>
    <t>5,333.33</t>
  </si>
  <si>
    <t>01508</t>
  </si>
  <si>
    <t>031000284</t>
  </si>
  <si>
    <t>搪瓷反应罐配套件K5000L2套</t>
  </si>
  <si>
    <t>5000L</t>
  </si>
  <si>
    <t>2014.09.28</t>
  </si>
  <si>
    <t>01509</t>
  </si>
  <si>
    <t>031000285</t>
  </si>
  <si>
    <t>搪玻璃反应釜5000L2台</t>
  </si>
  <si>
    <t>3,391.45</t>
  </si>
  <si>
    <t>01510</t>
  </si>
  <si>
    <t>031000286</t>
  </si>
  <si>
    <t>搪瓷反应釜5000L6台</t>
  </si>
  <si>
    <t>10,902.56</t>
  </si>
  <si>
    <t>01511</t>
  </si>
  <si>
    <t>031000287</t>
  </si>
  <si>
    <t>搪瓷反应釜10000L2台</t>
  </si>
  <si>
    <t>10000L</t>
  </si>
  <si>
    <t>7,100.85</t>
  </si>
  <si>
    <t>01512</t>
  </si>
  <si>
    <t>032200255</t>
  </si>
  <si>
    <t>搪瓷反应釜6300K2台</t>
  </si>
  <si>
    <t>6,441.03</t>
  </si>
  <si>
    <t>01513</t>
  </si>
  <si>
    <t>031400018</t>
  </si>
  <si>
    <t>实验台及实验柜成套设备-台上型洗眼器</t>
  </si>
  <si>
    <t>2014.10.31</t>
  </si>
  <si>
    <t>88.89</t>
  </si>
  <si>
    <t>01514</t>
  </si>
  <si>
    <t>031400019</t>
  </si>
  <si>
    <t>实验台及实验柜成套设备-PP留样柜2个</t>
  </si>
  <si>
    <t>900*450*1800</t>
  </si>
  <si>
    <t>01515</t>
  </si>
  <si>
    <t>031400017</t>
  </si>
  <si>
    <t>实验台及实验柜成套设备-留样柜7个</t>
  </si>
  <si>
    <t>571.97</t>
  </si>
  <si>
    <t>01516</t>
  </si>
  <si>
    <t>031400016</t>
  </si>
  <si>
    <t>实验台及实验柜成套设备-单面滴水架6个</t>
  </si>
  <si>
    <t>01517</t>
  </si>
  <si>
    <t>031400020</t>
  </si>
  <si>
    <t>实验台及实验柜成套设备-水槽6个</t>
  </si>
  <si>
    <t>184.62</t>
  </si>
  <si>
    <t>01518</t>
  </si>
  <si>
    <t>031400021</t>
  </si>
  <si>
    <t>实验台及实验柜成套设备-在口水龙头6个</t>
  </si>
  <si>
    <t>82.05</t>
  </si>
  <si>
    <t>01519</t>
  </si>
  <si>
    <t>031400022</t>
  </si>
  <si>
    <t>实验台及实验柜成套设备-靠边试剂架6个</t>
  </si>
  <si>
    <t>1760*200*750</t>
  </si>
  <si>
    <t>404.10</t>
  </si>
  <si>
    <t>01520</t>
  </si>
  <si>
    <t>031400023</t>
  </si>
  <si>
    <t>实验台及实验柜成套设备-靠边实验台6个</t>
  </si>
  <si>
    <t>2760*750*850</t>
  </si>
  <si>
    <t>1,585.23</t>
  </si>
  <si>
    <t>01521</t>
  </si>
  <si>
    <t>030200033</t>
  </si>
  <si>
    <t>污水成套设备-提升泵4台</t>
  </si>
  <si>
    <t>Q=3mm3/hh=12m0.55kw</t>
  </si>
  <si>
    <t>288.00</t>
  </si>
  <si>
    <t>01522</t>
  </si>
  <si>
    <t>030200034</t>
  </si>
  <si>
    <t>污水成套设备-污泥泵2台</t>
  </si>
  <si>
    <t>G25-1</t>
  </si>
  <si>
    <t>208.00</t>
  </si>
  <si>
    <t>01523</t>
  </si>
  <si>
    <t>030200032</t>
  </si>
  <si>
    <t>污水成套设备-搅拌机2台</t>
  </si>
  <si>
    <t>ZJ-470</t>
  </si>
  <si>
    <t>200.00</t>
  </si>
  <si>
    <t>01524</t>
  </si>
  <si>
    <t>030200031</t>
  </si>
  <si>
    <t>污水成套设备-气浮装置1 套</t>
  </si>
  <si>
    <t>F-3</t>
  </si>
  <si>
    <t>1,800.00</t>
  </si>
  <si>
    <t>01525</t>
  </si>
  <si>
    <t>030200030</t>
  </si>
  <si>
    <t>污水成套设备-微电解-芬顿气化池1座</t>
  </si>
  <si>
    <t>4.5*1.6*2.2m</t>
  </si>
  <si>
    <t>1,100.00</t>
  </si>
  <si>
    <t>01526</t>
  </si>
  <si>
    <t>030200029</t>
  </si>
  <si>
    <t>污水成套设备-鼓风机1台</t>
  </si>
  <si>
    <t>HC-251S</t>
  </si>
  <si>
    <t>260.00</t>
  </si>
  <si>
    <t>01527</t>
  </si>
  <si>
    <t>030200035</t>
  </si>
  <si>
    <t>污水成套设备-鼓风机2台</t>
  </si>
  <si>
    <t>BK5006-100-1150</t>
  </si>
  <si>
    <t>920.00</t>
  </si>
  <si>
    <t>01528</t>
  </si>
  <si>
    <t>030200036</t>
  </si>
  <si>
    <t>污水成套设备-铁炭填料2立方</t>
  </si>
  <si>
    <t>LAT-TC</t>
  </si>
  <si>
    <t>01529</t>
  </si>
  <si>
    <t>030200037</t>
  </si>
  <si>
    <t>污水成套设备-微孔曝气器140只</t>
  </si>
  <si>
    <t>KB215</t>
  </si>
  <si>
    <t>560.00</t>
  </si>
  <si>
    <t>01530</t>
  </si>
  <si>
    <t>030200038</t>
  </si>
  <si>
    <t>污水成套设备-弹性填料300立方</t>
  </si>
  <si>
    <t>150*60</t>
  </si>
  <si>
    <t>01531</t>
  </si>
  <si>
    <t>030200039</t>
  </si>
  <si>
    <t>污水成套设备-设备管道、阀门、电气护栏、爬梯等制作及安装</t>
  </si>
  <si>
    <t>3,604.00</t>
  </si>
  <si>
    <t>01532</t>
  </si>
  <si>
    <t>032200256</t>
  </si>
  <si>
    <t>玻璃钢贮罐2台</t>
  </si>
  <si>
    <t>1600/5M3</t>
  </si>
  <si>
    <t>2014.11.26</t>
  </si>
  <si>
    <t>01533</t>
  </si>
  <si>
    <t>032200257</t>
  </si>
  <si>
    <t>IHF65-40-200</t>
  </si>
  <si>
    <t>279.66</t>
  </si>
  <si>
    <t>01534</t>
  </si>
  <si>
    <t>032200258</t>
  </si>
  <si>
    <t>2平方兰式列管式冷凝器</t>
  </si>
  <si>
    <t>2M2</t>
  </si>
  <si>
    <t>01535</t>
  </si>
  <si>
    <t>040900101</t>
  </si>
  <si>
    <t>肥东分厂食堂装修</t>
  </si>
  <si>
    <t>2014.11.28</t>
  </si>
  <si>
    <t>10,646.67</t>
  </si>
  <si>
    <t>01541</t>
  </si>
  <si>
    <t>031000288</t>
  </si>
  <si>
    <t>智能光照培养箱1台</t>
  </si>
  <si>
    <t>2014.12.31</t>
  </si>
  <si>
    <t>制剂研究中心</t>
  </si>
  <si>
    <t>01542</t>
  </si>
  <si>
    <t>032200259</t>
  </si>
  <si>
    <t>搪瓷锚式搅拌4支</t>
  </si>
  <si>
    <t>01543</t>
  </si>
  <si>
    <t>032200260</t>
  </si>
  <si>
    <t>搪瓷锚式搅拌2支</t>
  </si>
  <si>
    <t>K6300L</t>
  </si>
  <si>
    <t>01544</t>
  </si>
  <si>
    <t>032200261</t>
  </si>
  <si>
    <t>防爆减速机1台</t>
  </si>
  <si>
    <t>01545</t>
  </si>
  <si>
    <t>032200262</t>
  </si>
  <si>
    <t>01546</t>
  </si>
  <si>
    <t>040900102</t>
  </si>
  <si>
    <t>肥东循环园罐区、污水站装修</t>
  </si>
  <si>
    <t>2,259.04</t>
  </si>
  <si>
    <t>01547</t>
  </si>
  <si>
    <t>032200263</t>
  </si>
  <si>
    <t>COD在线监测仪1套</t>
  </si>
  <si>
    <t>BS2008</t>
  </si>
  <si>
    <t>1,196.58</t>
  </si>
  <si>
    <t>01548</t>
  </si>
  <si>
    <t>032200264</t>
  </si>
  <si>
    <t>半自动捆扎机2台</t>
  </si>
  <si>
    <t>YS-A2</t>
  </si>
  <si>
    <t>01549</t>
  </si>
  <si>
    <t>032200265</t>
  </si>
  <si>
    <t>全自动无人化捆扎机1台</t>
  </si>
  <si>
    <t>MH-102B</t>
  </si>
  <si>
    <t>01550</t>
  </si>
  <si>
    <t>032200266</t>
  </si>
  <si>
    <t>立式水泵</t>
  </si>
  <si>
    <t>01551</t>
  </si>
  <si>
    <t>032200267</t>
  </si>
  <si>
    <t>卧式砂磨机1台</t>
  </si>
  <si>
    <t>FSP60</t>
  </si>
  <si>
    <t>01552</t>
  </si>
  <si>
    <t>032200268</t>
  </si>
  <si>
    <t>01553</t>
  </si>
  <si>
    <t>032200269</t>
  </si>
  <si>
    <t>搪玻璃卧式贮罐</t>
  </si>
  <si>
    <t>F1000L</t>
  </si>
  <si>
    <t>485.47</t>
  </si>
  <si>
    <t>01554</t>
  </si>
  <si>
    <t>032200270</t>
  </si>
  <si>
    <t>01555</t>
  </si>
  <si>
    <t>032200271</t>
  </si>
  <si>
    <t>01557</t>
  </si>
  <si>
    <t>032200273</t>
  </si>
  <si>
    <t>F2000L</t>
  </si>
  <si>
    <t>728.21</t>
  </si>
  <si>
    <t>01558</t>
  </si>
  <si>
    <t>032200274</t>
  </si>
  <si>
    <t>728.20</t>
  </si>
  <si>
    <t>01562</t>
  </si>
  <si>
    <t>2015.01.29</t>
  </si>
  <si>
    <t>01563</t>
  </si>
  <si>
    <t>040900107</t>
  </si>
  <si>
    <t>肥东食堂操作间-水池2台（内径550*750）</t>
  </si>
  <si>
    <t>1700*750*800</t>
  </si>
  <si>
    <t>168.00</t>
  </si>
  <si>
    <t>01564</t>
  </si>
  <si>
    <t>040900108</t>
  </si>
  <si>
    <t>肥东食堂操作间-地沟不锈钢篦子21.5米</t>
  </si>
  <si>
    <t>2.0厚</t>
  </si>
  <si>
    <t>163.40</t>
  </si>
  <si>
    <t>01565</t>
  </si>
  <si>
    <t>040900109</t>
  </si>
  <si>
    <t>肥东食堂操作间-烟罩6平</t>
  </si>
  <si>
    <t>5M*1.2M</t>
  </si>
  <si>
    <t>264.00</t>
  </si>
  <si>
    <t>01566</t>
  </si>
  <si>
    <t>040900110</t>
  </si>
  <si>
    <t>肥东食堂操作间-烟罩2.4平</t>
  </si>
  <si>
    <t>2.4M*1M</t>
  </si>
  <si>
    <t>105.60</t>
  </si>
  <si>
    <t>01567</t>
  </si>
  <si>
    <t>040900111</t>
  </si>
  <si>
    <t>肥东食堂操作间-烟管35平</t>
  </si>
  <si>
    <t>500*500</t>
  </si>
  <si>
    <t>448.00</t>
  </si>
  <si>
    <t>01568</t>
  </si>
  <si>
    <t>040900112</t>
  </si>
  <si>
    <t>肥东食堂操作间-逐流风机1台</t>
  </si>
  <si>
    <t>01569</t>
  </si>
  <si>
    <t>040900113</t>
  </si>
  <si>
    <t>肥东食堂操作间-水电辅材</t>
  </si>
  <si>
    <t>92.00</t>
  </si>
  <si>
    <t>01572</t>
  </si>
  <si>
    <t>040900116</t>
  </si>
  <si>
    <t>肥东食堂操作间-开水器1台</t>
  </si>
  <si>
    <t>80L</t>
  </si>
  <si>
    <t>01573</t>
  </si>
  <si>
    <t>040900117</t>
  </si>
  <si>
    <t>肥东食堂包间-餐桌1套</t>
  </si>
  <si>
    <t>01574</t>
  </si>
  <si>
    <t>040900118</t>
  </si>
  <si>
    <t>肥东食堂包间-餐盘1套</t>
  </si>
  <si>
    <t>48.00</t>
  </si>
  <si>
    <t>01575</t>
  </si>
  <si>
    <t>040900119</t>
  </si>
  <si>
    <t>肥东食堂包间-餐椅14把</t>
  </si>
  <si>
    <t>84.00</t>
  </si>
  <si>
    <t>01576</t>
  </si>
  <si>
    <t>040900120</t>
  </si>
  <si>
    <t>肥东食堂包间-陶瓷摆台14位</t>
  </si>
  <si>
    <t>01577</t>
  </si>
  <si>
    <t>032200275</t>
  </si>
  <si>
    <t>化工泵1台</t>
  </si>
  <si>
    <t>50FSJB-30L</t>
  </si>
  <si>
    <t>2015.01.31</t>
  </si>
  <si>
    <t>247.86</t>
  </si>
  <si>
    <t>01578</t>
  </si>
  <si>
    <t>032200276</t>
  </si>
  <si>
    <t>01579</t>
  </si>
  <si>
    <t>032200277</t>
  </si>
  <si>
    <t>01580</t>
  </si>
  <si>
    <t>032200278</t>
  </si>
  <si>
    <t>01581</t>
  </si>
  <si>
    <t>032200279</t>
  </si>
  <si>
    <t>65FSJB-40</t>
  </si>
  <si>
    <t>372.65</t>
  </si>
  <si>
    <t>01582</t>
  </si>
  <si>
    <t>032200280</t>
  </si>
  <si>
    <t>01583</t>
  </si>
  <si>
    <t>040900121</t>
  </si>
  <si>
    <t>组合式油烟交通化机组1台</t>
  </si>
  <si>
    <t>DEF-200</t>
  </si>
  <si>
    <t>2015.03.31</t>
  </si>
  <si>
    <t>合肥通汇风机厂</t>
  </si>
  <si>
    <t>752.14</t>
  </si>
  <si>
    <t>01584</t>
  </si>
  <si>
    <t>现综合办3肥东厂区南门车棚（原2巢湖水稻基地1大兴合成食堂）</t>
  </si>
  <si>
    <t>132.00</t>
  </si>
  <si>
    <t>01585</t>
  </si>
  <si>
    <t>031000289</t>
  </si>
  <si>
    <t>封罐机1台</t>
  </si>
  <si>
    <t>FB-1100</t>
  </si>
  <si>
    <t>212.00</t>
  </si>
  <si>
    <t>01586</t>
  </si>
  <si>
    <t>030100080</t>
  </si>
  <si>
    <t>液相色谱仪一套</t>
  </si>
  <si>
    <t>515单泵</t>
  </si>
  <si>
    <t>2015.05.26</t>
  </si>
  <si>
    <t>合肥捷岛科学仪器公司</t>
  </si>
  <si>
    <t>4,957.26</t>
  </si>
  <si>
    <t>01587</t>
  </si>
  <si>
    <t>031000290</t>
  </si>
  <si>
    <t>开箱机</t>
  </si>
  <si>
    <t>金坛金旺包装科技公司</t>
  </si>
  <si>
    <t>2,564.10</t>
  </si>
  <si>
    <t>01588</t>
  </si>
  <si>
    <t>031000291</t>
  </si>
  <si>
    <t>装箱机1套</t>
  </si>
  <si>
    <t>7,965.81</t>
  </si>
  <si>
    <t>01590</t>
  </si>
  <si>
    <t>031000293</t>
  </si>
  <si>
    <t>捆扎机一台</t>
  </si>
  <si>
    <t>01591</t>
  </si>
  <si>
    <t>安徽荣悦厨房设备有限</t>
  </si>
  <si>
    <t>178.00</t>
  </si>
  <si>
    <t>01592</t>
  </si>
  <si>
    <t>031000294</t>
  </si>
  <si>
    <t>管线式高剪切乳化机1台</t>
  </si>
  <si>
    <t>上海启双机电公司</t>
  </si>
  <si>
    <t>01593</t>
  </si>
  <si>
    <t>031000295</t>
  </si>
  <si>
    <t>01594</t>
  </si>
  <si>
    <t>031000296</t>
  </si>
  <si>
    <t>半自动捆扎机1台</t>
  </si>
  <si>
    <t>2015.06.29</t>
  </si>
  <si>
    <t>杭州永创智能设备股份</t>
  </si>
  <si>
    <t>01595</t>
  </si>
  <si>
    <t>031000297</t>
  </si>
  <si>
    <t>01596</t>
  </si>
  <si>
    <t>040300066</t>
  </si>
  <si>
    <t>爱普生针式打印机</t>
  </si>
  <si>
    <t>LQ680K2</t>
  </si>
  <si>
    <t>2015.06.30</t>
  </si>
  <si>
    <t>合肥美杰数码科技公司</t>
  </si>
  <si>
    <t>01597</t>
  </si>
  <si>
    <t>040300067</t>
  </si>
  <si>
    <t>01598</t>
  </si>
  <si>
    <t>040200229</t>
  </si>
  <si>
    <t>启天M4550-N000</t>
  </si>
  <si>
    <t>合肥昊承信息科技公司</t>
  </si>
  <si>
    <t>128.20</t>
  </si>
  <si>
    <t>01599</t>
  </si>
  <si>
    <t>040200230</t>
  </si>
  <si>
    <t>01600</t>
  </si>
  <si>
    <t>040200231</t>
  </si>
  <si>
    <t>01601</t>
  </si>
  <si>
    <t>031000298</t>
  </si>
  <si>
    <t>不锈钢沉降槽</t>
  </si>
  <si>
    <t>DN1600</t>
  </si>
  <si>
    <t>无锡置信机械设备制造</t>
  </si>
  <si>
    <t>1,230.77</t>
  </si>
  <si>
    <t>01602</t>
  </si>
  <si>
    <t>031000299</t>
  </si>
  <si>
    <t>无锡置信机械设备</t>
  </si>
  <si>
    <t>01603</t>
  </si>
  <si>
    <t>031000300</t>
  </si>
  <si>
    <t>无锡置信机构设备公司</t>
  </si>
  <si>
    <t>01604</t>
  </si>
  <si>
    <t>031000301</t>
  </si>
  <si>
    <t>无锡置信机械设备公司</t>
  </si>
  <si>
    <t>01605</t>
  </si>
  <si>
    <t>031000302</t>
  </si>
  <si>
    <t>01606</t>
  </si>
  <si>
    <t>031000303</t>
  </si>
  <si>
    <t>01607</t>
  </si>
  <si>
    <t>031000304</t>
  </si>
  <si>
    <t>01608</t>
  </si>
  <si>
    <t>031000305</t>
  </si>
  <si>
    <t>01609</t>
  </si>
  <si>
    <t>031000306</t>
  </si>
  <si>
    <t>01610</t>
  </si>
  <si>
    <t>031000307</t>
  </si>
  <si>
    <t>01611</t>
  </si>
  <si>
    <t>031000308</t>
  </si>
  <si>
    <t>肥东项目制剂</t>
  </si>
  <si>
    <t>01612</t>
  </si>
  <si>
    <t>031000309</t>
  </si>
  <si>
    <t>01613</t>
  </si>
  <si>
    <t>040100128</t>
  </si>
  <si>
    <t>KFR-26GW/K(26556)Ga-3</t>
  </si>
  <si>
    <t>2015.07.31</t>
  </si>
  <si>
    <t>安徽百大乐普生商厦</t>
  </si>
  <si>
    <t>71.79</t>
  </si>
  <si>
    <t>01614</t>
  </si>
  <si>
    <t>040100129</t>
  </si>
  <si>
    <t>KFR-72LW(72566)Ab-3</t>
  </si>
  <si>
    <t>01615</t>
  </si>
  <si>
    <t>040100130</t>
  </si>
  <si>
    <t>01616</t>
  </si>
  <si>
    <t>040100131</t>
  </si>
  <si>
    <t>01617</t>
  </si>
  <si>
    <t>040100132</t>
  </si>
  <si>
    <t>01620</t>
  </si>
  <si>
    <t>032200281</t>
  </si>
  <si>
    <t>防爆电控箱1套</t>
  </si>
  <si>
    <t>YZZ-28EX</t>
  </si>
  <si>
    <t>2015.08.31</t>
  </si>
  <si>
    <t>兴源环境科技股份公司</t>
  </si>
  <si>
    <t>222.22</t>
  </si>
  <si>
    <t>01621</t>
  </si>
  <si>
    <t>032200282</t>
  </si>
  <si>
    <t>01625</t>
  </si>
  <si>
    <t>031000314</t>
  </si>
  <si>
    <t>氟塑料离心泵1台</t>
  </si>
  <si>
    <t>80FSB-30</t>
  </si>
  <si>
    <t>合肥力达泵阀厂</t>
  </si>
  <si>
    <t>199.15</t>
  </si>
  <si>
    <t>01626</t>
  </si>
  <si>
    <t>031000315</t>
  </si>
  <si>
    <t>01627</t>
  </si>
  <si>
    <t>031000316</t>
  </si>
  <si>
    <t>01628</t>
  </si>
  <si>
    <t>031000317</t>
  </si>
  <si>
    <t>01629</t>
  </si>
  <si>
    <t>031000318</t>
  </si>
  <si>
    <t>01630</t>
  </si>
  <si>
    <t>031000319</t>
  </si>
  <si>
    <t>电动隔膜泵1台</t>
  </si>
  <si>
    <t>DBY-65</t>
  </si>
  <si>
    <t>合肥市康凯机电公司</t>
  </si>
  <si>
    <t>01631</t>
  </si>
  <si>
    <t>031000320</t>
  </si>
  <si>
    <t>01632</t>
  </si>
  <si>
    <t>031000321</t>
  </si>
  <si>
    <t>01633</t>
  </si>
  <si>
    <t>031000322</t>
  </si>
  <si>
    <t>01634</t>
  </si>
  <si>
    <t>031000323</t>
  </si>
  <si>
    <t>01635</t>
  </si>
  <si>
    <t>031000324</t>
  </si>
  <si>
    <t>01636</t>
  </si>
  <si>
    <t>031000325</t>
  </si>
  <si>
    <t>01637</t>
  </si>
  <si>
    <t>031000326</t>
  </si>
  <si>
    <t>01638</t>
  </si>
  <si>
    <t>040900124</t>
  </si>
  <si>
    <t>佳能照像机</t>
  </si>
  <si>
    <t>安徽苏宁云商销售公司</t>
  </si>
  <si>
    <t>135.96</t>
  </si>
  <si>
    <t>01639</t>
  </si>
  <si>
    <t>2015.09.30</t>
  </si>
  <si>
    <t>农化综合办，原财务部（税控发票扫描）2019停用，2022.1.19已移交农化综合办俞士旺</t>
  </si>
  <si>
    <t>安徽税诺信息科技公司</t>
  </si>
  <si>
    <t>136.75</t>
  </si>
  <si>
    <t>01640</t>
  </si>
  <si>
    <t>032200283</t>
  </si>
  <si>
    <t>搪瓷反应釜1台（原032200108）</t>
  </si>
  <si>
    <t>2000L</t>
  </si>
  <si>
    <t>1,066.67</t>
  </si>
  <si>
    <t>01641</t>
  </si>
  <si>
    <t>032200284</t>
  </si>
  <si>
    <t>01642</t>
  </si>
  <si>
    <t>031000179</t>
  </si>
  <si>
    <t>高剪切管线式乳化机1台</t>
  </si>
  <si>
    <t>RH-G1+22  6A</t>
  </si>
  <si>
    <t>2015.10.29</t>
  </si>
  <si>
    <t>合肥华派机电有限公司</t>
  </si>
  <si>
    <t>周云徽</t>
  </si>
  <si>
    <t>01643</t>
  </si>
  <si>
    <t>031000180</t>
  </si>
  <si>
    <t>高剪切管钱式乳化机1台</t>
  </si>
  <si>
    <t>01644</t>
  </si>
  <si>
    <t>030100081</t>
  </si>
  <si>
    <t>激光粒度分析仪（含电脑、多功能一体机）</t>
  </si>
  <si>
    <t>9300ST</t>
  </si>
  <si>
    <t>2,871.79</t>
  </si>
  <si>
    <t>01645</t>
  </si>
  <si>
    <t>032200288</t>
  </si>
  <si>
    <t>搪玻璃反应釜一台</t>
  </si>
  <si>
    <t>2015.11.27</t>
  </si>
  <si>
    <t>江苏扬阳化工设备</t>
  </si>
  <si>
    <t>1,641.03</t>
  </si>
  <si>
    <t>01646</t>
  </si>
  <si>
    <t>040200235</t>
  </si>
  <si>
    <t>联想扬天T4900V，19寸</t>
  </si>
  <si>
    <t>2015.12.11</t>
  </si>
  <si>
    <t>澳沃电子科技</t>
  </si>
  <si>
    <t>01647</t>
  </si>
  <si>
    <t>040200234</t>
  </si>
  <si>
    <t>扬天T4900V，19寸</t>
  </si>
  <si>
    <t>01648</t>
  </si>
  <si>
    <t>031400025</t>
  </si>
  <si>
    <t>0.5H卧式砂磨机一台</t>
  </si>
  <si>
    <t>RT-0.5H</t>
  </si>
  <si>
    <t>上海儒特机电设备</t>
  </si>
  <si>
    <t>01649</t>
  </si>
  <si>
    <t>031000181</t>
  </si>
  <si>
    <t>铝箔封口机1台</t>
  </si>
  <si>
    <t>2.4KW</t>
  </si>
  <si>
    <t>广州广益机械制造</t>
  </si>
  <si>
    <t>2,461.54</t>
  </si>
  <si>
    <t>01650</t>
  </si>
  <si>
    <t>031000182</t>
  </si>
  <si>
    <t>01651</t>
  </si>
  <si>
    <t>打印复印一体机（佳能MF215）</t>
  </si>
  <si>
    <t>佳能MF215，打印复印传真一体机，黑色</t>
  </si>
  <si>
    <t>农化财务部（公用），丰乐种业新大楼803室</t>
  </si>
  <si>
    <t>美杰数码科技</t>
  </si>
  <si>
    <t>63.25</t>
  </si>
  <si>
    <t>01652</t>
  </si>
  <si>
    <t>0200017</t>
  </si>
  <si>
    <t>福特商用车(皖A FL-795)</t>
  </si>
  <si>
    <t>福特锐界</t>
  </si>
  <si>
    <t>恒信德龙美华</t>
  </si>
  <si>
    <t>15,254.02</t>
  </si>
  <si>
    <t>01654</t>
  </si>
  <si>
    <t>031000183</t>
  </si>
  <si>
    <t>半自动打包机</t>
  </si>
  <si>
    <t>YS-A2H</t>
  </si>
  <si>
    <t>2015.12.29</t>
  </si>
  <si>
    <t>杭州永创智能机械</t>
  </si>
  <si>
    <t>01655</t>
  </si>
  <si>
    <t>031000184</t>
  </si>
  <si>
    <t>01656</t>
  </si>
  <si>
    <t>031000185</t>
  </si>
  <si>
    <t>01657</t>
  </si>
  <si>
    <t>040300069</t>
  </si>
  <si>
    <t>技术工程部</t>
  </si>
  <si>
    <t>项目办</t>
  </si>
  <si>
    <t>合肥美杰数码科技</t>
  </si>
  <si>
    <t>01658</t>
  </si>
  <si>
    <t>030200040</t>
  </si>
  <si>
    <t>RenQ-IV</t>
  </si>
  <si>
    <t>安徽华脉科技发展公司</t>
  </si>
  <si>
    <t>01659</t>
  </si>
  <si>
    <t>030200041</t>
  </si>
  <si>
    <t>智能数据采集传输仪、反控装置</t>
  </si>
  <si>
    <t>HM-802II</t>
  </si>
  <si>
    <t>444.44</t>
  </si>
  <si>
    <t>01660</t>
  </si>
  <si>
    <t>030200042</t>
  </si>
  <si>
    <t>PH分析仪</t>
  </si>
  <si>
    <t>PH8500</t>
  </si>
  <si>
    <t>01661</t>
  </si>
  <si>
    <t>030200043</t>
  </si>
  <si>
    <t>视频监控系统</t>
  </si>
  <si>
    <t>837.61</t>
  </si>
  <si>
    <t>01662</t>
  </si>
  <si>
    <t>040200233</t>
  </si>
  <si>
    <t>联想E460</t>
  </si>
  <si>
    <t>合肥澳沃电子</t>
  </si>
  <si>
    <t>145.30</t>
  </si>
  <si>
    <t>01666</t>
  </si>
  <si>
    <t>030300023</t>
  </si>
  <si>
    <t>旋转闪蒸干燥机1台（原0303019中4台分拆）</t>
  </si>
  <si>
    <t>2015.12.31</t>
  </si>
  <si>
    <t>1,720.00</t>
  </si>
  <si>
    <t>01676</t>
  </si>
  <si>
    <t>030300025</t>
  </si>
  <si>
    <t>WH-3000</t>
  </si>
  <si>
    <t>肥东</t>
  </si>
  <si>
    <t>1,920.00</t>
  </si>
  <si>
    <t>余宏东</t>
  </si>
  <si>
    <t>2016.01.31</t>
  </si>
  <si>
    <t>01677</t>
  </si>
  <si>
    <t>030300026</t>
  </si>
  <si>
    <t>不锈钢加热器</t>
  </si>
  <si>
    <t>320平方</t>
  </si>
  <si>
    <t>896.00</t>
  </si>
  <si>
    <t>64</t>
  </si>
  <si>
    <t>01668</t>
  </si>
  <si>
    <t>040200236</t>
  </si>
  <si>
    <t>2016.01.25</t>
  </si>
  <si>
    <t>01669</t>
  </si>
  <si>
    <t>030700205</t>
  </si>
  <si>
    <t>防爆淀粉泵1台（原030700033中4台分拆）</t>
  </si>
  <si>
    <t>50IND-50</t>
  </si>
  <si>
    <t>2016.01.26</t>
  </si>
  <si>
    <t>原合成分厂调拔</t>
  </si>
  <si>
    <t>360.00</t>
  </si>
  <si>
    <t>01673</t>
  </si>
  <si>
    <t>032200285</t>
  </si>
  <si>
    <t>电动防爆梁式起重机</t>
  </si>
  <si>
    <t>3T-6M</t>
  </si>
  <si>
    <t>河南发达起重机公司</t>
  </si>
  <si>
    <t>1,264.96</t>
  </si>
  <si>
    <t>01674</t>
  </si>
  <si>
    <t>031000186</t>
  </si>
  <si>
    <t>卧式砂磨机</t>
  </si>
  <si>
    <t>2016.01.27</t>
  </si>
  <si>
    <t>王海法孚能源技术</t>
  </si>
  <si>
    <t>01678</t>
  </si>
  <si>
    <t>0200018</t>
  </si>
  <si>
    <t>深信服aServer-2000超融合服务器</t>
  </si>
  <si>
    <t>深信服aServer-2000，网络智能分析系统服务器</t>
  </si>
  <si>
    <t>2016.02.29</t>
  </si>
  <si>
    <t>企业管理部</t>
  </si>
  <si>
    <t>肥东分厂信息机房</t>
  </si>
  <si>
    <t>合肥鑫贝电子</t>
  </si>
  <si>
    <t>1,808.55</t>
  </si>
  <si>
    <t>01680</t>
  </si>
  <si>
    <t>032200289</t>
  </si>
  <si>
    <t>SC200PH计</t>
  </si>
  <si>
    <t>LXV404.99.00102+PD1R1</t>
  </si>
  <si>
    <t>2016.03.31</t>
  </si>
  <si>
    <t>合肥八骏仪器</t>
  </si>
  <si>
    <t>343.58</t>
  </si>
  <si>
    <t>458.12</t>
  </si>
  <si>
    <t>记--916</t>
  </si>
  <si>
    <t>01681</t>
  </si>
  <si>
    <t>032200290</t>
  </si>
  <si>
    <t>SC溶氧仪</t>
  </si>
  <si>
    <t>LXV404.99.00502+9020000</t>
  </si>
  <si>
    <t>561.49</t>
  </si>
  <si>
    <t>748.72</t>
  </si>
  <si>
    <t>01682</t>
  </si>
  <si>
    <t>032200291</t>
  </si>
  <si>
    <t>江苏扬阳设备</t>
  </si>
  <si>
    <t>1,230.43</t>
  </si>
  <si>
    <t>记--218</t>
  </si>
  <si>
    <t>01683</t>
  </si>
  <si>
    <t>031600001</t>
  </si>
  <si>
    <t>氨水储槽（玻璃钢）</t>
  </si>
  <si>
    <t>50立方米</t>
  </si>
  <si>
    <t>2016.05.30</t>
  </si>
  <si>
    <t>二手设备</t>
  </si>
  <si>
    <t>安徽晋煤金龙源</t>
  </si>
  <si>
    <t>记--1035</t>
  </si>
  <si>
    <t>0316</t>
  </si>
  <si>
    <t>01684</t>
  </si>
  <si>
    <t>031600002</t>
  </si>
  <si>
    <t>氨水储槽（碳钢）</t>
  </si>
  <si>
    <t>287.90</t>
  </si>
  <si>
    <t>01685</t>
  </si>
  <si>
    <t>031600003</t>
  </si>
  <si>
    <t>01686</t>
  </si>
  <si>
    <t>031600004</t>
  </si>
  <si>
    <t>氨冷凝器</t>
  </si>
  <si>
    <t>204平方米</t>
  </si>
  <si>
    <t>1,244.62</t>
  </si>
  <si>
    <t>01687</t>
  </si>
  <si>
    <t>031600005</t>
  </si>
  <si>
    <t>板热（不锈钢）</t>
  </si>
  <si>
    <t>180平方米</t>
  </si>
  <si>
    <t>01689</t>
  </si>
  <si>
    <t>031600007</t>
  </si>
  <si>
    <t>305.85</t>
  </si>
  <si>
    <t>01690</t>
  </si>
  <si>
    <t>031600008</t>
  </si>
  <si>
    <t>WW0.9/10A-Q</t>
  </si>
  <si>
    <t>341.88</t>
  </si>
  <si>
    <t>01691</t>
  </si>
  <si>
    <t>031600009</t>
  </si>
  <si>
    <t>空气储罐（碳钢）</t>
  </si>
  <si>
    <t>5.8立方米</t>
  </si>
  <si>
    <t>01692</t>
  </si>
  <si>
    <t>01000016</t>
  </si>
  <si>
    <t>肥东分厂一号仓库</t>
  </si>
  <si>
    <t>皖（2023）肥东县不动产权第0138036号，建筑面积3212.93㎡，钢混结构，标准二层</t>
  </si>
  <si>
    <t>2016.05.31</t>
  </si>
  <si>
    <t>8,570.75</t>
  </si>
  <si>
    <t>102,849.00</t>
  </si>
  <si>
    <t>171,414.94</t>
  </si>
  <si>
    <t>104</t>
  </si>
  <si>
    <t>记--1037</t>
  </si>
  <si>
    <t>01693</t>
  </si>
  <si>
    <t>01000017</t>
  </si>
  <si>
    <t>肥东分厂二号仓库</t>
  </si>
  <si>
    <t>皖（2023）肥东县不动产权第0138037号，建筑面积3212.93㎡，钢混结构，标准二层</t>
  </si>
  <si>
    <t>8,758.74</t>
  </si>
  <si>
    <t>105,104.88</t>
  </si>
  <si>
    <t>175,174.73</t>
  </si>
  <si>
    <t>01694</t>
  </si>
  <si>
    <t>01000018</t>
  </si>
  <si>
    <t>肥东分厂三号仓库</t>
  </si>
  <si>
    <t>皖（2023）肥东县不动产权第0138038号，建筑面积3398.35㎡，钢混结构，单层</t>
  </si>
  <si>
    <t>8,217.05</t>
  </si>
  <si>
    <t>98,604.60</t>
  </si>
  <si>
    <t>164,340.95</t>
  </si>
  <si>
    <t>01695</t>
  </si>
  <si>
    <t>01000019</t>
  </si>
  <si>
    <t>肥东分厂危险品库2</t>
  </si>
  <si>
    <t>皖（2023）肥东县不动产权第0138039号，建筑面积645.75㎡，钢混结构，单层</t>
  </si>
  <si>
    <t>2,237.46</t>
  </si>
  <si>
    <t>26,849.52</t>
  </si>
  <si>
    <t>44,749.24</t>
  </si>
  <si>
    <t>01696</t>
  </si>
  <si>
    <t>01000020</t>
  </si>
  <si>
    <t>肥东分厂危废品库</t>
  </si>
  <si>
    <t>皖（2023）肥东县不动产权第0138042号，建筑面积645.75㎡，钢混结构，单层</t>
  </si>
  <si>
    <t>1,978.82</t>
  </si>
  <si>
    <t>23,745.84</t>
  </si>
  <si>
    <t>39,576.50</t>
  </si>
  <si>
    <t>01697</t>
  </si>
  <si>
    <t>01000021</t>
  </si>
  <si>
    <t>肥东分厂干燥间</t>
  </si>
  <si>
    <t>皖（2023）肥东县不动产权第0138043号，建筑面积349.28㎡，钢混结构，单层</t>
  </si>
  <si>
    <t>1,649.60</t>
  </si>
  <si>
    <t>19,795.20</t>
  </si>
  <si>
    <t>32,992.10</t>
  </si>
  <si>
    <t>01698</t>
  </si>
  <si>
    <t>01000022</t>
  </si>
  <si>
    <t>肥东分厂剧毒品库</t>
  </si>
  <si>
    <t>皖（2023）肥东县不动产权第0138041号，建筑面积744.50㎡，钢混结构，单层</t>
  </si>
  <si>
    <t>2,278.27</t>
  </si>
  <si>
    <t>27,339.24</t>
  </si>
  <si>
    <t>45,565.41</t>
  </si>
  <si>
    <t>01699</t>
  </si>
  <si>
    <t>040200237</t>
  </si>
  <si>
    <t>联想电脑（胡华海）</t>
  </si>
  <si>
    <t>I5-6200U 8G 256G PCIE SSD IPS FHD WIN10</t>
  </si>
  <si>
    <t>2016.06.08</t>
  </si>
  <si>
    <t>上海圆迈贸易</t>
  </si>
  <si>
    <t>231.96</t>
  </si>
  <si>
    <t>63</t>
  </si>
  <si>
    <t>记--110</t>
  </si>
  <si>
    <t>01700</t>
  </si>
  <si>
    <t>0200019</t>
  </si>
  <si>
    <t>起亚轿车(皖A FL-751)</t>
  </si>
  <si>
    <t>起亚牌YQZ6421AMJE5</t>
  </si>
  <si>
    <t>2016.06.16</t>
  </si>
  <si>
    <t>安徽悦莱汽车公司</t>
  </si>
  <si>
    <t>7,136.15</t>
  </si>
  <si>
    <t>4,757.21</t>
  </si>
  <si>
    <t>记--148</t>
  </si>
  <si>
    <t>01701</t>
  </si>
  <si>
    <t>031400024</t>
  </si>
  <si>
    <t>2016.06.22</t>
  </si>
  <si>
    <t>肥东分厂研发中心</t>
  </si>
  <si>
    <t>上海现代环境工程公司</t>
  </si>
  <si>
    <t>271.71</t>
  </si>
  <si>
    <t>记--843</t>
  </si>
  <si>
    <t>01702</t>
  </si>
  <si>
    <t>031000327</t>
  </si>
  <si>
    <t>A200+</t>
  </si>
  <si>
    <t>多米诺科技公司</t>
  </si>
  <si>
    <t>2,718.09</t>
  </si>
  <si>
    <t>记--845</t>
  </si>
  <si>
    <t>01703</t>
  </si>
  <si>
    <t>031000328</t>
  </si>
  <si>
    <t>制剂C车间空调通风设备（空调+风机）</t>
  </si>
  <si>
    <t>合肥泰诺环保公司</t>
  </si>
  <si>
    <t>5,128.29</t>
  </si>
  <si>
    <t>3,418.80</t>
  </si>
  <si>
    <t>记--847</t>
  </si>
  <si>
    <t>01704</t>
  </si>
  <si>
    <t>肥东分厂电动门及道间旗杆</t>
  </si>
  <si>
    <t>合肥荣高智能公司</t>
  </si>
  <si>
    <t>1,990.13</t>
  </si>
  <si>
    <t>1,326.87</t>
  </si>
  <si>
    <t>记--849</t>
  </si>
  <si>
    <t>01705</t>
  </si>
  <si>
    <t>032200292</t>
  </si>
  <si>
    <t>搪瓷浆式搅拌</t>
  </si>
  <si>
    <t>2016.08.26</t>
  </si>
  <si>
    <t>靖江润阳化工设备公司</t>
  </si>
  <si>
    <t>211.59</t>
  </si>
  <si>
    <t>记--708</t>
  </si>
  <si>
    <t>01706</t>
  </si>
  <si>
    <t>032200293</t>
  </si>
  <si>
    <t>211.60</t>
  </si>
  <si>
    <t>01707</t>
  </si>
  <si>
    <t>032200294</t>
  </si>
  <si>
    <t>氟塑料自吸泵（污水管笼化水泵）</t>
  </si>
  <si>
    <t>65FZB-20L</t>
  </si>
  <si>
    <t>合肥力达</t>
  </si>
  <si>
    <t>444.05</t>
  </si>
  <si>
    <t>记--711</t>
  </si>
  <si>
    <t>01708</t>
  </si>
  <si>
    <t>032200295</t>
  </si>
  <si>
    <t>01709</t>
  </si>
  <si>
    <t>032200296</t>
  </si>
  <si>
    <t>01710</t>
  </si>
  <si>
    <t>032200297</t>
  </si>
  <si>
    <t>01711</t>
  </si>
  <si>
    <t>032200298</t>
  </si>
  <si>
    <t>01712</t>
  </si>
  <si>
    <t>032200299</t>
  </si>
  <si>
    <t>444.06</t>
  </si>
  <si>
    <t>01713</t>
  </si>
  <si>
    <t>032200300</t>
  </si>
  <si>
    <t>01714</t>
  </si>
  <si>
    <t>032200301</t>
  </si>
  <si>
    <t>01715</t>
  </si>
  <si>
    <t>032200302</t>
  </si>
  <si>
    <t>01716</t>
  </si>
  <si>
    <t>032200303</t>
  </si>
  <si>
    <t>01717</t>
  </si>
  <si>
    <t>032200304</t>
  </si>
  <si>
    <t>01718</t>
  </si>
  <si>
    <t>032200305</t>
  </si>
  <si>
    <t>自吸排污泵（污水处理）</t>
  </si>
  <si>
    <t>50ZW10-20-2.2</t>
  </si>
  <si>
    <t>合肥四联</t>
  </si>
  <si>
    <t>181.16</t>
  </si>
  <si>
    <t>90.60</t>
  </si>
  <si>
    <t>记--713</t>
  </si>
  <si>
    <t>01719</t>
  </si>
  <si>
    <t>032200306</t>
  </si>
  <si>
    <t>50ZW15-10-2.2</t>
  </si>
  <si>
    <t>181.15</t>
  </si>
  <si>
    <t>01720</t>
  </si>
  <si>
    <t>032200307</t>
  </si>
  <si>
    <t>01721</t>
  </si>
  <si>
    <t>032200308</t>
  </si>
  <si>
    <t>80ZW40-30-7.5</t>
  </si>
  <si>
    <t>338.26</t>
  </si>
  <si>
    <t>169.23</t>
  </si>
  <si>
    <t>01722</t>
  </si>
  <si>
    <t>032200309</t>
  </si>
  <si>
    <t>潜污泵（污水处理）</t>
  </si>
  <si>
    <t>50WQP15-20-2.2</t>
  </si>
  <si>
    <t>327.82</t>
  </si>
  <si>
    <t>01723</t>
  </si>
  <si>
    <t>032200310</t>
  </si>
  <si>
    <t>搪瓷储罐（肥东分厂）</t>
  </si>
  <si>
    <t>K500L</t>
  </si>
  <si>
    <t>江苏扬阳</t>
  </si>
  <si>
    <t>602.04</t>
  </si>
  <si>
    <t>300.85</t>
  </si>
  <si>
    <t>记--715</t>
  </si>
  <si>
    <t>01724</t>
  </si>
  <si>
    <t>032200311</t>
  </si>
  <si>
    <t>01725</t>
  </si>
  <si>
    <t>031400026</t>
  </si>
  <si>
    <t>磁力反应釜</t>
  </si>
  <si>
    <t>GSH1/10</t>
  </si>
  <si>
    <t>威海汇鑫</t>
  </si>
  <si>
    <t>1,094.20</t>
  </si>
  <si>
    <t>记--717</t>
  </si>
  <si>
    <t>01726</t>
  </si>
  <si>
    <t>032200312</t>
  </si>
  <si>
    <t>变频器（肥东合成）</t>
  </si>
  <si>
    <t>VFD550CP43A-21</t>
  </si>
  <si>
    <t>2016.08.28</t>
  </si>
  <si>
    <t>上海众势</t>
  </si>
  <si>
    <t>698.84</t>
  </si>
  <si>
    <t>349.40</t>
  </si>
  <si>
    <t>记--852</t>
  </si>
  <si>
    <t>01727</t>
  </si>
  <si>
    <t>032200313</t>
  </si>
  <si>
    <t>01728</t>
  </si>
  <si>
    <t>032200314</t>
  </si>
  <si>
    <t>698.85</t>
  </si>
  <si>
    <t>01729</t>
  </si>
  <si>
    <t>032200315</t>
  </si>
  <si>
    <t>VFD300CP43B-21</t>
  </si>
  <si>
    <t>314.90</t>
  </si>
  <si>
    <t>157.37</t>
  </si>
  <si>
    <t>01730</t>
  </si>
  <si>
    <t>肥东分厂视频监控系统</t>
  </si>
  <si>
    <t>2016.09.30</t>
  </si>
  <si>
    <t>合肥新振智能</t>
  </si>
  <si>
    <t>27,404.97</t>
  </si>
  <si>
    <t>12,180.18</t>
  </si>
  <si>
    <t>记--886</t>
  </si>
  <si>
    <t>03381</t>
  </si>
  <si>
    <t>笔记本电脑（联想 昭阳K21-80）</t>
  </si>
  <si>
    <t>联想 昭阳K21-80</t>
  </si>
  <si>
    <t>2016.10.14</t>
  </si>
  <si>
    <t>综合办，原1王玮2019.11.19从丰乐香料调入，现2024.7.30移交农化综合办</t>
  </si>
  <si>
    <t>163.76</t>
  </si>
  <si>
    <t>2019.11.19</t>
  </si>
  <si>
    <t>01731</t>
  </si>
  <si>
    <t>032200316</t>
  </si>
  <si>
    <t>石墨冷凝器</t>
  </si>
  <si>
    <t>YKC50-20M2-11</t>
  </si>
  <si>
    <t>2016.10.17</t>
  </si>
  <si>
    <t>肥东经济示范园肥东合成分厂</t>
  </si>
  <si>
    <t>台州市西达石墨设备</t>
  </si>
  <si>
    <t>1,538.14</t>
  </si>
  <si>
    <t>记--162</t>
  </si>
  <si>
    <t>01732</t>
  </si>
  <si>
    <t>032200317</t>
  </si>
  <si>
    <t>YKC40-10M2-11</t>
  </si>
  <si>
    <t>肥东循环示范园肥东合成分厂</t>
  </si>
  <si>
    <t>东台市西达石墨设备</t>
  </si>
  <si>
    <t>769.50</t>
  </si>
  <si>
    <t>01733</t>
  </si>
  <si>
    <t>032200318</t>
  </si>
  <si>
    <t>氟塑料自吸泵（污水站）</t>
  </si>
  <si>
    <t>80FZB-45L</t>
  </si>
  <si>
    <t>2016.10.19</t>
  </si>
  <si>
    <t>合肥市力达泵阀厂</t>
  </si>
  <si>
    <t>1,051.13</t>
  </si>
  <si>
    <t>记--194</t>
  </si>
  <si>
    <t>01734</t>
  </si>
  <si>
    <t>032200319</t>
  </si>
  <si>
    <t>820.62</t>
  </si>
  <si>
    <t>01735</t>
  </si>
  <si>
    <t>032200320</t>
  </si>
  <si>
    <t>50FZB-20</t>
  </si>
  <si>
    <t>452.91</t>
  </si>
  <si>
    <t>01736</t>
  </si>
  <si>
    <t>032200321</t>
  </si>
  <si>
    <t>50FZB-30L</t>
  </si>
  <si>
    <t>615.26</t>
  </si>
  <si>
    <t>01737</t>
  </si>
  <si>
    <t>032200322</t>
  </si>
  <si>
    <t>615.25</t>
  </si>
  <si>
    <t>01738</t>
  </si>
  <si>
    <t>032200323</t>
  </si>
  <si>
    <t>氟塑料离心泵（污水站）</t>
  </si>
  <si>
    <t>IHF65-50-160</t>
  </si>
  <si>
    <t>555.18</t>
  </si>
  <si>
    <t>01739</t>
  </si>
  <si>
    <t>032200324</t>
  </si>
  <si>
    <t>555.17</t>
  </si>
  <si>
    <t>01740</t>
  </si>
  <si>
    <t>032200325</t>
  </si>
  <si>
    <t>控制器（LDO电极）及支架（污水站）</t>
  </si>
  <si>
    <t>SC200</t>
  </si>
  <si>
    <t>安徽大舜通用仪器</t>
  </si>
  <si>
    <t>1,947.09</t>
  </si>
  <si>
    <t>778.80</t>
  </si>
  <si>
    <t>记--196</t>
  </si>
  <si>
    <t>01741</t>
  </si>
  <si>
    <t>032200326</t>
  </si>
  <si>
    <t>01742</t>
  </si>
  <si>
    <t>03220327</t>
  </si>
  <si>
    <t>控制器（ORP电极）（污水站）</t>
  </si>
  <si>
    <t>P33</t>
  </si>
  <si>
    <t>1,054.71</t>
  </si>
  <si>
    <t>421.88</t>
  </si>
  <si>
    <t>01743</t>
  </si>
  <si>
    <t>032200328</t>
  </si>
  <si>
    <t>控制器（OPR电极）（污水站）</t>
  </si>
  <si>
    <t>01744</t>
  </si>
  <si>
    <t>032200329</t>
  </si>
  <si>
    <t>01745</t>
  </si>
  <si>
    <t>031700001</t>
  </si>
  <si>
    <t>反应釜（带夹套）</t>
  </si>
  <si>
    <t>K1000L</t>
  </si>
  <si>
    <t>2016.10.20</t>
  </si>
  <si>
    <t>微胶囊装置--肥东分厂</t>
  </si>
  <si>
    <t>临沂宏业化工设备</t>
  </si>
  <si>
    <t>1,709.42</t>
  </si>
  <si>
    <t>记--198</t>
  </si>
  <si>
    <t>0317</t>
  </si>
  <si>
    <t>01746</t>
  </si>
  <si>
    <t>031700002</t>
  </si>
  <si>
    <t>反应釜（不带夹套）</t>
  </si>
  <si>
    <t>1,752.46</t>
  </si>
  <si>
    <t>01747</t>
  </si>
  <si>
    <t>031700003</t>
  </si>
  <si>
    <t>3,247.54</t>
  </si>
  <si>
    <t>01748</t>
  </si>
  <si>
    <t>031700004</t>
  </si>
  <si>
    <t>3,803.58</t>
  </si>
  <si>
    <t>1,521.37</t>
  </si>
  <si>
    <t>01749</t>
  </si>
  <si>
    <t>031700005</t>
  </si>
  <si>
    <t>01750</t>
  </si>
  <si>
    <t>031800001</t>
  </si>
  <si>
    <t>种衣剂装置--肥东分厂</t>
  </si>
  <si>
    <t>2,820.62</t>
  </si>
  <si>
    <t>0318</t>
  </si>
  <si>
    <t>01751</t>
  </si>
  <si>
    <t>031800002</t>
  </si>
  <si>
    <t>01752</t>
  </si>
  <si>
    <t>031800003</t>
  </si>
  <si>
    <t>2,307.62</t>
  </si>
  <si>
    <t>01753</t>
  </si>
  <si>
    <t>031800004</t>
  </si>
  <si>
    <t>01754</t>
  </si>
  <si>
    <t>031800005</t>
  </si>
  <si>
    <t>高位槽（不带夹套）</t>
  </si>
  <si>
    <t>01755</t>
  </si>
  <si>
    <t>031800006</t>
  </si>
  <si>
    <t>01756</t>
  </si>
  <si>
    <t>031800007</t>
  </si>
  <si>
    <t>01757</t>
  </si>
  <si>
    <t>031800008</t>
  </si>
  <si>
    <t>01758</t>
  </si>
  <si>
    <t>031800009</t>
  </si>
  <si>
    <t>01759</t>
  </si>
  <si>
    <t>031800010</t>
  </si>
  <si>
    <t>01760</t>
  </si>
  <si>
    <t>031800011</t>
  </si>
  <si>
    <t>K3000l</t>
  </si>
  <si>
    <t>01761</t>
  </si>
  <si>
    <t>031800012</t>
  </si>
  <si>
    <t>01762</t>
  </si>
  <si>
    <t>031800013</t>
  </si>
  <si>
    <t>01763</t>
  </si>
  <si>
    <t>031800014</t>
  </si>
  <si>
    <t>01764</t>
  </si>
  <si>
    <t>030100082</t>
  </si>
  <si>
    <t>液相色谱仪1260</t>
  </si>
  <si>
    <t>安捷伦1260</t>
  </si>
  <si>
    <t>2016.10.28</t>
  </si>
  <si>
    <t>肥东分厂质检室</t>
  </si>
  <si>
    <t>合肥捷岛科学仪器</t>
  </si>
  <si>
    <t>28,632.29</t>
  </si>
  <si>
    <t>11,452.99</t>
  </si>
  <si>
    <t>记--601</t>
  </si>
  <si>
    <t>01765</t>
  </si>
  <si>
    <t>04090056</t>
  </si>
  <si>
    <t>肥东信息机房设施工程</t>
  </si>
  <si>
    <t>电气线路、网络设施、机柜等安装</t>
  </si>
  <si>
    <t>2016.10.31</t>
  </si>
  <si>
    <t>安徽盛讯信息科技</t>
  </si>
  <si>
    <t>3,664.96</t>
  </si>
  <si>
    <t>记--862</t>
  </si>
  <si>
    <t>01766</t>
  </si>
  <si>
    <t>030800120</t>
  </si>
  <si>
    <t>3000L开式</t>
  </si>
  <si>
    <t>2016.11.10</t>
  </si>
  <si>
    <t>肥东合成苯磺隆项目车间</t>
  </si>
  <si>
    <t>江阴市化工设备厂</t>
  </si>
  <si>
    <t>3,103.23</t>
  </si>
  <si>
    <t>1,128.55</t>
  </si>
  <si>
    <t>记--167</t>
  </si>
  <si>
    <t>01767</t>
  </si>
  <si>
    <t>030800121</t>
  </si>
  <si>
    <t>江阴市化工设备</t>
  </si>
  <si>
    <t>01768</t>
  </si>
  <si>
    <t>030800122</t>
  </si>
  <si>
    <t>塘玻璃反应罐</t>
  </si>
  <si>
    <t>01769</t>
  </si>
  <si>
    <t>080300123</t>
  </si>
  <si>
    <t>3,103.22</t>
  </si>
  <si>
    <t>01770</t>
  </si>
  <si>
    <t>080300124</t>
  </si>
  <si>
    <t>01771</t>
  </si>
  <si>
    <t>080300125</t>
  </si>
  <si>
    <t>01772</t>
  </si>
  <si>
    <t>030800126</t>
  </si>
  <si>
    <t>3000L闭式</t>
  </si>
  <si>
    <t>2,444.63</t>
  </si>
  <si>
    <t>01773</t>
  </si>
  <si>
    <t>030800127</t>
  </si>
  <si>
    <t>01774</t>
  </si>
  <si>
    <t>030800128</t>
  </si>
  <si>
    <t>2,444.64</t>
  </si>
  <si>
    <t>01775</t>
  </si>
  <si>
    <t>030800129</t>
  </si>
  <si>
    <t>5000L闭式</t>
  </si>
  <si>
    <t>4,517.84</t>
  </si>
  <si>
    <t>1,642.74</t>
  </si>
  <si>
    <t>01776</t>
  </si>
  <si>
    <t>030800130</t>
  </si>
  <si>
    <t>5000L开式</t>
  </si>
  <si>
    <t>01777</t>
  </si>
  <si>
    <t>030800131</t>
  </si>
  <si>
    <t>01778</t>
  </si>
  <si>
    <t>030800132</t>
  </si>
  <si>
    <t>01779</t>
  </si>
  <si>
    <t>030800133</t>
  </si>
  <si>
    <t>1,642.73</t>
  </si>
  <si>
    <t>01780</t>
  </si>
  <si>
    <t>030800134</t>
  </si>
  <si>
    <t>01782</t>
  </si>
  <si>
    <t>040200238</t>
  </si>
  <si>
    <t>联想LI2041WA</t>
  </si>
  <si>
    <t>2016.11.28</t>
  </si>
  <si>
    <t>市场管理部</t>
  </si>
  <si>
    <t>大兴分厂市场部</t>
  </si>
  <si>
    <t>合肥腾乐电子科技</t>
  </si>
  <si>
    <t>记--901</t>
  </si>
  <si>
    <t>01783</t>
  </si>
  <si>
    <t>030100083</t>
  </si>
  <si>
    <t>电导率仪</t>
  </si>
  <si>
    <t>DDSJ-308A</t>
  </si>
  <si>
    <t>2016.11.29</t>
  </si>
  <si>
    <t>上海仪分科学仪器</t>
  </si>
  <si>
    <t>291.09</t>
  </si>
  <si>
    <t>记--938</t>
  </si>
  <si>
    <t>01784</t>
  </si>
  <si>
    <t>031100019</t>
  </si>
  <si>
    <t>2016.11.30</t>
  </si>
  <si>
    <t>种衣剂设备</t>
  </si>
  <si>
    <t>肥东分厂种衣剂车间</t>
  </si>
  <si>
    <t>多米诺标识科技有限公</t>
  </si>
  <si>
    <t>4,889.26</t>
  </si>
  <si>
    <t>1,777.78</t>
  </si>
  <si>
    <t>记--1217</t>
  </si>
  <si>
    <t>0311</t>
  </si>
  <si>
    <t>01785</t>
  </si>
  <si>
    <t>031100020</t>
  </si>
  <si>
    <t>4,889.27</t>
  </si>
  <si>
    <t>01787</t>
  </si>
  <si>
    <t>030800136</t>
  </si>
  <si>
    <t>密闭离心机（平板式上卸料吊袋）</t>
  </si>
  <si>
    <t>PSD1500N</t>
  </si>
  <si>
    <t>江苏华大离心机公</t>
  </si>
  <si>
    <t>20,308.01</t>
  </si>
  <si>
    <t>7,384.62</t>
  </si>
  <si>
    <t>记--1219</t>
  </si>
  <si>
    <t>01788</t>
  </si>
  <si>
    <t>030800137</t>
  </si>
  <si>
    <t>20,308.02</t>
  </si>
  <si>
    <t>01789</t>
  </si>
  <si>
    <t>030800138</t>
  </si>
  <si>
    <t>悬臂吊</t>
  </si>
  <si>
    <t>YZD1200</t>
  </si>
  <si>
    <t>江苏华大离心机公司</t>
  </si>
  <si>
    <t>4,607.13</t>
  </si>
  <si>
    <t>01790</t>
  </si>
  <si>
    <t>030800139</t>
  </si>
  <si>
    <t>01791</t>
  </si>
  <si>
    <t>030500016</t>
  </si>
  <si>
    <t>低压配电柜</t>
  </si>
  <si>
    <t>GBL</t>
  </si>
  <si>
    <t>合肥普泰电气公司</t>
  </si>
  <si>
    <t>4,735.18</t>
  </si>
  <si>
    <t>1,721.88</t>
  </si>
  <si>
    <t>记--1085</t>
  </si>
  <si>
    <t>01792</t>
  </si>
  <si>
    <t>031000329</t>
  </si>
  <si>
    <t>米诺诺A+系列喷码机</t>
  </si>
  <si>
    <t>肥东制剂分厂袋装车间</t>
  </si>
  <si>
    <t>多米诺标识科技公司</t>
  </si>
  <si>
    <t>记--1087</t>
  </si>
  <si>
    <t>01793</t>
  </si>
  <si>
    <t>031000330</t>
  </si>
  <si>
    <t>01794</t>
  </si>
  <si>
    <t>031000331</t>
  </si>
  <si>
    <t>DBY-504/4KW</t>
  </si>
  <si>
    <t>合肥四联泵业公司</t>
  </si>
  <si>
    <t>1,087.68</t>
  </si>
  <si>
    <t>395.56</t>
  </si>
  <si>
    <t>记--1089</t>
  </si>
  <si>
    <t>01795</t>
  </si>
  <si>
    <t>031000332</t>
  </si>
  <si>
    <t>01796</t>
  </si>
  <si>
    <t>031000333</t>
  </si>
  <si>
    <t>01797</t>
  </si>
  <si>
    <t>031000334</t>
  </si>
  <si>
    <t>01798</t>
  </si>
  <si>
    <t>031000335</t>
  </si>
  <si>
    <t>01799</t>
  </si>
  <si>
    <t>031000336</t>
  </si>
  <si>
    <t>01800</t>
  </si>
  <si>
    <t>031000337</t>
  </si>
  <si>
    <t>01801</t>
  </si>
  <si>
    <t>031000338</t>
  </si>
  <si>
    <t>01802</t>
  </si>
  <si>
    <t>031000339</t>
  </si>
  <si>
    <t>DBY-254/1.5KW</t>
  </si>
  <si>
    <t>肥东制剂分厂种衣剂车间</t>
  </si>
  <si>
    <t>545.52</t>
  </si>
  <si>
    <t>01803</t>
  </si>
  <si>
    <t>031000340</t>
  </si>
  <si>
    <t>545.53</t>
  </si>
  <si>
    <t>01804</t>
  </si>
  <si>
    <t>031000341</t>
  </si>
  <si>
    <t>01805</t>
  </si>
  <si>
    <t>031000342</t>
  </si>
  <si>
    <t>01806</t>
  </si>
  <si>
    <t>031000343</t>
  </si>
  <si>
    <t>DBY-654KW</t>
  </si>
  <si>
    <t>1,156.26</t>
  </si>
  <si>
    <t>01807</t>
  </si>
  <si>
    <t>联想 扬天T4900C-13</t>
  </si>
  <si>
    <t>农化综合办，原财务部（刘春艳）2022.6月停用，2024.8.12已移交农化综合办处置</t>
  </si>
  <si>
    <t>安徽胜亿信息科技公司</t>
  </si>
  <si>
    <t>记--1223</t>
  </si>
  <si>
    <t>01808</t>
  </si>
  <si>
    <t>040200240</t>
  </si>
  <si>
    <t>农化综合办，原财务部（徐建红）2024.7月停用，2024.7.29已移交农化综合办处置</t>
  </si>
  <si>
    <t>01809</t>
  </si>
  <si>
    <t>040200241</t>
  </si>
  <si>
    <t>农化综合办，原财务部（王桂珍）2024.7月停用，2024.7.29已移交农化综合办处置</t>
  </si>
  <si>
    <t>01810</t>
  </si>
  <si>
    <t>040200242</t>
  </si>
  <si>
    <t>农化综合办，原财务部（余宏东）2024.7月停用，2024.7.29已移交农化综合办处置</t>
  </si>
  <si>
    <t>01811</t>
  </si>
  <si>
    <t>农化综合办，原财务部（张地）2023.3月停用，2024.8.12已移交农化综合办处置</t>
  </si>
  <si>
    <t>01812</t>
  </si>
  <si>
    <t>农化综合办，原财务部（高美）2023.3月停用，2024.8.12已移交农化综合办处置</t>
  </si>
  <si>
    <t>01813</t>
  </si>
  <si>
    <t>农化综合办，原财务部（牛治新）2023.3月停用，2024.8.12已移交农化综合办处置</t>
  </si>
  <si>
    <t>01814</t>
  </si>
  <si>
    <t>040200246</t>
  </si>
  <si>
    <t>笔记本电脑（联想ThinkPadE460）</t>
  </si>
  <si>
    <t>联想笔记本ThinkPadE460</t>
  </si>
  <si>
    <t>农化财务部（公用笔记本-联想），丰乐种业新大楼803室</t>
  </si>
  <si>
    <t>137.44</t>
  </si>
  <si>
    <t>01815</t>
  </si>
  <si>
    <t>030700210</t>
  </si>
  <si>
    <t>搪瓷双锥回转真空干燥机</t>
  </si>
  <si>
    <t>SZG-3000</t>
  </si>
  <si>
    <t>常州市强迪干燥设备</t>
  </si>
  <si>
    <t>8,743.74</t>
  </si>
  <si>
    <t>3,179.49</t>
  </si>
  <si>
    <t>记--1226</t>
  </si>
  <si>
    <t>01816</t>
  </si>
  <si>
    <t>030700211</t>
  </si>
  <si>
    <t>01817</t>
  </si>
  <si>
    <t>030100084</t>
  </si>
  <si>
    <t>高纯氢发生器</t>
  </si>
  <si>
    <t>SPH-500A</t>
  </si>
  <si>
    <t>450.91</t>
  </si>
  <si>
    <t>记--1227</t>
  </si>
  <si>
    <t>01818</t>
  </si>
  <si>
    <t>030100085</t>
  </si>
  <si>
    <t>01819</t>
  </si>
  <si>
    <t>030100086</t>
  </si>
  <si>
    <t>01820</t>
  </si>
  <si>
    <t>030100087</t>
  </si>
  <si>
    <t>450.93</t>
  </si>
  <si>
    <t>01821</t>
  </si>
  <si>
    <t>030100088</t>
  </si>
  <si>
    <t>空气发生器</t>
  </si>
  <si>
    <t>GCK3302</t>
  </si>
  <si>
    <t>329.44</t>
  </si>
  <si>
    <t>01822</t>
  </si>
  <si>
    <t>030100089</t>
  </si>
  <si>
    <t>01823</t>
  </si>
  <si>
    <t>030100090</t>
  </si>
  <si>
    <t>01824</t>
  </si>
  <si>
    <t>030100091</t>
  </si>
  <si>
    <t>329.45</t>
  </si>
  <si>
    <t>01825</t>
  </si>
  <si>
    <t>030100092</t>
  </si>
  <si>
    <t>SFG-400</t>
  </si>
  <si>
    <t>357.15</t>
  </si>
  <si>
    <t>01826</t>
  </si>
  <si>
    <t>031900001</t>
  </si>
  <si>
    <t>气流粉碎装置（成套设备）--肥东分厂</t>
  </si>
  <si>
    <t>多种设备组装</t>
  </si>
  <si>
    <t>气流粉碎装置--肥东分厂</t>
  </si>
  <si>
    <t>肥东制剂分厂粉剂车间</t>
  </si>
  <si>
    <t>太仓金溪粉碎设备</t>
  </si>
  <si>
    <t>112,679.46</t>
  </si>
  <si>
    <t>40,974.36</t>
  </si>
  <si>
    <t>记--1232</t>
  </si>
  <si>
    <t>0319</t>
  </si>
  <si>
    <t>01827</t>
  </si>
  <si>
    <t>031900002</t>
  </si>
  <si>
    <t>112,679.47</t>
  </si>
  <si>
    <t>01828</t>
  </si>
  <si>
    <t>030200044</t>
  </si>
  <si>
    <t>双曲面搅拌机</t>
  </si>
  <si>
    <t>GSJ-1500</t>
  </si>
  <si>
    <t>2016.12.05</t>
  </si>
  <si>
    <t>肥东合成分厂污水处理站</t>
  </si>
  <si>
    <t>南京晨荣环保设备</t>
  </si>
  <si>
    <t>1,897.40</t>
  </si>
  <si>
    <t>632.48</t>
  </si>
  <si>
    <t>记--153</t>
  </si>
  <si>
    <t>01829</t>
  </si>
  <si>
    <t>030200045</t>
  </si>
  <si>
    <t>01830</t>
  </si>
  <si>
    <t>030200046</t>
  </si>
  <si>
    <t>01831</t>
  </si>
  <si>
    <t>030200047</t>
  </si>
  <si>
    <t>1,897.42</t>
  </si>
  <si>
    <t>01832</t>
  </si>
  <si>
    <t>031800015</t>
  </si>
  <si>
    <t>出线柜（低压配电柜）</t>
  </si>
  <si>
    <t>1K-AA8</t>
  </si>
  <si>
    <t>安徽正协电气</t>
  </si>
  <si>
    <t>3,600.00</t>
  </si>
  <si>
    <t>记--155</t>
  </si>
  <si>
    <t>01833</t>
  </si>
  <si>
    <t>031800016</t>
  </si>
  <si>
    <t>2K-AA8</t>
  </si>
  <si>
    <t>3,538.61</t>
  </si>
  <si>
    <t>1,179.49</t>
  </si>
  <si>
    <t>01834</t>
  </si>
  <si>
    <t>031400027</t>
  </si>
  <si>
    <t>高剪切机</t>
  </si>
  <si>
    <t>FA25（标准型）</t>
  </si>
  <si>
    <t>安徽大舜通用</t>
  </si>
  <si>
    <t>1,292.50</t>
  </si>
  <si>
    <t>430.77</t>
  </si>
  <si>
    <t>记--158</t>
  </si>
  <si>
    <t>01835</t>
  </si>
  <si>
    <t>031400028</t>
  </si>
  <si>
    <t>01836</t>
  </si>
  <si>
    <t>040900161</t>
  </si>
  <si>
    <t>海信彩电</t>
  </si>
  <si>
    <t>LED55EC520UA</t>
  </si>
  <si>
    <t>2016.12.07</t>
  </si>
  <si>
    <t>肥东分厂办公楼展厅</t>
  </si>
  <si>
    <t>01837</t>
  </si>
  <si>
    <t>040900162</t>
  </si>
  <si>
    <t>01838</t>
  </si>
  <si>
    <t>040900163</t>
  </si>
  <si>
    <t>索尼相机</t>
  </si>
  <si>
    <t>ILCE-5100L</t>
  </si>
  <si>
    <t>大兴合成市场管理部</t>
  </si>
  <si>
    <t>01839</t>
  </si>
  <si>
    <t>195.73</t>
  </si>
  <si>
    <t>01840</t>
  </si>
  <si>
    <t>0200020</t>
  </si>
  <si>
    <t>大众帕萨特轿车（皖ANH081)</t>
  </si>
  <si>
    <t>大众汽车牌/VOLKSWAGENSVW71810BU</t>
  </si>
  <si>
    <t>肥东厂区，丰乐农化（综合办）管理</t>
  </si>
  <si>
    <t>安徽物华汽车服务</t>
  </si>
  <si>
    <t>22,781.66</t>
  </si>
  <si>
    <t>7,593.78</t>
  </si>
  <si>
    <t>记--166</t>
  </si>
  <si>
    <t>01841</t>
  </si>
  <si>
    <t>0200021</t>
  </si>
  <si>
    <t>大众帕萨特轿车（皖ANH082)</t>
  </si>
  <si>
    <t>01842</t>
  </si>
  <si>
    <t>031400029</t>
  </si>
  <si>
    <t>砂磨分散多用金</t>
  </si>
  <si>
    <t>上海现代环境工程</t>
  </si>
  <si>
    <t>523.05</t>
  </si>
  <si>
    <t>174.36</t>
  </si>
  <si>
    <t>记--172</t>
  </si>
  <si>
    <t>01843</t>
  </si>
  <si>
    <t>031400030</t>
  </si>
  <si>
    <t>523.06</t>
  </si>
  <si>
    <t>01845</t>
  </si>
  <si>
    <t>031800017</t>
  </si>
  <si>
    <t>工业用螺杆冷水机组及附件</t>
  </si>
  <si>
    <t>ICW130</t>
  </si>
  <si>
    <t>2016.12.12</t>
  </si>
  <si>
    <t>南京久鼎制冷空调设备</t>
  </si>
  <si>
    <t>14,359.08</t>
  </si>
  <si>
    <t>4,786.32</t>
  </si>
  <si>
    <t>记--190</t>
  </si>
  <si>
    <t>01846</t>
  </si>
  <si>
    <t>031800018</t>
  </si>
  <si>
    <t>ICW100</t>
  </si>
  <si>
    <t>12,307.78</t>
  </si>
  <si>
    <t>4,102.56</t>
  </si>
  <si>
    <t>记--192</t>
  </si>
  <si>
    <t>01848</t>
  </si>
  <si>
    <t>040900166</t>
  </si>
  <si>
    <t>大圆桌（3.2m）</t>
  </si>
  <si>
    <t>3.2M电动</t>
  </si>
  <si>
    <t>2016.12.13</t>
  </si>
  <si>
    <t>肥东分厂食堂包厢</t>
  </si>
  <si>
    <t>合肥华唯鑫家具</t>
  </si>
  <si>
    <t>记--206</t>
  </si>
  <si>
    <t>01849</t>
  </si>
  <si>
    <t>030200048</t>
  </si>
  <si>
    <t>潜水搅拌器</t>
  </si>
  <si>
    <t>QJB085/8-260/3-740/S</t>
  </si>
  <si>
    <t>2016.12.15</t>
  </si>
  <si>
    <t>肥东分厂合成污水处理站</t>
  </si>
  <si>
    <t>南京江锦环保设备</t>
  </si>
  <si>
    <t>554.16</t>
  </si>
  <si>
    <t>记--231</t>
  </si>
  <si>
    <t>01850</t>
  </si>
  <si>
    <t>030200049</t>
  </si>
  <si>
    <t>01851</t>
  </si>
  <si>
    <t>030200050</t>
  </si>
  <si>
    <t>01852</t>
  </si>
  <si>
    <t>030200051</t>
  </si>
  <si>
    <t>01853</t>
  </si>
  <si>
    <t>030200052</t>
  </si>
  <si>
    <t>01854</t>
  </si>
  <si>
    <t>030200053</t>
  </si>
  <si>
    <t>01855</t>
  </si>
  <si>
    <t>030200054</t>
  </si>
  <si>
    <t>01856</t>
  </si>
  <si>
    <t>030200055</t>
  </si>
  <si>
    <t>01857</t>
  </si>
  <si>
    <t>030200056</t>
  </si>
  <si>
    <t>01858</t>
  </si>
  <si>
    <t>030200057</t>
  </si>
  <si>
    <t>01859</t>
  </si>
  <si>
    <t>030200058</t>
  </si>
  <si>
    <t>01860</t>
  </si>
  <si>
    <t>030200059</t>
  </si>
  <si>
    <t>01861</t>
  </si>
  <si>
    <t>030200060</t>
  </si>
  <si>
    <t>01862</t>
  </si>
  <si>
    <t>030200061</t>
  </si>
  <si>
    <t>554.22</t>
  </si>
  <si>
    <t>01863</t>
  </si>
  <si>
    <t>030700212</t>
  </si>
  <si>
    <t>真空泵</t>
  </si>
  <si>
    <t>WLW-100BC</t>
  </si>
  <si>
    <t>肥东分厂精喹合成车间</t>
  </si>
  <si>
    <t>南京市威士真空设备</t>
  </si>
  <si>
    <t>1,312.96</t>
  </si>
  <si>
    <t>记--242</t>
  </si>
  <si>
    <t>01864</t>
  </si>
  <si>
    <t>030700213</t>
  </si>
  <si>
    <t>01865</t>
  </si>
  <si>
    <t>030800140</t>
  </si>
  <si>
    <t>塘瓷反应釜</t>
  </si>
  <si>
    <t>肥东合成分厂苯磺隆车间</t>
  </si>
  <si>
    <t>江苏工塘化工设备</t>
  </si>
  <si>
    <t>4,082.13</t>
  </si>
  <si>
    <t>1,360.68</t>
  </si>
  <si>
    <t>记--248</t>
  </si>
  <si>
    <t>01866</t>
  </si>
  <si>
    <t>031800019</t>
  </si>
  <si>
    <t>耐驰卧式砂磨机（进口)</t>
  </si>
  <si>
    <t>LME60</t>
  </si>
  <si>
    <t>2016.12.22</t>
  </si>
  <si>
    <t>肥东制剂种衣剂车间</t>
  </si>
  <si>
    <t>耐驰（上海）机械仪器</t>
  </si>
  <si>
    <t>43,077.23</t>
  </si>
  <si>
    <t>记--309</t>
  </si>
  <si>
    <t>01867</t>
  </si>
  <si>
    <t>031800020</t>
  </si>
  <si>
    <t>棒销式高效超细砂磨机（防爆型）</t>
  </si>
  <si>
    <t>FDS-30</t>
  </si>
  <si>
    <t>2016.12.23</t>
  </si>
  <si>
    <t>上海法孚莱能源技术</t>
  </si>
  <si>
    <t>18,461.67</t>
  </si>
  <si>
    <t>记--310</t>
  </si>
  <si>
    <t>01869</t>
  </si>
  <si>
    <t>031800022</t>
  </si>
  <si>
    <t>01870</t>
  </si>
  <si>
    <t>031700006</t>
  </si>
  <si>
    <t>肥东制剂微胶囊车间</t>
  </si>
  <si>
    <t>上海法孚莱能源</t>
  </si>
  <si>
    <t>01871</t>
  </si>
  <si>
    <t>031700007</t>
  </si>
  <si>
    <t>大流量盘式砂磨机（防爆型）</t>
  </si>
  <si>
    <t>FSP-60</t>
  </si>
  <si>
    <t>8,205.19</t>
  </si>
  <si>
    <t>01872</t>
  </si>
  <si>
    <t>031800023</t>
  </si>
  <si>
    <t>01873</t>
  </si>
  <si>
    <t>031800024</t>
  </si>
  <si>
    <t>01874</t>
  </si>
  <si>
    <t>040100133</t>
  </si>
  <si>
    <t>美的空调（72柜机）</t>
  </si>
  <si>
    <t>KFP-72LW/DY-PA400(D3)</t>
  </si>
  <si>
    <t>2016.12.26</t>
  </si>
  <si>
    <t>肥东综合办公室</t>
  </si>
  <si>
    <t>194.87</t>
  </si>
  <si>
    <t>记--334</t>
  </si>
  <si>
    <t>01875</t>
  </si>
  <si>
    <t>040100134</t>
  </si>
  <si>
    <t>供应公司/采购部</t>
  </si>
  <si>
    <t>肥东采购部</t>
  </si>
  <si>
    <t>160.69</t>
  </si>
  <si>
    <t>01876</t>
  </si>
  <si>
    <t>040100135</t>
  </si>
  <si>
    <t>肥东企管办公室</t>
  </si>
  <si>
    <t>01877</t>
  </si>
  <si>
    <t>040100136</t>
  </si>
  <si>
    <t>肥东生产制造办</t>
  </si>
  <si>
    <t>01878</t>
  </si>
  <si>
    <t>040100137</t>
  </si>
  <si>
    <t>01879</t>
  </si>
  <si>
    <t>040100138</t>
  </si>
  <si>
    <t>肥东人力办</t>
  </si>
  <si>
    <t>01880</t>
  </si>
  <si>
    <t>040100139</t>
  </si>
  <si>
    <t>肥东质检办</t>
  </si>
  <si>
    <t>01881</t>
  </si>
  <si>
    <t>040100140</t>
  </si>
  <si>
    <t>01882</t>
  </si>
  <si>
    <t>040100141</t>
  </si>
  <si>
    <t>01883</t>
  </si>
  <si>
    <t>040100142</t>
  </si>
  <si>
    <t>01884</t>
  </si>
  <si>
    <t>040100143</t>
  </si>
  <si>
    <t>01885</t>
  </si>
  <si>
    <t>040100144</t>
  </si>
  <si>
    <t>01886</t>
  </si>
  <si>
    <t>040100145</t>
  </si>
  <si>
    <t>肥东研发办</t>
  </si>
  <si>
    <t>01887</t>
  </si>
  <si>
    <t>040100146</t>
  </si>
  <si>
    <t>01888</t>
  </si>
  <si>
    <t>040100147</t>
  </si>
  <si>
    <t>01889</t>
  </si>
  <si>
    <t>040100148</t>
  </si>
  <si>
    <t>01890</t>
  </si>
  <si>
    <t>040100149</t>
  </si>
  <si>
    <t>01891</t>
  </si>
  <si>
    <t>040100150</t>
  </si>
  <si>
    <t>大兴制剂事业办</t>
  </si>
  <si>
    <t>01892</t>
  </si>
  <si>
    <t>040100151</t>
  </si>
  <si>
    <t>01893</t>
  </si>
  <si>
    <t>040100152</t>
  </si>
  <si>
    <t>01894</t>
  </si>
  <si>
    <t>040100153</t>
  </si>
  <si>
    <t>01895</t>
  </si>
  <si>
    <t>040100154</t>
  </si>
  <si>
    <t>01896</t>
  </si>
  <si>
    <t>040100155</t>
  </si>
  <si>
    <t>01897</t>
  </si>
  <si>
    <t>040100156</t>
  </si>
  <si>
    <t>01898</t>
  </si>
  <si>
    <t>040100157</t>
  </si>
  <si>
    <t>01899</t>
  </si>
  <si>
    <t>040100158</t>
  </si>
  <si>
    <t>美的空调（51柜机）</t>
  </si>
  <si>
    <t>KFR-51LW/DY-PA400(D3)</t>
  </si>
  <si>
    <t>肥东质检部门</t>
  </si>
  <si>
    <t>01900</t>
  </si>
  <si>
    <t>040100159</t>
  </si>
  <si>
    <t>01901</t>
  </si>
  <si>
    <t>040100160</t>
  </si>
  <si>
    <t>01902</t>
  </si>
  <si>
    <t>040100161</t>
  </si>
  <si>
    <t>肥东企管部</t>
  </si>
  <si>
    <t>01903</t>
  </si>
  <si>
    <t>040100162</t>
  </si>
  <si>
    <t>肥东研发部</t>
  </si>
  <si>
    <t>01904</t>
  </si>
  <si>
    <t>040100163</t>
  </si>
  <si>
    <t>美的空调（35挂机）</t>
  </si>
  <si>
    <t>KFR-35GW/DY-DA400(D3)</t>
  </si>
  <si>
    <t>肥东综合办</t>
  </si>
  <si>
    <t>合肥百大乐普生商厦</t>
  </si>
  <si>
    <t>01905</t>
  </si>
  <si>
    <t>040100164</t>
  </si>
  <si>
    <t>71.80</t>
  </si>
  <si>
    <t>01906</t>
  </si>
  <si>
    <t>040100165</t>
  </si>
  <si>
    <t>农化党委办公室</t>
  </si>
  <si>
    <t>01907</t>
  </si>
  <si>
    <t>040100166</t>
  </si>
  <si>
    <t>安全环保部</t>
  </si>
  <si>
    <t>肥东安环部</t>
  </si>
  <si>
    <t>01908</t>
  </si>
  <si>
    <t>040100167</t>
  </si>
  <si>
    <t>肥东质检部</t>
  </si>
  <si>
    <t>01909</t>
  </si>
  <si>
    <t>040100168</t>
  </si>
  <si>
    <t>01910</t>
  </si>
  <si>
    <t>040100169</t>
  </si>
  <si>
    <t>01911</t>
  </si>
  <si>
    <t>040100170</t>
  </si>
  <si>
    <t>01912</t>
  </si>
  <si>
    <t>040100171</t>
  </si>
  <si>
    <t>01913</t>
  </si>
  <si>
    <t>040100172</t>
  </si>
  <si>
    <t>01914</t>
  </si>
  <si>
    <t>040100173</t>
  </si>
  <si>
    <t>01915</t>
  </si>
  <si>
    <t>040100174</t>
  </si>
  <si>
    <t>01916</t>
  </si>
  <si>
    <t>040100175</t>
  </si>
  <si>
    <t>01917</t>
  </si>
  <si>
    <t>040100176</t>
  </si>
  <si>
    <t>大兴制剂事业部</t>
  </si>
  <si>
    <t>01922</t>
  </si>
  <si>
    <t>040100181</t>
  </si>
  <si>
    <t>国内业务部（原药）</t>
  </si>
  <si>
    <t>大兴原药部</t>
  </si>
  <si>
    <t>01923</t>
  </si>
  <si>
    <t>040100182</t>
  </si>
  <si>
    <t>大兴市场管理部</t>
  </si>
  <si>
    <t>01924</t>
  </si>
  <si>
    <t>040100183</t>
  </si>
  <si>
    <t>01925</t>
  </si>
  <si>
    <t>040100184</t>
  </si>
  <si>
    <t>01926</t>
  </si>
  <si>
    <t>040100185</t>
  </si>
  <si>
    <t>01927</t>
  </si>
  <si>
    <t>040100186</t>
  </si>
  <si>
    <t>01928</t>
  </si>
  <si>
    <t>040100187</t>
  </si>
  <si>
    <t>01929</t>
  </si>
  <si>
    <t>040100188</t>
  </si>
  <si>
    <t>01930</t>
  </si>
  <si>
    <t>040100189</t>
  </si>
  <si>
    <t>01931</t>
  </si>
  <si>
    <t>040100190</t>
  </si>
  <si>
    <t>01932</t>
  </si>
  <si>
    <t>040100191</t>
  </si>
  <si>
    <t>01933</t>
  </si>
  <si>
    <t>040100192</t>
  </si>
  <si>
    <t>01934</t>
  </si>
  <si>
    <t>040100193</t>
  </si>
  <si>
    <t>01935</t>
  </si>
  <si>
    <t>040100194</t>
  </si>
  <si>
    <t>01936</t>
  </si>
  <si>
    <t>040100195</t>
  </si>
  <si>
    <t>01937</t>
  </si>
  <si>
    <t>040100196</t>
  </si>
  <si>
    <t>01938</t>
  </si>
  <si>
    <t>040100197</t>
  </si>
  <si>
    <t>01939</t>
  </si>
  <si>
    <t>040100198</t>
  </si>
  <si>
    <t>01940</t>
  </si>
  <si>
    <t>040100199</t>
  </si>
  <si>
    <t>01941</t>
  </si>
  <si>
    <t>040100200</t>
  </si>
  <si>
    <t>01942</t>
  </si>
  <si>
    <t>040100201</t>
  </si>
  <si>
    <t>01943</t>
  </si>
  <si>
    <t>040100177</t>
  </si>
  <si>
    <t>01944</t>
  </si>
  <si>
    <t>040100178</t>
  </si>
  <si>
    <t>01945</t>
  </si>
  <si>
    <t>040100179</t>
  </si>
  <si>
    <t>01946</t>
  </si>
  <si>
    <t>040100180</t>
  </si>
  <si>
    <t>01947</t>
  </si>
  <si>
    <t>040100202</t>
  </si>
  <si>
    <t>美的空调（32挂机）</t>
  </si>
  <si>
    <t>KFR-32GW/DY-DA400(D3)</t>
  </si>
  <si>
    <t>大兴及肥东宿舍）（合肥乐普生）</t>
  </si>
  <si>
    <t>01948</t>
  </si>
  <si>
    <t>040100203</t>
  </si>
  <si>
    <t>63.24</t>
  </si>
  <si>
    <t>01949</t>
  </si>
  <si>
    <t>040100204</t>
  </si>
  <si>
    <t>01950</t>
  </si>
  <si>
    <t>040100205</t>
  </si>
  <si>
    <t>01951</t>
  </si>
  <si>
    <t>040100206</t>
  </si>
  <si>
    <t>01952</t>
  </si>
  <si>
    <t>040100207</t>
  </si>
  <si>
    <t>01953</t>
  </si>
  <si>
    <t>040100208</t>
  </si>
  <si>
    <t>01954</t>
  </si>
  <si>
    <t>040100209</t>
  </si>
  <si>
    <t>01955</t>
  </si>
  <si>
    <t>040100210</t>
  </si>
  <si>
    <t>01956</t>
  </si>
  <si>
    <t>040100211</t>
  </si>
  <si>
    <t>01957</t>
  </si>
  <si>
    <t>040100212</t>
  </si>
  <si>
    <t>01958</t>
  </si>
  <si>
    <t>040100213</t>
  </si>
  <si>
    <t>01959</t>
  </si>
  <si>
    <t>040100214</t>
  </si>
  <si>
    <t>01960</t>
  </si>
  <si>
    <t>040100215</t>
  </si>
  <si>
    <t>01961</t>
  </si>
  <si>
    <t>040100216</t>
  </si>
  <si>
    <t>01962</t>
  </si>
  <si>
    <t>040100217</t>
  </si>
  <si>
    <t>01963</t>
  </si>
  <si>
    <t>040100218</t>
  </si>
  <si>
    <t>01964</t>
  </si>
  <si>
    <t>040100219</t>
  </si>
  <si>
    <t>01965</t>
  </si>
  <si>
    <t>040100220</t>
  </si>
  <si>
    <t>01966</t>
  </si>
  <si>
    <t>040100221</t>
  </si>
  <si>
    <t>01967</t>
  </si>
  <si>
    <t>040100222</t>
  </si>
  <si>
    <t>01968</t>
  </si>
  <si>
    <t>040100223</t>
  </si>
  <si>
    <t>01969</t>
  </si>
  <si>
    <t>040100224</t>
  </si>
  <si>
    <t>01970</t>
  </si>
  <si>
    <t>040100225</t>
  </si>
  <si>
    <t>01971</t>
  </si>
  <si>
    <t>040100226</t>
  </si>
  <si>
    <t>01972</t>
  </si>
  <si>
    <t>040100227</t>
  </si>
  <si>
    <t>01973</t>
  </si>
  <si>
    <t>040100228</t>
  </si>
  <si>
    <t>01974</t>
  </si>
  <si>
    <t>040100229</t>
  </si>
  <si>
    <t>01975</t>
  </si>
  <si>
    <t>040100230</t>
  </si>
  <si>
    <t>01976</t>
  </si>
  <si>
    <t>040100231</t>
  </si>
  <si>
    <t>01977</t>
  </si>
  <si>
    <t>031022293</t>
  </si>
  <si>
    <t>不锈钢锥形槽</t>
  </si>
  <si>
    <t>DN1600*1200*6</t>
  </si>
  <si>
    <t>2016.12.27</t>
  </si>
  <si>
    <t>肥东制剂袋装车间</t>
  </si>
  <si>
    <t>溧阳市富宇机械</t>
  </si>
  <si>
    <t>2,051.30</t>
  </si>
  <si>
    <t>记--366</t>
  </si>
  <si>
    <t>01978</t>
  </si>
  <si>
    <t>031022294</t>
  </si>
  <si>
    <t>01979</t>
  </si>
  <si>
    <t>031022295</t>
  </si>
  <si>
    <t>01980</t>
  </si>
  <si>
    <t>031022296</t>
  </si>
  <si>
    <t>01981</t>
  </si>
  <si>
    <t>031022297</t>
  </si>
  <si>
    <t>01982</t>
  </si>
  <si>
    <t>031022298</t>
  </si>
  <si>
    <t>01983</t>
  </si>
  <si>
    <t>031022299</t>
  </si>
  <si>
    <t>01984</t>
  </si>
  <si>
    <t>031022300</t>
  </si>
  <si>
    <t>01985</t>
  </si>
  <si>
    <t>031022301</t>
  </si>
  <si>
    <t>01986</t>
  </si>
  <si>
    <t>031022302</t>
  </si>
  <si>
    <t>管线式高剪切均质乳化机</t>
  </si>
  <si>
    <t>430-1-6F</t>
  </si>
  <si>
    <t>2016.12.28</t>
  </si>
  <si>
    <t>上海启双机电</t>
  </si>
  <si>
    <t>3,384.72</t>
  </si>
  <si>
    <t>记--377</t>
  </si>
  <si>
    <t>01987</t>
  </si>
  <si>
    <t>031022303</t>
  </si>
  <si>
    <t>3,384.69</t>
  </si>
  <si>
    <t>1,128.20</t>
  </si>
  <si>
    <t>01988</t>
  </si>
  <si>
    <t>031022304</t>
  </si>
  <si>
    <t>01989</t>
  </si>
  <si>
    <t>031022305</t>
  </si>
  <si>
    <t>01990</t>
  </si>
  <si>
    <t>030200062</t>
  </si>
  <si>
    <t>GSJ-1000</t>
  </si>
  <si>
    <t>肥东合成污水处理站</t>
  </si>
  <si>
    <t>南京晨荣环保</t>
  </si>
  <si>
    <t>1,691.94</t>
  </si>
  <si>
    <t>记--379</t>
  </si>
  <si>
    <t>01991</t>
  </si>
  <si>
    <t>040200247</t>
  </si>
  <si>
    <t>税控电脑（台式）</t>
  </si>
  <si>
    <t>明基 商祺V4210</t>
  </si>
  <si>
    <t>2016.12.29</t>
  </si>
  <si>
    <t>农化综合办，原财务部（税控电脑）2024.7月停用，2024.7.29已移交农化综合办处置</t>
  </si>
  <si>
    <t>合肥市伟岸电子</t>
  </si>
  <si>
    <t>记--383</t>
  </si>
  <si>
    <t>01992</t>
  </si>
  <si>
    <t>040300070</t>
  </si>
  <si>
    <t>税控打印机</t>
  </si>
  <si>
    <t>富士DPK970K，票据针式打印机</t>
  </si>
  <si>
    <t>农化财务部（公用，原税票打印2024.7月闲置）丰乐种业新大楼803室</t>
  </si>
  <si>
    <t>68.38</t>
  </si>
  <si>
    <t>01993</t>
  </si>
  <si>
    <t>050100001</t>
  </si>
  <si>
    <t>门卫门前广场</t>
  </si>
  <si>
    <t>厂区道路</t>
  </si>
  <si>
    <t>肥东合成分厂/肥东制剂分厂</t>
  </si>
  <si>
    <t>肥东循环园</t>
  </si>
  <si>
    <t>8,453.03</t>
  </si>
  <si>
    <t>101,436.36</t>
  </si>
  <si>
    <t>42,265.14</t>
  </si>
  <si>
    <t>97</t>
  </si>
  <si>
    <t>记--384</t>
  </si>
  <si>
    <t>0501</t>
  </si>
  <si>
    <t>01994</t>
  </si>
  <si>
    <t>050100002</t>
  </si>
  <si>
    <t>白改黑道路</t>
  </si>
  <si>
    <t>肥东分厂循环园</t>
  </si>
  <si>
    <t>7,504.77</t>
  </si>
  <si>
    <t>90,057.24</t>
  </si>
  <si>
    <t>37,523.83</t>
  </si>
  <si>
    <t>01995</t>
  </si>
  <si>
    <t>050200001</t>
  </si>
  <si>
    <t>弱电管井</t>
  </si>
  <si>
    <t>3,713.81</t>
  </si>
  <si>
    <t>44,565.72</t>
  </si>
  <si>
    <t>18,569.06</t>
  </si>
  <si>
    <t>02456</t>
  </si>
  <si>
    <t>031400045</t>
  </si>
  <si>
    <t>实验边台</t>
  </si>
  <si>
    <t>L*750*800</t>
  </si>
  <si>
    <t>2017.01.01</t>
  </si>
  <si>
    <t>肥东综合楼研发中心</t>
  </si>
  <si>
    <t>上海子锟实验室设备</t>
  </si>
  <si>
    <t>2,116.65</t>
  </si>
  <si>
    <t>5,964.89</t>
  </si>
  <si>
    <t>1,399.37</t>
  </si>
  <si>
    <t>95</t>
  </si>
  <si>
    <t>2017.12.31</t>
  </si>
  <si>
    <t>02457</t>
  </si>
  <si>
    <t>031400046</t>
  </si>
  <si>
    <t>中央实验台</t>
  </si>
  <si>
    <t>L*1500*800</t>
  </si>
  <si>
    <t>1,345.42</t>
  </si>
  <si>
    <t>3,791.49</t>
  </si>
  <si>
    <t>889.49</t>
  </si>
  <si>
    <t>02458</t>
  </si>
  <si>
    <t>031400047</t>
  </si>
  <si>
    <t>中央台及边台试剂架</t>
  </si>
  <si>
    <t>L*420*750 L*250*750</t>
  </si>
  <si>
    <t>126.21</t>
  </si>
  <si>
    <t>820.53</t>
  </si>
  <si>
    <t>252.48</t>
  </si>
  <si>
    <t>02461</t>
  </si>
  <si>
    <t>031400050</t>
  </si>
  <si>
    <t>通风柜14台</t>
  </si>
  <si>
    <t>3,587.65</t>
  </si>
  <si>
    <t>10,110.54</t>
  </si>
  <si>
    <t>2,371.97</t>
  </si>
  <si>
    <t>02462</t>
  </si>
  <si>
    <t>031400051</t>
  </si>
  <si>
    <t>高温台</t>
  </si>
  <si>
    <t>49.05</t>
  </si>
  <si>
    <t>318.88</t>
  </si>
  <si>
    <t>98.12</t>
  </si>
  <si>
    <t>02463</t>
  </si>
  <si>
    <t>031400052</t>
  </si>
  <si>
    <t>器皿柜2台</t>
  </si>
  <si>
    <t>34.52</t>
  </si>
  <si>
    <t>222.51</t>
  </si>
  <si>
    <t>02464</t>
  </si>
  <si>
    <t>031400053</t>
  </si>
  <si>
    <t>药品柜17台</t>
  </si>
  <si>
    <t>1,088.71</t>
  </si>
  <si>
    <t>3,068.93</t>
  </si>
  <si>
    <t>720.06</t>
  </si>
  <si>
    <t>02465</t>
  </si>
  <si>
    <t>031400054</t>
  </si>
  <si>
    <t>PP药品柜</t>
  </si>
  <si>
    <t>26.95</t>
  </si>
  <si>
    <t>177.43</t>
  </si>
  <si>
    <t>54.70</t>
  </si>
  <si>
    <t>02466</t>
  </si>
  <si>
    <t>031400055</t>
  </si>
  <si>
    <t>货架16只</t>
  </si>
  <si>
    <t>164.21</t>
  </si>
  <si>
    <t>1,066.76</t>
  </si>
  <si>
    <t>02467</t>
  </si>
  <si>
    <t>031400056</t>
  </si>
  <si>
    <t>3,043.78</t>
  </si>
  <si>
    <t>8,578.32</t>
  </si>
  <si>
    <t>2,012.55</t>
  </si>
  <si>
    <t>02468</t>
  </si>
  <si>
    <t>031400057</t>
  </si>
  <si>
    <t>中央试验台2组</t>
  </si>
  <si>
    <t>179.79</t>
  </si>
  <si>
    <t>1,166.93</t>
  </si>
  <si>
    <t>02469</t>
  </si>
  <si>
    <t>031400058</t>
  </si>
  <si>
    <t>中央台试剂架</t>
  </si>
  <si>
    <t>L*420*750</t>
  </si>
  <si>
    <t>18.32</t>
  </si>
  <si>
    <t>116.99</t>
  </si>
  <si>
    <t>02470</t>
  </si>
  <si>
    <t>031400059</t>
  </si>
  <si>
    <t>通风柜4台</t>
  </si>
  <si>
    <t>1500*850*2350</t>
  </si>
  <si>
    <t>1,024.74</t>
  </si>
  <si>
    <t>2,888.47</t>
  </si>
  <si>
    <t>677.71</t>
  </si>
  <si>
    <t>02471</t>
  </si>
  <si>
    <t>031400060</t>
  </si>
  <si>
    <t>875.79</t>
  </si>
  <si>
    <t>2,468.37</t>
  </si>
  <si>
    <t>579.11</t>
  </si>
  <si>
    <t>02472</t>
  </si>
  <si>
    <t>031400061</t>
  </si>
  <si>
    <t>器皿柜3个</t>
  </si>
  <si>
    <t>51.37</t>
  </si>
  <si>
    <t>333.41</t>
  </si>
  <si>
    <t>02473</t>
  </si>
  <si>
    <t>031400062</t>
  </si>
  <si>
    <t>药品柜26个</t>
  </si>
  <si>
    <t>1,665.47</t>
  </si>
  <si>
    <t>4,693.99</t>
  </si>
  <si>
    <t>1,101.27</t>
  </si>
  <si>
    <t>02474</t>
  </si>
  <si>
    <t>031400063</t>
  </si>
  <si>
    <t>PP药品柜4个</t>
  </si>
  <si>
    <t>109.48</t>
  </si>
  <si>
    <t>711.18</t>
  </si>
  <si>
    <t>218.80</t>
  </si>
  <si>
    <t>02475</t>
  </si>
  <si>
    <t>031400064</t>
  </si>
  <si>
    <t>货架27个</t>
  </si>
  <si>
    <t>1,038.11</t>
  </si>
  <si>
    <t>2,925.05</t>
  </si>
  <si>
    <t>686.18</t>
  </si>
  <si>
    <t>02476</t>
  </si>
  <si>
    <t>031400065</t>
  </si>
  <si>
    <t>天平台5个</t>
  </si>
  <si>
    <t>900*600*800</t>
  </si>
  <si>
    <t>77.04</t>
  </si>
  <si>
    <t>500.10</t>
  </si>
  <si>
    <t>02477</t>
  </si>
  <si>
    <t>031400066</t>
  </si>
  <si>
    <t>资料柜20个</t>
  </si>
  <si>
    <t>1,281.46</t>
  </si>
  <si>
    <t>3,611.04</t>
  </si>
  <si>
    <t>847.13</t>
  </si>
  <si>
    <t>01996</t>
  </si>
  <si>
    <t>031022306</t>
  </si>
  <si>
    <t>砂磨机（DF60合金钢静态型砂磨机）</t>
  </si>
  <si>
    <t>DF60</t>
  </si>
  <si>
    <t>2017.01.23</t>
  </si>
  <si>
    <t>肥东制剂D车间</t>
  </si>
  <si>
    <t>上海儒佳机电科技</t>
  </si>
  <si>
    <t>15,666.52</t>
  </si>
  <si>
    <t>4,820.51</t>
  </si>
  <si>
    <t>记--203</t>
  </si>
  <si>
    <t>01997</t>
  </si>
  <si>
    <t>031022307</t>
  </si>
  <si>
    <t>01998</t>
  </si>
  <si>
    <t>031700008</t>
  </si>
  <si>
    <t>热水循环槽</t>
  </si>
  <si>
    <t>南京益中机械</t>
  </si>
  <si>
    <t>1,555.40</t>
  </si>
  <si>
    <t>记--205</t>
  </si>
  <si>
    <t>01999</t>
  </si>
  <si>
    <t>031700009</t>
  </si>
  <si>
    <t>高速剪切釜2立方</t>
  </si>
  <si>
    <t>DN1300*10*1300</t>
  </si>
  <si>
    <t>7,333.55</t>
  </si>
  <si>
    <t>2,256.41</t>
  </si>
  <si>
    <t>02000</t>
  </si>
  <si>
    <t>031700010</t>
  </si>
  <si>
    <t>变频调速剪切釜2立方</t>
  </si>
  <si>
    <t>8,666.39</t>
  </si>
  <si>
    <t>02001</t>
  </si>
  <si>
    <t>031800025</t>
  </si>
  <si>
    <t>不锈钢料桶0.2立方</t>
  </si>
  <si>
    <t>DN500*1.5*800</t>
  </si>
  <si>
    <t>255.40</t>
  </si>
  <si>
    <t>78.63</t>
  </si>
  <si>
    <t>02002</t>
  </si>
  <si>
    <t>031800026</t>
  </si>
  <si>
    <t>255.42</t>
  </si>
  <si>
    <t>02003</t>
  </si>
  <si>
    <t>031800027</t>
  </si>
  <si>
    <t>02004</t>
  </si>
  <si>
    <t>031800028</t>
  </si>
  <si>
    <t>02005</t>
  </si>
  <si>
    <t>031800029</t>
  </si>
  <si>
    <t>02006</t>
  </si>
  <si>
    <t>031800030</t>
  </si>
  <si>
    <t>02007</t>
  </si>
  <si>
    <t>031800031</t>
  </si>
  <si>
    <t>02008</t>
  </si>
  <si>
    <t>031800032</t>
  </si>
  <si>
    <t>02009</t>
  </si>
  <si>
    <t>031800033</t>
  </si>
  <si>
    <t>02010</t>
  </si>
  <si>
    <t>031022308</t>
  </si>
  <si>
    <t>南京滤达环保设备</t>
  </si>
  <si>
    <t>699.68</t>
  </si>
  <si>
    <t>记--213</t>
  </si>
  <si>
    <t>02011</t>
  </si>
  <si>
    <t>031022309</t>
  </si>
  <si>
    <t>699.70</t>
  </si>
  <si>
    <t>215.39</t>
  </si>
  <si>
    <t>02012</t>
  </si>
  <si>
    <t>031022310</t>
  </si>
  <si>
    <t>02013</t>
  </si>
  <si>
    <t>031022311</t>
  </si>
  <si>
    <t>02014</t>
  </si>
  <si>
    <t>031022312</t>
  </si>
  <si>
    <t>02015</t>
  </si>
  <si>
    <t>031022313</t>
  </si>
  <si>
    <t>02016</t>
  </si>
  <si>
    <t>031022314</t>
  </si>
  <si>
    <t>氟塑料自吸泵</t>
  </si>
  <si>
    <t>721.86</t>
  </si>
  <si>
    <t>记--217</t>
  </si>
  <si>
    <t>02017</t>
  </si>
  <si>
    <t>031022315</t>
  </si>
  <si>
    <t>记--220</t>
  </si>
  <si>
    <t>02018</t>
  </si>
  <si>
    <t>031022316</t>
  </si>
  <si>
    <t>699.69</t>
  </si>
  <si>
    <t>02019</t>
  </si>
  <si>
    <t>031022317</t>
  </si>
  <si>
    <t>02020</t>
  </si>
  <si>
    <t>031022318</t>
  </si>
  <si>
    <t>02021</t>
  </si>
  <si>
    <t>031022319</t>
  </si>
  <si>
    <t>02022</t>
  </si>
  <si>
    <t>030700214</t>
  </si>
  <si>
    <t>喷射泵</t>
  </si>
  <si>
    <t>WVPB200-I(316L)</t>
  </si>
  <si>
    <t>2017.01.24</t>
  </si>
  <si>
    <t>肥东合成精喹车间</t>
  </si>
  <si>
    <t>无锡市长庆化工防腐设</t>
  </si>
  <si>
    <t>595.72</t>
  </si>
  <si>
    <t>183.25</t>
  </si>
  <si>
    <t>记--223</t>
  </si>
  <si>
    <t>02023</t>
  </si>
  <si>
    <t>030800141</t>
  </si>
  <si>
    <t>肥东合成苯磺隆车间</t>
  </si>
  <si>
    <t>595.71</t>
  </si>
  <si>
    <t>02024</t>
  </si>
  <si>
    <t>030700215</t>
  </si>
  <si>
    <t>双桶桶夹</t>
  </si>
  <si>
    <t>2DCMJ</t>
  </si>
  <si>
    <t>南通台励福叉车销售</t>
  </si>
  <si>
    <t>644.66</t>
  </si>
  <si>
    <t>记--224</t>
  </si>
  <si>
    <t>02025</t>
  </si>
  <si>
    <t>030700216</t>
  </si>
  <si>
    <t>644.67</t>
  </si>
  <si>
    <t>02026</t>
  </si>
  <si>
    <t>030500017</t>
  </si>
  <si>
    <t>双电源配电柜(柜体600*1000*200）</t>
  </si>
  <si>
    <t>100KW</t>
  </si>
  <si>
    <t>肥东1.2.3号仓库</t>
  </si>
  <si>
    <t>上海人民电器合肥分</t>
  </si>
  <si>
    <t>461.86</t>
  </si>
  <si>
    <t>142.22</t>
  </si>
  <si>
    <t>记--226</t>
  </si>
  <si>
    <t>02027</t>
  </si>
  <si>
    <t>030500018</t>
  </si>
  <si>
    <t>双电源配电柜（柜体600*800*200）</t>
  </si>
  <si>
    <t>45KW</t>
  </si>
  <si>
    <t>肥东分厂1.2.3号仓库</t>
  </si>
  <si>
    <t>上海人民企业电器合肥</t>
  </si>
  <si>
    <t>295.19</t>
  </si>
  <si>
    <t>90.77</t>
  </si>
  <si>
    <t>02028</t>
  </si>
  <si>
    <t>030500019</t>
  </si>
  <si>
    <t>双电源配电柜（柜体500*800*200）</t>
  </si>
  <si>
    <t>10KW</t>
  </si>
  <si>
    <t>肥东分厂1.2.3仓库</t>
  </si>
  <si>
    <t>216.39</t>
  </si>
  <si>
    <t>02029</t>
  </si>
  <si>
    <t>030700217</t>
  </si>
  <si>
    <t>2017.01.31</t>
  </si>
  <si>
    <t>4,888.76</t>
  </si>
  <si>
    <t>记--236</t>
  </si>
  <si>
    <t>02030</t>
  </si>
  <si>
    <t>030200063</t>
  </si>
  <si>
    <t>ABB变频器及面板</t>
  </si>
  <si>
    <t>ACS510-01-046A-4</t>
  </si>
  <si>
    <t>安徽易力自动化</t>
  </si>
  <si>
    <t>622.50</t>
  </si>
  <si>
    <t>191.45</t>
  </si>
  <si>
    <t>记--238</t>
  </si>
  <si>
    <t>02031</t>
  </si>
  <si>
    <t>031900003</t>
  </si>
  <si>
    <t>等离子切割机</t>
  </si>
  <si>
    <t>LGK8-100</t>
  </si>
  <si>
    <t>肥东制剂气流粉碎车间</t>
  </si>
  <si>
    <t>安徽墨扬焊割设备</t>
  </si>
  <si>
    <t>622.49</t>
  </si>
  <si>
    <t>记--240</t>
  </si>
  <si>
    <t>02032</t>
  </si>
  <si>
    <t>031900004</t>
  </si>
  <si>
    <t>电焊机</t>
  </si>
  <si>
    <t>ZX7-315KD</t>
  </si>
  <si>
    <t>183.55</t>
  </si>
  <si>
    <t>02033</t>
  </si>
  <si>
    <t>031900005</t>
  </si>
  <si>
    <t>台钻</t>
  </si>
  <si>
    <t>344.09</t>
  </si>
  <si>
    <t>02034</t>
  </si>
  <si>
    <t>031900006</t>
  </si>
  <si>
    <t>氩弧焊机</t>
  </si>
  <si>
    <t>WSM-315K</t>
  </si>
  <si>
    <t>321.97</t>
  </si>
  <si>
    <t>98.97</t>
  </si>
  <si>
    <t>02035</t>
  </si>
  <si>
    <t>031800034</t>
  </si>
  <si>
    <t>立式管道泵</t>
  </si>
  <si>
    <t>ALP65-200B/5.5KW</t>
  </si>
  <si>
    <t>合肥市康凯机电</t>
  </si>
  <si>
    <t>244.73</t>
  </si>
  <si>
    <t>记--243</t>
  </si>
  <si>
    <t>02036</t>
  </si>
  <si>
    <t>031800035</t>
  </si>
  <si>
    <t>02037</t>
  </si>
  <si>
    <t>030200064</t>
  </si>
  <si>
    <t>自吸排污泵</t>
  </si>
  <si>
    <t>50ZW15-30-3</t>
  </si>
  <si>
    <t>肥东制剂污水处理站</t>
  </si>
  <si>
    <t>合肥四联泵业</t>
  </si>
  <si>
    <t>350.26</t>
  </si>
  <si>
    <t>记--244</t>
  </si>
  <si>
    <t>02038</t>
  </si>
  <si>
    <t>030200065</t>
  </si>
  <si>
    <t>02039</t>
  </si>
  <si>
    <t>030200066</t>
  </si>
  <si>
    <t>80zw40-30-7.5</t>
  </si>
  <si>
    <t>549.81</t>
  </si>
  <si>
    <t>02040</t>
  </si>
  <si>
    <t>030800142</t>
  </si>
  <si>
    <t>卧式离心泵</t>
  </si>
  <si>
    <t>ISW100-1602/15KW</t>
  </si>
  <si>
    <t>650.00</t>
  </si>
  <si>
    <t>02041</t>
  </si>
  <si>
    <t>032200330</t>
  </si>
  <si>
    <t>氟塑料合金离心泵</t>
  </si>
  <si>
    <t>50FSB-25YB2/4KW</t>
  </si>
  <si>
    <t>458.09</t>
  </si>
  <si>
    <t>140.85</t>
  </si>
  <si>
    <t>02042</t>
  </si>
  <si>
    <t>032200331</t>
  </si>
  <si>
    <t>02043</t>
  </si>
  <si>
    <t>031600010</t>
  </si>
  <si>
    <t>车床</t>
  </si>
  <si>
    <t>C630（加长）</t>
  </si>
  <si>
    <t>720.00</t>
  </si>
  <si>
    <t>记--246</t>
  </si>
  <si>
    <t>02044</t>
  </si>
  <si>
    <t>031600011</t>
  </si>
  <si>
    <t>C6140</t>
  </si>
  <si>
    <t>600.00</t>
  </si>
  <si>
    <t>02045</t>
  </si>
  <si>
    <t>031600012</t>
  </si>
  <si>
    <t>卷板机</t>
  </si>
  <si>
    <t>783.84</t>
  </si>
  <si>
    <t>02046</t>
  </si>
  <si>
    <t>030700218</t>
  </si>
  <si>
    <t>YKC50-20M2</t>
  </si>
  <si>
    <t>1,999.69</t>
  </si>
  <si>
    <t>记--262</t>
  </si>
  <si>
    <t>02047</t>
  </si>
  <si>
    <t>031022320</t>
  </si>
  <si>
    <t>电动葫芦</t>
  </si>
  <si>
    <t>CDIT*9M</t>
  </si>
  <si>
    <t>合肥南华机电设备</t>
  </si>
  <si>
    <t>338.76</t>
  </si>
  <si>
    <t>记--289</t>
  </si>
  <si>
    <t>02048</t>
  </si>
  <si>
    <t>031022321</t>
  </si>
  <si>
    <t>袋装车间生产线搬迁及安装(三河搬迁)</t>
  </si>
  <si>
    <t>江苏省工业设备安装</t>
  </si>
  <si>
    <t>54,276.79</t>
  </si>
  <si>
    <t>15,788.40</t>
  </si>
  <si>
    <t>记--323</t>
  </si>
  <si>
    <t>02049</t>
  </si>
  <si>
    <t>030500020</t>
  </si>
  <si>
    <t>配电间节能改造安装工程</t>
  </si>
  <si>
    <t>合肥和易节能</t>
  </si>
  <si>
    <t>93,145.51</t>
  </si>
  <si>
    <t>28,660.19</t>
  </si>
  <si>
    <t>记--324</t>
  </si>
  <si>
    <t>02303</t>
  </si>
  <si>
    <t>031022426</t>
  </si>
  <si>
    <t>生产自动化-机器人二期-四轴码垛机器人</t>
  </si>
  <si>
    <t>TR-F120</t>
  </si>
  <si>
    <t>2017.02.15</t>
  </si>
  <si>
    <t>肥东制剂13#车间</t>
  </si>
  <si>
    <t>合肥泰禾光电科技股份</t>
  </si>
  <si>
    <t>1,923.08</t>
  </si>
  <si>
    <t>23,076.96</t>
  </si>
  <si>
    <t>2017.11.14</t>
  </si>
  <si>
    <t>02304</t>
  </si>
  <si>
    <t>031022427</t>
  </si>
  <si>
    <t>生产自动化-机器人二期-机器人底座</t>
  </si>
  <si>
    <t>TR-DZ01</t>
  </si>
  <si>
    <t>42.74</t>
  </si>
  <si>
    <t>512.88</t>
  </si>
  <si>
    <t>02305</t>
  </si>
  <si>
    <t>031022428</t>
  </si>
  <si>
    <t>生产自动化-机器人二期-机器人安全围栏</t>
  </si>
  <si>
    <t>TR-HL01</t>
  </si>
  <si>
    <t>02306</t>
  </si>
  <si>
    <t>031022429</t>
  </si>
  <si>
    <t>生产自动化-机器人二期-纸箱海绵吸盘</t>
  </si>
  <si>
    <t>TR-ZS01</t>
  </si>
  <si>
    <t>213.68</t>
  </si>
  <si>
    <t>2,564.16</t>
  </si>
  <si>
    <t>02307</t>
  </si>
  <si>
    <t>031022430</t>
  </si>
  <si>
    <t>生产自动化-机器人二期-抓取输送机</t>
  </si>
  <si>
    <t>TR-ZQ01</t>
  </si>
  <si>
    <t>02308</t>
  </si>
  <si>
    <t>031022431</t>
  </si>
  <si>
    <t>生产自动化-机器人二期-过渡滚筒输送机</t>
  </si>
  <si>
    <t>TR-SS01</t>
  </si>
  <si>
    <t>149.57</t>
  </si>
  <si>
    <t>1,794.84</t>
  </si>
  <si>
    <t>02309</t>
  </si>
  <si>
    <t>031022432</t>
  </si>
  <si>
    <t>生产自动化-机器人二期-顶升移栽机构</t>
  </si>
  <si>
    <t>TR-DS01</t>
  </si>
  <si>
    <t>1,435.92</t>
  </si>
  <si>
    <t>02310</t>
  </si>
  <si>
    <t>031022433</t>
  </si>
  <si>
    <t>生产自动化-机器人二期-电器部分</t>
  </si>
  <si>
    <t>72.65</t>
  </si>
  <si>
    <t>871.80</t>
  </si>
  <si>
    <t>02311</t>
  </si>
  <si>
    <t>031022434</t>
  </si>
  <si>
    <t>肥东制剂14#车间</t>
  </si>
  <si>
    <t>2017.11.15</t>
  </si>
  <si>
    <t>02312</t>
  </si>
  <si>
    <t>031022435</t>
  </si>
  <si>
    <t>02313</t>
  </si>
  <si>
    <t>031022436</t>
  </si>
  <si>
    <t>02314</t>
  </si>
  <si>
    <t>031022437</t>
  </si>
  <si>
    <t>02315</t>
  </si>
  <si>
    <t>031022438</t>
  </si>
  <si>
    <t>1,230.72</t>
  </si>
  <si>
    <t>02316</t>
  </si>
  <si>
    <t>031022439</t>
  </si>
  <si>
    <t>生产自动化-机器人二期-过渡滚筒输送机1</t>
  </si>
  <si>
    <t>TR-SS02</t>
  </si>
  <si>
    <t>106.84</t>
  </si>
  <si>
    <t>1,282.08</t>
  </si>
  <si>
    <t>02317</t>
  </si>
  <si>
    <t>031022440</t>
  </si>
  <si>
    <t>生产自动化-机器人二期-过渡滚筒输送机2</t>
  </si>
  <si>
    <t>115.38</t>
  </si>
  <si>
    <t>1,384.56</t>
  </si>
  <si>
    <t>461.54</t>
  </si>
  <si>
    <t>02318</t>
  </si>
  <si>
    <t>031022441</t>
  </si>
  <si>
    <t>02319</t>
  </si>
  <si>
    <t>031022442</t>
  </si>
  <si>
    <t>02320</t>
  </si>
  <si>
    <t>031022443</t>
  </si>
  <si>
    <t>生产自动化-机器人二期-托盘库本体</t>
  </si>
  <si>
    <t>TR-BT01</t>
  </si>
  <si>
    <t>1,743.60</t>
  </si>
  <si>
    <t>581.20</t>
  </si>
  <si>
    <t>02321</t>
  </si>
  <si>
    <t>031022444</t>
  </si>
  <si>
    <t>生产自动化-机器人二期-空托盘链条输送机1</t>
  </si>
  <si>
    <t>TR-LT02</t>
  </si>
  <si>
    <t>02322</t>
  </si>
  <si>
    <t>031022445</t>
  </si>
  <si>
    <t>生产自动化-机器人二期-空托盘链条输送机2</t>
  </si>
  <si>
    <t>111.11</t>
  </si>
  <si>
    <t>1,333.32</t>
  </si>
  <si>
    <t>02323</t>
  </si>
  <si>
    <t>031022446</t>
  </si>
  <si>
    <t>生产自动化-机器人二期-空托盘移栽输送机</t>
  </si>
  <si>
    <t>TR-XZ02</t>
  </si>
  <si>
    <t>166.67</t>
  </si>
  <si>
    <t>2,000.04</t>
  </si>
  <si>
    <t>666.67</t>
  </si>
  <si>
    <t>02324</t>
  </si>
  <si>
    <t>031022447</t>
  </si>
  <si>
    <t>生产自动化-机器人二期-码垛输送机</t>
  </si>
  <si>
    <t>TR-MD01</t>
  </si>
  <si>
    <t>02325</t>
  </si>
  <si>
    <t>031022448</t>
  </si>
  <si>
    <t>02326</t>
  </si>
  <si>
    <t>031022449</t>
  </si>
  <si>
    <t>02327</t>
  </si>
  <si>
    <t>031022450</t>
  </si>
  <si>
    <t>生产自动化-机器人二期-叉车输送机</t>
  </si>
  <si>
    <t>TR-CQ01</t>
  </si>
  <si>
    <t>81.20</t>
  </si>
  <si>
    <t>974.40</t>
  </si>
  <si>
    <t>02328</t>
  </si>
  <si>
    <t>031022451</t>
  </si>
  <si>
    <t>02425</t>
  </si>
  <si>
    <t>031022528</t>
  </si>
  <si>
    <t>生产自动化-机器人二期-电器设备</t>
  </si>
  <si>
    <t>PLC</t>
  </si>
  <si>
    <t>495.73</t>
  </si>
  <si>
    <t>5,948.76</t>
  </si>
  <si>
    <t>2017.11.30</t>
  </si>
  <si>
    <t>02050</t>
  </si>
  <si>
    <t>031022322</t>
  </si>
  <si>
    <t>合力叉车</t>
  </si>
  <si>
    <t>CPD20-HA2</t>
  </si>
  <si>
    <t>2017.02.23</t>
  </si>
  <si>
    <t>肥东分厂仓库</t>
  </si>
  <si>
    <t>安徽均力机械设备</t>
  </si>
  <si>
    <t>2,628.02</t>
  </si>
  <si>
    <t>12,264.79</t>
  </si>
  <si>
    <t>3,504.27</t>
  </si>
  <si>
    <t>记--66</t>
  </si>
  <si>
    <t>02051</t>
  </si>
  <si>
    <t>031022323</t>
  </si>
  <si>
    <t>2,743.59</t>
  </si>
  <si>
    <t>12,803.42</t>
  </si>
  <si>
    <t>3,658.12</t>
  </si>
  <si>
    <t>02052</t>
  </si>
  <si>
    <t>031022324</t>
  </si>
  <si>
    <t>大风量W型活性碳过滤器</t>
  </si>
  <si>
    <t>ZTW-15000</t>
  </si>
  <si>
    <t>肥东分厂危险品仓库</t>
  </si>
  <si>
    <t>宜昌市智成环保设备</t>
  </si>
  <si>
    <t>794.62</t>
  </si>
  <si>
    <t>3,709.18</t>
  </si>
  <si>
    <t>1,059.83</t>
  </si>
  <si>
    <t>记--68</t>
  </si>
  <si>
    <t>02053</t>
  </si>
  <si>
    <t>030200067</t>
  </si>
  <si>
    <t>合成污水管笼制作及安装</t>
  </si>
  <si>
    <t>2017.02.24</t>
  </si>
  <si>
    <t>合肥春华及永红</t>
  </si>
  <si>
    <t>3,461.43</t>
  </si>
  <si>
    <t>16,153.56</t>
  </si>
  <si>
    <t>4,615.32</t>
  </si>
  <si>
    <t>记--77</t>
  </si>
  <si>
    <t>02055</t>
  </si>
  <si>
    <t>030200068</t>
  </si>
  <si>
    <t>计量泵</t>
  </si>
  <si>
    <t>YAMD04120</t>
  </si>
  <si>
    <t>肥东分厂污水处理站</t>
  </si>
  <si>
    <t>深圳市顺子机械</t>
  </si>
  <si>
    <t>125.02</t>
  </si>
  <si>
    <t>584.27</t>
  </si>
  <si>
    <t>166.99</t>
  </si>
  <si>
    <t>记--83</t>
  </si>
  <si>
    <t>02056</t>
  </si>
  <si>
    <t>030200069</t>
  </si>
  <si>
    <t>在线PH/T分析仪</t>
  </si>
  <si>
    <t>2017.02.28</t>
  </si>
  <si>
    <t>南昌赛硕科技</t>
  </si>
  <si>
    <t>358.80</t>
  </si>
  <si>
    <t>1,675.06</t>
  </si>
  <si>
    <t>记--663</t>
  </si>
  <si>
    <t>02057</t>
  </si>
  <si>
    <t>030200070</t>
  </si>
  <si>
    <t>333.44</t>
  </si>
  <si>
    <t>1,555.65</t>
  </si>
  <si>
    <t>02058</t>
  </si>
  <si>
    <t>031022325</t>
  </si>
  <si>
    <t>全自动贴标机</t>
  </si>
  <si>
    <t>XJY-630B</t>
  </si>
  <si>
    <t>肥东分厂制剂车间</t>
  </si>
  <si>
    <t>江苏汤姆包装机械</t>
  </si>
  <si>
    <t>5,743.29</t>
  </si>
  <si>
    <t>记--669</t>
  </si>
  <si>
    <t>02059</t>
  </si>
  <si>
    <t>031022326</t>
  </si>
  <si>
    <t>浆糊贴TBJ-120B</t>
  </si>
  <si>
    <t>6,111.16</t>
  </si>
  <si>
    <t>2,222.22</t>
  </si>
  <si>
    <t>02062</t>
  </si>
  <si>
    <t>030700221</t>
  </si>
  <si>
    <t>江苏新世界泵业</t>
  </si>
  <si>
    <t>145.36</t>
  </si>
  <si>
    <t>679.41</t>
  </si>
  <si>
    <t>194.19</t>
  </si>
  <si>
    <t>记--664</t>
  </si>
  <si>
    <t>02063</t>
  </si>
  <si>
    <t>030200071</t>
  </si>
  <si>
    <t>45KW变频器</t>
  </si>
  <si>
    <t>ACS510-01-088A-4ABB</t>
  </si>
  <si>
    <t>2017.03.13</t>
  </si>
  <si>
    <t>肥东合成污水站</t>
  </si>
  <si>
    <t>82.69</t>
  </si>
  <si>
    <t>992.28</t>
  </si>
  <si>
    <t>330.77</t>
  </si>
  <si>
    <t>02064</t>
  </si>
  <si>
    <t>031900008</t>
  </si>
  <si>
    <t>防爆动力配电箱</t>
  </si>
  <si>
    <t>BXD-T型</t>
  </si>
  <si>
    <t>肥东分厂气流粉碎车间</t>
  </si>
  <si>
    <t>1,415.40</t>
  </si>
  <si>
    <t>02065</t>
  </si>
  <si>
    <t>031900009</t>
  </si>
  <si>
    <t>02066</t>
  </si>
  <si>
    <t>031022327</t>
  </si>
  <si>
    <t>F10000L</t>
  </si>
  <si>
    <t>肥东制剂剂型车间</t>
  </si>
  <si>
    <t>811.97</t>
  </si>
  <si>
    <t>9,743.64</t>
  </si>
  <si>
    <t>3,247.86</t>
  </si>
  <si>
    <t>记--336</t>
  </si>
  <si>
    <t>02067</t>
  </si>
  <si>
    <t>031022328</t>
  </si>
  <si>
    <t>02068</t>
  </si>
  <si>
    <t>040300071</t>
  </si>
  <si>
    <t>复印机</t>
  </si>
  <si>
    <t>MX-3158N</t>
  </si>
  <si>
    <t>2017.03.24</t>
  </si>
  <si>
    <t>肥东分厂综合办公室</t>
  </si>
  <si>
    <t>安徽瑞大办公</t>
  </si>
  <si>
    <t>454.70</t>
  </si>
  <si>
    <t>02069</t>
  </si>
  <si>
    <t>031022329</t>
  </si>
  <si>
    <t>DBY-65YB4/3KW</t>
  </si>
  <si>
    <t>2017.03.31</t>
  </si>
  <si>
    <t>肥东制剂水剂车间</t>
  </si>
  <si>
    <t>75.11</t>
  </si>
  <si>
    <t>901.32</t>
  </si>
  <si>
    <t>300.44</t>
  </si>
  <si>
    <t>记--903</t>
  </si>
  <si>
    <t>02070</t>
  </si>
  <si>
    <t>031022330</t>
  </si>
  <si>
    <t>02071</t>
  </si>
  <si>
    <t>031022331</t>
  </si>
  <si>
    <t>02072</t>
  </si>
  <si>
    <t>031022332</t>
  </si>
  <si>
    <t>02074</t>
  </si>
  <si>
    <t>031022334</t>
  </si>
  <si>
    <t>DBY-40YB4/1.5KW</t>
  </si>
  <si>
    <t>44.26</t>
  </si>
  <si>
    <t>531.12</t>
  </si>
  <si>
    <t>177.03</t>
  </si>
  <si>
    <t>02076</t>
  </si>
  <si>
    <t>031022336</t>
  </si>
  <si>
    <t>热水管道泵</t>
  </si>
  <si>
    <t>IRG50-160YB2/4KW</t>
  </si>
  <si>
    <t>18.97</t>
  </si>
  <si>
    <t>227.64</t>
  </si>
  <si>
    <t>75.90</t>
  </si>
  <si>
    <t>02077</t>
  </si>
  <si>
    <t>031022337</t>
  </si>
  <si>
    <t>氟塑料磁力泵</t>
  </si>
  <si>
    <t>GQB80-65-160FYB2/11KW</t>
  </si>
  <si>
    <t>肥东制剂油悬剂车间</t>
  </si>
  <si>
    <t>94.66</t>
  </si>
  <si>
    <t>1,135.92</t>
  </si>
  <si>
    <t>378.63</t>
  </si>
  <si>
    <t>记--905</t>
  </si>
  <si>
    <t>02078</t>
  </si>
  <si>
    <t>031022338</t>
  </si>
  <si>
    <t>02079</t>
  </si>
  <si>
    <t>031022339</t>
  </si>
  <si>
    <t>02080</t>
  </si>
  <si>
    <t>031022340</t>
  </si>
  <si>
    <t>02081</t>
  </si>
  <si>
    <t>031022341</t>
  </si>
  <si>
    <t>离心泵</t>
  </si>
  <si>
    <t>IS80-65-1607.5kw</t>
  </si>
  <si>
    <t>22.65</t>
  </si>
  <si>
    <t>271.80</t>
  </si>
  <si>
    <t>02082</t>
  </si>
  <si>
    <t>031022342</t>
  </si>
  <si>
    <t>02083</t>
  </si>
  <si>
    <t>030200072</t>
  </si>
  <si>
    <t>电磁流量剂</t>
  </si>
  <si>
    <t>LDS-65</t>
  </si>
  <si>
    <t>安徽天康(集团)</t>
  </si>
  <si>
    <t>34.19</t>
  </si>
  <si>
    <t>410.28</t>
  </si>
  <si>
    <t>记--907</t>
  </si>
  <si>
    <t>02084</t>
  </si>
  <si>
    <t>031022343</t>
  </si>
  <si>
    <t>热转印打码机</t>
  </si>
  <si>
    <t>X40 32I</t>
  </si>
  <si>
    <t>肥东制剂车间</t>
  </si>
  <si>
    <t>上海迪晓喷码技术</t>
  </si>
  <si>
    <t>2,974.32</t>
  </si>
  <si>
    <t>991.45</t>
  </si>
  <si>
    <t>记--909</t>
  </si>
  <si>
    <t>02085</t>
  </si>
  <si>
    <t>031022344</t>
  </si>
  <si>
    <t>02086</t>
  </si>
  <si>
    <t>031022345</t>
  </si>
  <si>
    <t>液体剪袋机</t>
  </si>
  <si>
    <t>YTJD-3</t>
  </si>
  <si>
    <t>昆山玉山镇凯宇勤</t>
  </si>
  <si>
    <t>5,660.16</t>
  </si>
  <si>
    <t>2,058.25</t>
  </si>
  <si>
    <t>记--911</t>
  </si>
  <si>
    <t>02087</t>
  </si>
  <si>
    <t>031022346</t>
  </si>
  <si>
    <t>全自动封口机</t>
  </si>
  <si>
    <t>LB-4000</t>
  </si>
  <si>
    <t>江苏汤姆包装</t>
  </si>
  <si>
    <t>2,871.84</t>
  </si>
  <si>
    <t>记--913</t>
  </si>
  <si>
    <t>02088</t>
  </si>
  <si>
    <t>031022347</t>
  </si>
  <si>
    <t>02089</t>
  </si>
  <si>
    <t>031022348</t>
  </si>
  <si>
    <t>02090</t>
  </si>
  <si>
    <t>030100093</t>
  </si>
  <si>
    <t>气相色谱仪(7820A)</t>
  </si>
  <si>
    <t>7820A</t>
  </si>
  <si>
    <t>2017.04.07</t>
  </si>
  <si>
    <t>1,976.07</t>
  </si>
  <si>
    <t>23,712.84</t>
  </si>
  <si>
    <t>7,904.27</t>
  </si>
  <si>
    <t>02091</t>
  </si>
  <si>
    <t>030100094</t>
  </si>
  <si>
    <t>16位自动进样器(配7820A气相色谱仪)</t>
  </si>
  <si>
    <t>配7820A气相色谱仪用</t>
  </si>
  <si>
    <t>5,333.28</t>
  </si>
  <si>
    <t>02092</t>
  </si>
  <si>
    <t>030100095</t>
  </si>
  <si>
    <t>电脑(启天4650)-色谱仪配置</t>
  </si>
  <si>
    <t>启天M4650</t>
  </si>
  <si>
    <t>38.46</t>
  </si>
  <si>
    <t>461.52</t>
  </si>
  <si>
    <t>02093</t>
  </si>
  <si>
    <t>030100096</t>
  </si>
  <si>
    <t>打印机1108(色谱仪A7820配套用)</t>
  </si>
  <si>
    <t>1108</t>
  </si>
  <si>
    <t>6.84</t>
  </si>
  <si>
    <t>82.08</t>
  </si>
  <si>
    <t>27.35</t>
  </si>
  <si>
    <t>02094</t>
  </si>
  <si>
    <t>031400031</t>
  </si>
  <si>
    <t>一体式螺杆空压机</t>
  </si>
  <si>
    <t>DM-7SAT</t>
  </si>
  <si>
    <t>德蒙（上海）压缩机械</t>
  </si>
  <si>
    <t>记--312</t>
  </si>
  <si>
    <t>02095</t>
  </si>
  <si>
    <t>031022349</t>
  </si>
  <si>
    <t>2017.04.20</t>
  </si>
  <si>
    <t>肥东制剂分厂车间</t>
  </si>
  <si>
    <t>多米诺标识科技</t>
  </si>
  <si>
    <t>02096</t>
  </si>
  <si>
    <t>031022350</t>
  </si>
  <si>
    <t>02097</t>
  </si>
  <si>
    <t>031022351</t>
  </si>
  <si>
    <t>02098</t>
  </si>
  <si>
    <t>031022352</t>
  </si>
  <si>
    <t>02099</t>
  </si>
  <si>
    <t>031400032</t>
  </si>
  <si>
    <t>智能人工气候培养箱（光照培养箱）</t>
  </si>
  <si>
    <t>RGL-P500A</t>
  </si>
  <si>
    <t>943.56</t>
  </si>
  <si>
    <t>314.53</t>
  </si>
  <si>
    <t>记--338</t>
  </si>
  <si>
    <t>02100</t>
  </si>
  <si>
    <t>031400033</t>
  </si>
  <si>
    <t>02101</t>
  </si>
  <si>
    <t>031400034</t>
  </si>
  <si>
    <t>02102</t>
  </si>
  <si>
    <t>031900010</t>
  </si>
  <si>
    <t>气流自动吸料装置--肥东分厂</t>
  </si>
  <si>
    <t>成套装置</t>
  </si>
  <si>
    <t>7,179.48</t>
  </si>
  <si>
    <t>2,393.16</t>
  </si>
  <si>
    <t>记--340</t>
  </si>
  <si>
    <t>02103</t>
  </si>
  <si>
    <t>031900011</t>
  </si>
  <si>
    <t>02104</t>
  </si>
  <si>
    <t>031022353</t>
  </si>
  <si>
    <t>鹤管</t>
  </si>
  <si>
    <t>AL2503</t>
  </si>
  <si>
    <t>山东恒丰机械</t>
  </si>
  <si>
    <t>46.15</t>
  </si>
  <si>
    <t>553.80</t>
  </si>
  <si>
    <t>记--344</t>
  </si>
  <si>
    <t>02105</t>
  </si>
  <si>
    <t>031022354</t>
  </si>
  <si>
    <t>02106</t>
  </si>
  <si>
    <t>031400035</t>
  </si>
  <si>
    <t>浊度仪</t>
  </si>
  <si>
    <t>哈希2100Q</t>
  </si>
  <si>
    <t>2017.04.21</t>
  </si>
  <si>
    <t>上海植茂环保</t>
  </si>
  <si>
    <t>记--346</t>
  </si>
  <si>
    <t>02107</t>
  </si>
  <si>
    <t>031900012</t>
  </si>
  <si>
    <t>电梯（气流粉剂车间货梯）</t>
  </si>
  <si>
    <t>MEF/2000/0.5</t>
  </si>
  <si>
    <t>2017.04.27</t>
  </si>
  <si>
    <t>肥东气流粉剂车间</t>
  </si>
  <si>
    <t>合肥申达电梯工程</t>
  </si>
  <si>
    <t>2,854.73</t>
  </si>
  <si>
    <t>34,256.76</t>
  </si>
  <si>
    <t>11,418.93</t>
  </si>
  <si>
    <t>记--386</t>
  </si>
  <si>
    <t>02108</t>
  </si>
  <si>
    <t>031900013</t>
  </si>
  <si>
    <t>02109</t>
  </si>
  <si>
    <t>031900014</t>
  </si>
  <si>
    <t>02110</t>
  </si>
  <si>
    <t>031800036</t>
  </si>
  <si>
    <t>电梯（种衣剂车间货梯）</t>
  </si>
  <si>
    <t>MEF3000/0.5</t>
  </si>
  <si>
    <t>肥东种衣剂车间</t>
  </si>
  <si>
    <t>2,783.46</t>
  </si>
  <si>
    <t>33,401.52</t>
  </si>
  <si>
    <t>11,133.82</t>
  </si>
  <si>
    <t>02111</t>
  </si>
  <si>
    <t>030500021</t>
  </si>
  <si>
    <t>低压开关柜MNS</t>
  </si>
  <si>
    <t>MNS</t>
  </si>
  <si>
    <t>2017.05.18</t>
  </si>
  <si>
    <t>肥东制剂粉剂车间</t>
  </si>
  <si>
    <t>安徽德成电气</t>
  </si>
  <si>
    <t>199.43</t>
  </si>
  <si>
    <t>797.72</t>
  </si>
  <si>
    <t>92</t>
  </si>
  <si>
    <t>记--387</t>
  </si>
  <si>
    <t>02112</t>
  </si>
  <si>
    <t>030500022</t>
  </si>
  <si>
    <t>02113</t>
  </si>
  <si>
    <t>030500023</t>
  </si>
  <si>
    <t>02114</t>
  </si>
  <si>
    <t>030500024</t>
  </si>
  <si>
    <t>02115</t>
  </si>
  <si>
    <t>030500025</t>
  </si>
  <si>
    <t>02116</t>
  </si>
  <si>
    <t>030500026</t>
  </si>
  <si>
    <t>02117</t>
  </si>
  <si>
    <t>030500027</t>
  </si>
  <si>
    <t>02118</t>
  </si>
  <si>
    <t>030500028</t>
  </si>
  <si>
    <t>02119</t>
  </si>
  <si>
    <t>030500029</t>
  </si>
  <si>
    <t>02120</t>
  </si>
  <si>
    <t>030200073</t>
  </si>
  <si>
    <t>65ZW25-32-5.5</t>
  </si>
  <si>
    <t>430.80</t>
  </si>
  <si>
    <t>记--390</t>
  </si>
  <si>
    <t>02121</t>
  </si>
  <si>
    <t>030200074</t>
  </si>
  <si>
    <t>02122</t>
  </si>
  <si>
    <t>030200075</t>
  </si>
  <si>
    <t>02123</t>
  </si>
  <si>
    <t>030200076</t>
  </si>
  <si>
    <t>02124</t>
  </si>
  <si>
    <t>030400028</t>
  </si>
  <si>
    <t>蒸发冷一体机（蒸发冷凝器440及水箱）</t>
  </si>
  <si>
    <t>YZFICW230 6立方水箱</t>
  </si>
  <si>
    <t>冷却设备</t>
  </si>
  <si>
    <t>1,988.97</t>
  </si>
  <si>
    <t>23,867.64</t>
  </si>
  <si>
    <t>7,955.90</t>
  </si>
  <si>
    <t>记--393</t>
  </si>
  <si>
    <t>0304</t>
  </si>
  <si>
    <t>02127</t>
  </si>
  <si>
    <t>031800039</t>
  </si>
  <si>
    <t>自动灌装线（灌装机和旋盖机）</t>
  </si>
  <si>
    <t>20-100ml</t>
  </si>
  <si>
    <t>2017.05.19</t>
  </si>
  <si>
    <t>1,410.26</t>
  </si>
  <si>
    <t>16,923.12</t>
  </si>
  <si>
    <t>5,641.03</t>
  </si>
  <si>
    <t>记--400</t>
  </si>
  <si>
    <t>02128</t>
  </si>
  <si>
    <t>031800040</t>
  </si>
  <si>
    <t>02129</t>
  </si>
  <si>
    <t>031900015</t>
  </si>
  <si>
    <t>自动化袋式包装机180（升级增加双剪刀双出袋功能）</t>
  </si>
  <si>
    <t>FJ-180，2022年12月升级增加双剪刀双出袋功能，DJZ-180</t>
  </si>
  <si>
    <t>2,068.11</t>
  </si>
  <si>
    <t>24,817.32</t>
  </si>
  <si>
    <t>8,272.44</t>
  </si>
  <si>
    <t>记--402</t>
  </si>
  <si>
    <t>02130</t>
  </si>
  <si>
    <t>031900016</t>
  </si>
  <si>
    <t>02131</t>
  </si>
  <si>
    <t>031900017</t>
  </si>
  <si>
    <t>自动化袋装式包装机</t>
  </si>
  <si>
    <t>FJ-240</t>
  </si>
  <si>
    <t>2,363.40</t>
  </si>
  <si>
    <t>28,360.80</t>
  </si>
  <si>
    <t>9,453.61</t>
  </si>
  <si>
    <t>02516</t>
  </si>
  <si>
    <t>031800041</t>
  </si>
  <si>
    <t>自动灌装线（50-1000ml）--全自动理瓶机</t>
  </si>
  <si>
    <t>LP-8B</t>
  </si>
  <si>
    <t>811.18</t>
  </si>
  <si>
    <t>9,734.16</t>
  </si>
  <si>
    <t>3,244.70</t>
  </si>
  <si>
    <t>91</t>
  </si>
  <si>
    <t>2018.02.07</t>
  </si>
  <si>
    <t>02517</t>
  </si>
  <si>
    <t>031800042</t>
  </si>
  <si>
    <t>02518</t>
  </si>
  <si>
    <t>031800043</t>
  </si>
  <si>
    <t>自动灌装线（50-1000ml）--全自动灌装机</t>
  </si>
  <si>
    <t>DGP-Z-16D</t>
  </si>
  <si>
    <t>1,098.50</t>
  </si>
  <si>
    <t>13,182.00</t>
  </si>
  <si>
    <t>4,394.00</t>
  </si>
  <si>
    <t>02519</t>
  </si>
  <si>
    <t>031800044</t>
  </si>
  <si>
    <t>02520</t>
  </si>
  <si>
    <t>031800045</t>
  </si>
  <si>
    <t>自动灌装线（50-1000ml）--全自动旋盖机</t>
  </si>
  <si>
    <t>FXZ-A</t>
  </si>
  <si>
    <t>439.50</t>
  </si>
  <si>
    <t>5,274.00</t>
  </si>
  <si>
    <t>1,758.00</t>
  </si>
  <si>
    <t>02521</t>
  </si>
  <si>
    <t>031800046</t>
  </si>
  <si>
    <t>02522</t>
  </si>
  <si>
    <t>031800047</t>
  </si>
  <si>
    <t>自动灌装线（50-1000ml）--全自动铝箔封口机</t>
  </si>
  <si>
    <t>LB-4500</t>
  </si>
  <si>
    <t>166.50</t>
  </si>
  <si>
    <t>1,998.00</t>
  </si>
  <si>
    <t>666.00</t>
  </si>
  <si>
    <t>02523</t>
  </si>
  <si>
    <t>031800048</t>
  </si>
  <si>
    <t>02524</t>
  </si>
  <si>
    <t>031800049</t>
  </si>
  <si>
    <t>自动灌装线（50-1000ml）--全自动喷码机</t>
  </si>
  <si>
    <t>A320</t>
  </si>
  <si>
    <t>267.00</t>
  </si>
  <si>
    <t>3,204.00</t>
  </si>
  <si>
    <t>1,068.00</t>
  </si>
  <si>
    <t>02525</t>
  </si>
  <si>
    <t>031800050</t>
  </si>
  <si>
    <t>02526</t>
  </si>
  <si>
    <t>031800051</t>
  </si>
  <si>
    <t>自动灌装线（50-1000ml）--全自动开箱机</t>
  </si>
  <si>
    <t>KX-01</t>
  </si>
  <si>
    <t>427.50</t>
  </si>
  <si>
    <t>5,130.00</t>
  </si>
  <si>
    <t>1,710.00</t>
  </si>
  <si>
    <t>02527</t>
  </si>
  <si>
    <t>031800052</t>
  </si>
  <si>
    <t>02528</t>
  </si>
  <si>
    <t>031800053</t>
  </si>
  <si>
    <t>自动灌装线（50-1000ml）--全自动装箱机</t>
  </si>
  <si>
    <t>ZX-01</t>
  </si>
  <si>
    <t>1,111.50</t>
  </si>
  <si>
    <t>13,338.00</t>
  </si>
  <si>
    <t>4,446.00</t>
  </si>
  <si>
    <t>02529</t>
  </si>
  <si>
    <t>031800054</t>
  </si>
  <si>
    <t>02530</t>
  </si>
  <si>
    <t>031800055</t>
  </si>
  <si>
    <t>自动灌装线（50-1000ml）--全自动封箱、捆扎一体机</t>
  </si>
  <si>
    <t>FK-02</t>
  </si>
  <si>
    <t>225.50</t>
  </si>
  <si>
    <t>2,706.00</t>
  </si>
  <si>
    <t>902.00</t>
  </si>
  <si>
    <t>02531</t>
  </si>
  <si>
    <t>031800056</t>
  </si>
  <si>
    <t>02534</t>
  </si>
  <si>
    <t>031800059</t>
  </si>
  <si>
    <t>自动灌装线（50-1000ml）--变频动力头</t>
  </si>
  <si>
    <t>DL-01</t>
  </si>
  <si>
    <t>25.50</t>
  </si>
  <si>
    <t>306.00</t>
  </si>
  <si>
    <t>102.00</t>
  </si>
  <si>
    <t>02535</t>
  </si>
  <si>
    <t>031800060</t>
  </si>
  <si>
    <t>02132</t>
  </si>
  <si>
    <t>030700222</t>
  </si>
  <si>
    <t>袋式过滤器</t>
  </si>
  <si>
    <t>CBF-C2-304</t>
  </si>
  <si>
    <t>2017.05.23</t>
  </si>
  <si>
    <t>肥东合成分厂精喹车间</t>
  </si>
  <si>
    <t>上海楚能工业</t>
  </si>
  <si>
    <t>29.91</t>
  </si>
  <si>
    <t>358.92</t>
  </si>
  <si>
    <t>记--432</t>
  </si>
  <si>
    <t>02133</t>
  </si>
  <si>
    <t>031022355</t>
  </si>
  <si>
    <t>气动手指式模具</t>
  </si>
  <si>
    <t>金旺 KZ</t>
  </si>
  <si>
    <t>江苏金旺包装机械</t>
  </si>
  <si>
    <t>3,282.00</t>
  </si>
  <si>
    <t>记--434</t>
  </si>
  <si>
    <t>02134</t>
  </si>
  <si>
    <t>030100097</t>
  </si>
  <si>
    <t>便携式气体探测器</t>
  </si>
  <si>
    <t>BX170-氧气</t>
  </si>
  <si>
    <t>合肥腾祥消防</t>
  </si>
  <si>
    <t>30.34</t>
  </si>
  <si>
    <t>364.08</t>
  </si>
  <si>
    <t>记--437</t>
  </si>
  <si>
    <t>02135</t>
  </si>
  <si>
    <t>030100098</t>
  </si>
  <si>
    <t>BX170-甲苯</t>
  </si>
  <si>
    <t>合肥腾祥消防设备</t>
  </si>
  <si>
    <t>25.73</t>
  </si>
  <si>
    <t>308.76</t>
  </si>
  <si>
    <t>102.91</t>
  </si>
  <si>
    <t>02136</t>
  </si>
  <si>
    <t>031400036</t>
  </si>
  <si>
    <t>定氮仪</t>
  </si>
  <si>
    <t>KDN-04</t>
  </si>
  <si>
    <t>合肥瑞博特科技</t>
  </si>
  <si>
    <t>28.21</t>
  </si>
  <si>
    <t>338.52</t>
  </si>
  <si>
    <t>记--441</t>
  </si>
  <si>
    <t>02137</t>
  </si>
  <si>
    <t>030200077</t>
  </si>
  <si>
    <t>ACS5510-01-031A-4</t>
  </si>
  <si>
    <t>肥东制剂污水</t>
  </si>
  <si>
    <t>381.48</t>
  </si>
  <si>
    <t>127.18</t>
  </si>
  <si>
    <t>记--438</t>
  </si>
  <si>
    <t>02138</t>
  </si>
  <si>
    <t>031022356</t>
  </si>
  <si>
    <t>灌装机罩等除尘装置制作安装（套）</t>
  </si>
  <si>
    <t>套</t>
  </si>
  <si>
    <t>2017.05.27</t>
  </si>
  <si>
    <t>合肥市春华起重机械</t>
  </si>
  <si>
    <t>807.69</t>
  </si>
  <si>
    <t>9,692.28</t>
  </si>
  <si>
    <t>3,230.77</t>
  </si>
  <si>
    <t>记--953</t>
  </si>
  <si>
    <t>02455</t>
  </si>
  <si>
    <t>0100059</t>
  </si>
  <si>
    <t>肥东新建三个车间（粉剂、微胶囊、种衣剂车间）</t>
  </si>
  <si>
    <t>皖（2019）肥东县不动产权第0125115号 粉剂车间 建筑面积5013.03㎡；皖（2019）肥东县不动产权第0125112号 种衣剂车间 建筑面积1770.17㎡；皖（2019）肥东县不动产权第0125113号 微胶囊车间 建筑面积 914.16㎡；</t>
  </si>
  <si>
    <t>2017.06.01</t>
  </si>
  <si>
    <t>29,767.78</t>
  </si>
  <si>
    <t>357,213.36</t>
  </si>
  <si>
    <t>595,355.67</t>
  </si>
  <si>
    <t>02139</t>
  </si>
  <si>
    <t>031022357</t>
  </si>
  <si>
    <t>2017.06.08</t>
  </si>
  <si>
    <t>肥东制剂乳油车间</t>
  </si>
  <si>
    <t>记--183</t>
  </si>
  <si>
    <t>02140</t>
  </si>
  <si>
    <t>031022358</t>
  </si>
  <si>
    <t>02141</t>
  </si>
  <si>
    <t>031022359</t>
  </si>
  <si>
    <t>02142</t>
  </si>
  <si>
    <t>030700223</t>
  </si>
  <si>
    <t>石墨降膜吸收器</t>
  </si>
  <si>
    <t>YKX50-20M2</t>
  </si>
  <si>
    <t>肥东合成二车间(精喹车间）</t>
  </si>
  <si>
    <t>179.49</t>
  </si>
  <si>
    <t>2,153.88</t>
  </si>
  <si>
    <t>记--186</t>
  </si>
  <si>
    <t>02143</t>
  </si>
  <si>
    <t>030700224</t>
  </si>
  <si>
    <t>02144</t>
  </si>
  <si>
    <t>030700225</t>
  </si>
  <si>
    <t>化工泵</t>
  </si>
  <si>
    <t>MJ100-80-160</t>
  </si>
  <si>
    <t>肥东合成二车间（精喹车间）</t>
  </si>
  <si>
    <t>烟台瑞龙泵业制造</t>
  </si>
  <si>
    <t>1,456.44</t>
  </si>
  <si>
    <t>记--188</t>
  </si>
  <si>
    <t>02145</t>
  </si>
  <si>
    <t>031022360</t>
  </si>
  <si>
    <t>LP-8</t>
  </si>
  <si>
    <t>709.40</t>
  </si>
  <si>
    <t>8,512.80</t>
  </si>
  <si>
    <t>2,837.61</t>
  </si>
  <si>
    <t>02146</t>
  </si>
  <si>
    <t>031022361</t>
  </si>
  <si>
    <t>02147</t>
  </si>
  <si>
    <t>031022362</t>
  </si>
  <si>
    <t>02148</t>
  </si>
  <si>
    <t>031022363</t>
  </si>
  <si>
    <t>理瓶部件（全自动理瓶机配备）</t>
  </si>
  <si>
    <t>02149</t>
  </si>
  <si>
    <t>031022364</t>
  </si>
  <si>
    <t>02150</t>
  </si>
  <si>
    <t>031022365</t>
  </si>
  <si>
    <t>02151</t>
  </si>
  <si>
    <t>031022366</t>
  </si>
  <si>
    <t>倒瓶剔除部件（全自动理瓶机配套）</t>
  </si>
  <si>
    <t>02152</t>
  </si>
  <si>
    <t>031022367</t>
  </si>
  <si>
    <t>02153</t>
  </si>
  <si>
    <t>031022368</t>
  </si>
  <si>
    <t>02154</t>
  </si>
  <si>
    <t>031022369</t>
  </si>
  <si>
    <t>全自动打包机</t>
  </si>
  <si>
    <t>2017.06.14</t>
  </si>
  <si>
    <t>肥东剂型乳油车间</t>
  </si>
  <si>
    <t>杭州永创智能设备</t>
  </si>
  <si>
    <t>196.58</t>
  </si>
  <si>
    <t>2,358.96</t>
  </si>
  <si>
    <t>记--208</t>
  </si>
  <si>
    <t>02155</t>
  </si>
  <si>
    <t>031022370</t>
  </si>
  <si>
    <t>肥东剂型油悬剂车间</t>
  </si>
  <si>
    <t>02156</t>
  </si>
  <si>
    <t>031022371</t>
  </si>
  <si>
    <t>02157</t>
  </si>
  <si>
    <t>031022372</t>
  </si>
  <si>
    <t>全自动不干胶贴标机</t>
  </si>
  <si>
    <t>肥东剂型种衣剂车间</t>
  </si>
  <si>
    <t>4,923.12</t>
  </si>
  <si>
    <t>记--209</t>
  </si>
  <si>
    <t>02158</t>
  </si>
  <si>
    <t>031022373</t>
  </si>
  <si>
    <t>全自动旋盖机（汤姆）</t>
  </si>
  <si>
    <t>XG-6B</t>
  </si>
  <si>
    <t>16,410.24</t>
  </si>
  <si>
    <t>5,470.09</t>
  </si>
  <si>
    <t>02159</t>
  </si>
  <si>
    <t>031022374</t>
  </si>
  <si>
    <t>02160</t>
  </si>
  <si>
    <t>031022375</t>
  </si>
  <si>
    <t>02161</t>
  </si>
  <si>
    <t>031022376</t>
  </si>
  <si>
    <t>铝箔封口机</t>
  </si>
  <si>
    <t>3KW</t>
  </si>
  <si>
    <t>广州市广益机械</t>
  </si>
  <si>
    <t>记--211</t>
  </si>
  <si>
    <t>02162</t>
  </si>
  <si>
    <t>031022377</t>
  </si>
  <si>
    <t>02163</t>
  </si>
  <si>
    <t>031022378</t>
  </si>
  <si>
    <t>9,846.12</t>
  </si>
  <si>
    <t>3,282.05</t>
  </si>
  <si>
    <t>记--215</t>
  </si>
  <si>
    <t>02164</t>
  </si>
  <si>
    <t>031022379</t>
  </si>
  <si>
    <t>02165</t>
  </si>
  <si>
    <t>030700226</t>
  </si>
  <si>
    <t>2017.06.15</t>
  </si>
  <si>
    <t>肥东合成2车间（精喹车间）</t>
  </si>
  <si>
    <t>无锡市长庆化工防腐</t>
  </si>
  <si>
    <t>45.81</t>
  </si>
  <si>
    <t>549.72</t>
  </si>
  <si>
    <t>02166</t>
  </si>
  <si>
    <t>030700227</t>
  </si>
  <si>
    <t>02167</t>
  </si>
  <si>
    <t>030800143</t>
  </si>
  <si>
    <t>肥东合成1车间（磺隆车间）</t>
  </si>
  <si>
    <t>42.31</t>
  </si>
  <si>
    <t>507.72</t>
  </si>
  <si>
    <t>02168</t>
  </si>
  <si>
    <t>030800144</t>
  </si>
  <si>
    <t>02169</t>
  </si>
  <si>
    <t>031022380</t>
  </si>
  <si>
    <t>管线式高剪切乳化机定制乳化泵</t>
  </si>
  <si>
    <t>430-1-6</t>
  </si>
  <si>
    <t>3,692.28</t>
  </si>
  <si>
    <t>02170</t>
  </si>
  <si>
    <t>031022381</t>
  </si>
  <si>
    <t>转定子配件1对（管线式高剪切乳化机）</t>
  </si>
  <si>
    <t>IME425-1-6</t>
  </si>
  <si>
    <t>记--221</t>
  </si>
  <si>
    <t>02171</t>
  </si>
  <si>
    <t>030700228</t>
  </si>
  <si>
    <t>袋式过渡器</t>
  </si>
  <si>
    <t>CBF-C1-304-F50P1</t>
  </si>
  <si>
    <t>上海楚能工业过渡</t>
  </si>
  <si>
    <t>23.93</t>
  </si>
  <si>
    <t>287.16</t>
  </si>
  <si>
    <t>02172</t>
  </si>
  <si>
    <t>032200332</t>
  </si>
  <si>
    <t>高空取料机（含充电机1台）</t>
  </si>
  <si>
    <t>泰兴市卓力机械</t>
  </si>
  <si>
    <t>记--225</t>
  </si>
  <si>
    <t>02361</t>
  </si>
  <si>
    <t>031022484</t>
  </si>
  <si>
    <t>生产自动化-机器人四期-四轴码垛机器人</t>
  </si>
  <si>
    <t>肥东制剂11#车间B3、B4线</t>
  </si>
  <si>
    <t>02362</t>
  </si>
  <si>
    <t>031022485</t>
  </si>
  <si>
    <t>生产自动化-机器人四期-机器人底座</t>
  </si>
  <si>
    <t>02363</t>
  </si>
  <si>
    <t>031022486</t>
  </si>
  <si>
    <t>生产自动化-机器人四期-机器人安全围栏</t>
  </si>
  <si>
    <t>02364</t>
  </si>
  <si>
    <t>031022487</t>
  </si>
  <si>
    <t>生产自动化-机器人四期-纸箱海绵吸盘</t>
  </si>
  <si>
    <t>02365</t>
  </si>
  <si>
    <t>031022488</t>
  </si>
  <si>
    <t>生产自动化-机器人四期-B3线产品输送线1</t>
  </si>
  <si>
    <t>02366</t>
  </si>
  <si>
    <t>031022489</t>
  </si>
  <si>
    <t>生产自动化-机器人四期-B4线产品输送线2</t>
  </si>
  <si>
    <t>820.56</t>
  </si>
  <si>
    <t>02367</t>
  </si>
  <si>
    <t>031022490</t>
  </si>
  <si>
    <t>生产自动化-机器人四期-装箱机</t>
  </si>
  <si>
    <t>汤姆</t>
  </si>
  <si>
    <t>1,581.20</t>
  </si>
  <si>
    <t>18,974.40</t>
  </si>
  <si>
    <t>6,324.79</t>
  </si>
  <si>
    <t>02368</t>
  </si>
  <si>
    <t>031022491</t>
  </si>
  <si>
    <t>02369</t>
  </si>
  <si>
    <t>031022492</t>
  </si>
  <si>
    <t>生产自动化-机器人四期-夹具吸盘</t>
  </si>
  <si>
    <t>TR-XP01</t>
  </si>
  <si>
    <t>02370</t>
  </si>
  <si>
    <t>031022493</t>
  </si>
  <si>
    <t>生产自动化-机器人四期-箱体输送和定位线</t>
  </si>
  <si>
    <t>02371</t>
  </si>
  <si>
    <t>031022494</t>
  </si>
  <si>
    <t>02372</t>
  </si>
  <si>
    <t>031022495</t>
  </si>
  <si>
    <t>生产自动化-机器人四期-标签放箱机构</t>
  </si>
  <si>
    <t>TR-BQ01</t>
  </si>
  <si>
    <t>55.56</t>
  </si>
  <si>
    <t>666.72</t>
  </si>
  <si>
    <t>02373</t>
  </si>
  <si>
    <t>031022496</t>
  </si>
  <si>
    <t>02374</t>
  </si>
  <si>
    <t>031022497</t>
  </si>
  <si>
    <t>生产自动化-机器人四期-开箱机</t>
  </si>
  <si>
    <t>384.62</t>
  </si>
  <si>
    <t>4,615.44</t>
  </si>
  <si>
    <t>02375</t>
  </si>
  <si>
    <t>031022498</t>
  </si>
  <si>
    <t>02376</t>
  </si>
  <si>
    <t>031022499</t>
  </si>
  <si>
    <t>生产自动化-机器人四期-封箱机</t>
  </si>
  <si>
    <t>192.31</t>
  </si>
  <si>
    <t>2,307.72</t>
  </si>
  <si>
    <t>769.23</t>
  </si>
  <si>
    <t>02377</t>
  </si>
  <si>
    <t>031022500</t>
  </si>
  <si>
    <t>02378</t>
  </si>
  <si>
    <t>031022501</t>
  </si>
  <si>
    <t>生产自动化-机器人四期-打包机</t>
  </si>
  <si>
    <t>02379</t>
  </si>
  <si>
    <t>031022502</t>
  </si>
  <si>
    <t>02380</t>
  </si>
  <si>
    <t>031022503</t>
  </si>
  <si>
    <t>生产自动化-机器人四期-爬坡输送机1</t>
  </si>
  <si>
    <t>TR-PP01</t>
  </si>
  <si>
    <t>64.10</t>
  </si>
  <si>
    <t>769.20</t>
  </si>
  <si>
    <t>02381</t>
  </si>
  <si>
    <t>031022504</t>
  </si>
  <si>
    <t>生产自动化-机器人四期-顶升移栽机构</t>
  </si>
  <si>
    <t>02382</t>
  </si>
  <si>
    <t>031022505</t>
  </si>
  <si>
    <t>02383</t>
  </si>
  <si>
    <t>031022506</t>
  </si>
  <si>
    <t>02384</t>
  </si>
  <si>
    <t>031022507</t>
  </si>
  <si>
    <t>02385</t>
  </si>
  <si>
    <t>031022508</t>
  </si>
  <si>
    <t>生产自动化-机器人四期-过渡滚筒输送机1</t>
  </si>
  <si>
    <t>02386</t>
  </si>
  <si>
    <t>031022509</t>
  </si>
  <si>
    <t>02387</t>
  </si>
  <si>
    <t>031022510</t>
  </si>
  <si>
    <t>生产自动化-机器人四期-过渡滚筒输送机2</t>
  </si>
  <si>
    <t>02388</t>
  </si>
  <si>
    <t>031022511</t>
  </si>
  <si>
    <t>02389</t>
  </si>
  <si>
    <t>031022512</t>
  </si>
  <si>
    <t>生产自动化-机器人四期-抓坡输送机2</t>
  </si>
  <si>
    <t>02390</t>
  </si>
  <si>
    <t>031022513</t>
  </si>
  <si>
    <t>生产自动化-机器人四期-抓取输送机</t>
  </si>
  <si>
    <t>TR-ZQ02</t>
  </si>
  <si>
    <t>02391</t>
  </si>
  <si>
    <t>031022514</t>
  </si>
  <si>
    <t>02392</t>
  </si>
  <si>
    <t>031022515</t>
  </si>
  <si>
    <t>生产自动化-机器人四期-托盘库本体</t>
  </si>
  <si>
    <t>02393</t>
  </si>
  <si>
    <t>031022516</t>
  </si>
  <si>
    <t>生产自动化-机器人四期-空托盘链条输送机1</t>
  </si>
  <si>
    <t>TR-LT01</t>
  </si>
  <si>
    <t>02394</t>
  </si>
  <si>
    <t>031022517</t>
  </si>
  <si>
    <t>生产自动化-机器人四期-空托盘链条输送机2</t>
  </si>
  <si>
    <t>02395</t>
  </si>
  <si>
    <t>031022518</t>
  </si>
  <si>
    <t>生产自动化-机器人四期-空托盘移栽输送机</t>
  </si>
  <si>
    <t>02396</t>
  </si>
  <si>
    <t>031022519</t>
  </si>
  <si>
    <t>02397</t>
  </si>
  <si>
    <t>031022520</t>
  </si>
  <si>
    <t>生产自动化-机器人四期-码垛输送机</t>
  </si>
  <si>
    <t>02398</t>
  </si>
  <si>
    <t>031022521</t>
  </si>
  <si>
    <t>02399</t>
  </si>
  <si>
    <t>031022522</t>
  </si>
  <si>
    <t>生产自动化-机器人四期-叉取输送机</t>
  </si>
  <si>
    <t>02400</t>
  </si>
  <si>
    <t>031022523</t>
  </si>
  <si>
    <t>02401</t>
  </si>
  <si>
    <t>031022524</t>
  </si>
  <si>
    <t>生产自动化-机器人四期-电器部分</t>
  </si>
  <si>
    <t>5,128.20</t>
  </si>
  <si>
    <t>02173</t>
  </si>
  <si>
    <t>030200078</t>
  </si>
  <si>
    <t>生物显微镜</t>
  </si>
  <si>
    <t>XSP-2CA</t>
  </si>
  <si>
    <t>2017.06.30</t>
  </si>
  <si>
    <t>上海光学仪器一厂</t>
  </si>
  <si>
    <t>20.51</t>
  </si>
  <si>
    <t>246.12</t>
  </si>
  <si>
    <t>记--1071</t>
  </si>
  <si>
    <t>02174</t>
  </si>
  <si>
    <t>031400037</t>
  </si>
  <si>
    <t>种子低温低湿储藏柜</t>
  </si>
  <si>
    <t>ZD300FS</t>
  </si>
  <si>
    <t>44.44</t>
  </si>
  <si>
    <t>533.28</t>
  </si>
  <si>
    <t>177.78</t>
  </si>
  <si>
    <t>记--1073</t>
  </si>
  <si>
    <t>02175</t>
  </si>
  <si>
    <t>031400038</t>
  </si>
  <si>
    <t>土肥速测仪</t>
  </si>
  <si>
    <t>YN-2000U</t>
  </si>
  <si>
    <t>57.27</t>
  </si>
  <si>
    <t>687.24</t>
  </si>
  <si>
    <t>229.06</t>
  </si>
  <si>
    <t>记--1077</t>
  </si>
  <si>
    <t>02176</t>
  </si>
  <si>
    <t>032200333</t>
  </si>
  <si>
    <t>2DCM</t>
  </si>
  <si>
    <t>肥东仓库</t>
  </si>
  <si>
    <t>南通台励福叉车</t>
  </si>
  <si>
    <t>62.39</t>
  </si>
  <si>
    <t>748.68</t>
  </si>
  <si>
    <t>记--1080</t>
  </si>
  <si>
    <t>02329</t>
  </si>
  <si>
    <t>031022452</t>
  </si>
  <si>
    <t>生产自动化-机器人三期-产品输送线</t>
  </si>
  <si>
    <t>2017.07.13</t>
  </si>
  <si>
    <t>肥东制剂11#车间B5线</t>
  </si>
  <si>
    <t>02330</t>
  </si>
  <si>
    <t>031022453</t>
  </si>
  <si>
    <t>生产自动化-机器人三期-装箱机</t>
  </si>
  <si>
    <t>金马</t>
  </si>
  <si>
    <t>1,863.82</t>
  </si>
  <si>
    <t>22,365.84</t>
  </si>
  <si>
    <t>7,455.28</t>
  </si>
  <si>
    <t>02331</t>
  </si>
  <si>
    <t>031022454</t>
  </si>
  <si>
    <t>生产自动化-机器人三期-开箱机</t>
  </si>
  <si>
    <t>杭州永创</t>
  </si>
  <si>
    <t>02332</t>
  </si>
  <si>
    <t>031022455</t>
  </si>
  <si>
    <t>生产自动化-机器人三期-封箱机</t>
  </si>
  <si>
    <t>02333</t>
  </si>
  <si>
    <t>031022456</t>
  </si>
  <si>
    <t>生产自动化-机器人三期-打包机</t>
  </si>
  <si>
    <t>02334</t>
  </si>
  <si>
    <t>031022457</t>
  </si>
  <si>
    <t>生产自动化-机器人三期-夹具吸盘</t>
  </si>
  <si>
    <t>TR-XP01泰禾定制</t>
  </si>
  <si>
    <t>02335</t>
  </si>
  <si>
    <t>031022458</t>
  </si>
  <si>
    <t>02336</t>
  </si>
  <si>
    <t>031022459</t>
  </si>
  <si>
    <t>02337</t>
  </si>
  <si>
    <t>031022460</t>
  </si>
  <si>
    <t>生产自动化-机器人三期-箱体输送和定位线</t>
  </si>
  <si>
    <t>TR-SS02泰禾定制</t>
  </si>
  <si>
    <t>02338</t>
  </si>
  <si>
    <t>031022461</t>
  </si>
  <si>
    <t>生产自动化-机器人三期-标签放箱机构</t>
  </si>
  <si>
    <t>TR-BQ01泰禾定制</t>
  </si>
  <si>
    <t>02339</t>
  </si>
  <si>
    <t>031022462</t>
  </si>
  <si>
    <t>生产自动化-机器人三期-顶升移栽机构</t>
  </si>
  <si>
    <t>TR-DS01泰禾定制</t>
  </si>
  <si>
    <t>02340</t>
  </si>
  <si>
    <t>031022463</t>
  </si>
  <si>
    <t>生产自动化-机器人三期-过渡滚筒输送机</t>
  </si>
  <si>
    <t>TR-GT01泰禾定制</t>
  </si>
  <si>
    <t>02341</t>
  </si>
  <si>
    <t>031022464</t>
  </si>
  <si>
    <t>生产自动化-机器人三期-抓取输送机</t>
  </si>
  <si>
    <t>TR-ZQ01泰禾定制</t>
  </si>
  <si>
    <t>1,538.52</t>
  </si>
  <si>
    <t>02342</t>
  </si>
  <si>
    <t>031022465</t>
  </si>
  <si>
    <t>生产自动化-机器人三期-电气部分</t>
  </si>
  <si>
    <t>泰禾定制</t>
  </si>
  <si>
    <t>3,897.48</t>
  </si>
  <si>
    <t>02343</t>
  </si>
  <si>
    <t>031022466</t>
  </si>
  <si>
    <t>TR-SS01泰禾定制</t>
  </si>
  <si>
    <t>02344</t>
  </si>
  <si>
    <t>031022467</t>
  </si>
  <si>
    <t>TR-ZX01泰禾定制</t>
  </si>
  <si>
    <t>1,597.72</t>
  </si>
  <si>
    <t>19,172.64</t>
  </si>
  <si>
    <t>6,390.87</t>
  </si>
  <si>
    <t>02345</t>
  </si>
  <si>
    <t>031022468</t>
  </si>
  <si>
    <t>02346</t>
  </si>
  <si>
    <t>031022469</t>
  </si>
  <si>
    <t>02347</t>
  </si>
  <si>
    <t>031022470</t>
  </si>
  <si>
    <t>02348</t>
  </si>
  <si>
    <t>031022471</t>
  </si>
  <si>
    <t>02349</t>
  </si>
  <si>
    <t>031022472</t>
  </si>
  <si>
    <t>02350</t>
  </si>
  <si>
    <t>031022473</t>
  </si>
  <si>
    <t>02351</t>
  </si>
  <si>
    <t>031022474</t>
  </si>
  <si>
    <t>02352</t>
  </si>
  <si>
    <t>031022475</t>
  </si>
  <si>
    <t>TR-GT02泰禾定制</t>
  </si>
  <si>
    <t>02353</t>
  </si>
  <si>
    <t>031022476</t>
  </si>
  <si>
    <t>TR-ZQ02泰禾定制</t>
  </si>
  <si>
    <t>02354</t>
  </si>
  <si>
    <t>031022477</t>
  </si>
  <si>
    <t>生产自动化-机器人三期-电器部分</t>
  </si>
  <si>
    <t>299.15</t>
  </si>
  <si>
    <t>3,589.80</t>
  </si>
  <si>
    <t>02355</t>
  </si>
  <si>
    <t>031022478</t>
  </si>
  <si>
    <t>02356</t>
  </si>
  <si>
    <t>031022479</t>
  </si>
  <si>
    <t>02357</t>
  </si>
  <si>
    <t>031022480</t>
  </si>
  <si>
    <t>生产自动化-机器人三期-过渡滚筒输送机1</t>
  </si>
  <si>
    <t>02358</t>
  </si>
  <si>
    <t>031022481</t>
  </si>
  <si>
    <t>生产自动化-机器人三期-过渡滚筒输送机2</t>
  </si>
  <si>
    <t>02359</t>
  </si>
  <si>
    <t>031022482</t>
  </si>
  <si>
    <t>TR-Z泰禾定制</t>
  </si>
  <si>
    <t>02360</t>
  </si>
  <si>
    <t>031022483</t>
  </si>
  <si>
    <t>02177</t>
  </si>
  <si>
    <t>030200079</t>
  </si>
  <si>
    <t>COD水质在线分析仪</t>
  </si>
  <si>
    <t>BS-2008</t>
  </si>
  <si>
    <t>2017.07.26</t>
  </si>
  <si>
    <t>安徽省碧水电子技术</t>
  </si>
  <si>
    <t>记--735</t>
  </si>
  <si>
    <t>02178</t>
  </si>
  <si>
    <t>031022382</t>
  </si>
  <si>
    <t>南京滤达环保设备公司</t>
  </si>
  <si>
    <t>53.85</t>
  </si>
  <si>
    <t>记--737</t>
  </si>
  <si>
    <t>02179</t>
  </si>
  <si>
    <t>031022383</t>
  </si>
  <si>
    <t>02180</t>
  </si>
  <si>
    <t>031022384</t>
  </si>
  <si>
    <t>02181</t>
  </si>
  <si>
    <t>031022385</t>
  </si>
  <si>
    <t>02182</t>
  </si>
  <si>
    <t>031022386</t>
  </si>
  <si>
    <t>02183</t>
  </si>
  <si>
    <t>031022387</t>
  </si>
  <si>
    <t>02184</t>
  </si>
  <si>
    <t>030200080</t>
  </si>
  <si>
    <t>凯泉离心泵</t>
  </si>
  <si>
    <t>肥东分厂污水站</t>
  </si>
  <si>
    <t>合肥保隆机电工程</t>
  </si>
  <si>
    <t>23.59</t>
  </si>
  <si>
    <t>283.08</t>
  </si>
  <si>
    <t>94.36</t>
  </si>
  <si>
    <t>记--739</t>
  </si>
  <si>
    <t>02185</t>
  </si>
  <si>
    <t>031022388</t>
  </si>
  <si>
    <t>SCS-10T/2*2</t>
  </si>
  <si>
    <t>南京联衡电子</t>
  </si>
  <si>
    <t>1,144.22</t>
  </si>
  <si>
    <t>416.07</t>
  </si>
  <si>
    <t>记--743</t>
  </si>
  <si>
    <t>02186</t>
  </si>
  <si>
    <t>032200334</t>
  </si>
  <si>
    <t>电动洒水车</t>
  </si>
  <si>
    <t>LS-1000PSC</t>
  </si>
  <si>
    <t>肥东制剂分厂/肥东合成分厂</t>
  </si>
  <si>
    <t>杭州丽诗电动车制造</t>
  </si>
  <si>
    <t>316.24</t>
  </si>
  <si>
    <t>3,794.88</t>
  </si>
  <si>
    <t>02187</t>
  </si>
  <si>
    <t>030700229</t>
  </si>
  <si>
    <t>南通市威士真空设备</t>
  </si>
  <si>
    <t>02188</t>
  </si>
  <si>
    <t>031022389</t>
  </si>
  <si>
    <t>上料理瓶机（生产自动化-机器人-一期）</t>
  </si>
  <si>
    <t>LP-200B</t>
  </si>
  <si>
    <t>2017.07.31</t>
  </si>
  <si>
    <t>江苏金旺包装</t>
  </si>
  <si>
    <t>记--853</t>
  </si>
  <si>
    <t>02189</t>
  </si>
  <si>
    <t>031022390</t>
  </si>
  <si>
    <t>开箱机（生产自动化-机器人-一期）</t>
  </si>
  <si>
    <t>永创GPK-40</t>
  </si>
  <si>
    <t>肥东分厂剂型车间</t>
  </si>
  <si>
    <t>常州金马包装</t>
  </si>
  <si>
    <t>470.09</t>
  </si>
  <si>
    <t>5,641.08</t>
  </si>
  <si>
    <t>1,880.34</t>
  </si>
  <si>
    <t>02190</t>
  </si>
  <si>
    <t>031022391</t>
  </si>
  <si>
    <t>装箱机（生产自动化-机器人-一期）</t>
  </si>
  <si>
    <t>常州金马ZX-2</t>
  </si>
  <si>
    <t>26,666.64</t>
  </si>
  <si>
    <t>8,888.89</t>
  </si>
  <si>
    <t>02191</t>
  </si>
  <si>
    <t>031022392</t>
  </si>
  <si>
    <t>夹具吸盘6套（生产自动化-机器人-一期）</t>
  </si>
  <si>
    <t>常州金马定制</t>
  </si>
  <si>
    <t>6,153.84</t>
  </si>
  <si>
    <t>02192</t>
  </si>
  <si>
    <t>031022393</t>
  </si>
  <si>
    <t>封箱机（生产自动化-机器人-一期）</t>
  </si>
  <si>
    <t>永创MH-FJ-3A</t>
  </si>
  <si>
    <t>02193</t>
  </si>
  <si>
    <t>031022394</t>
  </si>
  <si>
    <t>打包机（生产自动化-机器人-一期）</t>
  </si>
  <si>
    <t>永创MH-102</t>
  </si>
  <si>
    <t>02194</t>
  </si>
  <si>
    <t>031022395</t>
  </si>
  <si>
    <t>输送系统（生产自动化-机器人-一期）</t>
  </si>
  <si>
    <t>02195</t>
  </si>
  <si>
    <t>031022396</t>
  </si>
  <si>
    <t>抓取输送机（生产自动化-机器人-一期）</t>
  </si>
  <si>
    <t>合肥泰禾光电</t>
  </si>
  <si>
    <t>02196</t>
  </si>
  <si>
    <t>031022397</t>
  </si>
  <si>
    <t>码垛机器人（生产自动化-机器人-一期）</t>
  </si>
  <si>
    <t>泰禾TR-F120</t>
  </si>
  <si>
    <t>02197</t>
  </si>
  <si>
    <t>031022398</t>
  </si>
  <si>
    <t>真空夹具系统（生产自动化-机器人-一期）</t>
  </si>
  <si>
    <t>TPC-CW-400*200</t>
  </si>
  <si>
    <t>02198</t>
  </si>
  <si>
    <t>031022399</t>
  </si>
  <si>
    <t>安全围栏（生产自动化-机器人-一期）</t>
  </si>
  <si>
    <t>02199</t>
  </si>
  <si>
    <t>031022400</t>
  </si>
  <si>
    <t>底座（生产自动化-机器人-一期）</t>
  </si>
  <si>
    <t>02200</t>
  </si>
  <si>
    <t>031022401</t>
  </si>
  <si>
    <t>电控系统（生产自动化-机器人-一期）</t>
  </si>
  <si>
    <t>02201</t>
  </si>
  <si>
    <t>031022402</t>
  </si>
  <si>
    <t>线体改造（生产自动化-机器人-一期）</t>
  </si>
  <si>
    <t>02202</t>
  </si>
  <si>
    <t>031022403</t>
  </si>
  <si>
    <t>信息化系统（生产自动化-机器人-一期）</t>
  </si>
  <si>
    <t>02203</t>
  </si>
  <si>
    <t>032200335</t>
  </si>
  <si>
    <t>电梯(1# 肥东二期 剂型带棚仓库）</t>
  </si>
  <si>
    <t>申达</t>
  </si>
  <si>
    <t>肥东分厂剂型仓库</t>
  </si>
  <si>
    <t>合肥申达电梯工程公司</t>
  </si>
  <si>
    <t>2,005.62</t>
  </si>
  <si>
    <t>24,067.44</t>
  </si>
  <si>
    <t>8,022.46</t>
  </si>
  <si>
    <t>记--857</t>
  </si>
  <si>
    <t>02204</t>
  </si>
  <si>
    <t>032200336</t>
  </si>
  <si>
    <t>电梯(2# 肥东二期 剂型带棚仓库）</t>
  </si>
  <si>
    <t>02205</t>
  </si>
  <si>
    <t>030100099</t>
  </si>
  <si>
    <t>便携式气体控测器</t>
  </si>
  <si>
    <t>SX170-乙醇</t>
  </si>
  <si>
    <t>记--858</t>
  </si>
  <si>
    <t>02206</t>
  </si>
  <si>
    <t>030100100</t>
  </si>
  <si>
    <t>BX170-二氯乙烷</t>
  </si>
  <si>
    <t>02208</t>
  </si>
  <si>
    <t>040200248</t>
  </si>
  <si>
    <t>联想电脑(台式液晶21.5)</t>
  </si>
  <si>
    <t>D5050G3260/4G/1T/2G</t>
  </si>
  <si>
    <t>肥东分厂合成仓库</t>
  </si>
  <si>
    <t>安徽百大乐普生</t>
  </si>
  <si>
    <t>记--895</t>
  </si>
  <si>
    <t>02209</t>
  </si>
  <si>
    <t>040200249</t>
  </si>
  <si>
    <t>02210</t>
  </si>
  <si>
    <t>040300072</t>
  </si>
  <si>
    <t>730K-2</t>
  </si>
  <si>
    <t>02211</t>
  </si>
  <si>
    <t>040300073</t>
  </si>
  <si>
    <t>730K</t>
  </si>
  <si>
    <t>肥东分厂机物料车间</t>
  </si>
  <si>
    <t>02212</t>
  </si>
  <si>
    <t>040300074</t>
  </si>
  <si>
    <t>制剂仓库(大兴)</t>
  </si>
  <si>
    <t>02213</t>
  </si>
  <si>
    <t>040200250</t>
  </si>
  <si>
    <t>110-1517-6498/4G 500GZGW</t>
  </si>
  <si>
    <t>大兴合成</t>
  </si>
  <si>
    <t>02214</t>
  </si>
  <si>
    <t>81.37</t>
  </si>
  <si>
    <t>02215</t>
  </si>
  <si>
    <t>040300075</t>
  </si>
  <si>
    <t>佳能打印机</t>
  </si>
  <si>
    <t>4760</t>
  </si>
  <si>
    <t>02216</t>
  </si>
  <si>
    <t>040200252</t>
  </si>
  <si>
    <t>联想电脑(笔记本)</t>
  </si>
  <si>
    <t>310SI5</t>
  </si>
  <si>
    <t>肥东人力资源部</t>
  </si>
  <si>
    <t>02217</t>
  </si>
  <si>
    <t>040900501</t>
  </si>
  <si>
    <t>索妮摄像机</t>
  </si>
  <si>
    <t>PJ675</t>
  </si>
  <si>
    <t>综合办公室</t>
  </si>
  <si>
    <t>149.74</t>
  </si>
  <si>
    <t>02221</t>
  </si>
  <si>
    <t>040300076</t>
  </si>
  <si>
    <t>KZ</t>
  </si>
  <si>
    <t>2017.08.22</t>
  </si>
  <si>
    <t>02222</t>
  </si>
  <si>
    <t>031022405</t>
  </si>
  <si>
    <t>小型粉体剪袋机</t>
  </si>
  <si>
    <t>FTJD2</t>
  </si>
  <si>
    <t>2017.08.31</t>
  </si>
  <si>
    <t>昆山市玉山镇凯宇勤机</t>
  </si>
  <si>
    <t>10,038.82</t>
  </si>
  <si>
    <t>3,650.49</t>
  </si>
  <si>
    <t>记--288</t>
  </si>
  <si>
    <t>02223</t>
  </si>
  <si>
    <t>040900502</t>
  </si>
  <si>
    <t>割草机（中绿21寸草坪机）</t>
  </si>
  <si>
    <t>21寸</t>
  </si>
  <si>
    <t>2017.09.12</t>
  </si>
  <si>
    <t>安徽迅捷机械公司</t>
  </si>
  <si>
    <t>记--252</t>
  </si>
  <si>
    <t>02224</t>
  </si>
  <si>
    <t>040900503</t>
  </si>
  <si>
    <t>02225</t>
  </si>
  <si>
    <t>031022406</t>
  </si>
  <si>
    <t>80FSB-30YB2/7.5KW</t>
  </si>
  <si>
    <t>2017.09.30</t>
  </si>
  <si>
    <t>41.88</t>
  </si>
  <si>
    <t>502.56</t>
  </si>
  <si>
    <t>记--1147</t>
  </si>
  <si>
    <t>02226</t>
  </si>
  <si>
    <t>031022407</t>
  </si>
  <si>
    <t>02227</t>
  </si>
  <si>
    <t>031022408</t>
  </si>
  <si>
    <t>DBY-25YB4/1.5KW</t>
  </si>
  <si>
    <t>44.66</t>
  </si>
  <si>
    <t>535.92</t>
  </si>
  <si>
    <t>178.63</t>
  </si>
  <si>
    <t>王慧君</t>
  </si>
  <si>
    <t>记--1160</t>
  </si>
  <si>
    <t>02228</t>
  </si>
  <si>
    <t>031022409</t>
  </si>
  <si>
    <t>平板立式刮刀自动下卸料离心机</t>
  </si>
  <si>
    <t>LGZ1250HF</t>
  </si>
  <si>
    <t>江苏华大离心机械</t>
  </si>
  <si>
    <t>30,769.20</t>
  </si>
  <si>
    <t>10,256.41</t>
  </si>
  <si>
    <t>记--1162</t>
  </si>
  <si>
    <t>02229</t>
  </si>
  <si>
    <t>031022410</t>
  </si>
  <si>
    <t>雷达物流计</t>
  </si>
  <si>
    <t>江苏杰创流量仪表</t>
  </si>
  <si>
    <t>52.99</t>
  </si>
  <si>
    <t>635.88</t>
  </si>
  <si>
    <t>记--1164</t>
  </si>
  <si>
    <t>02230</t>
  </si>
  <si>
    <t>031022411</t>
  </si>
  <si>
    <t>02231</t>
  </si>
  <si>
    <t>031022412</t>
  </si>
  <si>
    <t>02232</t>
  </si>
  <si>
    <t>031022413</t>
  </si>
  <si>
    <t>02233</t>
  </si>
  <si>
    <t>031022414</t>
  </si>
  <si>
    <t>DN65</t>
  </si>
  <si>
    <t>697.44</t>
  </si>
  <si>
    <t>02234</t>
  </si>
  <si>
    <t>031022415</t>
  </si>
  <si>
    <t>AL2503 DN80</t>
  </si>
  <si>
    <t>记--1166</t>
  </si>
  <si>
    <t>02235</t>
  </si>
  <si>
    <t>030700230</t>
  </si>
  <si>
    <t>DBY-25 YB4/1.5KW</t>
  </si>
  <si>
    <t>41.97</t>
  </si>
  <si>
    <t>503.64</t>
  </si>
  <si>
    <t>167.86</t>
  </si>
  <si>
    <t>记--1168</t>
  </si>
  <si>
    <t>02236</t>
  </si>
  <si>
    <t>030700231</t>
  </si>
  <si>
    <t>真空机组</t>
  </si>
  <si>
    <t>JZJWLW300*200</t>
  </si>
  <si>
    <t>南通市威士</t>
  </si>
  <si>
    <t>记--1206</t>
  </si>
  <si>
    <t>02237</t>
  </si>
  <si>
    <t>030700232</t>
  </si>
  <si>
    <t>记--1208</t>
  </si>
  <si>
    <t>02239</t>
  </si>
  <si>
    <t>030700234</t>
  </si>
  <si>
    <t>WAW-100BC</t>
  </si>
  <si>
    <t>记--1215</t>
  </si>
  <si>
    <t>02240</t>
  </si>
  <si>
    <t>031900018</t>
  </si>
  <si>
    <t>喷淋塔</t>
  </si>
  <si>
    <t>ZLT-17500</t>
  </si>
  <si>
    <t>肥东气流粉碎车间</t>
  </si>
  <si>
    <t>345.58</t>
  </si>
  <si>
    <t>4,146.96</t>
  </si>
  <si>
    <t>1,382.34</t>
  </si>
  <si>
    <t>记--1221</t>
  </si>
  <si>
    <t>02241</t>
  </si>
  <si>
    <t>031900019</t>
  </si>
  <si>
    <t>ZLT-15000</t>
  </si>
  <si>
    <t>326.70</t>
  </si>
  <si>
    <t>3,920.40</t>
  </si>
  <si>
    <t>1,306.78</t>
  </si>
  <si>
    <t>02242</t>
  </si>
  <si>
    <t>031900020</t>
  </si>
  <si>
    <t>循环水泵</t>
  </si>
  <si>
    <t>JKD</t>
  </si>
  <si>
    <t>67.38</t>
  </si>
  <si>
    <t>808.56</t>
  </si>
  <si>
    <t>269.52</t>
  </si>
  <si>
    <t>02243</t>
  </si>
  <si>
    <t>031900021</t>
  </si>
  <si>
    <t>脉冲滤筒式除尘机组</t>
  </si>
  <si>
    <t>ZLM-2</t>
  </si>
  <si>
    <t>218.66</t>
  </si>
  <si>
    <t>2,623.92</t>
  </si>
  <si>
    <t>874.64</t>
  </si>
  <si>
    <t>02244</t>
  </si>
  <si>
    <t>031900022</t>
  </si>
  <si>
    <t>02245</t>
  </si>
  <si>
    <t>031900023</t>
  </si>
  <si>
    <t>02246</t>
  </si>
  <si>
    <t>031900025</t>
  </si>
  <si>
    <t>02247</t>
  </si>
  <si>
    <t>031900026</t>
  </si>
  <si>
    <t>02248</t>
  </si>
  <si>
    <t>031900027</t>
  </si>
  <si>
    <t>02249</t>
  </si>
  <si>
    <t>031900028</t>
  </si>
  <si>
    <t>02250</t>
  </si>
  <si>
    <t>031900029</t>
  </si>
  <si>
    <t>02251</t>
  </si>
  <si>
    <t>031900030</t>
  </si>
  <si>
    <t>02252</t>
  </si>
  <si>
    <t>031900031</t>
  </si>
  <si>
    <t>ZLM-2/3/2</t>
  </si>
  <si>
    <t>467.09</t>
  </si>
  <si>
    <t>5,605.08</t>
  </si>
  <si>
    <t>1,868.38</t>
  </si>
  <si>
    <t>02253</t>
  </si>
  <si>
    <t>031900032</t>
  </si>
  <si>
    <t>ZLM-3/3/2</t>
  </si>
  <si>
    <t>623.29</t>
  </si>
  <si>
    <t>7,479.48</t>
  </si>
  <si>
    <t>2,493.16</t>
  </si>
  <si>
    <t>02254</t>
  </si>
  <si>
    <t>031900033</t>
  </si>
  <si>
    <t>02255</t>
  </si>
  <si>
    <t>031900034</t>
  </si>
  <si>
    <t>ZLM-6</t>
  </si>
  <si>
    <t>393.87</t>
  </si>
  <si>
    <t>4,726.44</t>
  </si>
  <si>
    <t>1,575.50</t>
  </si>
  <si>
    <t>02256</t>
  </si>
  <si>
    <t>031900035</t>
  </si>
  <si>
    <t>02257</t>
  </si>
  <si>
    <t>031900036</t>
  </si>
  <si>
    <t>02258</t>
  </si>
  <si>
    <t>031900037</t>
  </si>
  <si>
    <t>ZLM-8</t>
  </si>
  <si>
    <t>325.50</t>
  </si>
  <si>
    <t>3,906.00</t>
  </si>
  <si>
    <t>1,301.99</t>
  </si>
  <si>
    <t>02259</t>
  </si>
  <si>
    <t>031900038</t>
  </si>
  <si>
    <t>02260</t>
  </si>
  <si>
    <t>031900039</t>
  </si>
  <si>
    <t>02261</t>
  </si>
  <si>
    <t>031900040</t>
  </si>
  <si>
    <t>系统控制9套</t>
  </si>
  <si>
    <t>817.95</t>
  </si>
  <si>
    <t>9,815.40</t>
  </si>
  <si>
    <t>3,271.80</t>
  </si>
  <si>
    <t>02262</t>
  </si>
  <si>
    <t>031900041</t>
  </si>
  <si>
    <t>系统优化调试</t>
  </si>
  <si>
    <t>1,816.24</t>
  </si>
  <si>
    <t>21,794.88</t>
  </si>
  <si>
    <t>7,264.96</t>
  </si>
  <si>
    <t>02263</t>
  </si>
  <si>
    <t>031900042</t>
  </si>
  <si>
    <t>苯磺隆颗粒剂成套连续化生产装置--负压上料机</t>
  </si>
  <si>
    <t>2017.10.12</t>
  </si>
  <si>
    <t>肥东分厂可湿粉颗粒剂车间</t>
  </si>
  <si>
    <t>江阴市昌盛药化机械</t>
  </si>
  <si>
    <t>94.02</t>
  </si>
  <si>
    <t>1,128.24</t>
  </si>
  <si>
    <t>86</t>
  </si>
  <si>
    <t>记--121</t>
  </si>
  <si>
    <t>02264</t>
  </si>
  <si>
    <t>031900043</t>
  </si>
  <si>
    <t>苯磺隆颗粒剂成套连续化生产装置--罗茨风机</t>
  </si>
  <si>
    <t>1,312.80</t>
  </si>
  <si>
    <t>02265</t>
  </si>
  <si>
    <t>031900044</t>
  </si>
  <si>
    <t>苯磺隆颗粒剂成套连续化生产装置--料仓</t>
  </si>
  <si>
    <t>200L</t>
  </si>
  <si>
    <t>21.37</t>
  </si>
  <si>
    <t>256.44</t>
  </si>
  <si>
    <t>02266</t>
  </si>
  <si>
    <t>031900045</t>
  </si>
  <si>
    <t>苯磺隆颗粒剂成套连续化生产装置--犁刀混合机</t>
  </si>
  <si>
    <t>LDH-1000L</t>
  </si>
  <si>
    <t>6,769.20</t>
  </si>
  <si>
    <t>02267</t>
  </si>
  <si>
    <t>031900046</t>
  </si>
  <si>
    <t>苯磺隆颗粒剂成套连续化生产装置--液料筒</t>
  </si>
  <si>
    <t>100L</t>
  </si>
  <si>
    <t>02268</t>
  </si>
  <si>
    <t>031900047</t>
  </si>
  <si>
    <t>苯磺隆颗粒剂成套连续化生产装置--脉冲布袋除尘器</t>
  </si>
  <si>
    <t>13,128.24</t>
  </si>
  <si>
    <t>4,376.07</t>
  </si>
  <si>
    <t>02269</t>
  </si>
  <si>
    <t>031900048</t>
  </si>
  <si>
    <t>苯磺隆颗粒剂成套连续化生产装置--引风机</t>
  </si>
  <si>
    <t>7-42-5A</t>
  </si>
  <si>
    <t>51.28</t>
  </si>
  <si>
    <t>615.36</t>
  </si>
  <si>
    <t>02270</t>
  </si>
  <si>
    <t>031900049</t>
  </si>
  <si>
    <t>苯磺隆颗粒剂成套连续化生产装置--盛料定量分配器</t>
  </si>
  <si>
    <t>FP-1000L</t>
  </si>
  <si>
    <t>02271</t>
  </si>
  <si>
    <t>031900050</t>
  </si>
  <si>
    <t>苯磺隆颗粒剂成套连续化生产装置--旋转造粒机</t>
  </si>
  <si>
    <t>XZL-300</t>
  </si>
  <si>
    <t>02272</t>
  </si>
  <si>
    <t>031900051</t>
  </si>
  <si>
    <t>苯磺隆颗粒剂成套连续化生产装置--旋转造料机</t>
  </si>
  <si>
    <t>02273</t>
  </si>
  <si>
    <t>031900052</t>
  </si>
  <si>
    <t>苯磺隆颗粒剂成套连续化生产装置--钢铝复合蒸汽加热器</t>
  </si>
  <si>
    <t>1,846.20</t>
  </si>
  <si>
    <t>02274</t>
  </si>
  <si>
    <t>031900053</t>
  </si>
  <si>
    <t>苯磺隆颗粒剂成套连续化生产装置--送风机</t>
  </si>
  <si>
    <t>4-72-4.5A</t>
  </si>
  <si>
    <t>02275</t>
  </si>
  <si>
    <t>031900054</t>
  </si>
  <si>
    <t>苯磺隆颗粒剂成套连续化生产装置--振动流化床(含配件30512.82元）</t>
  </si>
  <si>
    <t>ZG-0.6*7.5</t>
  </si>
  <si>
    <t>1,369.23</t>
  </si>
  <si>
    <t>16,430.76</t>
  </si>
  <si>
    <t>5,476.92</t>
  </si>
  <si>
    <t>02276</t>
  </si>
  <si>
    <t>031900055</t>
  </si>
  <si>
    <t>苯磺隆颗粒剂成套连续化生产装置--直线筛（三出口）</t>
  </si>
  <si>
    <t>Zs-0.4*2</t>
  </si>
  <si>
    <t>02277</t>
  </si>
  <si>
    <t>031900056</t>
  </si>
  <si>
    <t>苯磺隆颗粒剂成套连续化生产装置--电气控制系统</t>
  </si>
  <si>
    <t>1,307.69</t>
  </si>
  <si>
    <t>15,692.28</t>
  </si>
  <si>
    <t>5,230.77</t>
  </si>
  <si>
    <t>02278</t>
  </si>
  <si>
    <t>031022416</t>
  </si>
  <si>
    <t>120立方玻璃钢储槽</t>
  </si>
  <si>
    <t>DN4000*9600</t>
  </si>
  <si>
    <t>肥东制剂11及13号仓库之间</t>
  </si>
  <si>
    <t>江苏恒丰伟业</t>
  </si>
  <si>
    <t>1,047.84</t>
  </si>
  <si>
    <t>12,574.08</t>
  </si>
  <si>
    <t>4,191.37</t>
  </si>
  <si>
    <t>记--124</t>
  </si>
  <si>
    <t>02279</t>
  </si>
  <si>
    <t>031022417</t>
  </si>
  <si>
    <t>02280</t>
  </si>
  <si>
    <t>031022418</t>
  </si>
  <si>
    <t>02281</t>
  </si>
  <si>
    <t>031022419</t>
  </si>
  <si>
    <t>02282</t>
  </si>
  <si>
    <t>050400001</t>
  </si>
  <si>
    <t>外管架（廊）</t>
  </si>
  <si>
    <t>附属工程</t>
  </si>
  <si>
    <t>肥东制剂粉剂车间及微胶囊车间外管廊</t>
  </si>
  <si>
    <t>安徽力天建设</t>
  </si>
  <si>
    <t>4,249.71</t>
  </si>
  <si>
    <t>50,996.52</t>
  </si>
  <si>
    <t>21,248.53</t>
  </si>
  <si>
    <t>记--127</t>
  </si>
  <si>
    <t>02283</t>
  </si>
  <si>
    <t>040900504</t>
  </si>
  <si>
    <t>深信服下一代防火墙AF1320</t>
  </si>
  <si>
    <t>AF1320</t>
  </si>
  <si>
    <t>2017.10.19</t>
  </si>
  <si>
    <t>安徽安齐信息科技</t>
  </si>
  <si>
    <t>记--462</t>
  </si>
  <si>
    <t>02284</t>
  </si>
  <si>
    <t>040900505</t>
  </si>
  <si>
    <t>凯德威吸尘器</t>
  </si>
  <si>
    <t>凯德威DL-2078S</t>
  </si>
  <si>
    <t>安徽洁百利环境科技</t>
  </si>
  <si>
    <t>记--466</t>
  </si>
  <si>
    <t>02285</t>
  </si>
  <si>
    <t>040900506</t>
  </si>
  <si>
    <t>电动洗地机</t>
  </si>
  <si>
    <t>高美GM-50B</t>
  </si>
  <si>
    <t>02286</t>
  </si>
  <si>
    <t>031022420</t>
  </si>
  <si>
    <t>装箱机模具一箱一装</t>
  </si>
  <si>
    <t>100ml*60瓶</t>
  </si>
  <si>
    <t>记--468</t>
  </si>
  <si>
    <t>02287</t>
  </si>
  <si>
    <t>031022421</t>
  </si>
  <si>
    <t>140ml*60瓶</t>
  </si>
  <si>
    <t>02288</t>
  </si>
  <si>
    <t>031022422</t>
  </si>
  <si>
    <t>装箱机模具二箱一装</t>
  </si>
  <si>
    <t>180ml*40瓶</t>
  </si>
  <si>
    <t>02289</t>
  </si>
  <si>
    <t>031022423</t>
  </si>
  <si>
    <t>1000ml*12瓶</t>
  </si>
  <si>
    <t>02290</t>
  </si>
  <si>
    <t>031022424</t>
  </si>
  <si>
    <t>装箱机模具二箱一装（精广虎）</t>
  </si>
  <si>
    <t>500ml*20瓶</t>
  </si>
  <si>
    <t>02291</t>
  </si>
  <si>
    <t>031022425</t>
  </si>
  <si>
    <t>02292</t>
  </si>
  <si>
    <t>030700235</t>
  </si>
  <si>
    <t>JXM-A500/0.5PVDF泵头</t>
  </si>
  <si>
    <t>安徽骏锐机电设备</t>
  </si>
  <si>
    <t>71.45</t>
  </si>
  <si>
    <t>857.40</t>
  </si>
  <si>
    <t>285.81</t>
  </si>
  <si>
    <t>记--477</t>
  </si>
  <si>
    <t>02294</t>
  </si>
  <si>
    <t>040900507</t>
  </si>
  <si>
    <t>2017.10.31</t>
  </si>
  <si>
    <t>记--259</t>
  </si>
  <si>
    <t>02295</t>
  </si>
  <si>
    <t>040900508</t>
  </si>
  <si>
    <t>02296</t>
  </si>
  <si>
    <t>040900509</t>
  </si>
  <si>
    <t>02293</t>
  </si>
  <si>
    <t>030200081</t>
  </si>
  <si>
    <t>氨氮水质在线分析仪</t>
  </si>
  <si>
    <t>BS-NH3-N</t>
  </si>
  <si>
    <t>2017.10.27</t>
  </si>
  <si>
    <t>记--714</t>
  </si>
  <si>
    <t>02297</t>
  </si>
  <si>
    <t>030500033</t>
  </si>
  <si>
    <t>配电柜</t>
  </si>
  <si>
    <t>1200*600*380</t>
  </si>
  <si>
    <t>安徽易力自动化科技</t>
  </si>
  <si>
    <t>18.88</t>
  </si>
  <si>
    <t>226.56</t>
  </si>
  <si>
    <t>75.52</t>
  </si>
  <si>
    <t>记--261</t>
  </si>
  <si>
    <t>02298</t>
  </si>
  <si>
    <t>030200082</t>
  </si>
  <si>
    <t>气动隔膜泵（管道泵）</t>
  </si>
  <si>
    <t>（英格索兰泵）666120-344-C</t>
  </si>
  <si>
    <t>上海凯源泵业</t>
  </si>
  <si>
    <t>30.09</t>
  </si>
  <si>
    <t>361.08</t>
  </si>
  <si>
    <t>记--266</t>
  </si>
  <si>
    <t>02299</t>
  </si>
  <si>
    <t>030200083</t>
  </si>
  <si>
    <t>02300</t>
  </si>
  <si>
    <t>031400039</t>
  </si>
  <si>
    <t>人工气候培养箱</t>
  </si>
  <si>
    <t>85.04</t>
  </si>
  <si>
    <t>1,020.48</t>
  </si>
  <si>
    <t>340.17</t>
  </si>
  <si>
    <t>记--270</t>
  </si>
  <si>
    <t>02301</t>
  </si>
  <si>
    <t>031400040</t>
  </si>
  <si>
    <t>02302</t>
  </si>
  <si>
    <t>040900510</t>
  </si>
  <si>
    <t>联想（扬天M7200C）商用台式电脑</t>
  </si>
  <si>
    <t>扬天M7200C</t>
  </si>
  <si>
    <t>2017.11.13</t>
  </si>
  <si>
    <t>大兴国内事业部</t>
  </si>
  <si>
    <t>上海圆迈贸易有限公司</t>
  </si>
  <si>
    <t>112.78</t>
  </si>
  <si>
    <t>02402</t>
  </si>
  <si>
    <t>031400041</t>
  </si>
  <si>
    <t>玻璃精馏釜</t>
  </si>
  <si>
    <t>SFD-20ED</t>
  </si>
  <si>
    <t>2017.11.28</t>
  </si>
  <si>
    <t>上海况胜实业发展有限</t>
  </si>
  <si>
    <t>164.96</t>
  </si>
  <si>
    <t>1,979.52</t>
  </si>
  <si>
    <t>659.83</t>
  </si>
  <si>
    <t>记--772</t>
  </si>
  <si>
    <t>02403</t>
  </si>
  <si>
    <t>031400042</t>
  </si>
  <si>
    <t>金封闭高低温循环机</t>
  </si>
  <si>
    <t>GDFB-50</t>
  </si>
  <si>
    <t>02404</t>
  </si>
  <si>
    <t>031400043</t>
  </si>
  <si>
    <t>抽滤机</t>
  </si>
  <si>
    <t>DZF-20</t>
  </si>
  <si>
    <t>307.68</t>
  </si>
  <si>
    <t>02405</t>
  </si>
  <si>
    <t>031400044</t>
  </si>
  <si>
    <t>RE-20L</t>
  </si>
  <si>
    <t>02406</t>
  </si>
  <si>
    <t>030700236</t>
  </si>
  <si>
    <t>记--774</t>
  </si>
  <si>
    <t>02407</t>
  </si>
  <si>
    <t>030700237</t>
  </si>
  <si>
    <t>02408</t>
  </si>
  <si>
    <t>030700238</t>
  </si>
  <si>
    <t>涡街流量计</t>
  </si>
  <si>
    <t>JCL-08Y-50BNF1J1L</t>
  </si>
  <si>
    <t>肥东合成(蒸汽管)</t>
  </si>
  <si>
    <t>江苏杰创物流仪表</t>
  </si>
  <si>
    <t>79.49</t>
  </si>
  <si>
    <t>953.88</t>
  </si>
  <si>
    <t>记--776</t>
  </si>
  <si>
    <t>02409</t>
  </si>
  <si>
    <t>030700239</t>
  </si>
  <si>
    <t>02410</t>
  </si>
  <si>
    <t>031022525</t>
  </si>
  <si>
    <t>65FSB-32YB2/5.5KW</t>
  </si>
  <si>
    <t>2017.11.29</t>
  </si>
  <si>
    <t>37.03</t>
  </si>
  <si>
    <t>444.36</t>
  </si>
  <si>
    <t>148.10</t>
  </si>
  <si>
    <t>记--899</t>
  </si>
  <si>
    <t>02411</t>
  </si>
  <si>
    <t>031022526</t>
  </si>
  <si>
    <t>02412</t>
  </si>
  <si>
    <t>031022527</t>
  </si>
  <si>
    <t>74.70</t>
  </si>
  <si>
    <t>896.40</t>
  </si>
  <si>
    <t>298.80</t>
  </si>
  <si>
    <t>02413</t>
  </si>
  <si>
    <t>040300077</t>
  </si>
  <si>
    <t>肥东企业管理办公室</t>
  </si>
  <si>
    <t>记--902</t>
  </si>
  <si>
    <t>02414</t>
  </si>
  <si>
    <t>040300078</t>
  </si>
  <si>
    <t>肥东制剂仓库</t>
  </si>
  <si>
    <t>02415</t>
  </si>
  <si>
    <t>040200253</t>
  </si>
  <si>
    <t>联想台式电脑</t>
  </si>
  <si>
    <t>D5050</t>
  </si>
  <si>
    <t>肥东生产制造部</t>
  </si>
  <si>
    <t>02416</t>
  </si>
  <si>
    <t>040900511</t>
  </si>
  <si>
    <t>海信液晶电视</t>
  </si>
  <si>
    <t>LED58K300U</t>
  </si>
  <si>
    <t>肥东分厂食堂</t>
  </si>
  <si>
    <t>02417</t>
  </si>
  <si>
    <t>040900512</t>
  </si>
  <si>
    <t>美的冰箱</t>
  </si>
  <si>
    <t>BCD-207WM</t>
  </si>
  <si>
    <t>02418</t>
  </si>
  <si>
    <t>040900513</t>
  </si>
  <si>
    <t>广开开水器</t>
  </si>
  <si>
    <t>AGK-90</t>
  </si>
  <si>
    <t>肥东制剂车间11#车间</t>
  </si>
  <si>
    <t>02419</t>
  </si>
  <si>
    <t>030500034</t>
  </si>
  <si>
    <t>动力柜</t>
  </si>
  <si>
    <t>肥东制剂机修车间</t>
  </si>
  <si>
    <t>59.40</t>
  </si>
  <si>
    <t>712.80</t>
  </si>
  <si>
    <t>237.61</t>
  </si>
  <si>
    <t>02420</t>
  </si>
  <si>
    <t>030500035</t>
  </si>
  <si>
    <t>01AL1</t>
  </si>
  <si>
    <t>21.97</t>
  </si>
  <si>
    <t>263.64</t>
  </si>
  <si>
    <t>87.86</t>
  </si>
  <si>
    <t>02421</t>
  </si>
  <si>
    <t>030500036</t>
  </si>
  <si>
    <t>01AL2</t>
  </si>
  <si>
    <t>24.36</t>
  </si>
  <si>
    <t>292.32</t>
  </si>
  <si>
    <t>97.44</t>
  </si>
  <si>
    <t>02422</t>
  </si>
  <si>
    <t>030500037</t>
  </si>
  <si>
    <t>01AL3</t>
  </si>
  <si>
    <t>20.09</t>
  </si>
  <si>
    <t>241.08</t>
  </si>
  <si>
    <t>80.34</t>
  </si>
  <si>
    <t>02423</t>
  </si>
  <si>
    <t>030500038</t>
  </si>
  <si>
    <t>01AL4</t>
  </si>
  <si>
    <t>20.00</t>
  </si>
  <si>
    <t>240.00</t>
  </si>
  <si>
    <t>02424</t>
  </si>
  <si>
    <t>030500039</t>
  </si>
  <si>
    <t>01AL5</t>
  </si>
  <si>
    <t>19.19</t>
  </si>
  <si>
    <t>230.28</t>
  </si>
  <si>
    <t>76.75</t>
  </si>
  <si>
    <t>02426</t>
  </si>
  <si>
    <t>030100101</t>
  </si>
  <si>
    <t>液相色谱仪（安捷伦1260)</t>
  </si>
  <si>
    <t>2017.12.14</t>
  </si>
  <si>
    <t>肥东质检分析室</t>
  </si>
  <si>
    <t>3,264.96</t>
  </si>
  <si>
    <t>39,179.52</t>
  </si>
  <si>
    <t>13,059.83</t>
  </si>
  <si>
    <t>记--128</t>
  </si>
  <si>
    <t>02427</t>
  </si>
  <si>
    <t>031022529</t>
  </si>
  <si>
    <t>单门烘箱</t>
  </si>
  <si>
    <t>YZH1-60</t>
  </si>
  <si>
    <t>肥东机修车间</t>
  </si>
  <si>
    <t>合肥升威机床设备</t>
  </si>
  <si>
    <t>49.57</t>
  </si>
  <si>
    <t>594.84</t>
  </si>
  <si>
    <t>记--133</t>
  </si>
  <si>
    <t>02429</t>
  </si>
  <si>
    <t>031022531</t>
  </si>
  <si>
    <t>LCK-20</t>
  </si>
  <si>
    <t>1,005.12</t>
  </si>
  <si>
    <t>02430</t>
  </si>
  <si>
    <t>031022532</t>
  </si>
  <si>
    <t>逆变弧焊机</t>
  </si>
  <si>
    <t>ZX7-400W</t>
  </si>
  <si>
    <t>02431</t>
  </si>
  <si>
    <t>031022533</t>
  </si>
  <si>
    <t>砂轮切割机</t>
  </si>
  <si>
    <t>SQ-400</t>
  </si>
  <si>
    <t>9.40</t>
  </si>
  <si>
    <t>112.80</t>
  </si>
  <si>
    <t>02432</t>
  </si>
  <si>
    <t>031022534</t>
  </si>
  <si>
    <t>直流焊机</t>
  </si>
  <si>
    <t>ZX7-315</t>
  </si>
  <si>
    <t>16.24</t>
  </si>
  <si>
    <t>194.88</t>
  </si>
  <si>
    <t>02433</t>
  </si>
  <si>
    <t>040900514</t>
  </si>
  <si>
    <t>新增视频监控系统</t>
  </si>
  <si>
    <t>肥东厂区二期视频监控</t>
  </si>
  <si>
    <t>肥东厂区主干道及仓库</t>
  </si>
  <si>
    <t>合肥新振智能科技</t>
  </si>
  <si>
    <t>5,646.11</t>
  </si>
  <si>
    <t>记--137</t>
  </si>
  <si>
    <t>02434</t>
  </si>
  <si>
    <t>031900057</t>
  </si>
  <si>
    <t>自动化袋式包装机</t>
  </si>
  <si>
    <t>肥东新建气流粉碎车间</t>
  </si>
  <si>
    <t>记--1181</t>
  </si>
  <si>
    <t>02435</t>
  </si>
  <si>
    <t>031022535</t>
  </si>
  <si>
    <t>425/1/6FA</t>
  </si>
  <si>
    <t>上海启双机电有限公司</t>
  </si>
  <si>
    <t>记--1186</t>
  </si>
  <si>
    <t>02436</t>
  </si>
  <si>
    <t>040900515</t>
  </si>
  <si>
    <t>GM50B</t>
  </si>
  <si>
    <t>肥东合成二车间（精喹）</t>
  </si>
  <si>
    <t>记--1188</t>
  </si>
  <si>
    <t>02438</t>
  </si>
  <si>
    <t>031022536</t>
  </si>
  <si>
    <t>不锈钢储罐（6M3)</t>
  </si>
  <si>
    <t>6M3</t>
  </si>
  <si>
    <t>合肥科安设备安装</t>
  </si>
  <si>
    <t>记--447</t>
  </si>
  <si>
    <t>02439</t>
  </si>
  <si>
    <t>031022537</t>
  </si>
  <si>
    <t>02440</t>
  </si>
  <si>
    <t>031022538</t>
  </si>
  <si>
    <t>02441</t>
  </si>
  <si>
    <t>031700011</t>
  </si>
  <si>
    <t>卧式砂磨机（棒消式高效超细砂麿机）</t>
  </si>
  <si>
    <t>FDS-30，防爆型</t>
  </si>
  <si>
    <t>1,461.54</t>
  </si>
  <si>
    <t>17,538.48</t>
  </si>
  <si>
    <t>5,846.15</t>
  </si>
  <si>
    <t>记--1231</t>
  </si>
  <si>
    <t>02442</t>
  </si>
  <si>
    <t>031700012</t>
  </si>
  <si>
    <t>大流量盘式砂磨机</t>
  </si>
  <si>
    <t>7,794.84</t>
  </si>
  <si>
    <t>2,598.29</t>
  </si>
  <si>
    <t>02443</t>
  </si>
  <si>
    <t>031700013</t>
  </si>
  <si>
    <t>大流量盘式砂麿机</t>
  </si>
  <si>
    <t>FSP-60，防爆型</t>
  </si>
  <si>
    <t>02446</t>
  </si>
  <si>
    <t>030700241</t>
  </si>
  <si>
    <t>管道式电磁流量计</t>
  </si>
  <si>
    <t>FEM-DN50</t>
  </si>
  <si>
    <t>上海雅鹄仪表公司</t>
  </si>
  <si>
    <t>记--1236</t>
  </si>
  <si>
    <t>02447</t>
  </si>
  <si>
    <t>030700242</t>
  </si>
  <si>
    <t>02449</t>
  </si>
  <si>
    <t>030800148</t>
  </si>
  <si>
    <t>减速机</t>
  </si>
  <si>
    <t>BLD4-11-7.5kw</t>
  </si>
  <si>
    <t>肥东合成一车间（苯磺隆）</t>
  </si>
  <si>
    <t>铜陵市巨氟防腐工程</t>
  </si>
  <si>
    <t>记--1245</t>
  </si>
  <si>
    <t>02450</t>
  </si>
  <si>
    <t>031900058</t>
  </si>
  <si>
    <t>气流粉碎机</t>
  </si>
  <si>
    <t>太仓金溪</t>
  </si>
  <si>
    <t>7,589.76</t>
  </si>
  <si>
    <t>2,529.91</t>
  </si>
  <si>
    <t>记--1248</t>
  </si>
  <si>
    <t>02451</t>
  </si>
  <si>
    <t>031022539</t>
  </si>
  <si>
    <t>DN50防爆定量控制仪</t>
  </si>
  <si>
    <t>DL-9001</t>
  </si>
  <si>
    <t>合肥同硕仪科技</t>
  </si>
  <si>
    <t>76.07</t>
  </si>
  <si>
    <t>912.84</t>
  </si>
  <si>
    <t>记--1257</t>
  </si>
  <si>
    <t>02452</t>
  </si>
  <si>
    <t>031022540</t>
  </si>
  <si>
    <t>02453</t>
  </si>
  <si>
    <t>031022541</t>
  </si>
  <si>
    <t>DN50定量控制仪</t>
  </si>
  <si>
    <t>02454</t>
  </si>
  <si>
    <t>031022542</t>
  </si>
  <si>
    <t>DN32定量控制仪</t>
  </si>
  <si>
    <t>02478</t>
  </si>
  <si>
    <t>031022543</t>
  </si>
  <si>
    <t>记--1213</t>
  </si>
  <si>
    <t>02479</t>
  </si>
  <si>
    <t>030500040</t>
  </si>
  <si>
    <t>2018.01.24</t>
  </si>
  <si>
    <t>83</t>
  </si>
  <si>
    <t>记--168</t>
  </si>
  <si>
    <t>02480</t>
  </si>
  <si>
    <t>030800149</t>
  </si>
  <si>
    <t>微孔过滤器</t>
  </si>
  <si>
    <t>CHH-10-304-F50PO.6</t>
  </si>
  <si>
    <t>2018.01.29</t>
  </si>
  <si>
    <t>肥东合成一车间（磺隆车间）</t>
  </si>
  <si>
    <t>上海楚能工业过滤系统</t>
  </si>
  <si>
    <t>记--184</t>
  </si>
  <si>
    <t>02481</t>
  </si>
  <si>
    <t>032000001</t>
  </si>
  <si>
    <t>铣床</t>
  </si>
  <si>
    <t>XA5032</t>
  </si>
  <si>
    <t>2018.01.30</t>
  </si>
  <si>
    <t>机械加工设备</t>
  </si>
  <si>
    <t>11,487.24</t>
  </si>
  <si>
    <t>3,829.06</t>
  </si>
  <si>
    <t>0320</t>
  </si>
  <si>
    <t>02482</t>
  </si>
  <si>
    <t>032000002</t>
  </si>
  <si>
    <t>钻床</t>
  </si>
  <si>
    <t>Z3032</t>
  </si>
  <si>
    <t>405.98</t>
  </si>
  <si>
    <t>4,871.76</t>
  </si>
  <si>
    <t>1,623.93</t>
  </si>
  <si>
    <t>02483</t>
  </si>
  <si>
    <t>032000003</t>
  </si>
  <si>
    <t>锯床</t>
  </si>
  <si>
    <t>GB4028</t>
  </si>
  <si>
    <t>141.03</t>
  </si>
  <si>
    <t>1,692.36</t>
  </si>
  <si>
    <t>02485</t>
  </si>
  <si>
    <t>031022544</t>
  </si>
  <si>
    <t>不干胶贴标机</t>
  </si>
  <si>
    <t>TN-150</t>
  </si>
  <si>
    <t>肥东制剂分厂13#车间</t>
  </si>
  <si>
    <t>02486</t>
  </si>
  <si>
    <t>030800150</t>
  </si>
  <si>
    <t>聚丙烯（PP）储罐</t>
  </si>
  <si>
    <t>1300*500</t>
  </si>
  <si>
    <t>肥东合成一车间（磺隆）</t>
  </si>
  <si>
    <t>合肥广庆防腐设备</t>
  </si>
  <si>
    <t>451.33</t>
  </si>
  <si>
    <t>记--199</t>
  </si>
  <si>
    <t>02487</t>
  </si>
  <si>
    <t>031700014</t>
  </si>
  <si>
    <t>棒消式高效超细砂磨机（卧室砂磨机）</t>
  </si>
  <si>
    <t>FDS-30（防爆型）</t>
  </si>
  <si>
    <t>2018.01.31</t>
  </si>
  <si>
    <t>记--679</t>
  </si>
  <si>
    <t>02488</t>
  </si>
  <si>
    <t>031700015</t>
  </si>
  <si>
    <t>FSP-60（防爆型）</t>
  </si>
  <si>
    <t>02489</t>
  </si>
  <si>
    <t>031022545</t>
  </si>
  <si>
    <t>广州广益3W</t>
  </si>
  <si>
    <t>肥东制剂分厂11#车间</t>
  </si>
  <si>
    <t>广州市广益机械制造</t>
  </si>
  <si>
    <t>19,487.16</t>
  </si>
  <si>
    <t>6,495.73</t>
  </si>
  <si>
    <t>记--681</t>
  </si>
  <si>
    <t>02490</t>
  </si>
  <si>
    <t>031900059</t>
  </si>
  <si>
    <t>草甘膦颗粒剂成套连续化生产装置--盛料料仓及输送</t>
  </si>
  <si>
    <t>1000L</t>
  </si>
  <si>
    <t>江阴市昌盛药化机械公</t>
  </si>
  <si>
    <t>记--691</t>
  </si>
  <si>
    <t>02491</t>
  </si>
  <si>
    <t>031900060</t>
  </si>
  <si>
    <t>草甘膦颗粒剂成套连续化生产装置--料仓</t>
  </si>
  <si>
    <t>02492</t>
  </si>
  <si>
    <t>031900061</t>
  </si>
  <si>
    <t>02493</t>
  </si>
  <si>
    <t>031900062</t>
  </si>
  <si>
    <t>02494</t>
  </si>
  <si>
    <t>031900063</t>
  </si>
  <si>
    <t>02495</t>
  </si>
  <si>
    <t>031900064</t>
  </si>
  <si>
    <t>草甘膦颗粒剂成套连续化生产装置--捏合机</t>
  </si>
  <si>
    <t>NHJ-1000</t>
  </si>
  <si>
    <t>617.52</t>
  </si>
  <si>
    <t>7,410.24</t>
  </si>
  <si>
    <t>2,470.09</t>
  </si>
  <si>
    <t>02496</t>
  </si>
  <si>
    <t>031900065</t>
  </si>
  <si>
    <t>02497</t>
  </si>
  <si>
    <t>031900066</t>
  </si>
  <si>
    <t>草甘膦颗粒剂成套连续化生产装置--液料筒</t>
  </si>
  <si>
    <t>02498</t>
  </si>
  <si>
    <t>031900067</t>
  </si>
  <si>
    <t>草甘膦颗粒剂成套连续化生产装置--脉冲布袋除尘器</t>
  </si>
  <si>
    <t>02499</t>
  </si>
  <si>
    <t>031900068</t>
  </si>
  <si>
    <t>草甘膦颗粒剂成套连续化生产装置--引风机</t>
  </si>
  <si>
    <t>02500</t>
  </si>
  <si>
    <t>031900069</t>
  </si>
  <si>
    <t>草甘膦颗粒剂成套连续化生产装置--盛料定量分配器</t>
  </si>
  <si>
    <t>02501</t>
  </si>
  <si>
    <t>031900070</t>
  </si>
  <si>
    <t>草甘膦颗粒剂成套连续化生产装置--挤压造料机</t>
  </si>
  <si>
    <t>SET-140</t>
  </si>
  <si>
    <t>730.77</t>
  </si>
  <si>
    <t>8,769.24</t>
  </si>
  <si>
    <t>2,923.08</t>
  </si>
  <si>
    <t>02502</t>
  </si>
  <si>
    <t>031900071</t>
  </si>
  <si>
    <t>草甘膦颗粒剂成套连续化生产装置--钢铝复合蒸汽加热器</t>
  </si>
  <si>
    <t>02503</t>
  </si>
  <si>
    <t>031900072</t>
  </si>
  <si>
    <t>草甘膦颗粒剂成套连续化生产装置--送风机</t>
  </si>
  <si>
    <t>02504</t>
  </si>
  <si>
    <t>031900073</t>
  </si>
  <si>
    <t>草甘膦颗粒剂成套连续化生产装置--振动流化床</t>
  </si>
  <si>
    <t>ZG-0.6*6</t>
  </si>
  <si>
    <t>11,282.04</t>
  </si>
  <si>
    <t>02505</t>
  </si>
  <si>
    <t>031900074</t>
  </si>
  <si>
    <t>草甘膦颗粒剂成套连续化生产装置--直线筛（三出口）</t>
  </si>
  <si>
    <t>02506</t>
  </si>
  <si>
    <t>031900075</t>
  </si>
  <si>
    <t>草甘膦颗粒剂成套连续化生产装置--成品料仓</t>
  </si>
  <si>
    <t>1500L</t>
  </si>
  <si>
    <t>02507</t>
  </si>
  <si>
    <t>031900076</t>
  </si>
  <si>
    <t>02508</t>
  </si>
  <si>
    <t>031900077</t>
  </si>
  <si>
    <t>02509</t>
  </si>
  <si>
    <t>031900078</t>
  </si>
  <si>
    <t>草甘膦颗粒剂成套连续化生产装置--袋成投料箱</t>
  </si>
  <si>
    <t>25kg</t>
  </si>
  <si>
    <t>32.48</t>
  </si>
  <si>
    <t>389.76</t>
  </si>
  <si>
    <t>02510</t>
  </si>
  <si>
    <t>031900079</t>
  </si>
  <si>
    <t>02511</t>
  </si>
  <si>
    <t>031900080</t>
  </si>
  <si>
    <t>02512</t>
  </si>
  <si>
    <t>031900081</t>
  </si>
  <si>
    <t>草甘膦颗粒剂成套连续化生产装置--除尘器</t>
  </si>
  <si>
    <t>02513</t>
  </si>
  <si>
    <t>031900082</t>
  </si>
  <si>
    <t>02514</t>
  </si>
  <si>
    <t>031900083</t>
  </si>
  <si>
    <t>草甘膦颗粒剂成套连续化生产装置--电气控制系统及材料</t>
  </si>
  <si>
    <t>1,970.94</t>
  </si>
  <si>
    <t>23,651.28</t>
  </si>
  <si>
    <t>7,883.76</t>
  </si>
  <si>
    <t>02515</t>
  </si>
  <si>
    <t>031900084</t>
  </si>
  <si>
    <t>02536</t>
  </si>
  <si>
    <t>030500041</t>
  </si>
  <si>
    <t>低压柜</t>
  </si>
  <si>
    <t>GCK-出线柜</t>
  </si>
  <si>
    <t>2018.02.22</t>
  </si>
  <si>
    <t>肥东分厂MVR冷源装置配套电器柜</t>
  </si>
  <si>
    <t>安徽德成电气科技</t>
  </si>
  <si>
    <t>记--165</t>
  </si>
  <si>
    <t>02537</t>
  </si>
  <si>
    <t>030500042</t>
  </si>
  <si>
    <t>02538</t>
  </si>
  <si>
    <t>030500043</t>
  </si>
  <si>
    <t>GCK-进线柜</t>
  </si>
  <si>
    <t>3,487.20</t>
  </si>
  <si>
    <t>1,162.39</t>
  </si>
  <si>
    <t>02539</t>
  </si>
  <si>
    <t>030500044</t>
  </si>
  <si>
    <t>GCK-电容柜</t>
  </si>
  <si>
    <t>2,666.64</t>
  </si>
  <si>
    <t>02540</t>
  </si>
  <si>
    <t>030500045</t>
  </si>
  <si>
    <t>高压环网柜</t>
  </si>
  <si>
    <t>HXGN15-12</t>
  </si>
  <si>
    <t>02541</t>
  </si>
  <si>
    <t>030800151</t>
  </si>
  <si>
    <t>聚丙烯立式储罐</t>
  </si>
  <si>
    <t>2200*2650</t>
  </si>
  <si>
    <t>1,271.16</t>
  </si>
  <si>
    <t>462.22</t>
  </si>
  <si>
    <t>02542</t>
  </si>
  <si>
    <t>0200022</t>
  </si>
  <si>
    <t>福田牌厢式运输货车（皖AEU431)</t>
  </si>
  <si>
    <t>福田牌BJ5048XXY-FC，（原车牌号：皖AR1Z38）</t>
  </si>
  <si>
    <t>2018.02.24</t>
  </si>
  <si>
    <t>肥东厂区，丰乐农化（物流中心）货物运输</t>
  </si>
  <si>
    <t>安徽安瑞汽车销售</t>
  </si>
  <si>
    <t>1,119.90</t>
  </si>
  <si>
    <t>13,438.80</t>
  </si>
  <si>
    <t>4,479.61</t>
  </si>
  <si>
    <t>02543</t>
  </si>
  <si>
    <t>031022546</t>
  </si>
  <si>
    <t>2018.03.09</t>
  </si>
  <si>
    <t>肥东制剂13号车间</t>
  </si>
  <si>
    <t>张地</t>
  </si>
  <si>
    <t>记--103</t>
  </si>
  <si>
    <t>02544</t>
  </si>
  <si>
    <t>031022547</t>
  </si>
  <si>
    <t>MH-101A</t>
  </si>
  <si>
    <t>肥东制剂袋装12#车间</t>
  </si>
  <si>
    <t>02545</t>
  </si>
  <si>
    <t>031022548</t>
  </si>
  <si>
    <t>02546</t>
  </si>
  <si>
    <t>031022549</t>
  </si>
  <si>
    <t>02547</t>
  </si>
  <si>
    <t>031022550</t>
  </si>
  <si>
    <t>02548</t>
  </si>
  <si>
    <t>030800152</t>
  </si>
  <si>
    <t>超声波流量计</t>
  </si>
  <si>
    <t>DN80</t>
  </si>
  <si>
    <t>2018.03.12</t>
  </si>
  <si>
    <t>江苏杰创流量仪表公司</t>
  </si>
  <si>
    <t>记--114</t>
  </si>
  <si>
    <t>02549</t>
  </si>
  <si>
    <t>031900085</t>
  </si>
  <si>
    <t>螺旋提升机（不锈钢绞笼）</t>
  </si>
  <si>
    <t>3000*114</t>
  </si>
  <si>
    <t>肥江制剂粉剂车间</t>
  </si>
  <si>
    <t>合肥市裕祥机械厂</t>
  </si>
  <si>
    <t>记--116</t>
  </si>
  <si>
    <t>02550</t>
  </si>
  <si>
    <t>031900086</t>
  </si>
  <si>
    <t>不锈钢料桶</t>
  </si>
  <si>
    <t>圆锥形，SUS304</t>
  </si>
  <si>
    <t>02552</t>
  </si>
  <si>
    <t>030800153</t>
  </si>
  <si>
    <t>不锈钢料盒304</t>
  </si>
  <si>
    <t>上口2000*1500 下口1700-1200</t>
  </si>
  <si>
    <t>451.32</t>
  </si>
  <si>
    <t>02553</t>
  </si>
  <si>
    <t>030800154</t>
  </si>
  <si>
    <t>02554</t>
  </si>
  <si>
    <t>030800155</t>
  </si>
  <si>
    <t>02555</t>
  </si>
  <si>
    <t>040900516</t>
  </si>
  <si>
    <t>H3C核心交换机</t>
  </si>
  <si>
    <t>S5500V2-24P-SI</t>
  </si>
  <si>
    <t>2018.03.13</t>
  </si>
  <si>
    <t>记--125</t>
  </si>
  <si>
    <t>02557</t>
  </si>
  <si>
    <t>031022551</t>
  </si>
  <si>
    <t>不锈钢操作台</t>
  </si>
  <si>
    <t>900*600*500</t>
  </si>
  <si>
    <t>2018.03.14</t>
  </si>
  <si>
    <t>肥东分厂制剂车间11#13#14#</t>
  </si>
  <si>
    <t>02558</t>
  </si>
  <si>
    <t>030800156</t>
  </si>
  <si>
    <t>不锈钢精馏塔</t>
  </si>
  <si>
    <t>600*9200（SS)</t>
  </si>
  <si>
    <t>2018.03.19</t>
  </si>
  <si>
    <t>无锡市煜伟石化装备</t>
  </si>
  <si>
    <t>535.04</t>
  </si>
  <si>
    <t>6,420.48</t>
  </si>
  <si>
    <t>2,140.17</t>
  </si>
  <si>
    <t>记--461</t>
  </si>
  <si>
    <t>02559</t>
  </si>
  <si>
    <t>030800157</t>
  </si>
  <si>
    <t>02560</t>
  </si>
  <si>
    <t>030800158</t>
  </si>
  <si>
    <t>02561</t>
  </si>
  <si>
    <t>030800159</t>
  </si>
  <si>
    <t>氯塑料离心泵</t>
  </si>
  <si>
    <t>50FSB-30YB2/4KW</t>
  </si>
  <si>
    <t>合肥四联泵业有限公司</t>
  </si>
  <si>
    <t>39.15</t>
  </si>
  <si>
    <t>469.80</t>
  </si>
  <si>
    <t>156.58</t>
  </si>
  <si>
    <t>记--463</t>
  </si>
  <si>
    <t>02562</t>
  </si>
  <si>
    <t>031022552</t>
  </si>
  <si>
    <t>SCS-10t/2米*2米</t>
  </si>
  <si>
    <t>肥东制剂分厂11号调制车间</t>
  </si>
  <si>
    <t>南京联衡电子有限公司</t>
  </si>
  <si>
    <t>104.02</t>
  </si>
  <si>
    <t>1,248.24</t>
  </si>
  <si>
    <t>记--465</t>
  </si>
  <si>
    <t>02563</t>
  </si>
  <si>
    <t>031022553</t>
  </si>
  <si>
    <t>02564</t>
  </si>
  <si>
    <t>031022554</t>
  </si>
  <si>
    <t>气动隔膜泵</t>
  </si>
  <si>
    <t>666120-344-C/DN25</t>
  </si>
  <si>
    <t>肥东制剂12#包装车间</t>
  </si>
  <si>
    <t>上海凯源泵业有限公司</t>
  </si>
  <si>
    <t>记--467</t>
  </si>
  <si>
    <t>02565</t>
  </si>
  <si>
    <t>031022555</t>
  </si>
  <si>
    <t>02566</t>
  </si>
  <si>
    <t>031022556</t>
  </si>
  <si>
    <t>02568</t>
  </si>
  <si>
    <t>031900087</t>
  </si>
  <si>
    <t>SF-22-8</t>
  </si>
  <si>
    <t>2018.03.31</t>
  </si>
  <si>
    <t>肥东制剂新建可湿粉生产线</t>
  </si>
  <si>
    <t>上海复方机电有限公司</t>
  </si>
  <si>
    <t>记--756</t>
  </si>
  <si>
    <t>02569</t>
  </si>
  <si>
    <t>031900088</t>
  </si>
  <si>
    <t>C-3.0/8</t>
  </si>
  <si>
    <t>02570</t>
  </si>
  <si>
    <t>030800160</t>
  </si>
  <si>
    <t>减速机支架</t>
  </si>
  <si>
    <t>DJ80下端连线TB6</t>
  </si>
  <si>
    <t>肥东合成磺隆车间（一车间）</t>
  </si>
  <si>
    <t>临沂中邦化机公司</t>
  </si>
  <si>
    <t>记--758</t>
  </si>
  <si>
    <t>02571</t>
  </si>
  <si>
    <t>030800161</t>
  </si>
  <si>
    <t>02572</t>
  </si>
  <si>
    <t>030800162</t>
  </si>
  <si>
    <t>02573</t>
  </si>
  <si>
    <t>030800163</t>
  </si>
  <si>
    <t>防爆减速机</t>
  </si>
  <si>
    <t>BLB4-11-11不含支架</t>
  </si>
  <si>
    <t>656.40</t>
  </si>
  <si>
    <t>02575</t>
  </si>
  <si>
    <t>030800165</t>
  </si>
  <si>
    <t>双层推进式搅拌桨</t>
  </si>
  <si>
    <t>02576</t>
  </si>
  <si>
    <t>030800166</t>
  </si>
  <si>
    <t>02577</t>
  </si>
  <si>
    <t>031022557</t>
  </si>
  <si>
    <t>广州广益，3kw</t>
  </si>
  <si>
    <t>2018.04.11</t>
  </si>
  <si>
    <t>肥东制剂 14#车间</t>
  </si>
  <si>
    <t>80</t>
  </si>
  <si>
    <t>记--151</t>
  </si>
  <si>
    <t>02578</t>
  </si>
  <si>
    <t>030800167</t>
  </si>
  <si>
    <t>平板式刮刀辅助拉袋自动下卸料离心机</t>
  </si>
  <si>
    <t>PLD1250NF</t>
  </si>
  <si>
    <t>江苏华大离心机制造</t>
  </si>
  <si>
    <t>2,863.25</t>
  </si>
  <si>
    <t>34,359.00</t>
  </si>
  <si>
    <t>02579</t>
  </si>
  <si>
    <t>031022558</t>
  </si>
  <si>
    <t>全自动理瓶机（TM）</t>
  </si>
  <si>
    <t>LP-6B</t>
  </si>
  <si>
    <t>江苏汤姆包装机械公司</t>
  </si>
  <si>
    <t>1,145.30</t>
  </si>
  <si>
    <t>13,743.60</t>
  </si>
  <si>
    <t>4,581.20</t>
  </si>
  <si>
    <t>02580</t>
  </si>
  <si>
    <t>031022559</t>
  </si>
  <si>
    <t>肥东制剂11#车间</t>
  </si>
  <si>
    <t>636.73</t>
  </si>
  <si>
    <t>7,640.76</t>
  </si>
  <si>
    <t>2,546.92</t>
  </si>
  <si>
    <t>02581</t>
  </si>
  <si>
    <t>031022560</t>
  </si>
  <si>
    <t>02582</t>
  </si>
  <si>
    <t>031022561</t>
  </si>
  <si>
    <t>自动装盒机</t>
  </si>
  <si>
    <t>YCZ-125G</t>
  </si>
  <si>
    <t>杭州永创智能设备公司</t>
  </si>
  <si>
    <t>1,666.67</t>
  </si>
  <si>
    <t>20,000.04</t>
  </si>
  <si>
    <t>6,666.67</t>
  </si>
  <si>
    <t>记--157</t>
  </si>
  <si>
    <t>02583</t>
  </si>
  <si>
    <t>031900089</t>
  </si>
  <si>
    <t>升降作业平台（含油管、液压站）</t>
  </si>
  <si>
    <t>DS-SJD2.0-5.3</t>
  </si>
  <si>
    <t>肥东新建可湿粉车间生产线</t>
  </si>
  <si>
    <t>安徽鼎升自动化科技公</t>
  </si>
  <si>
    <t>282.05</t>
  </si>
  <si>
    <t>3,384.60</t>
  </si>
  <si>
    <t>记--159</t>
  </si>
  <si>
    <t>02584</t>
  </si>
  <si>
    <t>031022562</t>
  </si>
  <si>
    <t>全自动理瓶机（含倒瓶剔除装置）</t>
  </si>
  <si>
    <t>江苏金旺包装机械公司</t>
  </si>
  <si>
    <t>10,051.32</t>
  </si>
  <si>
    <t>记--161</t>
  </si>
  <si>
    <t>02585</t>
  </si>
  <si>
    <t>031022563</t>
  </si>
  <si>
    <t>智能化高粘度灌装机</t>
  </si>
  <si>
    <t>CCG1000-16TS含称重反馈</t>
  </si>
  <si>
    <t>1,350.43</t>
  </si>
  <si>
    <t>16,205.16</t>
  </si>
  <si>
    <t>02586</t>
  </si>
  <si>
    <t>040900517</t>
  </si>
  <si>
    <t>肥东控制中心监控大屏改造工程</t>
  </si>
  <si>
    <t>2018.04.18</t>
  </si>
  <si>
    <t>合肥新振智能科技公司</t>
  </si>
  <si>
    <t>2,896.29</t>
  </si>
  <si>
    <t>记--436</t>
  </si>
  <si>
    <t>02587</t>
  </si>
  <si>
    <t>040900518</t>
  </si>
  <si>
    <t>浪潮英信NF5270M4服务器</t>
  </si>
  <si>
    <t>NF5270M4， 营销CRM开发（手机APP）</t>
  </si>
  <si>
    <t>安徽英信科技公司</t>
  </si>
  <si>
    <t>02588</t>
  </si>
  <si>
    <t>030700245</t>
  </si>
  <si>
    <t>精喹装置自动化改造系统与成套仪表自控阀门及安装材料</t>
  </si>
  <si>
    <t>JX-300XP</t>
  </si>
  <si>
    <t>浙江中控技术股份公司</t>
  </si>
  <si>
    <t>20,543.50</t>
  </si>
  <si>
    <t>246,522.00</t>
  </si>
  <si>
    <t>82,173.99</t>
  </si>
  <si>
    <t>记--704</t>
  </si>
  <si>
    <t>02589</t>
  </si>
  <si>
    <t>031022564</t>
  </si>
  <si>
    <t>全自动打包机（永创）</t>
  </si>
  <si>
    <t>2018.04.25</t>
  </si>
  <si>
    <t>记--894</t>
  </si>
  <si>
    <t>02590</t>
  </si>
  <si>
    <t>031022565</t>
  </si>
  <si>
    <t>02591</t>
  </si>
  <si>
    <t>031022566</t>
  </si>
  <si>
    <t>02592</t>
  </si>
  <si>
    <t>031022567</t>
  </si>
  <si>
    <t>CF-20TX</t>
  </si>
  <si>
    <t>02593</t>
  </si>
  <si>
    <t>031022568</t>
  </si>
  <si>
    <t>02594</t>
  </si>
  <si>
    <t>031022569</t>
  </si>
  <si>
    <t>封箱机</t>
  </si>
  <si>
    <t>MH-FJ-3A</t>
  </si>
  <si>
    <t>2,256.36</t>
  </si>
  <si>
    <t>02595</t>
  </si>
  <si>
    <t>031022570</t>
  </si>
  <si>
    <t>02596</t>
  </si>
  <si>
    <t>030400029</t>
  </si>
  <si>
    <t>电机</t>
  </si>
  <si>
    <t>YCCL-200-4P-30KW</t>
  </si>
  <si>
    <t>2018.04.26</t>
  </si>
  <si>
    <t>肥东冷却塔</t>
  </si>
  <si>
    <t>绍兴上虞翔风风冷设备</t>
  </si>
  <si>
    <t>记--942</t>
  </si>
  <si>
    <t>02597</t>
  </si>
  <si>
    <t>030400030</t>
  </si>
  <si>
    <t>减速箱</t>
  </si>
  <si>
    <t>NGW-L-F61</t>
  </si>
  <si>
    <t>肥东分厂冷却塔</t>
  </si>
  <si>
    <t>717.96</t>
  </si>
  <si>
    <t>02599</t>
  </si>
  <si>
    <t>031022572</t>
  </si>
  <si>
    <t>多米诺AX系列喷码机</t>
  </si>
  <si>
    <t>AX350i Stock</t>
  </si>
  <si>
    <t>2018.04.28</t>
  </si>
  <si>
    <t>418.80</t>
  </si>
  <si>
    <t>5,025.60</t>
  </si>
  <si>
    <t>记--1081</t>
  </si>
  <si>
    <t>02600</t>
  </si>
  <si>
    <t>031022573</t>
  </si>
  <si>
    <t>02601</t>
  </si>
  <si>
    <t>031022574</t>
  </si>
  <si>
    <t>65FSB-32L</t>
  </si>
  <si>
    <t>安徽通能泵阀销售公司</t>
  </si>
  <si>
    <t>43.16</t>
  </si>
  <si>
    <t>517.92</t>
  </si>
  <si>
    <t>172.65</t>
  </si>
  <si>
    <t>02602</t>
  </si>
  <si>
    <t>030800168</t>
  </si>
  <si>
    <t>65FZB-30L</t>
  </si>
  <si>
    <t>67.09</t>
  </si>
  <si>
    <t>805.08</t>
  </si>
  <si>
    <t>268.38</t>
  </si>
  <si>
    <t>02603</t>
  </si>
  <si>
    <t>030800169</t>
  </si>
  <si>
    <t>02604</t>
  </si>
  <si>
    <t>030800170</t>
  </si>
  <si>
    <t>02605</t>
  </si>
  <si>
    <t>030200084</t>
  </si>
  <si>
    <t>肥东污水站</t>
  </si>
  <si>
    <t>02606</t>
  </si>
  <si>
    <t>030700246</t>
  </si>
  <si>
    <t>防爆摄像机增加工程</t>
  </si>
  <si>
    <t>2018.04.30</t>
  </si>
  <si>
    <t>公用设备</t>
  </si>
  <si>
    <t>肥东合成精喹及磺隆车间及空压机站、冷冻机站</t>
  </si>
  <si>
    <t>684.68</t>
  </si>
  <si>
    <t>8,216.16</t>
  </si>
  <si>
    <t>2,738.74</t>
  </si>
  <si>
    <t>记--1127</t>
  </si>
  <si>
    <t>0324</t>
  </si>
  <si>
    <t>02607</t>
  </si>
  <si>
    <t>032100001</t>
  </si>
  <si>
    <t>5000吨杀虫剂可湿粉（水溶肥）-粉碎机框架</t>
  </si>
  <si>
    <t>PT20-2020</t>
  </si>
  <si>
    <t>5000吨杀虫剂可湿粉工程（水溶肥）</t>
  </si>
  <si>
    <t>肥东制剂12#车间（E车间）</t>
  </si>
  <si>
    <t>秦皇岛三农现代化机械</t>
  </si>
  <si>
    <t>58.30</t>
  </si>
  <si>
    <t>699.60</t>
  </si>
  <si>
    <t>233.20</t>
  </si>
  <si>
    <t>记--1128</t>
  </si>
  <si>
    <t>0321</t>
  </si>
  <si>
    <t>02608</t>
  </si>
  <si>
    <t>032100002</t>
  </si>
  <si>
    <t>5000吨杀虫剂可湿粉（水溶肥）-粉碎提升机</t>
  </si>
  <si>
    <t>TD250</t>
  </si>
  <si>
    <t>766.16</t>
  </si>
  <si>
    <t>9,193.92</t>
  </si>
  <si>
    <t>3,064.65</t>
  </si>
  <si>
    <t>02609</t>
  </si>
  <si>
    <t>032100003</t>
  </si>
  <si>
    <t>5000吨杀虫剂可湿粉（水溶肥）-地坑盖板及框架</t>
  </si>
  <si>
    <t>66.62</t>
  </si>
  <si>
    <t>799.44</t>
  </si>
  <si>
    <t>266.50</t>
  </si>
  <si>
    <t>02610</t>
  </si>
  <si>
    <t>032100004</t>
  </si>
  <si>
    <t>5000吨杀虫剂可湿粉（水溶肥）-原料配料螺旋仓</t>
  </si>
  <si>
    <t>LC65-D12</t>
  </si>
  <si>
    <t>383.08</t>
  </si>
  <si>
    <t>4,596.96</t>
  </si>
  <si>
    <t>1,532.31</t>
  </si>
  <si>
    <t>02611</t>
  </si>
  <si>
    <t>032100005</t>
  </si>
  <si>
    <t>02612</t>
  </si>
  <si>
    <t>032100006</t>
  </si>
  <si>
    <t>383.09</t>
  </si>
  <si>
    <t>4,597.08</t>
  </si>
  <si>
    <t>1,532.38</t>
  </si>
  <si>
    <t>02613</t>
  </si>
  <si>
    <t>032100007</t>
  </si>
  <si>
    <t>5000吨杀虫剂可湿粉（水溶肥）-预混搅拌</t>
  </si>
  <si>
    <t>JWB-7070</t>
  </si>
  <si>
    <t>02614</t>
  </si>
  <si>
    <t>032100008</t>
  </si>
  <si>
    <t>5000吨杀虫剂可湿粉（水溶肥）-配料框架</t>
  </si>
  <si>
    <t>483.02</t>
  </si>
  <si>
    <t>5,796.24</t>
  </si>
  <si>
    <t>1,932.07</t>
  </si>
  <si>
    <t>02615</t>
  </si>
  <si>
    <t>032100009</t>
  </si>
  <si>
    <t>5000吨杀虫剂可湿粉（水溶肥）-螺旋强制给料机</t>
  </si>
  <si>
    <t>LS-1612</t>
  </si>
  <si>
    <t>235.26</t>
  </si>
  <si>
    <t>2,823.12</t>
  </si>
  <si>
    <t>941.05</t>
  </si>
  <si>
    <t>02616</t>
  </si>
  <si>
    <t>032100010</t>
  </si>
  <si>
    <t>02617</t>
  </si>
  <si>
    <t>032100011</t>
  </si>
  <si>
    <t>02618</t>
  </si>
  <si>
    <t>032100012</t>
  </si>
  <si>
    <t>02619</t>
  </si>
  <si>
    <t>032100013</t>
  </si>
  <si>
    <t>5000吨杀虫剂可湿粉（水溶肥）-配料秤</t>
  </si>
  <si>
    <t>CD-200</t>
  </si>
  <si>
    <t>358.09</t>
  </si>
  <si>
    <t>4,297.08</t>
  </si>
  <si>
    <t>1,432.38</t>
  </si>
  <si>
    <t>02621</t>
  </si>
  <si>
    <t>032100015</t>
  </si>
  <si>
    <t>5000吨杀虫剂可湿粉（水溶肥）-储料仓</t>
  </si>
  <si>
    <t>02622</t>
  </si>
  <si>
    <t>032100016</t>
  </si>
  <si>
    <t>5000吨杀虫剂可湿粉（水溶肥）-螺旋输送机</t>
  </si>
  <si>
    <t>LSU-2038</t>
  </si>
  <si>
    <t>241.50</t>
  </si>
  <si>
    <t>2,898.00</t>
  </si>
  <si>
    <t>966.02</t>
  </si>
  <si>
    <t>02623</t>
  </si>
  <si>
    <t>032100017</t>
  </si>
  <si>
    <t>5000吨杀虫剂可湿粉（水溶肥）-成品提升（斗提）</t>
  </si>
  <si>
    <t>607.93</t>
  </si>
  <si>
    <t>7,295.16</t>
  </si>
  <si>
    <t>2,431.73</t>
  </si>
  <si>
    <t>02624</t>
  </si>
  <si>
    <t>032100018</t>
  </si>
  <si>
    <t>5000吨杀虫剂可湿粉（水溶肥）-控制系统</t>
  </si>
  <si>
    <t>349.77</t>
  </si>
  <si>
    <t>4,197.24</t>
  </si>
  <si>
    <t>1,399.08</t>
  </si>
  <si>
    <t>02625</t>
  </si>
  <si>
    <t>032100019</t>
  </si>
  <si>
    <t>5000吨杀虫剂可湿粉（水溶肥）-除尘装置</t>
  </si>
  <si>
    <t>DMC-10000M3/h</t>
  </si>
  <si>
    <t>408.07</t>
  </si>
  <si>
    <t>4,896.84</t>
  </si>
  <si>
    <t>1,632.27</t>
  </si>
  <si>
    <t>02626</t>
  </si>
  <si>
    <t>032100020</t>
  </si>
  <si>
    <t>5000吨杀虫剂可湿粉（水溶肥）-包装钢平台</t>
  </si>
  <si>
    <t>249.83</t>
  </si>
  <si>
    <t>2,997.96</t>
  </si>
  <si>
    <t>999.32</t>
  </si>
  <si>
    <t>02627</t>
  </si>
  <si>
    <t>032100021</t>
  </si>
  <si>
    <t>5000吨杀虫剂可湿粉（水溶肥）-供料螺旋</t>
  </si>
  <si>
    <t>191.54</t>
  </si>
  <si>
    <t>2,298.48</t>
  </si>
  <si>
    <t>766.17</t>
  </si>
  <si>
    <t>02628</t>
  </si>
  <si>
    <t>032100022</t>
  </si>
  <si>
    <t>02629</t>
  </si>
  <si>
    <t>031400067</t>
  </si>
  <si>
    <t>蒸发光散射检测器</t>
  </si>
  <si>
    <t>ELSD 6000（美国奥泰）</t>
  </si>
  <si>
    <t>2018.05.09</t>
  </si>
  <si>
    <t>肥东合成研发中心</t>
  </si>
  <si>
    <t>合肥安创科学仪器</t>
  </si>
  <si>
    <t>1,315.38</t>
  </si>
  <si>
    <t>15,784.56</t>
  </si>
  <si>
    <t>5,261.54</t>
  </si>
  <si>
    <t>记--201</t>
  </si>
  <si>
    <t>02630</t>
  </si>
  <si>
    <t>031400068</t>
  </si>
  <si>
    <t>液相色谱仪</t>
  </si>
  <si>
    <t>LC 1260II（美国安捷伦）</t>
  </si>
  <si>
    <t>4,579.49</t>
  </si>
  <si>
    <t>54,953.88</t>
  </si>
  <si>
    <t>18,317.95</t>
  </si>
  <si>
    <t>02631</t>
  </si>
  <si>
    <t>031400069</t>
  </si>
  <si>
    <t>低温冷却液循环泵</t>
  </si>
  <si>
    <t>DFY-5/60</t>
  </si>
  <si>
    <t>上海况胜实业发展公司</t>
  </si>
  <si>
    <t>02632</t>
  </si>
  <si>
    <t>030200085</t>
  </si>
  <si>
    <t>曝气风机--MVR零排放污水处理装置</t>
  </si>
  <si>
    <t>HD-50S</t>
  </si>
  <si>
    <t>肥东合成污水MVR处理装置</t>
  </si>
  <si>
    <t>江苏京源环保股份</t>
  </si>
  <si>
    <t>02633</t>
  </si>
  <si>
    <t>030200086</t>
  </si>
  <si>
    <t>沉淀池排污泵--MVR零排放污水处理装置</t>
  </si>
  <si>
    <t>JGR50</t>
  </si>
  <si>
    <t>02634</t>
  </si>
  <si>
    <t>030200087</t>
  </si>
  <si>
    <t>PFS加药装置--MVR零排放污水处理装置</t>
  </si>
  <si>
    <t>JYJY-1</t>
  </si>
  <si>
    <t>70.09</t>
  </si>
  <si>
    <t>841.08</t>
  </si>
  <si>
    <t>02635</t>
  </si>
  <si>
    <t>030200088</t>
  </si>
  <si>
    <t>PAM加药装置--MVR零排放污水处理装置</t>
  </si>
  <si>
    <t>02636</t>
  </si>
  <si>
    <t>030200089</t>
  </si>
  <si>
    <t>板式换热器--MVR零排放污水处理装置</t>
  </si>
  <si>
    <t>HCBM8M</t>
  </si>
  <si>
    <t>245.30</t>
  </si>
  <si>
    <t>2,943.60</t>
  </si>
  <si>
    <t>981.20</t>
  </si>
  <si>
    <t>02637</t>
  </si>
  <si>
    <t>030200090</t>
  </si>
  <si>
    <t>加热室--MVR零排放污水处理装置</t>
  </si>
  <si>
    <t>JSJY201710-03</t>
  </si>
  <si>
    <t>肥东合成污水MVR处理装置(含安装费17.79万元/1.11）</t>
  </si>
  <si>
    <t>8,325.78</t>
  </si>
  <si>
    <t>99,909.36</t>
  </si>
  <si>
    <t>33,303.12</t>
  </si>
  <si>
    <t>02638</t>
  </si>
  <si>
    <t>030200091</t>
  </si>
  <si>
    <t>蒸发室--MVR零排放污水处理装置</t>
  </si>
  <si>
    <t>JSJY201710-01</t>
  </si>
  <si>
    <t>肥东合成污水MVR处理装置(含安装费11.15万/1.11）</t>
  </si>
  <si>
    <t>5,216.47</t>
  </si>
  <si>
    <t>62,597.64</t>
  </si>
  <si>
    <t>20,865.88</t>
  </si>
  <si>
    <t>02639</t>
  </si>
  <si>
    <t>030200092</t>
  </si>
  <si>
    <t>蒸汽冷凝水罐--MVR零排放污水处理装置</t>
  </si>
  <si>
    <t>JSJY201710-06</t>
  </si>
  <si>
    <t>579.49</t>
  </si>
  <si>
    <t>6,953.88</t>
  </si>
  <si>
    <t>2,317.95</t>
  </si>
  <si>
    <t>02640</t>
  </si>
  <si>
    <t>030200093</t>
  </si>
  <si>
    <t>蒸发釜--MVR零排放污水处理装置</t>
  </si>
  <si>
    <t>JSJY201710-05</t>
  </si>
  <si>
    <t>肥东合成污水MVR处理装置(含安装费6.62万/1.11）</t>
  </si>
  <si>
    <t>3,097.25</t>
  </si>
  <si>
    <t>37,167.00</t>
  </si>
  <si>
    <t>12,389.00</t>
  </si>
  <si>
    <t>02641</t>
  </si>
  <si>
    <t>030200094</t>
  </si>
  <si>
    <t>蒸发冷凝器--MVR零排放污水处理装置</t>
  </si>
  <si>
    <t>HZBM4M/E/0.17D</t>
  </si>
  <si>
    <t>159.83</t>
  </si>
  <si>
    <t>1,917.96</t>
  </si>
  <si>
    <t>639.32</t>
  </si>
  <si>
    <t>02642</t>
  </si>
  <si>
    <t>030200095</t>
  </si>
  <si>
    <t>冷凝水罐--MVR零排放污水处理装置</t>
  </si>
  <si>
    <t>JXJY201710-04</t>
  </si>
  <si>
    <t>02643</t>
  </si>
  <si>
    <t>030200096</t>
  </si>
  <si>
    <t>晶浆液箱--MVR零排放污水处理装置</t>
  </si>
  <si>
    <t>JSJY201710-02</t>
  </si>
  <si>
    <t>229.91</t>
  </si>
  <si>
    <t>2,758.92</t>
  </si>
  <si>
    <t>919.66</t>
  </si>
  <si>
    <t>02644</t>
  </si>
  <si>
    <t>030200097</t>
  </si>
  <si>
    <t>机械蒸汽压缩机--MVR零排放污水处理装置</t>
  </si>
  <si>
    <t>DM5.7-85/100-35（大通宝富）</t>
  </si>
  <si>
    <t>肥东合成污水MVR处理装置(含安装费18.115万/1.11）</t>
  </si>
  <si>
    <t>8,476.43</t>
  </si>
  <si>
    <t>101,717.16</t>
  </si>
  <si>
    <t>33,905.71</t>
  </si>
  <si>
    <t>02645</t>
  </si>
  <si>
    <t>030200098</t>
  </si>
  <si>
    <t>DM5.7-100/115-40（大通宝富）</t>
  </si>
  <si>
    <t>02646</t>
  </si>
  <si>
    <t>030200099</t>
  </si>
  <si>
    <t>强制循环泵--MVR零排放污水处理装置</t>
  </si>
  <si>
    <t>HZW450（杭州咸泵）</t>
  </si>
  <si>
    <t>肥东合成污水MVR处理装置（含安装费5.1万/1.11）</t>
  </si>
  <si>
    <t>2,385.96</t>
  </si>
  <si>
    <t>28,631.52</t>
  </si>
  <si>
    <t>9,543.82</t>
  </si>
  <si>
    <t>02647</t>
  </si>
  <si>
    <t>030200100</t>
  </si>
  <si>
    <t>进料泵--MVR零排放污水处理装置</t>
  </si>
  <si>
    <t>IJ50-32-160PK(杭州碱泵）</t>
  </si>
  <si>
    <t>2,194.92</t>
  </si>
  <si>
    <t>731.62</t>
  </si>
  <si>
    <t>02648</t>
  </si>
  <si>
    <t>030200101</t>
  </si>
  <si>
    <t>02649</t>
  </si>
  <si>
    <t>030200102</t>
  </si>
  <si>
    <t>蒸汽冷凝水泵--MVR零排放污水处理装置</t>
  </si>
  <si>
    <t>IJ40-25-300C/PK(杭州碱泵）</t>
  </si>
  <si>
    <t>2,010.24</t>
  </si>
  <si>
    <t>670.09</t>
  </si>
  <si>
    <t>02650</t>
  </si>
  <si>
    <t>030200103</t>
  </si>
  <si>
    <t>02651</t>
  </si>
  <si>
    <t>030200104</t>
  </si>
  <si>
    <t>晶浆泵--MVR零排放污水处理装置</t>
  </si>
  <si>
    <t>IIJ40-25-280PK(杭州碱泵）</t>
  </si>
  <si>
    <t>1,476.96</t>
  </si>
  <si>
    <t>492.31</t>
  </si>
  <si>
    <t>02652</t>
  </si>
  <si>
    <t>030200105</t>
  </si>
  <si>
    <t>02653</t>
  </si>
  <si>
    <t>030200106</t>
  </si>
  <si>
    <t>冷凝水泵--MVR零排放污水处理装置</t>
  </si>
  <si>
    <t>AZ40-25-200PK(杭州碱泵）</t>
  </si>
  <si>
    <t>142.74</t>
  </si>
  <si>
    <t>1,712.88</t>
  </si>
  <si>
    <t>570.94</t>
  </si>
  <si>
    <t>02654</t>
  </si>
  <si>
    <t>030200107</t>
  </si>
  <si>
    <t>02655</t>
  </si>
  <si>
    <t>030200108</t>
  </si>
  <si>
    <t>总进线电源柜--MVR零排放污水处理装置</t>
  </si>
  <si>
    <t>JYDK</t>
  </si>
  <si>
    <t>397.44</t>
  </si>
  <si>
    <t>4,769.28</t>
  </si>
  <si>
    <t>1,589.74</t>
  </si>
  <si>
    <t>02656</t>
  </si>
  <si>
    <t>030200109</t>
  </si>
  <si>
    <t>控制柜--MVR零排放污水处理装置</t>
  </si>
  <si>
    <t>323.08</t>
  </si>
  <si>
    <t>3,876.96</t>
  </si>
  <si>
    <t>02657</t>
  </si>
  <si>
    <t>030200110</t>
  </si>
  <si>
    <t>DCS机柜--MVR零排放污水处理装置</t>
  </si>
  <si>
    <t>肥东合成污水MVR处理装置（含安装费4.11万/1.11）</t>
  </si>
  <si>
    <t>1,924.12</t>
  </si>
  <si>
    <t>23,089.44</t>
  </si>
  <si>
    <t>7,696.47</t>
  </si>
  <si>
    <t>02658</t>
  </si>
  <si>
    <t>030200111</t>
  </si>
  <si>
    <t>管道 阀门 仪表--MVR零排放污水处理装置</t>
  </si>
  <si>
    <t>批（上阀五厂 上自仪四厂）</t>
  </si>
  <si>
    <t>02659</t>
  </si>
  <si>
    <t>032100023</t>
  </si>
  <si>
    <t>2000*700*620</t>
  </si>
  <si>
    <t>2018.05.17</t>
  </si>
  <si>
    <t>肥东作物营养</t>
  </si>
  <si>
    <t>肥东可湿粉车间</t>
  </si>
  <si>
    <t>合肥大华自控成套设备</t>
  </si>
  <si>
    <t>41.03</t>
  </si>
  <si>
    <t>492.36</t>
  </si>
  <si>
    <t>记--299</t>
  </si>
  <si>
    <t>02660</t>
  </si>
  <si>
    <t>032100024</t>
  </si>
  <si>
    <t>智能化全自包装机（含控制系统1套）</t>
  </si>
  <si>
    <t>VFS7300B</t>
  </si>
  <si>
    <t>肥东可湿粉车间生产线（含控制系统1套6.65万 税17%）</t>
  </si>
  <si>
    <t>安徽正远包装科技</t>
  </si>
  <si>
    <t>记--503</t>
  </si>
  <si>
    <t>02661</t>
  </si>
  <si>
    <t>030800171</t>
  </si>
  <si>
    <t>BTS1-A-F80P1.1-L1-2SBTS1非烧结网</t>
  </si>
  <si>
    <t>上海久丞工业科技</t>
  </si>
  <si>
    <t>328.20</t>
  </si>
  <si>
    <t>记--505</t>
  </si>
  <si>
    <t>02662</t>
  </si>
  <si>
    <t>040200254</t>
  </si>
  <si>
    <t>联想 扬天T4900D</t>
  </si>
  <si>
    <t>2018.05.21</t>
  </si>
  <si>
    <t>农化财务部（现4阮思琪，原3吴迪2朱佳1王慧君），丰乐种业新大楼803室</t>
  </si>
  <si>
    <t>合肥德众科技有限公司</t>
  </si>
  <si>
    <t>147.01</t>
  </si>
  <si>
    <t>记--548</t>
  </si>
  <si>
    <t>02663</t>
  </si>
  <si>
    <t>040200255</t>
  </si>
  <si>
    <t>联想电脑（联想扬天）</t>
  </si>
  <si>
    <t>T4900D</t>
  </si>
  <si>
    <t>大兴作物营养与保护事业部</t>
  </si>
  <si>
    <t>02664</t>
  </si>
  <si>
    <t>040300079</t>
  </si>
  <si>
    <t>打印机（惠普1216）</t>
  </si>
  <si>
    <t>惠普1216</t>
  </si>
  <si>
    <t>大兴作物营养及保护事业部</t>
  </si>
  <si>
    <t>60.00</t>
  </si>
  <si>
    <t>02665</t>
  </si>
  <si>
    <t>030800172</t>
  </si>
  <si>
    <t>磁翻柱液位计</t>
  </si>
  <si>
    <t>UHZ-XH810P/3000</t>
  </si>
  <si>
    <t>2018.05.25</t>
  </si>
  <si>
    <t>先衡自动化仪表（上海</t>
  </si>
  <si>
    <t>32.76</t>
  </si>
  <si>
    <t>393.12</t>
  </si>
  <si>
    <t>131.03</t>
  </si>
  <si>
    <t>记--794</t>
  </si>
  <si>
    <t>02698</t>
  </si>
  <si>
    <t>030800173</t>
  </si>
  <si>
    <t>不可拆螺旋板换热器</t>
  </si>
  <si>
    <t>BLC0.6-10-0.6/650-14</t>
  </si>
  <si>
    <t>2018.05.28</t>
  </si>
  <si>
    <t>肥东合成一车间</t>
  </si>
  <si>
    <t>120.69</t>
  </si>
  <si>
    <t>1,448.28</t>
  </si>
  <si>
    <t>482.76</t>
  </si>
  <si>
    <t>记--813</t>
  </si>
  <si>
    <t>02699</t>
  </si>
  <si>
    <t>030800174</t>
  </si>
  <si>
    <t>02700</t>
  </si>
  <si>
    <t>031022575</t>
  </si>
  <si>
    <t>生产自动化-机器人五期-四轴码垛机器人</t>
  </si>
  <si>
    <t>肥东14#车间C3、C4线</t>
  </si>
  <si>
    <t>记--821</t>
  </si>
  <si>
    <t>02701</t>
  </si>
  <si>
    <t>031022576</t>
  </si>
  <si>
    <t>生产自动化-机器人五期-机器人底座</t>
  </si>
  <si>
    <t>02702</t>
  </si>
  <si>
    <t>031022577</t>
  </si>
  <si>
    <t>生产自动化-机器人五期-机器人安全围栏</t>
  </si>
  <si>
    <t>02703</t>
  </si>
  <si>
    <t>031022578</t>
  </si>
  <si>
    <t>生产自动化-机器人五期-纸箱海绵吸盘</t>
  </si>
  <si>
    <t>02704</t>
  </si>
  <si>
    <t>031022579</t>
  </si>
  <si>
    <t>生产自动化-机器人五期-产品输送线</t>
  </si>
  <si>
    <t>02705</t>
  </si>
  <si>
    <t>031022580</t>
  </si>
  <si>
    <t>生产自动化-机器人五期-装箱机</t>
  </si>
  <si>
    <t>02706</t>
  </si>
  <si>
    <t>031022581</t>
  </si>
  <si>
    <t>生产自动化-机器人五期-夹具吸盘</t>
  </si>
  <si>
    <t>02707</t>
  </si>
  <si>
    <t>031022582</t>
  </si>
  <si>
    <t>02708</t>
  </si>
  <si>
    <t>031022583</t>
  </si>
  <si>
    <t>生产自动化-机器人五期-箱体输送和定位线</t>
  </si>
  <si>
    <t>02709</t>
  </si>
  <si>
    <t>031022584</t>
  </si>
  <si>
    <t>生产自动化-机器人五期-标签放箱机构</t>
  </si>
  <si>
    <t>02710</t>
  </si>
  <si>
    <t>031022585</t>
  </si>
  <si>
    <t>02711</t>
  </si>
  <si>
    <t>031022586</t>
  </si>
  <si>
    <t>生产自动化-机器人五期-开箱机</t>
  </si>
  <si>
    <t>02712</t>
  </si>
  <si>
    <t>031022587</t>
  </si>
  <si>
    <t>生产自动化-机器人五期-封箱机</t>
  </si>
  <si>
    <t>02713</t>
  </si>
  <si>
    <t>031022588</t>
  </si>
  <si>
    <t>生产自动化-机器人五期-打包机</t>
  </si>
  <si>
    <t>02714</t>
  </si>
  <si>
    <t>031022589</t>
  </si>
  <si>
    <t>生产自动化-机器人五期-顶升移载机构</t>
  </si>
  <si>
    <t>02715</t>
  </si>
  <si>
    <t>031022590</t>
  </si>
  <si>
    <t>02716</t>
  </si>
  <si>
    <t>031022591</t>
  </si>
  <si>
    <t>02717</t>
  </si>
  <si>
    <t>031022592</t>
  </si>
  <si>
    <t>02718</t>
  </si>
  <si>
    <t>031022593</t>
  </si>
  <si>
    <t>生产自动化-机器人五期-爬坡输送机</t>
  </si>
  <si>
    <t>02719</t>
  </si>
  <si>
    <t>031022594</t>
  </si>
  <si>
    <t>02720</t>
  </si>
  <si>
    <t>031022595</t>
  </si>
  <si>
    <t>生产自动化-机器人五期-过渡滚筒输送机1</t>
  </si>
  <si>
    <t>02721</t>
  </si>
  <si>
    <t>031022596</t>
  </si>
  <si>
    <t>02722</t>
  </si>
  <si>
    <t>031022597</t>
  </si>
  <si>
    <t>生产自动化-机器人五期-过渡滚筒输送机2</t>
  </si>
  <si>
    <t>02723</t>
  </si>
  <si>
    <t>031022598</t>
  </si>
  <si>
    <t>02724</t>
  </si>
  <si>
    <t>031022599</t>
  </si>
  <si>
    <t>生产自动化-机器人五期-抓取输送机</t>
  </si>
  <si>
    <t>02725</t>
  </si>
  <si>
    <t>031022600</t>
  </si>
  <si>
    <t>02726</t>
  </si>
  <si>
    <t>031022601</t>
  </si>
  <si>
    <t>生产自动化-机器人五期-托盘库本体</t>
  </si>
  <si>
    <t>02727</t>
  </si>
  <si>
    <t>031022602</t>
  </si>
  <si>
    <t>生产自动化-机器人五期-空托盘链条输送机1</t>
  </si>
  <si>
    <t>02728</t>
  </si>
  <si>
    <t>031022603</t>
  </si>
  <si>
    <t>生产自动化-机器人五期-空托盘链条输送机2</t>
  </si>
  <si>
    <t>02729</t>
  </si>
  <si>
    <t>031022604</t>
  </si>
  <si>
    <t>生产自动化-机器人五期-空托盘移栽输送机</t>
  </si>
  <si>
    <t>02730</t>
  </si>
  <si>
    <t>031022605</t>
  </si>
  <si>
    <t>02731</t>
  </si>
  <si>
    <t>031022606</t>
  </si>
  <si>
    <t>生产自动化-机器人五期-码垛输送机</t>
  </si>
  <si>
    <t>02732</t>
  </si>
  <si>
    <t>031022607</t>
  </si>
  <si>
    <t>02733</t>
  </si>
  <si>
    <t>031022608</t>
  </si>
  <si>
    <t>生产自动化-机器人五期-叉车输送机</t>
  </si>
  <si>
    <t>02734</t>
  </si>
  <si>
    <t>031022609</t>
  </si>
  <si>
    <t>02735</t>
  </si>
  <si>
    <t>031022610</t>
  </si>
  <si>
    <t>生产自动化-机器人五期-电气部份</t>
  </si>
  <si>
    <t>02787</t>
  </si>
  <si>
    <t>050400002</t>
  </si>
  <si>
    <t>肥东制剂垃圾房6间</t>
  </si>
  <si>
    <t>2018.06.19</t>
  </si>
  <si>
    <t>1</t>
  </si>
  <si>
    <t>合肥春华起重机械</t>
  </si>
  <si>
    <t>913.79</t>
  </si>
  <si>
    <t>02788</t>
  </si>
  <si>
    <t>032300001</t>
  </si>
  <si>
    <t>MVR环保装置及附属设备</t>
  </si>
  <si>
    <t>2018.06.28</t>
  </si>
  <si>
    <t>肥东合成分厂（土建80.4万 曝气池17万 安装11.4万 污水及防腐16万）</t>
  </si>
  <si>
    <t>安徽呈艺 泰立 致强</t>
  </si>
  <si>
    <t>14,291.94</t>
  </si>
  <si>
    <t>171,503.28</t>
  </si>
  <si>
    <t>57,167.76</t>
  </si>
  <si>
    <t>78</t>
  </si>
  <si>
    <t>记--579</t>
  </si>
  <si>
    <t>0323</t>
  </si>
  <si>
    <t>02791</t>
  </si>
  <si>
    <t>031022611</t>
  </si>
  <si>
    <t>冷干机（含三级过滤器）</t>
  </si>
  <si>
    <t>2018.06.30</t>
  </si>
  <si>
    <t>肥东分厂公用</t>
  </si>
  <si>
    <t>合肥恒讯机电设备公司</t>
  </si>
  <si>
    <t>252.59</t>
  </si>
  <si>
    <t>3,031.08</t>
  </si>
  <si>
    <t>1,010.34</t>
  </si>
  <si>
    <t>记--802</t>
  </si>
  <si>
    <t>02792</t>
  </si>
  <si>
    <t>030800177</t>
  </si>
  <si>
    <t>2800*3000</t>
  </si>
  <si>
    <t>肥东合成一车间（磺隆)</t>
  </si>
  <si>
    <t>合肥广庆防腐设备公司</t>
  </si>
  <si>
    <t>2,171.51</t>
  </si>
  <si>
    <t>789.66</t>
  </si>
  <si>
    <t>记--804</t>
  </si>
  <si>
    <t>02793</t>
  </si>
  <si>
    <t>030800178</t>
  </si>
  <si>
    <t>197.41</t>
  </si>
  <si>
    <t>2,368.92</t>
  </si>
  <si>
    <t>02794</t>
  </si>
  <si>
    <t>030800179</t>
  </si>
  <si>
    <t>02795</t>
  </si>
  <si>
    <t>031022612</t>
  </si>
  <si>
    <t>LP-200B（含倒瓶剔除）</t>
  </si>
  <si>
    <t>江苏金旺包装机械科技</t>
  </si>
  <si>
    <t>844.83</t>
  </si>
  <si>
    <t>10,137.96</t>
  </si>
  <si>
    <t>3,379.31</t>
  </si>
  <si>
    <t>记--815</t>
  </si>
  <si>
    <t>02796</t>
  </si>
  <si>
    <t>031022613</t>
  </si>
  <si>
    <t>02797</t>
  </si>
  <si>
    <t>031022614</t>
  </si>
  <si>
    <t>02798</t>
  </si>
  <si>
    <t>031022615</t>
  </si>
  <si>
    <t>TN-150AS</t>
  </si>
  <si>
    <t>137.93</t>
  </si>
  <si>
    <t>1,655.16</t>
  </si>
  <si>
    <t>551.72</t>
  </si>
  <si>
    <t>02799</t>
  </si>
  <si>
    <t>030800180</t>
  </si>
  <si>
    <t>水喷射真空泵</t>
  </si>
  <si>
    <t>WVPF200-I(钢喷涂F40）</t>
  </si>
  <si>
    <t>无锡市长庆化工防腐公</t>
  </si>
  <si>
    <t>46.55</t>
  </si>
  <si>
    <t>558.60</t>
  </si>
  <si>
    <t>186.21</t>
  </si>
  <si>
    <t>记--817</t>
  </si>
  <si>
    <t>02800</t>
  </si>
  <si>
    <t>030800181</t>
  </si>
  <si>
    <t>02801</t>
  </si>
  <si>
    <t>030800182</t>
  </si>
  <si>
    <t>02802</t>
  </si>
  <si>
    <t>031900091</t>
  </si>
  <si>
    <t>粉碎机（可湿粉用）</t>
  </si>
  <si>
    <t>可湿粉生产用</t>
  </si>
  <si>
    <t>肥东制剂可湿粉车间</t>
  </si>
  <si>
    <t>9,230.76</t>
  </si>
  <si>
    <t>记--822</t>
  </si>
  <si>
    <t>02803</t>
  </si>
  <si>
    <t>031022616</t>
  </si>
  <si>
    <t>齿轮泵</t>
  </si>
  <si>
    <t>KCB-633</t>
  </si>
  <si>
    <t>安徽通能泵阀销售</t>
  </si>
  <si>
    <t>81.84</t>
  </si>
  <si>
    <t>982.08</t>
  </si>
  <si>
    <t>327.35</t>
  </si>
  <si>
    <t>记--824</t>
  </si>
  <si>
    <t>02804</t>
  </si>
  <si>
    <t>031022617</t>
  </si>
  <si>
    <t>英格索兰启气动隔膜泵（自吸泵）</t>
  </si>
  <si>
    <t>65BZ-40-5.5KW</t>
  </si>
  <si>
    <t>上海凯源泵业公司</t>
  </si>
  <si>
    <t>30.94</t>
  </si>
  <si>
    <t>371.28</t>
  </si>
  <si>
    <t>记--826</t>
  </si>
  <si>
    <t>02805</t>
  </si>
  <si>
    <t>031022618</t>
  </si>
  <si>
    <t>02806</t>
  </si>
  <si>
    <t>安徽洁百利环境公司</t>
  </si>
  <si>
    <t>112.07</t>
  </si>
  <si>
    <t>1,344.84</t>
  </si>
  <si>
    <t>448.28</t>
  </si>
  <si>
    <t>记--829</t>
  </si>
  <si>
    <t>02807</t>
  </si>
  <si>
    <t>031022619</t>
  </si>
  <si>
    <t>旋盖机加高</t>
  </si>
  <si>
    <t>肥东制剂11# 13# 14#</t>
  </si>
  <si>
    <t>合肥市春华起重</t>
  </si>
  <si>
    <t>103.45</t>
  </si>
  <si>
    <t>记--841</t>
  </si>
  <si>
    <t>02808</t>
  </si>
  <si>
    <t>031022620</t>
  </si>
  <si>
    <t>02809</t>
  </si>
  <si>
    <t>031022621</t>
  </si>
  <si>
    <t>02810</t>
  </si>
  <si>
    <t>031022622</t>
  </si>
  <si>
    <t>02811</t>
  </si>
  <si>
    <t>031022623</t>
  </si>
  <si>
    <t>02812</t>
  </si>
  <si>
    <t>031022624</t>
  </si>
  <si>
    <t>02813</t>
  </si>
  <si>
    <t>031022625</t>
  </si>
  <si>
    <t>02814</t>
  </si>
  <si>
    <t>031022626</t>
  </si>
  <si>
    <t>02815</t>
  </si>
  <si>
    <t>031022627</t>
  </si>
  <si>
    <t>02822</t>
  </si>
  <si>
    <t>031022634</t>
  </si>
  <si>
    <t>输送机柜</t>
  </si>
  <si>
    <t>肥东制剂11# 13# 14#（8.6M)</t>
  </si>
  <si>
    <t>830.34</t>
  </si>
  <si>
    <t>02823</t>
  </si>
  <si>
    <t>031022635</t>
  </si>
  <si>
    <t>灌装机盖</t>
  </si>
  <si>
    <t>110.34</t>
  </si>
  <si>
    <t>02824</t>
  </si>
  <si>
    <t>030800183</t>
  </si>
  <si>
    <t>02825</t>
  </si>
  <si>
    <t>030800184</t>
  </si>
  <si>
    <t>02826</t>
  </si>
  <si>
    <t>030800185</t>
  </si>
  <si>
    <t>双层推进式搅拌桨（搪瓷轴流）</t>
  </si>
  <si>
    <t>02827</t>
  </si>
  <si>
    <t>030800186</t>
  </si>
  <si>
    <t>BLD4-11-11</t>
  </si>
  <si>
    <t>02828</t>
  </si>
  <si>
    <t>030800187</t>
  </si>
  <si>
    <t>BLD4-11-11DJ80</t>
  </si>
  <si>
    <t>02829</t>
  </si>
  <si>
    <t>030200112</t>
  </si>
  <si>
    <t>ZYLDB-80S-D4F2LA</t>
  </si>
  <si>
    <t>肥东污水</t>
  </si>
  <si>
    <t>合肥中亚传感器有限公</t>
  </si>
  <si>
    <t>36.21</t>
  </si>
  <si>
    <t>434.52</t>
  </si>
  <si>
    <t>144.83</t>
  </si>
  <si>
    <t>02830</t>
  </si>
  <si>
    <t>030200113</t>
  </si>
  <si>
    <t>金属管浮子流量计</t>
  </si>
  <si>
    <t>ZYSF10/RL/N15M2ESEX</t>
  </si>
  <si>
    <t>21.12</t>
  </si>
  <si>
    <t>253.44</t>
  </si>
  <si>
    <t>84.48</t>
  </si>
  <si>
    <t>02831</t>
  </si>
  <si>
    <t>030200114</t>
  </si>
  <si>
    <t>02832</t>
  </si>
  <si>
    <t>030200115</t>
  </si>
  <si>
    <t>ZYLDB-50S-M2F2AADN50/PN</t>
  </si>
  <si>
    <t>25.78</t>
  </si>
  <si>
    <t>309.36</t>
  </si>
  <si>
    <t>103.10</t>
  </si>
  <si>
    <t>02833</t>
  </si>
  <si>
    <t>040300080</t>
  </si>
  <si>
    <t>2018.07.18</t>
  </si>
  <si>
    <t>60.52</t>
  </si>
  <si>
    <t>记--339</t>
  </si>
  <si>
    <t>02834</t>
  </si>
  <si>
    <t>050400003</t>
  </si>
  <si>
    <t>自行车棚</t>
  </si>
  <si>
    <t>29m/4m</t>
  </si>
  <si>
    <t>2018.07.19</t>
  </si>
  <si>
    <t>肥东北大门西边围墙</t>
  </si>
  <si>
    <t>合肥安顺膜结构工程公</t>
  </si>
  <si>
    <t>1,036.12</t>
  </si>
  <si>
    <t>记--365</t>
  </si>
  <si>
    <t>02835</t>
  </si>
  <si>
    <t>040100232</t>
  </si>
  <si>
    <t>美的空调</t>
  </si>
  <si>
    <t>2018.07.31</t>
  </si>
  <si>
    <t>大兴集体宿舍</t>
  </si>
  <si>
    <t>75.86</t>
  </si>
  <si>
    <t>记--647</t>
  </si>
  <si>
    <t>02836</t>
  </si>
  <si>
    <t>040100233</t>
  </si>
  <si>
    <t>02837</t>
  </si>
  <si>
    <t>040100234</t>
  </si>
  <si>
    <t>02838</t>
  </si>
  <si>
    <t>040100235</t>
  </si>
  <si>
    <t>02839</t>
  </si>
  <si>
    <t>040100236</t>
  </si>
  <si>
    <t>02840</t>
  </si>
  <si>
    <t>040100237</t>
  </si>
  <si>
    <t>02841</t>
  </si>
  <si>
    <t>040100238</t>
  </si>
  <si>
    <t>02842</t>
  </si>
  <si>
    <t>肥东合成厂办公室</t>
  </si>
  <si>
    <t>82.76</t>
  </si>
  <si>
    <t>02843</t>
  </si>
  <si>
    <t>030100102</t>
  </si>
  <si>
    <t>二氧化硫检测报警仪（便携式）</t>
  </si>
  <si>
    <t>41.38</t>
  </si>
  <si>
    <t>496.56</t>
  </si>
  <si>
    <t>165.52</t>
  </si>
  <si>
    <t>77</t>
  </si>
  <si>
    <t>记--272</t>
  </si>
  <si>
    <t>02844</t>
  </si>
  <si>
    <t>030100103</t>
  </si>
  <si>
    <t>氯化氢检测报警仪（便携式）</t>
  </si>
  <si>
    <t>MS400-HCL</t>
  </si>
  <si>
    <t>37.93</t>
  </si>
  <si>
    <t>455.16</t>
  </si>
  <si>
    <t>151.72</t>
  </si>
  <si>
    <t>02845</t>
  </si>
  <si>
    <t>030100104</t>
  </si>
  <si>
    <t>硫化氢检测报警仪（便携式）</t>
  </si>
  <si>
    <t>MS400-N2S</t>
  </si>
  <si>
    <t>31.90</t>
  </si>
  <si>
    <t>382.80</t>
  </si>
  <si>
    <t>127.59</t>
  </si>
  <si>
    <t>02846</t>
  </si>
  <si>
    <t>030100105</t>
  </si>
  <si>
    <t>氯气检测报警仪（便携式）</t>
  </si>
  <si>
    <t>MS400-CL2</t>
  </si>
  <si>
    <t>30.17</t>
  </si>
  <si>
    <t>362.04</t>
  </si>
  <si>
    <t>02847</t>
  </si>
  <si>
    <t>030100106</t>
  </si>
  <si>
    <t>二硫化氮检测报警仪（便携式）</t>
  </si>
  <si>
    <t>MS400-N02</t>
  </si>
  <si>
    <t>02848</t>
  </si>
  <si>
    <t>030100107</t>
  </si>
  <si>
    <t>二甲胺检测报警仪（便携式）</t>
  </si>
  <si>
    <t>MS400-C2H7N</t>
  </si>
  <si>
    <t>67.24</t>
  </si>
  <si>
    <t>806.88</t>
  </si>
  <si>
    <t>268.97</t>
  </si>
  <si>
    <t>02849</t>
  </si>
  <si>
    <t>030100108</t>
  </si>
  <si>
    <t>环境颗粒物采样器</t>
  </si>
  <si>
    <t>JCH-120F</t>
  </si>
  <si>
    <t>12</t>
  </si>
  <si>
    <t>258.62</t>
  </si>
  <si>
    <t>02850</t>
  </si>
  <si>
    <t>030100109</t>
  </si>
  <si>
    <t>双路烟气采样器</t>
  </si>
  <si>
    <t>JYC-2</t>
  </si>
  <si>
    <t>107.76</t>
  </si>
  <si>
    <t>1,293.12</t>
  </si>
  <si>
    <t>431.03</t>
  </si>
  <si>
    <t>02851</t>
  </si>
  <si>
    <t>031022636</t>
  </si>
  <si>
    <t>空气缓冲罐</t>
  </si>
  <si>
    <t>10M3</t>
  </si>
  <si>
    <t>2018.08.27</t>
  </si>
  <si>
    <t>南通源泉压力容器公司</t>
  </si>
  <si>
    <t>298.59</t>
  </si>
  <si>
    <t>3,583.08</t>
  </si>
  <si>
    <t>1,194.34</t>
  </si>
  <si>
    <t>02852</t>
  </si>
  <si>
    <t>031022637</t>
  </si>
  <si>
    <t>02853</t>
  </si>
  <si>
    <t>030100110</t>
  </si>
  <si>
    <t>全自动卡氏水份仪</t>
  </si>
  <si>
    <t>ZSD-2J</t>
  </si>
  <si>
    <t>2018.08.28</t>
  </si>
  <si>
    <t>129.31</t>
  </si>
  <si>
    <t>1,551.72</t>
  </si>
  <si>
    <t>517.24</t>
  </si>
  <si>
    <t>记--563</t>
  </si>
  <si>
    <t>02854</t>
  </si>
  <si>
    <t>030200116</t>
  </si>
  <si>
    <t>活性炭吸附设备</t>
  </si>
  <si>
    <t>10000M3/h</t>
  </si>
  <si>
    <t>合肥清立方环保科技</t>
  </si>
  <si>
    <t>3,129.28</t>
  </si>
  <si>
    <t>1,137.93</t>
  </si>
  <si>
    <t>记--565</t>
  </si>
  <si>
    <t>02855</t>
  </si>
  <si>
    <t>030200117</t>
  </si>
  <si>
    <t>8000M3/h</t>
  </si>
  <si>
    <t>2,655.18</t>
  </si>
  <si>
    <t>965.52</t>
  </si>
  <si>
    <t>02856</t>
  </si>
  <si>
    <t>030200118</t>
  </si>
  <si>
    <t>2000M3/h</t>
  </si>
  <si>
    <t>1,232.77</t>
  </si>
  <si>
    <t>02857</t>
  </si>
  <si>
    <t>030100111</t>
  </si>
  <si>
    <t>便携式四合一气体检测仪</t>
  </si>
  <si>
    <t>LB-MS4X</t>
  </si>
  <si>
    <t>肥东分厂质检分析室</t>
  </si>
  <si>
    <t>44.83</t>
  </si>
  <si>
    <t>537.96</t>
  </si>
  <si>
    <t>179.31</t>
  </si>
  <si>
    <t>记--567</t>
  </si>
  <si>
    <t>02858</t>
  </si>
  <si>
    <t>031022638</t>
  </si>
  <si>
    <t>X40(32MM)I间歇式彩屏左手机</t>
  </si>
  <si>
    <t>250.00</t>
  </si>
  <si>
    <t>3,000.00</t>
  </si>
  <si>
    <t>1,000.00</t>
  </si>
  <si>
    <t>记--569</t>
  </si>
  <si>
    <t>02859</t>
  </si>
  <si>
    <t>031022639</t>
  </si>
  <si>
    <t>02860</t>
  </si>
  <si>
    <t>030700248</t>
  </si>
  <si>
    <t>石墨换热器</t>
  </si>
  <si>
    <t>YKC40-10M2</t>
  </si>
  <si>
    <t>2018.08.31</t>
  </si>
  <si>
    <t>记--778</t>
  </si>
  <si>
    <t>02861</t>
  </si>
  <si>
    <t>030700249</t>
  </si>
  <si>
    <t>224.14</t>
  </si>
  <si>
    <t>2,689.68</t>
  </si>
  <si>
    <t>896.55</t>
  </si>
  <si>
    <t>02862</t>
  </si>
  <si>
    <t>031022640</t>
  </si>
  <si>
    <t>南通源泉压力容器</t>
  </si>
  <si>
    <t>记--785</t>
  </si>
  <si>
    <t>02863</t>
  </si>
  <si>
    <t>031022641</t>
  </si>
  <si>
    <t>02864</t>
  </si>
  <si>
    <t>030100112</t>
  </si>
  <si>
    <t>电脑（联想扬天T4900T）</t>
  </si>
  <si>
    <t>联想扬天T4900T</t>
  </si>
  <si>
    <t>合肥德众科技</t>
  </si>
  <si>
    <t>167.24</t>
  </si>
  <si>
    <t>记--791</t>
  </si>
  <si>
    <t>02865</t>
  </si>
  <si>
    <t>030100113</t>
  </si>
  <si>
    <t>03353</t>
  </si>
  <si>
    <t>030200187</t>
  </si>
  <si>
    <t>污水站三效蒸发器设备-二手三效蒸发器</t>
  </si>
  <si>
    <t>二手 三效</t>
  </si>
  <si>
    <t>梁山海辰</t>
  </si>
  <si>
    <t>2,560.00</t>
  </si>
  <si>
    <t>30,720.00</t>
  </si>
  <si>
    <t>10,240.00</t>
  </si>
  <si>
    <t>2019.11.08</t>
  </si>
  <si>
    <t>03354</t>
  </si>
  <si>
    <t>030200188</t>
  </si>
  <si>
    <t>污水站三效蒸发器设备-列管冷凝器</t>
  </si>
  <si>
    <t>F=120M2</t>
  </si>
  <si>
    <t>无锡新同越智能</t>
  </si>
  <si>
    <t>1,017.24</t>
  </si>
  <si>
    <t>12,206.88</t>
  </si>
  <si>
    <t>4,068.97</t>
  </si>
  <si>
    <t>03355</t>
  </si>
  <si>
    <t>030200189</t>
  </si>
  <si>
    <t>污水站三效蒸发器设备-户外不锈钢开关柜</t>
  </si>
  <si>
    <t>长宽高500*1000*1800</t>
  </si>
  <si>
    <t>合肥大华自控</t>
  </si>
  <si>
    <t>80.17</t>
  </si>
  <si>
    <t>962.04</t>
  </si>
  <si>
    <t>320.69</t>
  </si>
  <si>
    <t>03356</t>
  </si>
  <si>
    <t>030200190</t>
  </si>
  <si>
    <t>污水站三效蒸发器设备-不锈钢离心泵</t>
  </si>
  <si>
    <t>IH65-50-125</t>
  </si>
  <si>
    <t>安徽通能</t>
  </si>
  <si>
    <t>34.48</t>
  </si>
  <si>
    <t>413.76</t>
  </si>
  <si>
    <t>03357</t>
  </si>
  <si>
    <t>030200191</t>
  </si>
  <si>
    <t>污水站三效蒸发器设备-不锈钢自吸泵</t>
  </si>
  <si>
    <t>50ZW15-30</t>
  </si>
  <si>
    <t>03358</t>
  </si>
  <si>
    <t>030200192</t>
  </si>
  <si>
    <t>60.34</t>
  </si>
  <si>
    <t>724.08</t>
  </si>
  <si>
    <t>241.38</t>
  </si>
  <si>
    <t>03359</t>
  </si>
  <si>
    <t>030200193</t>
  </si>
  <si>
    <t>03360</t>
  </si>
  <si>
    <t>030200194</t>
  </si>
  <si>
    <t>03361</t>
  </si>
  <si>
    <t>030200195</t>
  </si>
  <si>
    <t>污水站三效蒸发器设备-降膜蒸发器</t>
  </si>
  <si>
    <t>2205不锈钢F=95M2</t>
  </si>
  <si>
    <t>1,132.74</t>
  </si>
  <si>
    <t>13,592.88</t>
  </si>
  <si>
    <t>4,530.97</t>
  </si>
  <si>
    <t>03362</t>
  </si>
  <si>
    <t>030200196</t>
  </si>
  <si>
    <t>污水站三效蒸发器设备-设备安装辅材防腐配套设备</t>
  </si>
  <si>
    <t>宝裕钢铁泰立欣向荣等</t>
  </si>
  <si>
    <t>8,130.20</t>
  </si>
  <si>
    <t>97,562.40</t>
  </si>
  <si>
    <t>32,520.78</t>
  </si>
  <si>
    <t>02866</t>
  </si>
  <si>
    <t>030200119</t>
  </si>
  <si>
    <t>活性炭过滤罐</t>
  </si>
  <si>
    <t>清立方</t>
  </si>
  <si>
    <t>2018.09.25</t>
  </si>
  <si>
    <t>3,793.13</t>
  </si>
  <si>
    <t>1,379.31</t>
  </si>
  <si>
    <t>记--458</t>
  </si>
  <si>
    <t>02867</t>
  </si>
  <si>
    <t>030700250</t>
  </si>
  <si>
    <t>肥东一车间（精喹）</t>
  </si>
  <si>
    <t>烟台德瑞博泵业</t>
  </si>
  <si>
    <t>122.41</t>
  </si>
  <si>
    <t>1,468.92</t>
  </si>
  <si>
    <t>489.66</t>
  </si>
  <si>
    <t>记--460</t>
  </si>
  <si>
    <t>02868</t>
  </si>
  <si>
    <t>030100114</t>
  </si>
  <si>
    <t>氨氮测定仪</t>
  </si>
  <si>
    <t>HI96733</t>
  </si>
  <si>
    <t>上海亨方科学仪器</t>
  </si>
  <si>
    <t>23.28</t>
  </si>
  <si>
    <t>279.36</t>
  </si>
  <si>
    <t>93.10</t>
  </si>
  <si>
    <t>02869</t>
  </si>
  <si>
    <t>031400070</t>
  </si>
  <si>
    <t>2XZ-2</t>
  </si>
  <si>
    <t>23.10</t>
  </si>
  <si>
    <t>277.20</t>
  </si>
  <si>
    <t>92.41</t>
  </si>
  <si>
    <t>02870</t>
  </si>
  <si>
    <t>032100025</t>
  </si>
  <si>
    <t>振动筛</t>
  </si>
  <si>
    <t>ZS-1000</t>
  </si>
  <si>
    <t>1,241.40</t>
  </si>
  <si>
    <t>413.79</t>
  </si>
  <si>
    <t>记--470</t>
  </si>
  <si>
    <t>02872</t>
  </si>
  <si>
    <t>030200120</t>
  </si>
  <si>
    <t>玻璃钢槽50M3</t>
  </si>
  <si>
    <t>DN4000*4310</t>
  </si>
  <si>
    <t>江苏恒丰伟业玻璃钢</t>
  </si>
  <si>
    <t>5,862.67</t>
  </si>
  <si>
    <t>2,131.86</t>
  </si>
  <si>
    <t>记--474</t>
  </si>
  <si>
    <t>02873</t>
  </si>
  <si>
    <t>030200121</t>
  </si>
  <si>
    <t>2018.09.30</t>
  </si>
  <si>
    <t>1,324.08</t>
  </si>
  <si>
    <t>441.38</t>
  </si>
  <si>
    <t>记--782</t>
  </si>
  <si>
    <t>02874</t>
  </si>
  <si>
    <t>030800188</t>
  </si>
  <si>
    <t>肥东分厂一车间（磺隆车间）</t>
  </si>
  <si>
    <t>南通士威士真空设备</t>
  </si>
  <si>
    <t>02875</t>
  </si>
  <si>
    <t>030800189</t>
  </si>
  <si>
    <t>02876</t>
  </si>
  <si>
    <t>030800190</t>
  </si>
  <si>
    <t>02877</t>
  </si>
  <si>
    <t>031900092</t>
  </si>
  <si>
    <t>粉尘探测装置安装</t>
  </si>
  <si>
    <t>合肥易中安全科技工程</t>
  </si>
  <si>
    <t>1,192.60</t>
  </si>
  <si>
    <t>14,311.20</t>
  </si>
  <si>
    <t>4,770.40</t>
  </si>
  <si>
    <t>记--784</t>
  </si>
  <si>
    <t>02878</t>
  </si>
  <si>
    <t>031022642</t>
  </si>
  <si>
    <t>活性碳柜</t>
  </si>
  <si>
    <t>合肥市春华起重机械公</t>
  </si>
  <si>
    <t>86.21</t>
  </si>
  <si>
    <t>1,034.52</t>
  </si>
  <si>
    <t>344.83</t>
  </si>
  <si>
    <t>记--786</t>
  </si>
  <si>
    <t>02879</t>
  </si>
  <si>
    <t>031022643</t>
  </si>
  <si>
    <t>02880</t>
  </si>
  <si>
    <t>030800191</t>
  </si>
  <si>
    <t>板框隔断房</t>
  </si>
  <si>
    <t>肥东合成一车间（苯磺隆车间）</t>
  </si>
  <si>
    <t>172.41</t>
  </si>
  <si>
    <t>2,068.92</t>
  </si>
  <si>
    <t>689.66</t>
  </si>
  <si>
    <t>记--788</t>
  </si>
  <si>
    <t>02881</t>
  </si>
  <si>
    <t>030800192</t>
  </si>
  <si>
    <t>02882</t>
  </si>
  <si>
    <t>030800193</t>
  </si>
  <si>
    <t>02884</t>
  </si>
  <si>
    <t>030700253</t>
  </si>
  <si>
    <t>含钢化玻璃</t>
  </si>
  <si>
    <t>206.90</t>
  </si>
  <si>
    <t>2,482.80</t>
  </si>
  <si>
    <t>827.59</t>
  </si>
  <si>
    <t>记--790</t>
  </si>
  <si>
    <t>02885</t>
  </si>
  <si>
    <t>030700254</t>
  </si>
  <si>
    <t>02886</t>
  </si>
  <si>
    <t>031022644</t>
  </si>
  <si>
    <t>2,896.56</t>
  </si>
  <si>
    <t>记--792</t>
  </si>
  <si>
    <t>02887</t>
  </si>
  <si>
    <t>030200122</t>
  </si>
  <si>
    <t>上海仪电科学仪器</t>
  </si>
  <si>
    <t>28.43</t>
  </si>
  <si>
    <t>341.16</t>
  </si>
  <si>
    <t>113.72</t>
  </si>
  <si>
    <t>02888</t>
  </si>
  <si>
    <t>030200123</t>
  </si>
  <si>
    <t>不锈钢离心泵</t>
  </si>
  <si>
    <t>IH30-32-160(防爆电机）</t>
  </si>
  <si>
    <t>2018.10.09</t>
  </si>
  <si>
    <t>37.50</t>
  </si>
  <si>
    <t>450.00</t>
  </si>
  <si>
    <t>记--30</t>
  </si>
  <si>
    <t>02890</t>
  </si>
  <si>
    <t>031022646</t>
  </si>
  <si>
    <t>风机</t>
  </si>
  <si>
    <t>B5AY2-15KW</t>
  </si>
  <si>
    <t>合肥佳丰风机有限公司</t>
  </si>
  <si>
    <t>记--32</t>
  </si>
  <si>
    <t>02891</t>
  </si>
  <si>
    <t>031022647</t>
  </si>
  <si>
    <t>除尘器（含活性碳柜 风机 管道等）</t>
  </si>
  <si>
    <t>订制（套）</t>
  </si>
  <si>
    <t>354.74</t>
  </si>
  <si>
    <t>4,256.88</t>
  </si>
  <si>
    <t>1,418.97</t>
  </si>
  <si>
    <t>02892</t>
  </si>
  <si>
    <t>031022648</t>
  </si>
  <si>
    <t>02893</t>
  </si>
  <si>
    <t>040200256</t>
  </si>
  <si>
    <t>扬天T4900D i57400/8G/1T/2G/纯显</t>
  </si>
  <si>
    <t>销售服务部</t>
  </si>
  <si>
    <t>175.17</t>
  </si>
  <si>
    <t>记--34</t>
  </si>
  <si>
    <t>02894</t>
  </si>
  <si>
    <t>040200257</t>
  </si>
  <si>
    <t>扬天T4900Di37100/4G/1T/集显</t>
  </si>
  <si>
    <t>123.45</t>
  </si>
  <si>
    <t>02895</t>
  </si>
  <si>
    <t>040200258</t>
  </si>
  <si>
    <t>启天13-7100 /4G/1T/DVD/RW/DOS/21.5LED</t>
  </si>
  <si>
    <t>124.14</t>
  </si>
  <si>
    <t>02896</t>
  </si>
  <si>
    <t>031022649</t>
  </si>
  <si>
    <t>工控机-二维码项目（全自动瓶装生产线包装瓶贴二维码）瓶-箱-垛关联</t>
  </si>
  <si>
    <t>台湾研发/IPC610H</t>
  </si>
  <si>
    <t>励元科技（上海）公司</t>
  </si>
  <si>
    <t>70.24</t>
  </si>
  <si>
    <t>842.88</t>
  </si>
  <si>
    <t>280.97</t>
  </si>
  <si>
    <t>记--54</t>
  </si>
  <si>
    <t>02897</t>
  </si>
  <si>
    <t>031022650</t>
  </si>
  <si>
    <t>固定扫描仪-二维码项目（全自动瓶装生产线包装瓶贴二维码）瓶-箱-垛关联</t>
  </si>
  <si>
    <t>Datalogic/Matrix300</t>
  </si>
  <si>
    <t>172.74</t>
  </si>
  <si>
    <t>2,072.88</t>
  </si>
  <si>
    <t>690.95</t>
  </si>
  <si>
    <t>02898</t>
  </si>
  <si>
    <t>031022651</t>
  </si>
  <si>
    <t>02899</t>
  </si>
  <si>
    <t>031022652</t>
  </si>
  <si>
    <t>02900</t>
  </si>
  <si>
    <t>031022653</t>
  </si>
  <si>
    <t>02901</t>
  </si>
  <si>
    <t>031022654</t>
  </si>
  <si>
    <t>扫描仪组网支架-二维码项目（全自动瓶装生产线包装瓶贴二维码）瓶-箱-垛关联</t>
  </si>
  <si>
    <t>中国Winsafe</t>
  </si>
  <si>
    <t>64.48</t>
  </si>
  <si>
    <t>773.76</t>
  </si>
  <si>
    <t>257.93</t>
  </si>
  <si>
    <t>02902</t>
  </si>
  <si>
    <t>031022655</t>
  </si>
  <si>
    <t>标签打印机-二维码项目（全自动瓶装生产线包装瓶贴二维码）瓶-箱-垛关联</t>
  </si>
  <si>
    <t>Intermec/PD43</t>
  </si>
  <si>
    <t>67.93</t>
  </si>
  <si>
    <t>815.16</t>
  </si>
  <si>
    <t>271.72</t>
  </si>
  <si>
    <t>02903</t>
  </si>
  <si>
    <t>031022656</t>
  </si>
  <si>
    <t>箱标贴打一体机-二维码项目（全自动瓶装生产线包装瓶贴二维码）瓶-箱-垛关联</t>
  </si>
  <si>
    <t>Videojet/9550</t>
  </si>
  <si>
    <t>1,524.14</t>
  </si>
  <si>
    <t>18,289.68</t>
  </si>
  <si>
    <t>6,096.55</t>
  </si>
  <si>
    <t>02904</t>
  </si>
  <si>
    <t>031022657</t>
  </si>
  <si>
    <t>贴打一体机支架-二维码项目（全自动瓶装生产线包装瓶贴二维码）瓶-箱-垛关联</t>
  </si>
  <si>
    <t>中国Winsefe</t>
  </si>
  <si>
    <t>57.58</t>
  </si>
  <si>
    <t>690.96</t>
  </si>
  <si>
    <t>230.31</t>
  </si>
  <si>
    <t>02905</t>
  </si>
  <si>
    <t>031022658</t>
  </si>
  <si>
    <t>剔除装置-二维码项目（全自动瓶装生产线包装瓶贴二维码）瓶-箱-垛关联</t>
  </si>
  <si>
    <t>74.87</t>
  </si>
  <si>
    <t>898.44</t>
  </si>
  <si>
    <t>299.48</t>
  </si>
  <si>
    <t>02906</t>
  </si>
  <si>
    <t>031022659</t>
  </si>
  <si>
    <t>附件装备-二维码项目（全自动瓶装生产线包装瓶贴二维码）瓶-箱-垛关联</t>
  </si>
  <si>
    <t>83.97</t>
  </si>
  <si>
    <t>1,007.64</t>
  </si>
  <si>
    <t>335.86</t>
  </si>
  <si>
    <t>02907</t>
  </si>
  <si>
    <t>031022660</t>
  </si>
  <si>
    <t>工控机-二维码项目（半自动袋装双联袋生产线二维码）袋-箱-垛关联</t>
  </si>
  <si>
    <t>研发/IPC 610H</t>
  </si>
  <si>
    <t>77.93</t>
  </si>
  <si>
    <t>935.16</t>
  </si>
  <si>
    <t>311.72</t>
  </si>
  <si>
    <t>2018.10.10</t>
  </si>
  <si>
    <t>02908</t>
  </si>
  <si>
    <t>031022661</t>
  </si>
  <si>
    <t>固定扫描仪-二维码项目（半自动袋装双联袋生产线二维码）袋-箱-垛关联</t>
  </si>
  <si>
    <t>191.66</t>
  </si>
  <si>
    <t>2,299.92</t>
  </si>
  <si>
    <t>766.66</t>
  </si>
  <si>
    <t>02909</t>
  </si>
  <si>
    <t>031022662</t>
  </si>
  <si>
    <t>扫描仪支架-二维码项目（半自动袋装双联袋生产线二维码）袋-箱-垛关联</t>
  </si>
  <si>
    <t>71.55</t>
  </si>
  <si>
    <t>858.60</t>
  </si>
  <si>
    <t>286.21</t>
  </si>
  <si>
    <t>02910</t>
  </si>
  <si>
    <t>031022663</t>
  </si>
  <si>
    <t>标签打印机-二维码项目（半自动袋装双联袋生产线二维码）袋-箱-垛关联</t>
  </si>
  <si>
    <t>75.39</t>
  </si>
  <si>
    <t>904.68</t>
  </si>
  <si>
    <t>301.55</t>
  </si>
  <si>
    <t>02911</t>
  </si>
  <si>
    <t>031022664</t>
  </si>
  <si>
    <t>分箱装置-二维码项目（半自动袋装双联袋生产线二维码）袋-箱-垛关联</t>
  </si>
  <si>
    <t>83.05</t>
  </si>
  <si>
    <t>996.60</t>
  </si>
  <si>
    <t>332.21</t>
  </si>
  <si>
    <t>02912</t>
  </si>
  <si>
    <t>031022665</t>
  </si>
  <si>
    <t>剔除装置-二维码项目（半自动袋装双联袋生产线二维码）袋-箱-垛关联</t>
  </si>
  <si>
    <t>83.09</t>
  </si>
  <si>
    <t>997.08</t>
  </si>
  <si>
    <t>332.34</t>
  </si>
  <si>
    <t>02913</t>
  </si>
  <si>
    <t>031022666</t>
  </si>
  <si>
    <t>附件装备-二维码项目（半自动袋装双联袋生产线二维码）袋-箱-垛关联</t>
  </si>
  <si>
    <t>101.21</t>
  </si>
  <si>
    <t>1,214.52</t>
  </si>
  <si>
    <t>404.83</t>
  </si>
  <si>
    <t>02914</t>
  </si>
  <si>
    <t>031022667</t>
  </si>
  <si>
    <t>工控机-二维码项目（手动桶装生产线）二维码关联</t>
  </si>
  <si>
    <t>研华/IPC610H</t>
  </si>
  <si>
    <t>87.20</t>
  </si>
  <si>
    <t>1,046.40</t>
  </si>
  <si>
    <t>348.79</t>
  </si>
  <si>
    <t>高鹏</t>
  </si>
  <si>
    <t>02915</t>
  </si>
  <si>
    <t>031022668</t>
  </si>
  <si>
    <t>标签打印机-二维码项目（手动桶装生产线）二维码关联</t>
  </si>
  <si>
    <t>84.34</t>
  </si>
  <si>
    <t>1,012.08</t>
  </si>
  <si>
    <t>337.34</t>
  </si>
  <si>
    <t>02916</t>
  </si>
  <si>
    <t>031022669</t>
  </si>
  <si>
    <t>手持扫描枪-二维码项目（手动桶装生产线）二维码关联</t>
  </si>
  <si>
    <t>Honeywell/1902GSR</t>
  </si>
  <si>
    <t>40.74</t>
  </si>
  <si>
    <t>488.88</t>
  </si>
  <si>
    <t>162.97</t>
  </si>
  <si>
    <t>02917</t>
  </si>
  <si>
    <t>031022670</t>
  </si>
  <si>
    <t>02918</t>
  </si>
  <si>
    <t>031022671</t>
  </si>
  <si>
    <t>附件装备-二维码项目（手动桶装生产线）二维码关联</t>
  </si>
  <si>
    <t>44.40</t>
  </si>
  <si>
    <t>532.80</t>
  </si>
  <si>
    <t>177.59</t>
  </si>
  <si>
    <t>2018.10.11</t>
  </si>
  <si>
    <t>02919</t>
  </si>
  <si>
    <t>031022672</t>
  </si>
  <si>
    <t>工控机-二维码项目（手动袋装生产线）-二维码关联</t>
  </si>
  <si>
    <t>87.22</t>
  </si>
  <si>
    <t>1,046.64</t>
  </si>
  <si>
    <t>348.90</t>
  </si>
  <si>
    <t>02920</t>
  </si>
  <si>
    <t>031022673</t>
  </si>
  <si>
    <t>标签打印机-二维码项目（手动袋装生产线）-二维码关联</t>
  </si>
  <si>
    <t>84.37</t>
  </si>
  <si>
    <t>1,012.44</t>
  </si>
  <si>
    <t>337.48</t>
  </si>
  <si>
    <t>02921</t>
  </si>
  <si>
    <t>031022674</t>
  </si>
  <si>
    <t>手持扫描枪-二维码项目（手动袋装生产线）-二维码关联</t>
  </si>
  <si>
    <t>40.75</t>
  </si>
  <si>
    <t>489.00</t>
  </si>
  <si>
    <t>163.02</t>
  </si>
  <si>
    <t>02922</t>
  </si>
  <si>
    <t>031022675</t>
  </si>
  <si>
    <t>02923</t>
  </si>
  <si>
    <t>031022676</t>
  </si>
  <si>
    <t>附件装备-二维码项目（手动袋装生产线）-二维码关联</t>
  </si>
  <si>
    <t>02924</t>
  </si>
  <si>
    <t>031022677</t>
  </si>
  <si>
    <t>分页赋码机-二维码项目（分页赋码机）</t>
  </si>
  <si>
    <t>525.86</t>
  </si>
  <si>
    <t>6,310.32</t>
  </si>
  <si>
    <t>2,103.45</t>
  </si>
  <si>
    <t>02925</t>
  </si>
  <si>
    <t>031022678</t>
  </si>
  <si>
    <t>工控机-二维码项目（分页赋码机）</t>
  </si>
  <si>
    <t>52.59</t>
  </si>
  <si>
    <t>631.08</t>
  </si>
  <si>
    <t>210.34</t>
  </si>
  <si>
    <t>02926</t>
  </si>
  <si>
    <t>031022679</t>
  </si>
  <si>
    <t>固定扫描仪-二维码项目（分页赋码机）</t>
  </si>
  <si>
    <t>02927</t>
  </si>
  <si>
    <t>031022680</t>
  </si>
  <si>
    <t>附件装备-二维码项目（分页赋码机）</t>
  </si>
  <si>
    <t>45.17</t>
  </si>
  <si>
    <t>542.04</t>
  </si>
  <si>
    <t>180.69</t>
  </si>
  <si>
    <t>02930</t>
  </si>
  <si>
    <t>031100021</t>
  </si>
  <si>
    <t>K5000L，含锚式搅拌，防爆减速机</t>
  </si>
  <si>
    <t>2018.10.22</t>
  </si>
  <si>
    <t>肥东项目制剂分厂</t>
  </si>
  <si>
    <t>810.34</t>
  </si>
  <si>
    <t>9,724.08</t>
  </si>
  <si>
    <t>3,241.38</t>
  </si>
  <si>
    <t>02931</t>
  </si>
  <si>
    <t>031100022</t>
  </si>
  <si>
    <t>02932</t>
  </si>
  <si>
    <t>030400031</t>
  </si>
  <si>
    <t>制冷空调设备-中低温螺杆冷水机组</t>
  </si>
  <si>
    <t>CWZ840D</t>
  </si>
  <si>
    <t>肥东项目合成分厂</t>
  </si>
  <si>
    <t>3,275.86</t>
  </si>
  <si>
    <t>39,310.32</t>
  </si>
  <si>
    <t>13,103.45</t>
  </si>
  <si>
    <t>02933</t>
  </si>
  <si>
    <t>030800196</t>
  </si>
  <si>
    <t>ZYLDB-5OS-H2F2AA DN5O</t>
  </si>
  <si>
    <t>2018.10.29</t>
  </si>
  <si>
    <t>合成分厂一车间（磺隆）</t>
  </si>
  <si>
    <t>合肥中亚传感器</t>
  </si>
  <si>
    <t>记--442</t>
  </si>
  <si>
    <t>02934</t>
  </si>
  <si>
    <t>030800197</t>
  </si>
  <si>
    <t>肥东合成分厂一车间</t>
  </si>
  <si>
    <t>02935</t>
  </si>
  <si>
    <t>030700255</t>
  </si>
  <si>
    <t>液体涡轮流量计</t>
  </si>
  <si>
    <t>ZYLWGYA-25BAB</t>
  </si>
  <si>
    <t>肥东合成分厂二车间</t>
  </si>
  <si>
    <t>18.02</t>
  </si>
  <si>
    <t>216.24</t>
  </si>
  <si>
    <t>72.07</t>
  </si>
  <si>
    <t>02936</t>
  </si>
  <si>
    <t>030700256</t>
  </si>
  <si>
    <t>02937</t>
  </si>
  <si>
    <t>030200124</t>
  </si>
  <si>
    <t>污水站</t>
  </si>
  <si>
    <t>02938</t>
  </si>
  <si>
    <t>030200125</t>
  </si>
  <si>
    <t>02939</t>
  </si>
  <si>
    <t>030200126</t>
  </si>
  <si>
    <t>玻璃转子流量计</t>
  </si>
  <si>
    <t>ZYFA24-80F</t>
  </si>
  <si>
    <t>33.45</t>
  </si>
  <si>
    <t>401.40</t>
  </si>
  <si>
    <t>133.79</t>
  </si>
  <si>
    <t>02940</t>
  </si>
  <si>
    <t>031022681</t>
  </si>
  <si>
    <t>ZYLUD-3-08F-142</t>
  </si>
  <si>
    <t>02941</t>
  </si>
  <si>
    <t>031022682</t>
  </si>
  <si>
    <t>02942</t>
  </si>
  <si>
    <t>031022683</t>
  </si>
  <si>
    <t>02943</t>
  </si>
  <si>
    <t>031022684</t>
  </si>
  <si>
    <t>全自动装箱机</t>
  </si>
  <si>
    <t>ZXJ-ZQ-1N-X</t>
  </si>
  <si>
    <t>肥东项目制剂分厂13车间</t>
  </si>
  <si>
    <t>江苏汤姆森智能装备</t>
  </si>
  <si>
    <t>1,965.81</t>
  </si>
  <si>
    <t>23,589.72</t>
  </si>
  <si>
    <t>记--444</t>
  </si>
  <si>
    <t>02944</t>
  </si>
  <si>
    <t>030200127</t>
  </si>
  <si>
    <t>64.66</t>
  </si>
  <si>
    <t>775.92</t>
  </si>
  <si>
    <t>记--446</t>
  </si>
  <si>
    <t>02945</t>
  </si>
  <si>
    <t>030200128</t>
  </si>
  <si>
    <t>100FZB-45L</t>
  </si>
  <si>
    <t>150.86</t>
  </si>
  <si>
    <t>1,810.32</t>
  </si>
  <si>
    <t>603.45</t>
  </si>
  <si>
    <t>02946</t>
  </si>
  <si>
    <t>031022685</t>
  </si>
  <si>
    <t>检重秤</t>
  </si>
  <si>
    <t>JZC-P-Z</t>
  </si>
  <si>
    <t>2018.10.31</t>
  </si>
  <si>
    <t>肥东项目分厂14车间</t>
  </si>
  <si>
    <t>6,974.40</t>
  </si>
  <si>
    <t>2,324.79</t>
  </si>
  <si>
    <t>记--670</t>
  </si>
  <si>
    <t>02947</t>
  </si>
  <si>
    <t>031022686</t>
  </si>
  <si>
    <t>检重秤过度加持机</t>
  </si>
  <si>
    <t>JZC-P-J</t>
  </si>
  <si>
    <t>肥东制剂分厂14车间</t>
  </si>
  <si>
    <t>02948</t>
  </si>
  <si>
    <t>031022687</t>
  </si>
  <si>
    <t>隔瓶装置</t>
  </si>
  <si>
    <t>配套FXZ-A</t>
  </si>
  <si>
    <t>肥东制剂分厂11车间</t>
  </si>
  <si>
    <t>47.41</t>
  </si>
  <si>
    <t>568.92</t>
  </si>
  <si>
    <t>189.66</t>
  </si>
  <si>
    <t>记--672</t>
  </si>
  <si>
    <t>02949</t>
  </si>
  <si>
    <t>031022688</t>
  </si>
  <si>
    <t>02950</t>
  </si>
  <si>
    <t>031022689</t>
  </si>
  <si>
    <t>无铝箔检测机</t>
  </si>
  <si>
    <t>JCJ-BG-F</t>
  </si>
  <si>
    <t>02951</t>
  </si>
  <si>
    <t>031022690</t>
  </si>
  <si>
    <t>02952</t>
  </si>
  <si>
    <t>030700257</t>
  </si>
  <si>
    <t>搅拌罐（304）</t>
  </si>
  <si>
    <t>2018.11.13</t>
  </si>
  <si>
    <t>肥东项目合成2车间</t>
  </si>
  <si>
    <t>嘉兴市华城机械</t>
  </si>
  <si>
    <t>37.48</t>
  </si>
  <si>
    <t>492.66</t>
  </si>
  <si>
    <t>73</t>
  </si>
  <si>
    <t>02953</t>
  </si>
  <si>
    <t>031800061</t>
  </si>
  <si>
    <t>自动化升级改造6.1期-产品输送线</t>
  </si>
  <si>
    <t>种衣剂车间</t>
  </si>
  <si>
    <t>记--327</t>
  </si>
  <si>
    <t>02954</t>
  </si>
  <si>
    <t>031800062</t>
  </si>
  <si>
    <t>自动化升级改造6.1期-装箱机</t>
  </si>
  <si>
    <t>1,594.83</t>
  </si>
  <si>
    <t>19,137.96</t>
  </si>
  <si>
    <t>6,379.31</t>
  </si>
  <si>
    <t>02955</t>
  </si>
  <si>
    <t>031800063</t>
  </si>
  <si>
    <t>02956</t>
  </si>
  <si>
    <t>031800064</t>
  </si>
  <si>
    <t>自动化升级改造6.1期-夹具吸盘</t>
  </si>
  <si>
    <t>68.97</t>
  </si>
  <si>
    <t>827.64</t>
  </si>
  <si>
    <t>275.86</t>
  </si>
  <si>
    <t>02957</t>
  </si>
  <si>
    <t>031800065</t>
  </si>
  <si>
    <t>02958</t>
  </si>
  <si>
    <t>031800066</t>
  </si>
  <si>
    <t>自动化升级改造6.1期-箱体输送和定位线</t>
  </si>
  <si>
    <t>02959</t>
  </si>
  <si>
    <t>031800067</t>
  </si>
  <si>
    <t>02960</t>
  </si>
  <si>
    <t>031800068</t>
  </si>
  <si>
    <t>自动化升级改造6.1期-标签放箱机构</t>
  </si>
  <si>
    <t>56.03</t>
  </si>
  <si>
    <t>672.36</t>
  </si>
  <si>
    <t>02961</t>
  </si>
  <si>
    <t>031800069</t>
  </si>
  <si>
    <t>02962</t>
  </si>
  <si>
    <t>031800070</t>
  </si>
  <si>
    <t>自动化升级改造6.1期-开箱机</t>
  </si>
  <si>
    <t>387.93</t>
  </si>
  <si>
    <t>4,655.16</t>
  </si>
  <si>
    <t>02963</t>
  </si>
  <si>
    <t>031800071</t>
  </si>
  <si>
    <t>02964</t>
  </si>
  <si>
    <t>031800072</t>
  </si>
  <si>
    <t>自动化升级改造6.1期-封箱机</t>
  </si>
  <si>
    <t>193.97</t>
  </si>
  <si>
    <t>2,327.64</t>
  </si>
  <si>
    <t>775.86</t>
  </si>
  <si>
    <t>02965</t>
  </si>
  <si>
    <t>031800073</t>
  </si>
  <si>
    <t>02966</t>
  </si>
  <si>
    <t>031800074</t>
  </si>
  <si>
    <t>自动化升级改造6.1期-滚筒转弯输送机</t>
  </si>
  <si>
    <t>02967</t>
  </si>
  <si>
    <t>031800075</t>
  </si>
  <si>
    <t>自动化升级改造6.1期-电器部分</t>
  </si>
  <si>
    <t>5,172.36</t>
  </si>
  <si>
    <t>1,724.14</t>
  </si>
  <si>
    <t>02968</t>
  </si>
  <si>
    <t>031800076</t>
  </si>
  <si>
    <t>自动化升级改造6.1期-电气部分</t>
  </si>
  <si>
    <t>2018.11.14</t>
  </si>
  <si>
    <t>02969</t>
  </si>
  <si>
    <t>031800077</t>
  </si>
  <si>
    <t>02970</t>
  </si>
  <si>
    <t>031800078</t>
  </si>
  <si>
    <t>自动化升级改造6.1期-歪盖、无盖无铝箔检测剔除装置</t>
  </si>
  <si>
    <t>配套旋盖机用</t>
  </si>
  <si>
    <t>02971</t>
  </si>
  <si>
    <t>031800079</t>
  </si>
  <si>
    <t>自动化升级改造6.1期-上盖机</t>
  </si>
  <si>
    <t>SGJ-01</t>
  </si>
  <si>
    <t>1,986.24</t>
  </si>
  <si>
    <t>662.07</t>
  </si>
  <si>
    <t>02972</t>
  </si>
  <si>
    <t>031800080</t>
  </si>
  <si>
    <t>自动化升级改造6.1期-输送架</t>
  </si>
  <si>
    <t>SS-110mm</t>
  </si>
  <si>
    <t>173.79</t>
  </si>
  <si>
    <t>2,085.48</t>
  </si>
  <si>
    <t>695.17</t>
  </si>
  <si>
    <t>02973</t>
  </si>
  <si>
    <t>031800081</t>
  </si>
  <si>
    <t>自动化升级改造6.1期-90°弯轨输送</t>
  </si>
  <si>
    <t>02974</t>
  </si>
  <si>
    <t>031800082</t>
  </si>
  <si>
    <t>02975</t>
  </si>
  <si>
    <t>031800083</t>
  </si>
  <si>
    <t>自动化升级改造6.1期-变频动力刀</t>
  </si>
  <si>
    <t>25.86</t>
  </si>
  <si>
    <t>310.32</t>
  </si>
  <si>
    <t>02976</t>
  </si>
  <si>
    <t>031800084</t>
  </si>
  <si>
    <t>02977</t>
  </si>
  <si>
    <t>031800085</t>
  </si>
  <si>
    <t>自动化升级改造6.1期--送箱输送滚筒</t>
  </si>
  <si>
    <t>450mm宽</t>
  </si>
  <si>
    <t>02978</t>
  </si>
  <si>
    <t>031800086</t>
  </si>
  <si>
    <t>自动化升级改造6.1期-前段生产线电控系统总成</t>
  </si>
  <si>
    <t>310.34</t>
  </si>
  <si>
    <t>3,724.08</t>
  </si>
  <si>
    <t>1,241.38</t>
  </si>
  <si>
    <t>02979</t>
  </si>
  <si>
    <t>031700016</t>
  </si>
  <si>
    <t>自动化升级改造6.2期-四轴码垛机器人</t>
  </si>
  <si>
    <t>微胶囊车间</t>
  </si>
  <si>
    <t>1,900.31</t>
  </si>
  <si>
    <t>22,803.72</t>
  </si>
  <si>
    <t>7,601.26</t>
  </si>
  <si>
    <t>记--328</t>
  </si>
  <si>
    <t>02980</t>
  </si>
  <si>
    <t>031700017</t>
  </si>
  <si>
    <t>自动化升级改造6.2期-机器人底座</t>
  </si>
  <si>
    <t>43.10</t>
  </si>
  <si>
    <t>517.20</t>
  </si>
  <si>
    <t>02981</t>
  </si>
  <si>
    <t>031700018</t>
  </si>
  <si>
    <t>自动化升级改造6.2期-机器人安全围栏</t>
  </si>
  <si>
    <t>02982</t>
  </si>
  <si>
    <t>031700019</t>
  </si>
  <si>
    <t>自动化升级改造6.2期-纸箱海绵吸盘</t>
  </si>
  <si>
    <t>215.52</t>
  </si>
  <si>
    <t>2,586.24</t>
  </si>
  <si>
    <t>862.07</t>
  </si>
  <si>
    <t>02983</t>
  </si>
  <si>
    <t>031700020</t>
  </si>
  <si>
    <t>自动化升级改造6.2期-产品输送线</t>
  </si>
  <si>
    <t>02984</t>
  </si>
  <si>
    <t>031700021</t>
  </si>
  <si>
    <t>自动化升级改造6.2期-夹具吸盘</t>
  </si>
  <si>
    <t>02985</t>
  </si>
  <si>
    <t>031700022</t>
  </si>
  <si>
    <t>自动化升级改造6.2期-箱体输送和定位线</t>
  </si>
  <si>
    <t>02986</t>
  </si>
  <si>
    <t>031700023</t>
  </si>
  <si>
    <t>自动化升级改造6.2期-便签放箱机构</t>
  </si>
  <si>
    <t>02987</t>
  </si>
  <si>
    <t>031700024</t>
  </si>
  <si>
    <t>自动化升级改造6.2期-开箱机</t>
  </si>
  <si>
    <t>02988</t>
  </si>
  <si>
    <t>031700025</t>
  </si>
  <si>
    <t>自动化升级改造6.2期-封箱机</t>
  </si>
  <si>
    <t>02989</t>
  </si>
  <si>
    <t>031700026</t>
  </si>
  <si>
    <t>自动化升级改造6.2期-打包机</t>
  </si>
  <si>
    <t>02990</t>
  </si>
  <si>
    <t>031700027</t>
  </si>
  <si>
    <t>自动化升级改造6.2期—顶升移栽机构</t>
  </si>
  <si>
    <t>116.38</t>
  </si>
  <si>
    <t>1,396.56</t>
  </si>
  <si>
    <t>465.52</t>
  </si>
  <si>
    <t>02991</t>
  </si>
  <si>
    <t>031700028</t>
  </si>
  <si>
    <t>02992</t>
  </si>
  <si>
    <t>031700029</t>
  </si>
  <si>
    <t>自动化升级改造6.2期—爬坡输送机</t>
  </si>
  <si>
    <t>02993</t>
  </si>
  <si>
    <t>031700030</t>
  </si>
  <si>
    <t>自动化升级改造6.2期—过渡滚筒输送机1</t>
  </si>
  <si>
    <t>02994</t>
  </si>
  <si>
    <t>031700031</t>
  </si>
  <si>
    <t>自动化升级改造6.2期—过渡滚筒输送机2</t>
  </si>
  <si>
    <t>02995</t>
  </si>
  <si>
    <t>031700032</t>
  </si>
  <si>
    <t>自动化升级改造6.2期—抓取输送机</t>
  </si>
  <si>
    <t>02996</t>
  </si>
  <si>
    <t>031700033</t>
  </si>
  <si>
    <t>自动化升级改造6.2期—托盘库本体</t>
  </si>
  <si>
    <t>146.55</t>
  </si>
  <si>
    <t>1,758.60</t>
  </si>
  <si>
    <t>586.21</t>
  </si>
  <si>
    <t>02997</t>
  </si>
  <si>
    <t>031700034</t>
  </si>
  <si>
    <t>自动化升级改造6.2期—空托盘链条输送机1</t>
  </si>
  <si>
    <t>02998</t>
  </si>
  <si>
    <t>031700035</t>
  </si>
  <si>
    <t>自动化升级改造6.2期—空托盘链条输送机2</t>
  </si>
  <si>
    <t>02999</t>
  </si>
  <si>
    <t>031700036</t>
  </si>
  <si>
    <t>自动化升级改造6.2期—空托盘移栽输送机</t>
  </si>
  <si>
    <t>168.10</t>
  </si>
  <si>
    <t>2,017.20</t>
  </si>
  <si>
    <t>672.41</t>
  </si>
  <si>
    <t>03000</t>
  </si>
  <si>
    <t>031700037</t>
  </si>
  <si>
    <t>03001</t>
  </si>
  <si>
    <t>031700038</t>
  </si>
  <si>
    <t>自动化升级改造6.2期—码垛输送机</t>
  </si>
  <si>
    <t>03002</t>
  </si>
  <si>
    <t>031700039</t>
  </si>
  <si>
    <t>03003</t>
  </si>
  <si>
    <t>031700040</t>
  </si>
  <si>
    <t>自动化升级改造6.2期—叉取输送机</t>
  </si>
  <si>
    <t>81.90</t>
  </si>
  <si>
    <t>982.80</t>
  </si>
  <si>
    <t>327.59</t>
  </si>
  <si>
    <t>03004</t>
  </si>
  <si>
    <t>031700041</t>
  </si>
  <si>
    <t>03005</t>
  </si>
  <si>
    <t>031700042</t>
  </si>
  <si>
    <t>自动化升级改造6.2期—电气部分</t>
  </si>
  <si>
    <t>03006</t>
  </si>
  <si>
    <t>031700043</t>
  </si>
  <si>
    <t>自动化升级改造6.2期—全自动理瓶机+上瓶机</t>
  </si>
  <si>
    <t>LP-72</t>
  </si>
  <si>
    <t>1,189.66</t>
  </si>
  <si>
    <t>14,275.92</t>
  </si>
  <si>
    <t>4,758.62</t>
  </si>
  <si>
    <t>03007</t>
  </si>
  <si>
    <t>031700044</t>
  </si>
  <si>
    <t>自动化升级改造6.2期—变频动力刀</t>
  </si>
  <si>
    <t>03008</t>
  </si>
  <si>
    <t>031700045</t>
  </si>
  <si>
    <t>03009</t>
  </si>
  <si>
    <t>031700046</t>
  </si>
  <si>
    <t>03010</t>
  </si>
  <si>
    <t>031700047</t>
  </si>
  <si>
    <t>03011</t>
  </si>
  <si>
    <t>031700048</t>
  </si>
  <si>
    <t>03012</t>
  </si>
  <si>
    <t>030200129</t>
  </si>
  <si>
    <t>潜水搅拌机</t>
  </si>
  <si>
    <t>QJB0.85/8-260/3-980/S</t>
  </si>
  <si>
    <t>上海斯麦特泵业制造</t>
  </si>
  <si>
    <t>70.69</t>
  </si>
  <si>
    <t>848.28</t>
  </si>
  <si>
    <t>282.76</t>
  </si>
  <si>
    <t>记--401</t>
  </si>
  <si>
    <t>03013</t>
  </si>
  <si>
    <t>030200130</t>
  </si>
  <si>
    <t>03014</t>
  </si>
  <si>
    <t>030200131</t>
  </si>
  <si>
    <t>03015</t>
  </si>
  <si>
    <t>030200132</t>
  </si>
  <si>
    <t>03016</t>
  </si>
  <si>
    <t>030200133</t>
  </si>
  <si>
    <t>03017</t>
  </si>
  <si>
    <t>030200134</t>
  </si>
  <si>
    <t>03018</t>
  </si>
  <si>
    <t>031022691</t>
  </si>
  <si>
    <t>DBY3B-25A</t>
  </si>
  <si>
    <t>边锋机械集团</t>
  </si>
  <si>
    <t>37.40</t>
  </si>
  <si>
    <t>448.80</t>
  </si>
  <si>
    <t>149.59</t>
  </si>
  <si>
    <t>记--403</t>
  </si>
  <si>
    <t>03019</t>
  </si>
  <si>
    <t>030700258</t>
  </si>
  <si>
    <t>2018.11.27</t>
  </si>
  <si>
    <t>肥东合成车间</t>
  </si>
  <si>
    <t>记--736</t>
  </si>
  <si>
    <t>03020</t>
  </si>
  <si>
    <t>030700259</t>
  </si>
  <si>
    <t>03021</t>
  </si>
  <si>
    <t>030100115</t>
  </si>
  <si>
    <t>数控超声波清洗器</t>
  </si>
  <si>
    <t>KQ-300DA</t>
  </si>
  <si>
    <t>22.41</t>
  </si>
  <si>
    <t>268.92</t>
  </si>
  <si>
    <t>89.66</t>
  </si>
  <si>
    <t>记--738</t>
  </si>
  <si>
    <t>03022</t>
  </si>
  <si>
    <t>030100116</t>
  </si>
  <si>
    <t>03023</t>
  </si>
  <si>
    <t>031400071</t>
  </si>
  <si>
    <t>03024</t>
  </si>
  <si>
    <t>030100117</t>
  </si>
  <si>
    <t>UPS电源</t>
  </si>
  <si>
    <t>主机UPS2000-G-20KRTL</t>
  </si>
  <si>
    <t>肥东质检室（暂放中控室）</t>
  </si>
  <si>
    <t>合肥赛能信息工程</t>
  </si>
  <si>
    <t>记--740</t>
  </si>
  <si>
    <t>03025</t>
  </si>
  <si>
    <t>030200135</t>
  </si>
  <si>
    <t>尾气净化塔</t>
  </si>
  <si>
    <t>1200*6500</t>
  </si>
  <si>
    <t>肥东合成厂污水站</t>
  </si>
  <si>
    <t>293.10</t>
  </si>
  <si>
    <t>3,517.20</t>
  </si>
  <si>
    <t>1,172.41</t>
  </si>
  <si>
    <t>记--746</t>
  </si>
  <si>
    <t>03026</t>
  </si>
  <si>
    <t>030200136</t>
  </si>
  <si>
    <t>聚丙烯脱氧塔</t>
  </si>
  <si>
    <t>1200*8000</t>
  </si>
  <si>
    <t>242.07</t>
  </si>
  <si>
    <t>2,904.84</t>
  </si>
  <si>
    <t>968.28</t>
  </si>
  <si>
    <t>记--759</t>
  </si>
  <si>
    <t>03027</t>
  </si>
  <si>
    <t>032100026</t>
  </si>
  <si>
    <t>FG-240</t>
  </si>
  <si>
    <t>2,223.47</t>
  </si>
  <si>
    <t>26,681.64</t>
  </si>
  <si>
    <t>8,893.88</t>
  </si>
  <si>
    <t>记--761</t>
  </si>
  <si>
    <t>03028</t>
  </si>
  <si>
    <t>032100027</t>
  </si>
  <si>
    <t>自动化袋式包装机-自动封箱机</t>
  </si>
  <si>
    <t>154.95</t>
  </si>
  <si>
    <t>1,859.40</t>
  </si>
  <si>
    <t>619.79</t>
  </si>
  <si>
    <t>03029</t>
  </si>
  <si>
    <t>032100028</t>
  </si>
  <si>
    <t>自动化袋式包装机-自动捆扎机</t>
  </si>
  <si>
    <t>03030</t>
  </si>
  <si>
    <t>032100029</t>
  </si>
  <si>
    <t>自动化袋式包装机-滚筒输送机</t>
  </si>
  <si>
    <t>92.97</t>
  </si>
  <si>
    <t>1,115.64</t>
  </si>
  <si>
    <t>371.86</t>
  </si>
  <si>
    <t>03031</t>
  </si>
  <si>
    <t>032100030</t>
  </si>
  <si>
    <t>自动化袋式包装机-人工装箱工作台</t>
  </si>
  <si>
    <t>23.24</t>
  </si>
  <si>
    <t>278.88</t>
  </si>
  <si>
    <t>92.96</t>
  </si>
  <si>
    <t>03032</t>
  </si>
  <si>
    <t>030200137</t>
  </si>
  <si>
    <t>BLB14-23-11</t>
  </si>
  <si>
    <t>无锡市横山物资</t>
  </si>
  <si>
    <t>03033</t>
  </si>
  <si>
    <t>031022692</t>
  </si>
  <si>
    <t>CPD25</t>
  </si>
  <si>
    <t>肥东分厂仓库物流</t>
  </si>
  <si>
    <t>837.06</t>
  </si>
  <si>
    <t>10,044.72</t>
  </si>
  <si>
    <t>3,348.24</t>
  </si>
  <si>
    <t>记--856</t>
  </si>
  <si>
    <t>03034</t>
  </si>
  <si>
    <t>031022693</t>
  </si>
  <si>
    <t>03035</t>
  </si>
  <si>
    <t>030100118</t>
  </si>
  <si>
    <t>液相色谱仪（安捷伦以旧翻新）</t>
  </si>
  <si>
    <t>LC1100System</t>
  </si>
  <si>
    <t>2018.11.29</t>
  </si>
  <si>
    <t>肥东质检室（以旧翻新老卡片00759已折旧完）（含捷岛部份款）</t>
  </si>
  <si>
    <t>安捷伦科技（中国）</t>
  </si>
  <si>
    <t>1,032.27</t>
  </si>
  <si>
    <t>12,387.24</t>
  </si>
  <si>
    <t>4,129.07</t>
  </si>
  <si>
    <t>记--885</t>
  </si>
  <si>
    <t>03036</t>
  </si>
  <si>
    <t>030100119</t>
  </si>
  <si>
    <t>气相色谱仪（安捷伦以旧翻新）</t>
  </si>
  <si>
    <t>GC6890N SyStem</t>
  </si>
  <si>
    <t>肥东质检室（以旧翻新老卡片00685已折旧完）（含捷岛部份款）</t>
  </si>
  <si>
    <t>804.07</t>
  </si>
  <si>
    <t>9,648.84</t>
  </si>
  <si>
    <t>3,216.28</t>
  </si>
  <si>
    <t>03754</t>
  </si>
  <si>
    <t>030200214</t>
  </si>
  <si>
    <t>污水新生化蓄水钢罐</t>
  </si>
  <si>
    <t>6000*6000</t>
  </si>
  <si>
    <t>2018.12.01</t>
  </si>
  <si>
    <t>安徽泰立等</t>
  </si>
  <si>
    <t>2,125.60</t>
  </si>
  <si>
    <t>25,507.20</t>
  </si>
  <si>
    <t>8,502.39</t>
  </si>
  <si>
    <t>72</t>
  </si>
  <si>
    <t>2020.04.10</t>
  </si>
  <si>
    <t>03755</t>
  </si>
  <si>
    <t>030200215</t>
  </si>
  <si>
    <t>03756</t>
  </si>
  <si>
    <t>030200216</t>
  </si>
  <si>
    <t>03757</t>
  </si>
  <si>
    <t>030200217</t>
  </si>
  <si>
    <t>03758</t>
  </si>
  <si>
    <t>030200218</t>
  </si>
  <si>
    <t>03037</t>
  </si>
  <si>
    <t>040200259</t>
  </si>
  <si>
    <t>2018.12.05</t>
  </si>
  <si>
    <t>农化财务部（现3孔畅畅，原2高鹏1程辉虹），丰乐种业新大楼803室</t>
  </si>
  <si>
    <t>143.10</t>
  </si>
  <si>
    <t>记--109</t>
  </si>
  <si>
    <t>03038</t>
  </si>
  <si>
    <t>040300081</t>
  </si>
  <si>
    <t>标签打印机</t>
  </si>
  <si>
    <t>ZEBRA Z210</t>
  </si>
  <si>
    <t>肥东智能仓库</t>
  </si>
  <si>
    <t>162.07</t>
  </si>
  <si>
    <t>03039</t>
  </si>
  <si>
    <t>030200138</t>
  </si>
  <si>
    <t>全玻璃钢离心风机</t>
  </si>
  <si>
    <t>FRP472-4.5A-7.5KW防爆</t>
  </si>
  <si>
    <t>2018.12.18</t>
  </si>
  <si>
    <t>宜兴市 昌明玻璃</t>
  </si>
  <si>
    <t>03041</t>
  </si>
  <si>
    <t>030700261</t>
  </si>
  <si>
    <t>HC-300A</t>
  </si>
  <si>
    <t>2018.12.23</t>
  </si>
  <si>
    <t>合肥佳丰风机</t>
  </si>
  <si>
    <t>24.14</t>
  </si>
  <si>
    <t>289.68</t>
  </si>
  <si>
    <t>96.55</t>
  </si>
  <si>
    <t>记--755</t>
  </si>
  <si>
    <t>03042</t>
  </si>
  <si>
    <t>030700262</t>
  </si>
  <si>
    <t>HG350A</t>
  </si>
  <si>
    <t>25.43</t>
  </si>
  <si>
    <t>305.16</t>
  </si>
  <si>
    <t>101.72</t>
  </si>
  <si>
    <t>03043</t>
  </si>
  <si>
    <t>030800198</t>
  </si>
  <si>
    <t>03044</t>
  </si>
  <si>
    <t>030800199</t>
  </si>
  <si>
    <t>03045</t>
  </si>
  <si>
    <t>030800200</t>
  </si>
  <si>
    <t>03046</t>
  </si>
  <si>
    <t>030800201</t>
  </si>
  <si>
    <t>玻璃钢防爆风机</t>
  </si>
  <si>
    <t>B4-72-4.5A</t>
  </si>
  <si>
    <t>宜兴市昌明玻璃厂</t>
  </si>
  <si>
    <t>记--757</t>
  </si>
  <si>
    <t>03047</t>
  </si>
  <si>
    <t>030800202</t>
  </si>
  <si>
    <t>自控阀（25只）</t>
  </si>
  <si>
    <t>GL1100F24只SF2401F1只</t>
  </si>
  <si>
    <t>肥东合成一车间（磺隆）分布25只釜</t>
  </si>
  <si>
    <t>浙江中控自动化仪表</t>
  </si>
  <si>
    <t>2,684.98</t>
  </si>
  <si>
    <t>32,219.76</t>
  </si>
  <si>
    <t>10,739.93</t>
  </si>
  <si>
    <t>03048</t>
  </si>
  <si>
    <t>030100120</t>
  </si>
  <si>
    <t>消解器（哈希加热器）</t>
  </si>
  <si>
    <t>DRB200</t>
  </si>
  <si>
    <t>2018.12.28</t>
  </si>
  <si>
    <t>合肥捷岛科仪</t>
  </si>
  <si>
    <t>1,075.92</t>
  </si>
  <si>
    <t>358.62</t>
  </si>
  <si>
    <t>记--1108</t>
  </si>
  <si>
    <t>03049</t>
  </si>
  <si>
    <t>030200139</t>
  </si>
  <si>
    <t>高压清洗机</t>
  </si>
  <si>
    <t>KBIV-2150</t>
  </si>
  <si>
    <t>台州市水鹰清洗设备公</t>
  </si>
  <si>
    <t>记--1110</t>
  </si>
  <si>
    <t>03050</t>
  </si>
  <si>
    <t>030200140</t>
  </si>
  <si>
    <t>配电控制变频器</t>
  </si>
  <si>
    <t>ACS510-01-060A-4</t>
  </si>
  <si>
    <t>50.26</t>
  </si>
  <si>
    <t>603.12</t>
  </si>
  <si>
    <t>201.03</t>
  </si>
  <si>
    <t>王亚玲</t>
  </si>
  <si>
    <t>记--1240</t>
  </si>
  <si>
    <t>03051</t>
  </si>
  <si>
    <t>030200141</t>
  </si>
  <si>
    <t>罗茨风机</t>
  </si>
  <si>
    <t>CCR-150</t>
  </si>
  <si>
    <t>济南启正机械</t>
  </si>
  <si>
    <t>183.62</t>
  </si>
  <si>
    <t>2,203.44</t>
  </si>
  <si>
    <t>734.48</t>
  </si>
  <si>
    <t>记--1242</t>
  </si>
  <si>
    <t>03052</t>
  </si>
  <si>
    <t>030700263</t>
  </si>
  <si>
    <t>热风循环烘箱</t>
  </si>
  <si>
    <t>CT-C-II</t>
  </si>
  <si>
    <t>肥东二车间精喹车间</t>
  </si>
  <si>
    <t>常州市强迪干燥</t>
  </si>
  <si>
    <t>4,172.41</t>
  </si>
  <si>
    <t>1,517.24</t>
  </si>
  <si>
    <t>03060</t>
  </si>
  <si>
    <t>030700264</t>
  </si>
  <si>
    <t>379.31</t>
  </si>
  <si>
    <t>4,551.72</t>
  </si>
  <si>
    <t>2018.12.29</t>
  </si>
  <si>
    <t>03053</t>
  </si>
  <si>
    <t>031022694</t>
  </si>
  <si>
    <t>反应釜加料密封箱</t>
  </si>
  <si>
    <t>304不锈钢</t>
  </si>
  <si>
    <t>肥东制剂14号车间</t>
  </si>
  <si>
    <t>记--1247</t>
  </si>
  <si>
    <t>03054</t>
  </si>
  <si>
    <t>031022695</t>
  </si>
  <si>
    <t>03055</t>
  </si>
  <si>
    <t>031022696</t>
  </si>
  <si>
    <t>03056</t>
  </si>
  <si>
    <t>031022697</t>
  </si>
  <si>
    <t>03057</t>
  </si>
  <si>
    <t>031022698</t>
  </si>
  <si>
    <t>03058</t>
  </si>
  <si>
    <t>031022699</t>
  </si>
  <si>
    <t>03059</t>
  </si>
  <si>
    <t>031022700</t>
  </si>
  <si>
    <t>03061</t>
  </si>
  <si>
    <t>030700265</t>
  </si>
  <si>
    <t>2018.12.30</t>
  </si>
  <si>
    <t>肥东合成干燥房</t>
  </si>
  <si>
    <t>记--1282</t>
  </si>
  <si>
    <t>03062</t>
  </si>
  <si>
    <t>030500047</t>
  </si>
  <si>
    <t>可燃气体报警系统-气体报警主机</t>
  </si>
  <si>
    <t>MW-3000</t>
  </si>
  <si>
    <t>肥东合成电力房</t>
  </si>
  <si>
    <t>合肥恩迪光电科技</t>
  </si>
  <si>
    <t>记--1284</t>
  </si>
  <si>
    <t>03063</t>
  </si>
  <si>
    <t>030500048</t>
  </si>
  <si>
    <t>03064</t>
  </si>
  <si>
    <t>030500049</t>
  </si>
  <si>
    <t>03065</t>
  </si>
  <si>
    <t>030500050</t>
  </si>
  <si>
    <t>可燃气体报警系统-气体报警变送器(156只)</t>
  </si>
  <si>
    <t>MW_G801</t>
  </si>
  <si>
    <t>肥东分厂各仓库</t>
  </si>
  <si>
    <t>2,659.97</t>
  </si>
  <si>
    <t>31,919.64</t>
  </si>
  <si>
    <t>10,639.86</t>
  </si>
  <si>
    <t>03066</t>
  </si>
  <si>
    <t>030500051</t>
  </si>
  <si>
    <t>防爆防腐配电箱</t>
  </si>
  <si>
    <t>BXM(D)8050</t>
  </si>
  <si>
    <t>肥东分厂14号车间</t>
  </si>
  <si>
    <t>上海新黎明防爆电器</t>
  </si>
  <si>
    <t>33.00</t>
  </si>
  <si>
    <t>396.00</t>
  </si>
  <si>
    <t>记--1286</t>
  </si>
  <si>
    <t>03067</t>
  </si>
  <si>
    <t>030500052</t>
  </si>
  <si>
    <t>03068</t>
  </si>
  <si>
    <t>030500053</t>
  </si>
  <si>
    <t>03069</t>
  </si>
  <si>
    <t>040900521</t>
  </si>
  <si>
    <t>电视</t>
  </si>
  <si>
    <t>E5515</t>
  </si>
  <si>
    <t>肥东制剂车间（播放器使用）</t>
  </si>
  <si>
    <t>103.41</t>
  </si>
  <si>
    <t>记--1288</t>
  </si>
  <si>
    <t>03070</t>
  </si>
  <si>
    <t>040900522</t>
  </si>
  <si>
    <t>开水器</t>
  </si>
  <si>
    <t>AGK-60</t>
  </si>
  <si>
    <t>肥东合成办公室</t>
  </si>
  <si>
    <t>141.38</t>
  </si>
  <si>
    <t>03071</t>
  </si>
  <si>
    <t>040900523</t>
  </si>
  <si>
    <t>肥东制剂办公室</t>
  </si>
  <si>
    <t>03072</t>
  </si>
  <si>
    <t>040300082</t>
  </si>
  <si>
    <t>惠普IP5820打印机</t>
  </si>
  <si>
    <t>惠普IP5820</t>
  </si>
  <si>
    <t>大兴作物营养部办公室</t>
  </si>
  <si>
    <t>47.93</t>
  </si>
  <si>
    <t>03073</t>
  </si>
  <si>
    <t>合肥爱普生商厦</t>
  </si>
  <si>
    <t>57.93</t>
  </si>
  <si>
    <t>03074</t>
  </si>
  <si>
    <t>040300084</t>
  </si>
  <si>
    <t>惠普P1108打印机</t>
  </si>
  <si>
    <t>惠普P1108</t>
  </si>
  <si>
    <t>0.20</t>
  </si>
  <si>
    <t>122</t>
  </si>
  <si>
    <t>03075</t>
  </si>
  <si>
    <t>040300085</t>
  </si>
  <si>
    <t>03076</t>
  </si>
  <si>
    <t>040900524</t>
  </si>
  <si>
    <t>NECCR3115</t>
  </si>
  <si>
    <t>大兴市场部</t>
  </si>
  <si>
    <t>03077</t>
  </si>
  <si>
    <t>040200260</t>
  </si>
  <si>
    <t>D5055A674004G1T2G/21.5</t>
  </si>
  <si>
    <t>销售服务部（周仲），丰乐种业新大楼703室</t>
  </si>
  <si>
    <t>126.90</t>
  </si>
  <si>
    <t>03079</t>
  </si>
  <si>
    <t>040200262</t>
  </si>
  <si>
    <t>电脑（联想）</t>
  </si>
  <si>
    <t>510A-15G4560/4G/1T/19.5</t>
  </si>
  <si>
    <t>大兴作物营养部</t>
  </si>
  <si>
    <t>108.62</t>
  </si>
  <si>
    <t>03080</t>
  </si>
  <si>
    <t>040200263</t>
  </si>
  <si>
    <t>大兴原药事业部</t>
  </si>
  <si>
    <t>03081</t>
  </si>
  <si>
    <t>040200261</t>
  </si>
  <si>
    <t>销售服务部（鲍瑞雪），丰乐种业新大楼703室</t>
  </si>
  <si>
    <t>03082</t>
  </si>
  <si>
    <t>040200264</t>
  </si>
  <si>
    <t>03083</t>
  </si>
  <si>
    <t>030300027</t>
  </si>
  <si>
    <t>螺旋上料机</t>
  </si>
  <si>
    <t>XHR-219</t>
  </si>
  <si>
    <t>2018.12.31</t>
  </si>
  <si>
    <t>肥东合成二车间干燥房</t>
  </si>
  <si>
    <t>张家港市鑫华荣精密厂</t>
  </si>
  <si>
    <t>181.03</t>
  </si>
  <si>
    <t>2,172.36</t>
  </si>
  <si>
    <t>724.14</t>
  </si>
  <si>
    <t>记--1470</t>
  </si>
  <si>
    <t>03085</t>
  </si>
  <si>
    <t>030700266</t>
  </si>
  <si>
    <t>WVPF200-I（碳钢内喷F40)</t>
  </si>
  <si>
    <t>42.67</t>
  </si>
  <si>
    <t>512.04</t>
  </si>
  <si>
    <t>170.69</t>
  </si>
  <si>
    <t>记--1473</t>
  </si>
  <si>
    <t>03086</t>
  </si>
  <si>
    <t>030700267</t>
  </si>
  <si>
    <t>03087</t>
  </si>
  <si>
    <t>030700268</t>
  </si>
  <si>
    <t>03088</t>
  </si>
  <si>
    <t>030700269</t>
  </si>
  <si>
    <t>03089</t>
  </si>
  <si>
    <t>031022701</t>
  </si>
  <si>
    <t>上料机（双头单向螺旋输送机）</t>
  </si>
  <si>
    <t>直径102</t>
  </si>
  <si>
    <t>南通吉本机械制造</t>
  </si>
  <si>
    <t>记--1475</t>
  </si>
  <si>
    <t>03090</t>
  </si>
  <si>
    <t>031900093</t>
  </si>
  <si>
    <t>全自动水平袋装机</t>
  </si>
  <si>
    <t>DXD-300A</t>
  </si>
  <si>
    <t>2019.02.22</t>
  </si>
  <si>
    <t>4,189.66</t>
  </si>
  <si>
    <t>50,275.92</t>
  </si>
  <si>
    <t>16,758.62</t>
  </si>
  <si>
    <t>70</t>
  </si>
  <si>
    <t>记--112</t>
  </si>
  <si>
    <t>03091</t>
  </si>
  <si>
    <t>030200142</t>
  </si>
  <si>
    <t>50FSB-25L</t>
  </si>
  <si>
    <t>肥东合成污水车间</t>
  </si>
  <si>
    <t>28.45</t>
  </si>
  <si>
    <t>341.40</t>
  </si>
  <si>
    <t>113.79</t>
  </si>
  <si>
    <t>03092</t>
  </si>
  <si>
    <t>030200143</t>
  </si>
  <si>
    <t>80FSB-30D</t>
  </si>
  <si>
    <t>肥东污水车间</t>
  </si>
  <si>
    <t>安徽通能泵阀公司</t>
  </si>
  <si>
    <t>48.28</t>
  </si>
  <si>
    <t>579.36</t>
  </si>
  <si>
    <t>193.10</t>
  </si>
  <si>
    <t>03093</t>
  </si>
  <si>
    <t>030200144</t>
  </si>
  <si>
    <t>03094</t>
  </si>
  <si>
    <t>030100121</t>
  </si>
  <si>
    <t>密度测定仪</t>
  </si>
  <si>
    <t>DMA501</t>
  </si>
  <si>
    <t>2019.02.28</t>
  </si>
  <si>
    <t>905.17</t>
  </si>
  <si>
    <t>10,862.04</t>
  </si>
  <si>
    <t>3,620.69</t>
  </si>
  <si>
    <t>记--318</t>
  </si>
  <si>
    <t>03095</t>
  </si>
  <si>
    <t>030700270</t>
  </si>
  <si>
    <t>聚乙烯储罐</t>
  </si>
  <si>
    <t>20M3</t>
  </si>
  <si>
    <t>无锡新龙科技公司</t>
  </si>
  <si>
    <t>1,696.56</t>
  </si>
  <si>
    <t>565.52</t>
  </si>
  <si>
    <t>记--320</t>
  </si>
  <si>
    <t>03096</t>
  </si>
  <si>
    <t>031022702</t>
  </si>
  <si>
    <t>D03</t>
  </si>
  <si>
    <t>上海迪晓喷码技术公司</t>
  </si>
  <si>
    <t>232.76</t>
  </si>
  <si>
    <t>2,793.12</t>
  </si>
  <si>
    <t>931.03</t>
  </si>
  <si>
    <t>记--322</t>
  </si>
  <si>
    <t>03097</t>
  </si>
  <si>
    <t>031022703</t>
  </si>
  <si>
    <t>液压打包机（立式）</t>
  </si>
  <si>
    <t>500*500*750</t>
  </si>
  <si>
    <t>武汉市尚远机械公司</t>
  </si>
  <si>
    <t>2,275.92</t>
  </si>
  <si>
    <t>758.62</t>
  </si>
  <si>
    <t>03098</t>
  </si>
  <si>
    <t>030200145</t>
  </si>
  <si>
    <t>玻璃钢风机</t>
  </si>
  <si>
    <t>BF-72-3.6A</t>
  </si>
  <si>
    <t>浙江天宏风机公司</t>
  </si>
  <si>
    <t>记--326</t>
  </si>
  <si>
    <t>03099</t>
  </si>
  <si>
    <t>030200146</t>
  </si>
  <si>
    <t>03100</t>
  </si>
  <si>
    <t>031022704</t>
  </si>
  <si>
    <t>自动封切机</t>
  </si>
  <si>
    <t>FQL450A</t>
  </si>
  <si>
    <t>安徽信远包装机械公司</t>
  </si>
  <si>
    <t>301.72</t>
  </si>
  <si>
    <t>3,620.64</t>
  </si>
  <si>
    <t>1,206.90</t>
  </si>
  <si>
    <t>03101</t>
  </si>
  <si>
    <t>031022705</t>
  </si>
  <si>
    <t>热收缩机</t>
  </si>
  <si>
    <t>BSN4525SL</t>
  </si>
  <si>
    <t>77.59</t>
  </si>
  <si>
    <t>931.08</t>
  </si>
  <si>
    <t>03102</t>
  </si>
  <si>
    <t>031022706</t>
  </si>
  <si>
    <t>套标机（主机 收缩炉及配线）</t>
  </si>
  <si>
    <t>PP150 PP1000</t>
  </si>
  <si>
    <t>上海庞泊包装科技公司</t>
  </si>
  <si>
    <t>627.59</t>
  </si>
  <si>
    <t>7,531.08</t>
  </si>
  <si>
    <t>2,510.34</t>
  </si>
  <si>
    <t>记--330</t>
  </si>
  <si>
    <t>03103</t>
  </si>
  <si>
    <t>030200147</t>
  </si>
  <si>
    <t>FRP472-5A-11KW防爆</t>
  </si>
  <si>
    <t>肥东合成污水</t>
  </si>
  <si>
    <t>宜兴市昌明玻璃钢厂</t>
  </si>
  <si>
    <t>1,013.76</t>
  </si>
  <si>
    <t>337.93</t>
  </si>
  <si>
    <t>记--332</t>
  </si>
  <si>
    <t>03104</t>
  </si>
  <si>
    <t>030200148</t>
  </si>
  <si>
    <t>合肥广庆防腐公司</t>
  </si>
  <si>
    <t>03106</t>
  </si>
  <si>
    <t>040200265</t>
  </si>
  <si>
    <t>深信服超融合服务器（含软件）</t>
  </si>
  <si>
    <t>深信服asever2100</t>
  </si>
  <si>
    <t>2,041.36</t>
  </si>
  <si>
    <t>2,551.72</t>
  </si>
  <si>
    <t>03107</t>
  </si>
  <si>
    <t>030800204</t>
  </si>
  <si>
    <t>氯气缓冲罐</t>
  </si>
  <si>
    <t>1M3</t>
  </si>
  <si>
    <t>江苏新世纪民生化工公</t>
  </si>
  <si>
    <t>记--345</t>
  </si>
  <si>
    <t>03108</t>
  </si>
  <si>
    <t>030800205</t>
  </si>
  <si>
    <t>03109</t>
  </si>
  <si>
    <t>030700272</t>
  </si>
  <si>
    <t>493.97</t>
  </si>
  <si>
    <t>5,927.64</t>
  </si>
  <si>
    <t>1,975.86</t>
  </si>
  <si>
    <t>记--348</t>
  </si>
  <si>
    <t>03110</t>
  </si>
  <si>
    <t>030700273</t>
  </si>
  <si>
    <t>聚丙烯喷淋塔（UPP灰）</t>
  </si>
  <si>
    <t>800*6800</t>
  </si>
  <si>
    <t>2019.03.28</t>
  </si>
  <si>
    <t>1,308.67</t>
  </si>
  <si>
    <t>475.86</t>
  </si>
  <si>
    <t>69</t>
  </si>
  <si>
    <t>王健</t>
  </si>
  <si>
    <t>记--566</t>
  </si>
  <si>
    <t>03112</t>
  </si>
  <si>
    <t>031100023</t>
  </si>
  <si>
    <t>矩形除沫器</t>
  </si>
  <si>
    <t>1200-600-600</t>
  </si>
  <si>
    <t>江苏致强安装工程</t>
  </si>
  <si>
    <t>35.95</t>
  </si>
  <si>
    <t>431.40</t>
  </si>
  <si>
    <t>143.82</t>
  </si>
  <si>
    <t>记--571</t>
  </si>
  <si>
    <t>03113</t>
  </si>
  <si>
    <t>031100024</t>
  </si>
  <si>
    <t>03114</t>
  </si>
  <si>
    <t>031100025</t>
  </si>
  <si>
    <t>03115</t>
  </si>
  <si>
    <t>031022707</t>
  </si>
  <si>
    <t>1200*600*600</t>
  </si>
  <si>
    <t>江苏致强安装</t>
  </si>
  <si>
    <t>03116</t>
  </si>
  <si>
    <t>031022708</t>
  </si>
  <si>
    <t>03117</t>
  </si>
  <si>
    <t>031022709</t>
  </si>
  <si>
    <t>03118</t>
  </si>
  <si>
    <t>031022710</t>
  </si>
  <si>
    <t>圆形除沫器</t>
  </si>
  <si>
    <t>500</t>
  </si>
  <si>
    <t>28.63</t>
  </si>
  <si>
    <t>343.56</t>
  </si>
  <si>
    <t>114.51</t>
  </si>
  <si>
    <t>03119</t>
  </si>
  <si>
    <t>031022711</t>
  </si>
  <si>
    <t>03120</t>
  </si>
  <si>
    <t>031022712</t>
  </si>
  <si>
    <t>03121</t>
  </si>
  <si>
    <t>031022713</t>
  </si>
  <si>
    <t>03122</t>
  </si>
  <si>
    <t>031022714</t>
  </si>
  <si>
    <t>03123</t>
  </si>
  <si>
    <t>040100239</t>
  </si>
  <si>
    <t>KFR-35GW/DY-DH400(D3)</t>
  </si>
  <si>
    <t>2019.03.29</t>
  </si>
  <si>
    <t>91.31</t>
  </si>
  <si>
    <t>记--586</t>
  </si>
  <si>
    <t>03124</t>
  </si>
  <si>
    <t>040100240</t>
  </si>
  <si>
    <t>03125</t>
  </si>
  <si>
    <t>040100241</t>
  </si>
  <si>
    <t>03126</t>
  </si>
  <si>
    <t>040100242</t>
  </si>
  <si>
    <t>03127</t>
  </si>
  <si>
    <t>040100243</t>
  </si>
  <si>
    <t>03128</t>
  </si>
  <si>
    <t>040100244</t>
  </si>
  <si>
    <t>03129</t>
  </si>
  <si>
    <t>040100245</t>
  </si>
  <si>
    <t>03130</t>
  </si>
  <si>
    <t>040100246</t>
  </si>
  <si>
    <t>03131</t>
  </si>
  <si>
    <t>040100247</t>
  </si>
  <si>
    <t>03132</t>
  </si>
  <si>
    <t>040100248</t>
  </si>
  <si>
    <t>03133</t>
  </si>
  <si>
    <t>040100249</t>
  </si>
  <si>
    <t>03134</t>
  </si>
  <si>
    <t>040100250</t>
  </si>
  <si>
    <t>90.76</t>
  </si>
  <si>
    <t>03135</t>
  </si>
  <si>
    <t>030200150</t>
  </si>
  <si>
    <t>污水处理站外管道沟改造工程</t>
  </si>
  <si>
    <t>合肥君峰园林</t>
  </si>
  <si>
    <t>4,951.46</t>
  </si>
  <si>
    <t>59,417.52</t>
  </si>
  <si>
    <t>19,805.83</t>
  </si>
  <si>
    <t>记--589</t>
  </si>
  <si>
    <t>03136</t>
  </si>
  <si>
    <t>031022715</t>
  </si>
  <si>
    <t>机器人在线称重检测（生产自动化-机器人-一期）</t>
  </si>
  <si>
    <t>2019.03.31</t>
  </si>
  <si>
    <t>肥东制剂11#车间B6线</t>
  </si>
  <si>
    <t>818.97</t>
  </si>
  <si>
    <t>9,827.64</t>
  </si>
  <si>
    <t>记--896</t>
  </si>
  <si>
    <t>03137</t>
  </si>
  <si>
    <t>031022716</t>
  </si>
  <si>
    <t>生产自动化-机器人二期-机器人码垛升级</t>
  </si>
  <si>
    <t>3,103.44</t>
  </si>
  <si>
    <t>1,034.48</t>
  </si>
  <si>
    <t>03138</t>
  </si>
  <si>
    <t>031022717</t>
  </si>
  <si>
    <t>生产自动化-机器人-A4线运输系统</t>
  </si>
  <si>
    <t>1,077.59</t>
  </si>
  <si>
    <t>12,931.08</t>
  </si>
  <si>
    <t>4,310.34</t>
  </si>
  <si>
    <t>03139</t>
  </si>
  <si>
    <t>0200023</t>
  </si>
  <si>
    <t>福田欧可马S3厢式货车（皖A308F5）</t>
  </si>
  <si>
    <t>福田牌BJ5048XXY-FE</t>
  </si>
  <si>
    <t>2019.04.19</t>
  </si>
  <si>
    <t>安徽安瑞汽车销售公司</t>
  </si>
  <si>
    <t>1,118.97</t>
  </si>
  <si>
    <t>13,427.64</t>
  </si>
  <si>
    <t>4,475.86</t>
  </si>
  <si>
    <t>68</t>
  </si>
  <si>
    <t>记--546</t>
  </si>
  <si>
    <t>03140</t>
  </si>
  <si>
    <t>0200024</t>
  </si>
  <si>
    <t>福田欧可马S3厢式货车（皖A777RB）</t>
  </si>
  <si>
    <t>03141</t>
  </si>
  <si>
    <t>031022718</t>
  </si>
  <si>
    <t>不锈钢罐SUS304</t>
  </si>
  <si>
    <t>SUS304</t>
  </si>
  <si>
    <t>2019.04.26</t>
  </si>
  <si>
    <t>合肥瑶海区艺固不锈钢</t>
  </si>
  <si>
    <t>182.52</t>
  </si>
  <si>
    <t>2,190.24</t>
  </si>
  <si>
    <t>730.10</t>
  </si>
  <si>
    <t>记--724</t>
  </si>
  <si>
    <t>03142</t>
  </si>
  <si>
    <t>030200151</t>
  </si>
  <si>
    <t>隔断（一楼）--MVR零排放污水处理装置</t>
  </si>
  <si>
    <t>铝合金</t>
  </si>
  <si>
    <t>肥东污水站MVR零排放</t>
  </si>
  <si>
    <t>合肥君峰园林装饰</t>
  </si>
  <si>
    <t>410.80</t>
  </si>
  <si>
    <t>4,929.60</t>
  </si>
  <si>
    <t>1,643.18</t>
  </si>
  <si>
    <t>记--742</t>
  </si>
  <si>
    <t>03143</t>
  </si>
  <si>
    <t>031022719</t>
  </si>
  <si>
    <t>肥东制剂11#车间B2 B3线</t>
  </si>
  <si>
    <t>185.34</t>
  </si>
  <si>
    <t>2,224.08</t>
  </si>
  <si>
    <t>741.38</t>
  </si>
  <si>
    <t>记--744</t>
  </si>
  <si>
    <t>03144</t>
  </si>
  <si>
    <t>031022720</t>
  </si>
  <si>
    <t>03145</t>
  </si>
  <si>
    <t>031022721</t>
  </si>
  <si>
    <t>无尘投料系统</t>
  </si>
  <si>
    <t>2019.04.29</t>
  </si>
  <si>
    <t>肥东制剂14#车间（自控系统）</t>
  </si>
  <si>
    <t>601.72</t>
  </si>
  <si>
    <t>7,220.64</t>
  </si>
  <si>
    <t>2,406.90</t>
  </si>
  <si>
    <t>记--973</t>
  </si>
  <si>
    <t>03146</t>
  </si>
  <si>
    <t>031022722</t>
  </si>
  <si>
    <t>砂磨流量智控系统</t>
  </si>
  <si>
    <t>肥东制剂14#车间砂麿机上</t>
  </si>
  <si>
    <t>03147</t>
  </si>
  <si>
    <t>031022723</t>
  </si>
  <si>
    <t>03148</t>
  </si>
  <si>
    <t>031022724</t>
  </si>
  <si>
    <t>03149</t>
  </si>
  <si>
    <t>030700274</t>
  </si>
  <si>
    <t>肥东合成精喹车间（二车间）</t>
  </si>
  <si>
    <t>安徽通能泵阀</t>
  </si>
  <si>
    <t>记--975</t>
  </si>
  <si>
    <t>03150</t>
  </si>
  <si>
    <t>030700275</t>
  </si>
  <si>
    <t>03151</t>
  </si>
  <si>
    <t>030800206</t>
  </si>
  <si>
    <t>记--977</t>
  </si>
  <si>
    <t>03152</t>
  </si>
  <si>
    <t>030200152</t>
  </si>
  <si>
    <t>ZYLDB-50S-H2F2LADN50</t>
  </si>
  <si>
    <t>肥东合成污水膜过滤</t>
  </si>
  <si>
    <t>03153</t>
  </si>
  <si>
    <t>030200153</t>
  </si>
  <si>
    <t>ZYLDB-65S-H2F2LADN65</t>
  </si>
  <si>
    <t>34.05</t>
  </si>
  <si>
    <t>408.60</t>
  </si>
  <si>
    <t>136.21</t>
  </si>
  <si>
    <t>03154</t>
  </si>
  <si>
    <t>030200154</t>
  </si>
  <si>
    <t>03155</t>
  </si>
  <si>
    <t>031022725</t>
  </si>
  <si>
    <t>V1210</t>
  </si>
  <si>
    <t>合肥唐亚喷码设备</t>
  </si>
  <si>
    <t>3,310.32</t>
  </si>
  <si>
    <t>1,103.45</t>
  </si>
  <si>
    <t>记--982</t>
  </si>
  <si>
    <t>03156</t>
  </si>
  <si>
    <t>031022726</t>
  </si>
  <si>
    <t>03157</t>
  </si>
  <si>
    <t>030100122</t>
  </si>
  <si>
    <t>电子天平</t>
  </si>
  <si>
    <t>Secura 225D SQP</t>
  </si>
  <si>
    <t>254.31</t>
  </si>
  <si>
    <t>3,051.72</t>
  </si>
  <si>
    <t>记--999</t>
  </si>
  <si>
    <t>03159</t>
  </si>
  <si>
    <t>030700276</t>
  </si>
  <si>
    <t>CHH-10-316L-F50P0.6</t>
  </si>
  <si>
    <t>上海楚能工业过滤</t>
  </si>
  <si>
    <t>125.00</t>
  </si>
  <si>
    <t>5,625.00</t>
  </si>
  <si>
    <t>2,000.00</t>
  </si>
  <si>
    <t>记--1023</t>
  </si>
  <si>
    <t>03160</t>
  </si>
  <si>
    <t>031800087</t>
  </si>
  <si>
    <t>电子地磅</t>
  </si>
  <si>
    <t>2T-12.*1.5</t>
  </si>
  <si>
    <t>肥东制剂种衣剂</t>
  </si>
  <si>
    <t>上海全扶实业公司</t>
  </si>
  <si>
    <t>记--1094</t>
  </si>
  <si>
    <t>03161</t>
  </si>
  <si>
    <t>031800088</t>
  </si>
  <si>
    <t>管道泵（英格索兰气动隔膜泵）1英吋</t>
  </si>
  <si>
    <t>KYLR80-125-5.5KW</t>
  </si>
  <si>
    <t>2019.04.30</t>
  </si>
  <si>
    <t>121.38</t>
  </si>
  <si>
    <t>记--1102</t>
  </si>
  <si>
    <t>03162</t>
  </si>
  <si>
    <t>030700277</t>
  </si>
  <si>
    <t>摆线防爆减速机(7.5kw)</t>
  </si>
  <si>
    <t>电机4号减速机1:11</t>
  </si>
  <si>
    <t>江苏共拓装备</t>
  </si>
  <si>
    <t>39.66</t>
  </si>
  <si>
    <t>475.92</t>
  </si>
  <si>
    <t>158.62</t>
  </si>
  <si>
    <t>记--1104</t>
  </si>
  <si>
    <t>03163</t>
  </si>
  <si>
    <t>030700278</t>
  </si>
  <si>
    <t>摆线防爆减速机（7.5kw)</t>
  </si>
  <si>
    <t>电机4号减速机1:17</t>
  </si>
  <si>
    <t>03164</t>
  </si>
  <si>
    <t>030700279</t>
  </si>
  <si>
    <t>摆线减速机</t>
  </si>
  <si>
    <t>电机3号减速机1:11</t>
  </si>
  <si>
    <t>17.24</t>
  </si>
  <si>
    <t>206.88</t>
  </si>
  <si>
    <t>03165</t>
  </si>
  <si>
    <t>030700280</t>
  </si>
  <si>
    <t>FRP贮罐</t>
  </si>
  <si>
    <t>DN1400*1700平顶圆顶</t>
  </si>
  <si>
    <t>江苏恒丰伟业玻璃</t>
  </si>
  <si>
    <t>94.83</t>
  </si>
  <si>
    <t>1,137.96</t>
  </si>
  <si>
    <t>记--1107</t>
  </si>
  <si>
    <t>03168</t>
  </si>
  <si>
    <t>030700281</t>
  </si>
  <si>
    <t>不锈钢槽</t>
  </si>
  <si>
    <t>加工制作</t>
  </si>
  <si>
    <t>2019.05.06</t>
  </si>
  <si>
    <t>合肥阳璟机械加工</t>
  </si>
  <si>
    <t>84.47</t>
  </si>
  <si>
    <t>1,013.64</t>
  </si>
  <si>
    <t>337.86</t>
  </si>
  <si>
    <t>67</t>
  </si>
  <si>
    <t>记--43</t>
  </si>
  <si>
    <t>03169</t>
  </si>
  <si>
    <t>040900525</t>
  </si>
  <si>
    <t>语言翻译机</t>
  </si>
  <si>
    <t>科大讯飞</t>
  </si>
  <si>
    <t>大兴外贸事业部</t>
  </si>
  <si>
    <t>安徽淘云科技公司</t>
  </si>
  <si>
    <t>240.14</t>
  </si>
  <si>
    <t>119.96</t>
  </si>
  <si>
    <t>记--49</t>
  </si>
  <si>
    <t>03170</t>
  </si>
  <si>
    <t>040200266</t>
  </si>
  <si>
    <t>组装（13 4160/华硕 B85/4G/500G/ATX机箱/P4 400电源/光电套件）</t>
  </si>
  <si>
    <t>合肥德众科技公司</t>
  </si>
  <si>
    <t>132.28</t>
  </si>
  <si>
    <t>66.19</t>
  </si>
  <si>
    <t>记--64</t>
  </si>
  <si>
    <t>03171</t>
  </si>
  <si>
    <t>040200267</t>
  </si>
  <si>
    <t>联想扬天T4900V</t>
  </si>
  <si>
    <t>13 8100/4G/1T/无光驱/集显/21.5LED</t>
  </si>
  <si>
    <t>大兴制剂大客户事业部</t>
  </si>
  <si>
    <t>250.03</t>
  </si>
  <si>
    <t>124.96</t>
  </si>
  <si>
    <t>03172</t>
  </si>
  <si>
    <t>040300086</t>
  </si>
  <si>
    <t>HP一体机</t>
  </si>
  <si>
    <t>HP 126NW激光一体机</t>
  </si>
  <si>
    <t>大兴制剂大客户部</t>
  </si>
  <si>
    <t>116.97</t>
  </si>
  <si>
    <t>58.41</t>
  </si>
  <si>
    <t>03173</t>
  </si>
  <si>
    <t>031022727</t>
  </si>
  <si>
    <t>全自动水平包装机</t>
  </si>
  <si>
    <t>B-3300LD</t>
  </si>
  <si>
    <t>2019.05.20</t>
  </si>
  <si>
    <t>肥东制剂分厂12#车间</t>
  </si>
  <si>
    <t>上海圣顺包装机械公司</t>
  </si>
  <si>
    <t>2,327.59</t>
  </si>
  <si>
    <t>27,931.08</t>
  </si>
  <si>
    <t>9,310.34</t>
  </si>
  <si>
    <t>03174</t>
  </si>
  <si>
    <t>031022728</t>
  </si>
  <si>
    <t>IME430/1/6FA</t>
  </si>
  <si>
    <t>2019.05.21</t>
  </si>
  <si>
    <t>肥东制剂14#车间油悬剂</t>
  </si>
  <si>
    <t>318.58</t>
  </si>
  <si>
    <t>3,822.96</t>
  </si>
  <si>
    <t>1,274.34</t>
  </si>
  <si>
    <t>记--482</t>
  </si>
  <si>
    <t>03175</t>
  </si>
  <si>
    <t>030700282</t>
  </si>
  <si>
    <t>PLD1600NF</t>
  </si>
  <si>
    <t>2019.05.24</t>
  </si>
  <si>
    <t>肥东精喹车间（二车间）</t>
  </si>
  <si>
    <t>4,137.93</t>
  </si>
  <si>
    <t>49,655.16</t>
  </si>
  <si>
    <t>16,551.72</t>
  </si>
  <si>
    <t>03176</t>
  </si>
  <si>
    <t>030800207</t>
  </si>
  <si>
    <t>03178</t>
  </si>
  <si>
    <t>031900094</t>
  </si>
  <si>
    <t>全自动水平式袋装机（300A包装机）</t>
  </si>
  <si>
    <t>2019.05.27</t>
  </si>
  <si>
    <t>肥东新建三个车间气粉车间</t>
  </si>
  <si>
    <t>3,448.28</t>
  </si>
  <si>
    <t>41,379.36</t>
  </si>
  <si>
    <t>13,793.10</t>
  </si>
  <si>
    <t>记--648</t>
  </si>
  <si>
    <t>03179</t>
  </si>
  <si>
    <t>040100251</t>
  </si>
  <si>
    <t>FFR-35GW/DY-DH400(D3）</t>
  </si>
  <si>
    <t>2019.05.28</t>
  </si>
  <si>
    <t>155.77</t>
  </si>
  <si>
    <t>77.88</t>
  </si>
  <si>
    <t>记--687</t>
  </si>
  <si>
    <t>03180</t>
  </si>
  <si>
    <t>030200157</t>
  </si>
  <si>
    <t>QJBO 85/B-260/3-740/S</t>
  </si>
  <si>
    <t>2019.05.31</t>
  </si>
  <si>
    <t>记--893</t>
  </si>
  <si>
    <t>03181</t>
  </si>
  <si>
    <t>030200158</t>
  </si>
  <si>
    <t>03182</t>
  </si>
  <si>
    <t>030200159</t>
  </si>
  <si>
    <t>03183</t>
  </si>
  <si>
    <t>030200160</t>
  </si>
  <si>
    <t>03184</t>
  </si>
  <si>
    <t>030200161</t>
  </si>
  <si>
    <t>污水泵</t>
  </si>
  <si>
    <t>48.97</t>
  </si>
  <si>
    <t>587.64</t>
  </si>
  <si>
    <t>195.86</t>
  </si>
  <si>
    <t>03185</t>
  </si>
  <si>
    <t>030800208</t>
  </si>
  <si>
    <t>泵</t>
  </si>
  <si>
    <t>03186</t>
  </si>
  <si>
    <t>031700049</t>
  </si>
  <si>
    <t>装盒机</t>
  </si>
  <si>
    <t>KXZ-130P</t>
  </si>
  <si>
    <t>温州凯祥包装机械</t>
  </si>
  <si>
    <t>2,566.37</t>
  </si>
  <si>
    <t>30,796.44</t>
  </si>
  <si>
    <t>10,265.48</t>
  </si>
  <si>
    <t>03187</t>
  </si>
  <si>
    <t>030800209</t>
  </si>
  <si>
    <t>靖江市润阳化工</t>
  </si>
  <si>
    <t>384.96</t>
  </si>
  <si>
    <t>4,619.52</t>
  </si>
  <si>
    <t>1,539.82</t>
  </si>
  <si>
    <t>03188</t>
  </si>
  <si>
    <t>031022730</t>
  </si>
  <si>
    <t>646.55</t>
  </si>
  <si>
    <t>7,758.60</t>
  </si>
  <si>
    <t>2,586.21</t>
  </si>
  <si>
    <t>记--961</t>
  </si>
  <si>
    <t>03189</t>
  </si>
  <si>
    <t>031022731</t>
  </si>
  <si>
    <t>03190</t>
  </si>
  <si>
    <t>031022732</t>
  </si>
  <si>
    <t>03191</t>
  </si>
  <si>
    <t>031022733</t>
  </si>
  <si>
    <t>03192</t>
  </si>
  <si>
    <t>031022734</t>
  </si>
  <si>
    <t>杭州永创智能</t>
  </si>
  <si>
    <t>记--955</t>
  </si>
  <si>
    <t>03193</t>
  </si>
  <si>
    <t>031022735</t>
  </si>
  <si>
    <t>03194</t>
  </si>
  <si>
    <t>031022736</t>
  </si>
  <si>
    <t>03195</t>
  </si>
  <si>
    <t>032100031</t>
  </si>
  <si>
    <t>DO3S</t>
  </si>
  <si>
    <t>上海迪晓喷码</t>
  </si>
  <si>
    <t>234.51</t>
  </si>
  <si>
    <t>2,814.12</t>
  </si>
  <si>
    <t>938.05</t>
  </si>
  <si>
    <t>记--957</t>
  </si>
  <si>
    <t>03196</t>
  </si>
  <si>
    <t>031900095</t>
  </si>
  <si>
    <t>X40-32</t>
  </si>
  <si>
    <t>肥东制剂气粉袋装</t>
  </si>
  <si>
    <t>236.28</t>
  </si>
  <si>
    <t>2,835.36</t>
  </si>
  <si>
    <t>945.13</t>
  </si>
  <si>
    <t>记--959</t>
  </si>
  <si>
    <t>03197</t>
  </si>
  <si>
    <t>031900096</t>
  </si>
  <si>
    <t>237.07</t>
  </si>
  <si>
    <t>2,844.84</t>
  </si>
  <si>
    <t>948.28</t>
  </si>
  <si>
    <t>03198</t>
  </si>
  <si>
    <t>030200162</t>
  </si>
  <si>
    <t>BF4-72-3.6A</t>
  </si>
  <si>
    <t>浙东天宏风机</t>
  </si>
  <si>
    <t>记--963</t>
  </si>
  <si>
    <t>03199</t>
  </si>
  <si>
    <t>030200163</t>
  </si>
  <si>
    <t>03200</t>
  </si>
  <si>
    <t>030200164</t>
  </si>
  <si>
    <t>浓硫酸储罐</t>
  </si>
  <si>
    <t>肥东合成污水岗位</t>
  </si>
  <si>
    <t>212.39</t>
  </si>
  <si>
    <t>2,548.68</t>
  </si>
  <si>
    <t>849.56</t>
  </si>
  <si>
    <t>记--965</t>
  </si>
  <si>
    <t>03201</t>
  </si>
  <si>
    <t>030800210</t>
  </si>
  <si>
    <t>液氯汽化器</t>
  </si>
  <si>
    <t>F=2.5M3</t>
  </si>
  <si>
    <t>江苏新世纪民生化工</t>
  </si>
  <si>
    <t>106.19</t>
  </si>
  <si>
    <t>1,274.28</t>
  </si>
  <si>
    <t>424.78</t>
  </si>
  <si>
    <t>记--967</t>
  </si>
  <si>
    <t>03202</t>
  </si>
  <si>
    <t>030800211</t>
  </si>
  <si>
    <t>03203</t>
  </si>
  <si>
    <t>031022737</t>
  </si>
  <si>
    <t>DBY-65ZF(防爆）</t>
  </si>
  <si>
    <t>上海华工水泵厂</t>
  </si>
  <si>
    <t>记--969</t>
  </si>
  <si>
    <t>03204</t>
  </si>
  <si>
    <t>030200165</t>
  </si>
  <si>
    <t>塑料水箱</t>
  </si>
  <si>
    <t>PT-10000L-B</t>
  </si>
  <si>
    <t>江苏林辉塑料</t>
  </si>
  <si>
    <t>49.78</t>
  </si>
  <si>
    <t>597.36</t>
  </si>
  <si>
    <t>199.11</t>
  </si>
  <si>
    <t>记--971</t>
  </si>
  <si>
    <t>03205</t>
  </si>
  <si>
    <t>030200166</t>
  </si>
  <si>
    <t>199.12</t>
  </si>
  <si>
    <t>03206</t>
  </si>
  <si>
    <t>030200167</t>
  </si>
  <si>
    <t>03207</t>
  </si>
  <si>
    <t>030200168</t>
  </si>
  <si>
    <t>03208</t>
  </si>
  <si>
    <t>030700283</t>
  </si>
  <si>
    <t>PT-50000L</t>
  </si>
  <si>
    <t>2019.06.22</t>
  </si>
  <si>
    <t>肥东分厂罐区</t>
  </si>
  <si>
    <t>江苏林辉塑料制品</t>
  </si>
  <si>
    <t>4,526.50</t>
  </si>
  <si>
    <t>1,646.02</t>
  </si>
  <si>
    <t>66</t>
  </si>
  <si>
    <t>记--61</t>
  </si>
  <si>
    <t>03209</t>
  </si>
  <si>
    <t>030200169</t>
  </si>
  <si>
    <t>管道清洗机</t>
  </si>
  <si>
    <t>KT-206</t>
  </si>
  <si>
    <t>2019.06.23</t>
  </si>
  <si>
    <t>安徽快通管道清洗科技</t>
  </si>
  <si>
    <t>292.04</t>
  </si>
  <si>
    <t>3,504.48</t>
  </si>
  <si>
    <t>1,168.14</t>
  </si>
  <si>
    <t>记--603</t>
  </si>
  <si>
    <t>03210</t>
  </si>
  <si>
    <t>030200170</t>
  </si>
  <si>
    <t>不锈钢螺杆泵</t>
  </si>
  <si>
    <t>LG50-1</t>
  </si>
  <si>
    <t>记--605</t>
  </si>
  <si>
    <t>03211</t>
  </si>
  <si>
    <t>032100032</t>
  </si>
  <si>
    <t>肥东制剂12#车间肥料部</t>
  </si>
  <si>
    <t>江苏汤姆保装机械公司</t>
  </si>
  <si>
    <t>2,138.92</t>
  </si>
  <si>
    <t>25,667.04</t>
  </si>
  <si>
    <t>8,555.70</t>
  </si>
  <si>
    <t>记--608</t>
  </si>
  <si>
    <t>03212</t>
  </si>
  <si>
    <t>040200268</t>
  </si>
  <si>
    <t>联想510A</t>
  </si>
  <si>
    <t>137100/4G /1T/21.5LED</t>
  </si>
  <si>
    <t>2019.06.28</t>
  </si>
  <si>
    <t>291.40</t>
  </si>
  <si>
    <t>记--917</t>
  </si>
  <si>
    <t>03213</t>
  </si>
  <si>
    <t>040200269</t>
  </si>
  <si>
    <t>扬天T4900D</t>
  </si>
  <si>
    <t>大兴销售服务部</t>
  </si>
  <si>
    <t>420.36</t>
  </si>
  <si>
    <t>03214</t>
  </si>
  <si>
    <t>030800212</t>
  </si>
  <si>
    <t>2000*3000*8</t>
  </si>
  <si>
    <t>无锡市煜伟石化公司</t>
  </si>
  <si>
    <t>538.05</t>
  </si>
  <si>
    <t>6,456.60</t>
  </si>
  <si>
    <t>2,152.21</t>
  </si>
  <si>
    <t>记--933</t>
  </si>
  <si>
    <t>03215</t>
  </si>
  <si>
    <t>031022738</t>
  </si>
  <si>
    <t>合肥唐亚喷码公司</t>
  </si>
  <si>
    <t>记--935</t>
  </si>
  <si>
    <t>03216</t>
  </si>
  <si>
    <t>030200171</t>
  </si>
  <si>
    <t>KYLP200-315I-55KW/4级</t>
  </si>
  <si>
    <t>肥东合成循环水</t>
  </si>
  <si>
    <t>93.81</t>
  </si>
  <si>
    <t>1,125.72</t>
  </si>
  <si>
    <t>375.22</t>
  </si>
  <si>
    <t>记--937</t>
  </si>
  <si>
    <t>03217</t>
  </si>
  <si>
    <t>031700050</t>
  </si>
  <si>
    <t>搪玻璃反应釜（罐）</t>
  </si>
  <si>
    <t>398.23</t>
  </si>
  <si>
    <t>4,778.76</t>
  </si>
  <si>
    <t>1,592.92</t>
  </si>
  <si>
    <t>记--939</t>
  </si>
  <si>
    <t>03218</t>
  </si>
  <si>
    <t>031700051</t>
  </si>
  <si>
    <t>03219</t>
  </si>
  <si>
    <t>031700052</t>
  </si>
  <si>
    <t>03220</t>
  </si>
  <si>
    <t>031800089</t>
  </si>
  <si>
    <t>KCB200</t>
  </si>
  <si>
    <t>泊头市鸿海泵业公司</t>
  </si>
  <si>
    <t>26.55</t>
  </si>
  <si>
    <t>318.60</t>
  </si>
  <si>
    <t>03221</t>
  </si>
  <si>
    <t>030200172</t>
  </si>
  <si>
    <t>85.84</t>
  </si>
  <si>
    <t>1,030.08</t>
  </si>
  <si>
    <t>343.36</t>
  </si>
  <si>
    <t>记--944</t>
  </si>
  <si>
    <t>03222</t>
  </si>
  <si>
    <t>030200173</t>
  </si>
  <si>
    <t>28.76</t>
  </si>
  <si>
    <t>345.12</t>
  </si>
  <si>
    <t>115.04</t>
  </si>
  <si>
    <t>03223</t>
  </si>
  <si>
    <t>030200174</t>
  </si>
  <si>
    <t>03224</t>
  </si>
  <si>
    <t>031022739</t>
  </si>
  <si>
    <t>DBY-40</t>
  </si>
  <si>
    <t>37.17</t>
  </si>
  <si>
    <t>446.04</t>
  </si>
  <si>
    <t>148.67</t>
  </si>
  <si>
    <t>记--946</t>
  </si>
  <si>
    <t>03225</t>
  </si>
  <si>
    <t>031022740</t>
  </si>
  <si>
    <t>南通台励福叉车公司</t>
  </si>
  <si>
    <t>72.57</t>
  </si>
  <si>
    <t>870.84</t>
  </si>
  <si>
    <t>290.27</t>
  </si>
  <si>
    <t>记--948</t>
  </si>
  <si>
    <t>03226</t>
  </si>
  <si>
    <t>031022741</t>
  </si>
  <si>
    <t>238.94</t>
  </si>
  <si>
    <t>2,867.28</t>
  </si>
  <si>
    <t>955.75</t>
  </si>
  <si>
    <t>记--997</t>
  </si>
  <si>
    <t>03227</t>
  </si>
  <si>
    <t>040200270</t>
  </si>
  <si>
    <t>扬天T4900V 13/8100/4G/1T/21.5LED</t>
  </si>
  <si>
    <t>2019.07.05</t>
  </si>
  <si>
    <t>哈尔滨中转库</t>
  </si>
  <si>
    <t>346.78</t>
  </si>
  <si>
    <t>123.89</t>
  </si>
  <si>
    <t>记--42</t>
  </si>
  <si>
    <t>03228</t>
  </si>
  <si>
    <t>040300087</t>
  </si>
  <si>
    <t>HP（M430n）</t>
  </si>
  <si>
    <t>267.61</t>
  </si>
  <si>
    <t>95.58</t>
  </si>
  <si>
    <t>03229</t>
  </si>
  <si>
    <t>040300088</t>
  </si>
  <si>
    <t>EPSON LQ-1600KH</t>
  </si>
  <si>
    <t>252.54</t>
  </si>
  <si>
    <t>90.27</t>
  </si>
  <si>
    <t>03230</t>
  </si>
  <si>
    <t>031400072</t>
  </si>
  <si>
    <t>隔水式恒温培养箱</t>
  </si>
  <si>
    <t>GNP-9080</t>
  </si>
  <si>
    <t>2019.07.12</t>
  </si>
  <si>
    <t>65</t>
  </si>
  <si>
    <t>记--169</t>
  </si>
  <si>
    <t>03231</t>
  </si>
  <si>
    <t>031400073</t>
  </si>
  <si>
    <t>种子低温储藏柜</t>
  </si>
  <si>
    <t>ZD-500FS</t>
  </si>
  <si>
    <t>934.56</t>
  </si>
  <si>
    <t>311.50</t>
  </si>
  <si>
    <t>03232</t>
  </si>
  <si>
    <t>030700284</t>
  </si>
  <si>
    <t>2019.07.27</t>
  </si>
  <si>
    <t>63.27</t>
  </si>
  <si>
    <t>759.24</t>
  </si>
  <si>
    <t>253.10</t>
  </si>
  <si>
    <t>03233</t>
  </si>
  <si>
    <t>030700285</t>
  </si>
  <si>
    <t>52.21</t>
  </si>
  <si>
    <t>626.52</t>
  </si>
  <si>
    <t>208.85</t>
  </si>
  <si>
    <t>03234</t>
  </si>
  <si>
    <t>031800090</t>
  </si>
  <si>
    <t>48.23</t>
  </si>
  <si>
    <t>578.76</t>
  </si>
  <si>
    <t>192.92</t>
  </si>
  <si>
    <t>03235</t>
  </si>
  <si>
    <t>031022742</t>
  </si>
  <si>
    <t>合格证投放机</t>
  </si>
  <si>
    <t>HGZ-1</t>
  </si>
  <si>
    <t>江苏金旺智能科技</t>
  </si>
  <si>
    <t>119.47</t>
  </si>
  <si>
    <t>1,433.64</t>
  </si>
  <si>
    <t>477.88</t>
  </si>
  <si>
    <t>03236</t>
  </si>
  <si>
    <t>030700286</t>
  </si>
  <si>
    <t>YKC40-10m2-11</t>
  </si>
  <si>
    <t>东台市西达石墨</t>
  </si>
  <si>
    <t>111.50</t>
  </si>
  <si>
    <t>1,338.00</t>
  </si>
  <si>
    <t>446.02</t>
  </si>
  <si>
    <t>03237</t>
  </si>
  <si>
    <t>030800213</t>
  </si>
  <si>
    <t>2吨</t>
  </si>
  <si>
    <t>254.87</t>
  </si>
  <si>
    <t>3,058.44</t>
  </si>
  <si>
    <t>1,019.47</t>
  </si>
  <si>
    <t>记--912</t>
  </si>
  <si>
    <t>03238</t>
  </si>
  <si>
    <t>030100123</t>
  </si>
  <si>
    <t>氨气泄露报警器</t>
  </si>
  <si>
    <t>B2000</t>
  </si>
  <si>
    <t>27.43</t>
  </si>
  <si>
    <t>329.16</t>
  </si>
  <si>
    <t>109.73</t>
  </si>
  <si>
    <t>03239</t>
  </si>
  <si>
    <t>032400001</t>
  </si>
  <si>
    <t>节能型PSA制氮系统（制氮机）</t>
  </si>
  <si>
    <t>QYFD39-150</t>
  </si>
  <si>
    <t>2019.07.31</t>
  </si>
  <si>
    <t>江苏轻跃气体科技公司</t>
  </si>
  <si>
    <t>1,275.86</t>
  </si>
  <si>
    <t>15,310.32</t>
  </si>
  <si>
    <t>5,103.45</t>
  </si>
  <si>
    <t>记--1054</t>
  </si>
  <si>
    <t>03240</t>
  </si>
  <si>
    <t>031022743</t>
  </si>
  <si>
    <t>旋盖机模具</t>
  </si>
  <si>
    <t>FXG-2</t>
  </si>
  <si>
    <t>肥东制剂11#车间B1线</t>
  </si>
  <si>
    <t>记--1056</t>
  </si>
  <si>
    <t>03241</t>
  </si>
  <si>
    <t>031022744</t>
  </si>
  <si>
    <t>03242</t>
  </si>
  <si>
    <t>031022745</t>
  </si>
  <si>
    <t>装箱机模具</t>
  </si>
  <si>
    <t>KZ-1D</t>
  </si>
  <si>
    <t>03243</t>
  </si>
  <si>
    <t>031400074</t>
  </si>
  <si>
    <t>循环水真空泵</t>
  </si>
  <si>
    <t>SHB-95B</t>
  </si>
  <si>
    <t>20.35</t>
  </si>
  <si>
    <t>244.20</t>
  </si>
  <si>
    <t>81.42</t>
  </si>
  <si>
    <t>记--1058</t>
  </si>
  <si>
    <t>03244</t>
  </si>
  <si>
    <t>030700287</t>
  </si>
  <si>
    <t>WLW-200BC防爆电机15KW</t>
  </si>
  <si>
    <t>207.96</t>
  </si>
  <si>
    <t>2,495.52</t>
  </si>
  <si>
    <t>831.86</t>
  </si>
  <si>
    <t>记--1060</t>
  </si>
  <si>
    <t>03245</t>
  </si>
  <si>
    <t>030800214</t>
  </si>
  <si>
    <t>WLW-100BC电机防爆</t>
  </si>
  <si>
    <t>1,486.68</t>
  </si>
  <si>
    <t>495.58</t>
  </si>
  <si>
    <t>03246</t>
  </si>
  <si>
    <t>032100033</t>
  </si>
  <si>
    <t>袋包机下料粘液活塞泵</t>
  </si>
  <si>
    <t>PJ-180</t>
  </si>
  <si>
    <t>肥东制剂12#车间180#袋袋装机上（水溶肥）</t>
  </si>
  <si>
    <t>586.19</t>
  </si>
  <si>
    <t>记--1063</t>
  </si>
  <si>
    <t>03247</t>
  </si>
  <si>
    <t>032100034</t>
  </si>
  <si>
    <t>03248</t>
  </si>
  <si>
    <t>032100035</t>
  </si>
  <si>
    <t>03249</t>
  </si>
  <si>
    <t>032100036</t>
  </si>
  <si>
    <t>03250</t>
  </si>
  <si>
    <t>030700288</t>
  </si>
  <si>
    <t>平板式刮刀辅助拉袋自动下卸料离心机（2205）</t>
  </si>
  <si>
    <t>2019.08.27</t>
  </si>
  <si>
    <t>记--734</t>
  </si>
  <si>
    <t>03251</t>
  </si>
  <si>
    <t>031800091</t>
  </si>
  <si>
    <t>CLF-273-304</t>
  </si>
  <si>
    <t>34.51</t>
  </si>
  <si>
    <t>414.12</t>
  </si>
  <si>
    <t>138.05</t>
  </si>
  <si>
    <t>03252</t>
  </si>
  <si>
    <t>030200175</t>
  </si>
  <si>
    <t>QJBO85/8-260/3-740/S</t>
  </si>
  <si>
    <t>69.03</t>
  </si>
  <si>
    <t>828.36</t>
  </si>
  <si>
    <t>276.11</t>
  </si>
  <si>
    <t>03253</t>
  </si>
  <si>
    <t>030200176</t>
  </si>
  <si>
    <t>03254</t>
  </si>
  <si>
    <t>030200177</t>
  </si>
  <si>
    <t>03255</t>
  </si>
  <si>
    <t>030200178</t>
  </si>
  <si>
    <t>03256</t>
  </si>
  <si>
    <t>032100037</t>
  </si>
  <si>
    <t>XHR-133</t>
  </si>
  <si>
    <t>肥东制剂肥料车间</t>
  </si>
  <si>
    <t>张家港市鑫华荣精密</t>
  </si>
  <si>
    <t>122.12</t>
  </si>
  <si>
    <t>1,465.44</t>
  </si>
  <si>
    <t>488.50</t>
  </si>
  <si>
    <t>03257</t>
  </si>
  <si>
    <t>032100038</t>
  </si>
  <si>
    <t>03258</t>
  </si>
  <si>
    <t>031022746</t>
  </si>
  <si>
    <t>活性碳箱</t>
  </si>
  <si>
    <t>处理风量10000</t>
  </si>
  <si>
    <t>108.16</t>
  </si>
  <si>
    <t>1,297.92</t>
  </si>
  <si>
    <t>432.64</t>
  </si>
  <si>
    <t>记--745</t>
  </si>
  <si>
    <t>03260</t>
  </si>
  <si>
    <t>合肥瑶海吴同庆电动车</t>
  </si>
  <si>
    <t>159.34</t>
  </si>
  <si>
    <t>49.86</t>
  </si>
  <si>
    <t>记--763</t>
  </si>
  <si>
    <t>03261</t>
  </si>
  <si>
    <t>030200179</t>
  </si>
  <si>
    <t>FSR125L</t>
  </si>
  <si>
    <t>2019.08.30</t>
  </si>
  <si>
    <t>章丘丰源机械公司</t>
  </si>
  <si>
    <t>176.99</t>
  </si>
  <si>
    <t>2,123.88</t>
  </si>
  <si>
    <t>707.96</t>
  </si>
  <si>
    <t>03262</t>
  </si>
  <si>
    <t>031022747</t>
  </si>
  <si>
    <t>前移式叉车</t>
  </si>
  <si>
    <t>CQD20A-45S</t>
  </si>
  <si>
    <t>安徽宇锋仓储设备</t>
  </si>
  <si>
    <t>5,097.36</t>
  </si>
  <si>
    <t>1,699.12</t>
  </si>
  <si>
    <t>记--984</t>
  </si>
  <si>
    <t>03264</t>
  </si>
  <si>
    <t>032400003</t>
  </si>
  <si>
    <t>活性炭箱</t>
  </si>
  <si>
    <t>800*600*1350</t>
  </si>
  <si>
    <t>肥东合成危废库</t>
  </si>
  <si>
    <t>合肥佳丰风机公司</t>
  </si>
  <si>
    <t>82.30</t>
  </si>
  <si>
    <t>987.60</t>
  </si>
  <si>
    <t>329.20</t>
  </si>
  <si>
    <t>记--989</t>
  </si>
  <si>
    <t>03265</t>
  </si>
  <si>
    <t>032400004</t>
  </si>
  <si>
    <t>03266</t>
  </si>
  <si>
    <t>032400005</t>
  </si>
  <si>
    <t>03267</t>
  </si>
  <si>
    <t>032400006</t>
  </si>
  <si>
    <t>03268</t>
  </si>
  <si>
    <t>032400007</t>
  </si>
  <si>
    <t>03269</t>
  </si>
  <si>
    <t>030800215</t>
  </si>
  <si>
    <t>合成釜减速机护罩</t>
  </si>
  <si>
    <t>项</t>
  </si>
  <si>
    <t>2019.08.31</t>
  </si>
  <si>
    <t>肥东合成分厂各种釜</t>
  </si>
  <si>
    <t>537.60</t>
  </si>
  <si>
    <t>6,451.20</t>
  </si>
  <si>
    <t>2,150.40</t>
  </si>
  <si>
    <t>记--995</t>
  </si>
  <si>
    <t>03270</t>
  </si>
  <si>
    <t>030700289</t>
  </si>
  <si>
    <t>WLW-200BC</t>
  </si>
  <si>
    <t>南通威士真空设备</t>
  </si>
  <si>
    <t>记--998</t>
  </si>
  <si>
    <t>03271</t>
  </si>
  <si>
    <t>030700290</t>
  </si>
  <si>
    <t>03272</t>
  </si>
  <si>
    <t>030700291</t>
  </si>
  <si>
    <t>03273</t>
  </si>
  <si>
    <t>040200271</t>
  </si>
  <si>
    <t>IDEACENTRE510A I5-7400/8G/1T/27寸</t>
  </si>
  <si>
    <t>2019.09.09</t>
  </si>
  <si>
    <t>副总办公室（现2王多斌，原1牛宏顺），肥东综合楼2楼</t>
  </si>
  <si>
    <t>567.02</t>
  </si>
  <si>
    <t>157.52</t>
  </si>
  <si>
    <t>记--63</t>
  </si>
  <si>
    <t>03274</t>
  </si>
  <si>
    <t>040200272</t>
  </si>
  <si>
    <t>IDEACENTRE510A I5-7400/8G/1T/24寸</t>
  </si>
  <si>
    <t>副总办公室（现2空，原1王玮），丰乐种业新大楼811室</t>
  </si>
  <si>
    <t>551.78</t>
  </si>
  <si>
    <t>153.27</t>
  </si>
  <si>
    <t>03275</t>
  </si>
  <si>
    <t>040300089</t>
  </si>
  <si>
    <t>打印机（惠普126A）</t>
  </si>
  <si>
    <t>HP 126A，激光打印复印一体机</t>
  </si>
  <si>
    <t>146.71</t>
  </si>
  <si>
    <t>40.71</t>
  </si>
  <si>
    <t>03276</t>
  </si>
  <si>
    <t>040300090</t>
  </si>
  <si>
    <t>农化财务部（现2陈静，原1王玮），丰乐种业新大楼802室</t>
  </si>
  <si>
    <t>03277</t>
  </si>
  <si>
    <t>040900528</t>
  </si>
  <si>
    <t>会议桌</t>
  </si>
  <si>
    <t>700</t>
  </si>
  <si>
    <t>新办公室（华亿 天达路）</t>
  </si>
  <si>
    <t>合肥华唯鑫家具公司</t>
  </si>
  <si>
    <t>820.47</t>
  </si>
  <si>
    <t>227.96</t>
  </si>
  <si>
    <t>记--65</t>
  </si>
  <si>
    <t>03278</t>
  </si>
  <si>
    <t>031400075</t>
  </si>
  <si>
    <t>悬臂式电动搅拌机</t>
  </si>
  <si>
    <t>RW20 digital package</t>
  </si>
  <si>
    <t>2019.09.16</t>
  </si>
  <si>
    <t>03279</t>
  </si>
  <si>
    <t>031400076</t>
  </si>
  <si>
    <t>包衣机</t>
  </si>
  <si>
    <t>BY-200/荸荠式（带简易喷液）</t>
  </si>
  <si>
    <t>60.18</t>
  </si>
  <si>
    <t>722.16</t>
  </si>
  <si>
    <t>240.71</t>
  </si>
  <si>
    <t>03280</t>
  </si>
  <si>
    <t>030800216</t>
  </si>
  <si>
    <t>肥东合成一车间（烟嘧磺磺）自动化控制系统</t>
  </si>
  <si>
    <t>2019.09.23</t>
  </si>
  <si>
    <t>14,135.98</t>
  </si>
  <si>
    <t>169,631.76</t>
  </si>
  <si>
    <t>56,543.94</t>
  </si>
  <si>
    <t>记--558</t>
  </si>
  <si>
    <t>03281</t>
  </si>
  <si>
    <t>030700292</t>
  </si>
  <si>
    <t>闪蒸加料器</t>
  </si>
  <si>
    <t>2019.09.30</t>
  </si>
  <si>
    <t>合成分厂二车间（精喹）</t>
  </si>
  <si>
    <t>常州强迪干燥</t>
  </si>
  <si>
    <t>132.74</t>
  </si>
  <si>
    <t>1,592.88</t>
  </si>
  <si>
    <t>530.97</t>
  </si>
  <si>
    <t>记--990</t>
  </si>
  <si>
    <t>03282</t>
  </si>
  <si>
    <t>031800092</t>
  </si>
  <si>
    <t>30.97</t>
  </si>
  <si>
    <t>371.64</t>
  </si>
  <si>
    <t>03283</t>
  </si>
  <si>
    <t>031800093</t>
  </si>
  <si>
    <t>03284</t>
  </si>
  <si>
    <t>031022748</t>
  </si>
  <si>
    <t>电子台称</t>
  </si>
  <si>
    <t>1.2*1.4</t>
  </si>
  <si>
    <t>合肥标普仪表器材</t>
  </si>
  <si>
    <t>21.68</t>
  </si>
  <si>
    <t>260.16</t>
  </si>
  <si>
    <t>86.73</t>
  </si>
  <si>
    <t>记--996</t>
  </si>
  <si>
    <t>03285</t>
  </si>
  <si>
    <t>030200180</t>
  </si>
  <si>
    <t>台达变频器</t>
  </si>
  <si>
    <t>45KW，含中文面板</t>
  </si>
  <si>
    <t>58.23</t>
  </si>
  <si>
    <t>698.76</t>
  </si>
  <si>
    <t>232.92</t>
  </si>
  <si>
    <t>03286</t>
  </si>
  <si>
    <t>031700053</t>
  </si>
  <si>
    <t>666120-344C/DN25</t>
  </si>
  <si>
    <t>肥东微胶囊车间</t>
  </si>
  <si>
    <t>记--1005</t>
  </si>
  <si>
    <t>03287</t>
  </si>
  <si>
    <t>031700054</t>
  </si>
  <si>
    <t>03288</t>
  </si>
  <si>
    <t>030700293</t>
  </si>
  <si>
    <t>磁性液位计48台</t>
  </si>
  <si>
    <t>48台</t>
  </si>
  <si>
    <t>肥东合成精喹车间（及磺隆 污水 苯磺隆等计109台分）</t>
  </si>
  <si>
    <t>合肥中亚传感器公司</t>
  </si>
  <si>
    <t>1,008.92</t>
  </si>
  <si>
    <t>12,107.04</t>
  </si>
  <si>
    <t>4,035.66</t>
  </si>
  <si>
    <t>记--1008</t>
  </si>
  <si>
    <t>03289</t>
  </si>
  <si>
    <t>030800217</t>
  </si>
  <si>
    <t>磁性液位计49台</t>
  </si>
  <si>
    <t>49台</t>
  </si>
  <si>
    <t>1,029.93</t>
  </si>
  <si>
    <t>12,359.16</t>
  </si>
  <si>
    <t>4,119.74</t>
  </si>
  <si>
    <t>03290</t>
  </si>
  <si>
    <t>030200181</t>
  </si>
  <si>
    <t>磁性液位计12台</t>
  </si>
  <si>
    <t>12台</t>
  </si>
  <si>
    <t>350.53</t>
  </si>
  <si>
    <t>4,206.36</t>
  </si>
  <si>
    <t>1,402.12</t>
  </si>
  <si>
    <t>03752</t>
  </si>
  <si>
    <t>032400016</t>
  </si>
  <si>
    <t>消防储水罐</t>
  </si>
  <si>
    <t>10500*10000球形盖碳钢</t>
  </si>
  <si>
    <t>2019.10.01</t>
  </si>
  <si>
    <t>10,243.48</t>
  </si>
  <si>
    <t>122,921.76</t>
  </si>
  <si>
    <t>40,973.94</t>
  </si>
  <si>
    <t>62</t>
  </si>
  <si>
    <t>03753</t>
  </si>
  <si>
    <t>032400017</t>
  </si>
  <si>
    <t>03291</t>
  </si>
  <si>
    <t>050600001</t>
  </si>
  <si>
    <t>员工浴室（肥东厂区东边围墙）</t>
  </si>
  <si>
    <t>2019.10.24</t>
  </si>
  <si>
    <t>厂区临时设施</t>
  </si>
  <si>
    <t>肥东厂区东边围墙</t>
  </si>
  <si>
    <t>合肥君峰园林装饰工程</t>
  </si>
  <si>
    <t>2,018.77</t>
  </si>
  <si>
    <t>504.66</t>
  </si>
  <si>
    <t>0506</t>
  </si>
  <si>
    <t>03292</t>
  </si>
  <si>
    <t>050600002</t>
  </si>
  <si>
    <t>公共厕所（肥东厂区西边围墙）</t>
  </si>
  <si>
    <t>肥东分厂西边围墙</t>
  </si>
  <si>
    <t>4,754.97</t>
  </si>
  <si>
    <t>1,188.69</t>
  </si>
  <si>
    <t>03293</t>
  </si>
  <si>
    <t>050600003</t>
  </si>
  <si>
    <t>公共厕所（肥东厂区东边围墙）</t>
  </si>
  <si>
    <t>21,358.94</t>
  </si>
  <si>
    <t>3,935.00</t>
  </si>
  <si>
    <t>03294</t>
  </si>
  <si>
    <t>031022749</t>
  </si>
  <si>
    <t>二楼储瓶仓--13#车间A2线改造设备</t>
  </si>
  <si>
    <t>SP-C（含分瓶器）</t>
  </si>
  <si>
    <t>2019.10.28</t>
  </si>
  <si>
    <t>江苏汤姆森智能装备公</t>
  </si>
  <si>
    <t>296.36</t>
  </si>
  <si>
    <t>3,556.32</t>
  </si>
  <si>
    <t>1,185.45</t>
  </si>
  <si>
    <t>记--394</t>
  </si>
  <si>
    <t>03295</t>
  </si>
  <si>
    <t>031022750</t>
  </si>
  <si>
    <t>落箱通道--13#车间A2线改造设备</t>
  </si>
  <si>
    <t>SSFJ-N-X</t>
  </si>
  <si>
    <t>447.99</t>
  </si>
  <si>
    <t>5,375.88</t>
  </si>
  <si>
    <t>1,791.96</t>
  </si>
  <si>
    <t>03296</t>
  </si>
  <si>
    <t>031022751</t>
  </si>
  <si>
    <t>在线检重（瓶）--13#车间A2线改造设备</t>
  </si>
  <si>
    <t>JZC-P-30ZT</t>
  </si>
  <si>
    <t>468.67</t>
  </si>
  <si>
    <t>5,624.04</t>
  </si>
  <si>
    <t>1,874.66</t>
  </si>
  <si>
    <t>03297</t>
  </si>
  <si>
    <t>031022752</t>
  </si>
  <si>
    <t>在线检重（箱）--13#车间A2线改造设备</t>
  </si>
  <si>
    <t>XJ-30</t>
  </si>
  <si>
    <t>516.91</t>
  </si>
  <si>
    <t>6,202.92</t>
  </si>
  <si>
    <t>2,067.64</t>
  </si>
  <si>
    <t>03298</t>
  </si>
  <si>
    <t>031022753</t>
  </si>
  <si>
    <t>夹持装置-13#车间A2线改造设备</t>
  </si>
  <si>
    <t>JC-01</t>
  </si>
  <si>
    <t>103.38</t>
  </si>
  <si>
    <t>1,240.56</t>
  </si>
  <si>
    <t>413.53</t>
  </si>
  <si>
    <t>03299</t>
  </si>
  <si>
    <t>031022754</t>
  </si>
  <si>
    <t>03300</t>
  </si>
  <si>
    <t>031022755</t>
  </si>
  <si>
    <t>输送滚筒-13#车间A2线改造设备</t>
  </si>
  <si>
    <t>GSS-470</t>
  </si>
  <si>
    <t>31.01</t>
  </si>
  <si>
    <t>372.12</t>
  </si>
  <si>
    <t>124.06</t>
  </si>
  <si>
    <t>03301</t>
  </si>
  <si>
    <t>031022756</t>
  </si>
  <si>
    <t>03302</t>
  </si>
  <si>
    <t>031022757</t>
  </si>
  <si>
    <t>整线联动控制-13#车间A2线改造设备</t>
  </si>
  <si>
    <t>344.61</t>
  </si>
  <si>
    <t>4,135.32</t>
  </si>
  <si>
    <t>1,378.43</t>
  </si>
  <si>
    <t>03303</t>
  </si>
  <si>
    <t>031022758</t>
  </si>
  <si>
    <t>变频动力头-13#车间A2线改造设备</t>
  </si>
  <si>
    <t>24.12</t>
  </si>
  <si>
    <t>289.44</t>
  </si>
  <si>
    <t>96.49</t>
  </si>
  <si>
    <t>03304</t>
  </si>
  <si>
    <t>031022759</t>
  </si>
  <si>
    <t>03305</t>
  </si>
  <si>
    <t>031022760</t>
  </si>
  <si>
    <t>储盖仓-13#车间A2线改造设备</t>
  </si>
  <si>
    <t>SGJ-C分盖器</t>
  </si>
  <si>
    <t>282.58</t>
  </si>
  <si>
    <t>3,390.96</t>
  </si>
  <si>
    <t>1,130.31</t>
  </si>
  <si>
    <t>03306</t>
  </si>
  <si>
    <t>031022761</t>
  </si>
  <si>
    <t>标签检测装置-13#车间A2线改造设备</t>
  </si>
  <si>
    <t>1,093.09</t>
  </si>
  <si>
    <t>13,117.08</t>
  </si>
  <si>
    <t>4,372.37</t>
  </si>
  <si>
    <t>03307</t>
  </si>
  <si>
    <t>030200182</t>
  </si>
  <si>
    <t>旋风除雾塔</t>
  </si>
  <si>
    <t>1200*6500MM</t>
  </si>
  <si>
    <t>2019.10.29</t>
  </si>
  <si>
    <t>289.38</t>
  </si>
  <si>
    <t>3,472.56</t>
  </si>
  <si>
    <t>1,157.52</t>
  </si>
  <si>
    <t>03310</t>
  </si>
  <si>
    <t>030200185</t>
  </si>
  <si>
    <t>PP喷淋塔（定制白色）</t>
  </si>
  <si>
    <t>1000*4900*10MM</t>
  </si>
  <si>
    <t>876.15</t>
  </si>
  <si>
    <t>03311</t>
  </si>
  <si>
    <t>032200337</t>
  </si>
  <si>
    <t>PP喷淋塔</t>
  </si>
  <si>
    <t>1000*6300MM</t>
  </si>
  <si>
    <t>2019.10.30</t>
  </si>
  <si>
    <t>苯磺隆装置（合成四车间）</t>
  </si>
  <si>
    <t>肥东合成四车间</t>
  </si>
  <si>
    <t>147.79</t>
  </si>
  <si>
    <t>1,773.48</t>
  </si>
  <si>
    <t>591.15</t>
  </si>
  <si>
    <t>0325</t>
  </si>
  <si>
    <t>03312</t>
  </si>
  <si>
    <t>032200338</t>
  </si>
  <si>
    <t>03313</t>
  </si>
  <si>
    <t>032200339</t>
  </si>
  <si>
    <t>600*4000MM</t>
  </si>
  <si>
    <t>1,284.91</t>
  </si>
  <si>
    <t>467.26</t>
  </si>
  <si>
    <t>03314</t>
  </si>
  <si>
    <t>032200340</t>
  </si>
  <si>
    <t>03315</t>
  </si>
  <si>
    <t>030700294</t>
  </si>
  <si>
    <t>146.02</t>
  </si>
  <si>
    <t>1,752.24</t>
  </si>
  <si>
    <t>584.07</t>
  </si>
  <si>
    <t>03316</t>
  </si>
  <si>
    <t>030700295</t>
  </si>
  <si>
    <t>1,606.22</t>
  </si>
  <si>
    <t>03317</t>
  </si>
  <si>
    <t>032200341</t>
  </si>
  <si>
    <t>搪玻璃储罐</t>
  </si>
  <si>
    <t>临沂群业化工设备</t>
  </si>
  <si>
    <t>168.14</t>
  </si>
  <si>
    <t>2,017.68</t>
  </si>
  <si>
    <t>672.57</t>
  </si>
  <si>
    <t>记--697</t>
  </si>
  <si>
    <t>03318</t>
  </si>
  <si>
    <t>032200342</t>
  </si>
  <si>
    <t>03319</t>
  </si>
  <si>
    <t>032200343</t>
  </si>
  <si>
    <t>11KW</t>
  </si>
  <si>
    <t>66.37</t>
  </si>
  <si>
    <t>796.44</t>
  </si>
  <si>
    <t>265.49</t>
  </si>
  <si>
    <t>03320</t>
  </si>
  <si>
    <t>032200344</t>
  </si>
  <si>
    <t>03321</t>
  </si>
  <si>
    <t>030800218</t>
  </si>
  <si>
    <t>磁性液位计</t>
  </si>
  <si>
    <t>UHZ-59/C3600-NO.666-DN25</t>
  </si>
  <si>
    <t>肥东合成一车间（烟嘧）</t>
  </si>
  <si>
    <t>19.20</t>
  </si>
  <si>
    <t>230.40</t>
  </si>
  <si>
    <t>76.81</t>
  </si>
  <si>
    <t>记--699</t>
  </si>
  <si>
    <t>03322</t>
  </si>
  <si>
    <t>030800219</t>
  </si>
  <si>
    <t>03323</t>
  </si>
  <si>
    <t>030800220</t>
  </si>
  <si>
    <t>UHZ-59/C3700-NO.666-DN25</t>
  </si>
  <si>
    <t>19.73</t>
  </si>
  <si>
    <t>236.76</t>
  </si>
  <si>
    <t>78.94</t>
  </si>
  <si>
    <t>03324</t>
  </si>
  <si>
    <t>030800221</t>
  </si>
  <si>
    <t>03325</t>
  </si>
  <si>
    <t>030800222</t>
  </si>
  <si>
    <t>UHZ-59/C31000-NO.666-DN25</t>
  </si>
  <si>
    <t>21.95</t>
  </si>
  <si>
    <t>263.40</t>
  </si>
  <si>
    <t>87.79</t>
  </si>
  <si>
    <t>03326</t>
  </si>
  <si>
    <t>030800223</t>
  </si>
  <si>
    <t>UHZ-59/C31750-NO.666-DN25</t>
  </si>
  <si>
    <t>24.60</t>
  </si>
  <si>
    <t>295.20</t>
  </si>
  <si>
    <t>98.41</t>
  </si>
  <si>
    <t>03327</t>
  </si>
  <si>
    <t>032200345</t>
  </si>
  <si>
    <t>磁翻板液位计</t>
  </si>
  <si>
    <t>UHZ-ZYCB815LB25B20-600</t>
  </si>
  <si>
    <t>03328</t>
  </si>
  <si>
    <t>032200346</t>
  </si>
  <si>
    <t>03329</t>
  </si>
  <si>
    <t>032200347</t>
  </si>
  <si>
    <t>03330</t>
  </si>
  <si>
    <t>032200348</t>
  </si>
  <si>
    <t>03331</t>
  </si>
  <si>
    <t>032200349</t>
  </si>
  <si>
    <t>UHZ-ZYCB815F25B2R10-2500</t>
  </si>
  <si>
    <t>39.82</t>
  </si>
  <si>
    <t>477.84</t>
  </si>
  <si>
    <t>159.29</t>
  </si>
  <si>
    <t>03332</t>
  </si>
  <si>
    <t>032200350</t>
  </si>
  <si>
    <t>浮球液位变送器</t>
  </si>
  <si>
    <t>ZYFQ-1200F-65-1200</t>
  </si>
  <si>
    <t>29.65</t>
  </si>
  <si>
    <t>355.80</t>
  </si>
  <si>
    <t>118.58</t>
  </si>
  <si>
    <t>03333</t>
  </si>
  <si>
    <t>032200351</t>
  </si>
  <si>
    <t>03334</t>
  </si>
  <si>
    <t>032200352</t>
  </si>
  <si>
    <t>03335</t>
  </si>
  <si>
    <t>030200186</t>
  </si>
  <si>
    <t>台达55KW CP2000</t>
  </si>
  <si>
    <t>合肥大华自控设备公司</t>
  </si>
  <si>
    <t>记--701</t>
  </si>
  <si>
    <t>03336</t>
  </si>
  <si>
    <t>032200353</t>
  </si>
  <si>
    <t>精噁唑装置（合成三车间）</t>
  </si>
  <si>
    <t>肥东合成三车间</t>
  </si>
  <si>
    <t>记--703</t>
  </si>
  <si>
    <t>0326</t>
  </si>
  <si>
    <t>03337</t>
  </si>
  <si>
    <t>032200354</t>
  </si>
  <si>
    <t>03405</t>
  </si>
  <si>
    <t>032400010</t>
  </si>
  <si>
    <t>物联网主机</t>
  </si>
  <si>
    <t>AY-0408-GK</t>
  </si>
  <si>
    <t>2019.10.31</t>
  </si>
  <si>
    <t>合肥恩迪光电</t>
  </si>
  <si>
    <t>2019.11.21</t>
  </si>
  <si>
    <t>03406</t>
  </si>
  <si>
    <t>032400011</t>
  </si>
  <si>
    <t>防火墙含VPN及定制主板</t>
  </si>
  <si>
    <t>华为USG6507定制</t>
  </si>
  <si>
    <t>03407</t>
  </si>
  <si>
    <t>032400012</t>
  </si>
  <si>
    <t>交换机</t>
  </si>
  <si>
    <t>24口千兆</t>
  </si>
  <si>
    <t>03408</t>
  </si>
  <si>
    <t>032400013</t>
  </si>
  <si>
    <t>网闸</t>
  </si>
  <si>
    <t>SEESIS3600 GD1000-HJ31P</t>
  </si>
  <si>
    <t>03338</t>
  </si>
  <si>
    <t>031900097</t>
  </si>
  <si>
    <t>烟嘧磺隆颗粒剂成套连续化生产装置--负压上料机</t>
  </si>
  <si>
    <t>2019.11.07</t>
  </si>
  <si>
    <t>03339</t>
  </si>
  <si>
    <t>031900098</t>
  </si>
  <si>
    <t>烟嘧磺隆颗粒剂成套连续化生产装置--罗茨风机</t>
  </si>
  <si>
    <t>03340</t>
  </si>
  <si>
    <t>031900099</t>
  </si>
  <si>
    <t>烟嘧磺隆颗粒剂成套连续化生产装置--料仓</t>
  </si>
  <si>
    <t>03341</t>
  </si>
  <si>
    <t>031900100</t>
  </si>
  <si>
    <t>烟嘧磺隆颗粒剂成套连续化生产装置--犁刀混合机</t>
  </si>
  <si>
    <t>03342</t>
  </si>
  <si>
    <t>031900101</t>
  </si>
  <si>
    <t>烟嘧磺隆颗粒剂成套连续化生产装置--液料筒</t>
  </si>
  <si>
    <t>03343</t>
  </si>
  <si>
    <t>031900102</t>
  </si>
  <si>
    <t>烟嘧磺隆颗粒剂成套连续化生产装置--脉冲布袋除尘器</t>
  </si>
  <si>
    <t>03345</t>
  </si>
  <si>
    <t>031900105</t>
  </si>
  <si>
    <t>烟嘧磺隆颗粒剂成套连续化生产装置--盛料定量分配器</t>
  </si>
  <si>
    <t>03346</t>
  </si>
  <si>
    <t>031900106</t>
  </si>
  <si>
    <t>烟嘧磺隆颗粒剂成套连续化生产装置--旋转造粒机</t>
  </si>
  <si>
    <t>03347</t>
  </si>
  <si>
    <t>031900107</t>
  </si>
  <si>
    <t>烟嘧磺隆颗粒剂成套连续化生产装置--旋转造料机</t>
  </si>
  <si>
    <t>03348</t>
  </si>
  <si>
    <t>031900108</t>
  </si>
  <si>
    <t>烟嘧磺颗粒剂成套连续化生产装置--钢铝复合蒸汽加热器</t>
  </si>
  <si>
    <t>03350</t>
  </si>
  <si>
    <t>031900110</t>
  </si>
  <si>
    <t>烟嘧磺隆颗粒剂成套连续化生产装置--振动流化床(含配件30512.82元）</t>
  </si>
  <si>
    <t>03351</t>
  </si>
  <si>
    <t>031900111</t>
  </si>
  <si>
    <t>烟嘧磺隆颗粒剂成套连续化生产装置--直线筛（三出口）</t>
  </si>
  <si>
    <t>03352</t>
  </si>
  <si>
    <t>031900112</t>
  </si>
  <si>
    <t>烟嘧磺隆颗粒剂成套连续化生产装置--电气控制系统</t>
  </si>
  <si>
    <t>1,329.80</t>
  </si>
  <si>
    <t>15,957.60</t>
  </si>
  <si>
    <t>5,319.19</t>
  </si>
  <si>
    <t>03363</t>
  </si>
  <si>
    <t>030200197</t>
  </si>
  <si>
    <t>污水站新三效设备-三效强制循环结晶蒸发器</t>
  </si>
  <si>
    <t>TANG3-5000型</t>
  </si>
  <si>
    <t>浙江泰康蒸发器</t>
  </si>
  <si>
    <t>8,214.66</t>
  </si>
  <si>
    <t>98,575.92</t>
  </si>
  <si>
    <t>32,858.65</t>
  </si>
  <si>
    <t>记--71</t>
  </si>
  <si>
    <t>03364</t>
  </si>
  <si>
    <t>030200198</t>
  </si>
  <si>
    <t>污水站新三效设备-三效蒸发器防腐保温钢结构配套设施</t>
  </si>
  <si>
    <t>3,788.44</t>
  </si>
  <si>
    <t>45,461.28</t>
  </si>
  <si>
    <t>15,153.76</t>
  </si>
  <si>
    <t>03365</t>
  </si>
  <si>
    <t>032400008</t>
  </si>
  <si>
    <t>内燃机自动挡3T叉车（内燃平衡重式机械叉车自动档K系）</t>
  </si>
  <si>
    <t>合力CPCD30</t>
  </si>
  <si>
    <t>2019.11.14</t>
  </si>
  <si>
    <t>合肥比宇叉车机械设备</t>
  </si>
  <si>
    <t>566.37</t>
  </si>
  <si>
    <t>6,796.44</t>
  </si>
  <si>
    <t>2,265.49</t>
  </si>
  <si>
    <t>记--142</t>
  </si>
  <si>
    <t>03366</t>
  </si>
  <si>
    <t>030200199</t>
  </si>
  <si>
    <t>污水罐</t>
  </si>
  <si>
    <t>5000*5000*10水罐</t>
  </si>
  <si>
    <t>2019.11.15</t>
  </si>
  <si>
    <t>合肥丰疆机电设备安装</t>
  </si>
  <si>
    <t>203.88</t>
  </si>
  <si>
    <t>2,446.56</t>
  </si>
  <si>
    <t>815.53</t>
  </si>
  <si>
    <t>03367</t>
  </si>
  <si>
    <t>030200200</t>
  </si>
  <si>
    <t>6000*6000*10水罐</t>
  </si>
  <si>
    <t>272.67</t>
  </si>
  <si>
    <t>3,272.04</t>
  </si>
  <si>
    <t>1,090.68</t>
  </si>
  <si>
    <t>03368</t>
  </si>
  <si>
    <t>031022762</t>
  </si>
  <si>
    <t>1.2*1.4米 2吨</t>
  </si>
  <si>
    <t>2019.11.18</t>
  </si>
  <si>
    <t>记--506</t>
  </si>
  <si>
    <t>03369</t>
  </si>
  <si>
    <t>030100124</t>
  </si>
  <si>
    <t>基础型台式PH计</t>
  </si>
  <si>
    <t>FE28-STANDARD</t>
  </si>
  <si>
    <t>24.78</t>
  </si>
  <si>
    <t>297.36</t>
  </si>
  <si>
    <t>99.12</t>
  </si>
  <si>
    <t>记--508</t>
  </si>
  <si>
    <t>03370</t>
  </si>
  <si>
    <t>030100125</t>
  </si>
  <si>
    <t>99.11</t>
  </si>
  <si>
    <t>03371</t>
  </si>
  <si>
    <t>030100126</t>
  </si>
  <si>
    <t>液相色谱仪LC1100 官方翻新</t>
  </si>
  <si>
    <t>LC1100 二元泵 DAD检测器</t>
  </si>
  <si>
    <t>1,991.15</t>
  </si>
  <si>
    <t>23,893.80</t>
  </si>
  <si>
    <t>7,964.60</t>
  </si>
  <si>
    <t>03372</t>
  </si>
  <si>
    <t>030100127</t>
  </si>
  <si>
    <t>03373</t>
  </si>
  <si>
    <t>040200273</t>
  </si>
  <si>
    <t>扬天4000SI38100/8G/1000G/128G/21.5LED/WIN10</t>
  </si>
  <si>
    <t>国际贸易部（董自杰），丰乐种业新大楼806室</t>
  </si>
  <si>
    <t>538.14</t>
  </si>
  <si>
    <t>122.30</t>
  </si>
  <si>
    <t>记--510</t>
  </si>
  <si>
    <t>03374</t>
  </si>
  <si>
    <t>040300091</t>
  </si>
  <si>
    <t>惠普打印机M227SDN</t>
  </si>
  <si>
    <t>惠普M227SDN打印复印，网络，白色</t>
  </si>
  <si>
    <t>356.91</t>
  </si>
  <si>
    <t>81.06</t>
  </si>
  <si>
    <t>03375</t>
  </si>
  <si>
    <t>040300092</t>
  </si>
  <si>
    <t>惠普打印机M430DN</t>
  </si>
  <si>
    <t>M430DN网络打印</t>
  </si>
  <si>
    <t>456.19</t>
  </si>
  <si>
    <t>103.72</t>
  </si>
  <si>
    <t>03376</t>
  </si>
  <si>
    <t>040300093</t>
  </si>
  <si>
    <t>松下传真机</t>
  </si>
  <si>
    <t>KX-FP7009CN</t>
  </si>
  <si>
    <t>国际贸易部</t>
  </si>
  <si>
    <t>127.74</t>
  </si>
  <si>
    <t>29.03</t>
  </si>
  <si>
    <t>03377</t>
  </si>
  <si>
    <t>031022763</t>
  </si>
  <si>
    <t>TZB-IDY-A</t>
  </si>
  <si>
    <t>记--512</t>
  </si>
  <si>
    <t>03378</t>
  </si>
  <si>
    <t>031022764</t>
  </si>
  <si>
    <t>1,699.11</t>
  </si>
  <si>
    <t>03379</t>
  </si>
  <si>
    <t>031022765</t>
  </si>
  <si>
    <t>缓冲转盘</t>
  </si>
  <si>
    <t>UHP-1000A</t>
  </si>
  <si>
    <t>03380</t>
  </si>
  <si>
    <t>031022766</t>
  </si>
  <si>
    <t>03382</t>
  </si>
  <si>
    <t>031022767</t>
  </si>
  <si>
    <t>全自动装箱机（含放纸板装置等）</t>
  </si>
  <si>
    <t>KZ-ID</t>
  </si>
  <si>
    <t>2,025.86</t>
  </si>
  <si>
    <t>24,310.32</t>
  </si>
  <si>
    <t>8,103.45</t>
  </si>
  <si>
    <t>记--517</t>
  </si>
  <si>
    <t>03383</t>
  </si>
  <si>
    <t>031022768</t>
  </si>
  <si>
    <t>重型桶夹</t>
  </si>
  <si>
    <t>南通台劢福叉车销售</t>
  </si>
  <si>
    <t>记--519</t>
  </si>
  <si>
    <t>03384</t>
  </si>
  <si>
    <t>032500001</t>
  </si>
  <si>
    <t>烟台德瑞泵业有限公司</t>
  </si>
  <si>
    <t>101.77</t>
  </si>
  <si>
    <t>1,221.24</t>
  </si>
  <si>
    <t>407.08</t>
  </si>
  <si>
    <t>记--525</t>
  </si>
  <si>
    <t>03385</t>
  </si>
  <si>
    <t>032500002</t>
  </si>
  <si>
    <t>03386</t>
  </si>
  <si>
    <t>032500003</t>
  </si>
  <si>
    <t>03387</t>
  </si>
  <si>
    <t>032500004</t>
  </si>
  <si>
    <t>03388</t>
  </si>
  <si>
    <t>032500005</t>
  </si>
  <si>
    <t>闪蒸干燥机配套关风机</t>
  </si>
  <si>
    <t>常州市强迪干燥设备公</t>
  </si>
  <si>
    <t>76.11</t>
  </si>
  <si>
    <t>913.32</t>
  </si>
  <si>
    <t>304.42</t>
  </si>
  <si>
    <t>记--527</t>
  </si>
  <si>
    <t>03389</t>
  </si>
  <si>
    <t>032400009</t>
  </si>
  <si>
    <t>PT50000</t>
  </si>
  <si>
    <t>江苏林辉塑料制品公司</t>
  </si>
  <si>
    <t>记--529</t>
  </si>
  <si>
    <t>03390</t>
  </si>
  <si>
    <t>032600001</t>
  </si>
  <si>
    <t>不锈钢料斗</t>
  </si>
  <si>
    <t>非标定制</t>
  </si>
  <si>
    <t>合肥市春华起重公司</t>
  </si>
  <si>
    <t>记--533</t>
  </si>
  <si>
    <t>03391</t>
  </si>
  <si>
    <t>032600002</t>
  </si>
  <si>
    <t>03392</t>
  </si>
  <si>
    <t>032600003</t>
  </si>
  <si>
    <t>03393</t>
  </si>
  <si>
    <t>032600004</t>
  </si>
  <si>
    <t>03394</t>
  </si>
  <si>
    <t>032500006</t>
  </si>
  <si>
    <t>空气储罐</t>
  </si>
  <si>
    <t>DN400*6L=600</t>
  </si>
  <si>
    <t>肥东四车间</t>
  </si>
  <si>
    <t>江苏春绿机械制造公司</t>
  </si>
  <si>
    <t>46.90</t>
  </si>
  <si>
    <t>562.80</t>
  </si>
  <si>
    <t>187.61</t>
  </si>
  <si>
    <t>记--552</t>
  </si>
  <si>
    <t>03395</t>
  </si>
  <si>
    <t>032500007</t>
  </si>
  <si>
    <t>03396</t>
  </si>
  <si>
    <t>032500008</t>
  </si>
  <si>
    <t>圆块孔式石墨降膜吸收器</t>
  </si>
  <si>
    <t>YKXA40-15M2</t>
  </si>
  <si>
    <t>东台市西达石墨设备公</t>
  </si>
  <si>
    <t>1,800.92</t>
  </si>
  <si>
    <t>654.87</t>
  </si>
  <si>
    <t>记--554</t>
  </si>
  <si>
    <t>03397</t>
  </si>
  <si>
    <t>032500009</t>
  </si>
  <si>
    <t>163.72</t>
  </si>
  <si>
    <t>1,964.64</t>
  </si>
  <si>
    <t>03398</t>
  </si>
  <si>
    <t>032500010</t>
  </si>
  <si>
    <t>03399</t>
  </si>
  <si>
    <t>032500011</t>
  </si>
  <si>
    <t>135.13</t>
  </si>
  <si>
    <t>1,936.05</t>
  </si>
  <si>
    <t>03400</t>
  </si>
  <si>
    <t>032500012</t>
  </si>
  <si>
    <t>吸收塔（含安装）</t>
  </si>
  <si>
    <t>设备及配件安装</t>
  </si>
  <si>
    <t>肥东合成四车间（5台新及1台旧塔安装）</t>
  </si>
  <si>
    <t>100.80</t>
  </si>
  <si>
    <t>1,209.60</t>
  </si>
  <si>
    <t>403.19</t>
  </si>
  <si>
    <t>记--556</t>
  </si>
  <si>
    <t>03401</t>
  </si>
  <si>
    <t>032500013</t>
  </si>
  <si>
    <t>03402</t>
  </si>
  <si>
    <t>032500014</t>
  </si>
  <si>
    <t>03403</t>
  </si>
  <si>
    <t>032500015</t>
  </si>
  <si>
    <t>03404</t>
  </si>
  <si>
    <t>032500016</t>
  </si>
  <si>
    <t>03410</t>
  </si>
  <si>
    <t>032700001</t>
  </si>
  <si>
    <t>货架-横梁式货架-综合性智能仓库设备</t>
  </si>
  <si>
    <t>4352个货位（泰禾）</t>
  </si>
  <si>
    <t>2019.11.25</t>
  </si>
  <si>
    <t>综合智能仓库设备</t>
  </si>
  <si>
    <t>肥东制剂综合智能仓库</t>
  </si>
  <si>
    <t>14,428.53</t>
  </si>
  <si>
    <t>173,142.36</t>
  </si>
  <si>
    <t>57,714.14</t>
  </si>
  <si>
    <t>记--595</t>
  </si>
  <si>
    <t>0327</t>
  </si>
  <si>
    <t>03411</t>
  </si>
  <si>
    <t>032700002</t>
  </si>
  <si>
    <t>天轨-横梁式货架-综合性智能仓库设备</t>
  </si>
  <si>
    <t>480米（泰禾）</t>
  </si>
  <si>
    <t>681.90</t>
  </si>
  <si>
    <t>8,182.80</t>
  </si>
  <si>
    <t>2,727.59</t>
  </si>
  <si>
    <t>03412</t>
  </si>
  <si>
    <t>032700003</t>
  </si>
  <si>
    <t>地轨及附件-横梁式货架-综合性智能仓库设备</t>
  </si>
  <si>
    <t>1,591.51</t>
  </si>
  <si>
    <t>19,098.12</t>
  </si>
  <si>
    <t>6,366.03</t>
  </si>
  <si>
    <t>03413</t>
  </si>
  <si>
    <t>032700004</t>
  </si>
  <si>
    <t>堆垛机本体-变轨单深堆垛机（载重1T）-综合性智能仓库设备</t>
  </si>
  <si>
    <t>泰禾SEW电机/德马格走行机构</t>
  </si>
  <si>
    <t>2,655.82</t>
  </si>
  <si>
    <t>31,869.84</t>
  </si>
  <si>
    <t>10,623.28</t>
  </si>
  <si>
    <t>03414</t>
  </si>
  <si>
    <t>032700005</t>
  </si>
  <si>
    <t>03415</t>
  </si>
  <si>
    <t>032700006</t>
  </si>
  <si>
    <t>堆垛机电控系统-变轨单深堆垛机（载重1T）-综合性智能仓库设备</t>
  </si>
  <si>
    <t>SIEMENS*PROGRAM</t>
  </si>
  <si>
    <t>1,090.78</t>
  </si>
  <si>
    <t>13,089.36</t>
  </si>
  <si>
    <t>4,363.10</t>
  </si>
  <si>
    <t>03416</t>
  </si>
  <si>
    <t>032700007</t>
  </si>
  <si>
    <t>03417</t>
  </si>
  <si>
    <t>032700008</t>
  </si>
  <si>
    <t>货叉-变轨单深堆垛机（载重1T）-综合性智能仓库设备</t>
  </si>
  <si>
    <t>MIAS</t>
  </si>
  <si>
    <t>711.38</t>
  </si>
  <si>
    <t>8,536.56</t>
  </si>
  <si>
    <t>2,845.52</t>
  </si>
  <si>
    <t>03418</t>
  </si>
  <si>
    <t>032700009</t>
  </si>
  <si>
    <t>03419</t>
  </si>
  <si>
    <t>032700010</t>
  </si>
  <si>
    <t>条码认证-变轨单深堆垛机（载重1T）-综合性智能仓库设备</t>
  </si>
  <si>
    <t>P*F</t>
  </si>
  <si>
    <t>131.42</t>
  </si>
  <si>
    <t>1,577.04</t>
  </si>
  <si>
    <t>525.69</t>
  </si>
  <si>
    <t>03420</t>
  </si>
  <si>
    <t>032700011</t>
  </si>
  <si>
    <t>03421</t>
  </si>
  <si>
    <t>032700012</t>
  </si>
  <si>
    <t>03422</t>
  </si>
  <si>
    <t>032700013</t>
  </si>
  <si>
    <t>03423</t>
  </si>
  <si>
    <t>032700014</t>
  </si>
  <si>
    <t>无线光通讯-变轨单深堆垛机（载重1T）-综合性智能仓库设备</t>
  </si>
  <si>
    <t>90.11</t>
  </si>
  <si>
    <t>1,081.32</t>
  </si>
  <si>
    <t>360.43</t>
  </si>
  <si>
    <t>03424</t>
  </si>
  <si>
    <t>032700015</t>
  </si>
  <si>
    <t>03425</t>
  </si>
  <si>
    <t>032700016</t>
  </si>
  <si>
    <t>固定条码阅读器-变轨单深堆垛机（载重1T）-综合性智能仓库设备</t>
  </si>
  <si>
    <t>SICK</t>
  </si>
  <si>
    <t>113.81</t>
  </si>
  <si>
    <t>1,365.72</t>
  </si>
  <si>
    <t>455.26</t>
  </si>
  <si>
    <t>03426</t>
  </si>
  <si>
    <t>032700017</t>
  </si>
  <si>
    <t>03427</t>
  </si>
  <si>
    <t>032700018</t>
  </si>
  <si>
    <t>03428</t>
  </si>
  <si>
    <t>032700019</t>
  </si>
  <si>
    <t>03429</t>
  </si>
  <si>
    <t>032700020</t>
  </si>
  <si>
    <t>换轨系统-变轨单深堆垛机（载重1T）-综合性智能仓库设备</t>
  </si>
  <si>
    <t>秦禾</t>
  </si>
  <si>
    <t>284.55</t>
  </si>
  <si>
    <t>3,414.60</t>
  </si>
  <si>
    <t>1,138.22</t>
  </si>
  <si>
    <t>03430</t>
  </si>
  <si>
    <t>032700021</t>
  </si>
  <si>
    <t>03431</t>
  </si>
  <si>
    <t>032700022</t>
  </si>
  <si>
    <t>03432</t>
  </si>
  <si>
    <t>032700023</t>
  </si>
  <si>
    <t>03433</t>
  </si>
  <si>
    <t>032700024</t>
  </si>
  <si>
    <t>03434</t>
  </si>
  <si>
    <t>032700025</t>
  </si>
  <si>
    <t>03435</t>
  </si>
  <si>
    <t>032700026</t>
  </si>
  <si>
    <t>滑触线集电臂及附件-变轨单深堆垛机（载重1T）-综合性智能仓库设备</t>
  </si>
  <si>
    <t>法勒480米</t>
  </si>
  <si>
    <t>1,696.77</t>
  </si>
  <si>
    <t>20,361.24</t>
  </si>
  <si>
    <t>6,787.08</t>
  </si>
  <si>
    <t>03436</t>
  </si>
  <si>
    <t>032700027</t>
  </si>
  <si>
    <t>链条输送机-出入库系统-综合性智能仓库设备</t>
  </si>
  <si>
    <t>泰禾</t>
  </si>
  <si>
    <t>03437</t>
  </si>
  <si>
    <t>032700028</t>
  </si>
  <si>
    <t>03438</t>
  </si>
  <si>
    <t>032700029</t>
  </si>
  <si>
    <t>03439</t>
  </si>
  <si>
    <t>032700030</t>
  </si>
  <si>
    <t>03440</t>
  </si>
  <si>
    <t>032700031</t>
  </si>
  <si>
    <t>03441</t>
  </si>
  <si>
    <t>032700032</t>
  </si>
  <si>
    <t>03442</t>
  </si>
  <si>
    <t>032700033</t>
  </si>
  <si>
    <t>03443</t>
  </si>
  <si>
    <t>032700034</t>
  </si>
  <si>
    <t>03444</t>
  </si>
  <si>
    <t>032700035</t>
  </si>
  <si>
    <t>03445</t>
  </si>
  <si>
    <t>032700036</t>
  </si>
  <si>
    <t>03446</t>
  </si>
  <si>
    <t>032700037</t>
  </si>
  <si>
    <t>03447</t>
  </si>
  <si>
    <t>032700038</t>
  </si>
  <si>
    <t>03448</t>
  </si>
  <si>
    <t>032700039</t>
  </si>
  <si>
    <t>03449</t>
  </si>
  <si>
    <t>032700040</t>
  </si>
  <si>
    <t>03450</t>
  </si>
  <si>
    <t>032700041</t>
  </si>
  <si>
    <t>03451</t>
  </si>
  <si>
    <t>032700042</t>
  </si>
  <si>
    <t>03452</t>
  </si>
  <si>
    <t>032700043</t>
  </si>
  <si>
    <t>电气控制系统-出入库系统-综合性智能仓库设备</t>
  </si>
  <si>
    <t>8,275.92</t>
  </si>
  <si>
    <t>2,758.62</t>
  </si>
  <si>
    <t>03453</t>
  </si>
  <si>
    <t>032700044</t>
  </si>
  <si>
    <t>主配电柜-出入库系统-综合性智能仓库设备</t>
  </si>
  <si>
    <t>03454</t>
  </si>
  <si>
    <t>032700045</t>
  </si>
  <si>
    <t>外形检测-出入库系统-综合性智能仓库设备</t>
  </si>
  <si>
    <t>03455</t>
  </si>
  <si>
    <t>032700046</t>
  </si>
  <si>
    <t>03456</t>
  </si>
  <si>
    <t>032700047</t>
  </si>
  <si>
    <t>03457</t>
  </si>
  <si>
    <t>032700048</t>
  </si>
  <si>
    <t>03458</t>
  </si>
  <si>
    <t>032700049</t>
  </si>
  <si>
    <t>03459</t>
  </si>
  <si>
    <t>032700050</t>
  </si>
  <si>
    <t>03460</t>
  </si>
  <si>
    <t>032700051</t>
  </si>
  <si>
    <t>03461</t>
  </si>
  <si>
    <t>032700052</t>
  </si>
  <si>
    <t>03462</t>
  </si>
  <si>
    <t>032700053</t>
  </si>
  <si>
    <t>安全护栏-出入库系统-综合性智能仓库设备</t>
  </si>
  <si>
    <t>03463</t>
  </si>
  <si>
    <t>032700054</t>
  </si>
  <si>
    <t>服务器-软件-综合性智能仓库设备</t>
  </si>
  <si>
    <t>IBM</t>
  </si>
  <si>
    <t>03464</t>
  </si>
  <si>
    <t>032700055</t>
  </si>
  <si>
    <t>监控计算机（WCS）-软件-综合性智能仓库设备</t>
  </si>
  <si>
    <t>研祥/研华15处理器（双网卡）</t>
  </si>
  <si>
    <t>03465</t>
  </si>
  <si>
    <t>032700056</t>
  </si>
  <si>
    <t>管理计算机（WCS）-软件-综合性智能仓库设备</t>
  </si>
  <si>
    <t>联想T6900C 17 6700/4GB/1TB/1G独显</t>
  </si>
  <si>
    <t>03466</t>
  </si>
  <si>
    <t>032700057</t>
  </si>
  <si>
    <t>不间断电源UOS-软件-综合性智能仓库设备</t>
  </si>
  <si>
    <t>山特3KVA</t>
  </si>
  <si>
    <t>03467</t>
  </si>
  <si>
    <t>032700058</t>
  </si>
  <si>
    <t>手持终端-软件-综合性智能仓库设备</t>
  </si>
  <si>
    <t>摩托罗拉MC3190</t>
  </si>
  <si>
    <t>73.28</t>
  </si>
  <si>
    <t>879.36</t>
  </si>
  <si>
    <t>03468</t>
  </si>
  <si>
    <t>032700059</t>
  </si>
  <si>
    <t>03469</t>
  </si>
  <si>
    <t>032700060</t>
  </si>
  <si>
    <t>LED显示屏-软件-综合性智能仓库设备</t>
  </si>
  <si>
    <t>单基色05</t>
  </si>
  <si>
    <t>03470</t>
  </si>
  <si>
    <t>032700061</t>
  </si>
  <si>
    <t>03471</t>
  </si>
  <si>
    <t>032700062</t>
  </si>
  <si>
    <t>03472</t>
  </si>
  <si>
    <t>032700063</t>
  </si>
  <si>
    <t>03473</t>
  </si>
  <si>
    <t>032700064</t>
  </si>
  <si>
    <t>03474</t>
  </si>
  <si>
    <t>032700065</t>
  </si>
  <si>
    <t>03475</t>
  </si>
  <si>
    <t>032700066</t>
  </si>
  <si>
    <t>03476</t>
  </si>
  <si>
    <t>032700067</t>
  </si>
  <si>
    <t>03477</t>
  </si>
  <si>
    <t>032700068</t>
  </si>
  <si>
    <t>03478</t>
  </si>
  <si>
    <t>032700069</t>
  </si>
  <si>
    <t>03479</t>
  </si>
  <si>
    <t>032700070</t>
  </si>
  <si>
    <t>03480</t>
  </si>
  <si>
    <t>032700071</t>
  </si>
  <si>
    <t>03481</t>
  </si>
  <si>
    <t>032700072</t>
  </si>
  <si>
    <t>03482</t>
  </si>
  <si>
    <t>032700073</t>
  </si>
  <si>
    <t>03483</t>
  </si>
  <si>
    <t>032700074</t>
  </si>
  <si>
    <t>03484</t>
  </si>
  <si>
    <t>032700075</t>
  </si>
  <si>
    <t>03485</t>
  </si>
  <si>
    <t>032700076</t>
  </si>
  <si>
    <t>无线基站-软件-综合性智能仓库设备</t>
  </si>
  <si>
    <t>摩托罗拉AP7131</t>
  </si>
  <si>
    <t>03486</t>
  </si>
  <si>
    <t>032700077</t>
  </si>
  <si>
    <t>条码打印机-软件-综合性智能仓库设备</t>
  </si>
  <si>
    <t>Zebra4</t>
  </si>
  <si>
    <t>03487</t>
  </si>
  <si>
    <t>032700078</t>
  </si>
  <si>
    <t>其他线揽辅材-软件-综合性智能仓库设备</t>
  </si>
  <si>
    <t>03488</t>
  </si>
  <si>
    <t>032700079</t>
  </si>
  <si>
    <t>WCS控制系统软件-软件-综合性智能仓库设备</t>
  </si>
  <si>
    <t>03489</t>
  </si>
  <si>
    <t>032700080</t>
  </si>
  <si>
    <t>RFS控制系统软件-软件-综合性智能仓库设备</t>
  </si>
  <si>
    <t>03490</t>
  </si>
  <si>
    <t>032700081</t>
  </si>
  <si>
    <t>WMS仓库管理系统-软件-综合性智能仓库设备</t>
  </si>
  <si>
    <t>12,413.76</t>
  </si>
  <si>
    <t>03493</t>
  </si>
  <si>
    <t>032700084</t>
  </si>
  <si>
    <t>103.44</t>
  </si>
  <si>
    <t>03494</t>
  </si>
  <si>
    <t>032700085</t>
  </si>
  <si>
    <t>03495</t>
  </si>
  <si>
    <t>032700086</t>
  </si>
  <si>
    <t>03496</t>
  </si>
  <si>
    <t>032700087</t>
  </si>
  <si>
    <t>03497</t>
  </si>
  <si>
    <t>032700088</t>
  </si>
  <si>
    <t>03498</t>
  </si>
  <si>
    <t>032700089</t>
  </si>
  <si>
    <t>03499</t>
  </si>
  <si>
    <t>032700090</t>
  </si>
  <si>
    <t>03500</t>
  </si>
  <si>
    <t>032700091</t>
  </si>
  <si>
    <t>03501</t>
  </si>
  <si>
    <t>032700092</t>
  </si>
  <si>
    <t>03502</t>
  </si>
  <si>
    <t>032700093</t>
  </si>
  <si>
    <t>03503</t>
  </si>
  <si>
    <t>032700094</t>
  </si>
  <si>
    <t>03504</t>
  </si>
  <si>
    <t>032700095</t>
  </si>
  <si>
    <t>03505</t>
  </si>
  <si>
    <t>0100060</t>
  </si>
  <si>
    <t>肥东综合性智能仓库</t>
  </si>
  <si>
    <t>皖（2023）肥东县不动产权第0131831号，建筑面积2974.90㎡，钢结构，单层</t>
  </si>
  <si>
    <t>安徽振楷园林建筑工程有限公司</t>
  </si>
  <si>
    <t>12,446.49</t>
  </si>
  <si>
    <t>149,357.88</t>
  </si>
  <si>
    <t>248,929.77</t>
  </si>
  <si>
    <t>记--594</t>
  </si>
  <si>
    <t>03506</t>
  </si>
  <si>
    <t>032500017</t>
  </si>
  <si>
    <t>1750*1350*400</t>
  </si>
  <si>
    <t>合肥瑶海艺固</t>
  </si>
  <si>
    <t>29.13</t>
  </si>
  <si>
    <t>349.56</t>
  </si>
  <si>
    <t>116.51</t>
  </si>
  <si>
    <t>记--789</t>
  </si>
  <si>
    <t>03507</t>
  </si>
  <si>
    <t>032500018</t>
  </si>
  <si>
    <t>116.50</t>
  </si>
  <si>
    <t>03508</t>
  </si>
  <si>
    <t>032500019</t>
  </si>
  <si>
    <t>03509</t>
  </si>
  <si>
    <t>032500020</t>
  </si>
  <si>
    <t>03510</t>
  </si>
  <si>
    <t>040900529</t>
  </si>
  <si>
    <t>手机保管箱</t>
  </si>
  <si>
    <t>上海洛港实业</t>
  </si>
  <si>
    <t>560.88</t>
  </si>
  <si>
    <t>127.43</t>
  </si>
  <si>
    <t>03511</t>
  </si>
  <si>
    <t>032500021</t>
  </si>
  <si>
    <t>搪瓷储罐</t>
  </si>
  <si>
    <t>2019.11.26</t>
  </si>
  <si>
    <t>73.89</t>
  </si>
  <si>
    <t>886.68</t>
  </si>
  <si>
    <t>295.58</t>
  </si>
  <si>
    <t>记--797</t>
  </si>
  <si>
    <t>03512</t>
  </si>
  <si>
    <t>032500022</t>
  </si>
  <si>
    <t>03513</t>
  </si>
  <si>
    <t>032500023</t>
  </si>
  <si>
    <t>03514</t>
  </si>
  <si>
    <t>032500024</t>
  </si>
  <si>
    <t>03515</t>
  </si>
  <si>
    <t>032500025</t>
  </si>
  <si>
    <t>03516</t>
  </si>
  <si>
    <t>032500026</t>
  </si>
  <si>
    <t>03517</t>
  </si>
  <si>
    <t>032500027</t>
  </si>
  <si>
    <t>烟台德瑞博泵业公司</t>
  </si>
  <si>
    <t>记--799</t>
  </si>
  <si>
    <t>03518</t>
  </si>
  <si>
    <t>032500028</t>
  </si>
  <si>
    <t>03519</t>
  </si>
  <si>
    <t>032500029</t>
  </si>
  <si>
    <t>03520</t>
  </si>
  <si>
    <t>032500030</t>
  </si>
  <si>
    <t>03521</t>
  </si>
  <si>
    <t>032500031</t>
  </si>
  <si>
    <t>03522</t>
  </si>
  <si>
    <t>032500032</t>
  </si>
  <si>
    <t>03523</t>
  </si>
  <si>
    <t>031022769</t>
  </si>
  <si>
    <t>TZB-IDT-A</t>
  </si>
  <si>
    <t>记--801</t>
  </si>
  <si>
    <t>03524</t>
  </si>
  <si>
    <t>031022770</t>
  </si>
  <si>
    <t>03525</t>
  </si>
  <si>
    <t>031022771</t>
  </si>
  <si>
    <t>03526</t>
  </si>
  <si>
    <t>031022772</t>
  </si>
  <si>
    <t>03527</t>
  </si>
  <si>
    <t>031022773</t>
  </si>
  <si>
    <t>03528</t>
  </si>
  <si>
    <t>031022774</t>
  </si>
  <si>
    <t>03529</t>
  </si>
  <si>
    <t>031022775</t>
  </si>
  <si>
    <t>03530</t>
  </si>
  <si>
    <t>031022776</t>
  </si>
  <si>
    <t>03532</t>
  </si>
  <si>
    <t>031022777</t>
  </si>
  <si>
    <t>0.8*1.3米 2吨</t>
  </si>
  <si>
    <t>2019.11.28</t>
  </si>
  <si>
    <t>19.47</t>
  </si>
  <si>
    <t>233.64</t>
  </si>
  <si>
    <t>03533</t>
  </si>
  <si>
    <t>030100128</t>
  </si>
  <si>
    <t>颗粒剂粉尘仪</t>
  </si>
  <si>
    <t>FCY-2型</t>
  </si>
  <si>
    <t>肥东合成质检室</t>
  </si>
  <si>
    <t>北京勤诚亦信科技公司</t>
  </si>
  <si>
    <t>74.34</t>
  </si>
  <si>
    <t>892.08</t>
  </si>
  <si>
    <t>297.35</t>
  </si>
  <si>
    <t>记--844</t>
  </si>
  <si>
    <t>03534</t>
  </si>
  <si>
    <t>030100129</t>
  </si>
  <si>
    <t>颗粒剂耐磨性试验仪</t>
  </si>
  <si>
    <t>NMY-2型</t>
  </si>
  <si>
    <t>112.39</t>
  </si>
  <si>
    <t>1,348.68</t>
  </si>
  <si>
    <t>449.56</t>
  </si>
  <si>
    <t>03535</t>
  </si>
  <si>
    <t>030100130</t>
  </si>
  <si>
    <t>堆密度试验仪</t>
  </si>
  <si>
    <t>DMDY-1型</t>
  </si>
  <si>
    <t>87.61</t>
  </si>
  <si>
    <t>1,051.32</t>
  </si>
  <si>
    <t>350.44</t>
  </si>
  <si>
    <t>03536</t>
  </si>
  <si>
    <t>031022778</t>
  </si>
  <si>
    <t>记--846</t>
  </si>
  <si>
    <t>03537</t>
  </si>
  <si>
    <t>031022779</t>
  </si>
  <si>
    <t>03538</t>
  </si>
  <si>
    <t>031022780</t>
  </si>
  <si>
    <t>03539</t>
  </si>
  <si>
    <t>031022781</t>
  </si>
  <si>
    <t>03540</t>
  </si>
  <si>
    <t>032400014</t>
  </si>
  <si>
    <t>不锈钢深水井</t>
  </si>
  <si>
    <t>4JAD8/20-4KW</t>
  </si>
  <si>
    <t>32.74</t>
  </si>
  <si>
    <t>392.88</t>
  </si>
  <si>
    <t>130.97</t>
  </si>
  <si>
    <t>记--848</t>
  </si>
  <si>
    <t>03541</t>
  </si>
  <si>
    <t>032500033</t>
  </si>
  <si>
    <t>电动防爆减速机</t>
  </si>
  <si>
    <t>BLD4-17-11</t>
  </si>
  <si>
    <t>江苏共拓装备科技</t>
  </si>
  <si>
    <t>51.33</t>
  </si>
  <si>
    <t>615.96</t>
  </si>
  <si>
    <t>205.31</t>
  </si>
  <si>
    <t>记--1007</t>
  </si>
  <si>
    <t>03542</t>
  </si>
  <si>
    <t>032500034</t>
  </si>
  <si>
    <t>03543</t>
  </si>
  <si>
    <t>032500035</t>
  </si>
  <si>
    <t>03544</t>
  </si>
  <si>
    <t>030800225</t>
  </si>
  <si>
    <t>JF9-26N05A</t>
  </si>
  <si>
    <t>2019.11.29</t>
  </si>
  <si>
    <t>合成一车间(烟嘧车间）</t>
  </si>
  <si>
    <t>53.10</t>
  </si>
  <si>
    <t>637.20</t>
  </si>
  <si>
    <t>记--1100</t>
  </si>
  <si>
    <t>03545</t>
  </si>
  <si>
    <t>030800226</t>
  </si>
  <si>
    <t>WVP200-1</t>
  </si>
  <si>
    <t>03546</t>
  </si>
  <si>
    <t>030800227</t>
  </si>
  <si>
    <t>03547</t>
  </si>
  <si>
    <t>030800228</t>
  </si>
  <si>
    <t>03548</t>
  </si>
  <si>
    <t>030800229</t>
  </si>
  <si>
    <t>03549</t>
  </si>
  <si>
    <t>030800230</t>
  </si>
  <si>
    <t>03550</t>
  </si>
  <si>
    <t>030800231</t>
  </si>
  <si>
    <t>03551</t>
  </si>
  <si>
    <t>031022782</t>
  </si>
  <si>
    <t>风量2000M3/H</t>
  </si>
  <si>
    <t>107.96</t>
  </si>
  <si>
    <t>1,295.52</t>
  </si>
  <si>
    <t>431.86</t>
  </si>
  <si>
    <t>03552</t>
  </si>
  <si>
    <t>030700296</t>
  </si>
  <si>
    <t>电子吊称</t>
  </si>
  <si>
    <t>防爆1T</t>
  </si>
  <si>
    <t>合肥天和电子衡器</t>
  </si>
  <si>
    <t>38.05</t>
  </si>
  <si>
    <t>456.60</t>
  </si>
  <si>
    <t>152.21</t>
  </si>
  <si>
    <t>记--1106</t>
  </si>
  <si>
    <t>03553</t>
  </si>
  <si>
    <t>030700297</t>
  </si>
  <si>
    <t>03555</t>
  </si>
  <si>
    <t>030700298</t>
  </si>
  <si>
    <t>03556</t>
  </si>
  <si>
    <t>032500039</t>
  </si>
  <si>
    <t>03557</t>
  </si>
  <si>
    <t>032500040</t>
  </si>
  <si>
    <t>03558</t>
  </si>
  <si>
    <t>032500041</t>
  </si>
  <si>
    <t>03559</t>
  </si>
  <si>
    <t>032500042</t>
  </si>
  <si>
    <t>03560</t>
  </si>
  <si>
    <t>032500043</t>
  </si>
  <si>
    <t>03561</t>
  </si>
  <si>
    <t>032500044</t>
  </si>
  <si>
    <t>03562</t>
  </si>
  <si>
    <t>032500045</t>
  </si>
  <si>
    <t>03563</t>
  </si>
  <si>
    <t>032500046</t>
  </si>
  <si>
    <t>03565</t>
  </si>
  <si>
    <t>030700308</t>
  </si>
  <si>
    <t>蒸发式冷风机</t>
  </si>
  <si>
    <t>YS-11(1.1防爆）</t>
  </si>
  <si>
    <t>蚌埠新开泰环境</t>
  </si>
  <si>
    <t>记--1112</t>
  </si>
  <si>
    <t>03566</t>
  </si>
  <si>
    <t>032600005</t>
  </si>
  <si>
    <t>YS-11（1.1KW防爆）</t>
  </si>
  <si>
    <t>肥东合成三车间（精噁）</t>
  </si>
  <si>
    <t>蚌埠新开泰环境公司</t>
  </si>
  <si>
    <t>03567</t>
  </si>
  <si>
    <t>032600006</t>
  </si>
  <si>
    <t>03568</t>
  </si>
  <si>
    <t>032500036</t>
  </si>
  <si>
    <t>YS-11(1.1KW）</t>
  </si>
  <si>
    <t>肥东合成四车间（苯磺隆）</t>
  </si>
  <si>
    <t>蚌埠新开泰环境设备</t>
  </si>
  <si>
    <t>03569</t>
  </si>
  <si>
    <t>032500037</t>
  </si>
  <si>
    <t>03570</t>
  </si>
  <si>
    <t>031022783</t>
  </si>
  <si>
    <t>23.45</t>
  </si>
  <si>
    <t>281.40</t>
  </si>
  <si>
    <t>03571</t>
  </si>
  <si>
    <t>031022784</t>
  </si>
  <si>
    <t>03572</t>
  </si>
  <si>
    <t>031022785</t>
  </si>
  <si>
    <t>03573</t>
  </si>
  <si>
    <t>031022786</t>
  </si>
  <si>
    <t>03574</t>
  </si>
  <si>
    <t>030200202</t>
  </si>
  <si>
    <t>英格索兰气动隔膜泵</t>
  </si>
  <si>
    <t>50GDL12-15*8</t>
  </si>
  <si>
    <t>32.52</t>
  </si>
  <si>
    <t>390.24</t>
  </si>
  <si>
    <t>130.09</t>
  </si>
  <si>
    <t>记--1114</t>
  </si>
  <si>
    <t>03575</t>
  </si>
  <si>
    <t>030200203</t>
  </si>
  <si>
    <t>03576</t>
  </si>
  <si>
    <t>031022787</t>
  </si>
  <si>
    <t>全自动旋盖机</t>
  </si>
  <si>
    <t>FXX-6B</t>
  </si>
  <si>
    <t>1,457.52</t>
  </si>
  <si>
    <t>17,490.24</t>
  </si>
  <si>
    <t>5,830.09</t>
  </si>
  <si>
    <t>记--1116</t>
  </si>
  <si>
    <t>03577</t>
  </si>
  <si>
    <t>030800232</t>
  </si>
  <si>
    <t>冷凝器</t>
  </si>
  <si>
    <t>F=20M2</t>
  </si>
  <si>
    <t>274.34</t>
  </si>
  <si>
    <t>3,292.08</t>
  </si>
  <si>
    <t>1,097.35</t>
  </si>
  <si>
    <t>记--1118</t>
  </si>
  <si>
    <t>03578</t>
  </si>
  <si>
    <t>030800233</t>
  </si>
  <si>
    <t>03579</t>
  </si>
  <si>
    <t>030700309</t>
  </si>
  <si>
    <t>JZJWLW300.200</t>
  </si>
  <si>
    <t>南通市威士真空</t>
  </si>
  <si>
    <t>记--1120</t>
  </si>
  <si>
    <t>03580</t>
  </si>
  <si>
    <t>031022788</t>
  </si>
  <si>
    <t>防爆玻璃钢离心风机</t>
  </si>
  <si>
    <t>BF4-72-5A(2p11kw)</t>
  </si>
  <si>
    <t>浙江天宏风机</t>
  </si>
  <si>
    <t>记--1122</t>
  </si>
  <si>
    <t>03581</t>
  </si>
  <si>
    <t>031022789</t>
  </si>
  <si>
    <t>79.65</t>
  </si>
  <si>
    <t>955.80</t>
  </si>
  <si>
    <t>03582</t>
  </si>
  <si>
    <t>032500047</t>
  </si>
  <si>
    <t>BF4-72-5A</t>
  </si>
  <si>
    <t>03583</t>
  </si>
  <si>
    <t>040300094</t>
  </si>
  <si>
    <t>打印机(惠普HP）M126a黑白多功能三合一激光一体机</t>
  </si>
  <si>
    <t>132A/132NW</t>
  </si>
  <si>
    <t>2019.12.13</t>
  </si>
  <si>
    <t>195.54</t>
  </si>
  <si>
    <t>03584</t>
  </si>
  <si>
    <t>032500048</t>
  </si>
  <si>
    <t>2019.12.20</t>
  </si>
  <si>
    <t>肥东四车间（苯磺隆）</t>
  </si>
  <si>
    <t>记--777</t>
  </si>
  <si>
    <t>03585</t>
  </si>
  <si>
    <t>032500049</t>
  </si>
  <si>
    <t>03586</t>
  </si>
  <si>
    <t>032500050</t>
  </si>
  <si>
    <t>03587</t>
  </si>
  <si>
    <t>032500051</t>
  </si>
  <si>
    <t>03588</t>
  </si>
  <si>
    <t>032500052</t>
  </si>
  <si>
    <t>03589</t>
  </si>
  <si>
    <t>032500053</t>
  </si>
  <si>
    <t>50.44</t>
  </si>
  <si>
    <t>605.28</t>
  </si>
  <si>
    <t>201.77</t>
  </si>
  <si>
    <t>03590</t>
  </si>
  <si>
    <t>032500054</t>
  </si>
  <si>
    <t>03591</t>
  </si>
  <si>
    <t>032500055</t>
  </si>
  <si>
    <t>03594</t>
  </si>
  <si>
    <t>031900113</t>
  </si>
  <si>
    <t>升降作业平台（半电动高空取料车）</t>
  </si>
  <si>
    <t>200KG4M</t>
  </si>
  <si>
    <t>肥东制剂气粉车间</t>
  </si>
  <si>
    <t>上海舜畅机械设备</t>
  </si>
  <si>
    <t>记--780</t>
  </si>
  <si>
    <t>03595</t>
  </si>
  <si>
    <t>032500058</t>
  </si>
  <si>
    <t>03596</t>
  </si>
  <si>
    <t>032500059</t>
  </si>
  <si>
    <t>03597</t>
  </si>
  <si>
    <t>031022790</t>
  </si>
  <si>
    <t>03598</t>
  </si>
  <si>
    <t>031022791</t>
  </si>
  <si>
    <t>03599</t>
  </si>
  <si>
    <t>031022792</t>
  </si>
  <si>
    <t>搬运车</t>
  </si>
  <si>
    <t>CBY3T 1300*1220*85</t>
  </si>
  <si>
    <t>湖北宏力液压科技</t>
  </si>
  <si>
    <t>25.22</t>
  </si>
  <si>
    <t>302.64</t>
  </si>
  <si>
    <t>100.88</t>
  </si>
  <si>
    <t>03600</t>
  </si>
  <si>
    <t>032500060</t>
  </si>
  <si>
    <t>临沂宏业化工</t>
  </si>
  <si>
    <t>03601</t>
  </si>
  <si>
    <t>032500061</t>
  </si>
  <si>
    <t>03602</t>
  </si>
  <si>
    <t>032500062</t>
  </si>
  <si>
    <t>PP管式反应器</t>
  </si>
  <si>
    <t>DN50盘管 每组80米</t>
  </si>
  <si>
    <t>淄博永鑫化工环保</t>
  </si>
  <si>
    <t>49.56</t>
  </si>
  <si>
    <t>594.72</t>
  </si>
  <si>
    <t>198.23</t>
  </si>
  <si>
    <t>03604</t>
  </si>
  <si>
    <t>030800235</t>
  </si>
  <si>
    <t>甲苯高位槽5000L</t>
  </si>
  <si>
    <t>1700*2100</t>
  </si>
  <si>
    <t>2019.12.23</t>
  </si>
  <si>
    <t>无锡市煜伟石化装备公</t>
  </si>
  <si>
    <t>269.91</t>
  </si>
  <si>
    <t>3,238.92</t>
  </si>
  <si>
    <t>1,079.65</t>
  </si>
  <si>
    <t>记--910</t>
  </si>
  <si>
    <t>03605</t>
  </si>
  <si>
    <t>030800236</t>
  </si>
  <si>
    <t>03606</t>
  </si>
  <si>
    <t>030800237</t>
  </si>
  <si>
    <t>03608</t>
  </si>
  <si>
    <t>030800239</t>
  </si>
  <si>
    <t>03609</t>
  </si>
  <si>
    <t>030800240</t>
  </si>
  <si>
    <t>缓冲罐200L</t>
  </si>
  <si>
    <t>500*1000</t>
  </si>
  <si>
    <t>03610</t>
  </si>
  <si>
    <t>030800241</t>
  </si>
  <si>
    <t>03611</t>
  </si>
  <si>
    <t>030800242</t>
  </si>
  <si>
    <t>缓冲罐300L</t>
  </si>
  <si>
    <t>500*1500</t>
  </si>
  <si>
    <t>438.02</t>
  </si>
  <si>
    <t>03612</t>
  </si>
  <si>
    <t>030800243</t>
  </si>
  <si>
    <t>03614</t>
  </si>
  <si>
    <t>031022794</t>
  </si>
  <si>
    <t>03617</t>
  </si>
  <si>
    <t>032500065</t>
  </si>
  <si>
    <t>搪玻璃片式冷凝器</t>
  </si>
  <si>
    <t>W-1型 3孔 6平方/台</t>
  </si>
  <si>
    <t>南京正源搪瓷设备</t>
  </si>
  <si>
    <t>100.35</t>
  </si>
  <si>
    <t>1,204.20</t>
  </si>
  <si>
    <t>401.42</t>
  </si>
  <si>
    <t>记--914</t>
  </si>
  <si>
    <t>03618</t>
  </si>
  <si>
    <t>030700310</t>
  </si>
  <si>
    <t>179.65</t>
  </si>
  <si>
    <t>2,155.80</t>
  </si>
  <si>
    <t>718.58</t>
  </si>
  <si>
    <t>03620</t>
  </si>
  <si>
    <t>030200205</t>
  </si>
  <si>
    <t>污水新三效-汽液分离器</t>
  </si>
  <si>
    <t>浙江泰康蒸发器有限</t>
  </si>
  <si>
    <t>69.17</t>
  </si>
  <si>
    <t>830.04</t>
  </si>
  <si>
    <t>276.70</t>
  </si>
  <si>
    <t>记--918</t>
  </si>
  <si>
    <t>03621</t>
  </si>
  <si>
    <t>030200206</t>
  </si>
  <si>
    <t>03622</t>
  </si>
  <si>
    <t>032500066</t>
  </si>
  <si>
    <t>高效沸腾干燥机</t>
  </si>
  <si>
    <t>GFG-500</t>
  </si>
  <si>
    <t>1,681.42</t>
  </si>
  <si>
    <t>20,177.04</t>
  </si>
  <si>
    <t>6,725.66</t>
  </si>
  <si>
    <t>记--920</t>
  </si>
  <si>
    <t>03623</t>
  </si>
  <si>
    <t>031022795</t>
  </si>
  <si>
    <t>工业除湿机</t>
  </si>
  <si>
    <t>CFZ-10/S</t>
  </si>
  <si>
    <t>苏州升井环保设备</t>
  </si>
  <si>
    <t>41.59</t>
  </si>
  <si>
    <t>499.08</t>
  </si>
  <si>
    <t>166.37</t>
  </si>
  <si>
    <t>记--922</t>
  </si>
  <si>
    <t>03624</t>
  </si>
  <si>
    <t>031022796</t>
  </si>
  <si>
    <t>03626</t>
  </si>
  <si>
    <t>032500068</t>
  </si>
  <si>
    <t>2019.12.24</t>
  </si>
  <si>
    <t>664.84</t>
  </si>
  <si>
    <t>241.77</t>
  </si>
  <si>
    <t>记--924</t>
  </si>
  <si>
    <t>03627</t>
  </si>
  <si>
    <t>032500069</t>
  </si>
  <si>
    <t>03628</t>
  </si>
  <si>
    <t>032500070</t>
  </si>
  <si>
    <t>60.44</t>
  </si>
  <si>
    <t>725.28</t>
  </si>
  <si>
    <t>03629</t>
  </si>
  <si>
    <t>032500071</t>
  </si>
  <si>
    <t>03630</t>
  </si>
  <si>
    <t>032500072</t>
  </si>
  <si>
    <t>03631</t>
  </si>
  <si>
    <t>040900530</t>
  </si>
  <si>
    <t>音响设备（一楼培训室）</t>
  </si>
  <si>
    <t>2019.12.28</t>
  </si>
  <si>
    <t>肥东分厂一楼培训室</t>
  </si>
  <si>
    <t>安徽锐恋信息科技</t>
  </si>
  <si>
    <t>1,614.32</t>
  </si>
  <si>
    <t>336.28</t>
  </si>
  <si>
    <t>记--1404</t>
  </si>
  <si>
    <t>03632</t>
  </si>
  <si>
    <t>040200275</t>
  </si>
  <si>
    <t>上网行为管理设备</t>
  </si>
  <si>
    <t>AC-1000-400 128GB-SSD</t>
  </si>
  <si>
    <t>5,855.60</t>
  </si>
  <si>
    <t>1,219.90</t>
  </si>
  <si>
    <t>记--1406</t>
  </si>
  <si>
    <t>03633</t>
  </si>
  <si>
    <t>040200276</t>
  </si>
  <si>
    <t>监控存储服务器</t>
  </si>
  <si>
    <t>DS-A72072R</t>
  </si>
  <si>
    <t>16,608.88</t>
  </si>
  <si>
    <t>3,460.18</t>
  </si>
  <si>
    <t>记--1408</t>
  </si>
  <si>
    <t>03634</t>
  </si>
  <si>
    <t>031022797</t>
  </si>
  <si>
    <t>1.5米并轨剔除装置（汤姆包装机配）</t>
  </si>
  <si>
    <t>肥东制剂13#车间A3线</t>
  </si>
  <si>
    <t>记--1411</t>
  </si>
  <si>
    <t>03635</t>
  </si>
  <si>
    <t>032700096</t>
  </si>
  <si>
    <t>新增监控设备及安装项目</t>
  </si>
  <si>
    <t>肥东分厂智能仓库</t>
  </si>
  <si>
    <t>257.09</t>
  </si>
  <si>
    <t>3,085.08</t>
  </si>
  <si>
    <t>1,028.37</t>
  </si>
  <si>
    <t>记--1413</t>
  </si>
  <si>
    <t>03636</t>
  </si>
  <si>
    <t>030700311</t>
  </si>
  <si>
    <t>记--1421</t>
  </si>
  <si>
    <t>03637</t>
  </si>
  <si>
    <t>032600007</t>
  </si>
  <si>
    <t>03638</t>
  </si>
  <si>
    <t>032500073</t>
  </si>
  <si>
    <t>03639</t>
  </si>
  <si>
    <t>032600008</t>
  </si>
  <si>
    <t>肥东合成三车间（精噁唑）</t>
  </si>
  <si>
    <t>45.13</t>
  </si>
  <si>
    <t>541.56</t>
  </si>
  <si>
    <t>180.53</t>
  </si>
  <si>
    <t>记--1424</t>
  </si>
  <si>
    <t>03640</t>
  </si>
  <si>
    <t>032600009</t>
  </si>
  <si>
    <t>03641</t>
  </si>
  <si>
    <t>032600010</t>
  </si>
  <si>
    <t>03642</t>
  </si>
  <si>
    <t>032500074</t>
  </si>
  <si>
    <t>03643</t>
  </si>
  <si>
    <t>032500075</t>
  </si>
  <si>
    <t>03644</t>
  </si>
  <si>
    <t>032500076</t>
  </si>
  <si>
    <t>03645</t>
  </si>
  <si>
    <t>032500077</t>
  </si>
  <si>
    <t>03646</t>
  </si>
  <si>
    <t>032500078</t>
  </si>
  <si>
    <t>03647</t>
  </si>
  <si>
    <t>031800094</t>
  </si>
  <si>
    <t>KCB483.3</t>
  </si>
  <si>
    <t>记--1426</t>
  </si>
  <si>
    <t>03648</t>
  </si>
  <si>
    <t>031800095</t>
  </si>
  <si>
    <t>03649</t>
  </si>
  <si>
    <t>031022798</t>
  </si>
  <si>
    <t>工业冷气机</t>
  </si>
  <si>
    <t>SAC-45</t>
  </si>
  <si>
    <t>无锡冬夏机电公司</t>
  </si>
  <si>
    <t>57.52</t>
  </si>
  <si>
    <t>690.24</t>
  </si>
  <si>
    <t>230.09</t>
  </si>
  <si>
    <t>记--1428</t>
  </si>
  <si>
    <t>03650</t>
  </si>
  <si>
    <t>031022799</t>
  </si>
  <si>
    <t>03651</t>
  </si>
  <si>
    <t>031022800</t>
  </si>
  <si>
    <t>03652</t>
  </si>
  <si>
    <t>031022801</t>
  </si>
  <si>
    <t>03653</t>
  </si>
  <si>
    <t>030800244</t>
  </si>
  <si>
    <t>600*9200</t>
  </si>
  <si>
    <t>805.31</t>
  </si>
  <si>
    <t>9,663.72</t>
  </si>
  <si>
    <t>3,221.24</t>
  </si>
  <si>
    <t>记--1430</t>
  </si>
  <si>
    <t>03654</t>
  </si>
  <si>
    <t>030800245</t>
  </si>
  <si>
    <t>03655</t>
  </si>
  <si>
    <t>032600011</t>
  </si>
  <si>
    <t>FPR472-60-15KW电机防爆</t>
  </si>
  <si>
    <t>128.32</t>
  </si>
  <si>
    <t>1,539.84</t>
  </si>
  <si>
    <t>513.27</t>
  </si>
  <si>
    <t>记--1432</t>
  </si>
  <si>
    <t>03656</t>
  </si>
  <si>
    <t>032600012</t>
  </si>
  <si>
    <t>FPR472-4.5A-5.5KW电机防爆</t>
  </si>
  <si>
    <t>03658</t>
  </si>
  <si>
    <t>031022802</t>
  </si>
  <si>
    <t>FRP472-5.5A-11KW防爆</t>
  </si>
  <si>
    <t>78.76</t>
  </si>
  <si>
    <t>945.12</t>
  </si>
  <si>
    <t>315.04</t>
  </si>
  <si>
    <t>03659</t>
  </si>
  <si>
    <t>030200207</t>
  </si>
  <si>
    <t>总氮水质在线分析仪（含采样器）</t>
  </si>
  <si>
    <t>BS-TN</t>
  </si>
  <si>
    <t>2019.12.30</t>
  </si>
  <si>
    <t>6,206.88</t>
  </si>
  <si>
    <t>2,068.97</t>
  </si>
  <si>
    <t>记--1436</t>
  </si>
  <si>
    <t>03660</t>
  </si>
  <si>
    <t>030200208</t>
  </si>
  <si>
    <t>总磷水质在线分析仪（含采样器）</t>
  </si>
  <si>
    <t>BS-TP</t>
  </si>
  <si>
    <t>03661</t>
  </si>
  <si>
    <t>030200209</t>
  </si>
  <si>
    <t>03662</t>
  </si>
  <si>
    <t>030200210</t>
  </si>
  <si>
    <t>氨氮水质在线分析仪（含采样器）</t>
  </si>
  <si>
    <t>03663</t>
  </si>
  <si>
    <t>031022803</t>
  </si>
  <si>
    <t>袋装机下料粘液泵</t>
  </si>
  <si>
    <t>116.42</t>
  </si>
  <si>
    <t>1,397.04</t>
  </si>
  <si>
    <t>465.70</t>
  </si>
  <si>
    <t>记--1447</t>
  </si>
  <si>
    <t>03664</t>
  </si>
  <si>
    <t>031022804</t>
  </si>
  <si>
    <t>03665</t>
  </si>
  <si>
    <t>031022805</t>
  </si>
  <si>
    <t>03667</t>
  </si>
  <si>
    <t>031022806</t>
  </si>
  <si>
    <t>无盖歪盖无铝箔剔除装置</t>
  </si>
  <si>
    <t>GTC-2</t>
  </si>
  <si>
    <t>1,911.48</t>
  </si>
  <si>
    <t>637.17</t>
  </si>
  <si>
    <t>记--1548</t>
  </si>
  <si>
    <t>03668</t>
  </si>
  <si>
    <t>032500080</t>
  </si>
  <si>
    <t>W-1型，3孔，6M3</t>
  </si>
  <si>
    <t>南京正源搪瓷</t>
  </si>
  <si>
    <t>记--1550</t>
  </si>
  <si>
    <t>03669</t>
  </si>
  <si>
    <t>032500081</t>
  </si>
  <si>
    <t>1,103.85</t>
  </si>
  <si>
    <t>03670</t>
  </si>
  <si>
    <t>032500082</t>
  </si>
  <si>
    <t>03671</t>
  </si>
  <si>
    <t>031022807</t>
  </si>
  <si>
    <t>瓶模具</t>
  </si>
  <si>
    <t>FX-6AS</t>
  </si>
  <si>
    <t>江苏金旺智能</t>
  </si>
  <si>
    <t>78.60</t>
  </si>
  <si>
    <t>943.20</t>
  </si>
  <si>
    <t>314.39</t>
  </si>
  <si>
    <t>记--1553</t>
  </si>
  <si>
    <t>03672</t>
  </si>
  <si>
    <t>031022808</t>
  </si>
  <si>
    <t>03673</t>
  </si>
  <si>
    <t>031022809</t>
  </si>
  <si>
    <t>03674</t>
  </si>
  <si>
    <t>032500083</t>
  </si>
  <si>
    <t>BLB3-11-7.5</t>
  </si>
  <si>
    <t>42.92</t>
  </si>
  <si>
    <t>515.04</t>
  </si>
  <si>
    <t>171.68</t>
  </si>
  <si>
    <t>记--1555</t>
  </si>
  <si>
    <t>03675</t>
  </si>
  <si>
    <t>031022810</t>
  </si>
  <si>
    <t>机器人吸盘抓手</t>
  </si>
  <si>
    <t>肥东制剂13#车间A4A5线</t>
  </si>
  <si>
    <t>合肥泰禾光电科技</t>
  </si>
  <si>
    <t>203.54</t>
  </si>
  <si>
    <t>2,442.48</t>
  </si>
  <si>
    <t>814.16</t>
  </si>
  <si>
    <t>记--1557</t>
  </si>
  <si>
    <t>03676</t>
  </si>
  <si>
    <t>031022811</t>
  </si>
  <si>
    <t>肥东制剂11#车间B5-B6线</t>
  </si>
  <si>
    <t>03677</t>
  </si>
  <si>
    <t>030200211</t>
  </si>
  <si>
    <t>双法兰差压变送器</t>
  </si>
  <si>
    <t>3151LT.0-3M.DN50</t>
  </si>
  <si>
    <t>上海自动化仪表</t>
  </si>
  <si>
    <t>488.52</t>
  </si>
  <si>
    <t>162.83</t>
  </si>
  <si>
    <t>记--1561</t>
  </si>
  <si>
    <t>03678</t>
  </si>
  <si>
    <t>032600013</t>
  </si>
  <si>
    <t>CDF-50L-304/PTFE</t>
  </si>
  <si>
    <t>记--1563</t>
  </si>
  <si>
    <t>03679</t>
  </si>
  <si>
    <t>032600014</t>
  </si>
  <si>
    <t>合肥市力达泵阀</t>
  </si>
  <si>
    <t>62.32</t>
  </si>
  <si>
    <t>747.84</t>
  </si>
  <si>
    <t>249.27</t>
  </si>
  <si>
    <t>记--1565</t>
  </si>
  <si>
    <t>03681</t>
  </si>
  <si>
    <t>030800247</t>
  </si>
  <si>
    <t>搪玻璃搅拌器</t>
  </si>
  <si>
    <t>5000L双层轴流</t>
  </si>
  <si>
    <t>55.75</t>
  </si>
  <si>
    <t>669.00</t>
  </si>
  <si>
    <t>223.01</t>
  </si>
  <si>
    <t>记--1569</t>
  </si>
  <si>
    <t>03682</t>
  </si>
  <si>
    <t>030800248</t>
  </si>
  <si>
    <t>03683</t>
  </si>
  <si>
    <t>030800249</t>
  </si>
  <si>
    <t>5000L三层浆</t>
  </si>
  <si>
    <t>23.01</t>
  </si>
  <si>
    <t>276.12</t>
  </si>
  <si>
    <t>92.04</t>
  </si>
  <si>
    <t>03684</t>
  </si>
  <si>
    <t>030800250</t>
  </si>
  <si>
    <t>03685</t>
  </si>
  <si>
    <t>030800251</t>
  </si>
  <si>
    <t>3000L二层浆</t>
  </si>
  <si>
    <t>03686</t>
  </si>
  <si>
    <t>030800252</t>
  </si>
  <si>
    <t>03687</t>
  </si>
  <si>
    <t>031022812</t>
  </si>
  <si>
    <t>四轴码垛机器人-自动化机器人成套设备（第七期）</t>
  </si>
  <si>
    <t>2019.12.31</t>
  </si>
  <si>
    <t>肥东制剂11#车间B1、B2</t>
  </si>
  <si>
    <t>合肥泰禾光电科技公司</t>
  </si>
  <si>
    <t>1,947.79</t>
  </si>
  <si>
    <t>23,373.48</t>
  </si>
  <si>
    <t>7,791.15</t>
  </si>
  <si>
    <t>记--1567</t>
  </si>
  <si>
    <t>03688</t>
  </si>
  <si>
    <t>031022813</t>
  </si>
  <si>
    <t>纸箱海绵吸盘-自动化机器人成套设备（第七期）</t>
  </si>
  <si>
    <t>221.24</t>
  </si>
  <si>
    <t>2,654.88</t>
  </si>
  <si>
    <t>884.96</t>
  </si>
  <si>
    <t>03689</t>
  </si>
  <si>
    <t>031022814</t>
  </si>
  <si>
    <t>码垛输送皮带缓存输送机-自动化机器人成套设备（第七期）</t>
  </si>
  <si>
    <t>TR-HC01</t>
  </si>
  <si>
    <t>03690</t>
  </si>
  <si>
    <t>031022815</t>
  </si>
  <si>
    <t>顶升移栽机构-自动化机器人成套设备（第七期）</t>
  </si>
  <si>
    <t>03691</t>
  </si>
  <si>
    <t>031022816</t>
  </si>
  <si>
    <t>03692</t>
  </si>
  <si>
    <t>031022817</t>
  </si>
  <si>
    <t>过渡滚筒输送机1-自动化机器人成套设备（第七期）</t>
  </si>
  <si>
    <t>110.62</t>
  </si>
  <si>
    <t>1,327.44</t>
  </si>
  <si>
    <t>442.48</t>
  </si>
  <si>
    <t>03693</t>
  </si>
  <si>
    <t>031022818</t>
  </si>
  <si>
    <t>03694</t>
  </si>
  <si>
    <t>031022819</t>
  </si>
  <si>
    <t>过渡滚筒输送机2-自动化机器人成套设备（第七期）</t>
  </si>
  <si>
    <t>03695</t>
  </si>
  <si>
    <t>031022820</t>
  </si>
  <si>
    <t>03696</t>
  </si>
  <si>
    <t>031022821</t>
  </si>
  <si>
    <t>电气部份-自动化机器人成套设备（第七期）</t>
  </si>
  <si>
    <t>5,309.76</t>
  </si>
  <si>
    <t>1,769.91</t>
  </si>
  <si>
    <t>03697</t>
  </si>
  <si>
    <t>040200277</t>
  </si>
  <si>
    <t>惠普T530绘图仪（24英寸）</t>
  </si>
  <si>
    <t>T530（24英寸）</t>
  </si>
  <si>
    <t>2020.02.17</t>
  </si>
  <si>
    <t>肥东分厂技术工程部</t>
  </si>
  <si>
    <t>178.41</t>
  </si>
  <si>
    <t>2,140.92</t>
  </si>
  <si>
    <t>记--76</t>
  </si>
  <si>
    <t>03698</t>
  </si>
  <si>
    <t>040300095</t>
  </si>
  <si>
    <t>打印机HP136a</t>
  </si>
  <si>
    <t>HP136a</t>
  </si>
  <si>
    <t>16.28</t>
  </si>
  <si>
    <t>195.36</t>
  </si>
  <si>
    <t>03699</t>
  </si>
  <si>
    <t>030500054</t>
  </si>
  <si>
    <t>绝缘安全工具柜</t>
  </si>
  <si>
    <t>2000*1100*600</t>
  </si>
  <si>
    <t>2020.02.29</t>
  </si>
  <si>
    <t>肥东分厂电仪组</t>
  </si>
  <si>
    <t>03700</t>
  </si>
  <si>
    <t>030500055</t>
  </si>
  <si>
    <t>03701</t>
  </si>
  <si>
    <t>030200212</t>
  </si>
  <si>
    <t>南通市威士真空设备公</t>
  </si>
  <si>
    <t>记--431</t>
  </si>
  <si>
    <t>03702</t>
  </si>
  <si>
    <t>030200213</t>
  </si>
  <si>
    <t>记--433</t>
  </si>
  <si>
    <t>03703</t>
  </si>
  <si>
    <t>040900531</t>
  </si>
  <si>
    <t>室外全彩防水箱体LED显示屏</t>
  </si>
  <si>
    <t>肥东南门广场</t>
  </si>
  <si>
    <t>991.15</t>
  </si>
  <si>
    <t>11,893.80</t>
  </si>
  <si>
    <t>2,477.88</t>
  </si>
  <si>
    <t>记--435</t>
  </si>
  <si>
    <t>03704</t>
  </si>
  <si>
    <t>030800253</t>
  </si>
  <si>
    <t>自动下料离心机</t>
  </si>
  <si>
    <t>PLD1600NF（22050</t>
  </si>
  <si>
    <t>江苏华大离心机制造公</t>
  </si>
  <si>
    <t>4,053.10</t>
  </si>
  <si>
    <t>48,637.20</t>
  </si>
  <si>
    <t>16,212.39</t>
  </si>
  <si>
    <t>03705</t>
  </si>
  <si>
    <t>030700312</t>
  </si>
  <si>
    <t>计量罐500L</t>
  </si>
  <si>
    <t>800*1000*%mm</t>
  </si>
  <si>
    <t>无锡市煜伟石化</t>
  </si>
  <si>
    <t>65.49</t>
  </si>
  <si>
    <t>785.88</t>
  </si>
  <si>
    <t>261.95</t>
  </si>
  <si>
    <t>记--439</t>
  </si>
  <si>
    <t>03706</t>
  </si>
  <si>
    <t>030700313</t>
  </si>
  <si>
    <t>800*1000*5mm</t>
  </si>
  <si>
    <t>03707</t>
  </si>
  <si>
    <t>031022822</t>
  </si>
  <si>
    <t>全自动回转式旋盖机</t>
  </si>
  <si>
    <t>江苏金旺智能科技公司</t>
  </si>
  <si>
    <t>1,504.42</t>
  </si>
  <si>
    <t>18,053.04</t>
  </si>
  <si>
    <t>6,017.70</t>
  </si>
  <si>
    <t>03708</t>
  </si>
  <si>
    <t>031700055</t>
  </si>
  <si>
    <t>搅拌釜500L</t>
  </si>
  <si>
    <t>500L</t>
  </si>
  <si>
    <t>南通吉本机械公司</t>
  </si>
  <si>
    <t>记--443</t>
  </si>
  <si>
    <t>03709</t>
  </si>
  <si>
    <t>032400015</t>
  </si>
  <si>
    <t>铝合金隔断（11-12#车间）</t>
  </si>
  <si>
    <t>肥东制剂11-12#车间</t>
  </si>
  <si>
    <t>1,045.66</t>
  </si>
  <si>
    <t>12,547.92</t>
  </si>
  <si>
    <t>4,182.65</t>
  </si>
  <si>
    <t>记--445</t>
  </si>
  <si>
    <t>03710</t>
  </si>
  <si>
    <t>032500084</t>
  </si>
  <si>
    <t>QBY-50FF</t>
  </si>
  <si>
    <t>83.19</t>
  </si>
  <si>
    <t>998.28</t>
  </si>
  <si>
    <t>332.74</t>
  </si>
  <si>
    <t>03720</t>
  </si>
  <si>
    <t>032600015</t>
  </si>
  <si>
    <t>储槽</t>
  </si>
  <si>
    <t>V206 V0214 V0230 V0236 0.53碳钢</t>
  </si>
  <si>
    <t>肥东合成精噁唑车间</t>
  </si>
  <si>
    <t>287.61</t>
  </si>
  <si>
    <t>3,451.32</t>
  </si>
  <si>
    <t>1,150.44</t>
  </si>
  <si>
    <t>03721</t>
  </si>
  <si>
    <t>032600016</t>
  </si>
  <si>
    <t>03722</t>
  </si>
  <si>
    <t>032600017</t>
  </si>
  <si>
    <t>接收槽</t>
  </si>
  <si>
    <t>V0231.3.26m碳钢</t>
  </si>
  <si>
    <t>03723</t>
  </si>
  <si>
    <t>032600018</t>
  </si>
  <si>
    <t>冷水槽、计量槽</t>
  </si>
  <si>
    <t>V0201 V0207 V0208 V0216 V0223 2m3碳钢</t>
  </si>
  <si>
    <t>03724</t>
  </si>
  <si>
    <t>032600019</t>
  </si>
  <si>
    <t>03725</t>
  </si>
  <si>
    <t>040900532</t>
  </si>
  <si>
    <t>食堂监控系统</t>
  </si>
  <si>
    <t>肥东厂区食堂</t>
  </si>
  <si>
    <t>327.57</t>
  </si>
  <si>
    <t>3,930.84</t>
  </si>
  <si>
    <t>818.92</t>
  </si>
  <si>
    <t>记--479</t>
  </si>
  <si>
    <t>03728</t>
  </si>
  <si>
    <t>030100133</t>
  </si>
  <si>
    <t>安捷伦1200液相色谱（DAD)（以旧翻新2020.3）</t>
  </si>
  <si>
    <t>安捷伦1200液相</t>
  </si>
  <si>
    <t>2020.03.30</t>
  </si>
  <si>
    <t>1,583.72</t>
  </si>
  <si>
    <t>19,004.64</t>
  </si>
  <si>
    <t>6,334.87</t>
  </si>
  <si>
    <t>57</t>
  </si>
  <si>
    <t>记--956</t>
  </si>
  <si>
    <t>03729</t>
  </si>
  <si>
    <t>040200278</t>
  </si>
  <si>
    <t>扬天T4900V-00</t>
  </si>
  <si>
    <t>2020.03.31</t>
  </si>
  <si>
    <t>574.32</t>
  </si>
  <si>
    <t>119.65</t>
  </si>
  <si>
    <t>记--1078</t>
  </si>
  <si>
    <t>03730</t>
  </si>
  <si>
    <t>031700056</t>
  </si>
  <si>
    <t>摄像头安装改造（微胶囊车间）</t>
  </si>
  <si>
    <t>海康威视DS-2XE6222F-IS</t>
  </si>
  <si>
    <t>347.55</t>
  </si>
  <si>
    <t>4,170.60</t>
  </si>
  <si>
    <t>868.87</t>
  </si>
  <si>
    <t>记--1086</t>
  </si>
  <si>
    <t>03731</t>
  </si>
  <si>
    <t>031022823</t>
  </si>
  <si>
    <t>半自动袋式包装机（套含上下料机及传送机）</t>
  </si>
  <si>
    <t>FJ-1DV</t>
  </si>
  <si>
    <t>肥东制剂12#车间（肥料车间）</t>
  </si>
  <si>
    <t>716.81</t>
  </si>
  <si>
    <t>8,601.72</t>
  </si>
  <si>
    <t>2,867.26</t>
  </si>
  <si>
    <t>记--1101</t>
  </si>
  <si>
    <t>03732</t>
  </si>
  <si>
    <t>032600020</t>
  </si>
  <si>
    <t>玻璃钢离心风机</t>
  </si>
  <si>
    <t>FRP472-5A-7.5KW防腐</t>
  </si>
  <si>
    <t>肥东合成分厂三车间</t>
  </si>
  <si>
    <t>记--1103</t>
  </si>
  <si>
    <t>03733</t>
  </si>
  <si>
    <t>031022824</t>
  </si>
  <si>
    <t>二楼储瓶仓-制剂13#车间A3线改造</t>
  </si>
  <si>
    <t>SP-C</t>
  </si>
  <si>
    <t>江苏汤姆森智能设备公</t>
  </si>
  <si>
    <t>4,035.36</t>
  </si>
  <si>
    <t>1,345.13</t>
  </si>
  <si>
    <t>记--1105</t>
  </si>
  <si>
    <t>03734</t>
  </si>
  <si>
    <t>031022825</t>
  </si>
  <si>
    <t>瓶仓分瓶器-制剂13#车间A3线改造</t>
  </si>
  <si>
    <t>44.25</t>
  </si>
  <si>
    <t>531.00</t>
  </si>
  <si>
    <t>03735</t>
  </si>
  <si>
    <t>031022826</t>
  </si>
  <si>
    <t>落箱通道-制剂13#车间A3线改造</t>
  </si>
  <si>
    <t>392.92</t>
  </si>
  <si>
    <t>4,715.04</t>
  </si>
  <si>
    <t>1,571.68</t>
  </si>
  <si>
    <t>03736</t>
  </si>
  <si>
    <t>031022827</t>
  </si>
  <si>
    <t>储仓盖-制剂13#车间A3线改造</t>
  </si>
  <si>
    <t>SGJ-C</t>
  </si>
  <si>
    <t>03737</t>
  </si>
  <si>
    <t>031022828</t>
  </si>
  <si>
    <t>分盖器-制剂13#车间A3线改造</t>
  </si>
  <si>
    <t>03738</t>
  </si>
  <si>
    <t>031022829</t>
  </si>
  <si>
    <t>在线检重（瓶）-制剂13#车间A3线改造</t>
  </si>
  <si>
    <t>03739</t>
  </si>
  <si>
    <t>031022830</t>
  </si>
  <si>
    <t>在线检重（箱）-制剂13#车间A3线改造</t>
  </si>
  <si>
    <t>SJ-30</t>
  </si>
  <si>
    <t>03740</t>
  </si>
  <si>
    <t>031022831</t>
  </si>
  <si>
    <t>夹持装置-制剂13#车间A3线改造</t>
  </si>
  <si>
    <t>03741</t>
  </si>
  <si>
    <t>031022832</t>
  </si>
  <si>
    <t>03742</t>
  </si>
  <si>
    <t>031022833</t>
  </si>
  <si>
    <t>输送滚筒-制剂13#车间A3线改造</t>
  </si>
  <si>
    <t>03743</t>
  </si>
  <si>
    <t>031022834</t>
  </si>
  <si>
    <t>S弯动力滚筒-制剂13#车间A3线改造</t>
  </si>
  <si>
    <t>03744</t>
  </si>
  <si>
    <t>031022835</t>
  </si>
  <si>
    <t>输送机-制剂13#车间A3线改造</t>
  </si>
  <si>
    <t>R600直角弯道</t>
  </si>
  <si>
    <t>03745</t>
  </si>
  <si>
    <t>031022836</t>
  </si>
  <si>
    <t>SLL-110</t>
  </si>
  <si>
    <t>03746</t>
  </si>
  <si>
    <t>031022837</t>
  </si>
  <si>
    <t>变频动力头-制剂13#车间A3线改造</t>
  </si>
  <si>
    <t>03747</t>
  </si>
  <si>
    <t>031022838</t>
  </si>
  <si>
    <t>03748</t>
  </si>
  <si>
    <t>031022839</t>
  </si>
  <si>
    <t>03749</t>
  </si>
  <si>
    <t>031022840</t>
  </si>
  <si>
    <t>整线联动控制-制剂13#车间A3线改造</t>
  </si>
  <si>
    <t>3,185.88</t>
  </si>
  <si>
    <t>1,061.95</t>
  </si>
  <si>
    <t>03750</t>
  </si>
  <si>
    <t>031022841</t>
  </si>
  <si>
    <t>标签检测装置-制剂13#车间A3线改造</t>
  </si>
  <si>
    <t>1,138.05</t>
  </si>
  <si>
    <t>13,656.60</t>
  </si>
  <si>
    <t>4,552.21</t>
  </si>
  <si>
    <t>03751</t>
  </si>
  <si>
    <t>030700314</t>
  </si>
  <si>
    <t>防爆电子台秤</t>
  </si>
  <si>
    <t>1.3*1.3 2吨</t>
  </si>
  <si>
    <t>合肥标普仪表器材公司</t>
  </si>
  <si>
    <t>35.40</t>
  </si>
  <si>
    <t>424.80</t>
  </si>
  <si>
    <t>141.59</t>
  </si>
  <si>
    <t>03759</t>
  </si>
  <si>
    <t>030100134</t>
  </si>
  <si>
    <t>安捷伦液相色谱1200（VWD)以旧翻新</t>
  </si>
  <si>
    <t>VWD</t>
  </si>
  <si>
    <t>2020.04.24</t>
  </si>
  <si>
    <t>肥东合成质检室（以旧翻新原卡片号00852#）</t>
  </si>
  <si>
    <t>1,334.87</t>
  </si>
  <si>
    <t>16,018.44</t>
  </si>
  <si>
    <t>5,339.47</t>
  </si>
  <si>
    <t>记--564</t>
  </si>
  <si>
    <t>03760</t>
  </si>
  <si>
    <t>040200279</t>
  </si>
  <si>
    <t>笔记本电脑（华为MagicBook2019)</t>
  </si>
  <si>
    <t>华为MagicBook2019，17/8G/512G/MX250HD/16.1银色</t>
  </si>
  <si>
    <t>农化财务部（公用笔记本-华为，原1朱钧），丰乐种业新大楼803室</t>
  </si>
  <si>
    <t>88.50</t>
  </si>
  <si>
    <t>1,062.00</t>
  </si>
  <si>
    <t>03761</t>
  </si>
  <si>
    <t>032400018</t>
  </si>
  <si>
    <t>空压机（含变频器 冷干机 三级过滤器等）</t>
  </si>
  <si>
    <t>SAV+200A-8T8BARG 380V 50HZ</t>
  </si>
  <si>
    <t>2020.04.28</t>
  </si>
  <si>
    <t>肥东合成公用工程</t>
  </si>
  <si>
    <t>合肥华大通用工业节能</t>
  </si>
  <si>
    <t>4,265.49</t>
  </si>
  <si>
    <t>51,185.88</t>
  </si>
  <si>
    <t>17,061.95</t>
  </si>
  <si>
    <t>记--836</t>
  </si>
  <si>
    <t>03762</t>
  </si>
  <si>
    <t>031022842</t>
  </si>
  <si>
    <t>3.0KW 广州广益</t>
  </si>
  <si>
    <t>840.71</t>
  </si>
  <si>
    <t>10,088.52</t>
  </si>
  <si>
    <t>3,362.83</t>
  </si>
  <si>
    <t>记--838</t>
  </si>
  <si>
    <t>03763</t>
  </si>
  <si>
    <t>031022843</t>
  </si>
  <si>
    <t>03764</t>
  </si>
  <si>
    <t>030800254</t>
  </si>
  <si>
    <t>篮式过滤器（304）</t>
  </si>
  <si>
    <t>#273 精度80目，进出口径DN80</t>
  </si>
  <si>
    <t>03765</t>
  </si>
  <si>
    <t>030800255</t>
  </si>
  <si>
    <t>575.22</t>
  </si>
  <si>
    <t>6,902.64</t>
  </si>
  <si>
    <t>2,300.88</t>
  </si>
  <si>
    <t>记--898</t>
  </si>
  <si>
    <t>03766</t>
  </si>
  <si>
    <t>031022844</t>
  </si>
  <si>
    <t>全自动灌装机（含软件）</t>
  </si>
  <si>
    <t>GZH-16DAI</t>
  </si>
  <si>
    <t>1,238.94</t>
  </si>
  <si>
    <t>14,867.28</t>
  </si>
  <si>
    <t>4,955.75</t>
  </si>
  <si>
    <t>03767</t>
  </si>
  <si>
    <t>031022845</t>
  </si>
  <si>
    <t>03768</t>
  </si>
  <si>
    <t>031022846</t>
  </si>
  <si>
    <t>03769</t>
  </si>
  <si>
    <t>031022847</t>
  </si>
  <si>
    <t>03770</t>
  </si>
  <si>
    <t>031022848</t>
  </si>
  <si>
    <t>03771</t>
  </si>
  <si>
    <t>032600021</t>
  </si>
  <si>
    <t>1000*6000*20mm</t>
  </si>
  <si>
    <t>1,953.96</t>
  </si>
  <si>
    <t>651.33</t>
  </si>
  <si>
    <t>03772</t>
  </si>
  <si>
    <t>032600022</t>
  </si>
  <si>
    <t>聚丙烯喷淋塔（定制白色）</t>
  </si>
  <si>
    <t>1000*4900*20mm</t>
  </si>
  <si>
    <t>2020.04.29</t>
  </si>
  <si>
    <t>03773</t>
  </si>
  <si>
    <t>032600023</t>
  </si>
  <si>
    <t>161.06</t>
  </si>
  <si>
    <t>1,932.72</t>
  </si>
  <si>
    <t>644.25</t>
  </si>
  <si>
    <t>03774</t>
  </si>
  <si>
    <t>032600024</t>
  </si>
  <si>
    <t>聚丙烯脱氨塔（含高位槽）废气吸收塔</t>
  </si>
  <si>
    <t>1200*8000mm</t>
  </si>
  <si>
    <t>244.25</t>
  </si>
  <si>
    <t>2,931.00</t>
  </si>
  <si>
    <t>976.99</t>
  </si>
  <si>
    <t>03775</t>
  </si>
  <si>
    <t>040900533</t>
  </si>
  <si>
    <t>深信服SSL设备（VPN网关 含管理及授权软件）</t>
  </si>
  <si>
    <t>VPN-1000-A400</t>
  </si>
  <si>
    <t>699.47</t>
  </si>
  <si>
    <t>8,393.64</t>
  </si>
  <si>
    <t>1,748.67</t>
  </si>
  <si>
    <t>03776</t>
  </si>
  <si>
    <t>031022849</t>
  </si>
  <si>
    <t>TZB-1DY-A</t>
  </si>
  <si>
    <t>2020.05.14</t>
  </si>
  <si>
    <t>江苏汤姆智能装备</t>
  </si>
  <si>
    <t>55</t>
  </si>
  <si>
    <t>记--295</t>
  </si>
  <si>
    <t>03777</t>
  </si>
  <si>
    <t>031022850</t>
  </si>
  <si>
    <t>03778</t>
  </si>
  <si>
    <t>031022851</t>
  </si>
  <si>
    <t>UPH-1000A</t>
  </si>
  <si>
    <t>03779</t>
  </si>
  <si>
    <t>031022852</t>
  </si>
  <si>
    <t>03780</t>
  </si>
  <si>
    <t>031022853</t>
  </si>
  <si>
    <t>全自动旋盖机（含配套模具）</t>
  </si>
  <si>
    <t>1,391.15</t>
  </si>
  <si>
    <t>16,693.80</t>
  </si>
  <si>
    <t>5,564.60</t>
  </si>
  <si>
    <t>记--297</t>
  </si>
  <si>
    <t>03781</t>
  </si>
  <si>
    <t>031022854</t>
  </si>
  <si>
    <t>03782</t>
  </si>
  <si>
    <t>031400077</t>
  </si>
  <si>
    <t>肥东研发中心实验室</t>
  </si>
  <si>
    <t>92.92</t>
  </si>
  <si>
    <t>1,115.04</t>
  </si>
  <si>
    <t>371.68</t>
  </si>
  <si>
    <t>03783</t>
  </si>
  <si>
    <t>031400078</t>
  </si>
  <si>
    <t>数显灭菌器</t>
  </si>
  <si>
    <t>LX-B 50L</t>
  </si>
  <si>
    <t>54.87</t>
  </si>
  <si>
    <t>658.44</t>
  </si>
  <si>
    <t>219.47</t>
  </si>
  <si>
    <t>03784</t>
  </si>
  <si>
    <t>032500094</t>
  </si>
  <si>
    <t>不锈钢袋式过滤器</t>
  </si>
  <si>
    <t>NJLD-2DS-F50</t>
  </si>
  <si>
    <t>2020.05.25</t>
  </si>
  <si>
    <t>记--536</t>
  </si>
  <si>
    <t>03785</t>
  </si>
  <si>
    <t>032500095</t>
  </si>
  <si>
    <t>03786</t>
  </si>
  <si>
    <t>032500096</t>
  </si>
  <si>
    <t>03787</t>
  </si>
  <si>
    <t>031400079</t>
  </si>
  <si>
    <t>研磨分散搅拌多用机</t>
  </si>
  <si>
    <t>上海天辰现代环境技术</t>
  </si>
  <si>
    <t>记--538</t>
  </si>
  <si>
    <t>03788</t>
  </si>
  <si>
    <t>031400080</t>
  </si>
  <si>
    <t>03789</t>
  </si>
  <si>
    <t>030800256</t>
  </si>
  <si>
    <t>2020.06.08</t>
  </si>
  <si>
    <t>507.08</t>
  </si>
  <si>
    <t>6,084.96</t>
  </si>
  <si>
    <t>2,028.32</t>
  </si>
  <si>
    <t>54</t>
  </si>
  <si>
    <t>记--321</t>
  </si>
  <si>
    <t>03790</t>
  </si>
  <si>
    <t>030800257</t>
  </si>
  <si>
    <t>03791</t>
  </si>
  <si>
    <t>030800258</t>
  </si>
  <si>
    <t>气动缝包机</t>
  </si>
  <si>
    <t>N600A</t>
  </si>
  <si>
    <t>昆山威克自动化设备</t>
  </si>
  <si>
    <t>03792</t>
  </si>
  <si>
    <t>030800259</t>
  </si>
  <si>
    <t>TCS-60/100FB2，60KG</t>
  </si>
  <si>
    <t>上海天合电子有限公司</t>
  </si>
  <si>
    <t>60.53</t>
  </si>
  <si>
    <t>726.36</t>
  </si>
  <si>
    <t>242.12</t>
  </si>
  <si>
    <t>记--325</t>
  </si>
  <si>
    <t>03793</t>
  </si>
  <si>
    <t>032600025</t>
  </si>
  <si>
    <t>03794</t>
  </si>
  <si>
    <t>030700315</t>
  </si>
  <si>
    <t>TCS-300/100FB2，300KG</t>
  </si>
  <si>
    <t>80.71</t>
  </si>
  <si>
    <t>968.52</t>
  </si>
  <si>
    <t>322.83</t>
  </si>
  <si>
    <t>03795</t>
  </si>
  <si>
    <t>040900534</t>
  </si>
  <si>
    <t>PDA扫描枪</t>
  </si>
  <si>
    <t>C5000</t>
  </si>
  <si>
    <t>种子事业部</t>
  </si>
  <si>
    <t>种子事业部（现2随国飞，原1杨丽）张掖种子加工点仓库</t>
  </si>
  <si>
    <t>合肥易码信息科技</t>
  </si>
  <si>
    <t>73.60</t>
  </si>
  <si>
    <t>883.20</t>
  </si>
  <si>
    <t>184.00</t>
  </si>
  <si>
    <t>03796</t>
  </si>
  <si>
    <t>040900535</t>
  </si>
  <si>
    <t>种子事业部（现2随国飞，原1杨丽）郑州种子中转仓库</t>
  </si>
  <si>
    <t>03797</t>
  </si>
  <si>
    <t>040200280</t>
  </si>
  <si>
    <t>联想 扬天T4900V-00</t>
  </si>
  <si>
    <t>党委书记董事长办公室（现2张帮林，原1谭悦），肥东综合楼2楼</t>
  </si>
  <si>
    <t>56.21</t>
  </si>
  <si>
    <t>674.52</t>
  </si>
  <si>
    <t>140.53</t>
  </si>
  <si>
    <t>记--329</t>
  </si>
  <si>
    <t>03798</t>
  </si>
  <si>
    <t>030800260</t>
  </si>
  <si>
    <t>螺旋板式冷凝器</t>
  </si>
  <si>
    <t>F=10㎡，材质304</t>
  </si>
  <si>
    <t>2020.06.09</t>
  </si>
  <si>
    <t>无锡新同越智能装备</t>
  </si>
  <si>
    <t>75.22</t>
  </si>
  <si>
    <t>902.64</t>
  </si>
  <si>
    <t>300.88</t>
  </si>
  <si>
    <t>记--331</t>
  </si>
  <si>
    <t>03799</t>
  </si>
  <si>
    <t>030800261</t>
  </si>
  <si>
    <t>F=20㎡，材质304</t>
  </si>
  <si>
    <t>03800</t>
  </si>
  <si>
    <t>030200219</t>
  </si>
  <si>
    <t>防爆泥浆泵</t>
  </si>
  <si>
    <t>NL76-20，不锈钢304</t>
  </si>
  <si>
    <t>上海丁菲泵业有限公司</t>
  </si>
  <si>
    <t>1,146.96</t>
  </si>
  <si>
    <t>382.30</t>
  </si>
  <si>
    <t>记--333</t>
  </si>
  <si>
    <t>03801</t>
  </si>
  <si>
    <t>032400019</t>
  </si>
  <si>
    <t>压缩空气缓冲罐（10 M3）氮气缓冲罐</t>
  </si>
  <si>
    <t>￠2000*2700*12，Q345R</t>
  </si>
  <si>
    <t>2020.06.10</t>
  </si>
  <si>
    <t>338.05</t>
  </si>
  <si>
    <t>4,056.60</t>
  </si>
  <si>
    <t>1,352.21</t>
  </si>
  <si>
    <t>记--335</t>
  </si>
  <si>
    <t>03802</t>
  </si>
  <si>
    <t>032400020</t>
  </si>
  <si>
    <t>压缩空气缓冲罐（10 M3）</t>
  </si>
  <si>
    <t>03803</t>
  </si>
  <si>
    <t>030800262</t>
  </si>
  <si>
    <t>03804</t>
  </si>
  <si>
    <t>032500097</t>
  </si>
  <si>
    <t>03805</t>
  </si>
  <si>
    <t>032500098</t>
  </si>
  <si>
    <t>压缩空气缓冲罐（5 M3）氮气缓冲罐</t>
  </si>
  <si>
    <t>￠1700*1800*10，Q345R</t>
  </si>
  <si>
    <t>214.16</t>
  </si>
  <si>
    <t>2,569.92</t>
  </si>
  <si>
    <t>856.64</t>
  </si>
  <si>
    <t>03806</t>
  </si>
  <si>
    <t>032600026</t>
  </si>
  <si>
    <t>03807</t>
  </si>
  <si>
    <t>030700316</t>
  </si>
  <si>
    <t>03808</t>
  </si>
  <si>
    <t>030200220</t>
  </si>
  <si>
    <t>压缩空气缓冲罐（5 M3）</t>
  </si>
  <si>
    <t>03811</t>
  </si>
  <si>
    <t>030200223</t>
  </si>
  <si>
    <t>真空缓冲罐（2000 L）</t>
  </si>
  <si>
    <t>￠1200*1500*6，Q235</t>
  </si>
  <si>
    <t>03812</t>
  </si>
  <si>
    <t>030800263</t>
  </si>
  <si>
    <t>不锈钢锥形槽（10 M3）</t>
  </si>
  <si>
    <t>￠2000*3000*8，304</t>
  </si>
  <si>
    <t>543.36</t>
  </si>
  <si>
    <t>6,520.32</t>
  </si>
  <si>
    <t>2,173.45</t>
  </si>
  <si>
    <t>03813</t>
  </si>
  <si>
    <t>040900536</t>
  </si>
  <si>
    <t>深信服AC上网行为管理设备（含系统软件）</t>
  </si>
  <si>
    <t>AC-1000-C400</t>
  </si>
  <si>
    <t>2020.06.11</t>
  </si>
  <si>
    <t>肥东信息化网络机房</t>
  </si>
  <si>
    <t>安徽华页信息科技</t>
  </si>
  <si>
    <t>487.96</t>
  </si>
  <si>
    <t>5,855.52</t>
  </si>
  <si>
    <t>03814</t>
  </si>
  <si>
    <t>031022855</t>
  </si>
  <si>
    <t>蒸汽发生器</t>
  </si>
  <si>
    <t>24KW</t>
  </si>
  <si>
    <t>2020.06.19</t>
  </si>
  <si>
    <t>上海庞泊包装科技</t>
  </si>
  <si>
    <t>记--504</t>
  </si>
  <si>
    <t>03817</t>
  </si>
  <si>
    <t>031022856</t>
  </si>
  <si>
    <t>M袋封口机</t>
  </si>
  <si>
    <t>XY-500</t>
  </si>
  <si>
    <t>2020.07.06</t>
  </si>
  <si>
    <t>安徽信远包装科技</t>
  </si>
  <si>
    <t>97.35</t>
  </si>
  <si>
    <t>1,168.20</t>
  </si>
  <si>
    <t>389.38</t>
  </si>
  <si>
    <t>记--451</t>
  </si>
  <si>
    <t>03818</t>
  </si>
  <si>
    <t>031022857</t>
  </si>
  <si>
    <t>防爆电动葫芦</t>
  </si>
  <si>
    <t>BCD1T*6M</t>
  </si>
  <si>
    <t>48.67</t>
  </si>
  <si>
    <t>584.04</t>
  </si>
  <si>
    <t>194.69</t>
  </si>
  <si>
    <t>记--453</t>
  </si>
  <si>
    <t>03819</t>
  </si>
  <si>
    <t>032500099</t>
  </si>
  <si>
    <t>电动单梁起重机</t>
  </si>
  <si>
    <t>LD2T/3.6M</t>
  </si>
  <si>
    <t>合肥市宏发起重机</t>
  </si>
  <si>
    <t>265.84</t>
  </si>
  <si>
    <t>3,190.08</t>
  </si>
  <si>
    <t>1,063.36</t>
  </si>
  <si>
    <t>记--455</t>
  </si>
  <si>
    <t>03820</t>
  </si>
  <si>
    <t>032500100</t>
  </si>
  <si>
    <t>LD3T/8.13M 标牌2.8T</t>
  </si>
  <si>
    <t>337.52</t>
  </si>
  <si>
    <t>4,050.24</t>
  </si>
  <si>
    <t>1,350.09</t>
  </si>
  <si>
    <t>03821</t>
  </si>
  <si>
    <t>030800264</t>
  </si>
  <si>
    <t>JF-68-5A，右旋90度</t>
  </si>
  <si>
    <t>2020.07.07</t>
  </si>
  <si>
    <t>43.36</t>
  </si>
  <si>
    <t>520.32</t>
  </si>
  <si>
    <t>173.45</t>
  </si>
  <si>
    <t>记--457</t>
  </si>
  <si>
    <t>03823</t>
  </si>
  <si>
    <t>030200224</t>
  </si>
  <si>
    <t>卧式螺旋浓缩离心机</t>
  </si>
  <si>
    <t>LLWZ450N</t>
  </si>
  <si>
    <t>2020.07.08</t>
  </si>
  <si>
    <t>江苏图胜离心机制造</t>
  </si>
  <si>
    <t>1,946.90</t>
  </si>
  <si>
    <t>23,362.80</t>
  </si>
  <si>
    <t>7,787.61</t>
  </si>
  <si>
    <t>记--459</t>
  </si>
  <si>
    <t>03824</t>
  </si>
  <si>
    <t>030200225</t>
  </si>
  <si>
    <t>减温减压装置</t>
  </si>
  <si>
    <t>WY1.8-1.0/1/0-0.3/133-1.4/25</t>
  </si>
  <si>
    <t>安徽安源流体控制设备</t>
  </si>
  <si>
    <t>03825</t>
  </si>
  <si>
    <t>030200226</t>
  </si>
  <si>
    <t>一二三效汽液分离器</t>
  </si>
  <si>
    <t>按图纸定制，材质-碳钢</t>
  </si>
  <si>
    <t>70.80</t>
  </si>
  <si>
    <t>849.60</t>
  </si>
  <si>
    <t>283.19</t>
  </si>
  <si>
    <t>03826</t>
  </si>
  <si>
    <t>030200227</t>
  </si>
  <si>
    <t>03827</t>
  </si>
  <si>
    <t>030200228</t>
  </si>
  <si>
    <t>03828</t>
  </si>
  <si>
    <t>030500056</t>
  </si>
  <si>
    <t>GCK1000*600*2200</t>
  </si>
  <si>
    <t>肥东合成电仪组</t>
  </si>
  <si>
    <t>305.31</t>
  </si>
  <si>
    <t>3,663.72</t>
  </si>
  <si>
    <t>03829</t>
  </si>
  <si>
    <t>032400021</t>
  </si>
  <si>
    <t>2020.07.21</t>
  </si>
  <si>
    <t>安徽瑞达兆丰科技</t>
  </si>
  <si>
    <t>5,415.96</t>
  </si>
  <si>
    <t>1,805.31</t>
  </si>
  <si>
    <t>03830</t>
  </si>
  <si>
    <t>032400022</t>
  </si>
  <si>
    <t>新标多级立式消火栓泵（罐区）</t>
  </si>
  <si>
    <t>XBD9.2/10G-6DL-18.5KW，DN80</t>
  </si>
  <si>
    <t>03831</t>
  </si>
  <si>
    <t>2020.07.22</t>
  </si>
  <si>
    <t>国际贸易部（卢滨），丰乐种业新大楼806室</t>
  </si>
  <si>
    <t>52.11</t>
  </si>
  <si>
    <t>625.32</t>
  </si>
  <si>
    <t>130.27</t>
  </si>
  <si>
    <t>记--760</t>
  </si>
  <si>
    <t>03832</t>
  </si>
  <si>
    <t>032400023</t>
  </si>
  <si>
    <t>永磁变频螺杆空压机（以旧换新，旧设备03816#补差价换购）</t>
  </si>
  <si>
    <t>MZ-150AZ</t>
  </si>
  <si>
    <t>2020.07.23</t>
  </si>
  <si>
    <t>肥东合成空压站（以旧换新，原卡片03816#螺杆空压机 补差价7.3万/1.13换购）</t>
  </si>
  <si>
    <t>合肥恒讯机电设备</t>
  </si>
  <si>
    <t>857.81</t>
  </si>
  <si>
    <t>10,293.72</t>
  </si>
  <si>
    <t>3,431.25</t>
  </si>
  <si>
    <t>记--762</t>
  </si>
  <si>
    <t>03833</t>
  </si>
  <si>
    <t>031400081</t>
  </si>
  <si>
    <t>种子包衣机</t>
  </si>
  <si>
    <t>5BW50-30TW</t>
  </si>
  <si>
    <t>2020.07.28</t>
  </si>
  <si>
    <t>北京峰途包衣技术</t>
  </si>
  <si>
    <t>236.70</t>
  </si>
  <si>
    <t>2,840.40</t>
  </si>
  <si>
    <t>946.79</t>
  </si>
  <si>
    <t>03836</t>
  </si>
  <si>
    <t>050600004</t>
  </si>
  <si>
    <t>电动车棚（膜结构）</t>
  </si>
  <si>
    <t>长度50米，面积186㎡</t>
  </si>
  <si>
    <t>2020.08.06</t>
  </si>
  <si>
    <t>肥东分厂南大门西侧围墙边</t>
  </si>
  <si>
    <t>合肥安顺膜结构工程</t>
  </si>
  <si>
    <t>1,130.51</t>
  </si>
  <si>
    <t>13,566.12</t>
  </si>
  <si>
    <t>2,826.27</t>
  </si>
  <si>
    <t>52</t>
  </si>
  <si>
    <t>记--531</t>
  </si>
  <si>
    <t>03837</t>
  </si>
  <si>
    <t>032500103</t>
  </si>
  <si>
    <t>可拆板式换热器</t>
  </si>
  <si>
    <t>HZBM4M/MD</t>
  </si>
  <si>
    <t>2020.08.21</t>
  </si>
  <si>
    <t>上海霍茨环保设备</t>
  </si>
  <si>
    <t>554.84</t>
  </si>
  <si>
    <t>记--545</t>
  </si>
  <si>
    <t>03838</t>
  </si>
  <si>
    <t>032500104</t>
  </si>
  <si>
    <t>03839</t>
  </si>
  <si>
    <t>032500105</t>
  </si>
  <si>
    <t>03840</t>
  </si>
  <si>
    <t>032500106</t>
  </si>
  <si>
    <t>03841</t>
  </si>
  <si>
    <t>040900537</t>
  </si>
  <si>
    <t>激光投影仪（米家）</t>
  </si>
  <si>
    <t>小米米家LL85JCD，含HDMI连接线</t>
  </si>
  <si>
    <t>2020.08.25</t>
  </si>
  <si>
    <t>肥东办公楼二楼会议室，（综合办）管理</t>
  </si>
  <si>
    <t>合肥京东嘉远贸易</t>
  </si>
  <si>
    <t>88.04</t>
  </si>
  <si>
    <t>1,056.48</t>
  </si>
  <si>
    <t>记--550</t>
  </si>
  <si>
    <t>03842</t>
  </si>
  <si>
    <t>040100252</t>
  </si>
  <si>
    <t>格力空调（120柜机）</t>
  </si>
  <si>
    <t>KFR-120LW/(12568S)NhAC-3</t>
  </si>
  <si>
    <t>肥东合成配电房（三四车间共用）</t>
  </si>
  <si>
    <t>105.49</t>
  </si>
  <si>
    <t>1,265.88</t>
  </si>
  <si>
    <t>263.72</t>
  </si>
  <si>
    <t>03843</t>
  </si>
  <si>
    <t>040100253</t>
  </si>
  <si>
    <t>03844</t>
  </si>
  <si>
    <t>040100254</t>
  </si>
  <si>
    <t>03845</t>
  </si>
  <si>
    <t>040100255</t>
  </si>
  <si>
    <t>03846</t>
  </si>
  <si>
    <t>040100256</t>
  </si>
  <si>
    <t>肥东合成配电房（高压变电室）</t>
  </si>
  <si>
    <t>03847</t>
  </si>
  <si>
    <t>040100257</t>
  </si>
  <si>
    <t>03848</t>
  </si>
  <si>
    <t>040100258</t>
  </si>
  <si>
    <t>肥东合成配电房（污水MVR）</t>
  </si>
  <si>
    <t>03849</t>
  </si>
  <si>
    <t>040100259</t>
  </si>
  <si>
    <t>肥东厂区食堂大厅，（综合办）管理</t>
  </si>
  <si>
    <t>03850</t>
  </si>
  <si>
    <t>040200282</t>
  </si>
  <si>
    <t>联想 扬天M6603K/I5-7400，8G/1T，19.5LED</t>
  </si>
  <si>
    <t>2020.09.04</t>
  </si>
  <si>
    <t>国际贸易部（方格格），丰乐种业新大楼806室</t>
  </si>
  <si>
    <t>54.80</t>
  </si>
  <si>
    <t>657.60</t>
  </si>
  <si>
    <t>136.99</t>
  </si>
  <si>
    <t>03851</t>
  </si>
  <si>
    <t>040200283</t>
  </si>
  <si>
    <t>电脑（台式，组装机）</t>
  </si>
  <si>
    <t>组装主机，技嘉Z390，32G/2T，旧显示器</t>
  </si>
  <si>
    <t>销售服务部（黄铮铮），丰乐种业新大楼703室</t>
  </si>
  <si>
    <t>133.03</t>
  </si>
  <si>
    <t>1,596.36</t>
  </si>
  <si>
    <t>332.57</t>
  </si>
  <si>
    <t>03852</t>
  </si>
  <si>
    <t>040300096</t>
  </si>
  <si>
    <t>打印机（HP 激光）一体机</t>
  </si>
  <si>
    <t>惠普HP 136A，A4纸，黑白激光多功能一体机</t>
  </si>
  <si>
    <t>肥东制剂分厂办公室</t>
  </si>
  <si>
    <t>03853</t>
  </si>
  <si>
    <t>050600005</t>
  </si>
  <si>
    <t>车间更衣亭</t>
  </si>
  <si>
    <t>外购成品 更衣亭10*6.3*3.2，可移动单体</t>
  </si>
  <si>
    <t>肥东厂区办公楼西侧二道门侧边</t>
  </si>
  <si>
    <t>合肥千宴装饰工程有限公司</t>
  </si>
  <si>
    <t>1,604.75</t>
  </si>
  <si>
    <t>19,257.00</t>
  </si>
  <si>
    <t>4,011.87</t>
  </si>
  <si>
    <t>03854</t>
  </si>
  <si>
    <t>050600006</t>
  </si>
  <si>
    <t>车间吸烟亭</t>
  </si>
  <si>
    <t>外购成品 吸烟亭2*4*2.8，可移动单体</t>
  </si>
  <si>
    <t>178.64</t>
  </si>
  <si>
    <t>2,143.68</t>
  </si>
  <si>
    <t>446.60</t>
  </si>
  <si>
    <t>03855</t>
  </si>
  <si>
    <t>050600007</t>
  </si>
  <si>
    <t>车间茶水亭</t>
  </si>
  <si>
    <t>外购成品 茶水亭2*2*2.4，可移动单体</t>
  </si>
  <si>
    <t>肥东合成一车间入口</t>
  </si>
  <si>
    <t>100.97</t>
  </si>
  <si>
    <t>1,211.64</t>
  </si>
  <si>
    <t>252.43</t>
  </si>
  <si>
    <t>03856</t>
  </si>
  <si>
    <t>050600008</t>
  </si>
  <si>
    <t>肥东合成二车间入口</t>
  </si>
  <si>
    <t>03857</t>
  </si>
  <si>
    <t>050600009</t>
  </si>
  <si>
    <t>肥东合成三车间入口</t>
  </si>
  <si>
    <t>03858</t>
  </si>
  <si>
    <t>050600010</t>
  </si>
  <si>
    <t>肥东合成四车间入口</t>
  </si>
  <si>
    <t>03859</t>
  </si>
  <si>
    <t>031022858</t>
  </si>
  <si>
    <t>DBF-65ZF，防爆电机</t>
  </si>
  <si>
    <t>2020.09.17</t>
  </si>
  <si>
    <t>84.07</t>
  </si>
  <si>
    <t>1,008.84</t>
  </si>
  <si>
    <t>记--413</t>
  </si>
  <si>
    <t>03860</t>
  </si>
  <si>
    <t>030700318</t>
  </si>
  <si>
    <t>搪瓷开式储罐</t>
  </si>
  <si>
    <t>K5000L，进口配方釉</t>
  </si>
  <si>
    <t>靖江市润阳化工设备</t>
  </si>
  <si>
    <t>334.51</t>
  </si>
  <si>
    <t>4,014.12</t>
  </si>
  <si>
    <t>1,338.05</t>
  </si>
  <si>
    <t>记--415</t>
  </si>
  <si>
    <t>03861</t>
  </si>
  <si>
    <t>030700319</t>
  </si>
  <si>
    <t>FRP472-6A-4KW，630树酯，防爆电机</t>
  </si>
  <si>
    <t>2020.09.18</t>
  </si>
  <si>
    <t>记--417</t>
  </si>
  <si>
    <t>03862</t>
  </si>
  <si>
    <t>030700320</t>
  </si>
  <si>
    <t>FRP472-4.5A-7.5KW，806树酯，防爆电机</t>
  </si>
  <si>
    <t>03863</t>
  </si>
  <si>
    <t>030800265</t>
  </si>
  <si>
    <t>搪玻璃开式储罐</t>
  </si>
  <si>
    <t>339.82</t>
  </si>
  <si>
    <t>记--419</t>
  </si>
  <si>
    <t>03864</t>
  </si>
  <si>
    <t>030800266</t>
  </si>
  <si>
    <t>84.96</t>
  </si>
  <si>
    <t>1,019.52</t>
  </si>
  <si>
    <t>03865</t>
  </si>
  <si>
    <t>030800267</t>
  </si>
  <si>
    <t>03866</t>
  </si>
  <si>
    <t>032500107</t>
  </si>
  <si>
    <t>03867</t>
  </si>
  <si>
    <t>032500108</t>
  </si>
  <si>
    <t>03868</t>
  </si>
  <si>
    <t>030700321</t>
  </si>
  <si>
    <t>03869</t>
  </si>
  <si>
    <t>030700322</t>
  </si>
  <si>
    <t>03870</t>
  </si>
  <si>
    <t>030700323</t>
  </si>
  <si>
    <t>K100L</t>
  </si>
  <si>
    <t>61.95</t>
  </si>
  <si>
    <t>743.40</t>
  </si>
  <si>
    <t>247.79</t>
  </si>
  <si>
    <t>03871</t>
  </si>
  <si>
    <t>030700324</t>
  </si>
  <si>
    <t>03872</t>
  </si>
  <si>
    <t>030700325</t>
  </si>
  <si>
    <t>搪玻璃闭式储罐</t>
  </si>
  <si>
    <t>197.35</t>
  </si>
  <si>
    <t>2,368.20</t>
  </si>
  <si>
    <t>789.38</t>
  </si>
  <si>
    <t>03873</t>
  </si>
  <si>
    <t>030700326</t>
  </si>
  <si>
    <t>03874</t>
  </si>
  <si>
    <t>030800268</t>
  </si>
  <si>
    <t>F=20㎡</t>
  </si>
  <si>
    <t>2020.09.22</t>
  </si>
  <si>
    <t>181.42</t>
  </si>
  <si>
    <t>2,177.04</t>
  </si>
  <si>
    <t>725.66</t>
  </si>
  <si>
    <t>03875</t>
  </si>
  <si>
    <t>031900114</t>
  </si>
  <si>
    <t>上粉机</t>
  </si>
  <si>
    <t>SFJ-2 方斗定制</t>
  </si>
  <si>
    <t>151.33</t>
  </si>
  <si>
    <t>1,815.96</t>
  </si>
  <si>
    <t>605.31</t>
  </si>
  <si>
    <t>记--693</t>
  </si>
  <si>
    <t>03876</t>
  </si>
  <si>
    <t>031900115</t>
  </si>
  <si>
    <t>03878</t>
  </si>
  <si>
    <t>030200229</t>
  </si>
  <si>
    <t>风冷式冷水机</t>
  </si>
  <si>
    <t>AC-40AF</t>
  </si>
  <si>
    <t>2020.10.15</t>
  </si>
  <si>
    <t>苏州奥德机械有限公司</t>
  </si>
  <si>
    <t>663.72</t>
  </si>
  <si>
    <t>7,964.64</t>
  </si>
  <si>
    <t>2,654.87</t>
  </si>
  <si>
    <t>记--511</t>
  </si>
  <si>
    <t>03879</t>
  </si>
  <si>
    <t>030200230</t>
  </si>
  <si>
    <t>BF4-72-5A，11KW，防爆电机</t>
  </si>
  <si>
    <t>浙江天宏风机有限公司</t>
  </si>
  <si>
    <t>记--513</t>
  </si>
  <si>
    <t>03880</t>
  </si>
  <si>
    <t>032400024</t>
  </si>
  <si>
    <t>防爆蓄电池平衡重式2.5T叉车</t>
  </si>
  <si>
    <t>CPDB25AC，1区，瑞朗特/合力H3系列</t>
  </si>
  <si>
    <t>肥东合成分厂与物流合成原药仓库公用</t>
  </si>
  <si>
    <t>深圳瑞朗特防爆车辆有限公司</t>
  </si>
  <si>
    <t>20,389.44</t>
  </si>
  <si>
    <t>6,796.46</t>
  </si>
  <si>
    <t>记--515</t>
  </si>
  <si>
    <t>03881</t>
  </si>
  <si>
    <t>040200284</t>
  </si>
  <si>
    <t>联想电脑（台式）--数字工厂云平台服务器</t>
  </si>
  <si>
    <t>联想 扬天M6600K，8G/1T，19.5LED</t>
  </si>
  <si>
    <t>2020.10.16</t>
  </si>
  <si>
    <t>肥东合成中控室，用作数字工厂云平台服务器</t>
  </si>
  <si>
    <t>56.07</t>
  </si>
  <si>
    <t>672.84</t>
  </si>
  <si>
    <t>140.18</t>
  </si>
  <si>
    <t>03882</t>
  </si>
  <si>
    <t>032400025</t>
  </si>
  <si>
    <t>能耗数据采集器</t>
  </si>
  <si>
    <t>ADS-6，数字工厂云平台项目（一期）</t>
  </si>
  <si>
    <t>肥东合成一车间配电房</t>
  </si>
  <si>
    <t>安徽省安泰科技股份有限公司</t>
  </si>
  <si>
    <t>64.60</t>
  </si>
  <si>
    <t>775.20</t>
  </si>
  <si>
    <t>258.41</t>
  </si>
  <si>
    <t>03883</t>
  </si>
  <si>
    <t>032400026</t>
  </si>
  <si>
    <t>智能折叠悬浮自动门（肥东生产区域南入口二道门大门）</t>
  </si>
  <si>
    <t>二道门大门，对开式自动门，含车牌智能识别(1进1出)</t>
  </si>
  <si>
    <t>2020.10.21</t>
  </si>
  <si>
    <t>肥东厂区二道门，生产区域主干道南入口</t>
  </si>
  <si>
    <t>上海虹鹏门业有限公司</t>
  </si>
  <si>
    <t>741.44</t>
  </si>
  <si>
    <t>8,897.28</t>
  </si>
  <si>
    <t>2,965.77</t>
  </si>
  <si>
    <t>记--654</t>
  </si>
  <si>
    <t>03884</t>
  </si>
  <si>
    <t>0200025</t>
  </si>
  <si>
    <t>别克商务车（皖AFL918）新</t>
  </si>
  <si>
    <t>GL8，别克牌BUICKSGM6522UBA6，车架号LSGUL83L6LA234031</t>
  </si>
  <si>
    <t>合肥恒信通顺汽车销售公司</t>
  </si>
  <si>
    <t>3,326.45</t>
  </si>
  <si>
    <t>39,917.40</t>
  </si>
  <si>
    <t>13,305.80</t>
  </si>
  <si>
    <t>记--656</t>
  </si>
  <si>
    <t>03885</t>
  </si>
  <si>
    <t>030800270</t>
  </si>
  <si>
    <t>玻璃钢储槽（5M3）</t>
  </si>
  <si>
    <t>5M3，DN1800*2000</t>
  </si>
  <si>
    <t>2020.10.27</t>
  </si>
  <si>
    <t>江苏恒丰伟业玻璃钢有限公司</t>
  </si>
  <si>
    <t>1,357.07</t>
  </si>
  <si>
    <t>493.46</t>
  </si>
  <si>
    <t>2020.10.29</t>
  </si>
  <si>
    <t>中间体转原药（200吨烟嘧）技改项目</t>
  </si>
  <si>
    <t>03886</t>
  </si>
  <si>
    <t>030800271</t>
  </si>
  <si>
    <t>03887</t>
  </si>
  <si>
    <t>030800272</t>
  </si>
  <si>
    <t>03888</t>
  </si>
  <si>
    <t>030800273</t>
  </si>
  <si>
    <t>1,358.28</t>
  </si>
  <si>
    <t>493.90</t>
  </si>
  <si>
    <t>03889</t>
  </si>
  <si>
    <t>030800274</t>
  </si>
  <si>
    <t>03890</t>
  </si>
  <si>
    <t>030800275</t>
  </si>
  <si>
    <t>123.48</t>
  </si>
  <si>
    <t>1,481.76</t>
  </si>
  <si>
    <t>03891</t>
  </si>
  <si>
    <t>030800276</t>
  </si>
  <si>
    <t>03892</t>
  </si>
  <si>
    <t>030800277</t>
  </si>
  <si>
    <t>玻璃钢储槽（20M3）</t>
  </si>
  <si>
    <t>20M3，DN2600*3600</t>
  </si>
  <si>
    <t>380.69</t>
  </si>
  <si>
    <t>4,568.28</t>
  </si>
  <si>
    <t>1,522.76</t>
  </si>
  <si>
    <t>03893</t>
  </si>
  <si>
    <t>030800278</t>
  </si>
  <si>
    <t>不锈钢闭式反应釜</t>
  </si>
  <si>
    <t>F2000L，材质316L，夹套材质Q345R</t>
  </si>
  <si>
    <t>江苏扬阳化工设备制造有限公司</t>
  </si>
  <si>
    <t>668.10</t>
  </si>
  <si>
    <t>8,017.20</t>
  </si>
  <si>
    <t>2,672.41</t>
  </si>
  <si>
    <t>03894</t>
  </si>
  <si>
    <t>030800279</t>
  </si>
  <si>
    <t>不锈钢高压釜</t>
  </si>
  <si>
    <t>F2000L，材质S31603/Q345R</t>
  </si>
  <si>
    <t>12,000.00</t>
  </si>
  <si>
    <t>4,000.00</t>
  </si>
  <si>
    <t>03895</t>
  </si>
  <si>
    <t>030800280</t>
  </si>
  <si>
    <t>搪玻璃开式反应釜</t>
  </si>
  <si>
    <t>232.16</t>
  </si>
  <si>
    <t>2,785.92</t>
  </si>
  <si>
    <t>928.62</t>
  </si>
  <si>
    <t>03896</t>
  </si>
  <si>
    <t>030800281</t>
  </si>
  <si>
    <t>03897</t>
  </si>
  <si>
    <t>030800282</t>
  </si>
  <si>
    <t>F5000L</t>
  </si>
  <si>
    <t>508.62</t>
  </si>
  <si>
    <t>6,103.44</t>
  </si>
  <si>
    <t>2,034.48</t>
  </si>
  <si>
    <t>03898</t>
  </si>
  <si>
    <t>030800283</t>
  </si>
  <si>
    <t>03899</t>
  </si>
  <si>
    <t>030800284</t>
  </si>
  <si>
    <t>03900</t>
  </si>
  <si>
    <t>030800285</t>
  </si>
  <si>
    <t>机架BLB7.5-4-17-TB6，配套K5000L釜</t>
  </si>
  <si>
    <t>03901</t>
  </si>
  <si>
    <t>030800286</t>
  </si>
  <si>
    <t>螺旋板换热器</t>
  </si>
  <si>
    <t>20㎡，材质304L</t>
  </si>
  <si>
    <t>南通源泉压力容器有限公司</t>
  </si>
  <si>
    <t>155.17</t>
  </si>
  <si>
    <t>1,862.04</t>
  </si>
  <si>
    <t>620.69</t>
  </si>
  <si>
    <t>03903</t>
  </si>
  <si>
    <t>030800288</t>
  </si>
  <si>
    <t>正压DN400缓冲罐</t>
  </si>
  <si>
    <t>27.59</t>
  </si>
  <si>
    <t>331.08</t>
  </si>
  <si>
    <t>03904</t>
  </si>
  <si>
    <t>030800289</t>
  </si>
  <si>
    <t>03905</t>
  </si>
  <si>
    <t>030800290</t>
  </si>
  <si>
    <t>03906</t>
  </si>
  <si>
    <t>030800291</t>
  </si>
  <si>
    <t>03907</t>
  </si>
  <si>
    <t>030800292</t>
  </si>
  <si>
    <t>电子平台秤</t>
  </si>
  <si>
    <t>SCS-3T，1.2*1.5M</t>
  </si>
  <si>
    <t>上海全扶实业有限公司</t>
  </si>
  <si>
    <t>86.64</t>
  </si>
  <si>
    <t>1,039.68</t>
  </si>
  <si>
    <t>346.55</t>
  </si>
  <si>
    <t>03908</t>
  </si>
  <si>
    <t>030800293</t>
  </si>
  <si>
    <t>03909</t>
  </si>
  <si>
    <t>030800294</t>
  </si>
  <si>
    <t>03910</t>
  </si>
  <si>
    <t>030800295</t>
  </si>
  <si>
    <t>03911</t>
  </si>
  <si>
    <t>030800296</t>
  </si>
  <si>
    <t>F=2.5㎡</t>
  </si>
  <si>
    <t>江苏新世纪民生化工设备有限公司</t>
  </si>
  <si>
    <t>1,137.95</t>
  </si>
  <si>
    <t>03912</t>
  </si>
  <si>
    <t>030800297</t>
  </si>
  <si>
    <t>03913</t>
  </si>
  <si>
    <t>030800298</t>
  </si>
  <si>
    <t>03914</t>
  </si>
  <si>
    <t>030800299</t>
  </si>
  <si>
    <t>一甲胺汽化器</t>
  </si>
  <si>
    <t>03915</t>
  </si>
  <si>
    <t>030800300</t>
  </si>
  <si>
    <t>BCD2T*18M</t>
  </si>
  <si>
    <t>合肥南华机电设备有限公司</t>
  </si>
  <si>
    <t>03916</t>
  </si>
  <si>
    <t>030800301</t>
  </si>
  <si>
    <t>03917</t>
  </si>
  <si>
    <t>030800302</t>
  </si>
  <si>
    <t>临沂群业化工设备有限公司</t>
  </si>
  <si>
    <t>172.57</t>
  </si>
  <si>
    <t>2,070.84</t>
  </si>
  <si>
    <t>690.27</t>
  </si>
  <si>
    <t>03918</t>
  </si>
  <si>
    <t>030800303</t>
  </si>
  <si>
    <t>不锈钢喷射泵</t>
  </si>
  <si>
    <t>WVPB200-I，材质316L</t>
  </si>
  <si>
    <t>无锡长庆化工防腐设备有限公司</t>
  </si>
  <si>
    <t>03919</t>
  </si>
  <si>
    <t>030800304</t>
  </si>
  <si>
    <t>03920</t>
  </si>
  <si>
    <t>030800305</t>
  </si>
  <si>
    <t>WVPF200-I，材质F40碳钢内喷</t>
  </si>
  <si>
    <t>03921</t>
  </si>
  <si>
    <t>030800306</t>
  </si>
  <si>
    <t>03922</t>
  </si>
  <si>
    <t>030800307</t>
  </si>
  <si>
    <t>压滤机(嵌入式滤布)</t>
  </si>
  <si>
    <t>X10AR25/800-UK</t>
  </si>
  <si>
    <t>杭州兴源环保设备有限公司</t>
  </si>
  <si>
    <t>456.90</t>
  </si>
  <si>
    <t>5,482.80</t>
  </si>
  <si>
    <t>1,827.59</t>
  </si>
  <si>
    <t>03923</t>
  </si>
  <si>
    <t>030800308</t>
  </si>
  <si>
    <t>￠1000*6000*12MM</t>
  </si>
  <si>
    <t>合肥广庆防腐设备有限公司</t>
  </si>
  <si>
    <t>1,138.94</t>
  </si>
  <si>
    <t>414.16</t>
  </si>
  <si>
    <t>03924</t>
  </si>
  <si>
    <t>030800309</t>
  </si>
  <si>
    <t>PP喷淋塔（碱吸收槽）</t>
  </si>
  <si>
    <t>￠1800*1500 /600*4500MM</t>
  </si>
  <si>
    <t>135.40</t>
  </si>
  <si>
    <t>1,624.80</t>
  </si>
  <si>
    <t>541.59</t>
  </si>
  <si>
    <t>03925</t>
  </si>
  <si>
    <t>030800310</t>
  </si>
  <si>
    <t>PP喷淋塔（水吸收槽）</t>
  </si>
  <si>
    <t>￠1500*1000 /500*5000MM</t>
  </si>
  <si>
    <t>1,890.24</t>
  </si>
  <si>
    <t>630.09</t>
  </si>
  <si>
    <t>03926</t>
  </si>
  <si>
    <t>030800311</t>
  </si>
  <si>
    <t>03927</t>
  </si>
  <si>
    <t>030800312</t>
  </si>
  <si>
    <t>化工离心泵</t>
  </si>
  <si>
    <t>IH80-65-160，YB2/7.5KW</t>
  </si>
  <si>
    <t>48.37</t>
  </si>
  <si>
    <t>580.44</t>
  </si>
  <si>
    <t>193.48</t>
  </si>
  <si>
    <t>03928</t>
  </si>
  <si>
    <t>030800313</t>
  </si>
  <si>
    <t>03929</t>
  </si>
  <si>
    <t>030800314</t>
  </si>
  <si>
    <t>03930</t>
  </si>
  <si>
    <t>030800315</t>
  </si>
  <si>
    <t>03931</t>
  </si>
  <si>
    <t>030800316</t>
  </si>
  <si>
    <t>03932</t>
  </si>
  <si>
    <t>030800317</t>
  </si>
  <si>
    <t>03933</t>
  </si>
  <si>
    <t>030800318</t>
  </si>
  <si>
    <t>03934</t>
  </si>
  <si>
    <t>030800319</t>
  </si>
  <si>
    <t>03935</t>
  </si>
  <si>
    <t>030800320</t>
  </si>
  <si>
    <t>03936</t>
  </si>
  <si>
    <t>030800321</t>
  </si>
  <si>
    <t>03937</t>
  </si>
  <si>
    <t>030800322</t>
  </si>
  <si>
    <t>03938</t>
  </si>
  <si>
    <t>030800323</t>
  </si>
  <si>
    <t>IHF65-50-160，YB2/5.5KW</t>
  </si>
  <si>
    <t>43.98</t>
  </si>
  <si>
    <t>527.76</t>
  </si>
  <si>
    <t>175.93</t>
  </si>
  <si>
    <t>03939</t>
  </si>
  <si>
    <t>030800324</t>
  </si>
  <si>
    <t>50FSB-30，YB2/4KW</t>
  </si>
  <si>
    <t>37.78</t>
  </si>
  <si>
    <t>453.36</t>
  </si>
  <si>
    <t>151.14</t>
  </si>
  <si>
    <t>03940</t>
  </si>
  <si>
    <t>030800325</t>
  </si>
  <si>
    <t>03941</t>
  </si>
  <si>
    <t>030800326</t>
  </si>
  <si>
    <t>50FZB-30，YB2/4KW</t>
  </si>
  <si>
    <t>58.62</t>
  </si>
  <si>
    <t>703.44</t>
  </si>
  <si>
    <t>234.48</t>
  </si>
  <si>
    <t>03942</t>
  </si>
  <si>
    <t>030800327</t>
  </si>
  <si>
    <t>03943</t>
  </si>
  <si>
    <t>030800328</t>
  </si>
  <si>
    <t>03944</t>
  </si>
  <si>
    <t>030800329</t>
  </si>
  <si>
    <t>FRP472-8C-18.5KW，防爆</t>
  </si>
  <si>
    <t>03945</t>
  </si>
  <si>
    <t>030800330</t>
  </si>
  <si>
    <t>03946</t>
  </si>
  <si>
    <t>030800331</t>
  </si>
  <si>
    <t>FRP472-5.5A-11KW，防爆</t>
  </si>
  <si>
    <t>03947</t>
  </si>
  <si>
    <t>030800332</t>
  </si>
  <si>
    <t>03948</t>
  </si>
  <si>
    <t>030800333</t>
  </si>
  <si>
    <t>03949</t>
  </si>
  <si>
    <t>030800334</t>
  </si>
  <si>
    <t>03950</t>
  </si>
  <si>
    <t>030800335</t>
  </si>
  <si>
    <t>FRP472-5A-7.5KW，防爆</t>
  </si>
  <si>
    <t>300.89</t>
  </si>
  <si>
    <t>03951</t>
  </si>
  <si>
    <t>030800336</t>
  </si>
  <si>
    <t>03952</t>
  </si>
  <si>
    <t>030800337</t>
  </si>
  <si>
    <t>HT-5A-7.5KW，防爆</t>
  </si>
  <si>
    <t>03953</t>
  </si>
  <si>
    <t>030800338</t>
  </si>
  <si>
    <t>03954</t>
  </si>
  <si>
    <t>030800339</t>
  </si>
  <si>
    <t>HT-4A-3KW，防爆</t>
  </si>
  <si>
    <t>59.51</t>
  </si>
  <si>
    <t>789.58</t>
  </si>
  <si>
    <t>03955</t>
  </si>
  <si>
    <t>030800340</t>
  </si>
  <si>
    <t>50FSB-30，YB2/4KW，防爆电机</t>
  </si>
  <si>
    <t>安徽通能泵阀销售有限公司</t>
  </si>
  <si>
    <t>31.86</t>
  </si>
  <si>
    <t>382.32</t>
  </si>
  <si>
    <t>03956</t>
  </si>
  <si>
    <t>030800341</t>
  </si>
  <si>
    <t>03957</t>
  </si>
  <si>
    <t>030800342</t>
  </si>
  <si>
    <t>50FZB-30，YB2/4KW，防爆电机</t>
  </si>
  <si>
    <t>03958</t>
  </si>
  <si>
    <t>030800343</t>
  </si>
  <si>
    <t>200T烟嘧项目设备安装及技改工程</t>
  </si>
  <si>
    <t>16040207工程材料物资</t>
  </si>
  <si>
    <t>在建工程：中间体转原药</t>
  </si>
  <si>
    <t>48,053.60</t>
  </si>
  <si>
    <t>576,643.20</t>
  </si>
  <si>
    <t>192,214.41</t>
  </si>
  <si>
    <t>03961</t>
  </si>
  <si>
    <t>030700329</t>
  </si>
  <si>
    <t>聚丙烯PP喷淋塔</t>
  </si>
  <si>
    <t>￠1000*6000MM</t>
  </si>
  <si>
    <t>2020.10.28</t>
  </si>
  <si>
    <t>中间体转原药（300吨精喹）技改项目</t>
  </si>
  <si>
    <t>03962</t>
  </si>
  <si>
    <t>030700330</t>
  </si>
  <si>
    <t>03963</t>
  </si>
  <si>
    <t>030700331</t>
  </si>
  <si>
    <t>03964</t>
  </si>
  <si>
    <t>030700332</t>
  </si>
  <si>
    <t>含醇废水接收槽萃取液计量槽</t>
  </si>
  <si>
    <t>V=2.9M3，￠1200*1400MM</t>
  </si>
  <si>
    <t>49.31</t>
  </si>
  <si>
    <t>591.72</t>
  </si>
  <si>
    <t>197.24</t>
  </si>
  <si>
    <t>03965</t>
  </si>
  <si>
    <t>030700333</t>
  </si>
  <si>
    <t>03966</t>
  </si>
  <si>
    <t>030700334</t>
  </si>
  <si>
    <t>盐酸计量槽</t>
  </si>
  <si>
    <t>V=1.1M3，￠1000*1100MM</t>
  </si>
  <si>
    <t>31.38</t>
  </si>
  <si>
    <t>376.56</t>
  </si>
  <si>
    <t>125.52</t>
  </si>
  <si>
    <t>03967</t>
  </si>
  <si>
    <t>030700335</t>
  </si>
  <si>
    <t>二氯丙酸甲酯计量槽</t>
  </si>
  <si>
    <t>V=0.6M3，￠800*1000MM</t>
  </si>
  <si>
    <t>21.29</t>
  </si>
  <si>
    <t>255.48</t>
  </si>
  <si>
    <t>85.17</t>
  </si>
  <si>
    <t>03968</t>
  </si>
  <si>
    <t>030700336</t>
  </si>
  <si>
    <t>W-1，F=5㎡</t>
  </si>
  <si>
    <t>无锡亿鑫昌化工设备有限公司</t>
  </si>
  <si>
    <t>58.19</t>
  </si>
  <si>
    <t>698.28</t>
  </si>
  <si>
    <t>03969</t>
  </si>
  <si>
    <t>030700337</t>
  </si>
  <si>
    <t>03970</t>
  </si>
  <si>
    <t>030700338</t>
  </si>
  <si>
    <t>03971</t>
  </si>
  <si>
    <t>030700339</t>
  </si>
  <si>
    <t>03972</t>
  </si>
  <si>
    <t>030700340</t>
  </si>
  <si>
    <t>03973</t>
  </si>
  <si>
    <t>030700341</t>
  </si>
  <si>
    <t>03974</t>
  </si>
  <si>
    <t>030700342</t>
  </si>
  <si>
    <t>03975</t>
  </si>
  <si>
    <t>030700343</t>
  </si>
  <si>
    <t>03976</t>
  </si>
  <si>
    <t>030700344</t>
  </si>
  <si>
    <t>W-1，F=10㎡</t>
  </si>
  <si>
    <t>03977</t>
  </si>
  <si>
    <t>030700345</t>
  </si>
  <si>
    <t>03978</t>
  </si>
  <si>
    <t>030700346</t>
  </si>
  <si>
    <t>离心机地槽</t>
  </si>
  <si>
    <t>5.19M3</t>
  </si>
  <si>
    <t>03979</t>
  </si>
  <si>
    <t>030700347</t>
  </si>
  <si>
    <t>甲苯计量槽</t>
  </si>
  <si>
    <t>2.2M3</t>
  </si>
  <si>
    <t>62.93</t>
  </si>
  <si>
    <t>755.16</t>
  </si>
  <si>
    <t>251.72</t>
  </si>
  <si>
    <t>03980</t>
  </si>
  <si>
    <t>030700348</t>
  </si>
  <si>
    <t>03981</t>
  </si>
  <si>
    <t>030700349</t>
  </si>
  <si>
    <t>03982</t>
  </si>
  <si>
    <t>030700350</t>
  </si>
  <si>
    <t>03983</t>
  </si>
  <si>
    <t>030700351</t>
  </si>
  <si>
    <t>03984</t>
  </si>
  <si>
    <t>030700352</t>
  </si>
  <si>
    <t>03985</t>
  </si>
  <si>
    <t>030700353</t>
  </si>
  <si>
    <t>03986</t>
  </si>
  <si>
    <t>030700354</t>
  </si>
  <si>
    <t>03987</t>
  </si>
  <si>
    <t>030700355</t>
  </si>
  <si>
    <t>03988</t>
  </si>
  <si>
    <t>030700356</t>
  </si>
  <si>
    <t>03989</t>
  </si>
  <si>
    <t>030700357</t>
  </si>
  <si>
    <t>03990</t>
  </si>
  <si>
    <t>030700358</t>
  </si>
  <si>
    <t>03991</t>
  </si>
  <si>
    <t>030700359</t>
  </si>
  <si>
    <t>10㎡，材质304L</t>
  </si>
  <si>
    <t>03992</t>
  </si>
  <si>
    <t>030700360</t>
  </si>
  <si>
    <t>03993</t>
  </si>
  <si>
    <t>030700361</t>
  </si>
  <si>
    <t>03995</t>
  </si>
  <si>
    <t>030700363</t>
  </si>
  <si>
    <t>10㎡，材质316L</t>
  </si>
  <si>
    <t>03996</t>
  </si>
  <si>
    <t>030700364</t>
  </si>
  <si>
    <t>YKA40-10㎡-II</t>
  </si>
  <si>
    <t>东台市西达石墨设备有限公司</t>
  </si>
  <si>
    <t>03997</t>
  </si>
  <si>
    <t>030700365</t>
  </si>
  <si>
    <t>03998</t>
  </si>
  <si>
    <t>030700366</t>
  </si>
  <si>
    <t>03999</t>
  </si>
  <si>
    <t>030700367</t>
  </si>
  <si>
    <t>04000</t>
  </si>
  <si>
    <t>030700368</t>
  </si>
  <si>
    <t>04001</t>
  </si>
  <si>
    <t>030700369</t>
  </si>
  <si>
    <t>159.48</t>
  </si>
  <si>
    <t>1,913.76</t>
  </si>
  <si>
    <t>637.93</t>
  </si>
  <si>
    <t>04002</t>
  </si>
  <si>
    <t>030700370</t>
  </si>
  <si>
    <t>04003</t>
  </si>
  <si>
    <t>030700371</t>
  </si>
  <si>
    <t>04004</t>
  </si>
  <si>
    <t>030700372</t>
  </si>
  <si>
    <t>04009</t>
  </si>
  <si>
    <t>030700377</t>
  </si>
  <si>
    <t>WLW-100BC，防爆电机11KW</t>
  </si>
  <si>
    <t>南通市威士真空设备有限公司</t>
  </si>
  <si>
    <t>04010</t>
  </si>
  <si>
    <t>030700378</t>
  </si>
  <si>
    <t>04011</t>
  </si>
  <si>
    <t>030700379</t>
  </si>
  <si>
    <t>04012</t>
  </si>
  <si>
    <t>030700380</t>
  </si>
  <si>
    <t>循环泵</t>
  </si>
  <si>
    <t>DFG150-160B2/15</t>
  </si>
  <si>
    <t>54.31</t>
  </si>
  <si>
    <t>651.72</t>
  </si>
  <si>
    <t>217.24</t>
  </si>
  <si>
    <t>04013</t>
  </si>
  <si>
    <t>030700381</t>
  </si>
  <si>
    <t>04014</t>
  </si>
  <si>
    <t>030700382</t>
  </si>
  <si>
    <t>IHF150-125-400</t>
  </si>
  <si>
    <t>305.17</t>
  </si>
  <si>
    <t>3,662.04</t>
  </si>
  <si>
    <t>1,220.69</t>
  </si>
  <si>
    <t>04015</t>
  </si>
  <si>
    <t>030700383</t>
  </si>
  <si>
    <t>碳钢吸收槽（带夹套）</t>
  </si>
  <si>
    <t>无锡市煜伟石化装备有限公司</t>
  </si>
  <si>
    <t>04016</t>
  </si>
  <si>
    <t>030700384</t>
  </si>
  <si>
    <t>04017</t>
  </si>
  <si>
    <t>030700385</t>
  </si>
  <si>
    <t>106.03</t>
  </si>
  <si>
    <t>1,272.36</t>
  </si>
  <si>
    <t>424.14</t>
  </si>
  <si>
    <t>04018</t>
  </si>
  <si>
    <t>030700386</t>
  </si>
  <si>
    <t>04019</t>
  </si>
  <si>
    <t>030700387</t>
  </si>
  <si>
    <t>04020</t>
  </si>
  <si>
    <t>030700388</t>
  </si>
  <si>
    <t>04021</t>
  </si>
  <si>
    <t>030700389</t>
  </si>
  <si>
    <t>不锈钢多级泵</t>
  </si>
  <si>
    <t>CDLF4-12</t>
  </si>
  <si>
    <t>上海申工泵业制造有限公司</t>
  </si>
  <si>
    <t>04022</t>
  </si>
  <si>
    <t>030700390</t>
  </si>
  <si>
    <t>CHH-10-316L，F50-P0.6</t>
  </si>
  <si>
    <t>上海楚能工业过滤系统有限公司</t>
  </si>
  <si>
    <t>130.00</t>
  </si>
  <si>
    <t>5,630.00</t>
  </si>
  <si>
    <t>04023</t>
  </si>
  <si>
    <t>030700391</t>
  </si>
  <si>
    <t>04024</t>
  </si>
  <si>
    <t>030700392</t>
  </si>
  <si>
    <t>DN1800*10*2000</t>
  </si>
  <si>
    <t>江苏春绿机械制造有限公司</t>
  </si>
  <si>
    <t>229.31</t>
  </si>
  <si>
    <t>2,751.72</t>
  </si>
  <si>
    <t>917.24</t>
  </si>
  <si>
    <t>04025</t>
  </si>
  <si>
    <t>030700393</t>
  </si>
  <si>
    <t>玻璃钢储罐（FRP贮槽）</t>
  </si>
  <si>
    <t>DN2000*3600</t>
  </si>
  <si>
    <t>237.93</t>
  </si>
  <si>
    <t>2,855.16</t>
  </si>
  <si>
    <t>951.72</t>
  </si>
  <si>
    <t>04026</t>
  </si>
  <si>
    <t>030700394</t>
  </si>
  <si>
    <t>活性炭吸附箱</t>
  </si>
  <si>
    <t>1,471.80</t>
  </si>
  <si>
    <t>535.19</t>
  </si>
  <si>
    <t>04027</t>
  </si>
  <si>
    <t>030700395</t>
  </si>
  <si>
    <t>04028</t>
  </si>
  <si>
    <t>030700396</t>
  </si>
  <si>
    <t>04029</t>
  </si>
  <si>
    <t>030700397</t>
  </si>
  <si>
    <t>04030</t>
  </si>
  <si>
    <t>030700398</t>
  </si>
  <si>
    <t>625.46</t>
  </si>
  <si>
    <t>227.43</t>
  </si>
  <si>
    <t>04031</t>
  </si>
  <si>
    <t>030700399</t>
  </si>
  <si>
    <t>56.86</t>
  </si>
  <si>
    <t>682.32</t>
  </si>
  <si>
    <t>04032</t>
  </si>
  <si>
    <t>030700400</t>
  </si>
  <si>
    <t>300T精喹项目设备安装及技改工程</t>
  </si>
  <si>
    <t>16040206工程材料物资</t>
  </si>
  <si>
    <t>40,154.96</t>
  </si>
  <si>
    <t>481,859.52</t>
  </si>
  <si>
    <t>160,619.83</t>
  </si>
  <si>
    <t>04033</t>
  </si>
  <si>
    <t>0100061</t>
  </si>
  <si>
    <t>精噁唑车间</t>
  </si>
  <si>
    <t>皖（2023）肥东县不动产权第0131829号，建筑面积1544.30㎡，钢混结构，标准三层</t>
  </si>
  <si>
    <t>安徽政楷建设工程集团股份有限公司（中安政楷）</t>
  </si>
  <si>
    <t>9,026.35</t>
  </si>
  <si>
    <t>108,316.20</t>
  </si>
  <si>
    <t>180,526.93</t>
  </si>
  <si>
    <t>记--897</t>
  </si>
  <si>
    <t>450吨原药项目</t>
  </si>
  <si>
    <t>04034</t>
  </si>
  <si>
    <t>0100062</t>
  </si>
  <si>
    <t>苯磺隆车间</t>
  </si>
  <si>
    <t>皖（2023）肥东县不动产权第0131830号，建筑面积2058.08㎡，钢混结构，标准三层</t>
  </si>
  <si>
    <t>10,336.41</t>
  </si>
  <si>
    <t>124,036.92</t>
  </si>
  <si>
    <t>206,728.17</t>
  </si>
  <si>
    <t>04035</t>
  </si>
  <si>
    <t>0100063</t>
  </si>
  <si>
    <t>广灭灵车间</t>
  </si>
  <si>
    <t>建筑面积 829㎡，标准三层</t>
  </si>
  <si>
    <t>安徽夹塘建设工程有限公司</t>
  </si>
  <si>
    <t>3,714.99</t>
  </si>
  <si>
    <t>44,579.88</t>
  </si>
  <si>
    <t>74,299.73</t>
  </si>
  <si>
    <t>04036</t>
  </si>
  <si>
    <t>0100064</t>
  </si>
  <si>
    <t>配电室2</t>
  </si>
  <si>
    <t>皖（2023）肥东县不动产权第0131828号，建筑面积243.36㎡，钢混结构，单层</t>
  </si>
  <si>
    <t>929.19</t>
  </si>
  <si>
    <t>11,150.28</t>
  </si>
  <si>
    <t>18,583.86</t>
  </si>
  <si>
    <t>04037</t>
  </si>
  <si>
    <t>0100065</t>
  </si>
  <si>
    <t>机修车间</t>
  </si>
  <si>
    <t>皖（2023）肥东县不动产权第0131826号，建筑面积1090.14㎡，钢混结构，单层、局部二层</t>
  </si>
  <si>
    <t>2,125.47</t>
  </si>
  <si>
    <t>25,505.64</t>
  </si>
  <si>
    <t>42,509.49</t>
  </si>
  <si>
    <t>04038</t>
  </si>
  <si>
    <t>0100066</t>
  </si>
  <si>
    <t>控制室</t>
  </si>
  <si>
    <t>皖（2023）肥东县不动产权第0131827号，建筑面积240㎡，钢混结构，单层</t>
  </si>
  <si>
    <t>1,404.39</t>
  </si>
  <si>
    <t>16,852.68</t>
  </si>
  <si>
    <t>28,087.75</t>
  </si>
  <si>
    <t>04042</t>
  </si>
  <si>
    <t>032600030</t>
  </si>
  <si>
    <t>列管式石墨降膜吸收塔</t>
  </si>
  <si>
    <t>15㎡</t>
  </si>
  <si>
    <t>南通金三角石墨制造有限公司</t>
  </si>
  <si>
    <t>59.48</t>
  </si>
  <si>
    <t>713.76</t>
  </si>
  <si>
    <t>04052</t>
  </si>
  <si>
    <t>032600031</t>
  </si>
  <si>
    <t>圆块孔式石墨冷凝器</t>
  </si>
  <si>
    <t>YKA30-10㎡</t>
  </si>
  <si>
    <t>1,564.64</t>
  </si>
  <si>
    <t>568.97</t>
  </si>
  <si>
    <t>04053</t>
  </si>
  <si>
    <t>032600032</t>
  </si>
  <si>
    <t>04054</t>
  </si>
  <si>
    <t>032600033</t>
  </si>
  <si>
    <t>04055</t>
  </si>
  <si>
    <t>032600034</t>
  </si>
  <si>
    <t>142.24</t>
  </si>
  <si>
    <t>1,706.88</t>
  </si>
  <si>
    <t>04056</t>
  </si>
  <si>
    <t>032600035</t>
  </si>
  <si>
    <t>04057</t>
  </si>
  <si>
    <t>032600036</t>
  </si>
  <si>
    <t>04058</t>
  </si>
  <si>
    <t>032600037</t>
  </si>
  <si>
    <t>04059</t>
  </si>
  <si>
    <t>032600038</t>
  </si>
  <si>
    <t>04060</t>
  </si>
  <si>
    <t>032600039</t>
  </si>
  <si>
    <t>04061</t>
  </si>
  <si>
    <t>032600040</t>
  </si>
  <si>
    <t>04062</t>
  </si>
  <si>
    <t>032600041</t>
  </si>
  <si>
    <t>04063</t>
  </si>
  <si>
    <t>032600042</t>
  </si>
  <si>
    <t>04064</t>
  </si>
  <si>
    <t>032600043</t>
  </si>
  <si>
    <t>04065</t>
  </si>
  <si>
    <t>032500118</t>
  </si>
  <si>
    <t>YKA50-20㎡</t>
  </si>
  <si>
    <t>180.75</t>
  </si>
  <si>
    <t>2,169.00</t>
  </si>
  <si>
    <t>722.99</t>
  </si>
  <si>
    <t>04066</t>
  </si>
  <si>
    <t>032500119</t>
  </si>
  <si>
    <t>04067</t>
  </si>
  <si>
    <t>032500120</t>
  </si>
  <si>
    <t>04068</t>
  </si>
  <si>
    <t>032500121</t>
  </si>
  <si>
    <t>04069</t>
  </si>
  <si>
    <t>032500122</t>
  </si>
  <si>
    <t>04070</t>
  </si>
  <si>
    <t>032500123</t>
  </si>
  <si>
    <t>04071</t>
  </si>
  <si>
    <t>032600044</t>
  </si>
  <si>
    <t>搪玻璃开式反应罐</t>
  </si>
  <si>
    <t>3000L，BLB7.5-3-17-TB5</t>
  </si>
  <si>
    <t>331.90</t>
  </si>
  <si>
    <t>3,982.80</t>
  </si>
  <si>
    <t>1,327.59</t>
  </si>
  <si>
    <t>04072</t>
  </si>
  <si>
    <t>032600045</t>
  </si>
  <si>
    <t>04073</t>
  </si>
  <si>
    <t>032600046</t>
  </si>
  <si>
    <t>04074</t>
  </si>
  <si>
    <t>032600047</t>
  </si>
  <si>
    <t>04075</t>
  </si>
  <si>
    <t>032600048</t>
  </si>
  <si>
    <t>04076</t>
  </si>
  <si>
    <t>032600049</t>
  </si>
  <si>
    <t>04077</t>
  </si>
  <si>
    <t>032600050</t>
  </si>
  <si>
    <t>04078</t>
  </si>
  <si>
    <t>032600051</t>
  </si>
  <si>
    <t>3000L，BLB7.5-3-23-TB5</t>
  </si>
  <si>
    <t>332.33</t>
  </si>
  <si>
    <t>3,987.96</t>
  </si>
  <si>
    <t>1,329.31</t>
  </si>
  <si>
    <t>04082</t>
  </si>
  <si>
    <t>032600052</t>
  </si>
  <si>
    <t>3000L，BLB5.5-3-23-TB5</t>
  </si>
  <si>
    <t>329.74</t>
  </si>
  <si>
    <t>3,956.88</t>
  </si>
  <si>
    <t>1,318.97</t>
  </si>
  <si>
    <t>04083</t>
  </si>
  <si>
    <t>032600053</t>
  </si>
  <si>
    <t>04084</t>
  </si>
  <si>
    <t>032600054</t>
  </si>
  <si>
    <t>04085</t>
  </si>
  <si>
    <t>032600055</t>
  </si>
  <si>
    <t>04086</t>
  </si>
  <si>
    <t>032500127</t>
  </si>
  <si>
    <t>5000L，BLB7.5-4-11-TB6</t>
  </si>
  <si>
    <t>481.47</t>
  </si>
  <si>
    <t>5,777.64</t>
  </si>
  <si>
    <t>1,925.86</t>
  </si>
  <si>
    <t>04087</t>
  </si>
  <si>
    <t>032500128</t>
  </si>
  <si>
    <t>04088</t>
  </si>
  <si>
    <t>032500129</t>
  </si>
  <si>
    <t>5000L（Q245R），BLB7.5-4-11-TB6</t>
  </si>
  <si>
    <t>503.02</t>
  </si>
  <si>
    <t>6,036.24</t>
  </si>
  <si>
    <t>2,012.07</t>
  </si>
  <si>
    <t>04091</t>
  </si>
  <si>
    <t>032500132</t>
  </si>
  <si>
    <t>3000L，BLB5.5-3-11-TB5</t>
  </si>
  <si>
    <t>333.19</t>
  </si>
  <si>
    <t>3,998.28</t>
  </si>
  <si>
    <t>1,332.76</t>
  </si>
  <si>
    <t>04092</t>
  </si>
  <si>
    <t>032500133</t>
  </si>
  <si>
    <t>04093</t>
  </si>
  <si>
    <t>032500134</t>
  </si>
  <si>
    <t>04094</t>
  </si>
  <si>
    <t>032600056</t>
  </si>
  <si>
    <t>04095</t>
  </si>
  <si>
    <t>032600057</t>
  </si>
  <si>
    <t>04096</t>
  </si>
  <si>
    <t>032600058</t>
  </si>
  <si>
    <t>04097</t>
  </si>
  <si>
    <t>032600059</t>
  </si>
  <si>
    <t>04098</t>
  </si>
  <si>
    <t>032600060</t>
  </si>
  <si>
    <t>04099</t>
  </si>
  <si>
    <t>032600061</t>
  </si>
  <si>
    <t>3000L，BLB7.5-3-11-TB5</t>
  </si>
  <si>
    <t>334.91</t>
  </si>
  <si>
    <t>4,018.92</t>
  </si>
  <si>
    <t>1,339.66</t>
  </si>
  <si>
    <t>04100</t>
  </si>
  <si>
    <t>032600062</t>
  </si>
  <si>
    <t>04101</t>
  </si>
  <si>
    <t>032600063</t>
  </si>
  <si>
    <t>04102</t>
  </si>
  <si>
    <t>032500135</t>
  </si>
  <si>
    <t>搪玻璃卧式贮罐（半夹套）</t>
  </si>
  <si>
    <t>04103</t>
  </si>
  <si>
    <t>032500136</t>
  </si>
  <si>
    <t>04104</t>
  </si>
  <si>
    <t>032500137</t>
  </si>
  <si>
    <t>04105</t>
  </si>
  <si>
    <t>032500138</t>
  </si>
  <si>
    <t>搪玻璃立闭式贮罐</t>
  </si>
  <si>
    <t>04106</t>
  </si>
  <si>
    <t>032500139</t>
  </si>
  <si>
    <t>04107</t>
  </si>
  <si>
    <t>032500140</t>
  </si>
  <si>
    <t>04108</t>
  </si>
  <si>
    <t>032500141</t>
  </si>
  <si>
    <t>04109</t>
  </si>
  <si>
    <t>032500142</t>
  </si>
  <si>
    <t>搪玻璃立开式接受罐</t>
  </si>
  <si>
    <t>906.24</t>
  </si>
  <si>
    <t>302.07</t>
  </si>
  <si>
    <t>04110</t>
  </si>
  <si>
    <t>032500143</t>
  </si>
  <si>
    <t>04111</t>
  </si>
  <si>
    <t>032500144</t>
  </si>
  <si>
    <t>04112</t>
  </si>
  <si>
    <t>032500145</t>
  </si>
  <si>
    <t>04113</t>
  </si>
  <si>
    <t>032500146</t>
  </si>
  <si>
    <t>04114</t>
  </si>
  <si>
    <t>032600064</t>
  </si>
  <si>
    <t>搪玻璃卧式接受罐</t>
  </si>
  <si>
    <t>148.28</t>
  </si>
  <si>
    <t>1,779.36</t>
  </si>
  <si>
    <t>593.10</t>
  </si>
  <si>
    <t>04115</t>
  </si>
  <si>
    <t>032600065</t>
  </si>
  <si>
    <t>04116</t>
  </si>
  <si>
    <t>032600066</t>
  </si>
  <si>
    <t>04117</t>
  </si>
  <si>
    <t>032600067</t>
  </si>
  <si>
    <t>04118</t>
  </si>
  <si>
    <t>032600068</t>
  </si>
  <si>
    <t>搪玻璃立闭式接受罐</t>
  </si>
  <si>
    <t>3,393.12</t>
  </si>
  <si>
    <t>1,131.03</t>
  </si>
  <si>
    <t>04119</t>
  </si>
  <si>
    <t>032600069</t>
  </si>
  <si>
    <t>YKC40-10㎡</t>
  </si>
  <si>
    <t>04120</t>
  </si>
  <si>
    <t>032600070</t>
  </si>
  <si>
    <t>45.34</t>
  </si>
  <si>
    <t>544.08</t>
  </si>
  <si>
    <t>181.38</t>
  </si>
  <si>
    <t>04121</t>
  </si>
  <si>
    <t>032600071</t>
  </si>
  <si>
    <t>04122</t>
  </si>
  <si>
    <t>032600072</t>
  </si>
  <si>
    <t>04123</t>
  </si>
  <si>
    <t>032500147</t>
  </si>
  <si>
    <t>04124</t>
  </si>
  <si>
    <t>032500148</t>
  </si>
  <si>
    <t>04125</t>
  </si>
  <si>
    <t>032500149</t>
  </si>
  <si>
    <t>04126</t>
  </si>
  <si>
    <t>032500150</t>
  </si>
  <si>
    <t>04127</t>
  </si>
  <si>
    <t>032500151</t>
  </si>
  <si>
    <t>04128</t>
  </si>
  <si>
    <t>032500152</t>
  </si>
  <si>
    <t>04129</t>
  </si>
  <si>
    <t>032500153</t>
  </si>
  <si>
    <t>IHF80-65-160(MJ)，YB2/7.5KW</t>
  </si>
  <si>
    <t>49.87</t>
  </si>
  <si>
    <t>598.44</t>
  </si>
  <si>
    <t>199.48</t>
  </si>
  <si>
    <t>04130</t>
  </si>
  <si>
    <t>032500154</t>
  </si>
  <si>
    <t>04131</t>
  </si>
  <si>
    <t>032500155</t>
  </si>
  <si>
    <t>04132</t>
  </si>
  <si>
    <t>032600073</t>
  </si>
  <si>
    <t>04133</t>
  </si>
  <si>
    <t>032600074</t>
  </si>
  <si>
    <t>04134</t>
  </si>
  <si>
    <t>032600075</t>
  </si>
  <si>
    <t>04135</t>
  </si>
  <si>
    <t>032600076</t>
  </si>
  <si>
    <t>04136</t>
  </si>
  <si>
    <t>032600077</t>
  </si>
  <si>
    <t>04137</t>
  </si>
  <si>
    <t>032600078</t>
  </si>
  <si>
    <t>04138</t>
  </si>
  <si>
    <t>032600079</t>
  </si>
  <si>
    <t>04139</t>
  </si>
  <si>
    <t>032600080</t>
  </si>
  <si>
    <t>04140</t>
  </si>
  <si>
    <t>032600081</t>
  </si>
  <si>
    <t>04141</t>
  </si>
  <si>
    <t>032600082</t>
  </si>
  <si>
    <t>04142</t>
  </si>
  <si>
    <t>032600083</t>
  </si>
  <si>
    <t>04143</t>
  </si>
  <si>
    <t>032600084</t>
  </si>
  <si>
    <t>50FSB-30，YB2/3KW</t>
  </si>
  <si>
    <t>32.33</t>
  </si>
  <si>
    <t>387.96</t>
  </si>
  <si>
    <t>04144</t>
  </si>
  <si>
    <t>032600085</t>
  </si>
  <si>
    <t>04145</t>
  </si>
  <si>
    <t>032600086</t>
  </si>
  <si>
    <t>04146</t>
  </si>
  <si>
    <t>032600087</t>
  </si>
  <si>
    <t>04147</t>
  </si>
  <si>
    <t>032600088</t>
  </si>
  <si>
    <t>04148</t>
  </si>
  <si>
    <t>032500156</t>
  </si>
  <si>
    <t>04149</t>
  </si>
  <si>
    <t>032500157</t>
  </si>
  <si>
    <t>04150</t>
  </si>
  <si>
    <t>032500158</t>
  </si>
  <si>
    <t>04151</t>
  </si>
  <si>
    <t>032500159</t>
  </si>
  <si>
    <t>04152</t>
  </si>
  <si>
    <t>032500160</t>
  </si>
  <si>
    <t>04153</t>
  </si>
  <si>
    <t>032500161</t>
  </si>
  <si>
    <t>04154</t>
  </si>
  <si>
    <t>032500162</t>
  </si>
  <si>
    <t>04155</t>
  </si>
  <si>
    <t>032500163</t>
  </si>
  <si>
    <t>04156</t>
  </si>
  <si>
    <t>032500164</t>
  </si>
  <si>
    <t>04157</t>
  </si>
  <si>
    <t>032500165</t>
  </si>
  <si>
    <t>04158</t>
  </si>
  <si>
    <t>032500166</t>
  </si>
  <si>
    <t>04159</t>
  </si>
  <si>
    <t>032500167</t>
  </si>
  <si>
    <t>04160</t>
  </si>
  <si>
    <t>032500168</t>
  </si>
  <si>
    <t>04161</t>
  </si>
  <si>
    <t>032500169</t>
  </si>
  <si>
    <t>04162</t>
  </si>
  <si>
    <t>032500170</t>
  </si>
  <si>
    <t>04163</t>
  </si>
  <si>
    <t>032500171</t>
  </si>
  <si>
    <t>04164</t>
  </si>
  <si>
    <t>032600089</t>
  </si>
  <si>
    <t>04165</t>
  </si>
  <si>
    <t>032600090</t>
  </si>
  <si>
    <t>04166</t>
  </si>
  <si>
    <t>032600091</t>
  </si>
  <si>
    <t>04167</t>
  </si>
  <si>
    <t>032600092</t>
  </si>
  <si>
    <t>04168</t>
  </si>
  <si>
    <t>032600093</t>
  </si>
  <si>
    <t>40FSB-30，YB2/4KW</t>
  </si>
  <si>
    <t>04169</t>
  </si>
  <si>
    <t>032500172</t>
  </si>
  <si>
    <t>50FZB-30，YB2/5.5KW</t>
  </si>
  <si>
    <t>04170</t>
  </si>
  <si>
    <t>032500173</t>
  </si>
  <si>
    <t>04171</t>
  </si>
  <si>
    <t>032500174</t>
  </si>
  <si>
    <t>04172</t>
  </si>
  <si>
    <t>032500175</t>
  </si>
  <si>
    <t>04173</t>
  </si>
  <si>
    <t>032600094</t>
  </si>
  <si>
    <t>04174</t>
  </si>
  <si>
    <t>032600095</t>
  </si>
  <si>
    <t>04175</t>
  </si>
  <si>
    <t>032600096</t>
  </si>
  <si>
    <t>04176</t>
  </si>
  <si>
    <t>032600097</t>
  </si>
  <si>
    <t>04177</t>
  </si>
  <si>
    <t>032600098</t>
  </si>
  <si>
    <t>90.22</t>
  </si>
  <si>
    <t>1,082.64</t>
  </si>
  <si>
    <t>360.86</t>
  </si>
  <si>
    <t>04178</t>
  </si>
  <si>
    <t>032600099</t>
  </si>
  <si>
    <t>04179</t>
  </si>
  <si>
    <t>032600100</t>
  </si>
  <si>
    <t>04181</t>
  </si>
  <si>
    <t>032500177</t>
  </si>
  <si>
    <t>碱液槽（夹套）</t>
  </si>
  <si>
    <t>V0115，8M3，碳钢</t>
  </si>
  <si>
    <t>04182</t>
  </si>
  <si>
    <t>032500178</t>
  </si>
  <si>
    <t>循环槽（夹套）</t>
  </si>
  <si>
    <t>V0117，8M3，碳钢</t>
  </si>
  <si>
    <t>04183</t>
  </si>
  <si>
    <t>032500179</t>
  </si>
  <si>
    <t>V0024，8M3，碳钢</t>
  </si>
  <si>
    <t>04184</t>
  </si>
  <si>
    <t>032500180</t>
  </si>
  <si>
    <t>V0036，8M3，碳钢</t>
  </si>
  <si>
    <t>04185</t>
  </si>
  <si>
    <t>032500181</t>
  </si>
  <si>
    <t>V0038，8M3，碳钢</t>
  </si>
  <si>
    <t>04186</t>
  </si>
  <si>
    <t>032500182</t>
  </si>
  <si>
    <t>一级酸碱槽（夹套）</t>
  </si>
  <si>
    <t>V0134，8M3，碳钢</t>
  </si>
  <si>
    <t>04187</t>
  </si>
  <si>
    <t>032500183</t>
  </si>
  <si>
    <t>二级酸碱槽（夹套）</t>
  </si>
  <si>
    <t>V0133，8M3，碳钢</t>
  </si>
  <si>
    <t>04188</t>
  </si>
  <si>
    <t>032500184</t>
  </si>
  <si>
    <t>V0106A-C，100L，碳钢</t>
  </si>
  <si>
    <t>04189</t>
  </si>
  <si>
    <t>032500185</t>
  </si>
  <si>
    <t>04190</t>
  </si>
  <si>
    <t>032500186</t>
  </si>
  <si>
    <t>04191</t>
  </si>
  <si>
    <t>032500187</t>
  </si>
  <si>
    <t>真空缓冲罐</t>
  </si>
  <si>
    <t>V0123，100L，碳钢</t>
  </si>
  <si>
    <t>04192</t>
  </si>
  <si>
    <t>032500188</t>
  </si>
  <si>
    <t>甲醇钠甲醇溶液计量槽</t>
  </si>
  <si>
    <t>V0118，500L，碳钢</t>
  </si>
  <si>
    <t>04193</t>
  </si>
  <si>
    <t>032500189</t>
  </si>
  <si>
    <t>一次甲醇储槽</t>
  </si>
  <si>
    <t>V0119，10M3，碳钢</t>
  </si>
  <si>
    <t>04194</t>
  </si>
  <si>
    <t>032500190</t>
  </si>
  <si>
    <t>甲醇接收槽</t>
  </si>
  <si>
    <t>V0130，10M3，碳钢</t>
  </si>
  <si>
    <t>04195</t>
  </si>
  <si>
    <t>032500191</t>
  </si>
  <si>
    <t>甲胺气缓冲槽</t>
  </si>
  <si>
    <t>V0121，0.5M3，碳钢</t>
  </si>
  <si>
    <t>521.51</t>
  </si>
  <si>
    <t>04196</t>
  </si>
  <si>
    <t>032500192</t>
  </si>
  <si>
    <t>二次甲醇储槽</t>
  </si>
  <si>
    <t>V0122，5M3，碳钢</t>
  </si>
  <si>
    <t>2,048.28</t>
  </si>
  <si>
    <t>682.76</t>
  </si>
  <si>
    <t>04197</t>
  </si>
  <si>
    <t>032500193</t>
  </si>
  <si>
    <t>二氯甲烷接收槽</t>
  </si>
  <si>
    <t>V0128A，1M3，碳钢</t>
  </si>
  <si>
    <t>51.72</t>
  </si>
  <si>
    <t>620.64</t>
  </si>
  <si>
    <t>04198</t>
  </si>
  <si>
    <t>032500194</t>
  </si>
  <si>
    <t>V0128B，1M3，碳钢</t>
  </si>
  <si>
    <t>04199</t>
  </si>
  <si>
    <t>032500195</t>
  </si>
  <si>
    <t>V0128C，1M3，碳钢</t>
  </si>
  <si>
    <t>04200</t>
  </si>
  <si>
    <t>032500196</t>
  </si>
  <si>
    <t>V0128D，1M3，碳钢</t>
  </si>
  <si>
    <t>04201</t>
  </si>
  <si>
    <t>032500197</t>
  </si>
  <si>
    <t>甲醇预冷槽</t>
  </si>
  <si>
    <t>V0131，3M3，碳钢</t>
  </si>
  <si>
    <t>1,500.00</t>
  </si>
  <si>
    <t>500.00</t>
  </si>
  <si>
    <t>04202</t>
  </si>
  <si>
    <t>032500198</t>
  </si>
  <si>
    <t>换热冷凝器</t>
  </si>
  <si>
    <t>E0109，20M3</t>
  </si>
  <si>
    <t>163.79</t>
  </si>
  <si>
    <t>1,965.48</t>
  </si>
  <si>
    <t>655.17</t>
  </si>
  <si>
    <t>04203</t>
  </si>
  <si>
    <t>032500199</t>
  </si>
  <si>
    <t>E0110，20M3</t>
  </si>
  <si>
    <t>04204</t>
  </si>
  <si>
    <t>032500200</t>
  </si>
  <si>
    <t>E0111，20M3</t>
  </si>
  <si>
    <t>04205</t>
  </si>
  <si>
    <t>032500201</t>
  </si>
  <si>
    <t>E0112，20M3</t>
  </si>
  <si>
    <t>04206</t>
  </si>
  <si>
    <t>032500202</t>
  </si>
  <si>
    <t>E0113，20M3</t>
  </si>
  <si>
    <t>04207</t>
  </si>
  <si>
    <t>032500203</t>
  </si>
  <si>
    <t>E0114，20M3</t>
  </si>
  <si>
    <t>04208</t>
  </si>
  <si>
    <t>032500204</t>
  </si>
  <si>
    <t>E0118A，20M3</t>
  </si>
  <si>
    <t>04209</t>
  </si>
  <si>
    <t>032500205</t>
  </si>
  <si>
    <t>E0118B，20M3</t>
  </si>
  <si>
    <t>04210</t>
  </si>
  <si>
    <t>032500206</t>
  </si>
  <si>
    <t>E0119，20M3</t>
  </si>
  <si>
    <t>04211</t>
  </si>
  <si>
    <t>032600101</t>
  </si>
  <si>
    <t>碱性吸收槽</t>
  </si>
  <si>
    <t>8M3，碳钢</t>
  </si>
  <si>
    <t>04212</t>
  </si>
  <si>
    <t>032600102</t>
  </si>
  <si>
    <t>04213</t>
  </si>
  <si>
    <t>032600103</t>
  </si>
  <si>
    <t>V0253A-C，8M3，碳钢</t>
  </si>
  <si>
    <t>04214</t>
  </si>
  <si>
    <t>032600104</t>
  </si>
  <si>
    <t>04215</t>
  </si>
  <si>
    <t>032600105</t>
  </si>
  <si>
    <t>V0251A/C，V0252A/C，300L，碳钢</t>
  </si>
  <si>
    <t>04216</t>
  </si>
  <si>
    <t>032600106</t>
  </si>
  <si>
    <t>04217</t>
  </si>
  <si>
    <t>032600107</t>
  </si>
  <si>
    <t>04218</t>
  </si>
  <si>
    <t>032600108</t>
  </si>
  <si>
    <t>04219</t>
  </si>
  <si>
    <t>032600109</t>
  </si>
  <si>
    <t>液碱中间储槽</t>
  </si>
  <si>
    <t>V0250，32.04M3，碳钢</t>
  </si>
  <si>
    <t>594.83</t>
  </si>
  <si>
    <t>7,137.96</t>
  </si>
  <si>
    <t>2,379.31</t>
  </si>
  <si>
    <t>04220</t>
  </si>
  <si>
    <t>032600110</t>
  </si>
  <si>
    <t>回收槽、计量槽</t>
  </si>
  <si>
    <t>V0205，5.19M3，碳钢</t>
  </si>
  <si>
    <t>04221</t>
  </si>
  <si>
    <t>032600111</t>
  </si>
  <si>
    <t>V0229，5.19M3，碳钢</t>
  </si>
  <si>
    <t>04222</t>
  </si>
  <si>
    <t>032600112</t>
  </si>
  <si>
    <t>V0235，5.19M3，碳钢</t>
  </si>
  <si>
    <t>04223</t>
  </si>
  <si>
    <t>032600113</t>
  </si>
  <si>
    <t>V0241，5.19M3，碳钢</t>
  </si>
  <si>
    <t>04224</t>
  </si>
  <si>
    <t>032600114</t>
  </si>
  <si>
    <t>乙醇储槽、接收槽</t>
  </si>
  <si>
    <t>V0243，V0244，5.19M3，不锈钢</t>
  </si>
  <si>
    <t>04225</t>
  </si>
  <si>
    <t>032600115</t>
  </si>
  <si>
    <t>04226</t>
  </si>
  <si>
    <t>032600116</t>
  </si>
  <si>
    <t>乙醇计量槽</t>
  </si>
  <si>
    <t>V0240，1.06M3，不锈钢</t>
  </si>
  <si>
    <t>04227</t>
  </si>
  <si>
    <t>032600117</t>
  </si>
  <si>
    <t>常州市强迪干燥设备有限公司</t>
  </si>
  <si>
    <t>1,810.34</t>
  </si>
  <si>
    <t>21,724.08</t>
  </si>
  <si>
    <t>7,241.38</t>
  </si>
  <si>
    <t>04228</t>
  </si>
  <si>
    <t>032500207</t>
  </si>
  <si>
    <t>04229</t>
  </si>
  <si>
    <t>032500208</t>
  </si>
  <si>
    <t>闪蒸干燥机</t>
  </si>
  <si>
    <t>XSG-6</t>
  </si>
  <si>
    <t>1,706.90</t>
  </si>
  <si>
    <t>20,482.80</t>
  </si>
  <si>
    <t>6,827.59</t>
  </si>
  <si>
    <t>04230</t>
  </si>
  <si>
    <t>032500209</t>
  </si>
  <si>
    <t>PLD1600HF，内衬304HL</t>
  </si>
  <si>
    <t>江苏华大离心机制造有限公司</t>
  </si>
  <si>
    <t>4,827.59</t>
  </si>
  <si>
    <t>57,931.08</t>
  </si>
  <si>
    <t>19,310.34</t>
  </si>
  <si>
    <t>04231</t>
  </si>
  <si>
    <t>032500210</t>
  </si>
  <si>
    <t>PLD1600NF，内衬316L</t>
  </si>
  <si>
    <t>4,224.14</t>
  </si>
  <si>
    <t>50,689.68</t>
  </si>
  <si>
    <t>16,896.55</t>
  </si>
  <si>
    <t>04232</t>
  </si>
  <si>
    <t>032500211</t>
  </si>
  <si>
    <t>PLD1600NF，内衬2205</t>
  </si>
  <si>
    <t>4,396.55</t>
  </si>
  <si>
    <t>52,758.60</t>
  </si>
  <si>
    <t>17,586.21</t>
  </si>
  <si>
    <t>04233</t>
  </si>
  <si>
    <t>032600118</t>
  </si>
  <si>
    <t>V0206，V0214，V0230，V0236，10.53M3，碳钢</t>
  </si>
  <si>
    <t>04234</t>
  </si>
  <si>
    <t>032600119</t>
  </si>
  <si>
    <t>04235</t>
  </si>
  <si>
    <t>032600120</t>
  </si>
  <si>
    <t>V0201，V0207，V0208，V0216，V0223，2M3，碳钢</t>
  </si>
  <si>
    <t>04236</t>
  </si>
  <si>
    <t>032600121</t>
  </si>
  <si>
    <t>04237</t>
  </si>
  <si>
    <t>032600122</t>
  </si>
  <si>
    <t>04238</t>
  </si>
  <si>
    <t>032600123</t>
  </si>
  <si>
    <t>计量槽</t>
  </si>
  <si>
    <t>V0232，V0237，1.06M3，碳钢</t>
  </si>
  <si>
    <t>04239</t>
  </si>
  <si>
    <t>032600124</t>
  </si>
  <si>
    <t>04240</t>
  </si>
  <si>
    <t>032600125</t>
  </si>
  <si>
    <t>1,752.21</t>
  </si>
  <si>
    <t>21,026.52</t>
  </si>
  <si>
    <t>7,008.85</t>
  </si>
  <si>
    <t>04241</t>
  </si>
  <si>
    <t>032600126</t>
  </si>
  <si>
    <t>喷射真空泵</t>
  </si>
  <si>
    <t>04242</t>
  </si>
  <si>
    <t>032600127</t>
  </si>
  <si>
    <t>04243</t>
  </si>
  <si>
    <t>032600128</t>
  </si>
  <si>
    <t>04244</t>
  </si>
  <si>
    <t>032600129</t>
  </si>
  <si>
    <t>04245</t>
  </si>
  <si>
    <t>032500212</t>
  </si>
  <si>
    <t>04246</t>
  </si>
  <si>
    <t>032500213</t>
  </si>
  <si>
    <t>04247</t>
  </si>
  <si>
    <t>032500214</t>
  </si>
  <si>
    <t>04248</t>
  </si>
  <si>
    <t>032500215</t>
  </si>
  <si>
    <t>04249</t>
  </si>
  <si>
    <t>032500216</t>
  </si>
  <si>
    <t>04250</t>
  </si>
  <si>
    <t>032500217</t>
  </si>
  <si>
    <t>04251</t>
  </si>
  <si>
    <t>032500218</t>
  </si>
  <si>
    <t>04252</t>
  </si>
  <si>
    <t>032500219</t>
  </si>
  <si>
    <t>04253</t>
  </si>
  <si>
    <t>032500220</t>
  </si>
  <si>
    <t>04254</t>
  </si>
  <si>
    <t>032500221</t>
  </si>
  <si>
    <t>04255</t>
  </si>
  <si>
    <t>032500222</t>
  </si>
  <si>
    <t>04256</t>
  </si>
  <si>
    <t>032500223</t>
  </si>
  <si>
    <t>04257</t>
  </si>
  <si>
    <t>032500224</t>
  </si>
  <si>
    <t>04258</t>
  </si>
  <si>
    <t>032500225</t>
  </si>
  <si>
    <t>04259</t>
  </si>
  <si>
    <t>032500226</t>
  </si>
  <si>
    <t>33.19</t>
  </si>
  <si>
    <t>398.28</t>
  </si>
  <si>
    <t>04260</t>
  </si>
  <si>
    <t>032500227</t>
  </si>
  <si>
    <t>04261</t>
  </si>
  <si>
    <t>032500228</t>
  </si>
  <si>
    <t>IHF50-32-160，YB2/4KW</t>
  </si>
  <si>
    <t>04262</t>
  </si>
  <si>
    <t>032500229</t>
  </si>
  <si>
    <t>04263</t>
  </si>
  <si>
    <t>032500230</t>
  </si>
  <si>
    <t>IHF80-65-160，YB2/11KW</t>
  </si>
  <si>
    <t>60.40</t>
  </si>
  <si>
    <t>724.80</t>
  </si>
  <si>
    <t>241.59</t>
  </si>
  <si>
    <t>04264</t>
  </si>
  <si>
    <t>032500231</t>
  </si>
  <si>
    <t>04265</t>
  </si>
  <si>
    <t>032500232</t>
  </si>
  <si>
    <t>04266</t>
  </si>
  <si>
    <t>032500233</t>
  </si>
  <si>
    <t>04267</t>
  </si>
  <si>
    <t>032600130</t>
  </si>
  <si>
    <t>DCGGD-A01</t>
  </si>
  <si>
    <t>肥东合成三、四车间</t>
  </si>
  <si>
    <t>安徽德成电气科技有妈公司</t>
  </si>
  <si>
    <t>346.51</t>
  </si>
  <si>
    <t>4,158.12</t>
  </si>
  <si>
    <t>1,386.03</t>
  </si>
  <si>
    <t>04268</t>
  </si>
  <si>
    <t>032600131</t>
  </si>
  <si>
    <t>DCGGD-A02</t>
  </si>
  <si>
    <t>248.81</t>
  </si>
  <si>
    <t>2,985.72</t>
  </si>
  <si>
    <t>995.24</t>
  </si>
  <si>
    <t>04269</t>
  </si>
  <si>
    <t>032600132</t>
  </si>
  <si>
    <t>DCGGD-A03</t>
  </si>
  <si>
    <t>04270</t>
  </si>
  <si>
    <t>032500234</t>
  </si>
  <si>
    <t>DCGGD-A04</t>
  </si>
  <si>
    <t>123.02</t>
  </si>
  <si>
    <t>1,476.24</t>
  </si>
  <si>
    <t>492.07</t>
  </si>
  <si>
    <t>04271</t>
  </si>
  <si>
    <t>032500235</t>
  </si>
  <si>
    <t>DCGGD-A05</t>
  </si>
  <si>
    <t>04272</t>
  </si>
  <si>
    <t>032600133</t>
  </si>
  <si>
    <t>DCGGD-G00</t>
  </si>
  <si>
    <t>127.68</t>
  </si>
  <si>
    <t>1,532.16</t>
  </si>
  <si>
    <t>510.73</t>
  </si>
  <si>
    <t>04273</t>
  </si>
  <si>
    <t>032600134</t>
  </si>
  <si>
    <t>DCGCK-G01</t>
  </si>
  <si>
    <t>123.47</t>
  </si>
  <si>
    <t>1,481.64</t>
  </si>
  <si>
    <t>493.87</t>
  </si>
  <si>
    <t>04274</t>
  </si>
  <si>
    <t>032600135</t>
  </si>
  <si>
    <t>DCGCK-G02</t>
  </si>
  <si>
    <t>124.59</t>
  </si>
  <si>
    <t>1,495.08</t>
  </si>
  <si>
    <t>498.35</t>
  </si>
  <si>
    <t>04275</t>
  </si>
  <si>
    <t>032600136</t>
  </si>
  <si>
    <t>DCGCK-G03</t>
  </si>
  <si>
    <t>132.44</t>
  </si>
  <si>
    <t>1,589.28</t>
  </si>
  <si>
    <t>529.78</t>
  </si>
  <si>
    <t>04276</t>
  </si>
  <si>
    <t>032600137</t>
  </si>
  <si>
    <t>DCGCK-G04</t>
  </si>
  <si>
    <t>120.23</t>
  </si>
  <si>
    <t>1,442.76</t>
  </si>
  <si>
    <t>480.93</t>
  </si>
  <si>
    <t>04277</t>
  </si>
  <si>
    <t>032600138</t>
  </si>
  <si>
    <t>DCGCK-G05</t>
  </si>
  <si>
    <t>127.80</t>
  </si>
  <si>
    <t>1,533.60</t>
  </si>
  <si>
    <t>511.19</t>
  </si>
  <si>
    <t>04278</t>
  </si>
  <si>
    <t>032500236</t>
  </si>
  <si>
    <t>DCGCK-A06</t>
  </si>
  <si>
    <t>04279</t>
  </si>
  <si>
    <t>032500237</t>
  </si>
  <si>
    <t>DCGCK-A07</t>
  </si>
  <si>
    <t>155.41</t>
  </si>
  <si>
    <t>1,864.92</t>
  </si>
  <si>
    <t>621.62</t>
  </si>
  <si>
    <t>04280</t>
  </si>
  <si>
    <t>032500238</t>
  </si>
  <si>
    <t>DCGCK-A08</t>
  </si>
  <si>
    <t>151.26</t>
  </si>
  <si>
    <t>1,815.12</t>
  </si>
  <si>
    <t>605.04</t>
  </si>
  <si>
    <t>04281</t>
  </si>
  <si>
    <t>032500239</t>
  </si>
  <si>
    <t>DCGCK-A09</t>
  </si>
  <si>
    <t>145.63</t>
  </si>
  <si>
    <t>1,747.56</t>
  </si>
  <si>
    <t>582.52</t>
  </si>
  <si>
    <t>04282</t>
  </si>
  <si>
    <t>032500240</t>
  </si>
  <si>
    <t>DCGCK-A10</t>
  </si>
  <si>
    <t>145.16</t>
  </si>
  <si>
    <t>1,741.92</t>
  </si>
  <si>
    <t>580.64</t>
  </si>
  <si>
    <t>04283</t>
  </si>
  <si>
    <t>032500241</t>
  </si>
  <si>
    <t>DCGCK-A11</t>
  </si>
  <si>
    <t>151.11</t>
  </si>
  <si>
    <t>1,813.32</t>
  </si>
  <si>
    <t>604.45</t>
  </si>
  <si>
    <t>04284</t>
  </si>
  <si>
    <t>032500242</t>
  </si>
  <si>
    <t>DCGCK-A12</t>
  </si>
  <si>
    <t>146.33</t>
  </si>
  <si>
    <t>1,755.96</t>
  </si>
  <si>
    <t>585.32</t>
  </si>
  <si>
    <t>04285</t>
  </si>
  <si>
    <t>032500243</t>
  </si>
  <si>
    <t>DCGCK-A13</t>
  </si>
  <si>
    <t>149.44</t>
  </si>
  <si>
    <t>1,793.28</t>
  </si>
  <si>
    <t>597.75</t>
  </si>
  <si>
    <t>04286</t>
  </si>
  <si>
    <t>032500244</t>
  </si>
  <si>
    <t>DCGCK-A14</t>
  </si>
  <si>
    <t>142.05</t>
  </si>
  <si>
    <t>1,704.60</t>
  </si>
  <si>
    <t>568.20</t>
  </si>
  <si>
    <t>04287</t>
  </si>
  <si>
    <t>032600139</t>
  </si>
  <si>
    <t>DCGCK-A15</t>
  </si>
  <si>
    <t>136.47</t>
  </si>
  <si>
    <t>1,637.64</t>
  </si>
  <si>
    <t>545.87</t>
  </si>
  <si>
    <t>04288</t>
  </si>
  <si>
    <t>032600140</t>
  </si>
  <si>
    <t>DCGCK-A16</t>
  </si>
  <si>
    <t>145.66</t>
  </si>
  <si>
    <t>1,747.92</t>
  </si>
  <si>
    <t>582.64</t>
  </si>
  <si>
    <t>04289</t>
  </si>
  <si>
    <t>032600141</t>
  </si>
  <si>
    <t>DCGCK-A17</t>
  </si>
  <si>
    <t>148.29</t>
  </si>
  <si>
    <t>1,779.48</t>
  </si>
  <si>
    <t>593.16</t>
  </si>
  <si>
    <t>04290</t>
  </si>
  <si>
    <t>032600142</t>
  </si>
  <si>
    <t>DCGCK-A18</t>
  </si>
  <si>
    <t>145.48</t>
  </si>
  <si>
    <t>1,745.76</t>
  </si>
  <si>
    <t>581.90</t>
  </si>
  <si>
    <t>04291</t>
  </si>
  <si>
    <t>032600143</t>
  </si>
  <si>
    <t>DCGCK-A19</t>
  </si>
  <si>
    <t>146.58</t>
  </si>
  <si>
    <t>1,758.96</t>
  </si>
  <si>
    <t>586.31</t>
  </si>
  <si>
    <t>04292</t>
  </si>
  <si>
    <t>032600144</t>
  </si>
  <si>
    <t>DCGCK-A20</t>
  </si>
  <si>
    <t>156.33</t>
  </si>
  <si>
    <t>1,875.96</t>
  </si>
  <si>
    <t>625.31</t>
  </si>
  <si>
    <t>04293</t>
  </si>
  <si>
    <t>032600145</t>
  </si>
  <si>
    <t>DCGCK-A21</t>
  </si>
  <si>
    <t>146.82</t>
  </si>
  <si>
    <t>1,761.84</t>
  </si>
  <si>
    <t>587.30</t>
  </si>
  <si>
    <t>04294</t>
  </si>
  <si>
    <t>032600146</t>
  </si>
  <si>
    <t>DCGCK-A22</t>
  </si>
  <si>
    <t>145.76</t>
  </si>
  <si>
    <t>1,749.12</t>
  </si>
  <si>
    <t>583.06</t>
  </si>
  <si>
    <t>04295</t>
  </si>
  <si>
    <t>032600147</t>
  </si>
  <si>
    <t>DCGCK-A23</t>
  </si>
  <si>
    <t>04296</t>
  </si>
  <si>
    <t>032600148</t>
  </si>
  <si>
    <t>DCGCK-A24</t>
  </si>
  <si>
    <t>145.27</t>
  </si>
  <si>
    <t>1,743.24</t>
  </si>
  <si>
    <t>581.06</t>
  </si>
  <si>
    <t>04297</t>
  </si>
  <si>
    <t>032600149</t>
  </si>
  <si>
    <t>DCGCK-A25</t>
  </si>
  <si>
    <t>143.40</t>
  </si>
  <si>
    <t>1,720.80</t>
  </si>
  <si>
    <t>573.61</t>
  </si>
  <si>
    <t>04298</t>
  </si>
  <si>
    <t>032600150</t>
  </si>
  <si>
    <t>DCGCK-A26</t>
  </si>
  <si>
    <t>134.66</t>
  </si>
  <si>
    <t>1,615.92</t>
  </si>
  <si>
    <t>538.64</t>
  </si>
  <si>
    <t>04299</t>
  </si>
  <si>
    <t>032600151</t>
  </si>
  <si>
    <t>DCGCK-A27</t>
  </si>
  <si>
    <t>152.15</t>
  </si>
  <si>
    <t>1,825.80</t>
  </si>
  <si>
    <t>608.61</t>
  </si>
  <si>
    <t>04300</t>
  </si>
  <si>
    <t>032600152</t>
  </si>
  <si>
    <t>母线桥</t>
  </si>
  <si>
    <t>TMY（3150）A</t>
  </si>
  <si>
    <t>284.96</t>
  </si>
  <si>
    <t>3,419.52</t>
  </si>
  <si>
    <t>1,139.83</t>
  </si>
  <si>
    <t>04301</t>
  </si>
  <si>
    <t>032600153</t>
  </si>
  <si>
    <t>设备安装调试工程</t>
  </si>
  <si>
    <t>450吨原药项目（精噁唑）</t>
  </si>
  <si>
    <t>在建工程：450吨原药项目</t>
  </si>
  <si>
    <t>17,796.04</t>
  </si>
  <si>
    <t>213,552.48</t>
  </si>
  <si>
    <t>71,184.17</t>
  </si>
  <si>
    <t>04302</t>
  </si>
  <si>
    <t>032500245</t>
  </si>
  <si>
    <t>450吨原药项目（苯磺隆）</t>
  </si>
  <si>
    <t>16,955.33</t>
  </si>
  <si>
    <t>203,463.96</t>
  </si>
  <si>
    <t>67,821.34</t>
  </si>
  <si>
    <t>04303</t>
  </si>
  <si>
    <t>0100067</t>
  </si>
  <si>
    <t>消毒液车间</t>
  </si>
  <si>
    <t>框架钢屋面（单层）140㎡，另利用微胶囊车间440㎡改造，合计面积580㎡</t>
  </si>
  <si>
    <t>2020.11.23</t>
  </si>
  <si>
    <t>安徽五千年建设工程有限公司</t>
  </si>
  <si>
    <t>826.52</t>
  </si>
  <si>
    <t>9,918.24</t>
  </si>
  <si>
    <t>16,530.38</t>
  </si>
  <si>
    <t>20000吨消毒液技改项目</t>
  </si>
  <si>
    <t>04304</t>
  </si>
  <si>
    <t>031022859</t>
  </si>
  <si>
    <t>聚丙烯喷淋塔</t>
  </si>
  <si>
    <t>￠600*4000*10MM</t>
  </si>
  <si>
    <t>肥东制剂84消毒液生产线</t>
  </si>
  <si>
    <t>1,265.44</t>
  </si>
  <si>
    <t>460.18</t>
  </si>
  <si>
    <t>04305</t>
  </si>
  <si>
    <t>031022860</t>
  </si>
  <si>
    <t>JF-68NO4A，右旋90度， 配Y2-5.5KW电机</t>
  </si>
  <si>
    <t>25.66</t>
  </si>
  <si>
    <t>307.92</t>
  </si>
  <si>
    <t>102.65</t>
  </si>
  <si>
    <t>04306</t>
  </si>
  <si>
    <t>031022861</t>
  </si>
  <si>
    <t>聚丙烯立式搅拌罐（8M3）</t>
  </si>
  <si>
    <t>￠2000*2600</t>
  </si>
  <si>
    <t>太仓市环宇化工防腐设备有限公司</t>
  </si>
  <si>
    <t>2,729.16</t>
  </si>
  <si>
    <t>909.73</t>
  </si>
  <si>
    <t>04307</t>
  </si>
  <si>
    <t>031022862</t>
  </si>
  <si>
    <t>聚丙烯立式计量罐（5M3）</t>
  </si>
  <si>
    <t>￠1600*2200</t>
  </si>
  <si>
    <t>04308</t>
  </si>
  <si>
    <t>031022863</t>
  </si>
  <si>
    <t>聚丙烯立式计量罐（10M3）</t>
  </si>
  <si>
    <t>￠2300*2600</t>
  </si>
  <si>
    <t>126.55</t>
  </si>
  <si>
    <t>1,518.60</t>
  </si>
  <si>
    <t>506.19</t>
  </si>
  <si>
    <t>04309</t>
  </si>
  <si>
    <t>031022864</t>
  </si>
  <si>
    <t>聚丙烯卧式高位槽（10M3）</t>
  </si>
  <si>
    <t>156.64</t>
  </si>
  <si>
    <t>1,879.68</t>
  </si>
  <si>
    <t>626.55</t>
  </si>
  <si>
    <t>04310</t>
  </si>
  <si>
    <t>031022865</t>
  </si>
  <si>
    <t>04311</t>
  </si>
  <si>
    <t>031022866</t>
  </si>
  <si>
    <t>QBY-65FF</t>
  </si>
  <si>
    <t>04312</t>
  </si>
  <si>
    <t>031022867</t>
  </si>
  <si>
    <t>65ZBF-32L</t>
  </si>
  <si>
    <t>04313</t>
  </si>
  <si>
    <t>031022868</t>
  </si>
  <si>
    <t>65FSB-32F</t>
  </si>
  <si>
    <t>44.69</t>
  </si>
  <si>
    <t>536.28</t>
  </si>
  <si>
    <t>178.76</t>
  </si>
  <si>
    <t>04314</t>
  </si>
  <si>
    <t>031022869</t>
  </si>
  <si>
    <t>金旺，LP-200B</t>
  </si>
  <si>
    <t>江苏金旺智能科技有限公司</t>
  </si>
  <si>
    <t>867.26</t>
  </si>
  <si>
    <t>10,407.12</t>
  </si>
  <si>
    <t>3,469.03</t>
  </si>
  <si>
    <t>04315</t>
  </si>
  <si>
    <t>031022870</t>
  </si>
  <si>
    <t>倒瓶剔除</t>
  </si>
  <si>
    <t>金旺，配套理瓶机</t>
  </si>
  <si>
    <t>04316</t>
  </si>
  <si>
    <t>031022871</t>
  </si>
  <si>
    <t>微电脑直列式防腐灌装机</t>
  </si>
  <si>
    <t>金旺，CDP-20E</t>
  </si>
  <si>
    <t>1,371.68</t>
  </si>
  <si>
    <t>16,460.16</t>
  </si>
  <si>
    <t>5,486.73</t>
  </si>
  <si>
    <t>04317</t>
  </si>
  <si>
    <t>031022872</t>
  </si>
  <si>
    <t>称重反馈功能机</t>
  </si>
  <si>
    <t>金旺，配套灌装机</t>
  </si>
  <si>
    <t>04318</t>
  </si>
  <si>
    <t>031022873</t>
  </si>
  <si>
    <t>全自动回旋式旋盖机</t>
  </si>
  <si>
    <t>金旺，FX-6AS</t>
  </si>
  <si>
    <t>1,398.23</t>
  </si>
  <si>
    <t>16,778.76</t>
  </si>
  <si>
    <t>5,592.92</t>
  </si>
  <si>
    <t>04319</t>
  </si>
  <si>
    <t>031022874</t>
  </si>
  <si>
    <t>金旺，SGJ-2B</t>
  </si>
  <si>
    <t>1,380.48</t>
  </si>
  <si>
    <t>04320</t>
  </si>
  <si>
    <t>031022875</t>
  </si>
  <si>
    <t>金旺，1510</t>
  </si>
  <si>
    <t>04321</t>
  </si>
  <si>
    <t>031022876</t>
  </si>
  <si>
    <t>热熔胶贴标机</t>
  </si>
  <si>
    <t>金旺，HLML4</t>
  </si>
  <si>
    <t>2,548.67</t>
  </si>
  <si>
    <t>30,584.04</t>
  </si>
  <si>
    <t>10,194.69</t>
  </si>
  <si>
    <t>04322</t>
  </si>
  <si>
    <t>031022877</t>
  </si>
  <si>
    <t>全自动开箱机</t>
  </si>
  <si>
    <t>金旺，GPK-40</t>
  </si>
  <si>
    <t>6,371.64</t>
  </si>
  <si>
    <t>2,123.89</t>
  </si>
  <si>
    <t>04323</t>
  </si>
  <si>
    <t>031022878</t>
  </si>
  <si>
    <t>金旺，KZ-1D</t>
  </si>
  <si>
    <t>2,017.70</t>
  </si>
  <si>
    <t>24,212.40</t>
  </si>
  <si>
    <t>8,070.80</t>
  </si>
  <si>
    <t>04324</t>
  </si>
  <si>
    <t>031022879</t>
  </si>
  <si>
    <t>金旺，ST-1</t>
  </si>
  <si>
    <t>04325</t>
  </si>
  <si>
    <t>031022880</t>
  </si>
  <si>
    <t>全自动封箱机</t>
  </si>
  <si>
    <t>永创，MH-FJ-3A</t>
  </si>
  <si>
    <t>1,699.08</t>
  </si>
  <si>
    <t>04326</t>
  </si>
  <si>
    <t>031022881</t>
  </si>
  <si>
    <t>永创，MH-102B，采用光电控制</t>
  </si>
  <si>
    <t>2,336.28</t>
  </si>
  <si>
    <t>778.76</t>
  </si>
  <si>
    <t>04327</t>
  </si>
  <si>
    <t>031022882</t>
  </si>
  <si>
    <t>输送带（1.3米）</t>
  </si>
  <si>
    <t>金旺，SP2-305，框架304不锈钢</t>
  </si>
  <si>
    <t>04328</t>
  </si>
  <si>
    <t>031022883</t>
  </si>
  <si>
    <t>输箱输送带（1.5米）</t>
  </si>
  <si>
    <t>04329</t>
  </si>
  <si>
    <t>031022884</t>
  </si>
  <si>
    <t>直道输送带</t>
  </si>
  <si>
    <t>金旺，R1000MM，框架304不锈钢</t>
  </si>
  <si>
    <t>150.44</t>
  </si>
  <si>
    <t>1,805.28</t>
  </si>
  <si>
    <t>601.77</t>
  </si>
  <si>
    <t>04330</t>
  </si>
  <si>
    <t>031022885</t>
  </si>
  <si>
    <t>输送带（7米）</t>
  </si>
  <si>
    <t>金旺，SP2-83，框架304不锈钢</t>
  </si>
  <si>
    <t>04331</t>
  </si>
  <si>
    <t>031022886</t>
  </si>
  <si>
    <t>装箱机输送带（3米）</t>
  </si>
  <si>
    <t>04332</t>
  </si>
  <si>
    <t>031022887</t>
  </si>
  <si>
    <t>积液槽（10米）</t>
  </si>
  <si>
    <t>金旺，SP2-83，材质304不锈钢</t>
  </si>
  <si>
    <t>04333</t>
  </si>
  <si>
    <t>031022888</t>
  </si>
  <si>
    <t>动力头</t>
  </si>
  <si>
    <t>金旺，0.55KW，变频器调速</t>
  </si>
  <si>
    <t>04334</t>
  </si>
  <si>
    <t>031022889</t>
  </si>
  <si>
    <t>04335</t>
  </si>
  <si>
    <t>031022890</t>
  </si>
  <si>
    <t>04336</t>
  </si>
  <si>
    <t>031022891</t>
  </si>
  <si>
    <t>金旺，0.75KW，变频器调速</t>
  </si>
  <si>
    <t>04337</t>
  </si>
  <si>
    <t>031022892</t>
  </si>
  <si>
    <t>04338</t>
  </si>
  <si>
    <t>031022893</t>
  </si>
  <si>
    <t>S弯变轨输送装置</t>
  </si>
  <si>
    <t>金旺，SP2-83，用于输送带对接处</t>
  </si>
  <si>
    <t>04339</t>
  </si>
  <si>
    <t>031022894</t>
  </si>
  <si>
    <t>输箱输送</t>
  </si>
  <si>
    <t>金旺，L=2500MM</t>
  </si>
  <si>
    <t>04340</t>
  </si>
  <si>
    <t>031022895</t>
  </si>
  <si>
    <t>无动力滚轮</t>
  </si>
  <si>
    <t>金旺，L=1000MM，框架304不锈钢</t>
  </si>
  <si>
    <t>04341</t>
  </si>
  <si>
    <t>031022896</t>
  </si>
  <si>
    <t>20000T消毒液项目设备安装及技改工程</t>
  </si>
  <si>
    <t>16040216工程材料物资</t>
  </si>
  <si>
    <t>在建工程：20000T消毒液项目</t>
  </si>
  <si>
    <t>2,376.95</t>
  </si>
  <si>
    <t>28,523.40</t>
  </si>
  <si>
    <t>9,507.79</t>
  </si>
  <si>
    <t>04342</t>
  </si>
  <si>
    <t>031022897</t>
  </si>
  <si>
    <t>2020.11.24</t>
  </si>
  <si>
    <t>江苏汤姆智能装备有限公司</t>
  </si>
  <si>
    <t>190.27</t>
  </si>
  <si>
    <t>2,283.24</t>
  </si>
  <si>
    <t>761.06</t>
  </si>
  <si>
    <t>记--923</t>
  </si>
  <si>
    <t>04343</t>
  </si>
  <si>
    <t>031022898</t>
  </si>
  <si>
    <t>04344</t>
  </si>
  <si>
    <t>031022899</t>
  </si>
  <si>
    <t>04345</t>
  </si>
  <si>
    <t>031022900</t>
  </si>
  <si>
    <t>04347</t>
  </si>
  <si>
    <t>032500247</t>
  </si>
  <si>
    <t>HZBM4M/MD，换热面积10㎡，材质316L</t>
  </si>
  <si>
    <t>上海霍茨环保设备有限公司</t>
  </si>
  <si>
    <t>记--925</t>
  </si>
  <si>
    <t>04348</t>
  </si>
  <si>
    <t>032500248</t>
  </si>
  <si>
    <t>04349</t>
  </si>
  <si>
    <t>032600154</t>
  </si>
  <si>
    <t>袋式过滤机</t>
  </si>
  <si>
    <t>CDF-300L-316L，F50P1.0</t>
  </si>
  <si>
    <t>记--927</t>
  </si>
  <si>
    <t>04350</t>
  </si>
  <si>
    <t>032500249</t>
  </si>
  <si>
    <t>04351</t>
  </si>
  <si>
    <t>030200231</t>
  </si>
  <si>
    <t>666270-EEB-C，英格索兰</t>
  </si>
  <si>
    <t>65.04</t>
  </si>
  <si>
    <t>780.48</t>
  </si>
  <si>
    <t>260.18</t>
  </si>
  <si>
    <t>记--929</t>
  </si>
  <si>
    <t>04352</t>
  </si>
  <si>
    <t>030800344</t>
  </si>
  <si>
    <t>NJLD-2DS-F50，内衬四氟</t>
  </si>
  <si>
    <t>南京滤达环保设备有限公司</t>
  </si>
  <si>
    <t>记--931</t>
  </si>
  <si>
    <t>04353</t>
  </si>
  <si>
    <t>032500250</t>
  </si>
  <si>
    <t>04354</t>
  </si>
  <si>
    <t>030300028</t>
  </si>
  <si>
    <t>2020.11.25</t>
  </si>
  <si>
    <t>昆山威克自动化设备有限公司</t>
  </si>
  <si>
    <t>04355</t>
  </si>
  <si>
    <t>030300029</t>
  </si>
  <si>
    <t>04356</t>
  </si>
  <si>
    <t>030300030</t>
  </si>
  <si>
    <t>04357</t>
  </si>
  <si>
    <t>030300031</t>
  </si>
  <si>
    <t>04358</t>
  </si>
  <si>
    <t>030800345</t>
  </si>
  <si>
    <t>GMA-NO5A，右旋90度， 配Y2-15KW电机</t>
  </si>
  <si>
    <t>2020.12.07</t>
  </si>
  <si>
    <t>52.39</t>
  </si>
  <si>
    <t>628.68</t>
  </si>
  <si>
    <t>209.56</t>
  </si>
  <si>
    <t>记--405</t>
  </si>
  <si>
    <t>04359</t>
  </si>
  <si>
    <t>030700401</t>
  </si>
  <si>
    <t>04360</t>
  </si>
  <si>
    <t>030800346</t>
  </si>
  <si>
    <t>防爆加温器</t>
  </si>
  <si>
    <t>百科特奥 BTaw-15</t>
  </si>
  <si>
    <t>2020.12.08</t>
  </si>
  <si>
    <t>杭州特奥环保科技有限公司</t>
  </si>
  <si>
    <t>记--407</t>
  </si>
  <si>
    <t>04361</t>
  </si>
  <si>
    <t>030800347</t>
  </si>
  <si>
    <t>04362</t>
  </si>
  <si>
    <t>030800348</t>
  </si>
  <si>
    <t>04363</t>
  </si>
  <si>
    <t>030800349</t>
  </si>
  <si>
    <t>04364</t>
  </si>
  <si>
    <t>030800350</t>
  </si>
  <si>
    <t>04365</t>
  </si>
  <si>
    <t>030800351</t>
  </si>
  <si>
    <t>04366</t>
  </si>
  <si>
    <t>031022901</t>
  </si>
  <si>
    <t>永磁变频螺杆空压机</t>
  </si>
  <si>
    <t>GA75VSDiPM，品牌：阿特拉斯-科普柯</t>
  </si>
  <si>
    <t>2020.12.09</t>
  </si>
  <si>
    <t>合肥稳诺机电设备有限公司</t>
  </si>
  <si>
    <t>1,228.32</t>
  </si>
  <si>
    <t>14,739.84</t>
  </si>
  <si>
    <t>4,913.27</t>
  </si>
  <si>
    <t>记--409</t>
  </si>
  <si>
    <t>04367</t>
  </si>
  <si>
    <t>031022902</t>
  </si>
  <si>
    <t>自动检重秤（含剔除）</t>
  </si>
  <si>
    <t>SCWL400A-00</t>
  </si>
  <si>
    <t>赛摩智能科技集团股份有限公司</t>
  </si>
  <si>
    <t>309.73</t>
  </si>
  <si>
    <t>3,716.76</t>
  </si>
  <si>
    <t>记--411</t>
  </si>
  <si>
    <t>04368</t>
  </si>
  <si>
    <t>031022903</t>
  </si>
  <si>
    <t>04369</t>
  </si>
  <si>
    <t>031022904</t>
  </si>
  <si>
    <t>04370</t>
  </si>
  <si>
    <t>031022905</t>
  </si>
  <si>
    <t>04371</t>
  </si>
  <si>
    <t>031022906</t>
  </si>
  <si>
    <t>04372</t>
  </si>
  <si>
    <t>032400027</t>
  </si>
  <si>
    <t>新标单级立式消防泵</t>
  </si>
  <si>
    <t>XBD7.0/10G-KYL-15KW，防爆</t>
  </si>
  <si>
    <t>2020.12.10</t>
  </si>
  <si>
    <t>04373</t>
  </si>
  <si>
    <t>032400028</t>
  </si>
  <si>
    <t>04374</t>
  </si>
  <si>
    <t>032400029</t>
  </si>
  <si>
    <t>04375</t>
  </si>
  <si>
    <t>032400030</t>
  </si>
  <si>
    <t>04376</t>
  </si>
  <si>
    <t>032400031</t>
  </si>
  <si>
    <t>04377</t>
  </si>
  <si>
    <t>030700402</t>
  </si>
  <si>
    <t>WLW-100BC，防爆电机</t>
  </si>
  <si>
    <t>04378</t>
  </si>
  <si>
    <t>030700403</t>
  </si>
  <si>
    <t>04379</t>
  </si>
  <si>
    <t>030700404</t>
  </si>
  <si>
    <t>04380</t>
  </si>
  <si>
    <t>031022907</t>
  </si>
  <si>
    <t>65FSB-30</t>
  </si>
  <si>
    <t>04381</t>
  </si>
  <si>
    <t>030700405</t>
  </si>
  <si>
    <t>储罐</t>
  </si>
  <si>
    <t>4M3，￠1700*1450*8，含磁翻板液位计</t>
  </si>
  <si>
    <t>2020.12.14</t>
  </si>
  <si>
    <t>无锡新同越智能装备制造有限公司</t>
  </si>
  <si>
    <t>记--425</t>
  </si>
  <si>
    <t>04382</t>
  </si>
  <si>
    <t>032500251</t>
  </si>
  <si>
    <t>04383</t>
  </si>
  <si>
    <t>032500252</t>
  </si>
  <si>
    <t>04384</t>
  </si>
  <si>
    <t>032500253</t>
  </si>
  <si>
    <t>04385</t>
  </si>
  <si>
    <t>032500254</t>
  </si>
  <si>
    <t>04386</t>
  </si>
  <si>
    <t>040900538</t>
  </si>
  <si>
    <t>手机存放智能柜（30门）</t>
  </si>
  <si>
    <t>30门，电子储物柜</t>
  </si>
  <si>
    <t>2020.12.17</t>
  </si>
  <si>
    <t>肥东厂区办公楼西侧二道门侧边 （仅供外来人员）</t>
  </si>
  <si>
    <t>46.29</t>
  </si>
  <si>
    <t>555.48</t>
  </si>
  <si>
    <t>115.72</t>
  </si>
  <si>
    <t>记--1001</t>
  </si>
  <si>
    <t>04387</t>
  </si>
  <si>
    <t>040900539</t>
  </si>
  <si>
    <t>手机存放智能柜（50门）</t>
  </si>
  <si>
    <t>50门，电子储物柜</t>
  </si>
  <si>
    <t>59.03</t>
  </si>
  <si>
    <t>708.36</t>
  </si>
  <si>
    <t>147.57</t>
  </si>
  <si>
    <t>04388</t>
  </si>
  <si>
    <t>040900540</t>
  </si>
  <si>
    <t>小米米家MJJGYY01FM旗舰款，含吊架，固定安装</t>
  </si>
  <si>
    <t>丰乐新大楼6楼农化培训室</t>
  </si>
  <si>
    <t>985.44</t>
  </si>
  <si>
    <t>记--1002</t>
  </si>
  <si>
    <t>04389</t>
  </si>
  <si>
    <t>031022908</t>
  </si>
  <si>
    <t>YS-A2F</t>
  </si>
  <si>
    <t>2020.12.19</t>
  </si>
  <si>
    <t>杭州永创智能设备股份有限公司</t>
  </si>
  <si>
    <t>04390</t>
  </si>
  <si>
    <t>031022909</t>
  </si>
  <si>
    <t>04391</t>
  </si>
  <si>
    <t>031022910</t>
  </si>
  <si>
    <t>04392</t>
  </si>
  <si>
    <t>031022911</t>
  </si>
  <si>
    <t>04393</t>
  </si>
  <si>
    <t>031022912</t>
  </si>
  <si>
    <t>MH-102A</t>
  </si>
  <si>
    <t>04394</t>
  </si>
  <si>
    <t>031022913</t>
  </si>
  <si>
    <t>04395</t>
  </si>
  <si>
    <t>032600155</t>
  </si>
  <si>
    <t>防爆电子平台秤</t>
  </si>
  <si>
    <t>TCS-60/100FB2，限60公斤</t>
  </si>
  <si>
    <t>2020.12.21</t>
  </si>
  <si>
    <t>记--1009</t>
  </si>
  <si>
    <t>04396</t>
  </si>
  <si>
    <t>032500255</t>
  </si>
  <si>
    <t>不锈钢储罐</t>
  </si>
  <si>
    <t>￠500*800*6，材质316L</t>
  </si>
  <si>
    <t>记--1011</t>
  </si>
  <si>
    <t>04397</t>
  </si>
  <si>
    <t>032500256</t>
  </si>
  <si>
    <t>04398</t>
  </si>
  <si>
    <t>032500257</t>
  </si>
  <si>
    <t>04399</t>
  </si>
  <si>
    <t>032500258</t>
  </si>
  <si>
    <t>04400</t>
  </si>
  <si>
    <t>030200232</t>
  </si>
  <si>
    <t>FPR472-4.5A-5.5KW电机防爆，右旋90度</t>
  </si>
  <si>
    <t>61.81</t>
  </si>
  <si>
    <t>840.61</t>
  </si>
  <si>
    <t>记--1013</t>
  </si>
  <si>
    <t>04401</t>
  </si>
  <si>
    <t>030700406</t>
  </si>
  <si>
    <t>FRP472-4.5A-5.5KW电机防爆，右旋90度</t>
  </si>
  <si>
    <t>04402</t>
  </si>
  <si>
    <t>032400032</t>
  </si>
  <si>
    <t>鹤管（含卸料平台及活动梯）</t>
  </si>
  <si>
    <t>AL1412F7，DN50/DN80衬四氟，1.6M*1.6M钢板平台</t>
  </si>
  <si>
    <t>2020.12.25</t>
  </si>
  <si>
    <t>肥东合成分厂罐区</t>
  </si>
  <si>
    <t>连云港深达石化装备有限公司</t>
  </si>
  <si>
    <t>256.64</t>
  </si>
  <si>
    <t>3,079.68</t>
  </si>
  <si>
    <t>1,026.55</t>
  </si>
  <si>
    <t>记--1022</t>
  </si>
  <si>
    <t>04403</t>
  </si>
  <si>
    <t>032700097</t>
  </si>
  <si>
    <t>堆垛机本体（载重1T）</t>
  </si>
  <si>
    <t>DPL-1T-18M</t>
  </si>
  <si>
    <t>2020.12.28</t>
  </si>
  <si>
    <t>合肥泰禾光电科技股份有限公司</t>
  </si>
  <si>
    <t>记--1024</t>
  </si>
  <si>
    <t>综合仓库新增2套堆垛机自动化装备</t>
  </si>
  <si>
    <t>04404</t>
  </si>
  <si>
    <t>032700098</t>
  </si>
  <si>
    <t>04405</t>
  </si>
  <si>
    <t>032700099</t>
  </si>
  <si>
    <t>双驱动行走轮系</t>
  </si>
  <si>
    <t>DEMG/DRS250</t>
  </si>
  <si>
    <t>973.45</t>
  </si>
  <si>
    <t>11,681.40</t>
  </si>
  <si>
    <t>3,893.81</t>
  </si>
  <si>
    <t>04406</t>
  </si>
  <si>
    <t>032700100</t>
  </si>
  <si>
    <t>04407</t>
  </si>
  <si>
    <t>032700101</t>
  </si>
  <si>
    <t>单深位货叉</t>
  </si>
  <si>
    <t>MIAS/DingoTT-170X65-1200-1380-EH-2Z-2H</t>
  </si>
  <si>
    <t>04408</t>
  </si>
  <si>
    <t>032700102</t>
  </si>
  <si>
    <t>04409</t>
  </si>
  <si>
    <t>032700103</t>
  </si>
  <si>
    <t>行走固定条码阅读器</t>
  </si>
  <si>
    <t>BPS 348i SM 100</t>
  </si>
  <si>
    <t>04410</t>
  </si>
  <si>
    <t>032700104</t>
  </si>
  <si>
    <t>04411</t>
  </si>
  <si>
    <t>032700105</t>
  </si>
  <si>
    <t>04412</t>
  </si>
  <si>
    <t>032700106</t>
  </si>
  <si>
    <t>04413</t>
  </si>
  <si>
    <t>032700107</t>
  </si>
  <si>
    <t>提升固定条码阅读器</t>
  </si>
  <si>
    <t>04414</t>
  </si>
  <si>
    <t>032700108</t>
  </si>
  <si>
    <t>04415</t>
  </si>
  <si>
    <t>032700109</t>
  </si>
  <si>
    <t>04416</t>
  </si>
  <si>
    <t>032700110</t>
  </si>
  <si>
    <t>04417</t>
  </si>
  <si>
    <t>032700111</t>
  </si>
  <si>
    <t>堆垛机电气控制系统</t>
  </si>
  <si>
    <t>西门子S7-1500</t>
  </si>
  <si>
    <t>1,101.77</t>
  </si>
  <si>
    <t>13,221.24</t>
  </si>
  <si>
    <t>4,407.08</t>
  </si>
  <si>
    <t>04418</t>
  </si>
  <si>
    <t>032700112</t>
  </si>
  <si>
    <t>04419</t>
  </si>
  <si>
    <t>032700113</t>
  </si>
  <si>
    <t>集电臂</t>
  </si>
  <si>
    <t>DH5747K2</t>
  </si>
  <si>
    <t>04420</t>
  </si>
  <si>
    <t>032700114</t>
  </si>
  <si>
    <t>04421</t>
  </si>
  <si>
    <t>032700115</t>
  </si>
  <si>
    <t>04422</t>
  </si>
  <si>
    <t>032700116</t>
  </si>
  <si>
    <t>04423</t>
  </si>
  <si>
    <t>032700117</t>
  </si>
  <si>
    <t>04424</t>
  </si>
  <si>
    <t>032700118</t>
  </si>
  <si>
    <t>04425</t>
  </si>
  <si>
    <t>032700119</t>
  </si>
  <si>
    <t>天轨弯头</t>
  </si>
  <si>
    <t>半径R150，槽型155*120*5T</t>
  </si>
  <si>
    <t>04426</t>
  </si>
  <si>
    <t>032700120</t>
  </si>
  <si>
    <t>04427</t>
  </si>
  <si>
    <t>032700121</t>
  </si>
  <si>
    <t>04428</t>
  </si>
  <si>
    <t>032700122</t>
  </si>
  <si>
    <t>04429</t>
  </si>
  <si>
    <t>032700123</t>
  </si>
  <si>
    <t>地轨弯头</t>
  </si>
  <si>
    <t>半径R1500，30K轻轨</t>
  </si>
  <si>
    <t>04430</t>
  </si>
  <si>
    <t>032700124</t>
  </si>
  <si>
    <t>04431</t>
  </si>
  <si>
    <t>032700125</t>
  </si>
  <si>
    <t>04432</t>
  </si>
  <si>
    <t>032700126</t>
  </si>
  <si>
    <t>04433</t>
  </si>
  <si>
    <t>032700127</t>
  </si>
  <si>
    <t>滑触线固定侧弯板</t>
  </si>
  <si>
    <t>半径R1500，300*3T</t>
  </si>
  <si>
    <t>04434</t>
  </si>
  <si>
    <t>032700128</t>
  </si>
  <si>
    <t>04435</t>
  </si>
  <si>
    <t>032700129</t>
  </si>
  <si>
    <t>04436</t>
  </si>
  <si>
    <t>032700130</t>
  </si>
  <si>
    <t>04437</t>
  </si>
  <si>
    <t>032700131</t>
  </si>
  <si>
    <t>堆垛机系统设备技改安装工程</t>
  </si>
  <si>
    <t>3,560.18</t>
  </si>
  <si>
    <t>42,722.16</t>
  </si>
  <si>
    <t>14,240.71</t>
  </si>
  <si>
    <t>04438</t>
  </si>
  <si>
    <t>031700057</t>
  </si>
  <si>
    <t>PD05P-ASS-STT，不锈钢，PTEE膜片</t>
  </si>
  <si>
    <t>2021.01.11</t>
  </si>
  <si>
    <t>八乾实业（上海）有限公司</t>
  </si>
  <si>
    <t>47</t>
  </si>
  <si>
    <t>04439</t>
  </si>
  <si>
    <t>031700058</t>
  </si>
  <si>
    <t>666120-344-C，铝合金，PTEE膜片</t>
  </si>
  <si>
    <t>04440</t>
  </si>
  <si>
    <t>031700059</t>
  </si>
  <si>
    <t>04441</t>
  </si>
  <si>
    <t>031700060</t>
  </si>
  <si>
    <t>04442</t>
  </si>
  <si>
    <t>031700061</t>
  </si>
  <si>
    <t>04443</t>
  </si>
  <si>
    <t>031022914</t>
  </si>
  <si>
    <t>单级反渗透软水设备</t>
  </si>
  <si>
    <t>RO-3000，3吨/小时</t>
  </si>
  <si>
    <t>安徽元通水处理设备有限公司</t>
  </si>
  <si>
    <t>3,553.11</t>
  </si>
  <si>
    <t>1,292.04</t>
  </si>
  <si>
    <t>04444</t>
  </si>
  <si>
    <t>031022915</t>
  </si>
  <si>
    <t>2021.01.12</t>
  </si>
  <si>
    <t>04445</t>
  </si>
  <si>
    <t>综合办4楼，原国际贸易部2023.1月停用并移交农化综合办处置</t>
  </si>
  <si>
    <t>20.64</t>
  </si>
  <si>
    <t>247.68</t>
  </si>
  <si>
    <t>51.61</t>
  </si>
  <si>
    <t>04446</t>
  </si>
  <si>
    <t>030200233</t>
  </si>
  <si>
    <t>QJB1.5/6-260/3-980/S，不锈钢316L</t>
  </si>
  <si>
    <t>2021.01.13</t>
  </si>
  <si>
    <t>上海斯麦特泵业制造有限公司</t>
  </si>
  <si>
    <t>42.48</t>
  </si>
  <si>
    <t>509.76</t>
  </si>
  <si>
    <t>169.91</t>
  </si>
  <si>
    <t>记--410</t>
  </si>
  <si>
    <t>04447</t>
  </si>
  <si>
    <t>030200234</t>
  </si>
  <si>
    <t>04448</t>
  </si>
  <si>
    <t>030200235</t>
  </si>
  <si>
    <t>04449</t>
  </si>
  <si>
    <t>030800352</t>
  </si>
  <si>
    <t>列管式冷凝器</t>
  </si>
  <si>
    <t>F=20㎡，材质304不锈钢</t>
  </si>
  <si>
    <t>216.81</t>
  </si>
  <si>
    <t>2,601.72</t>
  </si>
  <si>
    <t>记--412</t>
  </si>
  <si>
    <t>04450</t>
  </si>
  <si>
    <t>032400033</t>
  </si>
  <si>
    <t>挥发性有机物在线环境监测仪</t>
  </si>
  <si>
    <t>VM1700，含在线监测系统软件，环保设备</t>
  </si>
  <si>
    <t>2021.01.14</t>
  </si>
  <si>
    <t>肥东合成RTO燃烧炉排气口，机修车间侧边， 合成/安环公用</t>
  </si>
  <si>
    <t>安徽皖仪科技股份有限公司</t>
  </si>
  <si>
    <t>1,743.36</t>
  </si>
  <si>
    <t>20,920.32</t>
  </si>
  <si>
    <t>6,973.45</t>
  </si>
  <si>
    <t>记--414</t>
  </si>
  <si>
    <t>04451</t>
  </si>
  <si>
    <t>032400034</t>
  </si>
  <si>
    <t>数据采集传输仪</t>
  </si>
  <si>
    <t>K37，配套固卡04450#在线环境监测仪，环保设备</t>
  </si>
  <si>
    <t>04452</t>
  </si>
  <si>
    <t>040200285</t>
  </si>
  <si>
    <t>联想 扬天M6603D/i5-9400，16G/1T，21.5LED，安装人脸识别系统软件</t>
  </si>
  <si>
    <t>2021.01.15</t>
  </si>
  <si>
    <t>72.87</t>
  </si>
  <si>
    <t>874.44</t>
  </si>
  <si>
    <t>182.16</t>
  </si>
  <si>
    <t>记--420</t>
  </si>
  <si>
    <t>04453</t>
  </si>
  <si>
    <t>040900541</t>
  </si>
  <si>
    <t>音响设备一套</t>
  </si>
  <si>
    <t>350音响*2，AV88功放*1，无线麦克风主机/话筒/支架</t>
  </si>
  <si>
    <t>34.27</t>
  </si>
  <si>
    <t>411.24</t>
  </si>
  <si>
    <t>85.66</t>
  </si>
  <si>
    <t>04454</t>
  </si>
  <si>
    <t>040900542</t>
  </si>
  <si>
    <t>小米米家投影仪青春版2，便携式可移动</t>
  </si>
  <si>
    <t>销售服务部，丰乐新大楼703室，用于市场会议</t>
  </si>
  <si>
    <t>35.12</t>
  </si>
  <si>
    <t>421.44</t>
  </si>
  <si>
    <t>04455</t>
  </si>
  <si>
    <t>030200236</t>
  </si>
  <si>
    <t>QJB0.85/8-260/3-740/S，不锈钢316</t>
  </si>
  <si>
    <t>2021.01.18</t>
  </si>
  <si>
    <t>记--423</t>
  </si>
  <si>
    <t>04456</t>
  </si>
  <si>
    <t>030200237</t>
  </si>
  <si>
    <t>04457</t>
  </si>
  <si>
    <t>030200238</t>
  </si>
  <si>
    <t>04458</t>
  </si>
  <si>
    <t>030200239</t>
  </si>
  <si>
    <t>04459</t>
  </si>
  <si>
    <t>030200240</t>
  </si>
  <si>
    <t>04460</t>
  </si>
  <si>
    <t>030200241</t>
  </si>
  <si>
    <t>04461</t>
  </si>
  <si>
    <t>032400035</t>
  </si>
  <si>
    <t>制氮机</t>
  </si>
  <si>
    <t>PN-300-39</t>
  </si>
  <si>
    <t>苏州辰诺气体设备有限公司</t>
  </si>
  <si>
    <t>1,911.50</t>
  </si>
  <si>
    <t>22,938.00</t>
  </si>
  <si>
    <t>7,646.02</t>
  </si>
  <si>
    <t>04462</t>
  </si>
  <si>
    <t>030800353</t>
  </si>
  <si>
    <t>袋式过渡机</t>
  </si>
  <si>
    <t>CDF-50L-304-F50P1.0，0.5微米PP滤袋</t>
  </si>
  <si>
    <t>2021.01.19</t>
  </si>
  <si>
    <t>上海楚能工业过渡系统有限公司</t>
  </si>
  <si>
    <t>记--427</t>
  </si>
  <si>
    <t>04463</t>
  </si>
  <si>
    <t>030700407</t>
  </si>
  <si>
    <t>离心风机</t>
  </si>
  <si>
    <t>FB4-72-4.5A，2.2KW/4P</t>
  </si>
  <si>
    <t>安徽国茂机电设备有限公司</t>
  </si>
  <si>
    <t>35.93</t>
  </si>
  <si>
    <t>431.16</t>
  </si>
  <si>
    <t>143.72</t>
  </si>
  <si>
    <t>记--429</t>
  </si>
  <si>
    <t>04464</t>
  </si>
  <si>
    <t>032600156</t>
  </si>
  <si>
    <t>不锈钢过滤器</t>
  </si>
  <si>
    <t>V=300L</t>
  </si>
  <si>
    <t>323.01</t>
  </si>
  <si>
    <t>3,876.12</t>
  </si>
  <si>
    <t>记--621</t>
  </si>
  <si>
    <t>04465</t>
  </si>
  <si>
    <t>032500259</t>
  </si>
  <si>
    <t>蒸发式冷风机（加高）</t>
  </si>
  <si>
    <t>2021.01.20</t>
  </si>
  <si>
    <t>蚌埠新开泰环境设备有限公司</t>
  </si>
  <si>
    <t>记--623</t>
  </si>
  <si>
    <t>04466</t>
  </si>
  <si>
    <t>032500260</t>
  </si>
  <si>
    <t>04467</t>
  </si>
  <si>
    <t>032500261</t>
  </si>
  <si>
    <t>YKC40-15M2</t>
  </si>
  <si>
    <t>记--625</t>
  </si>
  <si>
    <t>04468</t>
  </si>
  <si>
    <t>031022916</t>
  </si>
  <si>
    <t>X40，32MM</t>
  </si>
  <si>
    <t>2021.01.22</t>
  </si>
  <si>
    <t>上海迪晓喷码技术有限公司</t>
  </si>
  <si>
    <t>2,761.08</t>
  </si>
  <si>
    <t>920.35</t>
  </si>
  <si>
    <t>记--631</t>
  </si>
  <si>
    <t>04469</t>
  </si>
  <si>
    <t>031022917</t>
  </si>
  <si>
    <t>04470</t>
  </si>
  <si>
    <t>031022918</t>
  </si>
  <si>
    <t>卧式螺带混合机</t>
  </si>
  <si>
    <t>WLDH-1000，非标重型</t>
  </si>
  <si>
    <t>5,522.16</t>
  </si>
  <si>
    <t>1,840.71</t>
  </si>
  <si>
    <t>记--633</t>
  </si>
  <si>
    <t>04471</t>
  </si>
  <si>
    <t>031022919</t>
  </si>
  <si>
    <t>DBY-65ZF，防爆电机</t>
  </si>
  <si>
    <t>2021.01.25</t>
  </si>
  <si>
    <t>记--635</t>
  </si>
  <si>
    <t>04472</t>
  </si>
  <si>
    <t>031022920</t>
  </si>
  <si>
    <t>记--637</t>
  </si>
  <si>
    <t>04473</t>
  </si>
  <si>
    <t>031022921</t>
  </si>
  <si>
    <t>无盖歪盖无铝箔检测剔除装置</t>
  </si>
  <si>
    <t>04474</t>
  </si>
  <si>
    <t>031022922</t>
  </si>
  <si>
    <t>CCG1000-16TJ，智能化，组件含称重反馈系统</t>
  </si>
  <si>
    <t>1,194.69</t>
  </si>
  <si>
    <t>14,336.28</t>
  </si>
  <si>
    <t>记--639</t>
  </si>
  <si>
    <t>04475</t>
  </si>
  <si>
    <t>031022923</t>
  </si>
  <si>
    <t>全自动水平式袋装机</t>
  </si>
  <si>
    <t>DXD-180D，1套，含取袋点数输送、高粘度充填装置</t>
  </si>
  <si>
    <t>19,115.04</t>
  </si>
  <si>
    <t>6,371.68</t>
  </si>
  <si>
    <t>04476</t>
  </si>
  <si>
    <t>032400036</t>
  </si>
  <si>
    <t>毒性气体探测器</t>
  </si>
  <si>
    <t>GDS-TOX-PID</t>
  </si>
  <si>
    <t>2021.01.26</t>
  </si>
  <si>
    <t>肥东合成10#危化品库</t>
  </si>
  <si>
    <t>无锡时和安全设备有限公司</t>
  </si>
  <si>
    <t>62.83</t>
  </si>
  <si>
    <t>753.96</t>
  </si>
  <si>
    <t>251.33</t>
  </si>
  <si>
    <t>记--1031</t>
  </si>
  <si>
    <t>04477</t>
  </si>
  <si>
    <t>032400037</t>
  </si>
  <si>
    <t>04478</t>
  </si>
  <si>
    <t>030700408</t>
  </si>
  <si>
    <t>ZS-650，二层三出口</t>
  </si>
  <si>
    <t>记--1033</t>
  </si>
  <si>
    <t>04479</t>
  </si>
  <si>
    <t>032600157</t>
  </si>
  <si>
    <t>1,929.20</t>
  </si>
  <si>
    <t>23,150.40</t>
  </si>
  <si>
    <t>7,716.81</t>
  </si>
  <si>
    <t>04480</t>
  </si>
  <si>
    <t>030200242</t>
  </si>
  <si>
    <t>2021.01.27</t>
  </si>
  <si>
    <t>04481</t>
  </si>
  <si>
    <t>030400033</t>
  </si>
  <si>
    <t>玻璃钢冷却塔（方型横流式）</t>
  </si>
  <si>
    <t>JFHT-2X200型</t>
  </si>
  <si>
    <t>肥东合成冷冻站（公用工程）</t>
  </si>
  <si>
    <t>常州江帆冷却塔有限公司</t>
  </si>
  <si>
    <t>9,982.32</t>
  </si>
  <si>
    <t>3,327.43</t>
  </si>
  <si>
    <t>记--1039</t>
  </si>
  <si>
    <t>04482</t>
  </si>
  <si>
    <t>040100260</t>
  </si>
  <si>
    <t>防爆空调（华研，挂机）</t>
  </si>
  <si>
    <t>华研，BKFR-50，挂机2P，防爆合格证</t>
  </si>
  <si>
    <t>乐清市华研科技防爆电器有限公司</t>
  </si>
  <si>
    <t>101.95</t>
  </si>
  <si>
    <t>1,223.40</t>
  </si>
  <si>
    <t>记--1041</t>
  </si>
  <si>
    <t>04483</t>
  </si>
  <si>
    <t>040100261</t>
  </si>
  <si>
    <t>04484</t>
  </si>
  <si>
    <t>032400038</t>
  </si>
  <si>
    <t>便携式泵吸VOC气体检测仪</t>
  </si>
  <si>
    <t>uSafe 3000-VOCs-E，环境监测仪器，手提式，可移动</t>
  </si>
  <si>
    <t>肥东合成质检安环公用，由安环部（晋宏伟）保管</t>
  </si>
  <si>
    <t>山盾科技（深圳）有限公司</t>
  </si>
  <si>
    <t>记--1043</t>
  </si>
  <si>
    <t>04485</t>
  </si>
  <si>
    <t>031022924</t>
  </si>
  <si>
    <t>2021.01.28</t>
  </si>
  <si>
    <t>6,159.24</t>
  </si>
  <si>
    <t>2,053.10</t>
  </si>
  <si>
    <t>04486</t>
  </si>
  <si>
    <t>031022925</t>
  </si>
  <si>
    <t>海绵吸盘式，120ML-5*8，一箱一装</t>
  </si>
  <si>
    <t>04487</t>
  </si>
  <si>
    <t>031022926</t>
  </si>
  <si>
    <t>海绵吸盘式，230ML-5*8，一箱一装</t>
  </si>
  <si>
    <t>04488</t>
  </si>
  <si>
    <t>031022927</t>
  </si>
  <si>
    <t>海绵吸盘式，200ML-5*8，一箱一装</t>
  </si>
  <si>
    <t>04489</t>
  </si>
  <si>
    <t>031022928</t>
  </si>
  <si>
    <t>铝件真空发生器（汤姆）</t>
  </si>
  <si>
    <t>与装箱机配套使用</t>
  </si>
  <si>
    <t>136.78</t>
  </si>
  <si>
    <t>04490</t>
  </si>
  <si>
    <t>031022929</t>
  </si>
  <si>
    <t>04491</t>
  </si>
  <si>
    <t>031022930</t>
  </si>
  <si>
    <t>04492</t>
  </si>
  <si>
    <t>031022931</t>
  </si>
  <si>
    <t>2021.01.30</t>
  </si>
  <si>
    <t>肥东制剂14#车间，（以旧换新，原卡片03177#跟随式旋盖机1台 补差4万换购 回转式旋盖机2台）</t>
  </si>
  <si>
    <t>1,004.58</t>
  </si>
  <si>
    <t>12,054.96</t>
  </si>
  <si>
    <t>4,018.31</t>
  </si>
  <si>
    <t>04493</t>
  </si>
  <si>
    <t>031022932</t>
  </si>
  <si>
    <t>04494</t>
  </si>
  <si>
    <t>031022933</t>
  </si>
  <si>
    <t>螺杆式空压机</t>
  </si>
  <si>
    <t>阿特拉斯GA75VSDiPM</t>
  </si>
  <si>
    <t>2021.02.08</t>
  </si>
  <si>
    <t>46</t>
  </si>
  <si>
    <t>04495</t>
  </si>
  <si>
    <t>030700409</t>
  </si>
  <si>
    <t>IHF50-32-160</t>
  </si>
  <si>
    <t>04496</t>
  </si>
  <si>
    <t>030800354</t>
  </si>
  <si>
    <t>HT-5A-7.5KW，防爆电机</t>
  </si>
  <si>
    <t>71.42</t>
  </si>
  <si>
    <t>947.57</t>
  </si>
  <si>
    <t>记--507</t>
  </si>
  <si>
    <t>04497</t>
  </si>
  <si>
    <t>030800355</t>
  </si>
  <si>
    <t>HT-4A-3KW，防爆电机</t>
  </si>
  <si>
    <t>04498</t>
  </si>
  <si>
    <t>030700410</t>
  </si>
  <si>
    <t>FRP-5A-11KW，防爆电机</t>
  </si>
  <si>
    <t>04499</t>
  </si>
  <si>
    <t>032600158</t>
  </si>
  <si>
    <t>FRP-5A-7.5KW，防爆电机</t>
  </si>
  <si>
    <t>04500</t>
  </si>
  <si>
    <t>032500263</t>
  </si>
  <si>
    <t>FRP-6C-15KW，防爆电机</t>
  </si>
  <si>
    <t>04501</t>
  </si>
  <si>
    <t>032500264</t>
  </si>
  <si>
    <t>2021.02.09</t>
  </si>
  <si>
    <t>记--509</t>
  </si>
  <si>
    <t>04502</t>
  </si>
  <si>
    <t>032500265</t>
  </si>
  <si>
    <t>04503</t>
  </si>
  <si>
    <t>032500266</t>
  </si>
  <si>
    <t>04504</t>
  </si>
  <si>
    <t>032500267</t>
  </si>
  <si>
    <t>04505</t>
  </si>
  <si>
    <t>030200243</t>
  </si>
  <si>
    <t>AK4A-142TL/316/0.5/EPDM</t>
  </si>
  <si>
    <t>金多邦机械（江阴）有限公司</t>
  </si>
  <si>
    <t>140.09</t>
  </si>
  <si>
    <t>1,681.08</t>
  </si>
  <si>
    <t>560.35</t>
  </si>
  <si>
    <t>04506</t>
  </si>
  <si>
    <t>031400082</t>
  </si>
  <si>
    <t>百特喷雾激光粒度分析仪</t>
  </si>
  <si>
    <t>百特Bettersize2000S，含分析系统V8.0</t>
  </si>
  <si>
    <t>丹东百特仪器有限公司</t>
  </si>
  <si>
    <t>04507</t>
  </si>
  <si>
    <t>040100262</t>
  </si>
  <si>
    <t>格力空调（72柜机）</t>
  </si>
  <si>
    <t>KFR-72LW/(72598)NhAa-3</t>
  </si>
  <si>
    <t>2021.02.10</t>
  </si>
  <si>
    <t>肥东物流中心仓库办公室</t>
  </si>
  <si>
    <t>安徽百大乐普生商厦有限责任公司</t>
  </si>
  <si>
    <t>175.22</t>
  </si>
  <si>
    <t>04508</t>
  </si>
  <si>
    <t>040900543</t>
  </si>
  <si>
    <t>LED显示屏（门禁信息管理）</t>
  </si>
  <si>
    <t>传输反馈门禁信息，兼容人脸识别系统</t>
  </si>
  <si>
    <t>1,104.48</t>
  </si>
  <si>
    <t>04509</t>
  </si>
  <si>
    <t>040900544</t>
  </si>
  <si>
    <t>测温考勤门禁柱屏</t>
  </si>
  <si>
    <t>兼容人脸识别考勤系统</t>
  </si>
  <si>
    <t>肥东厂区南大门人行通道入口处</t>
  </si>
  <si>
    <t>04510</t>
  </si>
  <si>
    <t>040900545</t>
  </si>
  <si>
    <t>肥东厂区综合楼一楼门厅楼梯口</t>
  </si>
  <si>
    <t>04511</t>
  </si>
  <si>
    <t>0200026</t>
  </si>
  <si>
    <t>福田牌厢式货车（皖AF9773）</t>
  </si>
  <si>
    <t>福田牌BJ5186XXY-A1，车架号LVBV6PDC3LW080657</t>
  </si>
  <si>
    <t>2021.02.20</t>
  </si>
  <si>
    <t>肥东厂区，丰乐农化（物流中心）仓库与车间周转运输</t>
  </si>
  <si>
    <t>安徽安瑞汽车销售有限公司</t>
  </si>
  <si>
    <t>1,709.72</t>
  </si>
  <si>
    <t>20,516.64</t>
  </si>
  <si>
    <t>6,838.88</t>
  </si>
  <si>
    <t>04512</t>
  </si>
  <si>
    <t>040900546</t>
  </si>
  <si>
    <t>激光投影仪（明基）</t>
  </si>
  <si>
    <t>AU716N，明基BenQ</t>
  </si>
  <si>
    <t>2021.02.22</t>
  </si>
  <si>
    <t>肥东办公楼一楼培训室，（综合办）管理</t>
  </si>
  <si>
    <t>123.17</t>
  </si>
  <si>
    <t>1,478.04</t>
  </si>
  <si>
    <t>307.93</t>
  </si>
  <si>
    <t>记--524</t>
  </si>
  <si>
    <t>04513</t>
  </si>
  <si>
    <t>030800356</t>
  </si>
  <si>
    <t>2021.02.24</t>
  </si>
  <si>
    <t>记--535</t>
  </si>
  <si>
    <t>04514</t>
  </si>
  <si>
    <t>030800357</t>
  </si>
  <si>
    <t>04515</t>
  </si>
  <si>
    <t>030700411</t>
  </si>
  <si>
    <t>04516</t>
  </si>
  <si>
    <t>030700412</t>
  </si>
  <si>
    <t>04517</t>
  </si>
  <si>
    <t>030200244</t>
  </si>
  <si>
    <t>666320-EEB-C，英格索兰</t>
  </si>
  <si>
    <t>2021.03.09</t>
  </si>
  <si>
    <t>68.58</t>
  </si>
  <si>
    <t>822.96</t>
  </si>
  <si>
    <t>04518</t>
  </si>
  <si>
    <t>030200245</t>
  </si>
  <si>
    <t>04519</t>
  </si>
  <si>
    <t>032500268</t>
  </si>
  <si>
    <t>W-1型，3孔，6㎡/台</t>
  </si>
  <si>
    <t>2021.03.10</t>
  </si>
  <si>
    <t>南京正源搪瓷设备制造有限公司</t>
  </si>
  <si>
    <t>04520</t>
  </si>
  <si>
    <t>030700413</t>
  </si>
  <si>
    <t>RPPB-520</t>
  </si>
  <si>
    <t>上海沪风真空泵制造有限公司</t>
  </si>
  <si>
    <t>04521</t>
  </si>
  <si>
    <t>030700414</t>
  </si>
  <si>
    <t>04522</t>
  </si>
  <si>
    <t>030100135</t>
  </si>
  <si>
    <t>低温稳定性实验仪</t>
  </si>
  <si>
    <t>SHDW-7</t>
  </si>
  <si>
    <t>2021.03.12</t>
  </si>
  <si>
    <t>质量管理部（质检室），肥东综合楼3楼</t>
  </si>
  <si>
    <t>淄博三合仪器有限公司</t>
  </si>
  <si>
    <t>记--537</t>
  </si>
  <si>
    <t>04523</t>
  </si>
  <si>
    <t>030100136</t>
  </si>
  <si>
    <t>低温闭口闪点自动测定仪</t>
  </si>
  <si>
    <t>BSY-06</t>
  </si>
  <si>
    <t>合肥捷岛科学仪器有限公司</t>
  </si>
  <si>
    <t>记--539</t>
  </si>
  <si>
    <t>04524</t>
  </si>
  <si>
    <t>031400083</t>
  </si>
  <si>
    <t>微型尾气吸收装置</t>
  </si>
  <si>
    <t>WWQX-100-1，可移动，含￠400*1300吸收塔、S65*50-32循环泵</t>
  </si>
  <si>
    <t>2021.03.15</t>
  </si>
  <si>
    <t>杭州千岛泵业有限公司</t>
  </si>
  <si>
    <t>69.91</t>
  </si>
  <si>
    <t>838.92</t>
  </si>
  <si>
    <t>279.65</t>
  </si>
  <si>
    <t>记--541</t>
  </si>
  <si>
    <t>04525</t>
  </si>
  <si>
    <t>040300098</t>
  </si>
  <si>
    <t>自助打印机</t>
  </si>
  <si>
    <t>农化智慧物流项目专用自助打印机</t>
  </si>
  <si>
    <t>2021.03.16</t>
  </si>
  <si>
    <t>物流中心-肥东智能综合仓库1</t>
  </si>
  <si>
    <t>合肥博耀信息技术有限公司</t>
  </si>
  <si>
    <t>459.41</t>
  </si>
  <si>
    <t>5,512.92</t>
  </si>
  <si>
    <t>记--543</t>
  </si>
  <si>
    <t>04526</t>
  </si>
  <si>
    <t>040300099</t>
  </si>
  <si>
    <t>物流中心-肥东五金仓库</t>
  </si>
  <si>
    <t>04527</t>
  </si>
  <si>
    <t>030800358</t>
  </si>
  <si>
    <t>液碱计量罐</t>
  </si>
  <si>
    <t>400L，￠900*650*5，材质304</t>
  </si>
  <si>
    <t>2021.03.17</t>
  </si>
  <si>
    <t>记--547</t>
  </si>
  <si>
    <t>04528</t>
  </si>
  <si>
    <t>030800359</t>
  </si>
  <si>
    <t>700L，￠1200*600*5，材质304</t>
  </si>
  <si>
    <t>04529</t>
  </si>
  <si>
    <t>030700415</t>
  </si>
  <si>
    <t>立式￠400*3000，换热管25*2*3000，材质304</t>
  </si>
  <si>
    <t>04530</t>
  </si>
  <si>
    <t>040300100</t>
  </si>
  <si>
    <t>打印机（EPSON 针式）</t>
  </si>
  <si>
    <t>爱普生EPSON 1600K4H，A3纸，针式打印机</t>
  </si>
  <si>
    <t>物流中心二楼大办公室，肥东综合楼2楼</t>
  </si>
  <si>
    <t>36.11</t>
  </si>
  <si>
    <t>433.32</t>
  </si>
  <si>
    <t>04531</t>
  </si>
  <si>
    <t>040300101</t>
  </si>
  <si>
    <t>惠普M227fdw，A4纸，黑白激光多功能一体机</t>
  </si>
  <si>
    <t>肥东合成分厂办公室</t>
  </si>
  <si>
    <t>04532</t>
  </si>
  <si>
    <t>030700416</t>
  </si>
  <si>
    <t>50FZB-30L，配防爆电机 7.5KW</t>
  </si>
  <si>
    <t>记--549</t>
  </si>
  <si>
    <t>04533</t>
  </si>
  <si>
    <t>030700417</t>
  </si>
  <si>
    <t>50FSB-25L，配防爆电机 3KW</t>
  </si>
  <si>
    <t>29.20</t>
  </si>
  <si>
    <t>350.40</t>
  </si>
  <si>
    <t>116.81</t>
  </si>
  <si>
    <t>04534</t>
  </si>
  <si>
    <t>030700418</t>
  </si>
  <si>
    <t>04535</t>
  </si>
  <si>
    <t>031400084</t>
  </si>
  <si>
    <t>平板式离心机</t>
  </si>
  <si>
    <t>PSF300N，转鼓直径300MM</t>
  </si>
  <si>
    <t>2021.03.18</t>
  </si>
  <si>
    <t>江苏同泽过滤科技有限公司</t>
  </si>
  <si>
    <t>2,973.48</t>
  </si>
  <si>
    <t>记--551</t>
  </si>
  <si>
    <t>04536</t>
  </si>
  <si>
    <t>031400085</t>
  </si>
  <si>
    <t>50L，微型</t>
  </si>
  <si>
    <t>江阴市润驰化工设备有限公司</t>
  </si>
  <si>
    <t>记--553</t>
  </si>
  <si>
    <t>04537</t>
  </si>
  <si>
    <t>031400086</t>
  </si>
  <si>
    <t>04538</t>
  </si>
  <si>
    <t>031400087</t>
  </si>
  <si>
    <t>04539</t>
  </si>
  <si>
    <t>031022934</t>
  </si>
  <si>
    <t>2021.03.26</t>
  </si>
  <si>
    <t>记--557</t>
  </si>
  <si>
    <t>04540</t>
  </si>
  <si>
    <t>031022935</t>
  </si>
  <si>
    <t>04541</t>
  </si>
  <si>
    <t>031022936</t>
  </si>
  <si>
    <t>04542</t>
  </si>
  <si>
    <t>031022937</t>
  </si>
  <si>
    <t>2021.04.16</t>
  </si>
  <si>
    <t>记--644</t>
  </si>
  <si>
    <t>04543</t>
  </si>
  <si>
    <t>030800360</t>
  </si>
  <si>
    <t>氧含量分析仪</t>
  </si>
  <si>
    <t>连锁控制，配套连接离心机</t>
  </si>
  <si>
    <t>2021.04.25</t>
  </si>
  <si>
    <t>江苏图胜离心机制造有限公司</t>
  </si>
  <si>
    <t>231.12</t>
  </si>
  <si>
    <t>2,773.44</t>
  </si>
  <si>
    <t>924.48</t>
  </si>
  <si>
    <t>记--651</t>
  </si>
  <si>
    <t>04544</t>
  </si>
  <si>
    <t>030800361</t>
  </si>
  <si>
    <t>04545</t>
  </si>
  <si>
    <t>030700419</t>
  </si>
  <si>
    <t>04546</t>
  </si>
  <si>
    <t>030700420</t>
  </si>
  <si>
    <t>04547</t>
  </si>
  <si>
    <t>030700421</t>
  </si>
  <si>
    <t>04548</t>
  </si>
  <si>
    <t>032600159</t>
  </si>
  <si>
    <t>04549</t>
  </si>
  <si>
    <t>031400088</t>
  </si>
  <si>
    <t>多重光散射稳定性分析仪</t>
  </si>
  <si>
    <t>Turbiscan Tower</t>
  </si>
  <si>
    <t>2021.04.26</t>
  </si>
  <si>
    <t>大昌洋行（上海）有限公司</t>
  </si>
  <si>
    <t>6,283.19</t>
  </si>
  <si>
    <t>75,398.28</t>
  </si>
  <si>
    <t>25,132.74</t>
  </si>
  <si>
    <t>记--653</t>
  </si>
  <si>
    <t>04550</t>
  </si>
  <si>
    <t>031400089</t>
  </si>
  <si>
    <t>蠕动泵</t>
  </si>
  <si>
    <t>雷弗牌，BT300S(2*YZ15泵头)，配备13#和17#蠕动泵管各3米</t>
  </si>
  <si>
    <t>2021.04.28</t>
  </si>
  <si>
    <t>合肥瑞博特科技有限公司</t>
  </si>
  <si>
    <t>67.26</t>
  </si>
  <si>
    <t>807.12</t>
  </si>
  <si>
    <t>269.03</t>
  </si>
  <si>
    <t>记--659</t>
  </si>
  <si>
    <t>04551</t>
  </si>
  <si>
    <t>040900547</t>
  </si>
  <si>
    <t>视频会议系统终端（亿联）</t>
  </si>
  <si>
    <t>亿联牌，VC800，配套连接总部</t>
  </si>
  <si>
    <t>2021.04.29</t>
  </si>
  <si>
    <t>肥东综合楼一楼培训室</t>
  </si>
  <si>
    <t>安徽瑞智信创网络科技股份有限公司</t>
  </si>
  <si>
    <t>306.29</t>
  </si>
  <si>
    <t>3,675.48</t>
  </si>
  <si>
    <t>765.74</t>
  </si>
  <si>
    <t>04552</t>
  </si>
  <si>
    <t>031400090</t>
  </si>
  <si>
    <t>螺杆真空泵</t>
  </si>
  <si>
    <t>HP-300，防爆电机</t>
  </si>
  <si>
    <t>2021.05.07</t>
  </si>
  <si>
    <t>7,221.24</t>
  </si>
  <si>
    <t>2,407.08</t>
  </si>
  <si>
    <t>记--501</t>
  </si>
  <si>
    <t>04553</t>
  </si>
  <si>
    <t>031400091</t>
  </si>
  <si>
    <t>防爆强力真空自吸泵</t>
  </si>
  <si>
    <t>VSP-25A-F，氟塑料</t>
  </si>
  <si>
    <t>上海德耐泵业有限公司</t>
  </si>
  <si>
    <t>700.92</t>
  </si>
  <si>
    <t>233.63</t>
  </si>
  <si>
    <t>04554</t>
  </si>
  <si>
    <t>032400039</t>
  </si>
  <si>
    <t>华为UPS电源（用于监测仪）</t>
  </si>
  <si>
    <t>华为500KVA，可环保监测4小时；配套固卡04450#在线环境监测仪</t>
  </si>
  <si>
    <t>2021.05.10</t>
  </si>
  <si>
    <t>肥东合成RTO燃烧炉排气口，机修车间侧边，合成/安环公用</t>
  </si>
  <si>
    <t>合肥大华自控成套设备有限责任公司</t>
  </si>
  <si>
    <t>04555</t>
  </si>
  <si>
    <t>032500269</t>
  </si>
  <si>
    <t>防爆电控箱（铸铝）</t>
  </si>
  <si>
    <t>控制1台电机30KV，采用Y三角启动，1进线DN40，2出线DN40和DN32</t>
  </si>
  <si>
    <t>04556</t>
  </si>
  <si>
    <t>032500270</t>
  </si>
  <si>
    <t>控制2台电机15KW和4KW，采用直接启动，1进线DN32，2出线DN32和DN25</t>
  </si>
  <si>
    <t>04557</t>
  </si>
  <si>
    <t>032500271</t>
  </si>
  <si>
    <t>宝星EPS应急电源（用于风机）</t>
  </si>
  <si>
    <t>宝星Prostar，功率40KW，可用2小时</t>
  </si>
  <si>
    <t>2021.05.17</t>
  </si>
  <si>
    <t>04558</t>
  </si>
  <si>
    <t>032500272</t>
  </si>
  <si>
    <t>FRP472-8C-18.5KW，防爆电机</t>
  </si>
  <si>
    <t>记--521</t>
  </si>
  <si>
    <t>04559</t>
  </si>
  <si>
    <t>030400034</t>
  </si>
  <si>
    <t>玻璃钢冷却塔（中空喷雾逆流式）</t>
  </si>
  <si>
    <t>JFZNT-1400型（三风机组合）</t>
  </si>
  <si>
    <t>2021.05.18</t>
  </si>
  <si>
    <t>肥东合成循环水冷却（公用工程）</t>
  </si>
  <si>
    <t>2,902.65</t>
  </si>
  <si>
    <t>34,831.80</t>
  </si>
  <si>
    <t>11,610.62</t>
  </si>
  <si>
    <t>记--523</t>
  </si>
  <si>
    <t>04560</t>
  </si>
  <si>
    <t>030200246</t>
  </si>
  <si>
    <t>JFHT-2*250型</t>
  </si>
  <si>
    <t>04561</t>
  </si>
  <si>
    <t>040100263</t>
  </si>
  <si>
    <t>RF120WQ/NhA-N3JY01</t>
  </si>
  <si>
    <t>肥东物流中心仓库（原药专用冷库）</t>
  </si>
  <si>
    <t>111.86</t>
  </si>
  <si>
    <t>1,342.32</t>
  </si>
  <si>
    <t>04562</t>
  </si>
  <si>
    <t>040100264</t>
  </si>
  <si>
    <t>04563</t>
  </si>
  <si>
    <t>040100265</t>
  </si>
  <si>
    <t>肥东温室大棚生测办公室（市场管理部）</t>
  </si>
  <si>
    <t>04564</t>
  </si>
  <si>
    <t>040900548</t>
  </si>
  <si>
    <t>不锈钢双眼大锅灶（肥东食堂）</t>
  </si>
  <si>
    <t>大灶，使用天燃气，配摇摆水龙头2个、双针电子点火、双层隔热观火口</t>
  </si>
  <si>
    <t>2021.05.19</t>
  </si>
  <si>
    <t>肥东厂区食堂厨房，（综合办）管理</t>
  </si>
  <si>
    <t>合肥锦利酒店用品有限公司</t>
  </si>
  <si>
    <t>104.00</t>
  </si>
  <si>
    <t>1,248.00</t>
  </si>
  <si>
    <t>记--528</t>
  </si>
  <si>
    <t>04565</t>
  </si>
  <si>
    <t>040900549</t>
  </si>
  <si>
    <t>不锈钢双眼炒灶（肥东食堂）</t>
  </si>
  <si>
    <t>炒灶，使用天燃气，配摇摆水龙头2个，双针电子点火</t>
  </si>
  <si>
    <t>84.80</t>
  </si>
  <si>
    <t>1,017.60</t>
  </si>
  <si>
    <t>04566</t>
  </si>
  <si>
    <t>040200286</t>
  </si>
  <si>
    <t>联想 M4610D/i3 9100/4G/1T/128G/集成，无光驱，WIN10系统</t>
  </si>
  <si>
    <t>2021.05.20</t>
  </si>
  <si>
    <t>40.35</t>
  </si>
  <si>
    <t>484.20</t>
  </si>
  <si>
    <t>记--530</t>
  </si>
  <si>
    <t>04567</t>
  </si>
  <si>
    <t>040200287</t>
  </si>
  <si>
    <t>100.89</t>
  </si>
  <si>
    <t>04568</t>
  </si>
  <si>
    <t>040300102</t>
  </si>
  <si>
    <t>HP136NW，无线/有线，黑白激光一体机（打印复印扫描3合1）</t>
  </si>
  <si>
    <t>电仪分厂</t>
  </si>
  <si>
    <t>肥东电仪分厂办公室（顾开兵）</t>
  </si>
  <si>
    <t>26.76</t>
  </si>
  <si>
    <t>321.12</t>
  </si>
  <si>
    <t>66.90</t>
  </si>
  <si>
    <t>04569</t>
  </si>
  <si>
    <t>030700422</t>
  </si>
  <si>
    <t>20㎡，材质304不锈钢</t>
  </si>
  <si>
    <t>2021.06.07</t>
  </si>
  <si>
    <t>1,996.44</t>
  </si>
  <si>
    <t>665.49</t>
  </si>
  <si>
    <t>04570</t>
  </si>
  <si>
    <t>032500273</t>
  </si>
  <si>
    <t>不锈钢计量罐</t>
  </si>
  <si>
    <t>V=500L，￠800*750*5mm</t>
  </si>
  <si>
    <t>无锡新同越智能装备制造有限公司制造</t>
  </si>
  <si>
    <t>04571</t>
  </si>
  <si>
    <t>032500274</t>
  </si>
  <si>
    <t>04572</t>
  </si>
  <si>
    <t>032500275</t>
  </si>
  <si>
    <t>WVPB200-1，材质316L</t>
  </si>
  <si>
    <t>2021.06.09</t>
  </si>
  <si>
    <t>无锡市长庆化工防腐设备有限公司</t>
  </si>
  <si>
    <t>记--555</t>
  </si>
  <si>
    <t>04573</t>
  </si>
  <si>
    <t>030700423</t>
  </si>
  <si>
    <t>脉冲布袋除尘器</t>
  </si>
  <si>
    <t>MC-24，筒体SUS304不锈钢</t>
  </si>
  <si>
    <t>04574</t>
  </si>
  <si>
    <t>032500276</t>
  </si>
  <si>
    <t>04575</t>
  </si>
  <si>
    <t>030200247</t>
  </si>
  <si>
    <t>SFAF67-2.2-43.2-M4，转速33r/min</t>
  </si>
  <si>
    <t>2021.06.10</t>
  </si>
  <si>
    <t>南京晨荣环保设备制造有限公司</t>
  </si>
  <si>
    <t>记--559</t>
  </si>
  <si>
    <t>04576</t>
  </si>
  <si>
    <t>030100137</t>
  </si>
  <si>
    <t>种子处理剂附着性试验仪</t>
  </si>
  <si>
    <t>FZX-2型</t>
  </si>
  <si>
    <t>北京勤诚亦信科技开发有限公司</t>
  </si>
  <si>
    <t>记--561</t>
  </si>
  <si>
    <t>04577</t>
  </si>
  <si>
    <t>030100138</t>
  </si>
  <si>
    <t>流动性试验仪</t>
  </si>
  <si>
    <t>LDX-1型</t>
  </si>
  <si>
    <t>22.12</t>
  </si>
  <si>
    <t>265.44</t>
  </si>
  <si>
    <t>04578</t>
  </si>
  <si>
    <t>040200288</t>
  </si>
  <si>
    <t>联想 扬天T4900V，4G/128G+1T，集显，WIN10，21.5LED</t>
  </si>
  <si>
    <t>2021.06.11</t>
  </si>
  <si>
    <t>销售服务部（姚承旭），丰乐种业新大楼703室</t>
  </si>
  <si>
    <t>04579</t>
  </si>
  <si>
    <t>040300103</t>
  </si>
  <si>
    <t>打印机（EPSON）彩色喷墨一体机</t>
  </si>
  <si>
    <t>EPSON L6168，喷墨/彩色/双面打印，复印扫描多功能一体机</t>
  </si>
  <si>
    <t>销售服务部办公室，丰乐种业新大楼703室</t>
  </si>
  <si>
    <t>30.87</t>
  </si>
  <si>
    <t>370.44</t>
  </si>
  <si>
    <t>77.17</t>
  </si>
  <si>
    <t>04580</t>
  </si>
  <si>
    <t>031022938</t>
  </si>
  <si>
    <t>B1800水平包装机</t>
  </si>
  <si>
    <t>B1800，含胶体泵2个，液体泵1个</t>
  </si>
  <si>
    <t>2021.06.15</t>
  </si>
  <si>
    <t>上海圣顺包装机械有限公司</t>
  </si>
  <si>
    <t>21,238.92</t>
  </si>
  <si>
    <t>7,079.65</t>
  </si>
  <si>
    <t>04581</t>
  </si>
  <si>
    <t>031022939</t>
  </si>
  <si>
    <t>B1300水平包装机</t>
  </si>
  <si>
    <t>B1300</t>
  </si>
  <si>
    <t>13,805.28</t>
  </si>
  <si>
    <t>4,601.77</t>
  </si>
  <si>
    <t>04582</t>
  </si>
  <si>
    <t>031022940</t>
  </si>
  <si>
    <t>D03S，另配C-TSDI857机架1付</t>
  </si>
  <si>
    <t>2021.06.17</t>
  </si>
  <si>
    <t>191.15</t>
  </si>
  <si>
    <t>2,293.80</t>
  </si>
  <si>
    <t>764.60</t>
  </si>
  <si>
    <t>记--568</t>
  </si>
  <si>
    <t>04583</t>
  </si>
  <si>
    <t>032500277</t>
  </si>
  <si>
    <t>K3000L，含212-95单端面机封</t>
  </si>
  <si>
    <t>353.98</t>
  </si>
  <si>
    <t>4,247.76</t>
  </si>
  <si>
    <t>1,415.93</t>
  </si>
  <si>
    <t>记--570</t>
  </si>
  <si>
    <t>04584</t>
  </si>
  <si>
    <t>032500278</t>
  </si>
  <si>
    <t>04585</t>
  </si>
  <si>
    <t>030800362</t>
  </si>
  <si>
    <t>防爆电子秤</t>
  </si>
  <si>
    <t>TCS-FB-60KG，本安</t>
  </si>
  <si>
    <t>2021.06.18</t>
  </si>
  <si>
    <t>合肥天和电子衡器设备有限公司</t>
  </si>
  <si>
    <t>59.29</t>
  </si>
  <si>
    <t>711.48</t>
  </si>
  <si>
    <t>237.17</t>
  </si>
  <si>
    <t>记--572</t>
  </si>
  <si>
    <t>04586</t>
  </si>
  <si>
    <t>030700424</t>
  </si>
  <si>
    <t>04587</t>
  </si>
  <si>
    <t>030200248</t>
  </si>
  <si>
    <t>框架式丝网除沫器</t>
  </si>
  <si>
    <t>￠2200*150，TA2</t>
  </si>
  <si>
    <t>安徽江尚环境工程有限公司</t>
  </si>
  <si>
    <t>记--574</t>
  </si>
  <si>
    <t>04588</t>
  </si>
  <si>
    <t>0200027</t>
  </si>
  <si>
    <t>本田思威CRV（皖AF056G）二手车</t>
  </si>
  <si>
    <t>思威牌DHW6450B(CR-V 2.0)。国贸公司 皖AFL985(原值23.5782万已折旧完)转让给丰乐农化，新号牌：皖AF056G，二手车按1年折旧</t>
  </si>
  <si>
    <t>2021.06.22</t>
  </si>
  <si>
    <t>肥东厂区/巢湖基地，市场管理部（李昌柱）</t>
  </si>
  <si>
    <t>合肥丰乐种业股份有限公司</t>
  </si>
  <si>
    <t>415.80</t>
  </si>
  <si>
    <t>记--577</t>
  </si>
  <si>
    <t>04589</t>
  </si>
  <si>
    <t>030200249</t>
  </si>
  <si>
    <t>HZBM8M/D-E，换热面积20㎡，材质316L</t>
  </si>
  <si>
    <t>2021.06.24</t>
  </si>
  <si>
    <t>04590</t>
  </si>
  <si>
    <t>030700425</t>
  </si>
  <si>
    <t>04591</t>
  </si>
  <si>
    <t>030700426</t>
  </si>
  <si>
    <t>04592</t>
  </si>
  <si>
    <t>050400004</t>
  </si>
  <si>
    <t>肥东室内生测温室大棚</t>
  </si>
  <si>
    <t>玻璃温室大棚，面积268.80㎡，顶高5.3米，檐口高4米</t>
  </si>
  <si>
    <t>肥东厂区（市场管理部）室内生测研发试验用</t>
  </si>
  <si>
    <t>安徽丰实建设工程有限公司</t>
  </si>
  <si>
    <t>4,597.69</t>
  </si>
  <si>
    <t>55,172.28</t>
  </si>
  <si>
    <t>22,988.46</t>
  </si>
  <si>
    <t>肥东室内生测室项目</t>
  </si>
  <si>
    <t>04593</t>
  </si>
  <si>
    <t>030700427</t>
  </si>
  <si>
    <t>2021.07.09</t>
  </si>
  <si>
    <t>681.42</t>
  </si>
  <si>
    <t>8,177.04</t>
  </si>
  <si>
    <t>2,725.66</t>
  </si>
  <si>
    <t>04594</t>
  </si>
  <si>
    <t>030200250</t>
  </si>
  <si>
    <t>三效强制循环结晶蒸发器</t>
  </si>
  <si>
    <t>TANG3-5000型，碳钢</t>
  </si>
  <si>
    <t>2021.07.14</t>
  </si>
  <si>
    <t>浙江泰康蒸发器有限公司</t>
  </si>
  <si>
    <t>8,274.34</t>
  </si>
  <si>
    <t>99,292.08</t>
  </si>
  <si>
    <t>33,097.35</t>
  </si>
  <si>
    <t>04595</t>
  </si>
  <si>
    <t>030200251</t>
  </si>
  <si>
    <t>铁碳塔</t>
  </si>
  <si>
    <t>JLB-01，￠7500*3200MM</t>
  </si>
  <si>
    <t>2021.07.15</t>
  </si>
  <si>
    <t>山东北方三潍环保科技有限公司</t>
  </si>
  <si>
    <t>记--655</t>
  </si>
  <si>
    <t>04596</t>
  </si>
  <si>
    <t>032500279</t>
  </si>
  <si>
    <t>WVPB200-I（316L）</t>
  </si>
  <si>
    <t>2021.07.19</t>
  </si>
  <si>
    <t>记--657</t>
  </si>
  <si>
    <t>04597</t>
  </si>
  <si>
    <t>032500280</t>
  </si>
  <si>
    <t>04598</t>
  </si>
  <si>
    <t>032500281</t>
  </si>
  <si>
    <t>04599</t>
  </si>
  <si>
    <t>032500282</t>
  </si>
  <si>
    <t>04600</t>
  </si>
  <si>
    <t>040900550</t>
  </si>
  <si>
    <t>美菱冰箱（肥东食堂）</t>
  </si>
  <si>
    <t>四门，美菱牌</t>
  </si>
  <si>
    <t>2021.07.28</t>
  </si>
  <si>
    <t>合肥市瑶海区潘氏厨具经营部</t>
  </si>
  <si>
    <t>32.00</t>
  </si>
  <si>
    <t>384.00</t>
  </si>
  <si>
    <t>04601</t>
  </si>
  <si>
    <t>031022941</t>
  </si>
  <si>
    <t>无锡冬夏机电有限公司</t>
  </si>
  <si>
    <t>记--667</t>
  </si>
  <si>
    <t>04602</t>
  </si>
  <si>
    <t>031022942</t>
  </si>
  <si>
    <t>04603</t>
  </si>
  <si>
    <t>031022943</t>
  </si>
  <si>
    <t>04604</t>
  </si>
  <si>
    <t>031022944</t>
  </si>
  <si>
    <t>04605</t>
  </si>
  <si>
    <t>031022945</t>
  </si>
  <si>
    <t>04606</t>
  </si>
  <si>
    <t>030200252</t>
  </si>
  <si>
    <t>软管泵</t>
  </si>
  <si>
    <t>IHP65JT，配防爆电机5.5KW</t>
  </si>
  <si>
    <t>合肥华运机械制造有限公司</t>
  </si>
  <si>
    <t>192.04</t>
  </si>
  <si>
    <t>2,304.48</t>
  </si>
  <si>
    <t>768.14</t>
  </si>
  <si>
    <t>04607</t>
  </si>
  <si>
    <t>040200289</t>
  </si>
  <si>
    <t>联想 扬天T4900K/i3 10100/8G/1T/集成，无光驱，WIN10，21.5LED</t>
  </si>
  <si>
    <t>供应公司（张铮瑜），肥东综合楼2楼</t>
  </si>
  <si>
    <t>53.81</t>
  </si>
  <si>
    <t>645.72</t>
  </si>
  <si>
    <t>134.51</t>
  </si>
  <si>
    <t>记--1151</t>
  </si>
  <si>
    <t>04608</t>
  </si>
  <si>
    <t>031022946</t>
  </si>
  <si>
    <t>DXD-240A，1套，含取袋点数输送/高粘度充填装置/粉剂充填装置/双剪刀</t>
  </si>
  <si>
    <t>2021.08.06</t>
  </si>
  <si>
    <t>10,265.49</t>
  </si>
  <si>
    <t>39</t>
  </si>
  <si>
    <t>记--502</t>
  </si>
  <si>
    <t>04609</t>
  </si>
  <si>
    <t>032500283</t>
  </si>
  <si>
    <t>￠1000*6000*20MM</t>
  </si>
  <si>
    <t>2021.08.09</t>
  </si>
  <si>
    <t>04610</t>
  </si>
  <si>
    <t>040100266</t>
  </si>
  <si>
    <t>KFR-35GW/BP3DN8Y-GC401(3)</t>
  </si>
  <si>
    <t>肥东人力资源部办公室</t>
  </si>
  <si>
    <t>26.90</t>
  </si>
  <si>
    <t>322.80</t>
  </si>
  <si>
    <t>04611</t>
  </si>
  <si>
    <t>040100267</t>
  </si>
  <si>
    <t>肥东电仪分厂（高压变电所）</t>
  </si>
  <si>
    <t>110.44</t>
  </si>
  <si>
    <t>1,325.28</t>
  </si>
  <si>
    <t>04612</t>
  </si>
  <si>
    <t>040100268</t>
  </si>
  <si>
    <t>04613</t>
  </si>
  <si>
    <t>032600160</t>
  </si>
  <si>
    <t>处理风量10000 M3/h，两级净化</t>
  </si>
  <si>
    <t>2021.08.18</t>
  </si>
  <si>
    <t>1,303.44</t>
  </si>
  <si>
    <t>434.48</t>
  </si>
  <si>
    <t>2021.08.19</t>
  </si>
  <si>
    <t>合成生产线（尾气预处理）环保改造项目</t>
  </si>
  <si>
    <t>04614</t>
  </si>
  <si>
    <t>032600161</t>
  </si>
  <si>
    <t>04615</t>
  </si>
  <si>
    <t>032600162</t>
  </si>
  <si>
    <t>烟台德瑞博泵业有限公司</t>
  </si>
  <si>
    <t>04616</t>
  </si>
  <si>
    <t>032600163</t>
  </si>
  <si>
    <t>04617</t>
  </si>
  <si>
    <t>032500284</t>
  </si>
  <si>
    <t>04618</t>
  </si>
  <si>
    <t>032500285</t>
  </si>
  <si>
    <t>04619</t>
  </si>
  <si>
    <t>032600164</t>
  </si>
  <si>
    <t>32.30</t>
  </si>
  <si>
    <t>387.60</t>
  </si>
  <si>
    <t>129.20</t>
  </si>
  <si>
    <t>04620</t>
  </si>
  <si>
    <t>032600165</t>
  </si>
  <si>
    <t>04621</t>
  </si>
  <si>
    <t>032600166</t>
  </si>
  <si>
    <t>04622</t>
  </si>
  <si>
    <t>032600167</t>
  </si>
  <si>
    <t>04623</t>
  </si>
  <si>
    <t>032600168</t>
  </si>
  <si>
    <t>04624</t>
  </si>
  <si>
    <t>032600169</t>
  </si>
  <si>
    <t>04625</t>
  </si>
  <si>
    <t>032500286</t>
  </si>
  <si>
    <t>04626</t>
  </si>
  <si>
    <t>032500287</t>
  </si>
  <si>
    <t>04627</t>
  </si>
  <si>
    <t>032600170</t>
  </si>
  <si>
    <t>04628</t>
  </si>
  <si>
    <t>032500288</t>
  </si>
  <si>
    <t>04629</t>
  </si>
  <si>
    <t>032600171</t>
  </si>
  <si>
    <t>1,747.96</t>
  </si>
  <si>
    <t>20,975.52</t>
  </si>
  <si>
    <t>6,991.86</t>
  </si>
  <si>
    <t>04630</t>
  </si>
  <si>
    <t>032500289</t>
  </si>
  <si>
    <t>60KG，台面30*40CM，不锈钢材质，本安防爆，电池供电</t>
  </si>
  <si>
    <t>合肥标普仪表器材有限公司</t>
  </si>
  <si>
    <t>23.72</t>
  </si>
  <si>
    <t>284.64</t>
  </si>
  <si>
    <t>94.87</t>
  </si>
  <si>
    <t>04631</t>
  </si>
  <si>
    <t>032500290</t>
  </si>
  <si>
    <t>X10AR35/800-UK</t>
  </si>
  <si>
    <t>04632</t>
  </si>
  <si>
    <t>032800001</t>
  </si>
  <si>
    <t>IHF150-125-250，22KW 防爆电机</t>
  </si>
  <si>
    <t>尾气预处理装置</t>
  </si>
  <si>
    <t>尾气预处理车间</t>
  </si>
  <si>
    <t>0328</t>
  </si>
  <si>
    <t>04633</t>
  </si>
  <si>
    <t>032800002</t>
  </si>
  <si>
    <t>04634</t>
  </si>
  <si>
    <t>032800003</t>
  </si>
  <si>
    <t>04635</t>
  </si>
  <si>
    <t>032800004</t>
  </si>
  <si>
    <t>04636</t>
  </si>
  <si>
    <t>032800005</t>
  </si>
  <si>
    <t>04637</t>
  </si>
  <si>
    <t>032800006</t>
  </si>
  <si>
    <t>04638</t>
  </si>
  <si>
    <t>032800007</t>
  </si>
  <si>
    <t>IHF65-50-125，3KW 防爆电机</t>
  </si>
  <si>
    <t>04639</t>
  </si>
  <si>
    <t>032800008</t>
  </si>
  <si>
    <t>04640</t>
  </si>
  <si>
    <t>032800009</t>
  </si>
  <si>
    <t>04641</t>
  </si>
  <si>
    <t>032800010</t>
  </si>
  <si>
    <t>04642</t>
  </si>
  <si>
    <t>032800011</t>
  </si>
  <si>
    <t>04643</t>
  </si>
  <si>
    <t>032800012</t>
  </si>
  <si>
    <t>04644</t>
  </si>
  <si>
    <t>032800013</t>
  </si>
  <si>
    <t>管道泵</t>
  </si>
  <si>
    <t>80-160（I）B，7.5KW 防爆电机</t>
  </si>
  <si>
    <t>04645</t>
  </si>
  <si>
    <t>032800014</t>
  </si>
  <si>
    <t>送料隔膜泵</t>
  </si>
  <si>
    <t>QBY-65</t>
  </si>
  <si>
    <t>04646</t>
  </si>
  <si>
    <t>032800015</t>
  </si>
  <si>
    <t>04647</t>
  </si>
  <si>
    <t>032800016</t>
  </si>
  <si>
    <t>04648</t>
  </si>
  <si>
    <t>032800017</t>
  </si>
  <si>
    <t>04649</t>
  </si>
  <si>
    <t>032800018</t>
  </si>
  <si>
    <t>液碱泵</t>
  </si>
  <si>
    <t>QBY-15Q，气动隔膜泵</t>
  </si>
  <si>
    <t>26.99</t>
  </si>
  <si>
    <t>323.88</t>
  </si>
  <si>
    <t>04650</t>
  </si>
  <si>
    <t>032800019</t>
  </si>
  <si>
    <t>04651</t>
  </si>
  <si>
    <t>032800020</t>
  </si>
  <si>
    <t>F472-16C-132KW，防爆变频</t>
  </si>
  <si>
    <t>796.46</t>
  </si>
  <si>
    <t>9,557.52</t>
  </si>
  <si>
    <t>3,185.84</t>
  </si>
  <si>
    <t>04652</t>
  </si>
  <si>
    <t>032800021</t>
  </si>
  <si>
    <t>HT-8C-22KW，防爆变频</t>
  </si>
  <si>
    <t>04653</t>
  </si>
  <si>
    <t>030800363</t>
  </si>
  <si>
    <t>FRP472-8C-37KW，防爆变频</t>
  </si>
  <si>
    <t>243.36</t>
  </si>
  <si>
    <t>2,920.32</t>
  </si>
  <si>
    <t>04654</t>
  </si>
  <si>
    <t>030700428</t>
  </si>
  <si>
    <t>04655</t>
  </si>
  <si>
    <t>032600172</t>
  </si>
  <si>
    <t>FRP472-8C-30KW，防爆变频</t>
  </si>
  <si>
    <t>04656</t>
  </si>
  <si>
    <t>032500291</t>
  </si>
  <si>
    <t>04657</t>
  </si>
  <si>
    <t>030800364</t>
  </si>
  <si>
    <t>HT-5A-7.5KW，防爆变频</t>
  </si>
  <si>
    <t>04658</t>
  </si>
  <si>
    <t>030700429</t>
  </si>
  <si>
    <t>04659</t>
  </si>
  <si>
    <t>032600173</t>
  </si>
  <si>
    <t>04660</t>
  </si>
  <si>
    <t>032500292</t>
  </si>
  <si>
    <t>04661</t>
  </si>
  <si>
    <t>032800022</t>
  </si>
  <si>
    <t>卧式管道泵</t>
  </si>
  <si>
    <t>ISW65-160（I）B，配防爆电机</t>
  </si>
  <si>
    <t>28.32</t>
  </si>
  <si>
    <t>339.84</t>
  </si>
  <si>
    <t>113.27</t>
  </si>
  <si>
    <t>04662</t>
  </si>
  <si>
    <t>032800023</t>
  </si>
  <si>
    <t>配电控制柜</t>
  </si>
  <si>
    <t>GGD1</t>
  </si>
  <si>
    <t>安徽易力自动化科技有限公司</t>
  </si>
  <si>
    <t>384.07</t>
  </si>
  <si>
    <t>4,608.84</t>
  </si>
  <si>
    <t>1,536.28</t>
  </si>
  <si>
    <t>04663</t>
  </si>
  <si>
    <t>032800024</t>
  </si>
  <si>
    <t>GGD2</t>
  </si>
  <si>
    <t>227.61</t>
  </si>
  <si>
    <t>2,731.32</t>
  </si>
  <si>
    <t>910.44</t>
  </si>
  <si>
    <t>04664</t>
  </si>
  <si>
    <t>032800025</t>
  </si>
  <si>
    <t>GGD3</t>
  </si>
  <si>
    <t>409.73</t>
  </si>
  <si>
    <t>4,916.76</t>
  </si>
  <si>
    <t>1,638.94</t>
  </si>
  <si>
    <t>04665</t>
  </si>
  <si>
    <t>032800026</t>
  </si>
  <si>
    <t>GGD5</t>
  </si>
  <si>
    <t>294.16</t>
  </si>
  <si>
    <t>3,529.92</t>
  </si>
  <si>
    <t>1,176.64</t>
  </si>
  <si>
    <t>04666</t>
  </si>
  <si>
    <t>032800027</t>
  </si>
  <si>
    <t>GGD6</t>
  </si>
  <si>
    <t>288.67</t>
  </si>
  <si>
    <t>3,464.04</t>
  </si>
  <si>
    <t>1,154.69</t>
  </si>
  <si>
    <t>04667</t>
  </si>
  <si>
    <t>032400040</t>
  </si>
  <si>
    <t>20000M3/h，含水泵12MM</t>
  </si>
  <si>
    <t>安徽玖科环境科技咨询有限公司</t>
  </si>
  <si>
    <t>310.68</t>
  </si>
  <si>
    <t>3,728.16</t>
  </si>
  <si>
    <t>1,242.72</t>
  </si>
  <si>
    <t>04668</t>
  </si>
  <si>
    <t>032400041</t>
  </si>
  <si>
    <t>处理风量40000 M3/h，材质：镀锌</t>
  </si>
  <si>
    <t>388.35</t>
  </si>
  <si>
    <t>4,660.20</t>
  </si>
  <si>
    <t>1,553.40</t>
  </si>
  <si>
    <t>04669</t>
  </si>
  <si>
    <t>032400042</t>
  </si>
  <si>
    <t>04670</t>
  </si>
  <si>
    <t>032400043</t>
  </si>
  <si>
    <t>风量40000 M3/h，30KW 防爆电机</t>
  </si>
  <si>
    <t>349.51</t>
  </si>
  <si>
    <t>4,194.12</t>
  </si>
  <si>
    <t>1,398.06</t>
  </si>
  <si>
    <t>04671</t>
  </si>
  <si>
    <t>032400044</t>
  </si>
  <si>
    <t>风量40000 M3/h，15KW 防爆电机</t>
  </si>
  <si>
    <t>233.01</t>
  </si>
  <si>
    <t>2,796.12</t>
  </si>
  <si>
    <t>932.04</t>
  </si>
  <si>
    <t>04672</t>
  </si>
  <si>
    <t>030800365</t>
  </si>
  <si>
    <t>干式过滤器</t>
  </si>
  <si>
    <t>3500*2550*2260，材质Q235，树酯防腐</t>
  </si>
  <si>
    <t>广东瑞星环境科技有限公司 安徽分公司</t>
  </si>
  <si>
    <t>420.35</t>
  </si>
  <si>
    <t>5,044.20</t>
  </si>
  <si>
    <t>04673</t>
  </si>
  <si>
    <t>030700430</t>
  </si>
  <si>
    <t>04674</t>
  </si>
  <si>
    <t>032600174</t>
  </si>
  <si>
    <t>04675</t>
  </si>
  <si>
    <t>032500293</t>
  </si>
  <si>
    <t>04676</t>
  </si>
  <si>
    <t>030800366</t>
  </si>
  <si>
    <t>3300*1330*1460，材质Q235，树酯防腐</t>
  </si>
  <si>
    <t>208.50</t>
  </si>
  <si>
    <t>2,502.00</t>
  </si>
  <si>
    <t>833.98</t>
  </si>
  <si>
    <t>04677</t>
  </si>
  <si>
    <t>030700431</t>
  </si>
  <si>
    <t>04678</t>
  </si>
  <si>
    <t>032600175</t>
  </si>
  <si>
    <t>04679</t>
  </si>
  <si>
    <t>032500294</t>
  </si>
  <si>
    <t>04680</t>
  </si>
  <si>
    <t>032800028</t>
  </si>
  <si>
    <t>水封</t>
  </si>
  <si>
    <t>￠500*700*6，材质Q235，树酯防腐</t>
  </si>
  <si>
    <t>04681</t>
  </si>
  <si>
    <t>032800029</t>
  </si>
  <si>
    <t>04682</t>
  </si>
  <si>
    <t>032800030</t>
  </si>
  <si>
    <t>04683</t>
  </si>
  <si>
    <t>032800031</t>
  </si>
  <si>
    <t>04684</t>
  </si>
  <si>
    <t>032800032</t>
  </si>
  <si>
    <t>04685</t>
  </si>
  <si>
    <t>032800033</t>
  </si>
  <si>
    <t>04686</t>
  </si>
  <si>
    <t>032800034</t>
  </si>
  <si>
    <t>04687</t>
  </si>
  <si>
    <t>032800035</t>
  </si>
  <si>
    <t>除雾器</t>
  </si>
  <si>
    <t>￠1408*3580*3，材质304</t>
  </si>
  <si>
    <t>397.70</t>
  </si>
  <si>
    <t>4,772.40</t>
  </si>
  <si>
    <t>1,590.80</t>
  </si>
  <si>
    <t>04688</t>
  </si>
  <si>
    <t>032800036</t>
  </si>
  <si>
    <t>吸收塔1</t>
  </si>
  <si>
    <t>￠3650*13500*25，材质FRP</t>
  </si>
  <si>
    <t>1,848.50</t>
  </si>
  <si>
    <t>22,182.00</t>
  </si>
  <si>
    <t>7,393.98</t>
  </si>
  <si>
    <t>04689</t>
  </si>
  <si>
    <t>032800037</t>
  </si>
  <si>
    <t>吸收塔2</t>
  </si>
  <si>
    <t>￠1436*8500*18，材质FRP</t>
  </si>
  <si>
    <t>04690</t>
  </si>
  <si>
    <t>032800038</t>
  </si>
  <si>
    <t>吸收塔3</t>
  </si>
  <si>
    <t>04691</t>
  </si>
  <si>
    <t>032800039</t>
  </si>
  <si>
    <t>1,540.93</t>
  </si>
  <si>
    <t>18,491.16</t>
  </si>
  <si>
    <t>6,163.72</t>
  </si>
  <si>
    <t>04692</t>
  </si>
  <si>
    <t>032800040</t>
  </si>
  <si>
    <t>￠3650*12500*25，材质FRP</t>
  </si>
  <si>
    <t>1,478.39</t>
  </si>
  <si>
    <t>17,740.68</t>
  </si>
  <si>
    <t>5,913.56</t>
  </si>
  <si>
    <t>04693</t>
  </si>
  <si>
    <t>032800041</t>
  </si>
  <si>
    <t>465.64</t>
  </si>
  <si>
    <t>5,587.68</t>
  </si>
  <si>
    <t>1,862.55</t>
  </si>
  <si>
    <t>04694</t>
  </si>
  <si>
    <t>032800042</t>
  </si>
  <si>
    <t>转轮配套干式过滤器</t>
  </si>
  <si>
    <t>￠7500*3760*4100，材质304</t>
  </si>
  <si>
    <t>4,331.71</t>
  </si>
  <si>
    <t>51,980.52</t>
  </si>
  <si>
    <t>17,326.84</t>
  </si>
  <si>
    <t>04695</t>
  </si>
  <si>
    <t>030500057</t>
  </si>
  <si>
    <t>废气预处理自动化控制系统</t>
  </si>
  <si>
    <t>含PLC与触摸屏编程1项、控制柜（1200*600*2200）1台、控制柜（800*600*2200）1台、</t>
  </si>
  <si>
    <t>肥东合成配电房2</t>
  </si>
  <si>
    <t>3,302.75</t>
  </si>
  <si>
    <t>39,633.00</t>
  </si>
  <si>
    <t>13,211.01</t>
  </si>
  <si>
    <t>04696</t>
  </si>
  <si>
    <t>032800043</t>
  </si>
  <si>
    <t>合成尾气预处理环保治理技改工程</t>
  </si>
  <si>
    <t>VOCs收集预处理、废气吸收等环保设施改造。详见附表（16040214）科目明细</t>
  </si>
  <si>
    <t>在建工程：合成生产线（尾气预处理）环保改造</t>
  </si>
  <si>
    <t>62,818.94</t>
  </si>
  <si>
    <t>753,827.28</t>
  </si>
  <si>
    <t>251,275.74</t>
  </si>
  <si>
    <t>04697</t>
  </si>
  <si>
    <t>032400045</t>
  </si>
  <si>
    <t>合成生产线自动化升级安全技改工程</t>
  </si>
  <si>
    <t>SIS、DCS 自控安全仪表控制系统，GDS检测报警系统。（详见附表16040215科目明细）</t>
  </si>
  <si>
    <t>肥东合成各车间生产线，公用</t>
  </si>
  <si>
    <t>在建工程：合成生产线自动化升级安全技改项目</t>
  </si>
  <si>
    <t>90,106.62</t>
  </si>
  <si>
    <t>1,081,279.44</t>
  </si>
  <si>
    <t>360,426.49</t>
  </si>
  <si>
    <t>记--516</t>
  </si>
  <si>
    <t>合成生产线自动化升级安全技改项目</t>
  </si>
  <si>
    <t>04698</t>
  </si>
  <si>
    <t>030200253</t>
  </si>
  <si>
    <t>666270-EEB-C</t>
  </si>
  <si>
    <t>2021.08.21</t>
  </si>
  <si>
    <t>49.20</t>
  </si>
  <si>
    <t>590.40</t>
  </si>
  <si>
    <t>196.81</t>
  </si>
  <si>
    <t>04699</t>
  </si>
  <si>
    <t>031022947</t>
  </si>
  <si>
    <t>25立方米，材质304不锈钢，含支架</t>
  </si>
  <si>
    <t>2021.09.07</t>
  </si>
  <si>
    <t>无锡置信机械设备制造有限公司</t>
  </si>
  <si>
    <t>793.10</t>
  </si>
  <si>
    <t>9,517.20</t>
  </si>
  <si>
    <t>3,172.41</t>
  </si>
  <si>
    <t>04700</t>
  </si>
  <si>
    <t>031022948</t>
  </si>
  <si>
    <t>04701</t>
  </si>
  <si>
    <t>030800367</t>
  </si>
  <si>
    <t>20立方米，材质304不锈钢，含支架</t>
  </si>
  <si>
    <t>767.24</t>
  </si>
  <si>
    <t>9,206.88</t>
  </si>
  <si>
    <t>3,068.97</t>
  </si>
  <si>
    <t>04702</t>
  </si>
  <si>
    <t>030800368</t>
  </si>
  <si>
    <t>不锈钢立式储罐</t>
  </si>
  <si>
    <t>DN500，材质304不锈钢</t>
  </si>
  <si>
    <t>04703</t>
  </si>
  <si>
    <t>030800369</t>
  </si>
  <si>
    <t>04704</t>
  </si>
  <si>
    <t>030800370</t>
  </si>
  <si>
    <t>04705</t>
  </si>
  <si>
    <t>030800371</t>
  </si>
  <si>
    <t>04706</t>
  </si>
  <si>
    <t>030700432</t>
  </si>
  <si>
    <t>K200L</t>
  </si>
  <si>
    <t>04707</t>
  </si>
  <si>
    <t>030700433</t>
  </si>
  <si>
    <t>04708</t>
  </si>
  <si>
    <t>032500295</t>
  </si>
  <si>
    <t>04709</t>
  </si>
  <si>
    <t>030700434</t>
  </si>
  <si>
    <t>液压站</t>
  </si>
  <si>
    <t>PLD1600</t>
  </si>
  <si>
    <t>2021.09.08</t>
  </si>
  <si>
    <t>04710</t>
  </si>
  <si>
    <t>032400046</t>
  </si>
  <si>
    <t>双桶重型桶夹</t>
  </si>
  <si>
    <t>2DCM，武汉汉利，与叉车配套使用</t>
  </si>
  <si>
    <t>肥东物流中心仓库与两个分厂 公用</t>
  </si>
  <si>
    <t>合肥保力物流设备有限公司</t>
  </si>
  <si>
    <t>04711</t>
  </si>
  <si>
    <t>032500296</t>
  </si>
  <si>
    <t>衬氟离心泵</t>
  </si>
  <si>
    <t>IHF65-50-160，5.5KW 防爆电机</t>
  </si>
  <si>
    <t>2021.09.09</t>
  </si>
  <si>
    <t>安徽奥利威泵阀机械有限公司</t>
  </si>
  <si>
    <t>04712</t>
  </si>
  <si>
    <t>030700435</t>
  </si>
  <si>
    <t>圆块孔式石墨换热器</t>
  </si>
  <si>
    <t>YKC40-10㎡-II</t>
  </si>
  <si>
    <t>04713</t>
  </si>
  <si>
    <t>030700436</t>
  </si>
  <si>
    <t>YKX40-15㎡</t>
  </si>
  <si>
    <t>04714</t>
  </si>
  <si>
    <t>032500297</t>
  </si>
  <si>
    <t>04715</t>
  </si>
  <si>
    <t>032500298</t>
  </si>
  <si>
    <t>04716</t>
  </si>
  <si>
    <t>032500299</t>
  </si>
  <si>
    <t>04717</t>
  </si>
  <si>
    <t>032500300</t>
  </si>
  <si>
    <t>04718</t>
  </si>
  <si>
    <t>032400047</t>
  </si>
  <si>
    <t>ADS-6，数字工厂云平台项目（二期）</t>
  </si>
  <si>
    <t>肥东合成二车间配电房</t>
  </si>
  <si>
    <t>04719</t>
  </si>
  <si>
    <t>032400048</t>
  </si>
  <si>
    <t>肥东合成中控室</t>
  </si>
  <si>
    <t>04720</t>
  </si>
  <si>
    <t>031022949</t>
  </si>
  <si>
    <t>IHF80-50-200</t>
  </si>
  <si>
    <t>2021.09.13</t>
  </si>
  <si>
    <t>04721</t>
  </si>
  <si>
    <t>030800372</t>
  </si>
  <si>
    <t>F=20㎡，材质304，￠400*3000</t>
  </si>
  <si>
    <t>04722</t>
  </si>
  <si>
    <t>030800373</t>
  </si>
  <si>
    <t>F=25㎡，材质304，￠400*3000</t>
  </si>
  <si>
    <t>04723</t>
  </si>
  <si>
    <t>030700437</t>
  </si>
  <si>
    <t>F=3㎡</t>
  </si>
  <si>
    <t>04724</t>
  </si>
  <si>
    <t>030700438</t>
  </si>
  <si>
    <t>04725</t>
  </si>
  <si>
    <t>032500301</t>
  </si>
  <si>
    <t>摆线针轮减速机</t>
  </si>
  <si>
    <t>BLB4-17-11KW，防爆，带电机</t>
  </si>
  <si>
    <t>2021.09.14</t>
  </si>
  <si>
    <t>江苏泰隆减速机股份有限公司</t>
  </si>
  <si>
    <t>58.94</t>
  </si>
  <si>
    <t>707.28</t>
  </si>
  <si>
    <t>235.75</t>
  </si>
  <si>
    <t>04726</t>
  </si>
  <si>
    <t>032500302</t>
  </si>
  <si>
    <t>BLB4-23-7.5KW，防爆，不带电机</t>
  </si>
  <si>
    <t>27.08</t>
  </si>
  <si>
    <t>324.96</t>
  </si>
  <si>
    <t>108.32</t>
  </si>
  <si>
    <t>04727</t>
  </si>
  <si>
    <t>032500303</t>
  </si>
  <si>
    <t>BLB4-11-7.5KW，防爆，不带电机</t>
  </si>
  <si>
    <t>20.71</t>
  </si>
  <si>
    <t>248.52</t>
  </si>
  <si>
    <t>82.83</t>
  </si>
  <si>
    <t>04728</t>
  </si>
  <si>
    <t>030800374</t>
  </si>
  <si>
    <t>记--661</t>
  </si>
  <si>
    <t>04729</t>
  </si>
  <si>
    <t>030700439</t>
  </si>
  <si>
    <t>04730</t>
  </si>
  <si>
    <t>032600176</t>
  </si>
  <si>
    <t>04731</t>
  </si>
  <si>
    <t>032500304</t>
  </si>
  <si>
    <t>04732</t>
  </si>
  <si>
    <t>032400049</t>
  </si>
  <si>
    <t>柴油机消防泵</t>
  </si>
  <si>
    <t>XBC7.0/40G-MW/60KW</t>
  </si>
  <si>
    <t>2021.09.15</t>
  </si>
  <si>
    <t>肥东公用工程（消防泵站）</t>
  </si>
  <si>
    <t>上海莫洛特泵业集团有限公司</t>
  </si>
  <si>
    <t>2,633.64</t>
  </si>
  <si>
    <t>877.88</t>
  </si>
  <si>
    <t>04733</t>
  </si>
  <si>
    <t>050600011</t>
  </si>
  <si>
    <t>2021.09.19</t>
  </si>
  <si>
    <t>肥东制剂调制车间入口</t>
  </si>
  <si>
    <t>04734</t>
  </si>
  <si>
    <t>050600012</t>
  </si>
  <si>
    <t>04735</t>
  </si>
  <si>
    <t>050600013</t>
  </si>
  <si>
    <t>04736</t>
  </si>
  <si>
    <t>031022950</t>
  </si>
  <si>
    <t>2021.10.12</t>
  </si>
  <si>
    <t>37</t>
  </si>
  <si>
    <t>04737</t>
  </si>
  <si>
    <t>031022951</t>
  </si>
  <si>
    <t>666120-344-C，英格索兰</t>
  </si>
  <si>
    <t>2021.10.13</t>
  </si>
  <si>
    <t>肥东制剂17#车间</t>
  </si>
  <si>
    <t>22.57</t>
  </si>
  <si>
    <t>270.84</t>
  </si>
  <si>
    <t>04738</t>
  </si>
  <si>
    <t>031022952</t>
  </si>
  <si>
    <t>04739</t>
  </si>
  <si>
    <t>032400050</t>
  </si>
  <si>
    <t>2021.10.15</t>
  </si>
  <si>
    <t>04740</t>
  </si>
  <si>
    <t>032400051</t>
  </si>
  <si>
    <t>网闸（深信服安全隔离与信息交换设备）</t>
  </si>
  <si>
    <t>GAP-1000-A600标配设备+系统软件，数字工厂云平台项目（一期）</t>
  </si>
  <si>
    <t>肥东合成中控室，合成DCS内网与外网隔离管控设备</t>
  </si>
  <si>
    <t>486.73</t>
  </si>
  <si>
    <t>5,840.76</t>
  </si>
  <si>
    <t>04741</t>
  </si>
  <si>
    <t>031022953</t>
  </si>
  <si>
    <t>全自动灌装机</t>
  </si>
  <si>
    <t>GZC-4TB1，配赠6米长 SL-280链板输送机</t>
  </si>
  <si>
    <t>2021.10.19</t>
  </si>
  <si>
    <t>肥东制剂11#车间，草甘膦桶装包装线</t>
  </si>
  <si>
    <t>1,334.51</t>
  </si>
  <si>
    <t>16,014.12</t>
  </si>
  <si>
    <t>5,338.05</t>
  </si>
  <si>
    <t>04742</t>
  </si>
  <si>
    <t>031022954</t>
  </si>
  <si>
    <t>FZX-1T</t>
  </si>
  <si>
    <t>8,495.52</t>
  </si>
  <si>
    <t>2,831.86</t>
  </si>
  <si>
    <t>04743</t>
  </si>
  <si>
    <t>031022955</t>
  </si>
  <si>
    <t>LSG-150-A，配施耐德变频器DL-AF动力头</t>
  </si>
  <si>
    <t>04744</t>
  </si>
  <si>
    <t>031022956</t>
  </si>
  <si>
    <t>TZB-LTF-A</t>
  </si>
  <si>
    <t>10,619.52</t>
  </si>
  <si>
    <t>3,539.82</t>
  </si>
  <si>
    <t>04745</t>
  </si>
  <si>
    <t>040200290</t>
  </si>
  <si>
    <t>电脑（台式，设计策划专用）</t>
  </si>
  <si>
    <t>组装：技嘉Z590，CPU型号i7 11700，32G/2T+1T，DELL显示器27寸</t>
  </si>
  <si>
    <t>2021.10.22</t>
  </si>
  <si>
    <t>销售服务部（徐应）设计岗位，丰乐种业新大楼703室</t>
  </si>
  <si>
    <t>189.73</t>
  </si>
  <si>
    <t>2,276.76</t>
  </si>
  <si>
    <t>474.34</t>
  </si>
  <si>
    <t>04746</t>
  </si>
  <si>
    <t>040300104</t>
  </si>
  <si>
    <t>打印机（HP 彩色/激光）</t>
  </si>
  <si>
    <t>惠普M479DW，彩色激光打印机</t>
  </si>
  <si>
    <t>农化综合办，肥东综合楼2楼</t>
  </si>
  <si>
    <t>96.99</t>
  </si>
  <si>
    <t>1,163.88</t>
  </si>
  <si>
    <t>242.48</t>
  </si>
  <si>
    <t>04747</t>
  </si>
  <si>
    <t>040200291</t>
  </si>
  <si>
    <t>国际贸易部（现2卢鑫宸，原1吴子悦），丰乐种业新大楼806室</t>
  </si>
  <si>
    <t>04748</t>
  </si>
  <si>
    <t>040300105</t>
  </si>
  <si>
    <t>打印机（不干胶标贴打印）</t>
  </si>
  <si>
    <t>斑马 ZD420T，不干胶标贴打印机</t>
  </si>
  <si>
    <t>物流中心智能仓库，打印防伪防窜产品发货客户地址信息</t>
  </si>
  <si>
    <t>29.73</t>
  </si>
  <si>
    <t>356.76</t>
  </si>
  <si>
    <t>04749</t>
  </si>
  <si>
    <t>030200254</t>
  </si>
  <si>
    <t>F472-5A-11KW，R90，电机防爆</t>
  </si>
  <si>
    <t>2021.10.27</t>
  </si>
  <si>
    <t>04750</t>
  </si>
  <si>
    <t>030200255</t>
  </si>
  <si>
    <t>FRP472-4.5A-7.5KW，R90，电机防爆</t>
  </si>
  <si>
    <t>04751</t>
  </si>
  <si>
    <t>030200256</t>
  </si>
  <si>
    <t>04752</t>
  </si>
  <si>
    <t>030800375</t>
  </si>
  <si>
    <t>FT-6.3A，左旋90度</t>
  </si>
  <si>
    <t>2021.11.04</t>
  </si>
  <si>
    <t>记--454</t>
  </si>
  <si>
    <t>04753</t>
  </si>
  <si>
    <t>032500305</t>
  </si>
  <si>
    <t>记--456</t>
  </si>
  <si>
    <t>04754</t>
  </si>
  <si>
    <t>2021.11.18</t>
  </si>
  <si>
    <t>上海登捷机械设备有限公司</t>
  </si>
  <si>
    <t>49.60</t>
  </si>
  <si>
    <t>595.20</t>
  </si>
  <si>
    <t>124.00</t>
  </si>
  <si>
    <t>04755</t>
  </si>
  <si>
    <t>030100139</t>
  </si>
  <si>
    <t>华为UPS电源</t>
  </si>
  <si>
    <t>主机UPS2000-G-20KRTL，另配旧（电池柜和蓄电池）</t>
  </si>
  <si>
    <t>合肥赛能信息工程有限公司</t>
  </si>
  <si>
    <t>04756</t>
  </si>
  <si>
    <t>030800376</t>
  </si>
  <si>
    <t>F=20㎡，材质：换热管为不锈钢316L，其余为304</t>
  </si>
  <si>
    <t>2021.11.22</t>
  </si>
  <si>
    <t>记--473</t>
  </si>
  <si>
    <t>04757</t>
  </si>
  <si>
    <t>030800377</t>
  </si>
  <si>
    <t>BLB270-17-11，（11KW/4）防爆</t>
  </si>
  <si>
    <t>合肥市康凯机电有限公司</t>
  </si>
  <si>
    <t>61.77</t>
  </si>
  <si>
    <t>741.24</t>
  </si>
  <si>
    <t>247.08</t>
  </si>
  <si>
    <t>记--475</t>
  </si>
  <si>
    <t>04758</t>
  </si>
  <si>
    <t>030800378</t>
  </si>
  <si>
    <t>04759</t>
  </si>
  <si>
    <t>030700440</t>
  </si>
  <si>
    <t>无尘投料站</t>
  </si>
  <si>
    <t>1套定制设备（含螺旋输送器1、投料仓1储料仓1、1.5KW引风机1 过滤1 反吹系统1 气动振动器2 下料口2 等组件）</t>
  </si>
  <si>
    <t>2021.11.23</t>
  </si>
  <si>
    <t>合肥市翊昊机械加工有限公司</t>
  </si>
  <si>
    <t>362.83</t>
  </si>
  <si>
    <t>4,353.96</t>
  </si>
  <si>
    <t>1,451.33</t>
  </si>
  <si>
    <t>04760</t>
  </si>
  <si>
    <t>030200257</t>
  </si>
  <si>
    <t>风量10000 M3/h，碳钢1.5炭箱，2130*1125*1020，厚度3MM</t>
  </si>
  <si>
    <t>合肥沐泽环境工程科技有限公司</t>
  </si>
  <si>
    <t>2,846.04</t>
  </si>
  <si>
    <t>948.67</t>
  </si>
  <si>
    <t>04761</t>
  </si>
  <si>
    <t>030800379</t>
  </si>
  <si>
    <t>风量10000 M3/h，碳钢1.5炭箱，1900*2060*1050，厚度3MM</t>
  </si>
  <si>
    <t>04762</t>
  </si>
  <si>
    <t>040200292</t>
  </si>
  <si>
    <t>供应公司（现2杨皖皖，原1颜立才），肥东综合楼2楼</t>
  </si>
  <si>
    <t>04763</t>
  </si>
  <si>
    <t>030500058</t>
  </si>
  <si>
    <t>不锈钢外罩（变压器外罩 ）</t>
  </si>
  <si>
    <t>1950*1400*2200MM，材质：304不锈钢板</t>
  </si>
  <si>
    <t>肥东厂区老配电房1，电力增容1250KVA使用旧变压器加装外罩</t>
  </si>
  <si>
    <t>合肥卓远电气有限公司</t>
  </si>
  <si>
    <t>04764</t>
  </si>
  <si>
    <t>031022957</t>
  </si>
  <si>
    <t>刮刀过滤器</t>
  </si>
  <si>
    <t>NJLD-ZQD-F50</t>
  </si>
  <si>
    <t>2021.12.08</t>
  </si>
  <si>
    <t>4,672.56</t>
  </si>
  <si>
    <t>1,557.52</t>
  </si>
  <si>
    <t>记--834</t>
  </si>
  <si>
    <t>04765</t>
  </si>
  <si>
    <t>031022958</t>
  </si>
  <si>
    <t>精密过滤器</t>
  </si>
  <si>
    <t>NJLD-ZDLX-F50</t>
  </si>
  <si>
    <t>04766</t>
  </si>
  <si>
    <t>031022959</t>
  </si>
  <si>
    <t>450A</t>
  </si>
  <si>
    <t>安徽信远包装科技有限公司</t>
  </si>
  <si>
    <t>04767</t>
  </si>
  <si>
    <t>030700441</t>
  </si>
  <si>
    <t>平板式刮刀抖袋自动下卸料离心机</t>
  </si>
  <si>
    <t>PGD1600N</t>
  </si>
  <si>
    <t>2021.12.09</t>
  </si>
  <si>
    <t>3,274.34</t>
  </si>
  <si>
    <t>39,292.08</t>
  </si>
  <si>
    <t>13,097.35</t>
  </si>
  <si>
    <t>04768</t>
  </si>
  <si>
    <t>030500059</t>
  </si>
  <si>
    <t>发电机组（柴油）</t>
  </si>
  <si>
    <t>1200KW，品牌：上海凯普</t>
  </si>
  <si>
    <t>肥东电仪分厂（发电机房）</t>
  </si>
  <si>
    <t>平顶山市宏信机电设备有限公司</t>
  </si>
  <si>
    <t>2,900.00</t>
  </si>
  <si>
    <t>34,800.00</t>
  </si>
  <si>
    <t>11,600.00</t>
  </si>
  <si>
    <t>记--840</t>
  </si>
  <si>
    <t>04769</t>
  </si>
  <si>
    <t>030500060</t>
  </si>
  <si>
    <t>配电控制柜（与发电机组配套）</t>
  </si>
  <si>
    <t>柜号1新增：XL-21，柜体1580*800*600； 柜号2改装：GCK，2K-AA3</t>
  </si>
  <si>
    <t>548.67</t>
  </si>
  <si>
    <t>6,584.04</t>
  </si>
  <si>
    <t>2,194.69</t>
  </si>
  <si>
    <t>记--842</t>
  </si>
  <si>
    <t>04770</t>
  </si>
  <si>
    <t>031400092</t>
  </si>
  <si>
    <t>高低温循环装置</t>
  </si>
  <si>
    <t>GDFB-5060HL，物料控温：-40～200℃，整机全防爆</t>
  </si>
  <si>
    <t>上海况胜实业发展有限公司</t>
  </si>
  <si>
    <t>04771</t>
  </si>
  <si>
    <t>031022960</t>
  </si>
  <si>
    <t>NJLD-10ZDLX-F50-30</t>
  </si>
  <si>
    <t>2021.12.17</t>
  </si>
  <si>
    <t>04772</t>
  </si>
  <si>
    <t>040900552</t>
  </si>
  <si>
    <t>高通量拌种机（包衣机）</t>
  </si>
  <si>
    <t>LX3000R，体积1190*690*1080MM，电机1.5KW，料斗容积140L，料斗材质为钢板喷塑</t>
  </si>
  <si>
    <t>每年在市场拌种期间由市场部专人负责监管，拌种结束运回农化物流中心仓库保管</t>
  </si>
  <si>
    <t>临沂领新机械设备有限公司</t>
  </si>
  <si>
    <t>146.79</t>
  </si>
  <si>
    <t>1,761.48</t>
  </si>
  <si>
    <t>366.97</t>
  </si>
  <si>
    <t>04773</t>
  </si>
  <si>
    <t>040900553</t>
  </si>
  <si>
    <t>04774</t>
  </si>
  <si>
    <t>040900554</t>
  </si>
  <si>
    <t>04775</t>
  </si>
  <si>
    <t>040200293</t>
  </si>
  <si>
    <t>2021.12.25</t>
  </si>
  <si>
    <t>肥东物流中心仓库办公室（吴畏）</t>
  </si>
  <si>
    <t>记--1605</t>
  </si>
  <si>
    <t>04776</t>
  </si>
  <si>
    <t>040200294</t>
  </si>
  <si>
    <t>肥东物流中心仓库办公室（王华）</t>
  </si>
  <si>
    <t>04777</t>
  </si>
  <si>
    <t>030100140</t>
  </si>
  <si>
    <t>全自动卡氏水份测定仪</t>
  </si>
  <si>
    <t>记--1607</t>
  </si>
  <si>
    <t>04778</t>
  </si>
  <si>
    <t>030200258</t>
  </si>
  <si>
    <t>2021.12.27</t>
  </si>
  <si>
    <t>25.75</t>
  </si>
  <si>
    <t>309.00</t>
  </si>
  <si>
    <t>103.01</t>
  </si>
  <si>
    <t>记--1609</t>
  </si>
  <si>
    <t>04779</t>
  </si>
  <si>
    <t>032500306</t>
  </si>
  <si>
    <t>不锈钢应急柜</t>
  </si>
  <si>
    <t>450*1000*1800MM（柜腿高200MM），材质304不锈钢</t>
  </si>
  <si>
    <t>合肥市翊昊机械加工制造有限公司</t>
  </si>
  <si>
    <t>47.61</t>
  </si>
  <si>
    <t>571.32</t>
  </si>
  <si>
    <t>190.44</t>
  </si>
  <si>
    <t>记--1611</t>
  </si>
  <si>
    <t>04780</t>
  </si>
  <si>
    <t>032500307</t>
  </si>
  <si>
    <t>04781</t>
  </si>
  <si>
    <t>032500308</t>
  </si>
  <si>
    <t>DN200，风量5000 M3/h，1600*900*1100，箱体钢板3MM，400块蜂窝炭</t>
  </si>
  <si>
    <t>2021.12.29</t>
  </si>
  <si>
    <t>记--1751</t>
  </si>
  <si>
    <t>04782</t>
  </si>
  <si>
    <t>032500309</t>
  </si>
  <si>
    <t>DN300，风量10000 M3/h，1700*900*1880，箱体钢板3MM，800块蜂窝炭</t>
  </si>
  <si>
    <t>04783</t>
  </si>
  <si>
    <t>032400052</t>
  </si>
  <si>
    <t>DN600，风量13000 M3/h，2200*900*H1780，箱体钢板3MM，1000块蜂窝炭</t>
  </si>
  <si>
    <t>253.98</t>
  </si>
  <si>
    <t>3,047.76</t>
  </si>
  <si>
    <t>1,015.93</t>
  </si>
  <si>
    <t>记--1753</t>
  </si>
  <si>
    <t>04784</t>
  </si>
  <si>
    <t>031022961</t>
  </si>
  <si>
    <t>多功能袋中袋装袋机（组合袋装产品自动包装机）</t>
  </si>
  <si>
    <t>KXS-270D，组件包含水平给袋机1、斗式提升下料器1、点片机4、称重机1、同步输送带1</t>
  </si>
  <si>
    <t>肥东制剂17#车间（种衣剂车间）</t>
  </si>
  <si>
    <t>温州凯祥包装机械有限公司</t>
  </si>
  <si>
    <t>4,292.04</t>
  </si>
  <si>
    <t>51,504.48</t>
  </si>
  <si>
    <t>17,168.14</t>
  </si>
  <si>
    <t>记--1755</t>
  </si>
  <si>
    <t>04785</t>
  </si>
  <si>
    <t>031022962</t>
  </si>
  <si>
    <t>注胶机（热熔喷胶机）</t>
  </si>
  <si>
    <t>C5（5L），瑞士乐佰得，包含1个主机2枪2管</t>
  </si>
  <si>
    <t>肥东制剂16#车间（消毒液车间）</t>
  </si>
  <si>
    <t>04786</t>
  </si>
  <si>
    <t>032400053</t>
  </si>
  <si>
    <t>￠1400*4500，PP材质</t>
  </si>
  <si>
    <t>2021.12.30</t>
  </si>
  <si>
    <t>肥东合成液氯库</t>
  </si>
  <si>
    <t>679.61</t>
  </si>
  <si>
    <t>8,155.32</t>
  </si>
  <si>
    <t>2,718.45</t>
  </si>
  <si>
    <t>记--1763</t>
  </si>
  <si>
    <t>液氯库和氯化亚砜库废气治理项目</t>
  </si>
  <si>
    <t>04787</t>
  </si>
  <si>
    <t>032400054</t>
  </si>
  <si>
    <t>04788</t>
  </si>
  <si>
    <t>032400055</t>
  </si>
  <si>
    <t>￠2600*4500，PP材质</t>
  </si>
  <si>
    <t>肥东合成氯化亚砜库</t>
  </si>
  <si>
    <t>9,786.36</t>
  </si>
  <si>
    <t>3,262.14</t>
  </si>
  <si>
    <t>04789</t>
  </si>
  <si>
    <t>032400056</t>
  </si>
  <si>
    <t>04790</t>
  </si>
  <si>
    <t>032400057</t>
  </si>
  <si>
    <t>F4-72-11NO.4.5A，功率5.5KW，风量6000M3/h</t>
  </si>
  <si>
    <t>286.41</t>
  </si>
  <si>
    <t>3,436.92</t>
  </si>
  <si>
    <t>1,145.63</t>
  </si>
  <si>
    <t>04791</t>
  </si>
  <si>
    <t>032400058</t>
  </si>
  <si>
    <t>F4-72-11NO.8D，功率18.5KW，风量22000M3/h</t>
  </si>
  <si>
    <t>418.15</t>
  </si>
  <si>
    <t>5,017.80</t>
  </si>
  <si>
    <t>1,672.58</t>
  </si>
  <si>
    <t>04792</t>
  </si>
  <si>
    <t>040900555</t>
  </si>
  <si>
    <t>深信服超融合服务器</t>
  </si>
  <si>
    <t>深信服aserver-R-2105标准产品，超融合一体机，含软件V6.0</t>
  </si>
  <si>
    <t>安徽华页信息科技有限公司</t>
  </si>
  <si>
    <t>1,915.20</t>
  </si>
  <si>
    <t>22,982.40</t>
  </si>
  <si>
    <t>4,788.01</t>
  </si>
  <si>
    <t>记--1764</t>
  </si>
  <si>
    <t>04793</t>
  </si>
  <si>
    <t>040900556</t>
  </si>
  <si>
    <t>04794</t>
  </si>
  <si>
    <t>040900557</t>
  </si>
  <si>
    <t>H3C万兆网络交换机</t>
  </si>
  <si>
    <t>LS-S6520-22SG-SI，另配12个万兆光纤模块SFP-XG-SX-MM850-A</t>
  </si>
  <si>
    <t>04795</t>
  </si>
  <si>
    <t>040900558</t>
  </si>
  <si>
    <t>04796</t>
  </si>
  <si>
    <t>040900559</t>
  </si>
  <si>
    <t>冰柜（肥东食堂）</t>
  </si>
  <si>
    <t>SCD-1600ZL，四方全冷冻冰柜，1200*680*1930，欧驰宝</t>
  </si>
  <si>
    <t>2022.01.18</t>
  </si>
  <si>
    <t>浙江欧恒制冷设备有限公司 2100普</t>
  </si>
  <si>
    <t>33.60</t>
  </si>
  <si>
    <t>403.20</t>
  </si>
  <si>
    <t>34</t>
  </si>
  <si>
    <t>记--404</t>
  </si>
  <si>
    <t>04797</t>
  </si>
  <si>
    <t>030200259</t>
  </si>
  <si>
    <t>聚结分离式滤油机</t>
  </si>
  <si>
    <t>HCP-25</t>
  </si>
  <si>
    <t>重庆信安科技发展有限公司 22500/1.13</t>
  </si>
  <si>
    <t>2,389.44</t>
  </si>
  <si>
    <t>记--406</t>
  </si>
  <si>
    <t>04798</t>
  </si>
  <si>
    <t>040900560</t>
  </si>
  <si>
    <t>夏普BP-2522r，全自动双面复印机</t>
  </si>
  <si>
    <t>2022.01.26</t>
  </si>
  <si>
    <t>销售服务部复印室，丰乐种业新大楼712室</t>
  </si>
  <si>
    <t>合肥德众科技有限公司 6650/1.13</t>
  </si>
  <si>
    <t>94.16</t>
  </si>
  <si>
    <t>1,129.92</t>
  </si>
  <si>
    <t>235.40</t>
  </si>
  <si>
    <t>04799</t>
  </si>
  <si>
    <t>040200295</t>
  </si>
  <si>
    <t>联想 扬天T4900K/i3 10100/4G/1T/集成，无光驱，WIN10，21.5LED</t>
  </si>
  <si>
    <t>肥东合成中控室，用于监控合成尾气预处理（RTO）PLC控制系统</t>
  </si>
  <si>
    <t>合肥德众科技有限公司 3690/1.13</t>
  </si>
  <si>
    <t>52.25</t>
  </si>
  <si>
    <t>627.00</t>
  </si>
  <si>
    <t>130.62</t>
  </si>
  <si>
    <t>04800</t>
  </si>
  <si>
    <t>031400093</t>
  </si>
  <si>
    <t>防爆双层玻璃反应釜</t>
  </si>
  <si>
    <t>100升，YMGR-100EX，不锈钢304框架</t>
  </si>
  <si>
    <t>2022.01.28</t>
  </si>
  <si>
    <t>合肥央迈科技仪器有限公司 18000/1.13</t>
  </si>
  <si>
    <t>04801</t>
  </si>
  <si>
    <t>031400094</t>
  </si>
  <si>
    <t>防爆高低温一体机</t>
  </si>
  <si>
    <t>100升，YMGD-100EX，-25℃～200℃</t>
  </si>
  <si>
    <t>合肥央迈科技仪器有限公司 23000/1.13</t>
  </si>
  <si>
    <t>04802</t>
  </si>
  <si>
    <t>031022963</t>
  </si>
  <si>
    <t>采集工控一体机设备组件（二维码溯源）</t>
  </si>
  <si>
    <t>定制，安装组件含工业控制计算机、交换机、机柜、UPS、有线扫码枪、电气控制元件等</t>
  </si>
  <si>
    <t>2022.01.29</t>
  </si>
  <si>
    <t>肥东制剂11#车间，B6线（二维码溯源项目）</t>
  </si>
  <si>
    <t>全链通有限公司 56031/1.13</t>
  </si>
  <si>
    <t>495.85</t>
  </si>
  <si>
    <t>5,950.20</t>
  </si>
  <si>
    <t>1,983.40</t>
  </si>
  <si>
    <t>记--864</t>
  </si>
  <si>
    <t>04803</t>
  </si>
  <si>
    <t>031022964</t>
  </si>
  <si>
    <t>肥东制剂14#车间，C2线（二维码溯源项目）</t>
  </si>
  <si>
    <t>04804</t>
  </si>
  <si>
    <t>031022965</t>
  </si>
  <si>
    <t>肥东制剂17#车间，Z1线（二维码溯源项目）</t>
  </si>
  <si>
    <t>04805</t>
  </si>
  <si>
    <t>031022966</t>
  </si>
  <si>
    <t>瓶码采集设备组件（二维码溯源）</t>
  </si>
  <si>
    <t>定制，安装组件含Matrix 300N工业二维码采集器（瓶码）、相机控制盒、隔瓶/剔除/转瓶装置、触发传感器、支架等</t>
  </si>
  <si>
    <t>全链通有限公司 83220/1.13</t>
  </si>
  <si>
    <t>736.46</t>
  </si>
  <si>
    <t>8,837.52</t>
  </si>
  <si>
    <t>2,945.84</t>
  </si>
  <si>
    <t>04806</t>
  </si>
  <si>
    <t>031022967</t>
  </si>
  <si>
    <t>04807</t>
  </si>
  <si>
    <t>031022968</t>
  </si>
  <si>
    <t>04808</t>
  </si>
  <si>
    <t>031022969</t>
  </si>
  <si>
    <t>箱码采集设备组件（二维码溯源）</t>
  </si>
  <si>
    <t>定制，安装组件含Matrix 300N工业二维码采集器（箱码）、限位挡板、剔除装置、触发传感器、框架及输送带等</t>
  </si>
  <si>
    <t>全链通有限公司 57798/1.13</t>
  </si>
  <si>
    <t>511.49</t>
  </si>
  <si>
    <t>6,137.88</t>
  </si>
  <si>
    <t>2,045.95</t>
  </si>
  <si>
    <t>04809</t>
  </si>
  <si>
    <t>031022970</t>
  </si>
  <si>
    <t>04810</t>
  </si>
  <si>
    <t>031022971</t>
  </si>
  <si>
    <t>04811</t>
  </si>
  <si>
    <t>031022972</t>
  </si>
  <si>
    <t>托码采集设备组件（二维码溯源）</t>
  </si>
  <si>
    <t>定制，安装组件含Matrix 300N工业二维码采集器（托码）、触发传感器、支架等</t>
  </si>
  <si>
    <t>全链通有限公司 20064/1.13</t>
  </si>
  <si>
    <t>177.56</t>
  </si>
  <si>
    <t>2,130.72</t>
  </si>
  <si>
    <t>710.23</t>
  </si>
  <si>
    <t>04812</t>
  </si>
  <si>
    <t>031022973</t>
  </si>
  <si>
    <t>04813</t>
  </si>
  <si>
    <t>031022974</t>
  </si>
  <si>
    <t>04814</t>
  </si>
  <si>
    <t>031022975</t>
  </si>
  <si>
    <t>箱码即时打印贴标机（二维码溯源）</t>
  </si>
  <si>
    <t>定制</t>
  </si>
  <si>
    <t>全链通有限公司 102030/1.13</t>
  </si>
  <si>
    <t>902.92</t>
  </si>
  <si>
    <t>10,835.04</t>
  </si>
  <si>
    <t>3,611.68</t>
  </si>
  <si>
    <t>04815</t>
  </si>
  <si>
    <t>031022976</t>
  </si>
  <si>
    <t>04816</t>
  </si>
  <si>
    <t>031022977</t>
  </si>
  <si>
    <t>04817</t>
  </si>
  <si>
    <t>031022978</t>
  </si>
  <si>
    <t>箱码打印机（二维码溯源）</t>
  </si>
  <si>
    <t>斑马牌ZT230，用于打印二维码箱码，由人工粘箱码标贴</t>
  </si>
  <si>
    <t>全链通有限公司 11000/1.13</t>
  </si>
  <si>
    <t>04818</t>
  </si>
  <si>
    <t>031022979</t>
  </si>
  <si>
    <t>2022.02.15</t>
  </si>
  <si>
    <t>八乾实业（上海）有限公司 2500/1.13</t>
  </si>
  <si>
    <t>04819</t>
  </si>
  <si>
    <t>031022980</t>
  </si>
  <si>
    <t>04820</t>
  </si>
  <si>
    <t>031022981</t>
  </si>
  <si>
    <t>04821</t>
  </si>
  <si>
    <t>031022982</t>
  </si>
  <si>
    <t>04822</t>
  </si>
  <si>
    <t>032500310</t>
  </si>
  <si>
    <t>FRP472-6C-15KW，防爆电机</t>
  </si>
  <si>
    <t>宜兴市昌明玻璃钢厂 15800/1.13</t>
  </si>
  <si>
    <t>139.82</t>
  </si>
  <si>
    <t>1,677.84</t>
  </si>
  <si>
    <t>559.29</t>
  </si>
  <si>
    <t>04823</t>
  </si>
  <si>
    <t>032600177</t>
  </si>
  <si>
    <t>FRP472-3.6A-3KW</t>
  </si>
  <si>
    <t>宜兴市昌明玻璃钢厂 7000//1.13</t>
  </si>
  <si>
    <t>04824</t>
  </si>
  <si>
    <t>030200260</t>
  </si>
  <si>
    <t>宜兴市昌明玻璃钢厂 10000/1.13</t>
  </si>
  <si>
    <t>04825</t>
  </si>
  <si>
    <t>030200261</t>
  </si>
  <si>
    <t>等比例水质自动采样仪</t>
  </si>
  <si>
    <t>BS-2000，污水在线监测仪器，环保设备</t>
  </si>
  <si>
    <t>2022.02.16</t>
  </si>
  <si>
    <t>安徽省碧水电子技术有限公司 18000/1.13</t>
  </si>
  <si>
    <t>04826</t>
  </si>
  <si>
    <t>030500061</t>
  </si>
  <si>
    <t>DCGCK-AA1，与变压器1250KVA配套</t>
  </si>
  <si>
    <t>2022.02.17</t>
  </si>
  <si>
    <t>肥东厂区老配电房1，电力增容1250KVA配套的配电柜</t>
  </si>
  <si>
    <t>安徽德成电气科技有限公司 20961.88/1.13</t>
  </si>
  <si>
    <t>185.50</t>
  </si>
  <si>
    <t>2,226.00</t>
  </si>
  <si>
    <t>742.01</t>
  </si>
  <si>
    <t>04827</t>
  </si>
  <si>
    <t>030500062</t>
  </si>
  <si>
    <t>DCGCK-AA2，与变压器1250KVA配套</t>
  </si>
  <si>
    <t>安徽德成电气科技有限公司 10854.07/1.13</t>
  </si>
  <si>
    <t>96.05</t>
  </si>
  <si>
    <t>1,152.60</t>
  </si>
  <si>
    <t>384.21</t>
  </si>
  <si>
    <t>04828</t>
  </si>
  <si>
    <t>030500063</t>
  </si>
  <si>
    <t>DCGCK-AA3，与变压器1250KVA配套</t>
  </si>
  <si>
    <t>04829</t>
  </si>
  <si>
    <t>030500064</t>
  </si>
  <si>
    <t>DCGCK-AA4，与变压器1250KVA配套</t>
  </si>
  <si>
    <t>安徽德成电气科技有限公司 8936.23/1.13</t>
  </si>
  <si>
    <t>79.08</t>
  </si>
  <si>
    <t>948.96</t>
  </si>
  <si>
    <t>316.33</t>
  </si>
  <si>
    <t>04830</t>
  </si>
  <si>
    <t>030500065</t>
  </si>
  <si>
    <t>DCGCK-AA5，与变压器1250KVA配套</t>
  </si>
  <si>
    <t>安徽德成电气科技有限公司 26906.44/1.13</t>
  </si>
  <si>
    <t>238.11</t>
  </si>
  <si>
    <t>2,857.32</t>
  </si>
  <si>
    <t>952.44</t>
  </si>
  <si>
    <t>04831</t>
  </si>
  <si>
    <t>030500066</t>
  </si>
  <si>
    <t>DCGCK-AA6，与变压器1250KVA配套</t>
  </si>
  <si>
    <t>安徽德成电气科技有限公司 27161.05/1.13</t>
  </si>
  <si>
    <t>240.36</t>
  </si>
  <si>
    <t>2,884.32</t>
  </si>
  <si>
    <t>961.45</t>
  </si>
  <si>
    <t>04832</t>
  </si>
  <si>
    <t>030500067</t>
  </si>
  <si>
    <t>高压配电柜</t>
  </si>
  <si>
    <t>DCKYN28-SG7，与变压器1250KVA配套</t>
  </si>
  <si>
    <t>安徽德成电气科技有限公司 27926.26/1.13</t>
  </si>
  <si>
    <t>247.14</t>
  </si>
  <si>
    <t>2,965.68</t>
  </si>
  <si>
    <t>988.54</t>
  </si>
  <si>
    <t>04833</t>
  </si>
  <si>
    <t>030700442</t>
  </si>
  <si>
    <t>BCD 1T*9M，小型起重设备</t>
  </si>
  <si>
    <t>2022.02.24</t>
  </si>
  <si>
    <t>安徽东起起重设备有限公司 5900/1.13</t>
  </si>
  <si>
    <t>04834</t>
  </si>
  <si>
    <t>030700443</t>
  </si>
  <si>
    <t>1400*1900*500，非标定制</t>
  </si>
  <si>
    <t>合肥阳暻机械加工制造有限公司 4700/1.01</t>
  </si>
  <si>
    <t>46.53</t>
  </si>
  <si>
    <t>558.36</t>
  </si>
  <si>
    <t>186.14</t>
  </si>
  <si>
    <t>04835</t>
  </si>
  <si>
    <t>030700444</t>
  </si>
  <si>
    <t>04836</t>
  </si>
  <si>
    <t>030700445</t>
  </si>
  <si>
    <t>04837</t>
  </si>
  <si>
    <t>031022983</t>
  </si>
  <si>
    <t>BS4525，碳钢</t>
  </si>
  <si>
    <t>2022.03.07</t>
  </si>
  <si>
    <t>安徽信远包装科技有限公司 9500/1.13</t>
  </si>
  <si>
    <t>32</t>
  </si>
  <si>
    <t>04838</t>
  </si>
  <si>
    <t>031022984</t>
  </si>
  <si>
    <t>手动堆高车</t>
  </si>
  <si>
    <t>CTY2T-2000，载重2000KG，升高2000MM，双门架，货叉长度1200MM</t>
  </si>
  <si>
    <t>湖北搬易通机械有限公司 3550/1.13</t>
  </si>
  <si>
    <t>31.42</t>
  </si>
  <si>
    <t>377.04</t>
  </si>
  <si>
    <t>125.66</t>
  </si>
  <si>
    <t>04839</t>
  </si>
  <si>
    <t>030200262</t>
  </si>
  <si>
    <t>机械抓斗</t>
  </si>
  <si>
    <t>1立方</t>
  </si>
  <si>
    <t>2022.03.08</t>
  </si>
  <si>
    <t>山东海越超重机械有限公司 14800/1.13</t>
  </si>
  <si>
    <t>1,571.64</t>
  </si>
  <si>
    <t>523.89</t>
  </si>
  <si>
    <t>记--421</t>
  </si>
  <si>
    <t>04840</t>
  </si>
  <si>
    <t>040200296</t>
  </si>
  <si>
    <t>联想 扬天i4900K/i3 10100/8G/1T/集成，无光驱，WIN10，21.5LED</t>
  </si>
  <si>
    <t>2022.03.10</t>
  </si>
  <si>
    <t>农化审计专员（费潘梅），肥东综合楼2楼</t>
  </si>
  <si>
    <t>合肥德众科技有限公司 3800/1.13</t>
  </si>
  <si>
    <t>04841</t>
  </si>
  <si>
    <t>040200297</t>
  </si>
  <si>
    <t>联想 ThinkE77 /i5 10400F/8G/256G/1T/独显2G，内置音响，无光驱，WIN10，21.5LED</t>
  </si>
  <si>
    <t>农化财务部（孙辉），丰乐种业新大楼803室</t>
  </si>
  <si>
    <t>合肥德众科技有限公司 4760/1.13</t>
  </si>
  <si>
    <t>67.40</t>
  </si>
  <si>
    <t>808.80</t>
  </si>
  <si>
    <t>168.50</t>
  </si>
  <si>
    <t>04842</t>
  </si>
  <si>
    <t>032500311</t>
  </si>
  <si>
    <t>衬氟喷淋塔（钢衬四氟吸收塔）</t>
  </si>
  <si>
    <t>DN1000*6000</t>
  </si>
  <si>
    <t>2022.03.11</t>
  </si>
  <si>
    <t>滁州中氟环保科技有限公司 64000/1.13</t>
  </si>
  <si>
    <t>04843</t>
  </si>
  <si>
    <t>030100141</t>
  </si>
  <si>
    <t>旋转粘度计</t>
  </si>
  <si>
    <t>ViscoQC 100R</t>
  </si>
  <si>
    <t>2022.03.16</t>
  </si>
  <si>
    <t>合肥捷岛科学仪器有限公司 28000/1.13</t>
  </si>
  <si>
    <t>04844</t>
  </si>
  <si>
    <t>031022985</t>
  </si>
  <si>
    <t>折边缝包机</t>
  </si>
  <si>
    <t>GK35-7，碳钢喷塑，包含立柱机架、链条折边机</t>
  </si>
  <si>
    <t>安徽信运包装科技有限公司 37000/1.13</t>
  </si>
  <si>
    <t>327.43</t>
  </si>
  <si>
    <t>3,929.16</t>
  </si>
  <si>
    <t>1,309.73</t>
  </si>
  <si>
    <t>04845</t>
  </si>
  <si>
    <t>040900561</t>
  </si>
  <si>
    <t>品牌：上海建设；两轮电瓶车</t>
  </si>
  <si>
    <t>2022.03.17</t>
  </si>
  <si>
    <t>现综合办2肥东厂区南门车棚（原李昌柱1巢湖水稻种植基地）</t>
  </si>
  <si>
    <t>巢湖市炯炀镇玉祥维修店 2200元，普票</t>
  </si>
  <si>
    <t>35.20</t>
  </si>
  <si>
    <t>422.40</t>
  </si>
  <si>
    <t>04846</t>
  </si>
  <si>
    <t>040900562</t>
  </si>
  <si>
    <t>04847</t>
  </si>
  <si>
    <t>032500312</t>
  </si>
  <si>
    <t>50FSB-30L，配防爆电机</t>
  </si>
  <si>
    <t>2022.03.23</t>
  </si>
  <si>
    <t>安徽通能泵阀销售有限公司 3500/1.13</t>
  </si>
  <si>
    <t>04848</t>
  </si>
  <si>
    <t>032500313</t>
  </si>
  <si>
    <t>04849</t>
  </si>
  <si>
    <t>032500314</t>
  </si>
  <si>
    <t>50FSB-30，2KW，配皖西YBX3防爆电机</t>
  </si>
  <si>
    <t>合肥市力达泵阀厂 6000/1.13</t>
  </si>
  <si>
    <t>04850</t>
  </si>
  <si>
    <t>032500315</t>
  </si>
  <si>
    <t>04851</t>
  </si>
  <si>
    <t>040200298</t>
  </si>
  <si>
    <t>2022.03.25</t>
  </si>
  <si>
    <t>国际贸易部（谢瑞捷），丰乐种业新大楼806室</t>
  </si>
  <si>
    <t>04852</t>
  </si>
  <si>
    <t>040200299</t>
  </si>
  <si>
    <t>农化综合办（尚直爱），肥东综合楼2楼</t>
  </si>
  <si>
    <t>04853</t>
  </si>
  <si>
    <t>031022986</t>
  </si>
  <si>
    <t>FXX-6B，本机为6头旋转式，含模具1套，20米长塑料履带片520片</t>
  </si>
  <si>
    <t>2022.04.12</t>
  </si>
  <si>
    <t>江苏汤姆智能装备有限公司 149000/1.13</t>
  </si>
  <si>
    <t>1,318.58</t>
  </si>
  <si>
    <t>15,822.96</t>
  </si>
  <si>
    <t>5,274.34</t>
  </si>
  <si>
    <t>31</t>
  </si>
  <si>
    <t>04854</t>
  </si>
  <si>
    <t>031022987</t>
  </si>
  <si>
    <t>自动输送机</t>
  </si>
  <si>
    <t>SL-110，弯道履带片输送架19米长，110MM宽</t>
  </si>
  <si>
    <t>肥东制剂14#车间，C2线</t>
  </si>
  <si>
    <t>江苏汤姆智能装备有限公司 35000/1.13</t>
  </si>
  <si>
    <t>记--518</t>
  </si>
  <si>
    <t>04855</t>
  </si>
  <si>
    <t>040900563</t>
  </si>
  <si>
    <t>凭证装订机（全自动）</t>
  </si>
  <si>
    <t>品牌：裕佳；YJ-Q50-B，全自动装订机</t>
  </si>
  <si>
    <t>2022.05.09</t>
  </si>
  <si>
    <t>陕西裕佳匠心机电集团股份有限公司 4600/1.13</t>
  </si>
  <si>
    <t>65.13</t>
  </si>
  <si>
    <t>781.56</t>
  </si>
  <si>
    <t>04856</t>
  </si>
  <si>
    <t>032500316</t>
  </si>
  <si>
    <t>F472-5A-11KW，防爆电机，右旋90度</t>
  </si>
  <si>
    <t>宜兴市昌明玻璃钢厂 9500/1.13</t>
  </si>
  <si>
    <t>04857</t>
  </si>
  <si>
    <t>032500317</t>
  </si>
  <si>
    <t>W-1型，3孔，10㎡/台</t>
  </si>
  <si>
    <t>2022.05.10</t>
  </si>
  <si>
    <t>南京正源搪瓷设备制造有限公司 23500/1.13</t>
  </si>
  <si>
    <t>04858</t>
  </si>
  <si>
    <t>032500318</t>
  </si>
  <si>
    <t>1套定制设备（含投料仓1储料仓1、0.75KW引风机1 过滤1 反吹系统1 气动振动器2 下料口2 等组件），金属制品</t>
  </si>
  <si>
    <t>2022.05.16</t>
  </si>
  <si>
    <t>合肥市翊昊机械加工制造有限公司 25000/1.13</t>
  </si>
  <si>
    <t>04859</t>
  </si>
  <si>
    <t>032500319</t>
  </si>
  <si>
    <t>04860</t>
  </si>
  <si>
    <t>032500320</t>
  </si>
  <si>
    <t>2022.05.20</t>
  </si>
  <si>
    <t>东台市西达石墨设备有限公司 20280/1.13</t>
  </si>
  <si>
    <t>179.47</t>
  </si>
  <si>
    <t>2,153.64</t>
  </si>
  <si>
    <t>717.88</t>
  </si>
  <si>
    <t>记--526</t>
  </si>
  <si>
    <t>04861</t>
  </si>
  <si>
    <t>032400059</t>
  </si>
  <si>
    <t>LG-110A</t>
  </si>
  <si>
    <t>2022.05.23</t>
  </si>
  <si>
    <t>合肥凯祺机械有限公司 8500/1.13</t>
  </si>
  <si>
    <t>04862</t>
  </si>
  <si>
    <t>031022988</t>
  </si>
  <si>
    <t>立式打包机</t>
  </si>
  <si>
    <t>500*500*750定制</t>
  </si>
  <si>
    <t>2022.05.27</t>
  </si>
  <si>
    <t>武汉市尚远机械设备有限公司 22000/1.13</t>
  </si>
  <si>
    <t>记--884</t>
  </si>
  <si>
    <t>04863</t>
  </si>
  <si>
    <t>050400005</t>
  </si>
  <si>
    <t>肥东食堂天然气工程</t>
  </si>
  <si>
    <t>压力管道级别：GB1，天然气管道安装工程</t>
  </si>
  <si>
    <t>肥东深燃天然气有限公司 148000/1.09</t>
  </si>
  <si>
    <t>1,086.24</t>
  </si>
  <si>
    <t>13,034.88</t>
  </si>
  <si>
    <t>5,431.19</t>
  </si>
  <si>
    <t>04864</t>
  </si>
  <si>
    <t>040900564</t>
  </si>
  <si>
    <t>激光投影仪（爱普生）</t>
  </si>
  <si>
    <t>爱普生FH06，流明3500</t>
  </si>
  <si>
    <t>2022.06.13</t>
  </si>
  <si>
    <t>丰乐新大楼8楼农化会议室，（销售服务部）管理</t>
  </si>
  <si>
    <t>合肥市高新区启航电脑经营部 5100普</t>
  </si>
  <si>
    <t>81.60</t>
  </si>
  <si>
    <t>979.20</t>
  </si>
  <si>
    <t>204.00</t>
  </si>
  <si>
    <t>29</t>
  </si>
  <si>
    <t>记--628</t>
  </si>
  <si>
    <t>04865</t>
  </si>
  <si>
    <t>031400095</t>
  </si>
  <si>
    <t>YMGD-100EX</t>
  </si>
  <si>
    <t>2022.06.23</t>
  </si>
  <si>
    <t>合肥央迈科技仪器有限公司 22500/1.13</t>
  </si>
  <si>
    <t>04866</t>
  </si>
  <si>
    <t>031400096</t>
  </si>
  <si>
    <t>04867</t>
  </si>
  <si>
    <t>031400097</t>
  </si>
  <si>
    <t>开口低温冷却器</t>
  </si>
  <si>
    <t>YMD-10/20</t>
  </si>
  <si>
    <t>合肥央迈科技仪器有限公司 5400/1.13</t>
  </si>
  <si>
    <t>47.79</t>
  </si>
  <si>
    <t>573.48</t>
  </si>
  <si>
    <t>04868</t>
  </si>
  <si>
    <t>031022989</t>
  </si>
  <si>
    <t>防爆高压漩涡风机</t>
  </si>
  <si>
    <t>FBZ-72S-5，7.5KW，防爆电机</t>
  </si>
  <si>
    <t>全风环保科技股份有限公司 6300/1.13</t>
  </si>
  <si>
    <t>记--641</t>
  </si>
  <si>
    <t>04869</t>
  </si>
  <si>
    <t>040200300</t>
  </si>
  <si>
    <t>联想 ThinkE77 /i5 10400F/8G//1T+256SSSD/集显，WIN10，27寸LED</t>
  </si>
  <si>
    <t>2022.06.25</t>
  </si>
  <si>
    <t>农化财务部（现3刘筱慧，原2杨友松1涂承基），丰乐种业新大楼803室</t>
  </si>
  <si>
    <t>合肥德众科技有限公司 4450/1.13</t>
  </si>
  <si>
    <t>63.01</t>
  </si>
  <si>
    <t>756.12</t>
  </si>
  <si>
    <t>记--645</t>
  </si>
  <si>
    <t>04870</t>
  </si>
  <si>
    <t>040200301</t>
  </si>
  <si>
    <t>质量管理部办公室（王飞），肥东综合楼3楼</t>
  </si>
  <si>
    <t>04871</t>
  </si>
  <si>
    <t>040300106</t>
  </si>
  <si>
    <t>HP 136NW，黑白激光一体机（打印复印扫描3合1）</t>
  </si>
  <si>
    <t>供应公司办公室，肥东综合楼2楼</t>
  </si>
  <si>
    <t>合肥德众科技有限公司 1670/1.13</t>
  </si>
  <si>
    <t>23.65</t>
  </si>
  <si>
    <t>283.80</t>
  </si>
  <si>
    <t>59.12</t>
  </si>
  <si>
    <t>04872</t>
  </si>
  <si>
    <t>040300107</t>
  </si>
  <si>
    <t>TSC 244PRO</t>
  </si>
  <si>
    <t>合肥德众科技有限公司 950/1.13</t>
  </si>
  <si>
    <t>13.45</t>
  </si>
  <si>
    <t>161.40</t>
  </si>
  <si>
    <t>33.63</t>
  </si>
  <si>
    <t>04873</t>
  </si>
  <si>
    <t>030100142</t>
  </si>
  <si>
    <t>FRP472-4.5A-5.5KW，右旋180度，防爆电机</t>
  </si>
  <si>
    <t>2022.06.29</t>
  </si>
  <si>
    <t>质量管理部（质检室），肥东综合楼对应楼顶</t>
  </si>
  <si>
    <t>宜兴市昌明玻璃钢厂 9000/1.13</t>
  </si>
  <si>
    <t>04874</t>
  </si>
  <si>
    <t>031022990</t>
  </si>
  <si>
    <t>智能下瓶斗装置</t>
  </si>
  <si>
    <t>XP2200，安装组件含下瓶斗1、智能下瓶控制系统1</t>
  </si>
  <si>
    <t>2022.07.08</t>
  </si>
  <si>
    <t>肥东制剂13#车间（A4线）自动化升级，二维码采集线</t>
  </si>
  <si>
    <t>江苏金旺智能科技有限公司 40000/1.13</t>
  </si>
  <si>
    <t>记--606</t>
  </si>
  <si>
    <t>04875</t>
  </si>
  <si>
    <t>031022991</t>
  </si>
  <si>
    <t>肥东制剂13#车间（A5线）自动化升级，二维码采集线</t>
  </si>
  <si>
    <t>04876</t>
  </si>
  <si>
    <t>031022992</t>
  </si>
  <si>
    <t>智能下盖斗装置</t>
  </si>
  <si>
    <t>XG1000，安装组件含下盖斗1、智能下盖控制系统1</t>
  </si>
  <si>
    <t>江苏金旺智能科技有限公司 27000/1.13</t>
  </si>
  <si>
    <t>04877</t>
  </si>
  <si>
    <t>031022993</t>
  </si>
  <si>
    <t>04878</t>
  </si>
  <si>
    <t>031022994</t>
  </si>
  <si>
    <t>智能输箱通道装置</t>
  </si>
  <si>
    <t>RX-3800，安装组件含输箱通道1、智能输箱控制系统1</t>
  </si>
  <si>
    <t>江苏金旺智能科技有限公司 21000/1.13</t>
  </si>
  <si>
    <t>185.84</t>
  </si>
  <si>
    <t>2,230.08</t>
  </si>
  <si>
    <t>743.36</t>
  </si>
  <si>
    <t>04879</t>
  </si>
  <si>
    <t>031022995</t>
  </si>
  <si>
    <t>04880</t>
  </si>
  <si>
    <t>031022996</t>
  </si>
  <si>
    <t>检重剔除夹瓶装置</t>
  </si>
  <si>
    <t>WT-3000，安装组件含检重秤1、检重剔除1、夹瓶过渡装置2个（1前1后）</t>
  </si>
  <si>
    <t>江苏金旺智能科技有限公司 78000/1.13</t>
  </si>
  <si>
    <t>8,283.24</t>
  </si>
  <si>
    <t>2,761.06</t>
  </si>
  <si>
    <t>04881</t>
  </si>
  <si>
    <t>031022997</t>
  </si>
  <si>
    <t>04882</t>
  </si>
  <si>
    <t>031022998</t>
  </si>
  <si>
    <t>S弯动力滚轮输送装置</t>
  </si>
  <si>
    <t>安装组件含2段弯道+1段直线滚轮、动力头3个、动力滚轮2米、S弯无障碍变轨输送装置1，304不锈钢框架</t>
  </si>
  <si>
    <t>江苏金旺智能科技有限公司 41500/1.13</t>
  </si>
  <si>
    <t>367.26</t>
  </si>
  <si>
    <t>4,407.12</t>
  </si>
  <si>
    <t>1,469.03</t>
  </si>
  <si>
    <t>04883</t>
  </si>
  <si>
    <t>031022999</t>
  </si>
  <si>
    <t>04884</t>
  </si>
  <si>
    <t>031023000</t>
  </si>
  <si>
    <t>C型弯道动力滚轮装置</t>
  </si>
  <si>
    <t>安装组件含C型弯道（R600）1个、DG-1动力滚轮装置1个，304不锈钢框架</t>
  </si>
  <si>
    <t>江苏金旺智能科技有限公司 9000/1.13</t>
  </si>
  <si>
    <t>04885</t>
  </si>
  <si>
    <t>031023001</t>
  </si>
  <si>
    <t>04886</t>
  </si>
  <si>
    <t>031023002</t>
  </si>
  <si>
    <t>电控柜</t>
  </si>
  <si>
    <t>安装组件含电控柜1、走线桥架1，304不锈钢，电气安装</t>
  </si>
  <si>
    <t>04887</t>
  </si>
  <si>
    <t>031023003</t>
  </si>
  <si>
    <t>04888</t>
  </si>
  <si>
    <t>031023004</t>
  </si>
  <si>
    <t>二维码采集线</t>
  </si>
  <si>
    <t>JW-CX160，安装组件含华研牌工业控制计算机1套、斑马牌条码打印机1、有线扫码枪、传感器1、声光报警灯1、其余组件按金旺标准定制等</t>
  </si>
  <si>
    <t>江苏金旺智能科技有限公司 124000/1.13</t>
  </si>
  <si>
    <t>13,168.20</t>
  </si>
  <si>
    <t>4,389.38</t>
  </si>
  <si>
    <t>04889</t>
  </si>
  <si>
    <t>031023005</t>
  </si>
  <si>
    <t>04890</t>
  </si>
  <si>
    <t>030800380</t>
  </si>
  <si>
    <t>2022.07.11</t>
  </si>
  <si>
    <t>昆山威克自动化设备有限公司 6500/1.13</t>
  </si>
  <si>
    <t>04891</t>
  </si>
  <si>
    <t>030700446</t>
  </si>
  <si>
    <t>04892</t>
  </si>
  <si>
    <t>032500321</t>
  </si>
  <si>
    <t>光气破坏塔（含密封填料）</t>
  </si>
  <si>
    <t>长江，￠1400*10000，塔体厚度20MM，成套安装含7501密封填料4.5立方/台</t>
  </si>
  <si>
    <t>2022.07.13</t>
  </si>
  <si>
    <t>太仓市防腐塑料设备厂 98000/1.13</t>
  </si>
  <si>
    <t>记--610</t>
  </si>
  <si>
    <t>04893</t>
  </si>
  <si>
    <t>032500322</t>
  </si>
  <si>
    <t>04894</t>
  </si>
  <si>
    <t>040200302</t>
  </si>
  <si>
    <t>联想电脑（台式一体机）</t>
  </si>
  <si>
    <t>联想 酷睿520-27 /i5-11320H，16G//512G+515SSD/集显，WIN11，27寸LED，黑色</t>
  </si>
  <si>
    <t>2022.07.22</t>
  </si>
  <si>
    <t>农化财务部（陈静），丰乐种业新大楼802室</t>
  </si>
  <si>
    <t>合肥德众科技有限公司 4950/1.13</t>
  </si>
  <si>
    <t>04895</t>
  </si>
  <si>
    <t>031023006</t>
  </si>
  <si>
    <t>2022.07.25</t>
  </si>
  <si>
    <t>肥东制剂15#粉剂车间</t>
  </si>
  <si>
    <t>无锡冬夏机电有限公司 5800/1.13</t>
  </si>
  <si>
    <t>记--627</t>
  </si>
  <si>
    <t>04896</t>
  </si>
  <si>
    <t>031023007</t>
  </si>
  <si>
    <t>04897</t>
  </si>
  <si>
    <t>031023008</t>
  </si>
  <si>
    <t>全自动袋装机（双出+双联袋）</t>
  </si>
  <si>
    <t>DJZ-180，1套，组件含取袋计数装置1、伺服牵袋装置1、活塞下料装置2，输送带2米，气动菱形易撕口，双出袋功能</t>
  </si>
  <si>
    <t>2022.08.10</t>
  </si>
  <si>
    <t>江苏汤姆智能装备有限公司 205000/1.13</t>
  </si>
  <si>
    <t>1,814.16</t>
  </si>
  <si>
    <t>21,769.92</t>
  </si>
  <si>
    <t>7,256.64</t>
  </si>
  <si>
    <t>27</t>
  </si>
  <si>
    <t>记--676</t>
  </si>
  <si>
    <t>04898</t>
  </si>
  <si>
    <t>031023009</t>
  </si>
  <si>
    <t>地磅秤（U型）</t>
  </si>
  <si>
    <t>2T，U型</t>
  </si>
  <si>
    <t>合肥天和电子衡器设备有限公司 2450/1.13</t>
  </si>
  <si>
    <t>记--678</t>
  </si>
  <si>
    <t>04899</t>
  </si>
  <si>
    <t>040300108</t>
  </si>
  <si>
    <t>打印机（HP 1106）</t>
  </si>
  <si>
    <t>惠普P1106，黑白激光，A4纸，单面打印</t>
  </si>
  <si>
    <t>2022.08.19</t>
  </si>
  <si>
    <t>工会主席办公室（林昌志），肥东综合楼2楼</t>
  </si>
  <si>
    <t>合肥德众科技有限公司 1130/1.13</t>
  </si>
  <si>
    <t>16.00</t>
  </si>
  <si>
    <t>40.00</t>
  </si>
  <si>
    <t>记--685</t>
  </si>
  <si>
    <t>04900</t>
  </si>
  <si>
    <t>040300109</t>
  </si>
  <si>
    <t>打印机（DCP-7190DW）多功能一体机</t>
  </si>
  <si>
    <t>兄弟Brother DCP-7190DW，打印复印扫描一体机，黑白激光，A4纸，双面打印</t>
  </si>
  <si>
    <t>国际贸易部办公室，丰乐种业新大楼806室</t>
  </si>
  <si>
    <t>合肥德众科技有限公司 2030/1.13</t>
  </si>
  <si>
    <t>28.74</t>
  </si>
  <si>
    <t>344.88</t>
  </si>
  <si>
    <t>71.86</t>
  </si>
  <si>
    <t>04901</t>
  </si>
  <si>
    <t>032400060</t>
  </si>
  <si>
    <t>氮气储气罐（50立方）</t>
  </si>
  <si>
    <t>DN3000*12，50立方</t>
  </si>
  <si>
    <t>2022.08.23</t>
  </si>
  <si>
    <t>合肥星火锅炉有限公司 93000/1.13</t>
  </si>
  <si>
    <t>823.01</t>
  </si>
  <si>
    <t>9,876.12</t>
  </si>
  <si>
    <t>3,292.04</t>
  </si>
  <si>
    <t>记--694</t>
  </si>
  <si>
    <t>04902</t>
  </si>
  <si>
    <t>032500323</t>
  </si>
  <si>
    <t>不锈钢料仓</t>
  </si>
  <si>
    <t>定制加工，上罐下锥，罐体1000*1200MM，椎体1000*200*高400MM，另含DN200蝶阀</t>
  </si>
  <si>
    <t>合肥市翊昊机械加工制造有限公司 19000/1.13</t>
  </si>
  <si>
    <t>记--696</t>
  </si>
  <si>
    <t>04903</t>
  </si>
  <si>
    <t>032500324</t>
  </si>
  <si>
    <t>F472-5A-15KW，2P，右旋90度，防爆电机</t>
  </si>
  <si>
    <t>2022.08.25</t>
  </si>
  <si>
    <t>记--698</t>
  </si>
  <si>
    <t>04904</t>
  </si>
  <si>
    <t>032500325</t>
  </si>
  <si>
    <t>04905</t>
  </si>
  <si>
    <t>032500326</t>
  </si>
  <si>
    <t>FRP472-5A-11KW，右旋90度，防爆电机</t>
  </si>
  <si>
    <t>04906</t>
  </si>
  <si>
    <t>031023010</t>
  </si>
  <si>
    <t>低位螺杆上料机</t>
  </si>
  <si>
    <t>USL-00L，材质304不锈钢，上料电机2.2KW</t>
  </si>
  <si>
    <t>江苏汤姆智能装备有限公司 15000/1.13</t>
  </si>
  <si>
    <t>记--1143</t>
  </si>
  <si>
    <t>04907</t>
  </si>
  <si>
    <t>031023011</t>
  </si>
  <si>
    <t>CCG500-16TJ，定制，组件含称重反馈系统1、SP2-83输送带1.5米、S弯变轨装置1、0.55KW动力头1</t>
  </si>
  <si>
    <t>2022.09.06</t>
  </si>
  <si>
    <t>江苏金旺智能科技有限公司 142500/1.13</t>
  </si>
  <si>
    <t>1,261.06</t>
  </si>
  <si>
    <t>15,132.72</t>
  </si>
  <si>
    <t>5,044.25</t>
  </si>
  <si>
    <t>26</t>
  </si>
  <si>
    <t>04908</t>
  </si>
  <si>
    <t>040200303</t>
  </si>
  <si>
    <t>联想 ThinkE77 /i5 10400/8G/1T/集成，内置音响，无光驱，WIN10，21.5LED</t>
  </si>
  <si>
    <t>物流中心（吴经好），肥东综合楼2楼</t>
  </si>
  <si>
    <t>合肥德众科技有限公司 3750/1.13</t>
  </si>
  <si>
    <t>04909</t>
  </si>
  <si>
    <t>040300110</t>
  </si>
  <si>
    <t>针式打印机（映美735K+）</t>
  </si>
  <si>
    <t>映美FP-735K+，针式打印机，黑白，可多页单据打印</t>
  </si>
  <si>
    <t>肥东物流中心仓库办公室（颜海东）</t>
  </si>
  <si>
    <t>合肥德众科技有限公司 1480/1.13</t>
  </si>
  <si>
    <t>20.96</t>
  </si>
  <si>
    <t>251.52</t>
  </si>
  <si>
    <t>04910</t>
  </si>
  <si>
    <t>040900565</t>
  </si>
  <si>
    <t>2022.09.09</t>
  </si>
  <si>
    <t>临沂领新机械设备有限公司 10000/1.09</t>
  </si>
  <si>
    <t>04911</t>
  </si>
  <si>
    <t>040900566</t>
  </si>
  <si>
    <t>04912</t>
  </si>
  <si>
    <t>040900567</t>
  </si>
  <si>
    <t>04913</t>
  </si>
  <si>
    <t>040900568</t>
  </si>
  <si>
    <t>大四门厨房冰柜，1200*680*1930，欧驰宝</t>
  </si>
  <si>
    <t>2022.09.14</t>
  </si>
  <si>
    <t>浙江韩冰制冷设备有限公司 2080</t>
  </si>
  <si>
    <t>33.28</t>
  </si>
  <si>
    <t>399.36</t>
  </si>
  <si>
    <t>83.20</t>
  </si>
  <si>
    <t>04914</t>
  </si>
  <si>
    <t>031023012</t>
  </si>
  <si>
    <t>5立方，DN=1800，厚度δ=10MM，材质Q345R</t>
  </si>
  <si>
    <t>2022.09.16</t>
  </si>
  <si>
    <t>无锡市煜伟石化装备有限公司 27000/1.13</t>
  </si>
  <si>
    <t>04915</t>
  </si>
  <si>
    <t>031023013</t>
  </si>
  <si>
    <t>HB2T-12米</t>
  </si>
  <si>
    <t>安徽东起起重设备有限公司 6800/1.13</t>
  </si>
  <si>
    <t>04916</t>
  </si>
  <si>
    <t>040200304</t>
  </si>
  <si>
    <t>联想 ThinkE97S /i5 10400/8G/256G 固态/1T机械，无光驱，WIN10，27LED</t>
  </si>
  <si>
    <t>2022.09.23</t>
  </si>
  <si>
    <t>党委办公室（现2马茂青，原1纪钟），肥东综合楼2楼</t>
  </si>
  <si>
    <t>合肥德众科技有限公司 4590/1.13</t>
  </si>
  <si>
    <t>64.99</t>
  </si>
  <si>
    <t>779.88</t>
  </si>
  <si>
    <t>162.48</t>
  </si>
  <si>
    <t>记--534</t>
  </si>
  <si>
    <t>04917</t>
  </si>
  <si>
    <t>040300111</t>
  </si>
  <si>
    <t>党委书记董事长办公室（现2张帮林，原1纪钟），肥东综合楼2楼</t>
  </si>
  <si>
    <t>04918</t>
  </si>
  <si>
    <t>040300112</t>
  </si>
  <si>
    <t>副总办公室（温冬），肥东综合楼2楼</t>
  </si>
  <si>
    <t>04919</t>
  </si>
  <si>
    <t>040100269</t>
  </si>
  <si>
    <t>RF120WQ/NhB-N3JY01</t>
  </si>
  <si>
    <t>2022.10.11</t>
  </si>
  <si>
    <t>肥东研发中心实验室（中试）</t>
  </si>
  <si>
    <t>安徽百大乐普生商厦有限责任公司 8800/1.13</t>
  </si>
  <si>
    <t>124.60</t>
  </si>
  <si>
    <t>1,495.20</t>
  </si>
  <si>
    <t>25</t>
  </si>
  <si>
    <t>04920</t>
  </si>
  <si>
    <t>031023014</t>
  </si>
  <si>
    <t>颗粒剂灌装机（双头自称重）</t>
  </si>
  <si>
    <t>KL-2B，组件含环保密封罩、称重传感器、3米输送带、下料料杯等，颗粒提升斗式上料机</t>
  </si>
  <si>
    <t>肥东制剂15#车间</t>
  </si>
  <si>
    <t>常州市金坛晨光轻工机械有限公司 115000/1.13</t>
  </si>
  <si>
    <t>1,017.70</t>
  </si>
  <si>
    <t>12,212.40</t>
  </si>
  <si>
    <t>4,070.80</t>
  </si>
  <si>
    <t>04921</t>
  </si>
  <si>
    <t>030700447</t>
  </si>
  <si>
    <t>烛式过滤器</t>
  </si>
  <si>
    <t>NJLD-ZS-1000-304</t>
  </si>
  <si>
    <t>2022.10.12</t>
  </si>
  <si>
    <t>南京滤达环保设备有限公司 150000/1.13</t>
  </si>
  <si>
    <t>1,327.43</t>
  </si>
  <si>
    <t>15,929.16</t>
  </si>
  <si>
    <t>5,309.73</t>
  </si>
  <si>
    <t>04922</t>
  </si>
  <si>
    <t>032500327</t>
  </si>
  <si>
    <t>F2000L，立闭式</t>
  </si>
  <si>
    <t>靖江市润阳化工设备有限公司 23500/1.13</t>
  </si>
  <si>
    <t>04923</t>
  </si>
  <si>
    <t>032500328</t>
  </si>
  <si>
    <t>2022.10.20</t>
  </si>
  <si>
    <t>记--469</t>
  </si>
  <si>
    <t>04924</t>
  </si>
  <si>
    <t>032500329</t>
  </si>
  <si>
    <t>04925</t>
  </si>
  <si>
    <t>032500330</t>
  </si>
  <si>
    <t>垂直4430型，组件含上料外管1/内管1/料箱1/4KW防爆电机等，内部材质304不锈钢</t>
  </si>
  <si>
    <t>张家港市辉远机械有限公司 16600/1.13</t>
  </si>
  <si>
    <t>146.90</t>
  </si>
  <si>
    <t>1,762.80</t>
  </si>
  <si>
    <t>587.61</t>
  </si>
  <si>
    <t>记--471</t>
  </si>
  <si>
    <t>04926</t>
  </si>
  <si>
    <t>032500331</t>
  </si>
  <si>
    <t>辅助推料机</t>
  </si>
  <si>
    <t>1000型</t>
  </si>
  <si>
    <t>张家港市辉远机械有限公司 3000/1.13</t>
  </si>
  <si>
    <t>04927</t>
  </si>
  <si>
    <t>031023015</t>
  </si>
  <si>
    <t>2022.10.25</t>
  </si>
  <si>
    <t>肥东制剂16#车间</t>
  </si>
  <si>
    <t>石家庄华安机电设备有限公司 2300/1.13</t>
  </si>
  <si>
    <t>记--481</t>
  </si>
  <si>
    <t>04928</t>
  </si>
  <si>
    <t>031023016</t>
  </si>
  <si>
    <t>04929</t>
  </si>
  <si>
    <t>040200305</t>
  </si>
  <si>
    <t>联想 ThinkE97S /i5 10400/8G/256G 固态/集显，内置音响，无光驱，WIN10，21.5LED</t>
  </si>
  <si>
    <t>2022.10.26</t>
  </si>
  <si>
    <t>农化招标专员（程思佳），肥东综合楼2楼</t>
  </si>
  <si>
    <t>合肥德众科技有限公司 4050/1.13</t>
  </si>
  <si>
    <t>57.35</t>
  </si>
  <si>
    <t>688.20</t>
  </si>
  <si>
    <t>143.36</t>
  </si>
  <si>
    <t>记--483</t>
  </si>
  <si>
    <t>04930</t>
  </si>
  <si>
    <t>032500332</t>
  </si>
  <si>
    <t>风量10000 M3/h，箱体钢板3MM，防腐处理，内置495块蜂窝炭</t>
  </si>
  <si>
    <t>2022.10.28</t>
  </si>
  <si>
    <t>合肥沐泽环境工程科技有限公司 28000/1.13</t>
  </si>
  <si>
    <t>记--489</t>
  </si>
  <si>
    <t>04931</t>
  </si>
  <si>
    <t>030700448</t>
  </si>
  <si>
    <t>F472-3.6A-2.2KW，右旋90度，防爆电机</t>
  </si>
  <si>
    <t>2022.11.23</t>
  </si>
  <si>
    <t>宜兴市昌明玻璃钢厂 6000/1.13</t>
  </si>
  <si>
    <t>24</t>
  </si>
  <si>
    <t>04932</t>
  </si>
  <si>
    <t>030100143</t>
  </si>
  <si>
    <t>等离子体发射光谱仪</t>
  </si>
  <si>
    <t>型号:Prodigy 7，品牌:美国利曼，肥料分析检测仪器</t>
  </si>
  <si>
    <t>2022.11.25</t>
  </si>
  <si>
    <t>合肥捷岛科学仪器有限公司 672000/1.13</t>
  </si>
  <si>
    <t>5,946.90</t>
  </si>
  <si>
    <t>71,362.80</t>
  </si>
  <si>
    <t>23,787.61</t>
  </si>
  <si>
    <t>记--476</t>
  </si>
  <si>
    <t>04933</t>
  </si>
  <si>
    <t>030100144</t>
  </si>
  <si>
    <t>全自动凯氏定氮仪</t>
  </si>
  <si>
    <t>型号:K9860，品牌:海能，肥料分析检测仪器</t>
  </si>
  <si>
    <t>合肥捷岛科学仪器有限公司 89000/1.13</t>
  </si>
  <si>
    <t>787.61</t>
  </si>
  <si>
    <t>9,451.32</t>
  </si>
  <si>
    <t>3,150.44</t>
  </si>
  <si>
    <t>04934</t>
  </si>
  <si>
    <t>040200306</t>
  </si>
  <si>
    <t>联想 ThinkCentre E77S，CPU型号i5 10400；内存16G；硬盘1T+256G；集成显卡；WIN10，显示器23.8英寸</t>
  </si>
  <si>
    <t>2022.12.06</t>
  </si>
  <si>
    <t>农化综合办（周良玉），肥东综合楼2楼</t>
  </si>
  <si>
    <t>合肥德众科技有限公司 4750/1.13</t>
  </si>
  <si>
    <t>23</t>
  </si>
  <si>
    <t>04935</t>
  </si>
  <si>
    <t>031023017</t>
  </si>
  <si>
    <t>不锈钢输送皮带机</t>
  </si>
  <si>
    <t>长3000mm*宽300mm*高500mm</t>
  </si>
  <si>
    <t>2022.12.15</t>
  </si>
  <si>
    <t>安徽纳赫智能科技有限公司 18000/1.13</t>
  </si>
  <si>
    <t>04936</t>
  </si>
  <si>
    <t>030200263</t>
  </si>
  <si>
    <t>HDSR125B，变频防爆电机4P-22KW</t>
  </si>
  <si>
    <t>山东华东风机有限公司  12650/1.13</t>
  </si>
  <si>
    <t>111.95</t>
  </si>
  <si>
    <t>1,343.40</t>
  </si>
  <si>
    <t>447.79</t>
  </si>
  <si>
    <t>04937</t>
  </si>
  <si>
    <t>032500333</t>
  </si>
  <si>
    <t>2022.12.16</t>
  </si>
  <si>
    <t>04938</t>
  </si>
  <si>
    <t>032500334</t>
  </si>
  <si>
    <t>04939</t>
  </si>
  <si>
    <t>030700449</t>
  </si>
  <si>
    <t>IMD50-32-160F，4KW 防爆电机</t>
  </si>
  <si>
    <t>安徽通能泵阀销售有限公司 5500/1.13</t>
  </si>
  <si>
    <t>04940</t>
  </si>
  <si>
    <t>030700450</t>
  </si>
  <si>
    <t>04941</t>
  </si>
  <si>
    <t>030700451</t>
  </si>
  <si>
    <t>04942</t>
  </si>
  <si>
    <t>030700452</t>
  </si>
  <si>
    <t>04943</t>
  </si>
  <si>
    <t>030700453</t>
  </si>
  <si>
    <t>04944</t>
  </si>
  <si>
    <t>030500068</t>
  </si>
  <si>
    <t>箱式变压器（630KVA）</t>
  </si>
  <si>
    <t>ZGS11-Z-630KVA</t>
  </si>
  <si>
    <t>2022.12.19</t>
  </si>
  <si>
    <t>肥东制剂14#车间门口</t>
  </si>
  <si>
    <t>安徽海盟电气科技有限公司 79000/1.13</t>
  </si>
  <si>
    <t>699.12</t>
  </si>
  <si>
    <t>8,389.44</t>
  </si>
  <si>
    <t>2,796.46</t>
  </si>
  <si>
    <t>记--665</t>
  </si>
  <si>
    <t>04945</t>
  </si>
  <si>
    <t>032500335</t>
  </si>
  <si>
    <t>2022.12.26</t>
  </si>
  <si>
    <t>江苏扬阳化工设备制造有限公司 39500/1.13</t>
  </si>
  <si>
    <t>4,194.72</t>
  </si>
  <si>
    <t>记--671</t>
  </si>
  <si>
    <t>04946</t>
  </si>
  <si>
    <t>032400061</t>
  </si>
  <si>
    <t>防爆暂存柜（集装箱）</t>
  </si>
  <si>
    <t>MHFBJZX，3240*2540*2650mm集装箱箱体，钢板满焊，含防爆通风系统/照明系统/报警系统/泄爆系统/灭火装置 等</t>
  </si>
  <si>
    <t>2023.01.13</t>
  </si>
  <si>
    <t>肥东合成危险品库</t>
  </si>
  <si>
    <t>安徽铭航防爆科技有限公司 83000/1.13</t>
  </si>
  <si>
    <t>734.51</t>
  </si>
  <si>
    <t>8,814.12</t>
  </si>
  <si>
    <t>2,938.05</t>
  </si>
  <si>
    <t>22</t>
  </si>
  <si>
    <t>记--416</t>
  </si>
  <si>
    <t>04947</t>
  </si>
  <si>
    <t>040900569</t>
  </si>
  <si>
    <t>智能驱动平移门（含车牌识别直杆道闸）</t>
  </si>
  <si>
    <t>南大门，红门牌P863C-G，门排18M长*1.5M高，含车牌识别直杆道闸(1进1出)H2QS，智能驱动系统</t>
  </si>
  <si>
    <t>肥东厂区南大门（清泉路）</t>
  </si>
  <si>
    <t>合肥虹门智能设备有限公司 115800/1.03</t>
  </si>
  <si>
    <t>1,798.83</t>
  </si>
  <si>
    <t>21,585.96</t>
  </si>
  <si>
    <t>4,497.09</t>
  </si>
  <si>
    <t>记--418</t>
  </si>
  <si>
    <t>04948</t>
  </si>
  <si>
    <t>040300113</t>
  </si>
  <si>
    <t>沧田/cumtenn，CTP-2206，激光，A4不干胶标贴</t>
  </si>
  <si>
    <t>2023.01.18</t>
  </si>
  <si>
    <t>记--430</t>
  </si>
  <si>
    <t>04949</t>
  </si>
  <si>
    <t>030800381</t>
  </si>
  <si>
    <t>K6300L，搪瓷反应釜</t>
  </si>
  <si>
    <t>2023.01.30</t>
  </si>
  <si>
    <t>江苏扬阳化工设备制造有限公司 64000/1.13</t>
  </si>
  <si>
    <t>04950</t>
  </si>
  <si>
    <t>030800382</t>
  </si>
  <si>
    <t>K5000L，搪瓷储罐</t>
  </si>
  <si>
    <t>江苏扬阳化工设备制造有限公司 40000/1.13</t>
  </si>
  <si>
    <t>04951</t>
  </si>
  <si>
    <t>030800383</t>
  </si>
  <si>
    <t>04952</t>
  </si>
  <si>
    <t>030800384</t>
  </si>
  <si>
    <t>04953</t>
  </si>
  <si>
    <t>032400062</t>
  </si>
  <si>
    <t>半固定式消防泡沫灭火器罐</t>
  </si>
  <si>
    <t>PY8/500L，6%抗溶泡沫，半固定式，可移动，消防设备</t>
  </si>
  <si>
    <t>2023.02.08</t>
  </si>
  <si>
    <t>肥东合成新罐区，（综合办负责管理）</t>
  </si>
  <si>
    <t>合肥羽石安全科技有限公司 7150/1.13</t>
  </si>
  <si>
    <t>04954</t>
  </si>
  <si>
    <t>032400063</t>
  </si>
  <si>
    <t>04955</t>
  </si>
  <si>
    <t>032400064</t>
  </si>
  <si>
    <t>XBD7.0/10G-KYL-15KW，防爆，管道栓泵</t>
  </si>
  <si>
    <t>上海凯源泵业有限公司 7300/1.13</t>
  </si>
  <si>
    <t>04956</t>
  </si>
  <si>
    <t>030200264</t>
  </si>
  <si>
    <t>激光全焊接板式换热器</t>
  </si>
  <si>
    <t>HZH22，20平方，板片材质316，口径DN100</t>
  </si>
  <si>
    <t>2023.02.10</t>
  </si>
  <si>
    <t>上海霍茨环保设备有限公司 9800/1.13</t>
  </si>
  <si>
    <t>1,040.76</t>
  </si>
  <si>
    <t>346.90</t>
  </si>
  <si>
    <t>04957</t>
  </si>
  <si>
    <t>040900570</t>
  </si>
  <si>
    <t>激光投影仪（宏基）</t>
  </si>
  <si>
    <t>品牌:宏基/ACER；型号:V60S；白色；便携式可移动</t>
  </si>
  <si>
    <t>2023.02.16</t>
  </si>
  <si>
    <t>肥东合成分厂大办公室，保管人（熊天宝）安全培训用</t>
  </si>
  <si>
    <t>合肥德众科技有限公司 2450/1.13</t>
  </si>
  <si>
    <t>34.69</t>
  </si>
  <si>
    <t>416.28</t>
  </si>
  <si>
    <t>04958</t>
  </si>
  <si>
    <t>040100270</t>
  </si>
  <si>
    <t>KFR-72LW/BDN8Y-PA401(3)A；颜色:极地白</t>
  </si>
  <si>
    <t>肥东合成分厂大办公室</t>
  </si>
  <si>
    <t>安徽百大乐普生商厦有限责任公司 4800/1.13</t>
  </si>
  <si>
    <t>67.96</t>
  </si>
  <si>
    <t>815.52</t>
  </si>
  <si>
    <t>04959</t>
  </si>
  <si>
    <t>032600178</t>
  </si>
  <si>
    <t>碳化硅换热器</t>
  </si>
  <si>
    <t>5.63平方，HE250V-14/64-A5.63-2000T</t>
  </si>
  <si>
    <t>2023.02.27</t>
  </si>
  <si>
    <t>无锡英罗唯森科技有限公司 33000/1.13</t>
  </si>
  <si>
    <t>04960</t>
  </si>
  <si>
    <t>040200307</t>
  </si>
  <si>
    <t>联想 天逸510S，CPU型号i5 12400；内存16G；硬盘1T+256G；集成显卡；无线Wifi；WIN11系统；显示器21.5英寸黑色；主机银色</t>
  </si>
  <si>
    <t>2023.03.03</t>
  </si>
  <si>
    <t>农化财务部（现2王慧君，原1袁万里），丰乐种业新大楼803室</t>
  </si>
  <si>
    <t>合肥市包河区德众电脑经营部 4000元，普票</t>
  </si>
  <si>
    <t>768.00</t>
  </si>
  <si>
    <t>04961</t>
  </si>
  <si>
    <t>040200308</t>
  </si>
  <si>
    <t>农化财务部（现2赵铭，原1陈诺），丰乐种业新大楼803室</t>
  </si>
  <si>
    <t>04962</t>
  </si>
  <si>
    <t>030700454</t>
  </si>
  <si>
    <t>XHR-159</t>
  </si>
  <si>
    <t>2023.03.06</t>
  </si>
  <si>
    <t>张家港市鑫华荣精密机械厂 19500/1.13</t>
  </si>
  <si>
    <t>记--452</t>
  </si>
  <si>
    <t>04963</t>
  </si>
  <si>
    <t>030700455</t>
  </si>
  <si>
    <t>不锈钢缓冲罐</t>
  </si>
  <si>
    <t>200L，DN500*800*6，材质304</t>
  </si>
  <si>
    <t>江苏润驰智造装备科技有限公司 5000/1.13</t>
  </si>
  <si>
    <t>04964</t>
  </si>
  <si>
    <t>032600179</t>
  </si>
  <si>
    <t>TSC-60/100FBZ，60KG，台面30*40CM，材质304不锈钢</t>
  </si>
  <si>
    <t>2023.03.20</t>
  </si>
  <si>
    <t>合肥天和电子衡器设备有限公司 6700/1.13</t>
  </si>
  <si>
    <t>04965</t>
  </si>
  <si>
    <t>032600180</t>
  </si>
  <si>
    <t>04966</t>
  </si>
  <si>
    <t>032600181</t>
  </si>
  <si>
    <t>04967</t>
  </si>
  <si>
    <t>031023018</t>
  </si>
  <si>
    <t>间歇式高剪切乳化机</t>
  </si>
  <si>
    <t>HIJ120</t>
  </si>
  <si>
    <t>2023.03.21</t>
  </si>
  <si>
    <t>合肥华运机械制造有限公司 19000/1.13</t>
  </si>
  <si>
    <t>04968</t>
  </si>
  <si>
    <t>030800385</t>
  </si>
  <si>
    <t>2023.03.27</t>
  </si>
  <si>
    <t>临沂宏业化工设备有限公司 48000/1.13</t>
  </si>
  <si>
    <t>04969</t>
  </si>
  <si>
    <t>030800386</t>
  </si>
  <si>
    <t>04970</t>
  </si>
  <si>
    <t>030800387</t>
  </si>
  <si>
    <t>04971</t>
  </si>
  <si>
    <t>030800388</t>
  </si>
  <si>
    <t>04972</t>
  </si>
  <si>
    <t>030800389</t>
  </si>
  <si>
    <t>04973</t>
  </si>
  <si>
    <t>040200309</t>
  </si>
  <si>
    <t>2023.03.29</t>
  </si>
  <si>
    <t>农化财务部（现2高鹏，原1葛旭东），丰乐种业新大楼803室</t>
  </si>
  <si>
    <t>合肥德众科技有限公司 4150/1.13</t>
  </si>
  <si>
    <t>58.76</t>
  </si>
  <si>
    <t>705.12</t>
  </si>
  <si>
    <t>04974</t>
  </si>
  <si>
    <t>040300114</t>
  </si>
  <si>
    <t>打印机（HP 2606）多功能一体机</t>
  </si>
  <si>
    <t>惠普 Tank 2606dn，打印复印扫描一体机，黑白激光，A4纸，自动双面打印，网络</t>
  </si>
  <si>
    <t>企业管理部办公室，肥东综合楼2楼</t>
  </si>
  <si>
    <t>合肥市包河区德众电脑经营部 1750元，普票</t>
  </si>
  <si>
    <t>28.00</t>
  </si>
  <si>
    <t>336.00</t>
  </si>
  <si>
    <t>70.00</t>
  </si>
  <si>
    <t>04975</t>
  </si>
  <si>
    <t>030800390</t>
  </si>
  <si>
    <t>储料仓</t>
  </si>
  <si>
    <t>PLD1400NF附9-0，逸盛/316组件，离心机储料仓，壁厚4mm</t>
  </si>
  <si>
    <t>2023.04.12</t>
  </si>
  <si>
    <t>江苏华大离心机制造有限公司 15000/1.13</t>
  </si>
  <si>
    <t>记--616</t>
  </si>
  <si>
    <t>04976</t>
  </si>
  <si>
    <t>030800391</t>
  </si>
  <si>
    <t>04977</t>
  </si>
  <si>
    <t>040900571</t>
  </si>
  <si>
    <t>美厨消毒柜（肥东食堂）</t>
  </si>
  <si>
    <t>RTP720MC-4，品牌:美厨</t>
  </si>
  <si>
    <t>安徽佰翔厨房设备有限公司 4500</t>
  </si>
  <si>
    <t>63.72</t>
  </si>
  <si>
    <t>764.64</t>
  </si>
  <si>
    <t>记--618</t>
  </si>
  <si>
    <t>04978</t>
  </si>
  <si>
    <t>040900572</t>
  </si>
  <si>
    <t>RTP360MC-3，品牌:美厨</t>
  </si>
  <si>
    <t>安徽佰翔厨房设备有限公司 3000</t>
  </si>
  <si>
    <t>04979</t>
  </si>
  <si>
    <t>030800392</t>
  </si>
  <si>
    <t>聚丙烯PP储罐</t>
  </si>
  <si>
    <t>1000*1500mm</t>
  </si>
  <si>
    <t>2023.04.14</t>
  </si>
  <si>
    <t>徐州鑫源环保设备有限公司 3980/1.13</t>
  </si>
  <si>
    <t>35.22</t>
  </si>
  <si>
    <t>422.64</t>
  </si>
  <si>
    <t>140.88</t>
  </si>
  <si>
    <t>记--620</t>
  </si>
  <si>
    <t>04980</t>
  </si>
  <si>
    <t>031023019</t>
  </si>
  <si>
    <t>DJZ-180B，主材质304不锈钢，包含（伺服下料装置2、双出袋/双联袋功能1、伺服牵袋装置1、取袋计数装置1）</t>
  </si>
  <si>
    <t>江苏汤姆智能装备有限公司 188000/1.13</t>
  </si>
  <si>
    <t>1,663.72</t>
  </si>
  <si>
    <t>19,964.64</t>
  </si>
  <si>
    <t>6,654.87</t>
  </si>
  <si>
    <t>记--622</t>
  </si>
  <si>
    <t>04981</t>
  </si>
  <si>
    <t>031023020</t>
  </si>
  <si>
    <t>DJZ-180B，主材质304不锈钢，包含（粉体下料头2、伺服下料装置1、双出袋/双联袋功能1、伺服牵袋装置1、取袋计数装置1）</t>
  </si>
  <si>
    <t>江苏汤姆智能装备有限公司 200000/1.13</t>
  </si>
  <si>
    <t>04982</t>
  </si>
  <si>
    <t>031023021</t>
  </si>
  <si>
    <t>GZH-12DA1，12头直线活塞式，包含（称重反馈系统1）304不锈钢环保封闭外框</t>
  </si>
  <si>
    <t>江苏汤姆智能装备有限公司 110000/1.13</t>
  </si>
  <si>
    <t>04983</t>
  </si>
  <si>
    <t>031023022</t>
  </si>
  <si>
    <t>斗式上料机</t>
  </si>
  <si>
    <t>USL-00D，一拖二斗式颗粒上料机</t>
  </si>
  <si>
    <t>江苏汤姆智能装备有限公司 28000/1.13</t>
  </si>
  <si>
    <t>04984</t>
  </si>
  <si>
    <t>030100145</t>
  </si>
  <si>
    <t>液相色谱仪LC1100（官方翻新）</t>
  </si>
  <si>
    <t>安捷伦 LC-1100，官方翻新机</t>
  </si>
  <si>
    <t>2023.04.17</t>
  </si>
  <si>
    <t>合肥捷岛科学仪器有限公司 270000/1.13</t>
  </si>
  <si>
    <t>2,389.38</t>
  </si>
  <si>
    <t>28,672.56</t>
  </si>
  <si>
    <t>记--624</t>
  </si>
  <si>
    <t>04985</t>
  </si>
  <si>
    <t>030100146</t>
  </si>
  <si>
    <t>便携式浊度仪</t>
  </si>
  <si>
    <t>合肥捷岛科学仪器有限公司 13500/1.13</t>
  </si>
  <si>
    <t>04986</t>
  </si>
  <si>
    <t>030100147</t>
  </si>
  <si>
    <t>2023.04.24</t>
  </si>
  <si>
    <t>记--632</t>
  </si>
  <si>
    <t>04987</t>
  </si>
  <si>
    <t>030700456</t>
  </si>
  <si>
    <t>FRP472-5A-7.5KW，右旋90度，防爆电机</t>
  </si>
  <si>
    <t>04988</t>
  </si>
  <si>
    <t>032500336</t>
  </si>
  <si>
    <t>04989</t>
  </si>
  <si>
    <t>030700457</t>
  </si>
  <si>
    <t>1套定制设备（含投料仓1储料仓1、0.75KW引风机1 过滤1 反吹系统1 气动振动器2 下料口 等组件），金属制品</t>
  </si>
  <si>
    <t>记--634</t>
  </si>
  <si>
    <t>04990</t>
  </si>
  <si>
    <t>031023023</t>
  </si>
  <si>
    <t>造粒机</t>
  </si>
  <si>
    <t>CSSE-140A</t>
  </si>
  <si>
    <t>2023.04.25</t>
  </si>
  <si>
    <t>江阴市昌盛药化机械有限公司 115000/1.13</t>
  </si>
  <si>
    <t>记--636</t>
  </si>
  <si>
    <t>04991</t>
  </si>
  <si>
    <t>040900573</t>
  </si>
  <si>
    <t>柴油动力植保喷雾机</t>
  </si>
  <si>
    <t>全柴ZR180型，组件主要含(电启动)全柴180柴油机1、90三缸农药泵1、60A骆驼电瓶 等</t>
  </si>
  <si>
    <t>2023.05.05</t>
  </si>
  <si>
    <t>现2物流中心五金仓库保管，原李昌柱1巢湖水稻种植基地</t>
  </si>
  <si>
    <t>巢湖市中垾镇宏扬家庭农场 5155元，普票</t>
  </si>
  <si>
    <t>82.48</t>
  </si>
  <si>
    <t>989.76</t>
  </si>
  <si>
    <t>206.20</t>
  </si>
  <si>
    <t>04992</t>
  </si>
  <si>
    <t>031023024</t>
  </si>
  <si>
    <t>FKCB-83.3，功率3KW，防爆电机</t>
  </si>
  <si>
    <t>安徽通能泵阀销售有限公司 2500/1.13</t>
  </si>
  <si>
    <t>记--532</t>
  </si>
  <si>
    <t>04993</t>
  </si>
  <si>
    <t>031023025</t>
  </si>
  <si>
    <t>X40-32MM，马肯依玛士</t>
  </si>
  <si>
    <t>2023.05.10</t>
  </si>
  <si>
    <t>上海晟崟智能科技有限公司 24800/1.13</t>
  </si>
  <si>
    <t>04994</t>
  </si>
  <si>
    <t>031023026</t>
  </si>
  <si>
    <t>04995</t>
  </si>
  <si>
    <t>031023027</t>
  </si>
  <si>
    <t>威利W660，含支架</t>
  </si>
  <si>
    <t>2023.05.25</t>
  </si>
  <si>
    <t>合肥唐亚喷码设备有限公司 19500/1.13</t>
  </si>
  <si>
    <t>04996</t>
  </si>
  <si>
    <t>031023028</t>
  </si>
  <si>
    <t>04997</t>
  </si>
  <si>
    <t>030100148</t>
  </si>
  <si>
    <t>合肥捷岛科学仪器有限公司 285000/1.13</t>
  </si>
  <si>
    <t>2,522.12</t>
  </si>
  <si>
    <t>30,265.44</t>
  </si>
  <si>
    <t>10,088.50</t>
  </si>
  <si>
    <t>04998</t>
  </si>
  <si>
    <t>030100149</t>
  </si>
  <si>
    <t>GNP-9270</t>
  </si>
  <si>
    <t>2023.06.02</t>
  </si>
  <si>
    <t>合肥瑞博特科技有限公司 5000/1.13</t>
  </si>
  <si>
    <t>17</t>
  </si>
  <si>
    <t>记--652</t>
  </si>
  <si>
    <t>04999</t>
  </si>
  <si>
    <t>030800393</t>
  </si>
  <si>
    <t>无重力混合机</t>
  </si>
  <si>
    <t>WZL-5M3</t>
  </si>
  <si>
    <t>2023.06.15</t>
  </si>
  <si>
    <t>无锡鑫海干燥粉体设备有限公司 152550/1.13</t>
  </si>
  <si>
    <t>1,350.00</t>
  </si>
  <si>
    <t>16,200.00</t>
  </si>
  <si>
    <t>5,400.00</t>
  </si>
  <si>
    <t>记--658</t>
  </si>
  <si>
    <t>05000</t>
  </si>
  <si>
    <t>032400065</t>
  </si>
  <si>
    <t>50FSB-30L，3KW防爆电机，用于液氯库尾气吸收装置</t>
  </si>
  <si>
    <t>安徽通能泵阀销售有限公司 3800/1.13</t>
  </si>
  <si>
    <t>403.56</t>
  </si>
  <si>
    <t>记--660</t>
  </si>
  <si>
    <t>05001</t>
  </si>
  <si>
    <t>032400066</t>
  </si>
  <si>
    <t>05002</t>
  </si>
  <si>
    <t>032400067</t>
  </si>
  <si>
    <t>剪叉式高空作业平台车（8米）</t>
  </si>
  <si>
    <t>GTJZ0808，8米，锂电，电气防爆</t>
  </si>
  <si>
    <t>2023.06.19</t>
  </si>
  <si>
    <t>肥东厂区机修车间</t>
  </si>
  <si>
    <t>湖南星邦智能装备股份有限公司 65000/1.13</t>
  </si>
  <si>
    <t>记--662</t>
  </si>
  <si>
    <t>05003</t>
  </si>
  <si>
    <t>040200310</t>
  </si>
  <si>
    <t>台式电脑（戴尔DELL，直播配套）</t>
  </si>
  <si>
    <t>戴尔DELL 灵越3020S，i5-13400/16G/512G/集显/WIN11/黑色；显示器21.5英寸；直播用手机支架1.7米高+蓝牙自拍器1套；补光灯1套；麦克风1拖2</t>
  </si>
  <si>
    <t>2023.06.28</t>
  </si>
  <si>
    <t>作物营养与保护事业部</t>
  </si>
  <si>
    <t>作物营养部（陈雪莉）直播销售宣传，丰乐种业新大楼807室</t>
  </si>
  <si>
    <t>合肥德众科技有限公司 （3850+1220）/1.13</t>
  </si>
  <si>
    <t>861.48</t>
  </si>
  <si>
    <t>05004</t>
  </si>
  <si>
    <t>032400068</t>
  </si>
  <si>
    <t>数采仪（环境在线监测用）</t>
  </si>
  <si>
    <t>WHJJ型，环境在线监测仪器</t>
  </si>
  <si>
    <t>2023.07.15</t>
  </si>
  <si>
    <t>肥东合成污水环境在线监测，合成/安环公用</t>
  </si>
  <si>
    <t>安徽省碧水电子技术有限公司 9500/1.13</t>
  </si>
  <si>
    <t>记--629</t>
  </si>
  <si>
    <t>05005</t>
  </si>
  <si>
    <t>040100271</t>
  </si>
  <si>
    <t>KFR-72LW/BDNSY-PA401(3)A；颜色:极地白</t>
  </si>
  <si>
    <t>肥东合成污水配电房</t>
  </si>
  <si>
    <t>合肥百货大楼集团股份有限公司滨湖心悦城购物中心 4800/1.13</t>
  </si>
  <si>
    <t>05006</t>
  </si>
  <si>
    <t>030700458</t>
  </si>
  <si>
    <t>临沂宏业化工设备有限公司 51300/1.13</t>
  </si>
  <si>
    <t>453.98</t>
  </si>
  <si>
    <t>5,447.76</t>
  </si>
  <si>
    <t>1,815.93</t>
  </si>
  <si>
    <t>05007</t>
  </si>
  <si>
    <t>030700459</t>
  </si>
  <si>
    <t>05008</t>
  </si>
  <si>
    <t>030700460</t>
  </si>
  <si>
    <t>05009</t>
  </si>
  <si>
    <t>032600182</t>
  </si>
  <si>
    <t>WVPF500-IIIX，材质:碳喷氟</t>
  </si>
  <si>
    <t>2023.07.17</t>
  </si>
  <si>
    <t>无锡市长庆化工防腐设备有限公司 14200/1.13</t>
  </si>
  <si>
    <t>1,507.92</t>
  </si>
  <si>
    <t>502.65</t>
  </si>
  <si>
    <t>05010</t>
  </si>
  <si>
    <t>032600183</t>
  </si>
  <si>
    <t>05011</t>
  </si>
  <si>
    <t>030700461</t>
  </si>
  <si>
    <t>80ZW40-30，防爆电机7.5KW</t>
  </si>
  <si>
    <t>2023.07.18</t>
  </si>
  <si>
    <t>合肥四联泵业有限公司 5465/1.13</t>
  </si>
  <si>
    <t>48.36</t>
  </si>
  <si>
    <t>580.32</t>
  </si>
  <si>
    <t>193.45</t>
  </si>
  <si>
    <t>05012</t>
  </si>
  <si>
    <t>030700462</t>
  </si>
  <si>
    <t>TMF50-32-160，防爆电机2/4KW</t>
  </si>
  <si>
    <t>合肥四联泵业有限公司 6600/1.13</t>
  </si>
  <si>
    <t>05013</t>
  </si>
  <si>
    <t>032500337</t>
  </si>
  <si>
    <t>风量20000 M3/h，3100*1300*1300，PP板厚10MM，DN500</t>
  </si>
  <si>
    <t>合肥沐泽环境工程科技有限公司 16900/1.13</t>
  </si>
  <si>
    <t>149.56</t>
  </si>
  <si>
    <t>1,794.72</t>
  </si>
  <si>
    <t>598.23</t>
  </si>
  <si>
    <t>05014</t>
  </si>
  <si>
    <t>032500338</t>
  </si>
  <si>
    <t>风量10000 M3/h，2100*1100*1220，PP板厚10MM，DN300</t>
  </si>
  <si>
    <t>合肥沐泽环境工程科技有限公司 14850/1.13</t>
  </si>
  <si>
    <t>525.66</t>
  </si>
  <si>
    <t>05015</t>
  </si>
  <si>
    <t>031023029</t>
  </si>
  <si>
    <t>不锈钢除尘器</t>
  </si>
  <si>
    <t>TUOER-10A-G(￠58)//Y</t>
  </si>
  <si>
    <t>2023.07.20</t>
  </si>
  <si>
    <t>江苏金旺智能科技有限公司 18000/1.13</t>
  </si>
  <si>
    <t>05158</t>
  </si>
  <si>
    <t>032600184</t>
  </si>
  <si>
    <t>HE250V-14/64-A5.63-2000T，5.63平方</t>
  </si>
  <si>
    <t>2023.08.14</t>
  </si>
  <si>
    <t>记--675</t>
  </si>
  <si>
    <t>05159</t>
  </si>
  <si>
    <t>030700463</t>
  </si>
  <si>
    <t>真空缓冲罐（1000L）</t>
  </si>
  <si>
    <t>1000L，材质304不锈钢</t>
  </si>
  <si>
    <t>江苏新世纪民生化工设备有限公司 9000/1.13</t>
  </si>
  <si>
    <t>记--677</t>
  </si>
  <si>
    <t>05160</t>
  </si>
  <si>
    <t>030700464</t>
  </si>
  <si>
    <t>05161</t>
  </si>
  <si>
    <t>030700465</t>
  </si>
  <si>
    <t>05162</t>
  </si>
  <si>
    <t>030700466</t>
  </si>
  <si>
    <t>真空缓冲罐（200L）</t>
  </si>
  <si>
    <t>200L，材质304不锈钢</t>
  </si>
  <si>
    <t>江苏新世纪民生化工设备有限公司 4500/1.13</t>
  </si>
  <si>
    <t>05163</t>
  </si>
  <si>
    <t>030700467</t>
  </si>
  <si>
    <t>05164</t>
  </si>
  <si>
    <t>030100150</t>
  </si>
  <si>
    <t>氢气发生器</t>
  </si>
  <si>
    <t>XYH-500P，纯水型</t>
  </si>
  <si>
    <t>2023.08.18</t>
  </si>
  <si>
    <t>合肥捷岛科学仪器有限公司 7500/1.13</t>
  </si>
  <si>
    <t>记--683</t>
  </si>
  <si>
    <t>05165</t>
  </si>
  <si>
    <t>030100151</t>
  </si>
  <si>
    <t>XYA-5000G，无油型</t>
  </si>
  <si>
    <t>合肥捷岛科学仪器有限公司 4200/1.13</t>
  </si>
  <si>
    <t>05166</t>
  </si>
  <si>
    <t>030100152</t>
  </si>
  <si>
    <t>05167</t>
  </si>
  <si>
    <t>032500339</t>
  </si>
  <si>
    <t>乙腈计量槽</t>
  </si>
  <si>
    <t>￠1400*1600*6，材质304</t>
  </si>
  <si>
    <t>无锡市煜伟石化装备有限公司 24000/1.13</t>
  </si>
  <si>
    <t>05168</t>
  </si>
  <si>
    <t>030700468</t>
  </si>
  <si>
    <t>罗茨泵</t>
  </si>
  <si>
    <t>ZJ300，5.5KW防爆电机YBX3</t>
  </si>
  <si>
    <t>2023.08.24</t>
  </si>
  <si>
    <t>南通市威士真空设备有限公司 15800/1.13</t>
  </si>
  <si>
    <t>记--690</t>
  </si>
  <si>
    <t>05169</t>
  </si>
  <si>
    <t>030700469</t>
  </si>
  <si>
    <t>JZJWLW300-200，防爆电机</t>
  </si>
  <si>
    <t>2023.08.29</t>
  </si>
  <si>
    <t>南通市威士真空设备有限公司 45500/1.13</t>
  </si>
  <si>
    <t>402.65</t>
  </si>
  <si>
    <t>4,831.80</t>
  </si>
  <si>
    <t>1,610.62</t>
  </si>
  <si>
    <t>记--695</t>
  </si>
  <si>
    <t>05170</t>
  </si>
  <si>
    <t>030700470</t>
  </si>
  <si>
    <t>05171</t>
  </si>
  <si>
    <t>032600185</t>
  </si>
  <si>
    <t>活性炭吸附箱（碳钢）</t>
  </si>
  <si>
    <t>风量20000 M3/h，3100*1300*1300，材质碳钢，含活性炭过滤纤维棉</t>
  </si>
  <si>
    <t>合肥沐泽环境工程科技有限公司 26000/1.13</t>
  </si>
  <si>
    <t>05172</t>
  </si>
  <si>
    <t>032600186</t>
  </si>
  <si>
    <t>05173</t>
  </si>
  <si>
    <t>032500340</t>
  </si>
  <si>
    <t>活性炭吸附箱（PP聚丙烯）</t>
  </si>
  <si>
    <t>风量20000 M3/h，3200*1300*1400，材质聚丙烯，DN500</t>
  </si>
  <si>
    <t>合肥沐泽环境工程科技有限公司 22000/1.13</t>
  </si>
  <si>
    <t>05174</t>
  </si>
  <si>
    <t>030200265</t>
  </si>
  <si>
    <t>风量3000 M3/h，2100*1025*1210，材质聚丙烯，DN500</t>
  </si>
  <si>
    <t>合肥沐泽环境工程科技有限公司 8500/1.13</t>
  </si>
  <si>
    <t>05175</t>
  </si>
  <si>
    <t>032500341</t>
  </si>
  <si>
    <t>电动悬臂吊</t>
  </si>
  <si>
    <t>YZD1200-0/304，电动葫芦IIBT4，防爆1T，固定式4米</t>
  </si>
  <si>
    <t>江苏图胜离心机制造有限公司 46000/1.13</t>
  </si>
  <si>
    <t>4,884.96</t>
  </si>
  <si>
    <t>1,628.32</t>
  </si>
  <si>
    <t>记--1004</t>
  </si>
  <si>
    <t>05176</t>
  </si>
  <si>
    <t>031023042</t>
  </si>
  <si>
    <t>￠2000*2000*5mm，材质304不锈钢</t>
  </si>
  <si>
    <t>2023.09.14</t>
  </si>
  <si>
    <t>合肥市翊昊机械加工制造有限公司 34200/1.13</t>
  </si>
  <si>
    <t>302.65</t>
  </si>
  <si>
    <t>3,631.80</t>
  </si>
  <si>
    <t>1,210.62</t>
  </si>
  <si>
    <t>记--607</t>
  </si>
  <si>
    <t>05177</t>
  </si>
  <si>
    <t>031023043</t>
  </si>
  <si>
    <t>地磅平台秤</t>
  </si>
  <si>
    <t>SCS-10T，含地磅控制箱</t>
  </si>
  <si>
    <t>合肥天和电子衡器设备有限公司 12480/1.13</t>
  </si>
  <si>
    <t>441.77</t>
  </si>
  <si>
    <t>记--609</t>
  </si>
  <si>
    <t>05178</t>
  </si>
  <si>
    <t>030700471</t>
  </si>
  <si>
    <t>2023.09.15</t>
  </si>
  <si>
    <t>临沂宏业化工设备有限公司 55000/1.13</t>
  </si>
  <si>
    <t>记--611</t>
  </si>
  <si>
    <t>05179</t>
  </si>
  <si>
    <t>030700472</t>
  </si>
  <si>
    <t>2023.09.25</t>
  </si>
  <si>
    <t>05180</t>
  </si>
  <si>
    <t>032500342</t>
  </si>
  <si>
    <t>DBY-25FF，防爆电机，流体衬四氟</t>
  </si>
  <si>
    <t>合肥四联泵业有限公司 8850/1.13</t>
  </si>
  <si>
    <t>78.32</t>
  </si>
  <si>
    <t>939.84</t>
  </si>
  <si>
    <t>313.27</t>
  </si>
  <si>
    <t>05181</t>
  </si>
  <si>
    <t>032500343</t>
  </si>
  <si>
    <t>DN500*6</t>
  </si>
  <si>
    <t>2023.10.13</t>
  </si>
  <si>
    <t>合肥星火锅炉有限公司 8000/1.13</t>
  </si>
  <si>
    <t>记--604</t>
  </si>
  <si>
    <t>05182</t>
  </si>
  <si>
    <t>032400069</t>
  </si>
  <si>
    <t>5000风量，箱体板厚3MM，DN600</t>
  </si>
  <si>
    <t>2023.10.18</t>
  </si>
  <si>
    <t>肥东合成危险品库1</t>
  </si>
  <si>
    <t>合肥展英环境科技有限公司 13600/1.13</t>
  </si>
  <si>
    <t>120.35</t>
  </si>
  <si>
    <t>1,444.20</t>
  </si>
  <si>
    <t>481.42</t>
  </si>
  <si>
    <t>05183</t>
  </si>
  <si>
    <t>032400070</t>
  </si>
  <si>
    <t>05184</t>
  </si>
  <si>
    <t>032400071</t>
  </si>
  <si>
    <t>肥东合成危险品库2</t>
  </si>
  <si>
    <t>05185</t>
  </si>
  <si>
    <t>032400072</t>
  </si>
  <si>
    <t>05186</t>
  </si>
  <si>
    <t>032400073</t>
  </si>
  <si>
    <t>肥东合成危废品库</t>
  </si>
  <si>
    <t>05187</t>
  </si>
  <si>
    <t>032400074</t>
  </si>
  <si>
    <t>肥东合成剧毒品库</t>
  </si>
  <si>
    <t>05188</t>
  </si>
  <si>
    <t>031023044</t>
  </si>
  <si>
    <t>箱体尺寸1840*1100*1210，箱体板厚3MM，DN250</t>
  </si>
  <si>
    <t>合肥展英环境科技有限公司 12000/1.13</t>
  </si>
  <si>
    <t>05189</t>
  </si>
  <si>
    <t>030700473</t>
  </si>
  <si>
    <t>2023.10.27</t>
  </si>
  <si>
    <t>05190</t>
  </si>
  <si>
    <t>030700474</t>
  </si>
  <si>
    <t>05191</t>
  </si>
  <si>
    <t>031023045</t>
  </si>
  <si>
    <t>TZB-1DY-A，组件包含自动输送机SL-110mm宽</t>
  </si>
  <si>
    <t>2023.11.08</t>
  </si>
  <si>
    <t>江苏汤姆智能装备有限公司 49700/1.13</t>
  </si>
  <si>
    <t>439.82</t>
  </si>
  <si>
    <t>5,277.84</t>
  </si>
  <si>
    <t>1,759.29</t>
  </si>
  <si>
    <t>记--626</t>
  </si>
  <si>
    <t>05192</t>
  </si>
  <si>
    <t>031023046</t>
  </si>
  <si>
    <t>05193</t>
  </si>
  <si>
    <t>031023047</t>
  </si>
  <si>
    <t>USL-00D，材质304不锈钢，上料电机2.2KW</t>
  </si>
  <si>
    <t>2023.11.16</t>
  </si>
  <si>
    <t>05194</t>
  </si>
  <si>
    <t>031023048</t>
  </si>
  <si>
    <t>自动套袋机（封切机）</t>
  </si>
  <si>
    <t>YS-ZB-5AB</t>
  </si>
  <si>
    <t>浙江永创机械有限公司 26000/1.13</t>
  </si>
  <si>
    <t>05195</t>
  </si>
  <si>
    <t>031023049</t>
  </si>
  <si>
    <t>YS-FT-4020</t>
  </si>
  <si>
    <t>浙江永创机械有限公司 10000/1.13</t>
  </si>
  <si>
    <t>05196</t>
  </si>
  <si>
    <t>032600187</t>
  </si>
  <si>
    <t>碳化硅换热器（冷凝器）</t>
  </si>
  <si>
    <t>5.7平方，CHE50.2300.14-5.7S</t>
  </si>
  <si>
    <t>山东豪迈机械制造有限公司 27900/1.13</t>
  </si>
  <si>
    <t>246.90</t>
  </si>
  <si>
    <t>2,962.80</t>
  </si>
  <si>
    <t>987.61</t>
  </si>
  <si>
    <t>05197</t>
  </si>
  <si>
    <t>032400075</t>
  </si>
  <si>
    <t>50FSB-30</t>
  </si>
  <si>
    <t>2023.11.28</t>
  </si>
  <si>
    <t>记--1141</t>
  </si>
  <si>
    <t>05198</t>
  </si>
  <si>
    <t>032400076</t>
  </si>
  <si>
    <t>05199</t>
  </si>
  <si>
    <t>032400077</t>
  </si>
  <si>
    <t>05200</t>
  </si>
  <si>
    <t>032400078</t>
  </si>
  <si>
    <t>￠1000*6300，PP喷淋塔</t>
  </si>
  <si>
    <t>合肥广庆防腐设备有限公司 22300/1.13</t>
  </si>
  <si>
    <t>05201</t>
  </si>
  <si>
    <t>032400079</t>
  </si>
  <si>
    <t>05202</t>
  </si>
  <si>
    <t>032400080</t>
  </si>
  <si>
    <t>￠2400*6000，PP喷淋塔</t>
  </si>
  <si>
    <t>合肥广庆防腐设备有限公司 27500/1.13</t>
  </si>
  <si>
    <t>05203</t>
  </si>
  <si>
    <t>032400081</t>
  </si>
  <si>
    <t>记--1145</t>
  </si>
  <si>
    <t>05204</t>
  </si>
  <si>
    <t>032400082</t>
  </si>
  <si>
    <t>05205</t>
  </si>
  <si>
    <t>030200266</t>
  </si>
  <si>
    <t>05206</t>
  </si>
  <si>
    <t>030200267</t>
  </si>
  <si>
    <t>聚丙烯气水分离器</t>
  </si>
  <si>
    <t>￠1500*1600，PP气水分离器</t>
  </si>
  <si>
    <t>合肥广庆防腐设备有限公司 7000/1.13</t>
  </si>
  <si>
    <t>05207</t>
  </si>
  <si>
    <t>030200268</t>
  </si>
  <si>
    <t>聚丙烯方槽</t>
  </si>
  <si>
    <t>￠1000*1000*1000*16mm，PP方槽</t>
  </si>
  <si>
    <t>合肥广庆防腐设备有限公司 3480/1.13</t>
  </si>
  <si>
    <t>30.80</t>
  </si>
  <si>
    <t>369.60</t>
  </si>
  <si>
    <t>123.19</t>
  </si>
  <si>
    <t>05208</t>
  </si>
  <si>
    <t>040900574</t>
  </si>
  <si>
    <t>物联网32路硬盘录像机</t>
  </si>
  <si>
    <t>海康威视 32路4盘位，型号DS-7932N-R4(C)，用于安防物联网系统的外接配套设备</t>
  </si>
  <si>
    <t>安环部物联网设施，肥东合成老中控室</t>
  </si>
  <si>
    <t>合肥恩迪光电科技有限公司 4980/1.13</t>
  </si>
  <si>
    <t>70.51</t>
  </si>
  <si>
    <t>846.12</t>
  </si>
  <si>
    <t>176.28</t>
  </si>
  <si>
    <t>05209</t>
  </si>
  <si>
    <t>040200311</t>
  </si>
  <si>
    <t>联想 启天M450-N000，CPU型号i5 12500；内存8G；硬盘1T；集成显卡；WIN11系统；显示器21.5英寸；黑色</t>
  </si>
  <si>
    <t>2023.12.12</t>
  </si>
  <si>
    <t>物流中心办公室（王凤），肥东综合楼2楼</t>
  </si>
  <si>
    <t>合肥市包河区德众电脑经营部 3940元，普票</t>
  </si>
  <si>
    <t>63.04</t>
  </si>
  <si>
    <t>756.48</t>
  </si>
  <si>
    <t>157.60</t>
  </si>
  <si>
    <t>记--775</t>
  </si>
  <si>
    <t>05210</t>
  </si>
  <si>
    <t>040300115</t>
  </si>
  <si>
    <t>针式打印机（EPSON LQ-2680KII）</t>
  </si>
  <si>
    <t>爱普生EPSON LQ-2680KII，针式打印机，白色</t>
  </si>
  <si>
    <t>物流中心办公室（公用，打印物流单据），肥东综合楼2楼</t>
  </si>
  <si>
    <t>合肥市包河区德众电脑经营部 2550元，普票</t>
  </si>
  <si>
    <t>40.80</t>
  </si>
  <si>
    <t>489.60</t>
  </si>
  <si>
    <t>05211</t>
  </si>
  <si>
    <t>030800397</t>
  </si>
  <si>
    <t>碳钢衬氟酸槽</t>
  </si>
  <si>
    <t>5立方，￠2000*1500*8mm，衬氟PTFE</t>
  </si>
  <si>
    <t>2023.12.19</t>
  </si>
  <si>
    <t>江阴市长泾化工设备有限公司 57850/1.13</t>
  </si>
  <si>
    <t>511.95</t>
  </si>
  <si>
    <t>6,143.40</t>
  </si>
  <si>
    <t>2,047.79</t>
  </si>
  <si>
    <t>记--783</t>
  </si>
  <si>
    <t>05212</t>
  </si>
  <si>
    <t>030400035</t>
  </si>
  <si>
    <t>螺杆式水冷低温机组</t>
  </si>
  <si>
    <t>40STD-340WDDC4</t>
  </si>
  <si>
    <t>肥东合成冷冻站</t>
  </si>
  <si>
    <t>安徽恒星世纪空调制冷设备有限公司 638000/1.13</t>
  </si>
  <si>
    <t>5,646.02</t>
  </si>
  <si>
    <t>67,752.24</t>
  </si>
  <si>
    <t>22,584.07</t>
  </si>
  <si>
    <t>05213</t>
  </si>
  <si>
    <t>030200269</t>
  </si>
  <si>
    <t>F472-5A，右90度，软接，2P-11KW，防爆电机</t>
  </si>
  <si>
    <t>宜兴市昌明玻璃钢厂 10500/1.13</t>
  </si>
  <si>
    <t>记--787</t>
  </si>
  <si>
    <t>05214</t>
  </si>
  <si>
    <t>030700475</t>
  </si>
  <si>
    <t>肥东合成二车间（备用）</t>
  </si>
  <si>
    <t>临沂宏业化工设备有限公司 45000/1.13</t>
  </si>
  <si>
    <t>05215</t>
  </si>
  <si>
    <t>030700476</t>
  </si>
  <si>
    <t>K6300L，含温度计套管</t>
  </si>
  <si>
    <t>05216</t>
  </si>
  <si>
    <t>032600188</t>
  </si>
  <si>
    <t>WVPF200-I，钢喷氟F40</t>
  </si>
  <si>
    <t>2023.12.25</t>
  </si>
  <si>
    <t>无锡市长庆化工防腐设备有限公司 5700/1.13</t>
  </si>
  <si>
    <t>记--1283</t>
  </si>
  <si>
    <t>05217</t>
  </si>
  <si>
    <t>032600189</t>
  </si>
  <si>
    <t>05218</t>
  </si>
  <si>
    <t>050400006</t>
  </si>
  <si>
    <t>雨水明沟工程--雨污水分流改造项目</t>
  </si>
  <si>
    <t>雨水明沟工程</t>
  </si>
  <si>
    <t>2023.12.30</t>
  </si>
  <si>
    <t>肥东厂区</t>
  </si>
  <si>
    <t>安徽新桥建设工程有限公司、安徽力天建设有限公司</t>
  </si>
  <si>
    <t>21,886.27</t>
  </si>
  <si>
    <t>262,635.24</t>
  </si>
  <si>
    <t>109,431.37</t>
  </si>
  <si>
    <t>记--1300</t>
  </si>
  <si>
    <t>农化厂区雨污水分流改造项目</t>
  </si>
  <si>
    <t>05219</t>
  </si>
  <si>
    <t>050400007</t>
  </si>
  <si>
    <t>提升泵池工程--雨污水分流改造项目</t>
  </si>
  <si>
    <t>钢筋混凝土水池，事故水提升泵池附属管道安装</t>
  </si>
  <si>
    <t>安徽新桥建设工程有限公司 （127599.86+109382.90）/1.09</t>
  </si>
  <si>
    <t>1,739.32</t>
  </si>
  <si>
    <t>20,871.84</t>
  </si>
  <si>
    <t>8,696.62</t>
  </si>
  <si>
    <t>05220</t>
  </si>
  <si>
    <t>050400008</t>
  </si>
  <si>
    <t>污水泵池工程--雨污水分流改造项目</t>
  </si>
  <si>
    <t>钢筋混凝土水池，污水泵池附属管道安装</t>
  </si>
  <si>
    <t>安徽新桥建设工程有限公司 （16749.29+56251.52）/1.09</t>
  </si>
  <si>
    <t>535.79</t>
  </si>
  <si>
    <t>6,429.48</t>
  </si>
  <si>
    <t>2,678.93</t>
  </si>
  <si>
    <t>05221</t>
  </si>
  <si>
    <t>032800044</t>
  </si>
  <si>
    <t>VOC气体比例分析仪</t>
  </si>
  <si>
    <t>MHC-CENS LEL 0-100%，RTO燃烧炉入口处</t>
  </si>
  <si>
    <t>肥东合成RTO装置</t>
  </si>
  <si>
    <t>广东瑞星环境科技有限公司安徽分公司 75400/1.13</t>
  </si>
  <si>
    <t>667.26</t>
  </si>
  <si>
    <t>8,007.12</t>
  </si>
  <si>
    <t>2,669.03</t>
  </si>
  <si>
    <t>记--1301</t>
  </si>
  <si>
    <t>农化RTO项目</t>
  </si>
  <si>
    <t>05222</t>
  </si>
  <si>
    <t>032800045</t>
  </si>
  <si>
    <t>转轮吸附+RTO燃烧炉装置</t>
  </si>
  <si>
    <t>MS-RTO-200C，含RTO设备基础</t>
  </si>
  <si>
    <t>广东瑞星环境科技有限公司、安徽新桥建设工程有限公司</t>
  </si>
  <si>
    <t>45,928.31</t>
  </si>
  <si>
    <t>551,139.72</t>
  </si>
  <si>
    <t>183,713.25</t>
  </si>
  <si>
    <t>05223</t>
  </si>
  <si>
    <t>040200312</t>
  </si>
  <si>
    <t>联想 扬天T4900KS00台式整机 /i5 10400/8G/512G/集显，WIN11系统，显示器23英寸，黑色</t>
  </si>
  <si>
    <t>2024.01.25</t>
  </si>
  <si>
    <t>质量管理部液谱室（仪器配套），肥东综合楼3楼</t>
  </si>
  <si>
    <t>合肥市包河区德众电脑经营部 4460元，普票</t>
  </si>
  <si>
    <t>71.36</t>
  </si>
  <si>
    <t>784.96</t>
  </si>
  <si>
    <t>178.40</t>
  </si>
  <si>
    <t>记--668</t>
  </si>
  <si>
    <t>05224</t>
  </si>
  <si>
    <t>040200313</t>
  </si>
  <si>
    <t>05225</t>
  </si>
  <si>
    <t>040200314</t>
  </si>
  <si>
    <t>质量管理部气谱室（仪器配套），肥东综合楼3楼</t>
  </si>
  <si>
    <t>05226</t>
  </si>
  <si>
    <t>040200315</t>
  </si>
  <si>
    <t>质量管理部小型仪器室（仪器配套），肥东综合楼3楼</t>
  </si>
  <si>
    <t>05227</t>
  </si>
  <si>
    <t>032600190</t>
  </si>
  <si>
    <t>￠1000*6000*15MM</t>
  </si>
  <si>
    <t>2024.01.27</t>
  </si>
  <si>
    <t>合肥广庆防腐设备有限公司 18000/1.13</t>
  </si>
  <si>
    <t>1,752.19</t>
  </si>
  <si>
    <t>记--710</t>
  </si>
  <si>
    <t>05228</t>
  </si>
  <si>
    <t>032600191</t>
  </si>
  <si>
    <t>05229</t>
  </si>
  <si>
    <t>030800398</t>
  </si>
  <si>
    <t>聚丙烯PP方槽</t>
  </si>
  <si>
    <t>合肥广庆防腐设备有限公司 28400/1.13</t>
  </si>
  <si>
    <t>2,764.63</t>
  </si>
  <si>
    <t>1,005.31</t>
  </si>
  <si>
    <t>记--712</t>
  </si>
  <si>
    <t>05230</t>
  </si>
  <si>
    <t>040100272</t>
  </si>
  <si>
    <t>海尔空调（72柜机）</t>
  </si>
  <si>
    <t>海尔/Haier；KFR-72LW/02XDD83；颜色:白色；变频冷暖立柜式空调</t>
  </si>
  <si>
    <t>2024.02.04</t>
  </si>
  <si>
    <t>肥东制剂分厂一楼会议室</t>
  </si>
  <si>
    <t>合肥励耕志商贸有限责任公司 4899/1.01</t>
  </si>
  <si>
    <t>77.61</t>
  </si>
  <si>
    <t>776.10</t>
  </si>
  <si>
    <t>194.02</t>
  </si>
  <si>
    <t>9</t>
  </si>
  <si>
    <t>05231</t>
  </si>
  <si>
    <t>031023050</t>
  </si>
  <si>
    <t>FRP472-5.5A-15KW，右旋90度，防爆电机</t>
  </si>
  <si>
    <t>2024.02.19</t>
  </si>
  <si>
    <t>宜兴市昌明玻璃钢厂 11000/1.13</t>
  </si>
  <si>
    <t>973.50</t>
  </si>
  <si>
    <t>05232</t>
  </si>
  <si>
    <t>030200270</t>
  </si>
  <si>
    <t>796.50</t>
  </si>
  <si>
    <t>05233</t>
  </si>
  <si>
    <t>032400083</t>
  </si>
  <si>
    <t>FRP472-6C-15KW，右旋90度，防爆电机</t>
  </si>
  <si>
    <t>2024.03.22</t>
  </si>
  <si>
    <t>宜兴市昌明玻璃钢厂 16000/1.13</t>
  </si>
  <si>
    <t>1,274.31</t>
  </si>
  <si>
    <t>8</t>
  </si>
  <si>
    <t>05234</t>
  </si>
  <si>
    <t>031023051</t>
  </si>
  <si>
    <t>真空泵（进口）</t>
  </si>
  <si>
    <t>JS9024K</t>
  </si>
  <si>
    <t>2024.03.27</t>
  </si>
  <si>
    <t>温州凯祥包装机械有限公司 13000/1.13</t>
  </si>
  <si>
    <t>1,035.36</t>
  </si>
  <si>
    <t>05235</t>
  </si>
  <si>
    <t>031023052</t>
  </si>
  <si>
    <t>05236</t>
  </si>
  <si>
    <t>032400084</t>
  </si>
  <si>
    <t>氟塑料合金泵</t>
  </si>
  <si>
    <t>50FSB-30L</t>
  </si>
  <si>
    <t>302.67</t>
  </si>
  <si>
    <t>05237</t>
  </si>
  <si>
    <t>032400085</t>
  </si>
  <si>
    <t>05238</t>
  </si>
  <si>
    <t>040200316</t>
  </si>
  <si>
    <t>联想 ThinkCentre E700-001台式整机 /i5 12400/8G/512G/集显，WIN11系统，显示器27英寸，黑色</t>
  </si>
  <si>
    <t>供应公司（胡亚民），肥东综合楼2楼</t>
  </si>
  <si>
    <t>合肥德众科技有限公司 4290/1.13</t>
  </si>
  <si>
    <t>60.74</t>
  </si>
  <si>
    <t>546.66</t>
  </si>
  <si>
    <t>151.86</t>
  </si>
  <si>
    <t>记--666</t>
  </si>
  <si>
    <t>05239</t>
  </si>
  <si>
    <t>031400098</t>
  </si>
  <si>
    <t>篮式研磨机（实验室用）</t>
  </si>
  <si>
    <t>YTML-10L，料缸10L，304不锈钢，电动升降350mm</t>
  </si>
  <si>
    <t>2024.04.05</t>
  </si>
  <si>
    <t>肥东研发中心实验室，肥东综合楼4楼</t>
  </si>
  <si>
    <t>上海宜资达机电科技有限公司 15000/1.13</t>
  </si>
  <si>
    <t>1,061.92</t>
  </si>
  <si>
    <t>05240</t>
  </si>
  <si>
    <t>032600192</t>
  </si>
  <si>
    <t>WVPF200-I，材质：钢喷氟F40</t>
  </si>
  <si>
    <t>2024.05.22</t>
  </si>
  <si>
    <t>无锡市长庆化工防腐设备有限公司 6400/1.13</t>
  </si>
  <si>
    <t>56.64</t>
  </si>
  <si>
    <t>396.48</t>
  </si>
  <si>
    <t>226.55</t>
  </si>
  <si>
    <t>6</t>
  </si>
  <si>
    <t>05241</t>
  </si>
  <si>
    <t>032600193</t>
  </si>
  <si>
    <t>05242</t>
  </si>
  <si>
    <t>032500344</t>
  </si>
  <si>
    <t>WVPB200-I，材质：316L</t>
  </si>
  <si>
    <t>无锡市长庆化工防腐设备有限公司 6300/1.13</t>
  </si>
  <si>
    <t>390.25</t>
  </si>
  <si>
    <t>05243</t>
  </si>
  <si>
    <t>032500345</t>
  </si>
  <si>
    <t>05244</t>
  </si>
  <si>
    <t>032800046</t>
  </si>
  <si>
    <t>箱体尺寸1320*1050*2380mm，法兰厚8mm箱体5mm，活性炭0.5立方，碘值800</t>
  </si>
  <si>
    <t>2024.05.23</t>
  </si>
  <si>
    <t>合肥展英环境科技有限公司 19500/1.13</t>
  </si>
  <si>
    <t>1,207.99</t>
  </si>
  <si>
    <t>05245</t>
  </si>
  <si>
    <t>032800047</t>
  </si>
  <si>
    <t>05246</t>
  </si>
  <si>
    <t>032400086</t>
  </si>
  <si>
    <t>分汽包（分汽缸）</t>
  </si>
  <si>
    <t>￠530*3915，用于蒸汽管道分流至各车间</t>
  </si>
  <si>
    <t>肥东合成锅炉房</t>
  </si>
  <si>
    <t>江苏新世纪民生化工设备有限公司 13000/1.13</t>
  </si>
  <si>
    <t>805.28</t>
  </si>
  <si>
    <t>05247</t>
  </si>
  <si>
    <t>032500346</t>
  </si>
  <si>
    <t>1套定制设备（含投料仓1储料仓1、0.75KW引风机1 过滤1 反吹系统1 气动振动器2 下料口+铰龙1 等组件），金属制品</t>
  </si>
  <si>
    <t>合肥市翊昊机械加工制造有限公司 50000/1.13</t>
  </si>
  <si>
    <t>3,097.36</t>
  </si>
  <si>
    <t>05248</t>
  </si>
  <si>
    <t>032600195</t>
  </si>
  <si>
    <t>1套定制设备（含投料仓1储料仓1、0.75KW引风机1 过滤1 反吹系统1 气动振动器2 下料口1、另配铰龙1套 等组件），金属制品</t>
  </si>
  <si>
    <t>合肥市翊昊机械加工制造有限公司 （43000+19000）/1.13</t>
  </si>
  <si>
    <t>3,840.69</t>
  </si>
  <si>
    <t>05249</t>
  </si>
  <si>
    <t>031023053</t>
  </si>
  <si>
    <t>箱体尺寸1100*1000*2000mm，材质碳钢，箱体板厚3mm，进出口DN500，5000风量</t>
  </si>
  <si>
    <t>2024.06.07</t>
  </si>
  <si>
    <t>安徽创清环保科技有限公司 13600/1.13</t>
  </si>
  <si>
    <t>722.10</t>
  </si>
  <si>
    <t>5</t>
  </si>
  <si>
    <t>05250</t>
  </si>
  <si>
    <t>031023054</t>
  </si>
  <si>
    <t>05251</t>
  </si>
  <si>
    <t>031023055</t>
  </si>
  <si>
    <t>05252</t>
  </si>
  <si>
    <t>031023056</t>
  </si>
  <si>
    <t>05253</t>
  </si>
  <si>
    <t>031023057</t>
  </si>
  <si>
    <t>箱体尺寸1840*1100*1210mm，材质碳钢，箱体板厚3mm，进出口DN300</t>
  </si>
  <si>
    <t>637.14</t>
  </si>
  <si>
    <t>05254</t>
  </si>
  <si>
    <t>030200271</t>
  </si>
  <si>
    <t>螺杆泵</t>
  </si>
  <si>
    <t>GR40SMT16B150LSXT2，品牌：HELNCO海林柯</t>
  </si>
  <si>
    <t>2024.06.11</t>
  </si>
  <si>
    <t>海林柯液压技术（天津）有限责任公司 6210/1.13</t>
  </si>
  <si>
    <t>54.96</t>
  </si>
  <si>
    <t>329.76</t>
  </si>
  <si>
    <t>219.82</t>
  </si>
  <si>
    <t>05255</t>
  </si>
  <si>
    <t>031400099</t>
  </si>
  <si>
    <t>液相色谱仪 LC1200（官方翻新）</t>
  </si>
  <si>
    <t>安捷伦 LC1200，官方翻新机，1套设备</t>
  </si>
  <si>
    <t>合肥捷岛科学仪器有限公司 290000/1.13</t>
  </si>
  <si>
    <t>15,398.22</t>
  </si>
  <si>
    <t>05256</t>
  </si>
  <si>
    <t>040900575</t>
  </si>
  <si>
    <t>凯美，四开门冷冻冷藏冰柜，1200*700*1900</t>
  </si>
  <si>
    <t>合肥捷厨厨房设备有限公司 2600</t>
  </si>
  <si>
    <t>41.60</t>
  </si>
  <si>
    <t>249.60</t>
  </si>
  <si>
    <t>05257</t>
  </si>
  <si>
    <t>031023058</t>
  </si>
  <si>
    <t>9011A</t>
  </si>
  <si>
    <t>2024.06.20</t>
  </si>
  <si>
    <t>合肥友高物联网标识设备有限公司 6200/1.13</t>
  </si>
  <si>
    <t>329.22</t>
  </si>
  <si>
    <t>05258</t>
  </si>
  <si>
    <t>031023059</t>
  </si>
  <si>
    <t>2024.06.21</t>
  </si>
  <si>
    <t>1,035.42</t>
  </si>
  <si>
    <t>记--674</t>
  </si>
  <si>
    <t>05259</t>
  </si>
  <si>
    <t>032400087</t>
  </si>
  <si>
    <t>CQB65-50-160FL，7.5KW 防爆电机</t>
  </si>
  <si>
    <t>肥东合成罐区（物流中心管理）</t>
  </si>
  <si>
    <t>安徽通能泵阀销售有限公司 10900/1.13</t>
  </si>
  <si>
    <t>96.46</t>
  </si>
  <si>
    <t>385.84</t>
  </si>
  <si>
    <t>05260</t>
  </si>
  <si>
    <t>032400088</t>
  </si>
  <si>
    <t>05261</t>
  </si>
  <si>
    <t>032400089</t>
  </si>
  <si>
    <t>05262</t>
  </si>
  <si>
    <t>040100273</t>
  </si>
  <si>
    <t>格力柜机，KFR-72LW/(72536)NhAc-B3JY01，白色</t>
  </si>
  <si>
    <t>2024.06.25</t>
  </si>
  <si>
    <t>肥东生产制造部（机修车间）</t>
  </si>
  <si>
    <t>合肥励耕志商贸有限责任公司 5900</t>
  </si>
  <si>
    <t>94.40</t>
  </si>
  <si>
    <t>566.40</t>
  </si>
  <si>
    <t>236.00</t>
  </si>
  <si>
    <t>05263</t>
  </si>
  <si>
    <t>040100274</t>
  </si>
  <si>
    <t>格力柜机，RF120WQ/NhA-N3JY01，白色</t>
  </si>
  <si>
    <t>肥东物流中心6#仓库（合成原药成品库）</t>
  </si>
  <si>
    <t>合肥励耕志商贸有限责任公司 9000</t>
  </si>
  <si>
    <t>144.00</t>
  </si>
  <si>
    <t>864.00</t>
  </si>
  <si>
    <t>05264</t>
  </si>
  <si>
    <t>040200317</t>
  </si>
  <si>
    <t>联想 天逸510S-071AB，CPU型号i5 12400；内存16G；硬盘512SSD；集成显卡；无线Wifi；WIN11系统；显示器21.5英寸黑色；主机银灰色</t>
  </si>
  <si>
    <t>2024.07.01</t>
  </si>
  <si>
    <t>农化财务部（朱佳），丰乐种业新大楼803室</t>
  </si>
  <si>
    <t>合肥德众科技有限公司 3840/1.13</t>
  </si>
  <si>
    <t>54.37</t>
  </si>
  <si>
    <t>271.85</t>
  </si>
  <si>
    <t>135.93</t>
  </si>
  <si>
    <t>4</t>
  </si>
  <si>
    <t>05265</t>
  </si>
  <si>
    <t>040200318</t>
  </si>
  <si>
    <t>农化财务部（现2吴迪，原1文诚），丰乐种业新大楼803室</t>
  </si>
  <si>
    <t>05266</t>
  </si>
  <si>
    <t>040200319</t>
  </si>
  <si>
    <t>农化财务部（王桂珍），丰乐种业新大楼803室</t>
  </si>
  <si>
    <t>05267</t>
  </si>
  <si>
    <t>040200320</t>
  </si>
  <si>
    <t>农化财务部（徐建红），丰乐种业新大楼803室</t>
  </si>
  <si>
    <t>05268</t>
  </si>
  <si>
    <t>031023060</t>
  </si>
  <si>
    <t>GZH-12DA1，机身内部316L其余304不锈钢，组件带进瓶计数和称重反馈功能，灌装容量50ml-1000ml</t>
  </si>
  <si>
    <t>2024.07.04</t>
  </si>
  <si>
    <t>江苏汤姆智能装备有限公司 115000/1.13</t>
  </si>
  <si>
    <t>5,088.50</t>
  </si>
  <si>
    <t>记--702</t>
  </si>
  <si>
    <t>05269</t>
  </si>
  <si>
    <t>031023061</t>
  </si>
  <si>
    <t>05270</t>
  </si>
  <si>
    <t>031023062</t>
  </si>
  <si>
    <t>￠1000*6000MM，材质PP塑料</t>
  </si>
  <si>
    <t>合肥广庆防腐设备有限公司 21800/1.13</t>
  </si>
  <si>
    <t>964.60</t>
  </si>
  <si>
    <t>771.68</t>
  </si>
  <si>
    <t>05271</t>
  </si>
  <si>
    <t>031023063</t>
  </si>
  <si>
    <t>FRP472-5A-11KW，防爆电机，左旋90度</t>
  </si>
  <si>
    <t>2024.07.05</t>
  </si>
  <si>
    <t>记--706</t>
  </si>
  <si>
    <t>05272</t>
  </si>
  <si>
    <t>031023064</t>
  </si>
  <si>
    <t>05273</t>
  </si>
  <si>
    <t>031023065</t>
  </si>
  <si>
    <t>05274</t>
  </si>
  <si>
    <t>030700477</t>
  </si>
  <si>
    <t>HB2T-9米，小型起重设备，双防爆证（防气体防粉尘）</t>
  </si>
  <si>
    <t>2024.07.12</t>
  </si>
  <si>
    <t>安徽东起起重设备有限公司 6400/1.13</t>
  </si>
  <si>
    <t>283.20</t>
  </si>
  <si>
    <t>05275</t>
  </si>
  <si>
    <t>031023066</t>
  </si>
  <si>
    <t>不锈钢引风集气罩</t>
  </si>
  <si>
    <t>定制加工1套，1.76m*1.27m*0.85m，材质304</t>
  </si>
  <si>
    <t>肥东制剂13#车间，A5线输送带集气密封罩</t>
  </si>
  <si>
    <t>合肥瑶海区艺固不锈钢经营部 4600/1.13</t>
  </si>
  <si>
    <t>45.54</t>
  </si>
  <si>
    <t>227.70</t>
  </si>
  <si>
    <t>182.18</t>
  </si>
  <si>
    <t>05276</t>
  </si>
  <si>
    <t>031023067</t>
  </si>
  <si>
    <t>2024.07.19</t>
  </si>
  <si>
    <t>274.35</t>
  </si>
  <si>
    <t>记--721</t>
  </si>
  <si>
    <t>05277</t>
  </si>
  <si>
    <t>031023068</t>
  </si>
  <si>
    <t>前出料造粒机</t>
  </si>
  <si>
    <t>2024.07.22</t>
  </si>
  <si>
    <t>江阴市昌盛药化机械有限公司 113000/1.13</t>
  </si>
  <si>
    <t>5,000.00</t>
  </si>
  <si>
    <t>记--723</t>
  </si>
  <si>
    <t>05278</t>
  </si>
  <si>
    <t>040100275</t>
  </si>
  <si>
    <t>格力柜机，RF120WQ/NhA-N3JY01，白色，5匹，380V定频冷暖</t>
  </si>
  <si>
    <t>肥东物流中心5#仓库（合成原药成品库）</t>
  </si>
  <si>
    <t>记--726</t>
  </si>
  <si>
    <t>05279</t>
  </si>
  <si>
    <t>040900576</t>
  </si>
  <si>
    <t>数码单反相机（索尼）</t>
  </si>
  <si>
    <t>索尼SONY，型号ILCE-7M4，专业数码单反，索尼镜头FE24-70mm F2.8；配相机支架1个(云腾VCT-880)</t>
  </si>
  <si>
    <t>销售服务部（陈曦），丰乐种业新大楼703室，销售宣传直播间用</t>
  </si>
  <si>
    <t>合肥德众科技有限公司 28900/1.13</t>
  </si>
  <si>
    <t>409.20</t>
  </si>
  <si>
    <t>2,046.00</t>
  </si>
  <si>
    <t>1,023.01</t>
  </si>
  <si>
    <t>记--727</t>
  </si>
  <si>
    <t>05280</t>
  </si>
  <si>
    <t>030500069</t>
  </si>
  <si>
    <t>高压进线隔离柜</t>
  </si>
  <si>
    <t>RM6-12</t>
  </si>
  <si>
    <t>2024.07.29</t>
  </si>
  <si>
    <t>肥东配电室1，10KV专线</t>
  </si>
  <si>
    <t>安徽海盟电气科技有限公司</t>
  </si>
  <si>
    <t>174.20</t>
  </si>
  <si>
    <t>871.00</t>
  </si>
  <si>
    <t>696.81</t>
  </si>
  <si>
    <t>记--1149</t>
  </si>
  <si>
    <t>2400吨原药技改项目</t>
  </si>
  <si>
    <t>05281</t>
  </si>
  <si>
    <t>030500070</t>
  </si>
  <si>
    <t>05282</t>
  </si>
  <si>
    <t>030500071</t>
  </si>
  <si>
    <t>高压计量柜</t>
  </si>
  <si>
    <t>153.92</t>
  </si>
  <si>
    <t>769.60</t>
  </si>
  <si>
    <t>615.68</t>
  </si>
  <si>
    <t>05283</t>
  </si>
  <si>
    <t>030500072</t>
  </si>
  <si>
    <t>05284</t>
  </si>
  <si>
    <t>030500073</t>
  </si>
  <si>
    <t>高压进线总柜</t>
  </si>
  <si>
    <t>305.33</t>
  </si>
  <si>
    <t>1,526.65</t>
  </si>
  <si>
    <t>1,221.31</t>
  </si>
  <si>
    <t>05285</t>
  </si>
  <si>
    <t>030500074</t>
  </si>
  <si>
    <t>05286</t>
  </si>
  <si>
    <t>030500075</t>
  </si>
  <si>
    <t>高压出线柜</t>
  </si>
  <si>
    <t>299.98</t>
  </si>
  <si>
    <t>1,499.90</t>
  </si>
  <si>
    <t>1,199.93</t>
  </si>
  <si>
    <t>05287</t>
  </si>
  <si>
    <t>030500076</t>
  </si>
  <si>
    <t>05288</t>
  </si>
  <si>
    <t>030500077</t>
  </si>
  <si>
    <t>05289</t>
  </si>
  <si>
    <t>030500078</t>
  </si>
  <si>
    <t>05290</t>
  </si>
  <si>
    <t>030500079</t>
  </si>
  <si>
    <t>05291</t>
  </si>
  <si>
    <t>030500080</t>
  </si>
  <si>
    <t>05292</t>
  </si>
  <si>
    <t>030500081</t>
  </si>
  <si>
    <t>05293</t>
  </si>
  <si>
    <t>030500082</t>
  </si>
  <si>
    <t>05294</t>
  </si>
  <si>
    <t>030500083</t>
  </si>
  <si>
    <t>高压PT柜</t>
  </si>
  <si>
    <t>179.29</t>
  </si>
  <si>
    <t>896.45</t>
  </si>
  <si>
    <t>717.17</t>
  </si>
  <si>
    <t>05295</t>
  </si>
  <si>
    <t>030500084</t>
  </si>
  <si>
    <t>05296</t>
  </si>
  <si>
    <t>030500085</t>
  </si>
  <si>
    <t>高压联络柜</t>
  </si>
  <si>
    <t>05297</t>
  </si>
  <si>
    <t>030500086</t>
  </si>
  <si>
    <t>高压提升柜</t>
  </si>
  <si>
    <t>05298</t>
  </si>
  <si>
    <t>030500087</t>
  </si>
  <si>
    <t>05299</t>
  </si>
  <si>
    <t>030500088</t>
  </si>
  <si>
    <t>05300</t>
  </si>
  <si>
    <t>030500089</t>
  </si>
  <si>
    <t>直流屏（壁挂式）</t>
  </si>
  <si>
    <t>40AH</t>
  </si>
  <si>
    <t>105.84</t>
  </si>
  <si>
    <t>529.20</t>
  </si>
  <si>
    <t>423.36</t>
  </si>
  <si>
    <t>05301</t>
  </si>
  <si>
    <t>030500090</t>
  </si>
  <si>
    <t>环网型箱式变电站</t>
  </si>
  <si>
    <t>ZGS11-Z-630</t>
  </si>
  <si>
    <t>573.02</t>
  </si>
  <si>
    <t>2,865.10</t>
  </si>
  <si>
    <t>2,292.07</t>
  </si>
  <si>
    <t>05302</t>
  </si>
  <si>
    <t>030500091</t>
  </si>
  <si>
    <t>05303</t>
  </si>
  <si>
    <t>030500092</t>
  </si>
  <si>
    <t>柱上真空开关（10KV进线开关）</t>
  </si>
  <si>
    <t>ZW43-12F/630-20KA</t>
  </si>
  <si>
    <t>肥东厂区北围墙外高压进线杆上端，10KV专线</t>
  </si>
  <si>
    <t>376.10</t>
  </si>
  <si>
    <t>05304</t>
  </si>
  <si>
    <t>032900001</t>
  </si>
  <si>
    <t>氯化釜</t>
  </si>
  <si>
    <t>K6300L，内衬搪玻璃</t>
  </si>
  <si>
    <t>合成五车间（技改车间）</t>
  </si>
  <si>
    <t>肥东合成五车间（技改车间），R-0301A</t>
  </si>
  <si>
    <t>3,893.80</t>
  </si>
  <si>
    <t>3,115.04</t>
  </si>
  <si>
    <t>0329</t>
  </si>
  <si>
    <t>05305</t>
  </si>
  <si>
    <t>032900002</t>
  </si>
  <si>
    <t>肥东合成五车间（技改车间），R-0301B</t>
  </si>
  <si>
    <t>05306</t>
  </si>
  <si>
    <t>032900003</t>
  </si>
  <si>
    <t>中和釜</t>
  </si>
  <si>
    <t>肥东合成五车间（技改车间），R-0302</t>
  </si>
  <si>
    <t>769.91</t>
  </si>
  <si>
    <t>3,849.55</t>
  </si>
  <si>
    <t>3,079.65</t>
  </si>
  <si>
    <t>05307</t>
  </si>
  <si>
    <t>032900004</t>
  </si>
  <si>
    <t>蒸馏釜</t>
  </si>
  <si>
    <t>K8000L，内衬搪玻璃</t>
  </si>
  <si>
    <t>肥东合成五车间（技改车间），R-0303A</t>
  </si>
  <si>
    <t>1,053.10</t>
  </si>
  <si>
    <t>5,265.50</t>
  </si>
  <si>
    <t>4,212.39</t>
  </si>
  <si>
    <t>05308</t>
  </si>
  <si>
    <t>032900005</t>
  </si>
  <si>
    <t>肥东合成五车间（技改车间），R-0303B</t>
  </si>
  <si>
    <t>05309</t>
  </si>
  <si>
    <t>032900006</t>
  </si>
  <si>
    <t>滤液釜</t>
  </si>
  <si>
    <t>肥东合成五车间（技改车间），R-0304</t>
  </si>
  <si>
    <t>752.21</t>
  </si>
  <si>
    <t>3,761.05</t>
  </si>
  <si>
    <t>3,008.85</t>
  </si>
  <si>
    <t>05310</t>
  </si>
  <si>
    <t>032900007</t>
  </si>
  <si>
    <t>处理釜</t>
  </si>
  <si>
    <t>肥东合成五车间（技改车间），R-0305</t>
  </si>
  <si>
    <t>3,805.30</t>
  </si>
  <si>
    <t>3,044.25</t>
  </si>
  <si>
    <t>05311</t>
  </si>
  <si>
    <t>032900008</t>
  </si>
  <si>
    <t>胺酯反应釜</t>
  </si>
  <si>
    <t>肥东合成五车间（技改车间），R-0309A</t>
  </si>
  <si>
    <t>05312</t>
  </si>
  <si>
    <t>032900009</t>
  </si>
  <si>
    <t>肥东合成五车间（技改车间），R-0309B</t>
  </si>
  <si>
    <t>05313</t>
  </si>
  <si>
    <t>032900010</t>
  </si>
  <si>
    <t>肥东合成五车间（技改车间），R-0309C</t>
  </si>
  <si>
    <t>05314</t>
  </si>
  <si>
    <t>032900011</t>
  </si>
  <si>
    <t>肥东合成五车间（技改车间），R-0309D</t>
  </si>
  <si>
    <t>05315</t>
  </si>
  <si>
    <t>032900012</t>
  </si>
  <si>
    <t>肥东合成五车间（技改车间），R-0310A</t>
  </si>
  <si>
    <t>05316</t>
  </si>
  <si>
    <t>032900013</t>
  </si>
  <si>
    <t>肥东合成五车间（技改车间），R-0310B</t>
  </si>
  <si>
    <t>05317</t>
  </si>
  <si>
    <t>032900014</t>
  </si>
  <si>
    <t>酸化釜</t>
  </si>
  <si>
    <t>肥东合成五车间（技改车间），R-0311A</t>
  </si>
  <si>
    <t>05318</t>
  </si>
  <si>
    <t>032900015</t>
  </si>
  <si>
    <t>肥东合成五车间（技改车间），R-0311B</t>
  </si>
  <si>
    <t>05319</t>
  </si>
  <si>
    <t>033000001</t>
  </si>
  <si>
    <t>缩合釜</t>
  </si>
  <si>
    <t>K5000L，内衬搪玻璃</t>
  </si>
  <si>
    <t>合成六车间（使它隆车间）</t>
  </si>
  <si>
    <t>肥东合成六车间（使它隆），R-4607A</t>
  </si>
  <si>
    <t>3,185.85</t>
  </si>
  <si>
    <t>0330</t>
  </si>
  <si>
    <t>05320</t>
  </si>
  <si>
    <t>033000002</t>
  </si>
  <si>
    <t>肥东合成六车间（使它隆），R-4607B</t>
  </si>
  <si>
    <t>05321</t>
  </si>
  <si>
    <t>033000003</t>
  </si>
  <si>
    <t>水洗釜</t>
  </si>
  <si>
    <t>肥东合成六车间（使它隆），R-4608</t>
  </si>
  <si>
    <t>628.32</t>
  </si>
  <si>
    <t>3,141.60</t>
  </si>
  <si>
    <t>2,513.27</t>
  </si>
  <si>
    <t>05322</t>
  </si>
  <si>
    <t>033000004</t>
  </si>
  <si>
    <t>脱水釜</t>
  </si>
  <si>
    <t>肥东合成六车间（使它隆），R-4609</t>
  </si>
  <si>
    <t>05323</t>
  </si>
  <si>
    <t>033000005</t>
  </si>
  <si>
    <t>溶解釜</t>
  </si>
  <si>
    <t>肥东合成六车间（使它隆），R-4610A</t>
  </si>
  <si>
    <t>05324</t>
  </si>
  <si>
    <t>033000006</t>
  </si>
  <si>
    <t>重结晶釜</t>
  </si>
  <si>
    <t>肥东合成六车间（使它隆），R-4610B</t>
  </si>
  <si>
    <t>653.10</t>
  </si>
  <si>
    <t>3,265.50</t>
  </si>
  <si>
    <t>2,612.39</t>
  </si>
  <si>
    <t>05325</t>
  </si>
  <si>
    <t>033000007</t>
  </si>
  <si>
    <t>乙醇蒸馏釜</t>
  </si>
  <si>
    <t>肥东合成六车间（使它隆），R-4611</t>
  </si>
  <si>
    <t>05326</t>
  </si>
  <si>
    <t>033000008</t>
  </si>
  <si>
    <t>酯化釜</t>
  </si>
  <si>
    <t>肥东合成六车间（使它隆），R-4612A</t>
  </si>
  <si>
    <t>05327</t>
  </si>
  <si>
    <t>033000009</t>
  </si>
  <si>
    <t>肥东合成六车间（使它隆），R-4612B</t>
  </si>
  <si>
    <t>05328</t>
  </si>
  <si>
    <t>033000010</t>
  </si>
  <si>
    <t>氟化釜</t>
  </si>
  <si>
    <t>F5000L，材质304</t>
  </si>
  <si>
    <t>肥东合成六车间（使它隆），R-4601A</t>
  </si>
  <si>
    <t>1,283.19</t>
  </si>
  <si>
    <t>6,415.95</t>
  </si>
  <si>
    <t>5,132.74</t>
  </si>
  <si>
    <t>05329</t>
  </si>
  <si>
    <t>033000011</t>
  </si>
  <si>
    <t>肥东合成六车间（使它隆），R-4601B</t>
  </si>
  <si>
    <t>05330</t>
  </si>
  <si>
    <t>033000012</t>
  </si>
  <si>
    <t>肥东合成六车间（使它隆），R-4601C</t>
  </si>
  <si>
    <t>05331</t>
  </si>
  <si>
    <t>033000013</t>
  </si>
  <si>
    <t>胺化釜</t>
  </si>
  <si>
    <t>肥东合成六车间（使它隆），R-4603</t>
  </si>
  <si>
    <t>05332</t>
  </si>
  <si>
    <t>033000014</t>
  </si>
  <si>
    <t>羟化釜</t>
  </si>
  <si>
    <t>肥东合成六车间（使它隆），R-4605</t>
  </si>
  <si>
    <t>05333</t>
  </si>
  <si>
    <t>033000015</t>
  </si>
  <si>
    <t>中间体洗涤釜</t>
  </si>
  <si>
    <t>F2000L，材质304</t>
  </si>
  <si>
    <t>肥东合成六车间（使它隆），R-4613A</t>
  </si>
  <si>
    <t>3,318.60</t>
  </si>
  <si>
    <t>05334</t>
  </si>
  <si>
    <t>033000016</t>
  </si>
  <si>
    <t>肥东合成六车间（使它隆），R-4613B</t>
  </si>
  <si>
    <t>05335</t>
  </si>
  <si>
    <t>033000017</t>
  </si>
  <si>
    <t>二甲亚砜蒸馏釜</t>
  </si>
  <si>
    <t>肥东合成六车间（使它隆），R-4602</t>
  </si>
  <si>
    <t>6,194.70</t>
  </si>
  <si>
    <t>05336</t>
  </si>
  <si>
    <t>033000018</t>
  </si>
  <si>
    <t>胺化结晶釜</t>
  </si>
  <si>
    <t>肥东合成六车间（使它隆），R-4604</t>
  </si>
  <si>
    <t>1,265.49</t>
  </si>
  <si>
    <t>6,327.45</t>
  </si>
  <si>
    <t>5,061.95</t>
  </si>
  <si>
    <t>05337</t>
  </si>
  <si>
    <t>033000019</t>
  </si>
  <si>
    <t>羟化结晶釜</t>
  </si>
  <si>
    <t>肥东合成六车间（使它隆），R-4606</t>
  </si>
  <si>
    <t>05338</t>
  </si>
  <si>
    <t>033000020</t>
  </si>
  <si>
    <t>酯化物接收罐</t>
  </si>
  <si>
    <t>V=5000L，内衬搪玻璃</t>
  </si>
  <si>
    <t>肥东合成六车间（使它隆），V-4619A</t>
  </si>
  <si>
    <t>1,858.40</t>
  </si>
  <si>
    <t>1,486.73</t>
  </si>
  <si>
    <t>05339</t>
  </si>
  <si>
    <t>033000021</t>
  </si>
  <si>
    <t>肥东合成六车间（使它隆），V-4619B</t>
  </si>
  <si>
    <t>05340</t>
  </si>
  <si>
    <t>032900016</t>
  </si>
  <si>
    <t>母液罐</t>
  </si>
  <si>
    <t>肥东合成五车间（技改车间），V-0302A</t>
  </si>
  <si>
    <t>05341</t>
  </si>
  <si>
    <t>032900017</t>
  </si>
  <si>
    <t>肥东合成五车间（技改车间），V-0302B</t>
  </si>
  <si>
    <t>05342</t>
  </si>
  <si>
    <t>032900018</t>
  </si>
  <si>
    <t>氯甲酸乙酯计量罐</t>
  </si>
  <si>
    <t>V=1000L，内衬搪玻璃</t>
  </si>
  <si>
    <t>肥东合成五车间（技改车间），V-0331A</t>
  </si>
  <si>
    <t>05343</t>
  </si>
  <si>
    <t>032900019</t>
  </si>
  <si>
    <t>肥东合成五车间（技改车间），V-0331B</t>
  </si>
  <si>
    <t>05344</t>
  </si>
  <si>
    <t>032900020</t>
  </si>
  <si>
    <t>母液槽（埋地罐）</t>
  </si>
  <si>
    <t>V=5㎥，内衬搪玻璃</t>
  </si>
  <si>
    <t>肥东合成五车间（技改车间），V-0308A</t>
  </si>
  <si>
    <t>2,101.75</t>
  </si>
  <si>
    <t>05345</t>
  </si>
  <si>
    <t>032900021</t>
  </si>
  <si>
    <t>肥东合成五车间（技改车间），V-0335A</t>
  </si>
  <si>
    <t>05346</t>
  </si>
  <si>
    <t>032900022</t>
  </si>
  <si>
    <t>肥东合成五车间（技改车间），V-0335B</t>
  </si>
  <si>
    <t>05347</t>
  </si>
  <si>
    <t>033000022</t>
  </si>
  <si>
    <t>肥东合成六车间（使它隆），V-4606</t>
  </si>
  <si>
    <t>05348</t>
  </si>
  <si>
    <t>033000023</t>
  </si>
  <si>
    <t>肥东合成六车间（使它隆），V-4607</t>
  </si>
  <si>
    <t>05349</t>
  </si>
  <si>
    <t>033000024</t>
  </si>
  <si>
    <t>肥东合成六车间（使它隆），V-4609</t>
  </si>
  <si>
    <t>05350</t>
  </si>
  <si>
    <t>033000025</t>
  </si>
  <si>
    <t>肥东合成六车间（使它隆），V-4615</t>
  </si>
  <si>
    <t>05351</t>
  </si>
  <si>
    <t>033000026</t>
  </si>
  <si>
    <t>V=300L，内衬搪玻璃</t>
  </si>
  <si>
    <t>肥东合成六车间（使它隆），V-4620H</t>
  </si>
  <si>
    <t>553.10</t>
  </si>
  <si>
    <t>05352</t>
  </si>
  <si>
    <t>033000027</t>
  </si>
  <si>
    <t>肥东合成六车间（使它隆），V-4620I</t>
  </si>
  <si>
    <t>05353</t>
  </si>
  <si>
    <t>033000028</t>
  </si>
  <si>
    <t>肥东合成六车间（使它隆），V-4620J</t>
  </si>
  <si>
    <t>05354</t>
  </si>
  <si>
    <t>033000029</t>
  </si>
  <si>
    <t>肥东合成六车间（使它隆），V-4620D</t>
  </si>
  <si>
    <t>05355</t>
  </si>
  <si>
    <t>033000030</t>
  </si>
  <si>
    <t>肥东合成六车间（使它隆），V-4620E</t>
  </si>
  <si>
    <t>05356</t>
  </si>
  <si>
    <t>033000031</t>
  </si>
  <si>
    <t>肥东合成六车间（使它隆），V-4620F</t>
  </si>
  <si>
    <t>05357</t>
  </si>
  <si>
    <t>033000032</t>
  </si>
  <si>
    <t>肥东合成六车间（使它隆），V-4620G</t>
  </si>
  <si>
    <t>05358</t>
  </si>
  <si>
    <t>032900023</t>
  </si>
  <si>
    <t>肥东合成五车间（技改车间），V-0340A</t>
  </si>
  <si>
    <t>05359</t>
  </si>
  <si>
    <t>032900024</t>
  </si>
  <si>
    <t>肥东合成五车间（技改车间），V-0340B</t>
  </si>
  <si>
    <t>05360</t>
  </si>
  <si>
    <t>032900025</t>
  </si>
  <si>
    <t>肥东合成五车间（技改车间），V-0315</t>
  </si>
  <si>
    <t>05361</t>
  </si>
  <si>
    <t>032900026</t>
  </si>
  <si>
    <t>肥东合成五车间（技改车间），V-0316</t>
  </si>
  <si>
    <t>05362</t>
  </si>
  <si>
    <t>032900027</t>
  </si>
  <si>
    <t>肥东合成五车间（技改车间），V-0317</t>
  </si>
  <si>
    <t>05363</t>
  </si>
  <si>
    <t>032900028</t>
  </si>
  <si>
    <t>肥东合成五车间（技改车间），V-0318</t>
  </si>
  <si>
    <t>05364</t>
  </si>
  <si>
    <t>032900029</t>
  </si>
  <si>
    <t>肥东合成五车间（技改车间），V-0337A</t>
  </si>
  <si>
    <t>05365</t>
  </si>
  <si>
    <t>032900030</t>
  </si>
  <si>
    <t>肥东合成五车间（技改车间），V-0337B</t>
  </si>
  <si>
    <t>05366</t>
  </si>
  <si>
    <t>032900031</t>
  </si>
  <si>
    <t>肥东合成五车间（技改车间），V-0337C</t>
  </si>
  <si>
    <t>05367</t>
  </si>
  <si>
    <t>032900032</t>
  </si>
  <si>
    <t>安全缓冲罐</t>
  </si>
  <si>
    <t>V=2㎥，内衬搪玻璃</t>
  </si>
  <si>
    <t>肥东合成五车间（技改车间），V-0341</t>
  </si>
  <si>
    <t>209.73</t>
  </si>
  <si>
    <t>1,048.65</t>
  </si>
  <si>
    <t>838.94</t>
  </si>
  <si>
    <t>05368</t>
  </si>
  <si>
    <t>033000033</t>
  </si>
  <si>
    <t>500L，内衬搪玻璃</t>
  </si>
  <si>
    <t>肥东合成六车间（使它隆），V-4620A</t>
  </si>
  <si>
    <t>597.35</t>
  </si>
  <si>
    <t>05369</t>
  </si>
  <si>
    <t>033000034</t>
  </si>
  <si>
    <t>肥东合成六车间（使它隆），V-4620B</t>
  </si>
  <si>
    <t>05370</t>
  </si>
  <si>
    <t>033000035</t>
  </si>
  <si>
    <t>肥东合成六车间（使它隆），V-4620C</t>
  </si>
  <si>
    <t>05371</t>
  </si>
  <si>
    <t>033000036</t>
  </si>
  <si>
    <t>仲辛醇接收罐</t>
  </si>
  <si>
    <t>2000L，内衬搪玻璃</t>
  </si>
  <si>
    <t>肥东合成六车间（使它隆），V-4618A和V-4618B 改用旧罐2000L，更换原500L</t>
  </si>
  <si>
    <t>05372</t>
  </si>
  <si>
    <t>032900033</t>
  </si>
  <si>
    <t>YKC40-10㎡-II，碳钢/石墨</t>
  </si>
  <si>
    <t>肥东合成五车间（技改车间），E-4607A</t>
  </si>
  <si>
    <t>389.40</t>
  </si>
  <si>
    <t>05373</t>
  </si>
  <si>
    <t>032900034</t>
  </si>
  <si>
    <t>肥东合成五车间（技改车间），E-4607B</t>
  </si>
  <si>
    <t>05374</t>
  </si>
  <si>
    <t>032900035</t>
  </si>
  <si>
    <t>肥东合成五车间（技改车间），E-4608A</t>
  </si>
  <si>
    <t>05375</t>
  </si>
  <si>
    <t>032900036</t>
  </si>
  <si>
    <t>肥东合成五车间（技改车间），E-4608B</t>
  </si>
  <si>
    <t>05376</t>
  </si>
  <si>
    <t>032900037</t>
  </si>
  <si>
    <t>YKC50-20㎡-II，碳钢/石墨</t>
  </si>
  <si>
    <t>肥东合成五车间（技改车间），E-0301A</t>
  </si>
  <si>
    <t>155.75</t>
  </si>
  <si>
    <t>778.75</t>
  </si>
  <si>
    <t>623.01</t>
  </si>
  <si>
    <t>05377</t>
  </si>
  <si>
    <t>032900038</t>
  </si>
  <si>
    <t>肥东合成五车间（技改车间），E-0301B</t>
  </si>
  <si>
    <t>05378</t>
  </si>
  <si>
    <t>032900039</t>
  </si>
  <si>
    <t>肥东合成五车间（技改车间），E-0302A</t>
  </si>
  <si>
    <t>05379</t>
  </si>
  <si>
    <t>032900040</t>
  </si>
  <si>
    <t>肥东合成五车间（技改车间），E-0302B</t>
  </si>
  <si>
    <t>05380</t>
  </si>
  <si>
    <t>032900041</t>
  </si>
  <si>
    <t>肥东合成五车间（技改车间），E-0303</t>
  </si>
  <si>
    <t>05381</t>
  </si>
  <si>
    <t>032900042</t>
  </si>
  <si>
    <t>肥东合成五车间（技改车间），E-0304</t>
  </si>
  <si>
    <t>05382</t>
  </si>
  <si>
    <t>032900043</t>
  </si>
  <si>
    <t>肥东合成五车间（技改车间），E-0305A</t>
  </si>
  <si>
    <t>05383</t>
  </si>
  <si>
    <t>032900044</t>
  </si>
  <si>
    <t>肥东合成五车间（技改车间），E-0305B</t>
  </si>
  <si>
    <t>05384</t>
  </si>
  <si>
    <t>032900045</t>
  </si>
  <si>
    <t>肥东合成五车间（技改车间），E-0306A</t>
  </si>
  <si>
    <t>05385</t>
  </si>
  <si>
    <t>032900046</t>
  </si>
  <si>
    <t>肥东合成五车间（技改车间），E-0306B</t>
  </si>
  <si>
    <t>05386</t>
  </si>
  <si>
    <t>032900047</t>
  </si>
  <si>
    <t>肥东合成五车间（技改车间），E-0307</t>
  </si>
  <si>
    <t>05387</t>
  </si>
  <si>
    <t>032900048</t>
  </si>
  <si>
    <t>肥东合成五车间（技改车间），E-0308</t>
  </si>
  <si>
    <t>05388</t>
  </si>
  <si>
    <t>032900049</t>
  </si>
  <si>
    <t>肥东合成五车间（技改车间），E-0309</t>
  </si>
  <si>
    <t>05389</t>
  </si>
  <si>
    <t>032900050</t>
  </si>
  <si>
    <t>肥东合成五车间（技改车间），E-0310</t>
  </si>
  <si>
    <t>05390</t>
  </si>
  <si>
    <t>033000037</t>
  </si>
  <si>
    <t>PLD1600NF，材质304</t>
  </si>
  <si>
    <t>肥东合成六车间（使它隆）</t>
  </si>
  <si>
    <t>2,991.15</t>
  </si>
  <si>
    <t>14,955.75</t>
  </si>
  <si>
    <t>11,964.60</t>
  </si>
  <si>
    <t>05391</t>
  </si>
  <si>
    <t>033000038</t>
  </si>
  <si>
    <t>05392</t>
  </si>
  <si>
    <t>033000039</t>
  </si>
  <si>
    <t>05393</t>
  </si>
  <si>
    <t>033000040</t>
  </si>
  <si>
    <t>05394</t>
  </si>
  <si>
    <t>032900051</t>
  </si>
  <si>
    <t>肥东合成五车间（技改车间）</t>
  </si>
  <si>
    <t>05395</t>
  </si>
  <si>
    <t>032900052</t>
  </si>
  <si>
    <t>平板式上卸料吊带密闭离心机</t>
  </si>
  <si>
    <t>PSD1500I，材质TA2</t>
  </si>
  <si>
    <t>2,460.18</t>
  </si>
  <si>
    <t>12,300.90</t>
  </si>
  <si>
    <t>9,840.71</t>
  </si>
  <si>
    <t>05396</t>
  </si>
  <si>
    <t>032900053</t>
  </si>
  <si>
    <t>05397</t>
  </si>
  <si>
    <t>032900054</t>
  </si>
  <si>
    <t>GFG-500，材质304，一楼</t>
  </si>
  <si>
    <t>2,051.77</t>
  </si>
  <si>
    <t>10,258.85</t>
  </si>
  <si>
    <t>8,207.08</t>
  </si>
  <si>
    <t>05398</t>
  </si>
  <si>
    <t>032900055</t>
  </si>
  <si>
    <t>05399</t>
  </si>
  <si>
    <t>033000041</t>
  </si>
  <si>
    <t>GFG-500，材质304，三楼</t>
  </si>
  <si>
    <t>2,149.12</t>
  </si>
  <si>
    <t>10,745.60</t>
  </si>
  <si>
    <t>8,596.46</t>
  </si>
  <si>
    <t>05400</t>
  </si>
  <si>
    <t>033000042</t>
  </si>
  <si>
    <t>旋转闪蒸干燥机</t>
  </si>
  <si>
    <t>XSG-800，材质304/碳钢，一楼</t>
  </si>
  <si>
    <t>2,747.35</t>
  </si>
  <si>
    <t>13,736.75</t>
  </si>
  <si>
    <t>10,989.38</t>
  </si>
  <si>
    <t>05401</t>
  </si>
  <si>
    <t>032900056</t>
  </si>
  <si>
    <t>水喷射泵</t>
  </si>
  <si>
    <t>WVPF200-I，钢衬氟</t>
  </si>
  <si>
    <t>234.50</t>
  </si>
  <si>
    <t>05402</t>
  </si>
  <si>
    <t>032900057</t>
  </si>
  <si>
    <t>05403</t>
  </si>
  <si>
    <t>032900058</t>
  </si>
  <si>
    <t>05404</t>
  </si>
  <si>
    <t>032900059</t>
  </si>
  <si>
    <t>05405</t>
  </si>
  <si>
    <t>032900060</t>
  </si>
  <si>
    <t>05406</t>
  </si>
  <si>
    <t>032900061</t>
  </si>
  <si>
    <t>05407</t>
  </si>
  <si>
    <t>032900062</t>
  </si>
  <si>
    <t>05408</t>
  </si>
  <si>
    <t>032900063</t>
  </si>
  <si>
    <t>05409</t>
  </si>
  <si>
    <t>032900064</t>
  </si>
  <si>
    <t>05410</t>
  </si>
  <si>
    <t>032900065</t>
  </si>
  <si>
    <t>05411</t>
  </si>
  <si>
    <t>032900066</t>
  </si>
  <si>
    <t>甲苯中间罐</t>
  </si>
  <si>
    <t>V=10m3，碳钢</t>
  </si>
  <si>
    <t>肥东合成五车间（技改车间），V-0301</t>
  </si>
  <si>
    <t>1,415.95</t>
  </si>
  <si>
    <t>05412</t>
  </si>
  <si>
    <t>032900067</t>
  </si>
  <si>
    <t>液碱中间罐</t>
  </si>
  <si>
    <t>V=20m3，碳钢</t>
  </si>
  <si>
    <t>肥东合成五车间（技改车间），V-0303</t>
  </si>
  <si>
    <t>05413</t>
  </si>
  <si>
    <t>032900068</t>
  </si>
  <si>
    <t>甲苯接收罐</t>
  </si>
  <si>
    <t>肥东合成五车间（技改车间），V-0307</t>
  </si>
  <si>
    <t>05414</t>
  </si>
  <si>
    <t>032900069</t>
  </si>
  <si>
    <t>冰水槽</t>
  </si>
  <si>
    <t>V=5000L，碳钢</t>
  </si>
  <si>
    <t>肥东合成五车间（技改车间），V-0305</t>
  </si>
  <si>
    <t>05415</t>
  </si>
  <si>
    <t>033000043</t>
  </si>
  <si>
    <t>温水槽</t>
  </si>
  <si>
    <t>05416</t>
  </si>
  <si>
    <t>032900070</t>
  </si>
  <si>
    <t>V=1000L，碳钢</t>
  </si>
  <si>
    <t>肥东合成五车间（技改车间），V-0304</t>
  </si>
  <si>
    <t>442.50</t>
  </si>
  <si>
    <t>05417</t>
  </si>
  <si>
    <t>032900071</t>
  </si>
  <si>
    <t>污水槽</t>
  </si>
  <si>
    <t>V=8m3，碳钢</t>
  </si>
  <si>
    <t>肥东合成五车间（技改车间），V-0339</t>
  </si>
  <si>
    <t>1,327.45</t>
  </si>
  <si>
    <t>05418</t>
  </si>
  <si>
    <t>033000044</t>
  </si>
  <si>
    <t>肥东合成六车间（使它隆），V-4622</t>
  </si>
  <si>
    <t>05419</t>
  </si>
  <si>
    <t>033000045</t>
  </si>
  <si>
    <t>冷凝水槽</t>
  </si>
  <si>
    <t>肥东合成六车间（使它隆），V-4623</t>
  </si>
  <si>
    <t>05420</t>
  </si>
  <si>
    <t>032900072</t>
  </si>
  <si>
    <t>碱洗吸收罐</t>
  </si>
  <si>
    <t>肥东合成五车间（技改车间），V-0311</t>
  </si>
  <si>
    <t>2,433.65</t>
  </si>
  <si>
    <t>05421</t>
  </si>
  <si>
    <t>032900073</t>
  </si>
  <si>
    <t>肥东合成五车间（技改车间），V-0312</t>
  </si>
  <si>
    <t>05422</t>
  </si>
  <si>
    <t>032900074</t>
  </si>
  <si>
    <t>肥东合成五车间（技改车间），V-0313</t>
  </si>
  <si>
    <t>05423</t>
  </si>
  <si>
    <t>032900075</t>
  </si>
  <si>
    <t>肥东合成五车间（技改车间），V-0314</t>
  </si>
  <si>
    <t>05424</t>
  </si>
  <si>
    <t>032900076</t>
  </si>
  <si>
    <t>肥东合成五车间（技改车间），V-0336A</t>
  </si>
  <si>
    <t>05425</t>
  </si>
  <si>
    <t>032900077</t>
  </si>
  <si>
    <t>肥东合成五车间（技改车间），V-0336B</t>
  </si>
  <si>
    <t>05426</t>
  </si>
  <si>
    <t>032900078</t>
  </si>
  <si>
    <t>肥东合成五车间（技改车间），V-0336C</t>
  </si>
  <si>
    <t>05427</t>
  </si>
  <si>
    <t>033000046</t>
  </si>
  <si>
    <t>肥东合成六车间（使它隆），V-4621</t>
  </si>
  <si>
    <t>05428</t>
  </si>
  <si>
    <t>032900079</t>
  </si>
  <si>
    <t>氢氧化钠计量罐</t>
  </si>
  <si>
    <t>V=1500L，碳钢</t>
  </si>
  <si>
    <t>肥东合成五车间（技改车间），V-0330A</t>
  </si>
  <si>
    <t>575.20</t>
  </si>
  <si>
    <t>05429</t>
  </si>
  <si>
    <t>032900080</t>
  </si>
  <si>
    <t>肥东合成五车间（技改车间），V-0330B</t>
  </si>
  <si>
    <t>05430</t>
  </si>
  <si>
    <t>032900081</t>
  </si>
  <si>
    <t>丙酮接收罐</t>
  </si>
  <si>
    <t>V=5m3，材质304</t>
  </si>
  <si>
    <t>肥东合成五车间（技改车间），V-0332A</t>
  </si>
  <si>
    <t>05431</t>
  </si>
  <si>
    <t>032900082</t>
  </si>
  <si>
    <t>肥东合成五车间（技改车间），V-0332B</t>
  </si>
  <si>
    <t>05432</t>
  </si>
  <si>
    <t>033000047</t>
  </si>
  <si>
    <t>乙醇接收槽</t>
  </si>
  <si>
    <t>肥东合成六车间（使它隆），V-4616</t>
  </si>
  <si>
    <t>05433</t>
  </si>
  <si>
    <t>033000048</t>
  </si>
  <si>
    <t>氨水罐</t>
  </si>
  <si>
    <t>肥东合成六车间（使它隆），V-4608A</t>
  </si>
  <si>
    <t>05434</t>
  </si>
  <si>
    <t>033000049</t>
  </si>
  <si>
    <t>DMSO中间罐</t>
  </si>
  <si>
    <t>肥东合成六车间（使它隆），V-4613</t>
  </si>
  <si>
    <t>619.47</t>
  </si>
  <si>
    <t>3,097.35</t>
  </si>
  <si>
    <t>05435</t>
  </si>
  <si>
    <t>033000050</t>
  </si>
  <si>
    <t>二甲亚砜接收罐</t>
  </si>
  <si>
    <t>肥东合成六车间（使它隆），V-4605</t>
  </si>
  <si>
    <t>929.20</t>
  </si>
  <si>
    <t>4,646.00</t>
  </si>
  <si>
    <t>3,716.81</t>
  </si>
  <si>
    <t>05436</t>
  </si>
  <si>
    <t>033000051</t>
  </si>
  <si>
    <t>DMSO接收罐</t>
  </si>
  <si>
    <t>3000L，材质304</t>
  </si>
  <si>
    <t>肥东合成六车间（使它隆），V-4611</t>
  </si>
  <si>
    <t>3,982.30</t>
  </si>
  <si>
    <t>05437</t>
  </si>
  <si>
    <t>033000052</t>
  </si>
  <si>
    <t>回收水接收罐</t>
  </si>
  <si>
    <t>肥东合成六车间（使它隆），V-4612</t>
  </si>
  <si>
    <t>05438</t>
  </si>
  <si>
    <t>033000053</t>
  </si>
  <si>
    <t>脱水接收罐</t>
  </si>
  <si>
    <t>500L，材质304</t>
  </si>
  <si>
    <t>肥东合成六车间（使它隆），V-4601A</t>
  </si>
  <si>
    <t>398.25</t>
  </si>
  <si>
    <t>05439</t>
  </si>
  <si>
    <t>033000054</t>
  </si>
  <si>
    <t>肥东合成六车间（使它隆），V-4601B</t>
  </si>
  <si>
    <t>05440</t>
  </si>
  <si>
    <t>033000055</t>
  </si>
  <si>
    <t>肥东合成六车间（使它隆），V-4601C</t>
  </si>
  <si>
    <t>05441</t>
  </si>
  <si>
    <t>033000056</t>
  </si>
  <si>
    <t>中间体计量罐</t>
  </si>
  <si>
    <t>10000L，材质304</t>
  </si>
  <si>
    <t>肥东合成六车间（使它隆），V-4602</t>
  </si>
  <si>
    <t>1,902.65</t>
  </si>
  <si>
    <t>9,513.25</t>
  </si>
  <si>
    <t>7,610.62</t>
  </si>
  <si>
    <t>05442</t>
  </si>
  <si>
    <t>033000057</t>
  </si>
  <si>
    <t>二次精馏接收罐</t>
  </si>
  <si>
    <t>V=1000L，材质304</t>
  </si>
  <si>
    <t>肥东合成六车间（使它隆），V-4603A</t>
  </si>
  <si>
    <t>05443</t>
  </si>
  <si>
    <t>033000058</t>
  </si>
  <si>
    <t>肥东合成六车间（使它隆），V-4603B</t>
  </si>
  <si>
    <t>05444</t>
  </si>
  <si>
    <t>033000059</t>
  </si>
  <si>
    <t>肥东合成六车间（使它隆），V-4603C</t>
  </si>
  <si>
    <t>05445</t>
  </si>
  <si>
    <t>032900083</t>
  </si>
  <si>
    <t>螺旋板冷凝器</t>
  </si>
  <si>
    <t>换热面积F=20m2，材质304</t>
  </si>
  <si>
    <t>肥东合成五车间（技改车间），E-0317A</t>
  </si>
  <si>
    <t>05446</t>
  </si>
  <si>
    <t>032900084</t>
  </si>
  <si>
    <t>肥东合成五车间（技改车间），E-0317B</t>
  </si>
  <si>
    <t>05447</t>
  </si>
  <si>
    <t>032900085</t>
  </si>
  <si>
    <t>换热面积F=10m2，材质304</t>
  </si>
  <si>
    <t>肥东合成五车间（技改车间），E-0318A</t>
  </si>
  <si>
    <t>663.70</t>
  </si>
  <si>
    <t>05448</t>
  </si>
  <si>
    <t>032900086</t>
  </si>
  <si>
    <t>肥东合成五车间（技改车间），E-0318B</t>
  </si>
  <si>
    <t>05449</t>
  </si>
  <si>
    <t>033000060</t>
  </si>
  <si>
    <t>肥东合成六车间（使它隆），E-4601A</t>
  </si>
  <si>
    <t>1,238.95</t>
  </si>
  <si>
    <t>05450</t>
  </si>
  <si>
    <t>033000061</t>
  </si>
  <si>
    <t>肥东合成六车间（使它隆），E-4601B</t>
  </si>
  <si>
    <t>05451</t>
  </si>
  <si>
    <t>033000062</t>
  </si>
  <si>
    <t>肥东合成六车间（使它隆），E-4601C</t>
  </si>
  <si>
    <t>05452</t>
  </si>
  <si>
    <t>033000063</t>
  </si>
  <si>
    <t>肥东合成六车间（使它隆），E-4602</t>
  </si>
  <si>
    <t>05453</t>
  </si>
  <si>
    <t>033000064</t>
  </si>
  <si>
    <t>肥东合成六车间（使它隆），E-4605</t>
  </si>
  <si>
    <t>05454</t>
  </si>
  <si>
    <t>033000065</t>
  </si>
  <si>
    <t>肥东合成六车间（使它隆），E-4606</t>
  </si>
  <si>
    <t>05455</t>
  </si>
  <si>
    <t>033000066</t>
  </si>
  <si>
    <t>肥东合成六车间（使它隆），E-4604</t>
  </si>
  <si>
    <t>05456</t>
  </si>
  <si>
    <t>033000067</t>
  </si>
  <si>
    <t>肥东合成六车间（使它隆），E-4611</t>
  </si>
  <si>
    <t>05457</t>
  </si>
  <si>
    <t>033000068</t>
  </si>
  <si>
    <t>肥东合成六车间（使它隆），E-4609A</t>
  </si>
  <si>
    <t>05458</t>
  </si>
  <si>
    <t>033000069</t>
  </si>
  <si>
    <t>肥东合成六车间（使它隆），E-4609B</t>
  </si>
  <si>
    <t>05459</t>
  </si>
  <si>
    <t>033000070</t>
  </si>
  <si>
    <t>肥东合成六车间（使它隆），E-4610</t>
  </si>
  <si>
    <t>05460</t>
  </si>
  <si>
    <t>033000071</t>
  </si>
  <si>
    <t>胺化冷凝器</t>
  </si>
  <si>
    <t>换热面积F=5m2，材质304</t>
  </si>
  <si>
    <t>肥东合成六车间（使它隆），E-4603</t>
  </si>
  <si>
    <t>05461</t>
  </si>
  <si>
    <t>033000072</t>
  </si>
  <si>
    <t>氟化精馏塔</t>
  </si>
  <si>
    <t>φ500，H=6m，材质304</t>
  </si>
  <si>
    <t>肥东合成六车间（使它隆），T-4601A</t>
  </si>
  <si>
    <t>2,477.90</t>
  </si>
  <si>
    <t>1,982.30</t>
  </si>
  <si>
    <t>05462</t>
  </si>
  <si>
    <t>033000073</t>
  </si>
  <si>
    <t>肥东合成六车间（使它隆），T-4601B</t>
  </si>
  <si>
    <t>05463</t>
  </si>
  <si>
    <t>033000074</t>
  </si>
  <si>
    <t>肥东合成六车间（使它隆），T-4601C</t>
  </si>
  <si>
    <t>05464</t>
  </si>
  <si>
    <t>033000075</t>
  </si>
  <si>
    <t>脱水釜精馏塔</t>
  </si>
  <si>
    <t>肥东合成六车间（使它隆），T-4602</t>
  </si>
  <si>
    <t>05465</t>
  </si>
  <si>
    <t>033000076</t>
  </si>
  <si>
    <t>立式无油真空泵</t>
  </si>
  <si>
    <t>WLW-100BC，11KW防爆电机，材质：铸铁不锈钢</t>
  </si>
  <si>
    <t>南通市天奕真空设备有限公司</t>
  </si>
  <si>
    <t>584.05</t>
  </si>
  <si>
    <t>05466</t>
  </si>
  <si>
    <t>033000077</t>
  </si>
  <si>
    <t>05467</t>
  </si>
  <si>
    <t>033000078</t>
  </si>
  <si>
    <t>05468</t>
  </si>
  <si>
    <t>033000079</t>
  </si>
  <si>
    <t>05469</t>
  </si>
  <si>
    <t>033000080</t>
  </si>
  <si>
    <t>05470</t>
  </si>
  <si>
    <t>033000081</t>
  </si>
  <si>
    <t>WLW-200BC+ZJ-300，18.5KW防爆电机</t>
  </si>
  <si>
    <t>1,529.20</t>
  </si>
  <si>
    <t>05471</t>
  </si>
  <si>
    <t>032900087</t>
  </si>
  <si>
    <t>冷却塔循环水管道泵</t>
  </si>
  <si>
    <t>ISG200-315，55KW防爆电机，泵过流材质为铸铁，流量400㎥/h</t>
  </si>
  <si>
    <t>199.65</t>
  </si>
  <si>
    <t>998.25</t>
  </si>
  <si>
    <t>798.58</t>
  </si>
  <si>
    <t>05472</t>
  </si>
  <si>
    <t>032900088</t>
  </si>
  <si>
    <t>05473</t>
  </si>
  <si>
    <t>032900089</t>
  </si>
  <si>
    <t>碱循环泵</t>
  </si>
  <si>
    <t>MJ100-80-160，18.5KW防爆电机，泵过流材质为SS321不锈钢，流量100㎥/h</t>
  </si>
  <si>
    <t>肥东合成五车间（技改车间），P-0312</t>
  </si>
  <si>
    <t>119.38</t>
  </si>
  <si>
    <t>596.90</t>
  </si>
  <si>
    <t>477.52</t>
  </si>
  <si>
    <t>05474</t>
  </si>
  <si>
    <t>032900090</t>
  </si>
  <si>
    <t>肥东合成五车间（技改车间），P-0313</t>
  </si>
  <si>
    <t>05475</t>
  </si>
  <si>
    <t>032900091</t>
  </si>
  <si>
    <t>MJ80-65-160，11KW防爆电机，泵过流材质为SS321不锈钢，流量50㎥/h</t>
  </si>
  <si>
    <t>肥东合成五车间（技改车间），P-0314</t>
  </si>
  <si>
    <t>96.68</t>
  </si>
  <si>
    <t>483.40</t>
  </si>
  <si>
    <t>386.73</t>
  </si>
  <si>
    <t>05476</t>
  </si>
  <si>
    <t>032900092</t>
  </si>
  <si>
    <t>肥东合成五车间（技改车间），P-0315</t>
  </si>
  <si>
    <t>05477</t>
  </si>
  <si>
    <t>032900093</t>
  </si>
  <si>
    <t>肥东合成五车间（技改车间），P-0328A</t>
  </si>
  <si>
    <t>05478</t>
  </si>
  <si>
    <t>032900094</t>
  </si>
  <si>
    <t>肥东合成五车间（技改车间），P-0328B</t>
  </si>
  <si>
    <t>05479</t>
  </si>
  <si>
    <t>032900095</t>
  </si>
  <si>
    <t>肥东合成五车间（技改车间），P-0328C</t>
  </si>
  <si>
    <t>05480</t>
  </si>
  <si>
    <t>033000082</t>
  </si>
  <si>
    <t>肥东合成六车间（使它隆），P-4618A</t>
  </si>
  <si>
    <t>05481</t>
  </si>
  <si>
    <t>033000083</t>
  </si>
  <si>
    <t>肥东合成六车间（使它隆），P-4618B</t>
  </si>
  <si>
    <t>05482</t>
  </si>
  <si>
    <t>032900096</t>
  </si>
  <si>
    <t>₵1000*6000*15mm，材质PP聚丙烯</t>
  </si>
  <si>
    <t>796.45</t>
  </si>
  <si>
    <t>05483</t>
  </si>
  <si>
    <t>033000084</t>
  </si>
  <si>
    <t>05484</t>
  </si>
  <si>
    <t>032900097</t>
  </si>
  <si>
    <t>₵1000*6300*15mm，材质PP聚丙烯，配套含离心泵50FP-25-3kw</t>
  </si>
  <si>
    <t>228.32</t>
  </si>
  <si>
    <t>1,141.60</t>
  </si>
  <si>
    <t>913.27</t>
  </si>
  <si>
    <t>05485</t>
  </si>
  <si>
    <t>033000085</t>
  </si>
  <si>
    <t>05486</t>
  </si>
  <si>
    <t>032900098</t>
  </si>
  <si>
    <t>玻璃钢储罐</t>
  </si>
  <si>
    <t>DN1000*1400</t>
  </si>
  <si>
    <t>江苏森之源环保科技有限公司</t>
  </si>
  <si>
    <t>287.60</t>
  </si>
  <si>
    <t>05487</t>
  </si>
  <si>
    <t>032900099</t>
  </si>
  <si>
    <t>05488</t>
  </si>
  <si>
    <t>032900100</t>
  </si>
  <si>
    <t>DN1800*2000</t>
  </si>
  <si>
    <t>641.60</t>
  </si>
  <si>
    <t>05489</t>
  </si>
  <si>
    <t>032900101</t>
  </si>
  <si>
    <t>05490</t>
  </si>
  <si>
    <t>032900102</t>
  </si>
  <si>
    <t>DN2000*2600</t>
  </si>
  <si>
    <t>752.20</t>
  </si>
  <si>
    <t>05491</t>
  </si>
  <si>
    <t>032900103</t>
  </si>
  <si>
    <t>DN2200*2600</t>
  </si>
  <si>
    <t>1,150.45</t>
  </si>
  <si>
    <t>05492</t>
  </si>
  <si>
    <t>032900104</t>
  </si>
  <si>
    <t>输送泵</t>
  </si>
  <si>
    <t>50FSB-30，3KW防爆电机，材质为氟塑料，流量12.5㎥/h</t>
  </si>
  <si>
    <t>肥东合成五车间（技改车间），P-0303</t>
  </si>
  <si>
    <t>天长市金马机械设备制造有限公司</t>
  </si>
  <si>
    <t>05493</t>
  </si>
  <si>
    <t>032900105</t>
  </si>
  <si>
    <t>肥东合成五车间（技改车间），P-0325</t>
  </si>
  <si>
    <t>05494</t>
  </si>
  <si>
    <t>033000086</t>
  </si>
  <si>
    <t>肥东合成六车间（使它隆），P-4611</t>
  </si>
  <si>
    <t>05495</t>
  </si>
  <si>
    <t>033000087</t>
  </si>
  <si>
    <t>肥东合成六车间（使它隆），P-4612</t>
  </si>
  <si>
    <t>05496</t>
  </si>
  <si>
    <t>033000088</t>
  </si>
  <si>
    <t>肥东合成六车间（使它隆），P-4613</t>
  </si>
  <si>
    <t>05497</t>
  </si>
  <si>
    <t>032900106</t>
  </si>
  <si>
    <t>母液输送泵</t>
  </si>
  <si>
    <t>FSJB50-32，3KW防爆电机，材质为氟塑料合金，流量11㎥/h</t>
  </si>
  <si>
    <t>肥东合成五车间（技改车间），P-0310</t>
  </si>
  <si>
    <t>26.19</t>
  </si>
  <si>
    <t>130.95</t>
  </si>
  <si>
    <t>104.78</t>
  </si>
  <si>
    <t>05498</t>
  </si>
  <si>
    <t>032900107</t>
  </si>
  <si>
    <t>水洗循环泵</t>
  </si>
  <si>
    <t>肥东合成五车间（技改车间），P-0311</t>
  </si>
  <si>
    <t>05499</t>
  </si>
  <si>
    <t>032900108</t>
  </si>
  <si>
    <t>循环泵、物料输送泵</t>
  </si>
  <si>
    <t>IHF65-50-160，5.5KW防爆电机，材质为衬46，流量25㎥/h</t>
  </si>
  <si>
    <t>肥东合成五车间（技改车间），P-0304</t>
  </si>
  <si>
    <t>46.46</t>
  </si>
  <si>
    <t>232.30</t>
  </si>
  <si>
    <t>05500</t>
  </si>
  <si>
    <t>033000089</t>
  </si>
  <si>
    <t>肥东合成六车间（使它隆），P-4602</t>
  </si>
  <si>
    <t>05501</t>
  </si>
  <si>
    <t>033000090</t>
  </si>
  <si>
    <t>肥东合成六车间（使它隆），P-4604</t>
  </si>
  <si>
    <t>05502</t>
  </si>
  <si>
    <t>033000091</t>
  </si>
  <si>
    <t>肥东合成六车间（使它隆），P-4605</t>
  </si>
  <si>
    <t>05503</t>
  </si>
  <si>
    <t>033000092</t>
  </si>
  <si>
    <t>肥东合成六车间（使它隆），P-4608</t>
  </si>
  <si>
    <t>05504</t>
  </si>
  <si>
    <t>033000093</t>
  </si>
  <si>
    <t>肥东合成六车间（使它隆），P-4610</t>
  </si>
  <si>
    <t>05505</t>
  </si>
  <si>
    <t>033000094</t>
  </si>
  <si>
    <t>肥东合成六车间（使它隆），P-4626</t>
  </si>
  <si>
    <t>05506</t>
  </si>
  <si>
    <t>033000095</t>
  </si>
  <si>
    <t>肥东合成六车间（使它隆），P-4627</t>
  </si>
  <si>
    <t>05507</t>
  </si>
  <si>
    <t>032900109</t>
  </si>
  <si>
    <t>物料输送泵</t>
  </si>
  <si>
    <t>IHF80-65-160，11KW防爆电机，材质为衬46，流量50㎥/h</t>
  </si>
  <si>
    <t>肥东合成五车间（技改车间），P-0305</t>
  </si>
  <si>
    <t>308.85</t>
  </si>
  <si>
    <t>05508</t>
  </si>
  <si>
    <t>032900110</t>
  </si>
  <si>
    <t>肥东合成五车间（技改车间），P-0307</t>
  </si>
  <si>
    <t>05509</t>
  </si>
  <si>
    <t>032900111</t>
  </si>
  <si>
    <t>肥东合成五车间（技改车间），P-0309</t>
  </si>
  <si>
    <t>05510</t>
  </si>
  <si>
    <t>032900112</t>
  </si>
  <si>
    <t>肥东合成五车间（技改车间），P-0326</t>
  </si>
  <si>
    <t>05511</t>
  </si>
  <si>
    <t>032900113</t>
  </si>
  <si>
    <t>母液输送泵（自吸泵）</t>
  </si>
  <si>
    <t>50FZB-30，4KW防爆电机，材质为全氟，流量12.5㎥/h</t>
  </si>
  <si>
    <t>肥东合成五车间（技改车间），P-0308A</t>
  </si>
  <si>
    <t>28.85</t>
  </si>
  <si>
    <t>144.25</t>
  </si>
  <si>
    <t>115.40</t>
  </si>
  <si>
    <t>05512</t>
  </si>
  <si>
    <t>033000096</t>
  </si>
  <si>
    <t>肥东合成六车间（使它隆），P-4603</t>
  </si>
  <si>
    <t>05513</t>
  </si>
  <si>
    <t>033000097</t>
  </si>
  <si>
    <t>肥东合成六车间（使它隆），P-4606</t>
  </si>
  <si>
    <t>05514</t>
  </si>
  <si>
    <t>033000098</t>
  </si>
  <si>
    <t>肥东合成六车间（使它隆），P-4609</t>
  </si>
  <si>
    <t>05515</t>
  </si>
  <si>
    <t>033000099</t>
  </si>
  <si>
    <t>肥东合成六车间（使它隆），P-4616</t>
  </si>
  <si>
    <t>05516</t>
  </si>
  <si>
    <t>033000100</t>
  </si>
  <si>
    <t>肥东合成六车间（使它隆），P-4619</t>
  </si>
  <si>
    <t>05517</t>
  </si>
  <si>
    <t>033000101</t>
  </si>
  <si>
    <t>肥东合成六车间（使它隆），P-4620</t>
  </si>
  <si>
    <t>05518</t>
  </si>
  <si>
    <t>033000102</t>
  </si>
  <si>
    <t>肥东合成六车间（使它隆），P-0327A</t>
  </si>
  <si>
    <t>05519</t>
  </si>
  <si>
    <t>033000103</t>
  </si>
  <si>
    <t>肥东合成六车间（使它隆），P-0330</t>
  </si>
  <si>
    <t>05520</t>
  </si>
  <si>
    <t>032900114</t>
  </si>
  <si>
    <t>IHF32-25-125A，1.1KW防爆电机，材质为衬46，流量3㎥/h</t>
  </si>
  <si>
    <t>肥东合成五车间（技改车间），P-3025</t>
  </si>
  <si>
    <t>128.30</t>
  </si>
  <si>
    <t>05521</t>
  </si>
  <si>
    <t>033000104</t>
  </si>
  <si>
    <t>肥东合成六车间（使它隆），P-4601A</t>
  </si>
  <si>
    <t>05522</t>
  </si>
  <si>
    <t>033000105</t>
  </si>
  <si>
    <t>肥东合成六车间（使它隆），P-4601B</t>
  </si>
  <si>
    <t>05523</t>
  </si>
  <si>
    <t>033000106</t>
  </si>
  <si>
    <t>肥东合成六车间（使它隆），P-4623</t>
  </si>
  <si>
    <t>05524</t>
  </si>
  <si>
    <t>033000107</t>
  </si>
  <si>
    <t>IHF50-32-160，3KW防爆电机，材质为衬46，流量12.5㎥/h</t>
  </si>
  <si>
    <t>肥东合成六车间（使它隆），P-E4611</t>
  </si>
  <si>
    <t>36.28</t>
  </si>
  <si>
    <t>181.40</t>
  </si>
  <si>
    <t>145.13</t>
  </si>
  <si>
    <t>05525</t>
  </si>
  <si>
    <t>033000108</t>
  </si>
  <si>
    <t>05526</t>
  </si>
  <si>
    <t>032900115</t>
  </si>
  <si>
    <t>IMD50-32-160F，4KW防爆电机，材质为衬46，流量12.5㎥/h</t>
  </si>
  <si>
    <t>肥东合成五车间（技改车间），P-0301</t>
  </si>
  <si>
    <t>54.34</t>
  </si>
  <si>
    <t>271.70</t>
  </si>
  <si>
    <t>217.35</t>
  </si>
  <si>
    <t>05527</t>
  </si>
  <si>
    <t>032900116</t>
  </si>
  <si>
    <t>肥东合成五车间（技改车间），P-0302</t>
  </si>
  <si>
    <t>05528</t>
  </si>
  <si>
    <t>032900117</t>
  </si>
  <si>
    <t>肥东合成五车间（技改车间），P-0306</t>
  </si>
  <si>
    <t>05529</t>
  </si>
  <si>
    <t>032900118</t>
  </si>
  <si>
    <t>肥东合成五车间（技改车间），P-0324A</t>
  </si>
  <si>
    <t>05530</t>
  </si>
  <si>
    <t>032900119</t>
  </si>
  <si>
    <t>肥东合成五车间（技改车间），P-0324B</t>
  </si>
  <si>
    <t>05531</t>
  </si>
  <si>
    <t>033000109</t>
  </si>
  <si>
    <t>肥东合成六车间（使它隆），P-4624</t>
  </si>
  <si>
    <t>05532</t>
  </si>
  <si>
    <t>033000110</t>
  </si>
  <si>
    <t>肥东合成六车间（使它隆），P-4625A</t>
  </si>
  <si>
    <t>05533</t>
  </si>
  <si>
    <t>033000111</t>
  </si>
  <si>
    <t>肥东合成六车间（使它隆），P-4625B</t>
  </si>
  <si>
    <t>05534</t>
  </si>
  <si>
    <t>033000112</t>
  </si>
  <si>
    <t>肥东合成六车间（使它隆），P-4607A</t>
  </si>
  <si>
    <t>05535</t>
  </si>
  <si>
    <t>033000113</t>
  </si>
  <si>
    <t>肥东合成六车间（使它隆），P-4607B</t>
  </si>
  <si>
    <t>05536</t>
  </si>
  <si>
    <t>033000114</t>
  </si>
  <si>
    <t>肥东合成六车间（使它隆），P-4614</t>
  </si>
  <si>
    <t>05537</t>
  </si>
  <si>
    <t>033000115</t>
  </si>
  <si>
    <t>肥东合成六车间（使它隆），P-4615</t>
  </si>
  <si>
    <t>05538</t>
  </si>
  <si>
    <t>033000116</t>
  </si>
  <si>
    <t>肥东合成六车间（使它隆），P-4617</t>
  </si>
  <si>
    <t>05539</t>
  </si>
  <si>
    <t>032900120</t>
  </si>
  <si>
    <t>防爆检修电源箱</t>
  </si>
  <si>
    <t>尺寸400*800*160，铸铝式，下进线DN40，下出线DN25，防爆等级EdxII AT3 Gb</t>
  </si>
  <si>
    <t>合肥辉朗电气有限责任公司</t>
  </si>
  <si>
    <t>49.17</t>
  </si>
  <si>
    <t>245.85</t>
  </si>
  <si>
    <t>196.67</t>
  </si>
  <si>
    <t>05540</t>
  </si>
  <si>
    <t>032900121</t>
  </si>
  <si>
    <t>05541</t>
  </si>
  <si>
    <t>033000117</t>
  </si>
  <si>
    <t>05542</t>
  </si>
  <si>
    <t>033000118</t>
  </si>
  <si>
    <t>05543</t>
  </si>
  <si>
    <t>032900122</t>
  </si>
  <si>
    <t>防爆成套控制柜</t>
  </si>
  <si>
    <t>尺寸800*800*160，铸铝式，下进线DN50，下出线DN25，防爆等级EdxII AT2 Gb</t>
  </si>
  <si>
    <t>95.59</t>
  </si>
  <si>
    <t>477.95</t>
  </si>
  <si>
    <t>382.37</t>
  </si>
  <si>
    <t>05544</t>
  </si>
  <si>
    <t>033000119</t>
  </si>
  <si>
    <t>05545</t>
  </si>
  <si>
    <t>033000120</t>
  </si>
  <si>
    <t>BCD2T-15M，小型起重设备</t>
  </si>
  <si>
    <t>河南省发达起重机有限责任公司</t>
  </si>
  <si>
    <t>60.62</t>
  </si>
  <si>
    <t>303.10</t>
  </si>
  <si>
    <t>05546</t>
  </si>
  <si>
    <t>032900123</t>
  </si>
  <si>
    <t>05547</t>
  </si>
  <si>
    <t>032900124</t>
  </si>
  <si>
    <t>三效蒸发器</t>
  </si>
  <si>
    <t>3T/h，钛材质</t>
  </si>
  <si>
    <t>安徽润恩环境科技有限公司</t>
  </si>
  <si>
    <t>17,256.64</t>
  </si>
  <si>
    <t>86,283.20</t>
  </si>
  <si>
    <t>69,026.55</t>
  </si>
  <si>
    <t>05548</t>
  </si>
  <si>
    <t>032900125</t>
  </si>
  <si>
    <t>3T/h，碳钢材质</t>
  </si>
  <si>
    <t>8,477.88</t>
  </si>
  <si>
    <t>42,389.40</t>
  </si>
  <si>
    <t>33,911.50</t>
  </si>
  <si>
    <t>05549</t>
  </si>
  <si>
    <t>033000121</t>
  </si>
  <si>
    <t>YKX40-10㎥</t>
  </si>
  <si>
    <t>05550</t>
  </si>
  <si>
    <t>033000122</t>
  </si>
  <si>
    <t>05551</t>
  </si>
  <si>
    <t>032900126</t>
  </si>
  <si>
    <t>YKX50-20㎥</t>
  </si>
  <si>
    <t>05552</t>
  </si>
  <si>
    <t>032900127</t>
  </si>
  <si>
    <t>05553</t>
  </si>
  <si>
    <t>032900128</t>
  </si>
  <si>
    <t>玻璃钢高压风机</t>
  </si>
  <si>
    <t>354.00</t>
  </si>
  <si>
    <t>05554</t>
  </si>
  <si>
    <t>033000123</t>
  </si>
  <si>
    <t>HT-5A-5.5KW，防爆电机</t>
  </si>
  <si>
    <t>05555</t>
  </si>
  <si>
    <t>032900129</t>
  </si>
  <si>
    <t>FRP472-5A-7.5KW，防爆电机</t>
  </si>
  <si>
    <t>05556</t>
  </si>
  <si>
    <t>033000124</t>
  </si>
  <si>
    <t>FRP472-7C-22KW，防爆电机</t>
  </si>
  <si>
    <t>05557</t>
  </si>
  <si>
    <t>032400090</t>
  </si>
  <si>
    <t>新罐区</t>
  </si>
  <si>
    <t>安徽江南泵阀集团有限公司</t>
  </si>
  <si>
    <t>40.27</t>
  </si>
  <si>
    <t>201.35</t>
  </si>
  <si>
    <t>05558</t>
  </si>
  <si>
    <t>032400091</t>
  </si>
  <si>
    <t>05559</t>
  </si>
  <si>
    <t>032400092</t>
  </si>
  <si>
    <t>05560</t>
  </si>
  <si>
    <t>032400093</t>
  </si>
  <si>
    <t>05561</t>
  </si>
  <si>
    <t>032400094</t>
  </si>
  <si>
    <t>05562</t>
  </si>
  <si>
    <t>032400095</t>
  </si>
  <si>
    <t>05563</t>
  </si>
  <si>
    <t>032400096</t>
  </si>
  <si>
    <t>05564</t>
  </si>
  <si>
    <t>032400097</t>
  </si>
  <si>
    <t>05565</t>
  </si>
  <si>
    <t>033000125</t>
  </si>
  <si>
    <t>自吸泵</t>
  </si>
  <si>
    <t>247.80</t>
  </si>
  <si>
    <t>05566</t>
  </si>
  <si>
    <t>033000126</t>
  </si>
  <si>
    <t>05567</t>
  </si>
  <si>
    <t>033000127</t>
  </si>
  <si>
    <t>05568</t>
  </si>
  <si>
    <t>032400098</t>
  </si>
  <si>
    <t>05569</t>
  </si>
  <si>
    <t>032400099</t>
  </si>
  <si>
    <t>磁力泵</t>
  </si>
  <si>
    <t>CQB80-65-160，11KW防爆电机，材质为衬46，流量50㎥/h</t>
  </si>
  <si>
    <t>464.60</t>
  </si>
  <si>
    <t>05570</t>
  </si>
  <si>
    <t>032400100</t>
  </si>
  <si>
    <t>05571</t>
  </si>
  <si>
    <t>030500093</t>
  </si>
  <si>
    <t>低压进线柜（1AA01）</t>
  </si>
  <si>
    <t>MNS，柜体1000*1000*2200</t>
  </si>
  <si>
    <t>配电室3，1AA01</t>
  </si>
  <si>
    <t>合肥兴东电器开关有限责任公司</t>
  </si>
  <si>
    <t>263.96</t>
  </si>
  <si>
    <t>1,319.80</t>
  </si>
  <si>
    <t>1,055.82</t>
  </si>
  <si>
    <t>05572</t>
  </si>
  <si>
    <t>030500094</t>
  </si>
  <si>
    <t>电容柜（1AA02）</t>
  </si>
  <si>
    <t>MNS，柜体800*1000*2200</t>
  </si>
  <si>
    <t>配电室3，1AA02</t>
  </si>
  <si>
    <t>6,153.60</t>
  </si>
  <si>
    <t>4,922.87</t>
  </si>
  <si>
    <t>05573</t>
  </si>
  <si>
    <t>030500095</t>
  </si>
  <si>
    <t>低压出线柜（1AA03）</t>
  </si>
  <si>
    <t>MNS，柜体600*1000*2200</t>
  </si>
  <si>
    <t>配电室3，1AA03</t>
  </si>
  <si>
    <t>146.97</t>
  </si>
  <si>
    <t>734.85</t>
  </si>
  <si>
    <t>587.89</t>
  </si>
  <si>
    <t>05574</t>
  </si>
  <si>
    <t>030500096</t>
  </si>
  <si>
    <t>低压出线柜（1AA04）</t>
  </si>
  <si>
    <t>配电室3，1AA04</t>
  </si>
  <si>
    <t>193.99</t>
  </si>
  <si>
    <t>969.95</t>
  </si>
  <si>
    <t>775.96</t>
  </si>
  <si>
    <t>05575</t>
  </si>
  <si>
    <t>030500097</t>
  </si>
  <si>
    <t>低压出线柜（1AA05）</t>
  </si>
  <si>
    <t>配电室3，1AA05</t>
  </si>
  <si>
    <t>195.81</t>
  </si>
  <si>
    <t>979.05</t>
  </si>
  <si>
    <t>783.26</t>
  </si>
  <si>
    <t>05576</t>
  </si>
  <si>
    <t>030500098</t>
  </si>
  <si>
    <t>低压联络柜（1AA06）</t>
  </si>
  <si>
    <t>配电室3，1AA06</t>
  </si>
  <si>
    <t>262.95</t>
  </si>
  <si>
    <t>1,314.75</t>
  </si>
  <si>
    <t>1,051.79</t>
  </si>
  <si>
    <t>05577</t>
  </si>
  <si>
    <t>030500099</t>
  </si>
  <si>
    <t>低压出线柜（1AA07）</t>
  </si>
  <si>
    <t>配电室3，1AA07</t>
  </si>
  <si>
    <t>306.27</t>
  </si>
  <si>
    <t>1,531.35</t>
  </si>
  <si>
    <t>1,225.06</t>
  </si>
  <si>
    <t>05578</t>
  </si>
  <si>
    <t>030500100</t>
  </si>
  <si>
    <t>低压出线柜（1AA08）</t>
  </si>
  <si>
    <t>配电室3，1AA08</t>
  </si>
  <si>
    <t>305.25</t>
  </si>
  <si>
    <t>1,526.25</t>
  </si>
  <si>
    <t>1,220.99</t>
  </si>
  <si>
    <t>05579</t>
  </si>
  <si>
    <t>030500101</t>
  </si>
  <si>
    <t>低压出线柜（1AA09）</t>
  </si>
  <si>
    <t>配电室3，1AA09</t>
  </si>
  <si>
    <t>1,424.80</t>
  </si>
  <si>
    <t>1,139.82</t>
  </si>
  <si>
    <t>05580</t>
  </si>
  <si>
    <t>030500102</t>
  </si>
  <si>
    <t>低压出线柜（1AA10）</t>
  </si>
  <si>
    <t>配电室3，1AA10</t>
  </si>
  <si>
    <t>290.28</t>
  </si>
  <si>
    <t>1,451.40</t>
  </si>
  <si>
    <t>1,161.13</t>
  </si>
  <si>
    <t>05581</t>
  </si>
  <si>
    <t>030500103</t>
  </si>
  <si>
    <t>低压出线柜（1AA11）</t>
  </si>
  <si>
    <t>配电室3，1AA11</t>
  </si>
  <si>
    <t>305.42</t>
  </si>
  <si>
    <t>1,527.10</t>
  </si>
  <si>
    <t>1,221.66</t>
  </si>
  <si>
    <t>05582</t>
  </si>
  <si>
    <t>030500104</t>
  </si>
  <si>
    <t>低压出线柜（1AA12）</t>
  </si>
  <si>
    <t>配电室3，1AA12</t>
  </si>
  <si>
    <t>253.52</t>
  </si>
  <si>
    <t>1,267.60</t>
  </si>
  <si>
    <t>1,014.09</t>
  </si>
  <si>
    <t>05583</t>
  </si>
  <si>
    <t>030500105</t>
  </si>
  <si>
    <t>低压出线柜（1AA13）</t>
  </si>
  <si>
    <t>配电室3，1AA13</t>
  </si>
  <si>
    <t>255.60</t>
  </si>
  <si>
    <t>1,278.00</t>
  </si>
  <si>
    <t>1,022.41</t>
  </si>
  <si>
    <t>05584</t>
  </si>
  <si>
    <t>030500106</t>
  </si>
  <si>
    <t>低压出线柜（1AA14）</t>
  </si>
  <si>
    <t>配电室3，1AA14</t>
  </si>
  <si>
    <t>231.50</t>
  </si>
  <si>
    <t>1,157.50</t>
  </si>
  <si>
    <t>925.98</t>
  </si>
  <si>
    <t>05585</t>
  </si>
  <si>
    <t>030500107</t>
  </si>
  <si>
    <t>低压进线柜（2AA01）</t>
  </si>
  <si>
    <t>配电室3，2AA01</t>
  </si>
  <si>
    <t>260.82</t>
  </si>
  <si>
    <t>1,304.10</t>
  </si>
  <si>
    <t>1,043.29</t>
  </si>
  <si>
    <t>05586</t>
  </si>
  <si>
    <t>030500108</t>
  </si>
  <si>
    <t>低压出线柜（2AA02）</t>
  </si>
  <si>
    <t>配电室3，2AA02</t>
  </si>
  <si>
    <t>305.68</t>
  </si>
  <si>
    <t>1,528.40</t>
  </si>
  <si>
    <t>1,222.73</t>
  </si>
  <si>
    <t>05587</t>
  </si>
  <si>
    <t>030500109</t>
  </si>
  <si>
    <t>低压出线柜（2AA03）</t>
  </si>
  <si>
    <t>配电室3，2AA03</t>
  </si>
  <si>
    <t>306.96</t>
  </si>
  <si>
    <t>1,534.80</t>
  </si>
  <si>
    <t>1,227.86</t>
  </si>
  <si>
    <t>05588</t>
  </si>
  <si>
    <t>030500110</t>
  </si>
  <si>
    <t>低压出线柜（2AA04）</t>
  </si>
  <si>
    <t>配电室3，2AA04</t>
  </si>
  <si>
    <t>305.21</t>
  </si>
  <si>
    <t>1,526.05</t>
  </si>
  <si>
    <t>1,220.85</t>
  </si>
  <si>
    <t>05589</t>
  </si>
  <si>
    <t>030500111</t>
  </si>
  <si>
    <t>低压出线柜（2AA05）</t>
  </si>
  <si>
    <t>配电室3，2AA05</t>
  </si>
  <si>
    <t>304.64</t>
  </si>
  <si>
    <t>1,523.20</t>
  </si>
  <si>
    <t>1,218.55</t>
  </si>
  <si>
    <t>05590</t>
  </si>
  <si>
    <t>030500112</t>
  </si>
  <si>
    <t>低压出线柜（2AA06）</t>
  </si>
  <si>
    <t>配电室3，2AA06</t>
  </si>
  <si>
    <t>304.60</t>
  </si>
  <si>
    <t>1,523.00</t>
  </si>
  <si>
    <t>1,218.41</t>
  </si>
  <si>
    <t>05591</t>
  </si>
  <si>
    <t>030500113</t>
  </si>
  <si>
    <t>低压出线柜（2AA07）</t>
  </si>
  <si>
    <t>配电室3，2AA07</t>
  </si>
  <si>
    <t>304.66</t>
  </si>
  <si>
    <t>1,523.30</t>
  </si>
  <si>
    <t>1,218.65</t>
  </si>
  <si>
    <t>05592</t>
  </si>
  <si>
    <t>030500114</t>
  </si>
  <si>
    <t>低压出线柜（2AA08）</t>
  </si>
  <si>
    <t>配电室3，2AA08</t>
  </si>
  <si>
    <t>309.63</t>
  </si>
  <si>
    <t>1,548.15</t>
  </si>
  <si>
    <t>1,238.51</t>
  </si>
  <si>
    <t>05593</t>
  </si>
  <si>
    <t>030500115</t>
  </si>
  <si>
    <t>低压出线柜（2AA09）</t>
  </si>
  <si>
    <t>配电室3，2AA09</t>
  </si>
  <si>
    <t>160.34</t>
  </si>
  <si>
    <t>801.70</t>
  </si>
  <si>
    <t>641.35</t>
  </si>
  <si>
    <t>05594</t>
  </si>
  <si>
    <t>030500116</t>
  </si>
  <si>
    <t>低压出线柜（2AA10）</t>
  </si>
  <si>
    <t>配电室3，2AA10</t>
  </si>
  <si>
    <t>237.69</t>
  </si>
  <si>
    <t>1,188.45</t>
  </si>
  <si>
    <t>950.76</t>
  </si>
  <si>
    <t>05595</t>
  </si>
  <si>
    <t>030500117</t>
  </si>
  <si>
    <t>低压出线柜（2AA11）</t>
  </si>
  <si>
    <t>配电室3，2AA11</t>
  </si>
  <si>
    <t>248.16</t>
  </si>
  <si>
    <t>1,240.80</t>
  </si>
  <si>
    <t>992.64</t>
  </si>
  <si>
    <t>05596</t>
  </si>
  <si>
    <t>030500118</t>
  </si>
  <si>
    <t>低压出线柜（2AA12）</t>
  </si>
  <si>
    <t>配电室3，2AA12</t>
  </si>
  <si>
    <t>329.36</t>
  </si>
  <si>
    <t>1,646.80</t>
  </si>
  <si>
    <t>1,317.45</t>
  </si>
  <si>
    <t>05597</t>
  </si>
  <si>
    <t>030500119</t>
  </si>
  <si>
    <t>低压进线柜（0AA01）</t>
  </si>
  <si>
    <t>配电室3，0AA01</t>
  </si>
  <si>
    <t>299.96</t>
  </si>
  <si>
    <t>1,499.80</t>
  </si>
  <si>
    <t>1,199.82</t>
  </si>
  <si>
    <t>05598</t>
  </si>
  <si>
    <t>030500120</t>
  </si>
  <si>
    <t>低压出线柜（0AA02）</t>
  </si>
  <si>
    <t>配电室3，0AA02</t>
  </si>
  <si>
    <t>141.14</t>
  </si>
  <si>
    <t>705.70</t>
  </si>
  <si>
    <t>564.57</t>
  </si>
  <si>
    <t>05599</t>
  </si>
  <si>
    <t>030500121</t>
  </si>
  <si>
    <t>低压出线柜（0AA03）</t>
  </si>
  <si>
    <t>配电室3，0AA03</t>
  </si>
  <si>
    <t>218.81</t>
  </si>
  <si>
    <t>1,094.05</t>
  </si>
  <si>
    <t>875.26</t>
  </si>
  <si>
    <t>05600</t>
  </si>
  <si>
    <t>030500122</t>
  </si>
  <si>
    <t>密集型母线槽+10#槽钢</t>
  </si>
  <si>
    <t>2500A/4P母线槽7米，10#槽钢68米</t>
  </si>
  <si>
    <t>配电室3</t>
  </si>
  <si>
    <t>353.17</t>
  </si>
  <si>
    <t>1,765.85</t>
  </si>
  <si>
    <t>1,412.67</t>
  </si>
  <si>
    <t>05601</t>
  </si>
  <si>
    <t>033000128</t>
  </si>
  <si>
    <t>活性炭吸附箱+炭纤维过滤箱</t>
  </si>
  <si>
    <t>风量2000?/h，含活性炭过滤纤维棉</t>
  </si>
  <si>
    <t>安徽国硕环境工程有限公司</t>
  </si>
  <si>
    <t>477.90</t>
  </si>
  <si>
    <t>05602</t>
  </si>
  <si>
    <t>032900130</t>
  </si>
  <si>
    <t>风量2000㎥/h，含活性炭过滤纤维棉</t>
  </si>
  <si>
    <t>05603</t>
  </si>
  <si>
    <t>032900131</t>
  </si>
  <si>
    <t>风量10000㎥/h，含活性炭过滤纤维棉</t>
  </si>
  <si>
    <t>2,300.90</t>
  </si>
  <si>
    <t>05604</t>
  </si>
  <si>
    <t>033000129</t>
  </si>
  <si>
    <t>风量20000?/h，含活性炭过滤纤维棉</t>
  </si>
  <si>
    <t>3,946.90</t>
  </si>
  <si>
    <t>3,157.52</t>
  </si>
  <si>
    <t>05605</t>
  </si>
  <si>
    <t>032900132</t>
  </si>
  <si>
    <t>ISG200-315，55KW防爆电机，材质为铸铁，流量400㎥/h</t>
  </si>
  <si>
    <t>安徽盛宏泵阀有限公司</t>
  </si>
  <si>
    <t>153.10</t>
  </si>
  <si>
    <t>765.50</t>
  </si>
  <si>
    <t>612.39</t>
  </si>
  <si>
    <t>05606</t>
  </si>
  <si>
    <t>032900133</t>
  </si>
  <si>
    <t>软启动配电柜</t>
  </si>
  <si>
    <t>GGD，55KW</t>
  </si>
  <si>
    <t>配电室3，对应肥东合成五车间</t>
  </si>
  <si>
    <t>上海人民企业集团电器有限公司合肥销售分公司</t>
  </si>
  <si>
    <t>05607</t>
  </si>
  <si>
    <t>032400101</t>
  </si>
  <si>
    <t>装卸鹤管</t>
  </si>
  <si>
    <t>AL2503（DN80，PN16）20#；配套含1个拉断阀HF-ERC-80（DN80，PN16）304不锈钢</t>
  </si>
  <si>
    <t>连云港奇胜流体科技有限公司</t>
  </si>
  <si>
    <t>371.70</t>
  </si>
  <si>
    <t>05608</t>
  </si>
  <si>
    <t>032400102</t>
  </si>
  <si>
    <t>AL2503（DN80，PN16）20#；配套含2个拉断阀HF-ERC-80（DN80，PN16）304不锈钢</t>
  </si>
  <si>
    <t>438.95</t>
  </si>
  <si>
    <t>351.15</t>
  </si>
  <si>
    <t>05609</t>
  </si>
  <si>
    <t>032400103</t>
  </si>
  <si>
    <t>05610</t>
  </si>
  <si>
    <t>032900134</t>
  </si>
  <si>
    <t>₵1800*6300*15mm，材质PP聚丙烯，配套含氟塑料泵2.2kw</t>
  </si>
  <si>
    <t>上海延庆环保科技股份有限公司</t>
  </si>
  <si>
    <t>191.49</t>
  </si>
  <si>
    <t>957.45</t>
  </si>
  <si>
    <t>765.95</t>
  </si>
  <si>
    <t>05611</t>
  </si>
  <si>
    <t>033000130</t>
  </si>
  <si>
    <t>05612</t>
  </si>
  <si>
    <t>032400104</t>
  </si>
  <si>
    <t>盐酸储罐</t>
  </si>
  <si>
    <t>88立方，₵4000*7000mm，材质FRPP</t>
  </si>
  <si>
    <t>徐州鑫源环保设备有限公司</t>
  </si>
  <si>
    <t>5,663.70</t>
  </si>
  <si>
    <t>05613</t>
  </si>
  <si>
    <t>033000131</t>
  </si>
  <si>
    <t>防爆自吸泵</t>
  </si>
  <si>
    <t>40FBZ-42</t>
  </si>
  <si>
    <t>37.88</t>
  </si>
  <si>
    <t>189.40</t>
  </si>
  <si>
    <t>151.50</t>
  </si>
  <si>
    <t>05614</t>
  </si>
  <si>
    <t>033000132</t>
  </si>
  <si>
    <t>05615</t>
  </si>
  <si>
    <t>030500123</t>
  </si>
  <si>
    <t>定制，见图纸</t>
  </si>
  <si>
    <t>配电室3，对应肥东合成六车间</t>
  </si>
  <si>
    <t>684.95</t>
  </si>
  <si>
    <t>547.96</t>
  </si>
  <si>
    <t>05616</t>
  </si>
  <si>
    <t>030500124</t>
  </si>
  <si>
    <t>防爆控制柜</t>
  </si>
  <si>
    <t>97.52</t>
  </si>
  <si>
    <t>487.60</t>
  </si>
  <si>
    <t>390.09</t>
  </si>
  <si>
    <t>05617</t>
  </si>
  <si>
    <t>032400105</t>
  </si>
  <si>
    <t>50立方，DN3500*5200mm，材质PPH</t>
  </si>
  <si>
    <t>安徽益科赛装备科技有限公司</t>
  </si>
  <si>
    <t>557.52</t>
  </si>
  <si>
    <t>2,787.60</t>
  </si>
  <si>
    <t>2,230.09</t>
  </si>
  <si>
    <t>05618</t>
  </si>
  <si>
    <t>032400106</t>
  </si>
  <si>
    <t>玻璃钢储罐（氨水储罐）</t>
  </si>
  <si>
    <t>30立方，DN3000*4200mm，材质FRP</t>
  </si>
  <si>
    <t>连云港明锦复合材料有限公司</t>
  </si>
  <si>
    <t>320.00</t>
  </si>
  <si>
    <t>1,600.00</t>
  </si>
  <si>
    <t>1,280.00</t>
  </si>
  <si>
    <t>05619</t>
  </si>
  <si>
    <t>032400107</t>
  </si>
  <si>
    <t>碳钢储罐（液碱储罐）</t>
  </si>
  <si>
    <t>50立方，DN3500*5200mm，材质碳钢</t>
  </si>
  <si>
    <t>合肥星火锅炉有限公司</t>
  </si>
  <si>
    <t>522.12</t>
  </si>
  <si>
    <t>2,610.60</t>
  </si>
  <si>
    <t>2,088.50</t>
  </si>
  <si>
    <t>05620</t>
  </si>
  <si>
    <t>032400108</t>
  </si>
  <si>
    <t>AL2503（DN80，PN16）20#</t>
  </si>
  <si>
    <t>74.96</t>
  </si>
  <si>
    <t>374.80</t>
  </si>
  <si>
    <t>299.82</t>
  </si>
  <si>
    <t>05621</t>
  </si>
  <si>
    <t>032400109</t>
  </si>
  <si>
    <t>05622</t>
  </si>
  <si>
    <t>032400110</t>
  </si>
  <si>
    <t>05623</t>
  </si>
  <si>
    <t>033000133</t>
  </si>
  <si>
    <t>除尘器</t>
  </si>
  <si>
    <t>MC-24，材质SUS304，风量2000㎥/h，筒布袋尺寸120*2000mm</t>
  </si>
  <si>
    <t>05624</t>
  </si>
  <si>
    <t>032400111</t>
  </si>
  <si>
    <t>CQB80-65-160F，11KW防爆电机</t>
  </si>
  <si>
    <t>05625</t>
  </si>
  <si>
    <t>032400112</t>
  </si>
  <si>
    <t>05626</t>
  </si>
  <si>
    <t>033000134</t>
  </si>
  <si>
    <t>1套定制设备（含引风机1、过滤装置1、反吹装置1、投料仓1、储料仓1、气动振动器2、控制装置1、下料口装置1等组件），金属制品</t>
  </si>
  <si>
    <t>1,106.20</t>
  </si>
  <si>
    <t>05627</t>
  </si>
  <si>
    <t>033000135</t>
  </si>
  <si>
    <t>05628</t>
  </si>
  <si>
    <t>033000136</t>
  </si>
  <si>
    <t>05629</t>
  </si>
  <si>
    <t>033000137</t>
  </si>
  <si>
    <t>05630</t>
  </si>
  <si>
    <t>033000138</t>
  </si>
  <si>
    <t>05631</t>
  </si>
  <si>
    <t>033000139</t>
  </si>
  <si>
    <t>05632</t>
  </si>
  <si>
    <t>033000140</t>
  </si>
  <si>
    <t>05633</t>
  </si>
  <si>
    <t>033000141</t>
  </si>
  <si>
    <t>05634</t>
  </si>
  <si>
    <t>032400113</t>
  </si>
  <si>
    <t>风量5000㎥/h，防爆电机，叶轮日本昭和630树酯</t>
  </si>
  <si>
    <t>安徽晟美新材料科技有限公司</t>
  </si>
  <si>
    <t>296.45</t>
  </si>
  <si>
    <t>05635</t>
  </si>
  <si>
    <t>032400114</t>
  </si>
  <si>
    <t>一二级活性炭吸附箱</t>
  </si>
  <si>
    <t>风量5000㎥/h，进口DN300、出口DN400，箱体板厚3mm，含1000块活性炭</t>
  </si>
  <si>
    <t>566.35</t>
  </si>
  <si>
    <t>453.10</t>
  </si>
  <si>
    <t>05636</t>
  </si>
  <si>
    <t>033000142</t>
  </si>
  <si>
    <t>05637</t>
  </si>
  <si>
    <t>032900135</t>
  </si>
  <si>
    <t>05638</t>
  </si>
  <si>
    <t>032900136</t>
  </si>
  <si>
    <t>05639</t>
  </si>
  <si>
    <t>032900137</t>
  </si>
  <si>
    <t>05640</t>
  </si>
  <si>
    <t>032900138</t>
  </si>
  <si>
    <t>05641</t>
  </si>
  <si>
    <t>032900139</t>
  </si>
  <si>
    <t>05642</t>
  </si>
  <si>
    <t>032900140</t>
  </si>
  <si>
    <t>05643</t>
  </si>
  <si>
    <t>032400115</t>
  </si>
  <si>
    <t>玻璃钢冷却塔</t>
  </si>
  <si>
    <t>JFHT-2X200型，方形横流式</t>
  </si>
  <si>
    <t>肥东合成循环水站</t>
  </si>
  <si>
    <t>05644</t>
  </si>
  <si>
    <t>032400116</t>
  </si>
  <si>
    <t>05645</t>
  </si>
  <si>
    <t>032900141</t>
  </si>
  <si>
    <t>YS-11，1.1KW，防爆</t>
  </si>
  <si>
    <t>154.85</t>
  </si>
  <si>
    <t>05646</t>
  </si>
  <si>
    <t>033000143</t>
  </si>
  <si>
    <t>05647</t>
  </si>
  <si>
    <t>033000144</t>
  </si>
  <si>
    <t>05648</t>
  </si>
  <si>
    <t>033000145</t>
  </si>
  <si>
    <t>碳纤维过滤箱</t>
  </si>
  <si>
    <t>风量10000㎥/h，材质碳钢，板厚3mm，箱体600*1000*1500，进出口DN500，碳纤维过滤棉2道</t>
  </si>
  <si>
    <t>合肥展英环境科技有限公司</t>
  </si>
  <si>
    <t>225.65</t>
  </si>
  <si>
    <t>05649</t>
  </si>
  <si>
    <t>032900142</t>
  </si>
  <si>
    <t>风量10000㎥/h，材质碳钢，板厚3mm，箱体600*1000*1500，进出口DN700，碳纤维过滤棉2道</t>
  </si>
  <si>
    <t>05650</t>
  </si>
  <si>
    <t>032900143</t>
  </si>
  <si>
    <t>风量20000㎥/h，材质碳钢，板厚3mm，箱体3400*1500*1320，进出口DN600，装填量1.5M3，碳纤维过滤棉1道</t>
  </si>
  <si>
    <t>1,747.80</t>
  </si>
  <si>
    <t>05651</t>
  </si>
  <si>
    <t>033000146</t>
  </si>
  <si>
    <t>风量10000㎥/h，材质碳钢，板厚3mm，箱体3400*1300*1400，进出口DN600，装填量1.0M3，碳纤维过滤棉1道</t>
  </si>
  <si>
    <t>1,371.70</t>
  </si>
  <si>
    <t>05652</t>
  </si>
  <si>
    <t>033000147</t>
  </si>
  <si>
    <t>风量20000㎥/h，材质碳钢，板厚3mm，箱体3400*1300*1300，进出口DN600，装填量1.0?，碳纤维过滤棉1道</t>
  </si>
  <si>
    <t>05653</t>
  </si>
  <si>
    <t>033000148</t>
  </si>
  <si>
    <t>FRP472-7C-18.5KW，防爆电机，左旋90度，配DN300关风阀1只</t>
  </si>
  <si>
    <t>951.35</t>
  </si>
  <si>
    <t>05654</t>
  </si>
  <si>
    <t>032900144</t>
  </si>
  <si>
    <t>05655</t>
  </si>
  <si>
    <t>032400117</t>
  </si>
  <si>
    <t>风量20000㎥/h，材质碳钢，板厚3mm，进出口DN600，装填量1.5㎥</t>
  </si>
  <si>
    <t>危险品库2</t>
  </si>
  <si>
    <t>安徽创清环保科技有限公司</t>
  </si>
  <si>
    <t>252.21</t>
  </si>
  <si>
    <t>1,261.05</t>
  </si>
  <si>
    <t>1,008.85</t>
  </si>
  <si>
    <t>05656</t>
  </si>
  <si>
    <t>032400118</t>
  </si>
  <si>
    <t>风量20000㎥/h，材质碳钢，板厚3mm，进出口DN700，装填量1.5㎥</t>
  </si>
  <si>
    <t>05657</t>
  </si>
  <si>
    <t>032400119</t>
  </si>
  <si>
    <t>危险品库</t>
  </si>
  <si>
    <t>05658</t>
  </si>
  <si>
    <t>032400120</t>
  </si>
  <si>
    <t>风量10000㎥/h，材质碳钢，板厚3mm，进出口DN700，装填量1.0㎥</t>
  </si>
  <si>
    <t>225.66</t>
  </si>
  <si>
    <t>1,128.30</t>
  </si>
  <si>
    <t>902.65</t>
  </si>
  <si>
    <t>05659</t>
  </si>
  <si>
    <t>032400121</t>
  </si>
  <si>
    <t>剧毒品库</t>
  </si>
  <si>
    <t>05660</t>
  </si>
  <si>
    <t>032400122</t>
  </si>
  <si>
    <t>载货电梯（综合仓库2）</t>
  </si>
  <si>
    <t>杭州奥立达AEF300，2层2站2门，无机房2T货梯</t>
  </si>
  <si>
    <t>综合仓库二</t>
  </si>
  <si>
    <t>安徽日峰机电设备有限公司</t>
  </si>
  <si>
    <t>2,283.19</t>
  </si>
  <si>
    <t>11,415.95</t>
  </si>
  <si>
    <t>9,132.74</t>
  </si>
  <si>
    <t>05661</t>
  </si>
  <si>
    <t>032900145</t>
  </si>
  <si>
    <t>炭纤维过滤箱</t>
  </si>
  <si>
    <t>风量20000㎥/h，材质碳钢，板厚3mm，进出口DN700，碳纤维过滤棉2道</t>
  </si>
  <si>
    <t>40.93</t>
  </si>
  <si>
    <t>204.65</t>
  </si>
  <si>
    <t>05662</t>
  </si>
  <si>
    <t>032900146</t>
  </si>
  <si>
    <t>05663</t>
  </si>
  <si>
    <t>033000149</t>
  </si>
  <si>
    <t>风量20000㎥/h，材质碳钢，板厚3mm，进出口DN600，碳纤维过滤棉2道</t>
  </si>
  <si>
    <t>05664</t>
  </si>
  <si>
    <t>033000150</t>
  </si>
  <si>
    <t>05665</t>
  </si>
  <si>
    <t>033000151</t>
  </si>
  <si>
    <t>精馏塔</t>
  </si>
  <si>
    <t>DN400*5000*5mm，材质304</t>
  </si>
  <si>
    <t>05666</t>
  </si>
  <si>
    <t>033000152</t>
  </si>
  <si>
    <t>DN500</t>
  </si>
  <si>
    <t>1,681.40</t>
  </si>
  <si>
    <t>05667</t>
  </si>
  <si>
    <t>033000153</t>
  </si>
  <si>
    <t>BCD1T-9M，小型起重设备</t>
  </si>
  <si>
    <t>安徽东起起重设备有限公司</t>
  </si>
  <si>
    <t>05668</t>
  </si>
  <si>
    <t>033000154</t>
  </si>
  <si>
    <t>合成干燥成品自动化包装机</t>
  </si>
  <si>
    <t>成套设备，材质304不锈钢，包装规格25KG/袋，组件含粉剂自动定量称重包装秤（WYD-F50WA）1台、搅拌装置及暂存料仓（0.3立方米）1台、供料螺旋管（DN133*1800mm）1台</t>
  </si>
  <si>
    <t>安徽稳易达智能设备技术有限公司</t>
  </si>
  <si>
    <t>1,192.92</t>
  </si>
  <si>
    <t>5,964.60</t>
  </si>
  <si>
    <t>4,771.68</t>
  </si>
  <si>
    <t>05669</t>
  </si>
  <si>
    <t>033000155</t>
  </si>
  <si>
    <t>V=300L，内衬搪玻璃，立开式贮罐</t>
  </si>
  <si>
    <t>肥东合成六车间（使它隆），V-4617A</t>
  </si>
  <si>
    <t>80.09</t>
  </si>
  <si>
    <t>400.45</t>
  </si>
  <si>
    <t>320.35</t>
  </si>
  <si>
    <t>05670</t>
  </si>
  <si>
    <t>033000156</t>
  </si>
  <si>
    <t>肥东合成六车间（使它隆），V-4617B</t>
  </si>
  <si>
    <t>05671</t>
  </si>
  <si>
    <t>032900147</t>
  </si>
  <si>
    <t>自控仪表（技改车间）</t>
  </si>
  <si>
    <t>2400吨项目，分摊16040217安装材料-仪表</t>
  </si>
  <si>
    <t>浙江中控技术股份有限公司、安徽洛克威诺自控技术有限公司、淮北卓越市政工程有限公司</t>
  </si>
  <si>
    <t>24,242.49</t>
  </si>
  <si>
    <t>121,212.45</t>
  </si>
  <si>
    <t>96,969.96</t>
  </si>
  <si>
    <t>05672</t>
  </si>
  <si>
    <t>033000157</t>
  </si>
  <si>
    <t>自控仪表（使它隆车间）</t>
  </si>
  <si>
    <t>36,569.46</t>
  </si>
  <si>
    <t>182,847.30</t>
  </si>
  <si>
    <t>146,277.86</t>
  </si>
  <si>
    <t>05673</t>
  </si>
  <si>
    <t>032400123</t>
  </si>
  <si>
    <t>自控仪表系统工程（总控室）</t>
  </si>
  <si>
    <t>肥东总控室</t>
  </si>
  <si>
    <t>浙江中控技术股份有限公司</t>
  </si>
  <si>
    <t>15,888.43</t>
  </si>
  <si>
    <t>79,442.15</t>
  </si>
  <si>
    <t>63,553.70</t>
  </si>
  <si>
    <t>05674</t>
  </si>
  <si>
    <t>030500125</t>
  </si>
  <si>
    <t>公用配电10KV专线</t>
  </si>
  <si>
    <t>2400吨项目，分摊16040217安装材料-10KV专线</t>
  </si>
  <si>
    <t>安徽伟光电缆股份有限公司、安徽龙吟电力安装有限公司</t>
  </si>
  <si>
    <t>24,663.15</t>
  </si>
  <si>
    <t>123,315.75</t>
  </si>
  <si>
    <t>98,652.59</t>
  </si>
  <si>
    <t>05675</t>
  </si>
  <si>
    <t>032400124</t>
  </si>
  <si>
    <t>公用管廊（2400吨项目）</t>
  </si>
  <si>
    <t>2400吨项目，分摊16040217安装材料-管廊</t>
  </si>
  <si>
    <t>公用管廊/外管架（2400吨项目）</t>
  </si>
  <si>
    <t>合肥科安设备安装有限公司、合肥博富物资贸易有限公司</t>
  </si>
  <si>
    <t>26,893.58</t>
  </si>
  <si>
    <t>134,467.90</t>
  </si>
  <si>
    <t>107,574.31</t>
  </si>
  <si>
    <t>05677</t>
  </si>
  <si>
    <t>032900148</t>
  </si>
  <si>
    <t>设备管道安装工程（技改车间）</t>
  </si>
  <si>
    <t>2400吨项目，分摊16040217安装材料-工程物资</t>
  </si>
  <si>
    <t>安徽庆森建设工程有限公司、宏基伟业集团有限公司、安徽丰洲生态科技有限公司、安徽伟光电缆股份有限公司、合肥博富物资贸易有限公司</t>
  </si>
  <si>
    <t>50,708.94</t>
  </si>
  <si>
    <t>253,544.70</t>
  </si>
  <si>
    <t>202,835.75</t>
  </si>
  <si>
    <t>05678</t>
  </si>
  <si>
    <t>033000158</t>
  </si>
  <si>
    <t>设备管道安装工程（使它隆车间）</t>
  </si>
  <si>
    <t>62,011.59</t>
  </si>
  <si>
    <t>310,057.95</t>
  </si>
  <si>
    <t>248,046.38</t>
  </si>
  <si>
    <t>05679</t>
  </si>
  <si>
    <t>0100068</t>
  </si>
  <si>
    <t>技改车间</t>
  </si>
  <si>
    <t>框架，标准三层，建筑面积1396.44㎡（在广灭灵车间南侧扩建，占地面积465.48㎡）</t>
  </si>
  <si>
    <t>安徽君祺建设工程有限公司</t>
  </si>
  <si>
    <t>7,860.64</t>
  </si>
  <si>
    <t>39,303.20</t>
  </si>
  <si>
    <t>157,212.85</t>
  </si>
  <si>
    <t>05680</t>
  </si>
  <si>
    <t>0100069</t>
  </si>
  <si>
    <t>使它隆车间</t>
  </si>
  <si>
    <t>皖（2024）肥东县不动产权第0049802号，建筑面积1679.95㎡，钢混结构，标准三层</t>
  </si>
  <si>
    <t>安徽创升建设工程有限公司</t>
  </si>
  <si>
    <t>13,253.36</t>
  </si>
  <si>
    <t>66,266.80</t>
  </si>
  <si>
    <t>265,067.15</t>
  </si>
  <si>
    <t>05681</t>
  </si>
  <si>
    <t>0100070</t>
  </si>
  <si>
    <t>综合仓库2</t>
  </si>
  <si>
    <t>皖（2024）肥东县不动产权第0049804号，建筑面积2383.80㎡，钢结构，二层</t>
  </si>
  <si>
    <t>安徽盛风建设工程有限公司</t>
  </si>
  <si>
    <t>10,638.71</t>
  </si>
  <si>
    <t>53,193.55</t>
  </si>
  <si>
    <t>212,774.27</t>
  </si>
  <si>
    <t>05682</t>
  </si>
  <si>
    <t>0100071</t>
  </si>
  <si>
    <t>皖（2024）肥东县不动产权第0049809号，建筑面积542.16㎡，钢混结构，二层</t>
  </si>
  <si>
    <t>4,744.10</t>
  </si>
  <si>
    <t>23,720.50</t>
  </si>
  <si>
    <t>94,881.91</t>
  </si>
  <si>
    <t>05683</t>
  </si>
  <si>
    <t>0100072</t>
  </si>
  <si>
    <t>总控制室</t>
  </si>
  <si>
    <t>皖（2024）肥东县不动产权第0049810号，建筑面积386.64㎡，钢混结构，单层</t>
  </si>
  <si>
    <t>安徽安筑建设有限公司</t>
  </si>
  <si>
    <t>6,456.36</t>
  </si>
  <si>
    <t>32,281.80</t>
  </si>
  <si>
    <t>129,127.14</t>
  </si>
  <si>
    <t>05684</t>
  </si>
  <si>
    <t>050400009</t>
  </si>
  <si>
    <t>构筑物，占地面积872.91㎡</t>
  </si>
  <si>
    <t>20,876.29</t>
  </si>
  <si>
    <t>104,381.45</t>
  </si>
  <si>
    <t>104,381.44</t>
  </si>
  <si>
    <t>05685</t>
  </si>
  <si>
    <t>050100003</t>
  </si>
  <si>
    <t>罐区装卸区硬化及循环道路</t>
  </si>
  <si>
    <t>构筑物</t>
  </si>
  <si>
    <t>安徽恒江建设有限公司</t>
  </si>
  <si>
    <t>2,742.79</t>
  </si>
  <si>
    <t>13,713.95</t>
  </si>
  <si>
    <t>13,713.96</t>
  </si>
  <si>
    <t>05686</t>
  </si>
  <si>
    <t>050100004</t>
  </si>
  <si>
    <t>综合仓库2回车场硬化道路</t>
  </si>
  <si>
    <t>4,166.41</t>
  </si>
  <si>
    <t>20,832.05</t>
  </si>
  <si>
    <t>20,832.06</t>
  </si>
  <si>
    <t>05687</t>
  </si>
  <si>
    <t>032400126</t>
  </si>
  <si>
    <t>全彩显示大屏幕（总控室）</t>
  </si>
  <si>
    <t>室内P（Q）1.5，LED屏幕尺寸31.13㎡，含视频处理器1套、接收卡120块、开关电源5V40A</t>
  </si>
  <si>
    <t>合肥新凯建筑装饰有限公司</t>
  </si>
  <si>
    <t>4,096.97</t>
  </si>
  <si>
    <t>20,484.85</t>
  </si>
  <si>
    <t>16,387.89</t>
  </si>
  <si>
    <t>记--1150</t>
  </si>
  <si>
    <t>中控室搬迁项目</t>
  </si>
  <si>
    <t>05688</t>
  </si>
  <si>
    <t>032400127</t>
  </si>
  <si>
    <t>新增监控系统设施（2400项目）</t>
  </si>
  <si>
    <t>新增监控（2400项目新建合成五六车间、新罐区、综合仓库二等）</t>
  </si>
  <si>
    <t>合肥新凯建筑装饰</t>
  </si>
  <si>
    <t>3,054.04</t>
  </si>
  <si>
    <t>15,270.20</t>
  </si>
  <si>
    <t>12,216.15</t>
  </si>
  <si>
    <t>05735</t>
  </si>
  <si>
    <t>032400133</t>
  </si>
  <si>
    <t>设备管道安装工程（新罐区）</t>
  </si>
  <si>
    <t>宏基伟业集团有限公司、合肥科安设备安装有限公司、合肥博富物资贸易有限公司</t>
  </si>
  <si>
    <t>13,583.38</t>
  </si>
  <si>
    <t>27,166.76</t>
  </si>
  <si>
    <t>54,333.48</t>
  </si>
  <si>
    <t>2024.11.22</t>
  </si>
  <si>
    <t>05736</t>
  </si>
  <si>
    <t>032400134</t>
  </si>
  <si>
    <t>碳钢储罐1（150#溶剂油）</t>
  </si>
  <si>
    <t>63立方，DN3800*5400mm，材质碳钢，重量6.5吨，购钢材现场制作</t>
  </si>
  <si>
    <t>新罐区，V-3501</t>
  </si>
  <si>
    <t>合肥科安设备安装有限公司、合肥博富物资贸易有限公司 75000/1.13</t>
  </si>
  <si>
    <t>05737</t>
  </si>
  <si>
    <t>032400135</t>
  </si>
  <si>
    <t>碳钢储罐2（甲苯）</t>
  </si>
  <si>
    <t>新罐区，V-3502</t>
  </si>
  <si>
    <t>05738</t>
  </si>
  <si>
    <t>032400136</t>
  </si>
  <si>
    <t>碳钢储罐3（乙醇）</t>
  </si>
  <si>
    <t>新罐区，V-3503</t>
  </si>
  <si>
    <t>05739</t>
  </si>
  <si>
    <t>032400137</t>
  </si>
  <si>
    <t>碳钢储罐4（油酸甲酯）</t>
  </si>
  <si>
    <t>新罐区，V-3504</t>
  </si>
  <si>
    <t>05740</t>
  </si>
  <si>
    <t>032400138</t>
  </si>
  <si>
    <t>碳钢储罐5（二甲苯）</t>
  </si>
  <si>
    <t>新罐区，V-3505</t>
  </si>
  <si>
    <t>05741</t>
  </si>
  <si>
    <t>032400139</t>
  </si>
  <si>
    <t>碳钢储罐6（大豆油）</t>
  </si>
  <si>
    <t>新罐区，V-3506</t>
  </si>
  <si>
    <t>05742</t>
  </si>
  <si>
    <t>032400140</t>
  </si>
  <si>
    <t>碳钢储罐7（甲醇）</t>
  </si>
  <si>
    <t>新罐区，V-3507</t>
  </si>
  <si>
    <t>05743</t>
  </si>
  <si>
    <t>032400141</t>
  </si>
  <si>
    <t>碳钢储罐8（乙腈）</t>
  </si>
  <si>
    <t>新罐区，V-3508</t>
  </si>
  <si>
    <t>05744</t>
  </si>
  <si>
    <t>032400142</t>
  </si>
  <si>
    <t>碳钢储罐9（备）</t>
  </si>
  <si>
    <t>新罐区，V-3509</t>
  </si>
  <si>
    <t>05689</t>
  </si>
  <si>
    <t>040200321</t>
  </si>
  <si>
    <t>笔记本电脑（联想 Y7000）</t>
  </si>
  <si>
    <t>联想笔记本 拯救者Y7000，CPU型号i7 13650；内存24G；硬盘512G SSD；显卡RTX4060；15.6英寸；灰色</t>
  </si>
  <si>
    <t>2024.08.08</t>
  </si>
  <si>
    <t>合肥德众科技有限公司 7140/1.13</t>
  </si>
  <si>
    <t>101.10</t>
  </si>
  <si>
    <t>404.40</t>
  </si>
  <si>
    <t>252.74</t>
  </si>
  <si>
    <t>3</t>
  </si>
  <si>
    <t>05690</t>
  </si>
  <si>
    <t>030200272</t>
  </si>
  <si>
    <t>化学滤料异味处理单元装置</t>
  </si>
  <si>
    <t>型号ZNDBS3000，进出风口DN300，箱体材质PP，1300*1000*1115，板材厚度12mm</t>
  </si>
  <si>
    <t>2024.08.12</t>
  </si>
  <si>
    <t>南京卓宁清宇环境科技有限公司 45000/1.13</t>
  </si>
  <si>
    <t>记--478</t>
  </si>
  <si>
    <t>05691</t>
  </si>
  <si>
    <t>031023069</t>
  </si>
  <si>
    <t>不锈钢方形储罐</t>
  </si>
  <si>
    <t>DN630*1000*600*3，材质304不锈钢</t>
  </si>
  <si>
    <t>合肥市翊昊机械加工制造有限公司 4900/1.13</t>
  </si>
  <si>
    <t>69.38</t>
  </si>
  <si>
    <t>277.52</t>
  </si>
  <si>
    <t>记--480</t>
  </si>
  <si>
    <t>05692</t>
  </si>
  <si>
    <t>031023070</t>
  </si>
  <si>
    <t>不锈钢圆形储罐</t>
  </si>
  <si>
    <t>DN500*700*3，材质304不锈钢</t>
  </si>
  <si>
    <t>合肥市翊昊机械加工制造有限公司 2950/1.13</t>
  </si>
  <si>
    <t>41.77</t>
  </si>
  <si>
    <t>167.08</t>
  </si>
  <si>
    <t>104.42</t>
  </si>
  <si>
    <t>05693</t>
  </si>
  <si>
    <t>031023071</t>
  </si>
  <si>
    <t>05694</t>
  </si>
  <si>
    <t>031023072</t>
  </si>
  <si>
    <t>05695</t>
  </si>
  <si>
    <t>032400128</t>
  </si>
  <si>
    <t>通讯联络机柜（总控室）</t>
  </si>
  <si>
    <t>机柜:高2100*宽800*深600mm；型号:中控-XP202X</t>
  </si>
  <si>
    <t>2024.08.20</t>
  </si>
  <si>
    <t>合肥右一工程科技有限公司 134250/1.13</t>
  </si>
  <si>
    <t>1,188.05</t>
  </si>
  <si>
    <t>4,752.20</t>
  </si>
  <si>
    <t>4,752.21</t>
  </si>
  <si>
    <t>记--488</t>
  </si>
  <si>
    <t>合成一二车间改造项目</t>
  </si>
  <si>
    <t>05696</t>
  </si>
  <si>
    <t>032400129</t>
  </si>
  <si>
    <t>05697</t>
  </si>
  <si>
    <t>030800399</t>
  </si>
  <si>
    <t>合成一车间（烟嘧）技改工程</t>
  </si>
  <si>
    <t>合成一车间（烟嘧装置）电气改造、自控仪表改造</t>
  </si>
  <si>
    <t>安徽龙振建设有限公司、安徽红华电力工程有限公司、安徽华墨电缆有限公司</t>
  </si>
  <si>
    <t>11,175.28</t>
  </si>
  <si>
    <t>44,701.12</t>
  </si>
  <si>
    <t>44,701.11</t>
  </si>
  <si>
    <t>05698</t>
  </si>
  <si>
    <t>030700478</t>
  </si>
  <si>
    <t>合成二车间（精喹）技改工程</t>
  </si>
  <si>
    <t>合成二车间（精喹装置）电气改造、自控仪表改造</t>
  </si>
  <si>
    <t>安徽龙振建设有限公司、安徽红华电力工程有限公司</t>
  </si>
  <si>
    <t>13,089.47</t>
  </si>
  <si>
    <t>52,541.66</t>
  </si>
  <si>
    <t>52,357.89</t>
  </si>
  <si>
    <t>05699</t>
  </si>
  <si>
    <t>032800048</t>
  </si>
  <si>
    <t>RTO排放口烟气在线监测系统设备</t>
  </si>
  <si>
    <t>皖仪CEMS-1200，配置组件含皖仪SG1200气体分析仪1台、皖仪LD1200A颗粒物监测仪1台、广州博控K37数采仪1台等安装组件</t>
  </si>
  <si>
    <t>2024.08.23</t>
  </si>
  <si>
    <t>肥东合成RTO装置烟气排放口</t>
  </si>
  <si>
    <t>安徽科欣环保股份有限公司 265000</t>
  </si>
  <si>
    <t>2,377.60</t>
  </si>
  <si>
    <t>9,510.40</t>
  </si>
  <si>
    <t>9,510.42</t>
  </si>
  <si>
    <t>记--492</t>
  </si>
  <si>
    <t>05700</t>
  </si>
  <si>
    <t>031023073</t>
  </si>
  <si>
    <t>功率3.0KW，机架为304不锈钢</t>
  </si>
  <si>
    <t>2024.09.09</t>
  </si>
  <si>
    <t>广州国益包装科技有限公司 99800/1.13</t>
  </si>
  <si>
    <t>883.19</t>
  </si>
  <si>
    <t>2,649.57</t>
  </si>
  <si>
    <t>3,532.74</t>
  </si>
  <si>
    <t>2</t>
  </si>
  <si>
    <t>记--733</t>
  </si>
  <si>
    <t>05701</t>
  </si>
  <si>
    <t>030100153</t>
  </si>
  <si>
    <t>多气体检测仪（手持式）</t>
  </si>
  <si>
    <t>TY2000-D，手持式，环境监测仪器</t>
  </si>
  <si>
    <t>2024.09.13</t>
  </si>
  <si>
    <t>青岛明华电子仪器有限公司 20000/1.13</t>
  </si>
  <si>
    <t>05702</t>
  </si>
  <si>
    <t>031400100</t>
  </si>
  <si>
    <t>储气罐（实验室用）</t>
  </si>
  <si>
    <t>C-0.3/8，材质:碳钢</t>
  </si>
  <si>
    <t>安徽德蒙压缩机有限公司 2900/1.13</t>
  </si>
  <si>
    <t>76.98</t>
  </si>
  <si>
    <t>05703</t>
  </si>
  <si>
    <t>033000159</t>
  </si>
  <si>
    <t>3立方，材质304</t>
  </si>
  <si>
    <t>2024.09.18</t>
  </si>
  <si>
    <t>肥东合成六车间</t>
  </si>
  <si>
    <t>05704</t>
  </si>
  <si>
    <t>031023074</t>
  </si>
  <si>
    <t>USL-00L，电机2.2KW，材质304不锈钢</t>
  </si>
  <si>
    <t>2024.09.24</t>
  </si>
  <si>
    <t>398.22</t>
  </si>
  <si>
    <t>05705</t>
  </si>
  <si>
    <t>040900577</t>
  </si>
  <si>
    <t>电动伸缩门</t>
  </si>
  <si>
    <t>北大门，金刚C型，门体16米，含电机控制系统</t>
  </si>
  <si>
    <t>2024.10.10</t>
  </si>
  <si>
    <t>肥东厂区北大门（宏图大道）</t>
  </si>
  <si>
    <t>合肥兴门机电设备有限公司 43500/1.13</t>
  </si>
  <si>
    <t>615.93</t>
  </si>
  <si>
    <t>1,231.86</t>
  </si>
  <si>
    <t>05706</t>
  </si>
  <si>
    <t>031023075</t>
  </si>
  <si>
    <t>风量11000m3/h，箱体1080*800*2400mm，箱体厚度3mm，进出口法兰DN300，装填量0.6m3</t>
  </si>
  <si>
    <t>2024.10.17</t>
  </si>
  <si>
    <t>安徽创清环保科技有限公司 12000/1.13</t>
  </si>
  <si>
    <t>212.38</t>
  </si>
  <si>
    <t>05707</t>
  </si>
  <si>
    <t>031023076</t>
  </si>
  <si>
    <t>05708</t>
  </si>
  <si>
    <t>031023077</t>
  </si>
  <si>
    <t>风量11000m3/h，箱体1080*800*2400mm，箱体厚度3mm，进出口法兰DN500，装填量0.6m3</t>
  </si>
  <si>
    <t>05709</t>
  </si>
  <si>
    <t>031023078</t>
  </si>
  <si>
    <t>05710</t>
  </si>
  <si>
    <t>031023079</t>
  </si>
  <si>
    <t>05711</t>
  </si>
  <si>
    <t>031023080</t>
  </si>
  <si>
    <t>05712</t>
  </si>
  <si>
    <t>031023081</t>
  </si>
  <si>
    <t>05713</t>
  </si>
  <si>
    <t>031023082</t>
  </si>
  <si>
    <t>05714</t>
  </si>
  <si>
    <t>031023083</t>
  </si>
  <si>
    <t>05715</t>
  </si>
  <si>
    <t>031023084</t>
  </si>
  <si>
    <t>05716</t>
  </si>
  <si>
    <t>031023085</t>
  </si>
  <si>
    <t>05717</t>
  </si>
  <si>
    <t>031023086</t>
  </si>
  <si>
    <t>05718</t>
  </si>
  <si>
    <t>031023087</t>
  </si>
  <si>
    <t>05719</t>
  </si>
  <si>
    <t>031023088</t>
  </si>
  <si>
    <t>05720</t>
  </si>
  <si>
    <t>050600014</t>
  </si>
  <si>
    <t>打包厢式集装房（生产服务临时办公场所）</t>
  </si>
  <si>
    <t>采购成品且包安装，打包型集装箱房，分上下2层*各11间共22间，每间3*6米，两侧楼梯带遮阳棚，不封过道及护栏，四坡五脊盖顶，防雷接地处理</t>
  </si>
  <si>
    <t>2024.10.18</t>
  </si>
  <si>
    <t>肥东厂区总控室南侧，即小花园旧址</t>
  </si>
  <si>
    <t>合肥亚邦集成房屋有限公司 295500/1.13</t>
  </si>
  <si>
    <t>4,184.07</t>
  </si>
  <si>
    <t>8,368.14</t>
  </si>
  <si>
    <t>10,460.18</t>
  </si>
  <si>
    <t>05721</t>
  </si>
  <si>
    <t>032500347</t>
  </si>
  <si>
    <t>2024.10.21</t>
  </si>
  <si>
    <t>临沂宏业化工设备有限公司 46000/1.13</t>
  </si>
  <si>
    <t>记--499</t>
  </si>
  <si>
    <t>05722</t>
  </si>
  <si>
    <t>040900578</t>
  </si>
  <si>
    <t>蒸饭箱（肥东食堂）</t>
  </si>
  <si>
    <t>ZC-9，双门24盘/台，品牌：美厨，节能电热蒸柜</t>
  </si>
  <si>
    <t>合肥捷厨厨房设备有限公司 4700</t>
  </si>
  <si>
    <t>75.20</t>
  </si>
  <si>
    <t>150.40</t>
  </si>
  <si>
    <t>05723</t>
  </si>
  <si>
    <t>040900579</t>
  </si>
  <si>
    <t>红门翼闸（肥东工厂二道门两侧人行道闸）</t>
  </si>
  <si>
    <t>二道门两侧道闸，HTY03红门翼闸6个（两侧各3个），人脸识别机8100型4个（两侧各2个），人员出入控制显示</t>
  </si>
  <si>
    <t>肥东工厂生产区域主干道南入口，二道门两侧人行道闸</t>
  </si>
  <si>
    <t>合肥兴门机电设备有限公司 84800/1.13</t>
  </si>
  <si>
    <t>1,200.71</t>
  </si>
  <si>
    <t>2,401.42</t>
  </si>
  <si>
    <t>3,001.77</t>
  </si>
  <si>
    <t>记--716</t>
  </si>
  <si>
    <t>05724</t>
  </si>
  <si>
    <t>030200273</t>
  </si>
  <si>
    <t>F=20㎡，材质：304不锈钢，板厚4mm</t>
  </si>
  <si>
    <t>2024.11.11</t>
  </si>
  <si>
    <t>无锡新同越智能装备制造有限公司 18500/1.13</t>
  </si>
  <si>
    <t>05725</t>
  </si>
  <si>
    <t>032400130</t>
  </si>
  <si>
    <t>风量10000m3/h，箱体1850*1000*1260mm，箱体厚度3.5mm，进出口法兰DN300</t>
  </si>
  <si>
    <t>安徽创清环保科技有限公司 13500/1.13</t>
  </si>
  <si>
    <t>05726</t>
  </si>
  <si>
    <t>032400131</t>
  </si>
  <si>
    <t>05727</t>
  </si>
  <si>
    <t>032400132</t>
  </si>
  <si>
    <t>1400*1025*1320，箱体和框架材质316L，进出口法兰DN300</t>
  </si>
  <si>
    <t>安徽创清环保科技有限公司 14200/1.13</t>
  </si>
  <si>
    <t>05728</t>
  </si>
  <si>
    <t>030800400</t>
  </si>
  <si>
    <t>F=30㎡，材质：304不锈钢</t>
  </si>
  <si>
    <t>2024.11.19</t>
  </si>
  <si>
    <t>无锡新同越智能装备制造有限公司 44500/1.13</t>
  </si>
  <si>
    <t>393.81</t>
  </si>
  <si>
    <t>1,575.22</t>
  </si>
  <si>
    <t>05729</t>
  </si>
  <si>
    <t>030700479</t>
  </si>
  <si>
    <t>05730</t>
  </si>
  <si>
    <t>030800401</t>
  </si>
  <si>
    <t>F=10㎡，材质：304不锈钢，板厚4mm</t>
  </si>
  <si>
    <t>无锡市煜伟石化装备有限公司 9200/1.13</t>
  </si>
  <si>
    <t>325.66</t>
  </si>
  <si>
    <t>05731</t>
  </si>
  <si>
    <t>030800402</t>
  </si>
  <si>
    <t>05732</t>
  </si>
  <si>
    <t>030700480</t>
  </si>
  <si>
    <t>05733</t>
  </si>
  <si>
    <t>030700481</t>
  </si>
  <si>
    <t>05734</t>
  </si>
  <si>
    <t>050400010</t>
  </si>
  <si>
    <t>综合楼生活污水收集改造工程</t>
  </si>
  <si>
    <t>埋地安装一座玻璃钢成品化粪池(4m3)和一座污水池(5m3)、埋地暗敷安装50米DN300钢筋混凝土承插管道、500米¢76碳钢污水管道</t>
  </si>
  <si>
    <t>2024.11.20</t>
  </si>
  <si>
    <t>肥东综合楼与生产办公区域生活污水管道</t>
  </si>
  <si>
    <t>安徽新桥建设工程有限公司 79751.50/1.09</t>
  </si>
  <si>
    <t>585.33</t>
  </si>
  <si>
    <t>2,926.66</t>
  </si>
  <si>
    <t>05745</t>
  </si>
  <si>
    <t>032500348</t>
  </si>
  <si>
    <t>2024.12.06</t>
  </si>
  <si>
    <t>淄博太极工业搪瓷有限公司 47000/1.13</t>
  </si>
  <si>
    <t>05746</t>
  </si>
  <si>
    <t>030800403</t>
  </si>
  <si>
    <t>离心机氧含量分析仪</t>
  </si>
  <si>
    <t>品牌：赛氟美，规格DK-2-0/304；配套安装至江苏华大PSD1500N离心机控制柜内</t>
  </si>
  <si>
    <t>2024.12.09</t>
  </si>
  <si>
    <t>江苏图胜离心机制造有限公司 21840/1.13</t>
  </si>
  <si>
    <t>773.10</t>
  </si>
  <si>
    <t>05747</t>
  </si>
  <si>
    <t>033000160</t>
  </si>
  <si>
    <t>05748</t>
  </si>
  <si>
    <t>031023089</t>
  </si>
  <si>
    <t>不锈钢架皮带输送机</t>
  </si>
  <si>
    <t>长5米高3米</t>
  </si>
  <si>
    <t>合肥瑞阳机械设备配套有限公司 18150/1.13</t>
  </si>
  <si>
    <t>642.48</t>
  </si>
  <si>
    <t>05749</t>
  </si>
  <si>
    <t>050400011</t>
  </si>
  <si>
    <t>消防水管网改造工程（2024年）</t>
  </si>
  <si>
    <t>2024.12.25</t>
  </si>
  <si>
    <t>安徽省梓凡建筑安装工程有限公司</t>
  </si>
  <si>
    <t>120,427.43</t>
  </si>
  <si>
    <t>记--1260</t>
  </si>
  <si>
    <t>消防水管网改造工程</t>
  </si>
  <si>
    <t>合计:(共计卡片4610张)</t>
  </si>
  <si>
    <t>2,103,052.70</t>
  </si>
  <si>
    <t>22,272,660.43</t>
  </si>
  <si>
    <t>14,759,738.13</t>
  </si>
  <si>
    <r>
      <rPr>
        <b/>
        <sz val="16"/>
        <rFont val="宋体"/>
        <charset val="134"/>
      </rPr>
      <t>固定资产</t>
    </r>
    <r>
      <rPr>
        <b/>
        <sz val="16"/>
        <rFont val="Arial Narrow"/>
        <charset val="134"/>
      </rPr>
      <t>—</t>
    </r>
    <r>
      <rPr>
        <b/>
        <sz val="16"/>
        <rFont val="宋体"/>
        <charset val="134"/>
      </rPr>
      <t>土地评估明细表</t>
    </r>
  </si>
  <si>
    <r>
      <rPr>
        <sz val="8"/>
        <rFont val="宋体"/>
        <charset val="134"/>
      </rPr>
      <t>表</t>
    </r>
    <r>
      <rPr>
        <sz val="8"/>
        <rFont val="Arial Narrow"/>
        <charset val="134"/>
      </rPr>
      <t>4-8-8</t>
    </r>
  </si>
  <si>
    <t>证载权利人
（按照土地证填写完整）</t>
  </si>
  <si>
    <r>
      <rPr>
        <b/>
        <sz val="8"/>
        <rFont val="宋体"/>
        <charset val="134"/>
      </rPr>
      <t>面积</t>
    </r>
    <r>
      <rPr>
        <b/>
        <sz val="8"/>
        <rFont val="Arial Narrow"/>
        <charset val="134"/>
      </rPr>
      <t>(</t>
    </r>
    <r>
      <rPr>
        <b/>
        <sz val="8"/>
        <rFont val="宋体"/>
        <charset val="134"/>
      </rPr>
      <t>平方米</t>
    </r>
    <r>
      <rPr>
        <b/>
        <sz val="8"/>
        <rFont val="Arial Narrow"/>
        <charset val="134"/>
      </rPr>
      <t>)</t>
    </r>
  </si>
  <si>
    <t>审计前账面原值</t>
  </si>
  <si>
    <t>审计前账面净值</t>
  </si>
  <si>
    <t>审计调整原值</t>
  </si>
  <si>
    <t>审计调整净值</t>
  </si>
  <si>
    <t>园林绿化评估明细表</t>
  </si>
  <si>
    <r>
      <rPr>
        <sz val="8"/>
        <rFont val="宋体"/>
        <charset val="134"/>
      </rPr>
      <t>表</t>
    </r>
    <r>
      <rPr>
        <sz val="8"/>
        <rFont val="Arial Narrow"/>
        <charset val="134"/>
      </rPr>
      <t>4-8-9</t>
    </r>
  </si>
  <si>
    <r>
      <rPr>
        <b/>
        <sz val="8"/>
        <rFont val="宋体"/>
        <charset val="134"/>
      </rPr>
      <t>品</t>
    </r>
    <r>
      <rPr>
        <b/>
        <sz val="8"/>
        <rFont val="Arial Narrow"/>
        <charset val="134"/>
      </rPr>
      <t xml:space="preserve">    </t>
    </r>
    <r>
      <rPr>
        <b/>
        <sz val="8"/>
        <rFont val="宋体"/>
        <charset val="134"/>
      </rPr>
      <t>名</t>
    </r>
  </si>
  <si>
    <r>
      <rPr>
        <b/>
        <sz val="8"/>
        <rFont val="宋体"/>
        <charset val="134"/>
      </rPr>
      <t>灌径</t>
    </r>
    <r>
      <rPr>
        <b/>
        <sz val="8"/>
        <rFont val="Arial Narrow"/>
        <charset val="134"/>
      </rPr>
      <t>(</t>
    </r>
    <r>
      <rPr>
        <b/>
        <sz val="8"/>
        <rFont val="宋体"/>
        <charset val="134"/>
      </rPr>
      <t>米</t>
    </r>
    <r>
      <rPr>
        <b/>
        <sz val="8"/>
        <rFont val="Arial Narrow"/>
        <charset val="134"/>
      </rPr>
      <t>)</t>
    </r>
  </si>
  <si>
    <r>
      <rPr>
        <b/>
        <sz val="8"/>
        <rFont val="宋体"/>
        <charset val="134"/>
      </rPr>
      <t>高度</t>
    </r>
    <r>
      <rPr>
        <b/>
        <sz val="8"/>
        <rFont val="Arial Narrow"/>
        <charset val="134"/>
      </rPr>
      <t>(</t>
    </r>
    <r>
      <rPr>
        <b/>
        <sz val="8"/>
        <rFont val="宋体"/>
        <charset val="134"/>
      </rPr>
      <t>米</t>
    </r>
    <r>
      <rPr>
        <b/>
        <sz val="8"/>
        <rFont val="Arial Narrow"/>
        <charset val="134"/>
      </rPr>
      <t>)</t>
    </r>
  </si>
  <si>
    <r>
      <rPr>
        <b/>
        <sz val="8"/>
        <rFont val="宋体"/>
        <charset val="134"/>
      </rPr>
      <t>直径</t>
    </r>
    <r>
      <rPr>
        <b/>
        <sz val="8"/>
        <rFont val="Arial Narrow"/>
        <charset val="134"/>
      </rPr>
      <t>(</t>
    </r>
    <r>
      <rPr>
        <b/>
        <sz val="8"/>
        <rFont val="宋体"/>
        <charset val="134"/>
      </rPr>
      <t>米</t>
    </r>
    <r>
      <rPr>
        <b/>
        <sz val="8"/>
        <rFont val="Arial Narrow"/>
        <charset val="134"/>
      </rPr>
      <t>)</t>
    </r>
  </si>
  <si>
    <t>在建工程评估汇总表</t>
  </si>
  <si>
    <t>明细科目名称</t>
  </si>
  <si>
    <t>审计前账面价值</t>
  </si>
  <si>
    <t>4-9-1</t>
  </si>
  <si>
    <r>
      <rPr>
        <sz val="8"/>
        <color indexed="12"/>
        <rFont val="宋体"/>
        <charset val="134"/>
      </rPr>
      <t>在建工程</t>
    </r>
    <r>
      <rPr>
        <sz val="8"/>
        <color indexed="12"/>
        <rFont val="Arial Narrow"/>
        <charset val="134"/>
      </rPr>
      <t>—</t>
    </r>
    <r>
      <rPr>
        <sz val="8"/>
        <color indexed="12"/>
        <rFont val="宋体"/>
        <charset val="134"/>
      </rPr>
      <t>土建工程</t>
    </r>
  </si>
  <si>
    <t>4-9-2</t>
  </si>
  <si>
    <r>
      <rPr>
        <sz val="8"/>
        <color indexed="12"/>
        <rFont val="宋体"/>
        <charset val="134"/>
      </rPr>
      <t>在建工程</t>
    </r>
    <r>
      <rPr>
        <sz val="8"/>
        <color indexed="12"/>
        <rFont val="Arial Narrow"/>
        <charset val="134"/>
      </rPr>
      <t>—</t>
    </r>
    <r>
      <rPr>
        <sz val="8"/>
        <color indexed="12"/>
        <rFont val="宋体"/>
        <charset val="134"/>
      </rPr>
      <t>设备安装工程</t>
    </r>
  </si>
  <si>
    <t>在建工程合计</t>
  </si>
  <si>
    <t>减：在建工程减值准备</t>
  </si>
  <si>
    <r>
      <rPr>
        <b/>
        <sz val="14"/>
        <rFont val="宋体"/>
        <charset val="134"/>
      </rPr>
      <t>在建工程</t>
    </r>
    <r>
      <rPr>
        <b/>
        <sz val="14"/>
        <rFont val="Arial Narrow"/>
        <charset val="134"/>
      </rPr>
      <t>——</t>
    </r>
    <r>
      <rPr>
        <b/>
        <sz val="14"/>
        <rFont val="宋体"/>
        <charset val="134"/>
      </rPr>
      <t>土建工程评估明细表</t>
    </r>
  </si>
  <si>
    <r>
      <rPr>
        <sz val="8"/>
        <rFont val="宋体"/>
        <charset val="134"/>
      </rPr>
      <t>表</t>
    </r>
    <r>
      <rPr>
        <sz val="8"/>
        <rFont val="Arial Narrow"/>
        <charset val="134"/>
      </rPr>
      <t>4-9-1</t>
    </r>
  </si>
  <si>
    <t>项目名称</t>
  </si>
  <si>
    <t>建筑面积/容积</t>
  </si>
  <si>
    <t>开工日期</t>
  </si>
  <si>
    <t>预计完工日期</t>
  </si>
  <si>
    <t>形象进度</t>
  </si>
  <si>
    <r>
      <rPr>
        <b/>
        <sz val="8"/>
        <rFont val="宋体"/>
        <charset val="134"/>
      </rPr>
      <t>付款比例</t>
    </r>
    <r>
      <rPr>
        <b/>
        <sz val="8"/>
        <rFont val="Arial Narrow"/>
        <charset val="134"/>
      </rPr>
      <t>%</t>
    </r>
  </si>
  <si>
    <r>
      <rPr>
        <b/>
        <sz val="8"/>
        <rFont val="宋体"/>
        <charset val="134"/>
      </rPr>
      <t>备</t>
    </r>
    <r>
      <rPr>
        <b/>
        <sz val="8"/>
        <rFont val="Arial Narrow"/>
        <charset val="134"/>
      </rPr>
      <t xml:space="preserve">     </t>
    </r>
    <r>
      <rPr>
        <b/>
        <sz val="8"/>
        <rFont val="宋体"/>
        <charset val="134"/>
      </rPr>
      <t>注</t>
    </r>
  </si>
  <si>
    <t>减：在建土建工程减值准备</t>
  </si>
  <si>
    <r>
      <rPr>
        <b/>
        <sz val="16"/>
        <rFont val="宋体"/>
        <charset val="134"/>
      </rPr>
      <t>在建工程</t>
    </r>
    <r>
      <rPr>
        <b/>
        <sz val="16"/>
        <rFont val="Arial Narrow"/>
        <charset val="134"/>
      </rPr>
      <t>——</t>
    </r>
    <r>
      <rPr>
        <b/>
        <sz val="16"/>
        <rFont val="宋体"/>
        <charset val="134"/>
      </rPr>
      <t>设备安装工程评估明细表</t>
    </r>
  </si>
  <si>
    <r>
      <rPr>
        <sz val="8"/>
        <rFont val="宋体"/>
        <charset val="134"/>
      </rPr>
      <t>表</t>
    </r>
    <r>
      <rPr>
        <sz val="8"/>
        <rFont val="Arial Narrow"/>
        <charset val="134"/>
      </rPr>
      <t>4-9-2</t>
    </r>
  </si>
  <si>
    <t>开工
日期</t>
  </si>
  <si>
    <t>预计完
工日期</t>
  </si>
  <si>
    <t>账面已支付金额</t>
  </si>
  <si>
    <t>设备费</t>
  </si>
  <si>
    <t>安装费及其它</t>
  </si>
  <si>
    <r>
      <rPr>
        <b/>
        <sz val="8"/>
        <color indexed="8"/>
        <rFont val="宋体"/>
        <charset val="134"/>
      </rPr>
      <t>合</t>
    </r>
    <r>
      <rPr>
        <b/>
        <sz val="8"/>
        <color indexed="8"/>
        <rFont val="Arial Narrow"/>
        <charset val="134"/>
      </rPr>
      <t xml:space="preserve">     </t>
    </r>
    <r>
      <rPr>
        <b/>
        <sz val="8"/>
        <color indexed="8"/>
        <rFont val="宋体"/>
        <charset val="134"/>
      </rPr>
      <t>计</t>
    </r>
  </si>
  <si>
    <r>
      <rPr>
        <b/>
        <sz val="8"/>
        <color indexed="8"/>
        <rFont val="宋体"/>
        <charset val="134"/>
      </rPr>
      <t>安装费</t>
    </r>
    <r>
      <rPr>
        <b/>
        <sz val="8"/>
        <color indexed="8"/>
        <rFont val="Arial Narrow"/>
        <charset val="134"/>
      </rPr>
      <t xml:space="preserve">   </t>
    </r>
    <r>
      <rPr>
        <b/>
        <sz val="8"/>
        <color indexed="8"/>
        <rFont val="宋体"/>
        <charset val="134"/>
      </rPr>
      <t>　</t>
    </r>
    <r>
      <rPr>
        <b/>
        <sz val="8"/>
        <color indexed="8"/>
        <rFont val="Arial Narrow"/>
        <charset val="134"/>
      </rPr>
      <t xml:space="preserve"> </t>
    </r>
    <r>
      <rPr>
        <b/>
        <sz val="8"/>
        <color indexed="8"/>
        <rFont val="宋体"/>
        <charset val="134"/>
      </rPr>
      <t>及其它</t>
    </r>
  </si>
  <si>
    <t>减：在建设备安装工程减值准备</t>
  </si>
  <si>
    <t>生产性生物资产评估明细表</t>
  </si>
  <si>
    <t>种类</t>
  </si>
  <si>
    <t>群别</t>
  </si>
  <si>
    <t>减：生产性生物资产减值准备</t>
  </si>
  <si>
    <t>油气资产评估明细表</t>
  </si>
  <si>
    <r>
      <rPr>
        <sz val="8"/>
        <rFont val="宋体"/>
        <charset val="134"/>
      </rPr>
      <t>表</t>
    </r>
    <r>
      <rPr>
        <sz val="8"/>
        <rFont val="Arial Narrow"/>
        <charset val="134"/>
      </rPr>
      <t>4-11</t>
    </r>
  </si>
  <si>
    <t>矿区（或油田）</t>
  </si>
  <si>
    <t>形成日期</t>
  </si>
  <si>
    <t>来源</t>
  </si>
  <si>
    <t>使用权资产评估明细表</t>
  </si>
  <si>
    <r>
      <rPr>
        <sz val="8"/>
        <rFont val="宋体"/>
        <charset val="134"/>
      </rPr>
      <t>表</t>
    </r>
    <r>
      <rPr>
        <sz val="8"/>
        <rFont val="Arial Narrow"/>
        <charset val="134"/>
      </rPr>
      <t>4-12</t>
    </r>
  </si>
  <si>
    <t>租赁物名称或项目</t>
  </si>
  <si>
    <t>租赁负债折现率</t>
  </si>
  <si>
    <t>合同年期</t>
  </si>
  <si>
    <t>已付租赁费</t>
  </si>
  <si>
    <t>对应租赁负债</t>
  </si>
  <si>
    <t>尚存受
益年期</t>
  </si>
  <si>
    <t>无形资产评估汇总表</t>
  </si>
  <si>
    <r>
      <rPr>
        <sz val="8"/>
        <rFont val="宋体"/>
        <charset val="134"/>
      </rPr>
      <t>表</t>
    </r>
    <r>
      <rPr>
        <sz val="8"/>
        <rFont val="Arial Narrow"/>
        <charset val="134"/>
      </rPr>
      <t>4-13</t>
    </r>
  </si>
  <si>
    <t>4-13-1</t>
  </si>
  <si>
    <r>
      <rPr>
        <sz val="8"/>
        <color indexed="12"/>
        <rFont val="宋体"/>
        <charset val="134"/>
      </rPr>
      <t>无形资产</t>
    </r>
    <r>
      <rPr>
        <sz val="8"/>
        <color indexed="12"/>
        <rFont val="Arial Narrow"/>
        <charset val="134"/>
      </rPr>
      <t>-</t>
    </r>
    <r>
      <rPr>
        <sz val="8"/>
        <color indexed="12"/>
        <rFont val="宋体"/>
        <charset val="134"/>
      </rPr>
      <t>土地使用权</t>
    </r>
  </si>
  <si>
    <t>4-13-2</t>
  </si>
  <si>
    <r>
      <rPr>
        <sz val="8"/>
        <color indexed="12"/>
        <rFont val="宋体"/>
        <charset val="134"/>
      </rPr>
      <t>无形资产</t>
    </r>
    <r>
      <rPr>
        <sz val="8"/>
        <color indexed="12"/>
        <rFont val="Arial Narrow"/>
        <charset val="134"/>
      </rPr>
      <t>-</t>
    </r>
    <r>
      <rPr>
        <sz val="8"/>
        <color indexed="12"/>
        <rFont val="宋体"/>
        <charset val="134"/>
      </rPr>
      <t>矿业权</t>
    </r>
  </si>
  <si>
    <t>4-13-3</t>
  </si>
  <si>
    <r>
      <rPr>
        <sz val="8"/>
        <color indexed="12"/>
        <rFont val="宋体"/>
        <charset val="134"/>
      </rPr>
      <t>无形资产</t>
    </r>
    <r>
      <rPr>
        <sz val="8"/>
        <color indexed="12"/>
        <rFont val="Arial Narrow"/>
        <charset val="134"/>
      </rPr>
      <t>-</t>
    </r>
    <r>
      <rPr>
        <sz val="8"/>
        <color indexed="12"/>
        <rFont val="宋体"/>
        <charset val="134"/>
      </rPr>
      <t>其他无形资产</t>
    </r>
  </si>
  <si>
    <t>无形资产合计</t>
  </si>
  <si>
    <t>减：无形资产减值准备</t>
  </si>
  <si>
    <r>
      <rPr>
        <b/>
        <sz val="14"/>
        <rFont val="宋体"/>
        <charset val="134"/>
      </rPr>
      <t>无形资产</t>
    </r>
    <r>
      <rPr>
        <b/>
        <sz val="14"/>
        <rFont val="Arial Narrow"/>
        <charset val="134"/>
      </rPr>
      <t>——</t>
    </r>
    <r>
      <rPr>
        <b/>
        <sz val="14"/>
        <rFont val="宋体"/>
        <charset val="134"/>
      </rPr>
      <t>土地使用权评估明细表</t>
    </r>
  </si>
  <si>
    <r>
      <rPr>
        <sz val="8"/>
        <rFont val="宋体"/>
        <charset val="134"/>
      </rPr>
      <t>表</t>
    </r>
    <r>
      <rPr>
        <sz val="8"/>
        <rFont val="Arial Narrow"/>
        <charset val="134"/>
      </rPr>
      <t>4-13-1</t>
    </r>
  </si>
  <si>
    <r>
      <rPr>
        <b/>
        <sz val="14"/>
        <rFont val="宋体"/>
        <charset val="134"/>
      </rPr>
      <t>无形资产</t>
    </r>
    <r>
      <rPr>
        <b/>
        <sz val="14"/>
        <rFont val="Arial Narrow"/>
        <charset val="134"/>
      </rPr>
      <t>—</t>
    </r>
    <r>
      <rPr>
        <b/>
        <sz val="14"/>
        <rFont val="宋体"/>
        <charset val="134"/>
      </rPr>
      <t>矿业权评估明细表</t>
    </r>
  </si>
  <si>
    <r>
      <rPr>
        <sz val="8"/>
        <rFont val="宋体"/>
        <charset val="134"/>
      </rPr>
      <t>表</t>
    </r>
    <r>
      <rPr>
        <sz val="8"/>
        <rFont val="Arial Narrow"/>
        <charset val="134"/>
      </rPr>
      <t>4-13-2</t>
    </r>
  </si>
  <si>
    <r>
      <rPr>
        <b/>
        <sz val="8"/>
        <rFont val="宋体"/>
        <charset val="134"/>
      </rPr>
      <t>名称、种类</t>
    </r>
    <r>
      <rPr>
        <b/>
        <sz val="8"/>
        <rFont val="Arial Narrow"/>
        <charset val="134"/>
      </rPr>
      <t>(</t>
    </r>
    <r>
      <rPr>
        <b/>
        <sz val="8"/>
        <rFont val="宋体"/>
        <charset val="134"/>
      </rPr>
      <t>探矿权</t>
    </r>
    <r>
      <rPr>
        <b/>
        <sz val="8"/>
        <rFont val="Arial Narrow"/>
        <charset val="134"/>
      </rPr>
      <t>/</t>
    </r>
    <r>
      <rPr>
        <b/>
        <sz val="8"/>
        <rFont val="宋体"/>
        <charset val="134"/>
      </rPr>
      <t>采矿权</t>
    </r>
    <r>
      <rPr>
        <b/>
        <sz val="8"/>
        <rFont val="Arial Narrow"/>
        <charset val="134"/>
      </rPr>
      <t>)</t>
    </r>
  </si>
  <si>
    <r>
      <rPr>
        <b/>
        <sz val="8"/>
        <rFont val="宋体"/>
        <charset val="134"/>
      </rPr>
      <t>勘查</t>
    </r>
    <r>
      <rPr>
        <b/>
        <sz val="8"/>
        <rFont val="Arial Narrow"/>
        <charset val="134"/>
      </rPr>
      <t>(</t>
    </r>
    <r>
      <rPr>
        <b/>
        <sz val="8"/>
        <rFont val="宋体"/>
        <charset val="134"/>
      </rPr>
      <t>采矿</t>
    </r>
    <r>
      <rPr>
        <b/>
        <sz val="8"/>
        <rFont val="Arial Narrow"/>
        <charset val="134"/>
      </rPr>
      <t>)</t>
    </r>
    <r>
      <rPr>
        <b/>
        <sz val="8"/>
        <rFont val="宋体"/>
        <charset val="134"/>
      </rPr>
      <t>许可证编号</t>
    </r>
  </si>
  <si>
    <t>取得方式</t>
  </si>
  <si>
    <t>剩余有效年限</t>
  </si>
  <si>
    <t>勘查开发阶段</t>
  </si>
  <si>
    <r>
      <rPr>
        <b/>
        <sz val="8"/>
        <rFont val="宋体"/>
        <charset val="134"/>
      </rPr>
      <t>核定</t>
    </r>
    <r>
      <rPr>
        <b/>
        <sz val="8"/>
        <rFont val="Arial Narrow"/>
        <charset val="134"/>
      </rPr>
      <t>(</t>
    </r>
    <r>
      <rPr>
        <b/>
        <sz val="8"/>
        <rFont val="宋体"/>
        <charset val="134"/>
      </rPr>
      <t>批准</t>
    </r>
    <r>
      <rPr>
        <b/>
        <sz val="8"/>
        <rFont val="Arial Narrow"/>
        <charset val="134"/>
      </rPr>
      <t>)</t>
    </r>
    <r>
      <rPr>
        <b/>
        <sz val="8"/>
        <rFont val="宋体"/>
        <charset val="134"/>
      </rPr>
      <t>生产规模</t>
    </r>
  </si>
  <si>
    <r>
      <rPr>
        <b/>
        <sz val="14"/>
        <rFont val="宋体"/>
        <charset val="134"/>
      </rPr>
      <t>无形资产</t>
    </r>
    <r>
      <rPr>
        <b/>
        <sz val="14"/>
        <rFont val="Arial Narrow"/>
        <charset val="134"/>
      </rPr>
      <t>——</t>
    </r>
    <r>
      <rPr>
        <b/>
        <sz val="14"/>
        <rFont val="宋体"/>
        <charset val="134"/>
      </rPr>
      <t>其他无形资产评估明细表</t>
    </r>
  </si>
  <si>
    <r>
      <rPr>
        <sz val="8"/>
        <rFont val="宋体"/>
        <charset val="134"/>
      </rPr>
      <t>表</t>
    </r>
    <r>
      <rPr>
        <sz val="8"/>
        <rFont val="Arial Narrow"/>
        <charset val="134"/>
      </rPr>
      <t>4-13-3</t>
    </r>
  </si>
  <si>
    <t>内容或名称</t>
  </si>
  <si>
    <r>
      <rPr>
        <b/>
        <sz val="8"/>
        <rFont val="宋体"/>
        <charset val="134"/>
      </rPr>
      <t>法定</t>
    </r>
    <r>
      <rPr>
        <b/>
        <sz val="8"/>
        <rFont val="Arial Narrow"/>
        <charset val="134"/>
      </rPr>
      <t>/</t>
    </r>
    <r>
      <rPr>
        <b/>
        <sz val="8"/>
        <rFont val="宋体"/>
        <charset val="134"/>
      </rPr>
      <t>预计使用年限</t>
    </r>
  </si>
  <si>
    <t>开发支出评估明细表</t>
  </si>
  <si>
    <r>
      <rPr>
        <sz val="8"/>
        <rFont val="宋体"/>
        <charset val="134"/>
      </rPr>
      <t>表</t>
    </r>
    <r>
      <rPr>
        <sz val="8"/>
        <rFont val="Arial Narrow"/>
        <charset val="134"/>
      </rPr>
      <t>4-14</t>
    </r>
  </si>
  <si>
    <t>商誉评估明细表</t>
  </si>
  <si>
    <r>
      <rPr>
        <sz val="8"/>
        <rFont val="宋体"/>
        <charset val="134"/>
      </rPr>
      <t>表</t>
    </r>
    <r>
      <rPr>
        <sz val="8"/>
        <rFont val="Arial Narrow"/>
        <charset val="134"/>
      </rPr>
      <t>4-15</t>
    </r>
  </si>
  <si>
    <t>减：商誉减值准备</t>
  </si>
  <si>
    <t>长期待摊费用评估明细表</t>
  </si>
  <si>
    <r>
      <rPr>
        <sz val="8"/>
        <rFont val="宋体"/>
        <charset val="134"/>
      </rPr>
      <t>表</t>
    </r>
    <r>
      <rPr>
        <sz val="8"/>
        <rFont val="Arial Narrow"/>
        <charset val="134"/>
      </rPr>
      <t>4-16</t>
    </r>
  </si>
  <si>
    <t>费用名称或内容</t>
  </si>
  <si>
    <t>原始发生额</t>
  </si>
  <si>
    <t>预计摊销月数</t>
  </si>
  <si>
    <t>尚存受益月数</t>
  </si>
  <si>
    <t>递延所得税资产评估明细表</t>
  </si>
  <si>
    <r>
      <rPr>
        <sz val="8"/>
        <rFont val="宋体"/>
        <charset val="134"/>
      </rPr>
      <t>表</t>
    </r>
    <r>
      <rPr>
        <sz val="8"/>
        <rFont val="Arial Narrow"/>
        <charset val="134"/>
      </rPr>
      <t>4-17</t>
    </r>
  </si>
  <si>
    <t>其他非流动资产评估明细表</t>
  </si>
  <si>
    <r>
      <rPr>
        <sz val="8"/>
        <rFont val="宋体"/>
        <charset val="134"/>
      </rPr>
      <t>表</t>
    </r>
    <r>
      <rPr>
        <sz val="8"/>
        <rFont val="Arial Narrow"/>
        <charset val="134"/>
      </rPr>
      <t>4-18</t>
    </r>
  </si>
  <si>
    <t>流动负债评估汇总表</t>
  </si>
  <si>
    <r>
      <rPr>
        <sz val="8"/>
        <rFont val="宋体"/>
        <charset val="134"/>
      </rPr>
      <t>表</t>
    </r>
    <r>
      <rPr>
        <sz val="8"/>
        <rFont val="Arial Narrow"/>
        <charset val="134"/>
      </rPr>
      <t>5</t>
    </r>
  </si>
  <si>
    <t>科目名称</t>
  </si>
  <si>
    <t>5-1</t>
  </si>
  <si>
    <t>短期借款</t>
  </si>
  <si>
    <t>5-2</t>
  </si>
  <si>
    <t>交易性金融负债</t>
  </si>
  <si>
    <t>5-3</t>
  </si>
  <si>
    <t>衍生金融负债</t>
  </si>
  <si>
    <t>5-4</t>
  </si>
  <si>
    <t>应付票据</t>
  </si>
  <si>
    <t>5-5</t>
  </si>
  <si>
    <t>应付账款</t>
  </si>
  <si>
    <t>5-6</t>
  </si>
  <si>
    <t>预收款项</t>
  </si>
  <si>
    <t>5-7</t>
  </si>
  <si>
    <t>合同负债</t>
  </si>
  <si>
    <t>5-8</t>
  </si>
  <si>
    <t>应付职工薪酬</t>
  </si>
  <si>
    <t>5-9</t>
  </si>
  <si>
    <t>应交税费</t>
  </si>
  <si>
    <t>5-10</t>
  </si>
  <si>
    <t>其它应付款</t>
  </si>
  <si>
    <t>5-11</t>
  </si>
  <si>
    <t>持有待售负债</t>
  </si>
  <si>
    <t>5-12</t>
  </si>
  <si>
    <t>一年内到期的非流动负债</t>
  </si>
  <si>
    <t>5-13</t>
  </si>
  <si>
    <t>其他流动负债</t>
  </si>
  <si>
    <t>流动负债合计</t>
  </si>
  <si>
    <t>短期借款评估明细表</t>
  </si>
  <si>
    <r>
      <rPr>
        <sz val="8"/>
        <rFont val="宋体"/>
        <charset val="134"/>
      </rPr>
      <t>表</t>
    </r>
    <r>
      <rPr>
        <sz val="8"/>
        <rFont val="Arial Narrow"/>
        <charset val="134"/>
      </rPr>
      <t>5-1</t>
    </r>
  </si>
  <si>
    <t>放款银行或机构名称</t>
  </si>
  <si>
    <r>
      <rPr>
        <b/>
        <sz val="8"/>
        <rFont val="宋体"/>
        <charset val="134"/>
      </rPr>
      <t>年利率</t>
    </r>
    <r>
      <rPr>
        <b/>
        <sz val="8"/>
        <rFont val="Arial Narrow"/>
        <charset val="134"/>
      </rPr>
      <t>%</t>
    </r>
  </si>
  <si>
    <t>外币金额</t>
  </si>
  <si>
    <t>外币基准日汇率</t>
  </si>
  <si>
    <t>交易性金融负债评估明细表</t>
  </si>
  <si>
    <r>
      <rPr>
        <sz val="8"/>
        <rFont val="宋体"/>
        <charset val="134"/>
      </rPr>
      <t>表</t>
    </r>
    <r>
      <rPr>
        <sz val="8"/>
        <rFont val="Arial Narrow"/>
        <charset val="134"/>
      </rPr>
      <t>5-2</t>
    </r>
  </si>
  <si>
    <r>
      <rPr>
        <b/>
        <sz val="8"/>
        <rFont val="宋体"/>
        <charset val="134"/>
      </rPr>
      <t>户名（结算对象</t>
    </r>
    <r>
      <rPr>
        <b/>
        <sz val="8"/>
        <rFont val="Arial Narrow"/>
        <charset val="134"/>
      </rPr>
      <t>)</t>
    </r>
  </si>
  <si>
    <t>衍生金融负债评估明细表</t>
  </si>
  <si>
    <r>
      <rPr>
        <sz val="8"/>
        <rFont val="宋体"/>
        <charset val="134"/>
      </rPr>
      <t>表</t>
    </r>
    <r>
      <rPr>
        <sz val="8"/>
        <rFont val="Arial Narrow"/>
        <charset val="134"/>
      </rPr>
      <t>5-3</t>
    </r>
  </si>
  <si>
    <t>应付票据评估明细表</t>
  </si>
  <si>
    <r>
      <rPr>
        <sz val="8"/>
        <rFont val="宋体"/>
        <charset val="134"/>
      </rPr>
      <t>表</t>
    </r>
    <r>
      <rPr>
        <sz val="8"/>
        <rFont val="Arial Narrow"/>
        <charset val="134"/>
      </rPr>
      <t>5-4</t>
    </r>
  </si>
  <si>
    <r>
      <rPr>
        <b/>
        <sz val="8"/>
        <rFont val="宋体"/>
        <charset val="134"/>
      </rPr>
      <t>票面利率</t>
    </r>
    <r>
      <rPr>
        <b/>
        <sz val="8"/>
        <rFont val="Arial Narrow"/>
        <charset val="134"/>
      </rPr>
      <t>%</t>
    </r>
  </si>
  <si>
    <t>应付帐款评估明细表</t>
  </si>
  <si>
    <r>
      <rPr>
        <sz val="8"/>
        <rFont val="宋体"/>
        <charset val="134"/>
      </rPr>
      <t>表</t>
    </r>
    <r>
      <rPr>
        <sz val="8"/>
        <rFont val="Arial Narrow"/>
        <charset val="134"/>
      </rPr>
      <t>5-5</t>
    </r>
  </si>
  <si>
    <t>预收款项评估明细表</t>
  </si>
  <si>
    <r>
      <rPr>
        <sz val="8"/>
        <rFont val="宋体"/>
        <charset val="134"/>
      </rPr>
      <t>表</t>
    </r>
    <r>
      <rPr>
        <sz val="8"/>
        <rFont val="Arial Narrow"/>
        <charset val="134"/>
      </rPr>
      <t>5-6</t>
    </r>
  </si>
  <si>
    <t>合同负债评估明细表</t>
  </si>
  <si>
    <r>
      <rPr>
        <sz val="8"/>
        <rFont val="宋体"/>
        <charset val="134"/>
      </rPr>
      <t>表</t>
    </r>
    <r>
      <rPr>
        <sz val="8"/>
        <rFont val="Arial Narrow"/>
        <charset val="134"/>
      </rPr>
      <t>5-7</t>
    </r>
  </si>
  <si>
    <t>户名（结算对象)</t>
  </si>
  <si>
    <t>应付职工薪酬评估明细表</t>
  </si>
  <si>
    <r>
      <rPr>
        <sz val="8"/>
        <rFont val="宋体"/>
        <charset val="134"/>
      </rPr>
      <t>表</t>
    </r>
    <r>
      <rPr>
        <sz val="8"/>
        <rFont val="Arial Narrow"/>
        <charset val="134"/>
      </rPr>
      <t>5-8</t>
    </r>
  </si>
  <si>
    <t>部门或内容</t>
  </si>
  <si>
    <t>工资、奖金、津贴和补贴</t>
  </si>
  <si>
    <t>职工福利费</t>
  </si>
  <si>
    <t>医疗保险费</t>
  </si>
  <si>
    <t>基本养老保险费</t>
  </si>
  <si>
    <t>年金缴费</t>
  </si>
  <si>
    <t>失业保险费</t>
  </si>
  <si>
    <t>工伤保险费</t>
  </si>
  <si>
    <t>生育保险费</t>
  </si>
  <si>
    <t>住房公积金</t>
  </si>
  <si>
    <t>工会经费</t>
  </si>
  <si>
    <t>职工教育经费</t>
  </si>
  <si>
    <t>非货币性福利</t>
  </si>
  <si>
    <t>辞退福利</t>
  </si>
  <si>
    <t>股份支付</t>
  </si>
  <si>
    <t>应交税费评估明细表</t>
  </si>
  <si>
    <r>
      <rPr>
        <sz val="8"/>
        <rFont val="宋体"/>
        <charset val="134"/>
      </rPr>
      <t>表</t>
    </r>
    <r>
      <rPr>
        <sz val="8"/>
        <rFont val="Arial Narrow"/>
        <charset val="134"/>
      </rPr>
      <t>5-9</t>
    </r>
  </si>
  <si>
    <t>征税机关</t>
  </si>
  <si>
    <t>税费种类</t>
  </si>
  <si>
    <t>其他应付款评估汇总表</t>
  </si>
  <si>
    <r>
      <rPr>
        <sz val="8"/>
        <rFont val="宋体"/>
        <charset val="134"/>
      </rPr>
      <t>表5</t>
    </r>
    <r>
      <rPr>
        <sz val="8"/>
        <rFont val="Arial Narrow"/>
        <charset val="134"/>
      </rPr>
      <t>-10</t>
    </r>
  </si>
  <si>
    <t>5-10-1</t>
  </si>
  <si>
    <t>其他应付款</t>
  </si>
  <si>
    <t>5-10-2</t>
  </si>
  <si>
    <t>应付利息</t>
  </si>
  <si>
    <t>5-10-3</t>
  </si>
  <si>
    <t>应付股利</t>
  </si>
  <si>
    <t>其他应付款合计</t>
  </si>
  <si>
    <t>其他应付款评估明细表</t>
  </si>
  <si>
    <t>表5-10-1</t>
  </si>
  <si>
    <t>应付利息评估明细表</t>
  </si>
  <si>
    <t>表5-10-2</t>
  </si>
  <si>
    <t>利息所属期间</t>
  </si>
  <si>
    <t>应付股利评估明细表</t>
  </si>
  <si>
    <t>表5-12-3</t>
  </si>
  <si>
    <t>投资单位名称（股东）</t>
  </si>
  <si>
    <t>利润所属期间</t>
  </si>
  <si>
    <t>持有待售负债评估明细表</t>
  </si>
  <si>
    <r>
      <rPr>
        <sz val="8"/>
        <rFont val="宋体"/>
        <charset val="134"/>
      </rPr>
      <t>表</t>
    </r>
    <r>
      <rPr>
        <sz val="8"/>
        <rFont val="Arial Narrow"/>
        <charset val="134"/>
      </rPr>
      <t>5-11</t>
    </r>
  </si>
  <si>
    <t>负债类别</t>
  </si>
  <si>
    <t>一年内到期的非流动负债评估明细表</t>
  </si>
  <si>
    <r>
      <rPr>
        <sz val="8"/>
        <rFont val="宋体"/>
        <charset val="134"/>
      </rPr>
      <t>表</t>
    </r>
    <r>
      <rPr>
        <sz val="8"/>
        <rFont val="Arial Narrow"/>
        <charset val="134"/>
      </rPr>
      <t>5-12</t>
    </r>
  </si>
  <si>
    <t>结算项目</t>
  </si>
  <si>
    <r>
      <rPr>
        <b/>
        <sz val="8"/>
        <rFont val="宋体"/>
        <charset val="134"/>
      </rPr>
      <t>票面月利率</t>
    </r>
    <r>
      <rPr>
        <b/>
        <sz val="8"/>
        <rFont val="Arial Narrow"/>
        <charset val="134"/>
      </rPr>
      <t>%</t>
    </r>
  </si>
  <si>
    <t>其他流动负债评估明细表</t>
  </si>
  <si>
    <r>
      <rPr>
        <sz val="8"/>
        <rFont val="宋体"/>
        <charset val="134"/>
      </rPr>
      <t>表</t>
    </r>
    <r>
      <rPr>
        <sz val="8"/>
        <rFont val="Arial Narrow"/>
        <charset val="134"/>
      </rPr>
      <t>5-13</t>
    </r>
  </si>
  <si>
    <t>非流动负债评估汇总表</t>
  </si>
  <si>
    <r>
      <rPr>
        <sz val="8"/>
        <rFont val="宋体"/>
        <charset val="134"/>
      </rPr>
      <t>表</t>
    </r>
    <r>
      <rPr>
        <sz val="8"/>
        <rFont val="Arial Narrow"/>
        <charset val="134"/>
      </rPr>
      <t>6</t>
    </r>
  </si>
  <si>
    <t>6-1</t>
  </si>
  <si>
    <t>长期借款</t>
  </si>
  <si>
    <t>6-2</t>
  </si>
  <si>
    <t>应付债券</t>
  </si>
  <si>
    <t>6-2-1</t>
  </si>
  <si>
    <t>其中：优先股</t>
  </si>
  <si>
    <t>6-2-2</t>
  </si>
  <si>
    <t>　　　永续债</t>
  </si>
  <si>
    <t>6-3</t>
  </si>
  <si>
    <t>租赁负债</t>
  </si>
  <si>
    <t>6-4</t>
  </si>
  <si>
    <t>长期应付款</t>
  </si>
  <si>
    <t>6-5</t>
  </si>
  <si>
    <t>长期应付职工薪酬</t>
  </si>
  <si>
    <t>6-6</t>
  </si>
  <si>
    <t>预计负债</t>
  </si>
  <si>
    <t>6-7</t>
  </si>
  <si>
    <t>递延收益</t>
  </si>
  <si>
    <t>6-8</t>
  </si>
  <si>
    <t>递延所得税负债</t>
  </si>
  <si>
    <t>6-9</t>
  </si>
  <si>
    <t>其他非流动负债</t>
  </si>
  <si>
    <t>非流动负债合计</t>
  </si>
  <si>
    <t>长期借款评估明细表</t>
  </si>
  <si>
    <r>
      <rPr>
        <sz val="8"/>
        <rFont val="宋体"/>
        <charset val="134"/>
      </rPr>
      <t>表</t>
    </r>
    <r>
      <rPr>
        <sz val="8"/>
        <rFont val="Arial Narrow"/>
        <charset val="134"/>
      </rPr>
      <t>6-1</t>
    </r>
  </si>
  <si>
    <r>
      <rPr>
        <b/>
        <sz val="8"/>
        <rFont val="宋体"/>
        <charset val="134"/>
      </rPr>
      <t>放款银行</t>
    </r>
    <r>
      <rPr>
        <b/>
        <sz val="8"/>
        <rFont val="Arial Narrow"/>
        <charset val="134"/>
      </rPr>
      <t>(</t>
    </r>
    <r>
      <rPr>
        <b/>
        <sz val="8"/>
        <rFont val="宋体"/>
        <charset val="134"/>
      </rPr>
      <t>或机构</t>
    </r>
    <r>
      <rPr>
        <b/>
        <sz val="8"/>
        <rFont val="Arial Narrow"/>
        <charset val="134"/>
      </rPr>
      <t>)</t>
    </r>
    <r>
      <rPr>
        <b/>
        <sz val="8"/>
        <rFont val="宋体"/>
        <charset val="134"/>
      </rPr>
      <t>名称</t>
    </r>
  </si>
  <si>
    <t>应付债券评估汇总表</t>
  </si>
  <si>
    <t>表6-2</t>
  </si>
  <si>
    <t>优先股</t>
  </si>
  <si>
    <t>6-2-3</t>
  </si>
  <si>
    <t>永续债</t>
  </si>
  <si>
    <t>应付债券合计</t>
  </si>
  <si>
    <t>应付债券评估明细表</t>
  </si>
  <si>
    <r>
      <rPr>
        <sz val="8"/>
        <rFont val="宋体"/>
        <charset val="134"/>
      </rPr>
      <t>表</t>
    </r>
    <r>
      <rPr>
        <sz val="8"/>
        <rFont val="Arial Narrow"/>
        <charset val="134"/>
      </rPr>
      <t>6-2-1</t>
    </r>
  </si>
  <si>
    <t>债券发行单位</t>
  </si>
  <si>
    <t>债券种类</t>
  </si>
  <si>
    <t>优先股评估明细表</t>
  </si>
  <si>
    <r>
      <rPr>
        <sz val="8"/>
        <rFont val="宋体"/>
        <charset val="134"/>
      </rPr>
      <t>表6</t>
    </r>
    <r>
      <rPr>
        <sz val="8"/>
        <rFont val="Arial Narrow"/>
        <charset val="134"/>
      </rPr>
      <t>-2-2</t>
    </r>
  </si>
  <si>
    <t>投资单位名称</t>
  </si>
  <si>
    <t>股息率</t>
  </si>
  <si>
    <t>永续债评估明细表</t>
  </si>
  <si>
    <r>
      <rPr>
        <sz val="8"/>
        <rFont val="宋体"/>
        <charset val="134"/>
      </rPr>
      <t>表</t>
    </r>
    <r>
      <rPr>
        <sz val="8"/>
        <rFont val="Arial Narrow"/>
        <charset val="134"/>
      </rPr>
      <t>6-2-3</t>
    </r>
  </si>
  <si>
    <t>租赁负债评估明细表</t>
  </si>
  <si>
    <r>
      <rPr>
        <sz val="8"/>
        <rFont val="宋体"/>
        <charset val="134"/>
      </rPr>
      <t>表</t>
    </r>
    <r>
      <rPr>
        <sz val="8"/>
        <rFont val="Arial Narrow"/>
        <charset val="134"/>
      </rPr>
      <t>6-3</t>
    </r>
  </si>
  <si>
    <t>租赁物名称或内容</t>
  </si>
  <si>
    <t>折现率</t>
  </si>
  <si>
    <t>长期应付款评估明细表</t>
  </si>
  <si>
    <r>
      <rPr>
        <sz val="8"/>
        <rFont val="宋体"/>
        <charset val="134"/>
      </rPr>
      <t>表</t>
    </r>
    <r>
      <rPr>
        <sz val="8"/>
        <rFont val="Arial Narrow"/>
        <charset val="134"/>
      </rPr>
      <t>6-4</t>
    </r>
  </si>
  <si>
    <t>初始额</t>
  </si>
  <si>
    <t>利息及汇率净损失</t>
  </si>
  <si>
    <t>长期应付职工薪酬评估明细表</t>
  </si>
  <si>
    <r>
      <rPr>
        <sz val="8"/>
        <rFont val="宋体"/>
        <charset val="134"/>
      </rPr>
      <t>表</t>
    </r>
    <r>
      <rPr>
        <sz val="8"/>
        <rFont val="Arial Narrow"/>
        <charset val="134"/>
      </rPr>
      <t>6-5</t>
    </r>
  </si>
  <si>
    <t>户名（或结算对象）</t>
  </si>
  <si>
    <t>预计负债评估明细表</t>
  </si>
  <si>
    <r>
      <rPr>
        <sz val="8"/>
        <rFont val="宋体"/>
        <charset val="134"/>
      </rPr>
      <t>表</t>
    </r>
    <r>
      <rPr>
        <sz val="8"/>
        <rFont val="Arial Narrow"/>
        <charset val="134"/>
      </rPr>
      <t>6-6</t>
    </r>
  </si>
  <si>
    <t>核算内容</t>
  </si>
  <si>
    <t>递延收益评估明细表</t>
  </si>
  <si>
    <r>
      <rPr>
        <sz val="8"/>
        <rFont val="宋体"/>
        <charset val="134"/>
      </rPr>
      <t>表</t>
    </r>
    <r>
      <rPr>
        <sz val="8"/>
        <rFont val="Arial Narrow"/>
        <charset val="134"/>
      </rPr>
      <t>6-7</t>
    </r>
  </si>
  <si>
    <t>递延所得税负债评估明细表</t>
  </si>
  <si>
    <r>
      <rPr>
        <sz val="8"/>
        <rFont val="宋体"/>
        <charset val="134"/>
      </rPr>
      <t>表</t>
    </r>
    <r>
      <rPr>
        <sz val="8"/>
        <rFont val="Arial Narrow"/>
        <charset val="134"/>
      </rPr>
      <t>6-8</t>
    </r>
  </si>
  <si>
    <t>内容</t>
  </si>
  <si>
    <t>其他非流动负债评估明细表</t>
  </si>
  <si>
    <r>
      <rPr>
        <sz val="8"/>
        <rFont val="宋体"/>
        <charset val="134"/>
      </rPr>
      <t>表</t>
    </r>
    <r>
      <rPr>
        <sz val="8"/>
        <rFont val="Arial Narrow"/>
        <charset val="134"/>
      </rPr>
      <t>6-9</t>
    </r>
  </si>
  <si>
    <t>户名</t>
  </si>
  <si>
    <t>评估分析━应收账款账龄分析</t>
  </si>
  <si>
    <t>帐龄</t>
  </si>
  <si>
    <t>户数</t>
  </si>
  <si>
    <r>
      <rPr>
        <b/>
        <sz val="8"/>
        <rFont val="宋体"/>
        <charset val="134"/>
      </rPr>
      <t>占总户数</t>
    </r>
    <r>
      <rPr>
        <b/>
        <sz val="8"/>
        <rFont val="Arial Narrow"/>
        <charset val="134"/>
      </rPr>
      <t xml:space="preserve">           </t>
    </r>
    <r>
      <rPr>
        <b/>
        <sz val="8"/>
        <rFont val="宋体"/>
        <charset val="134"/>
      </rPr>
      <t>比例</t>
    </r>
    <r>
      <rPr>
        <b/>
        <sz val="8"/>
        <rFont val="Arial Narrow"/>
        <charset val="134"/>
      </rPr>
      <t>(%)</t>
    </r>
  </si>
  <si>
    <r>
      <rPr>
        <b/>
        <sz val="8"/>
        <rFont val="宋体"/>
        <charset val="134"/>
      </rPr>
      <t>占总金额比例</t>
    </r>
    <r>
      <rPr>
        <b/>
        <sz val="8"/>
        <rFont val="Arial Narrow"/>
        <charset val="134"/>
      </rPr>
      <t>(%)</t>
    </r>
  </si>
  <si>
    <r>
      <rPr>
        <sz val="8"/>
        <rFont val="Arial Narrow"/>
        <charset val="134"/>
      </rPr>
      <t>1</t>
    </r>
    <r>
      <rPr>
        <sz val="8"/>
        <rFont val="宋体"/>
        <charset val="134"/>
      </rPr>
      <t>年以内</t>
    </r>
  </si>
  <si>
    <r>
      <rPr>
        <sz val="8"/>
        <rFont val="Arial Narrow"/>
        <charset val="134"/>
      </rPr>
      <t>1-2</t>
    </r>
    <r>
      <rPr>
        <sz val="8"/>
        <rFont val="宋体"/>
        <charset val="134"/>
      </rPr>
      <t>年</t>
    </r>
  </si>
  <si>
    <r>
      <rPr>
        <sz val="8"/>
        <rFont val="Arial Narrow"/>
        <charset val="134"/>
      </rPr>
      <t>2-3</t>
    </r>
    <r>
      <rPr>
        <sz val="8"/>
        <rFont val="宋体"/>
        <charset val="134"/>
      </rPr>
      <t>年</t>
    </r>
  </si>
  <si>
    <r>
      <rPr>
        <sz val="8"/>
        <rFont val="Arial Narrow"/>
        <charset val="134"/>
      </rPr>
      <t>3-4</t>
    </r>
    <r>
      <rPr>
        <sz val="8"/>
        <rFont val="宋体"/>
        <charset val="134"/>
      </rPr>
      <t>年</t>
    </r>
  </si>
  <si>
    <r>
      <rPr>
        <sz val="8"/>
        <rFont val="Arial Narrow"/>
        <charset val="134"/>
      </rPr>
      <t>4-5</t>
    </r>
    <r>
      <rPr>
        <sz val="8"/>
        <rFont val="宋体"/>
        <charset val="134"/>
      </rPr>
      <t>年</t>
    </r>
  </si>
  <si>
    <r>
      <rPr>
        <sz val="8"/>
        <rFont val="Arial Narrow"/>
        <charset val="134"/>
      </rPr>
      <t>5</t>
    </r>
    <r>
      <rPr>
        <sz val="8"/>
        <rFont val="宋体"/>
        <charset val="134"/>
      </rPr>
      <t>年以上</t>
    </r>
  </si>
  <si>
    <r>
      <rPr>
        <sz val="8"/>
        <rFont val="宋体"/>
        <charset val="134"/>
      </rPr>
      <t>合</t>
    </r>
    <r>
      <rPr>
        <sz val="8"/>
        <rFont val="Arial Narrow"/>
        <charset val="134"/>
      </rPr>
      <t xml:space="preserve">      </t>
    </r>
    <r>
      <rPr>
        <sz val="8"/>
        <rFont val="宋体"/>
        <charset val="134"/>
      </rPr>
      <t>计</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</si>
</sst>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0_-;\(#,##0\);_-\ \ &quot;-&quot;_-;_-@_-"/>
    <numFmt numFmtId="177" formatCode="_-#,##0.00_-;\(#,##0.00\);_-\ \ &quot;-&quot;_-;_-@_-"/>
    <numFmt numFmtId="178" formatCode="mmm/dd/yyyy;_-\ &quot;N/A&quot;_-;_-\ &quot;-&quot;_-"/>
    <numFmt numFmtId="179" formatCode="mmm/yyyy;_-\ &quot;N/A&quot;_-;_-\ &quot;-&quot;_-"/>
    <numFmt numFmtId="180" formatCode="_-#,##0%_-;\(#,##0%\);_-\ &quot;-&quot;_-"/>
    <numFmt numFmtId="181" formatCode="_-#,###,_-;\(#,###,\);_-\ \ &quot;-&quot;_-;_-@_-"/>
    <numFmt numFmtId="182" formatCode="_-#,###.00,_-;\(#,###.00,\);_-\ \ &quot;-&quot;_-;_-@_-"/>
    <numFmt numFmtId="183" formatCode="_-#0&quot;.&quot;0,_-;\(#0&quot;.&quot;0,\);_-\ \ &quot;-&quot;_-;_-@_-"/>
    <numFmt numFmtId="184" formatCode="_-#0&quot;.&quot;0000_-;\(#0&quot;.&quot;0000\);_-\ \ &quot;-&quot;_-;_-@_-"/>
    <numFmt numFmtId="185" formatCode="_-* #,##0_-;\-* #,##0_-;_-* &quot;-&quot;??_-;_-@_-"/>
    <numFmt numFmtId="186" formatCode="&quot;\&quot;#,##0;[Red]&quot;\&quot;&quot;\&quot;&quot;\&quot;&quot;\&quot;&quot;\&quot;&quot;\&quot;&quot;\&quot;\-#,##0"/>
    <numFmt numFmtId="187" formatCode="_-* #,##0.00_-;\-* #,##0.00_-;_-* &quot;-&quot;??_-;_-@_-"/>
    <numFmt numFmtId="188" formatCode="#,##0.0"/>
    <numFmt numFmtId="189" formatCode="_(&quot;$&quot;* #,##0_);_(&quot;$&quot;* \(#,##0\);_(&quot;$&quot;* &quot;-&quot;_);_(@_)"/>
    <numFmt numFmtId="190" formatCode="_(&quot;$&quot;* #,##0.00_);_(&quot;$&quot;* \(#,##0.00\);_(&quot;$&quot;* &quot;-&quot;??_);_(@_)"/>
    <numFmt numFmtId="191" formatCode="_([$€-2]* #,##0.00_);_([$€-2]* \(#,##0.00\);_([$€-2]* &quot;-&quot;??_)"/>
    <numFmt numFmtId="192" formatCode="#,##0\ &quot; &quot;;\(#,##0\)\ ;&quot;—&quot;&quot; &quot;&quot; &quot;&quot; &quot;&quot; &quot;"/>
    <numFmt numFmtId="193" formatCode="#,##0.00\¥;\-#,##0.00\¥"/>
    <numFmt numFmtId="194" formatCode="_-* #,##0.00\¥_-;\-* #,##0.00\¥_-;_-* &quot;-&quot;??\¥_-;_-@_-"/>
    <numFmt numFmtId="195" formatCode="0.000%"/>
    <numFmt numFmtId="196" formatCode="_-* #,##0\¥_-;\-* #,##0\¥_-;_-* &quot;-&quot;\¥_-;_-@_-"/>
    <numFmt numFmtId="197" formatCode="0.0%"/>
    <numFmt numFmtId="198" formatCode="_-* #,##0_-;\-* #,##0_-;_-* &quot;-&quot;_-;_-@_-"/>
    <numFmt numFmtId="199" formatCode="&quot;$&quot;#,##0;\-&quot;$&quot;#,##0"/>
    <numFmt numFmtId="200" formatCode="#,##0.00\¥;[Red]\-#,##0.00\¥"/>
    <numFmt numFmtId="201" formatCode="_(&quot;$&quot;* #,##0_);_(&quot;$&quot;* \(#,##0\);_(&quot;$&quot;* &quot;-&quot;??_);_(@_)"/>
    <numFmt numFmtId="202" formatCode="mmm\ dd\,\ yy"/>
    <numFmt numFmtId="203" formatCode="_(&quot;$&quot;* #,##0.0_);_(&quot;$&quot;* \(#,##0.0\);_(&quot;$&quot;* &quot;-&quot;??_);_(@_)"/>
    <numFmt numFmtId="204" formatCode="mm/dd/yy_)"/>
    <numFmt numFmtId="205" formatCode="_(* #,##0_);_(* \(#,##0\);_(* &quot;-&quot;_);_(@_)"/>
    <numFmt numFmtId="206" formatCode="_(* #,##0.00_);_(* \(#,##0.00\);_(* &quot;-&quot;??_);_(@_)"/>
    <numFmt numFmtId="207" formatCode="0.00_ "/>
    <numFmt numFmtId="208" formatCode="#,##0.00_ "/>
    <numFmt numFmtId="209" formatCode="#,##0.0_ "/>
    <numFmt numFmtId="210" formatCode="0.0000_ "/>
    <numFmt numFmtId="211" formatCode="0_ "/>
    <numFmt numFmtId="212" formatCode="0_);[Red]\(0\)"/>
    <numFmt numFmtId="213" formatCode="0.00_);[Red]\(0.00\)"/>
    <numFmt numFmtId="214" formatCode="0.0_);[Red]\(0.0\)"/>
    <numFmt numFmtId="215" formatCode="0.00000_);[Red]\(0.00000\)"/>
    <numFmt numFmtId="216" formatCode="_ * #,##0_ ;_ * \-#,##0_ ;_ * &quot;-&quot;??_ ;_ @_ "/>
    <numFmt numFmtId="217" formatCode="_ * #,##0.00_ ;_ * \-#,##0.00_ ;_ * &quot;-&quot;_ ;_ @_ "/>
    <numFmt numFmtId="218" formatCode="#,##0.00_);[Red]\(#,##0.00\)"/>
  </numFmts>
  <fonts count="155">
    <font>
      <sz val="10"/>
      <name val="宋体"/>
      <charset val="134"/>
    </font>
    <font>
      <sz val="9"/>
      <name val="Arial Narrow"/>
      <charset val="134"/>
    </font>
    <font>
      <sz val="8"/>
      <name val="Arial Narrow"/>
      <charset val="134"/>
    </font>
    <font>
      <sz val="10"/>
      <name val="Arial Narrow"/>
      <charset val="134"/>
    </font>
    <font>
      <u/>
      <sz val="12"/>
      <color indexed="12"/>
      <name val="宋体"/>
      <charset val="134"/>
    </font>
    <font>
      <sz val="14"/>
      <name val="宋体"/>
      <charset val="134"/>
    </font>
    <font>
      <sz val="14"/>
      <name val="Arial Narrow"/>
      <charset val="134"/>
    </font>
    <font>
      <u/>
      <sz val="12"/>
      <color indexed="12"/>
      <name val="Arial Narrow"/>
      <charset val="134"/>
    </font>
    <font>
      <b/>
      <sz val="14"/>
      <name val="Arial Narrow"/>
      <charset val="134"/>
    </font>
    <font>
      <sz val="8"/>
      <name val="宋体"/>
      <charset val="134"/>
    </font>
    <font>
      <b/>
      <sz val="8"/>
      <name val="宋体"/>
      <charset val="134"/>
    </font>
    <font>
      <sz val="16"/>
      <name val="Arial Narrow"/>
      <charset val="134"/>
    </font>
    <font>
      <b/>
      <sz val="8"/>
      <name val="Arial Narrow"/>
      <charset val="134"/>
    </font>
    <font>
      <u/>
      <sz val="9"/>
      <color indexed="12"/>
      <name val="宋体"/>
      <charset val="134"/>
    </font>
    <font>
      <b/>
      <sz val="14"/>
      <name val="宋体"/>
      <charset val="134"/>
    </font>
    <font>
      <u/>
      <sz val="9"/>
      <color indexed="12"/>
      <name val="Arial Narrow"/>
      <charset val="134"/>
    </font>
    <font>
      <b/>
      <sz val="16"/>
      <name val="Arial Narrow"/>
      <charset val="134"/>
    </font>
    <font>
      <b/>
      <sz val="16"/>
      <name val="宋体"/>
      <charset val="134"/>
    </font>
    <font>
      <b/>
      <sz val="8"/>
      <color indexed="8"/>
      <name val="宋体"/>
      <charset val="134"/>
    </font>
    <font>
      <u/>
      <sz val="8"/>
      <color indexed="12"/>
      <name val="宋体"/>
      <charset val="134"/>
    </font>
    <font>
      <sz val="8"/>
      <color indexed="12"/>
      <name val="宋体"/>
      <charset val="134"/>
    </font>
    <font>
      <sz val="8"/>
      <color indexed="8"/>
      <name val="Arial Narrow"/>
      <charset val="134"/>
    </font>
    <font>
      <sz val="8"/>
      <color indexed="12"/>
      <name val="Arial Narrow"/>
      <charset val="134"/>
    </font>
    <font>
      <b/>
      <sz val="8"/>
      <color rgb="FFFF0000"/>
      <name val="宋体"/>
      <charset val="134"/>
    </font>
    <font>
      <sz val="8"/>
      <color indexed="8"/>
      <name val="宋体"/>
      <charset val="134"/>
    </font>
    <font>
      <sz val="10"/>
      <name val="Times New Roman"/>
      <charset val="134"/>
    </font>
    <font>
      <b/>
      <sz val="8"/>
      <color indexed="8"/>
      <name val="Arial Narrow"/>
      <charset val="134"/>
    </font>
    <font>
      <b/>
      <sz val="16"/>
      <name val="宋体"/>
      <charset val="134"/>
      <scheme val="minor"/>
    </font>
    <font>
      <b/>
      <sz val="14"/>
      <name val="宋体"/>
      <charset val="134"/>
      <scheme val="minor"/>
    </font>
    <font>
      <b/>
      <sz val="6"/>
      <name val="宋体"/>
      <charset val="134"/>
    </font>
    <font>
      <sz val="6"/>
      <name val="Arial Narrow"/>
      <charset val="134"/>
    </font>
    <font>
      <sz val="6"/>
      <name val="宋体"/>
      <charset val="134"/>
    </font>
    <font>
      <b/>
      <sz val="6"/>
      <color rgb="FFFF0000"/>
      <name val="宋体"/>
      <charset val="134"/>
    </font>
    <font>
      <b/>
      <sz val="6"/>
      <name val="Arial Narrow"/>
      <charset val="134"/>
    </font>
    <font>
      <b/>
      <sz val="6"/>
      <color rgb="FFFF0000"/>
      <name val="Arial Narrow"/>
      <charset val="134"/>
    </font>
    <font>
      <sz val="6"/>
      <color rgb="FF000000"/>
      <name val="宋体"/>
      <charset val="134"/>
    </font>
    <font>
      <b/>
      <sz val="10"/>
      <name val="宋体"/>
      <charset val="134"/>
    </font>
    <font>
      <b/>
      <sz val="10"/>
      <name val="Times New Roman"/>
      <charset val="134"/>
    </font>
    <font>
      <b/>
      <sz val="8"/>
      <color rgb="FFFF0000"/>
      <name val="Arial Narrow"/>
      <charset val="134"/>
    </font>
    <font>
      <b/>
      <sz val="8"/>
      <name val="Times New Roman"/>
      <charset val="134"/>
    </font>
    <font>
      <b/>
      <sz val="10"/>
      <color rgb="FFFF0000"/>
      <name val="宋体"/>
      <charset val="134"/>
    </font>
    <font>
      <sz val="12"/>
      <name val="Times New Roman"/>
      <charset val="134"/>
    </font>
    <font>
      <sz val="12"/>
      <name val="Arial Narrow"/>
      <charset val="134"/>
    </font>
    <font>
      <sz val="12"/>
      <name val="宋体"/>
      <charset val="134"/>
    </font>
    <font>
      <b/>
      <sz val="8"/>
      <color indexed="10"/>
      <name val="Times New Roman"/>
      <charset val="134"/>
    </font>
    <font>
      <sz val="14"/>
      <name val="黑体"/>
      <charset val="134"/>
    </font>
    <font>
      <u/>
      <sz val="8"/>
      <color indexed="12"/>
      <name val="Arial Narrow"/>
      <charset val="134"/>
    </font>
    <font>
      <sz val="8"/>
      <name val="Times New Roman"/>
      <charset val="134"/>
    </font>
    <font>
      <b/>
      <sz val="10"/>
      <name val="Arial Narrow"/>
      <charset val="134"/>
    </font>
    <font>
      <sz val="20"/>
      <name val="黑体"/>
      <charset val="134"/>
    </font>
    <font>
      <sz val="10"/>
      <name val="Arial"/>
      <charset val="134"/>
    </font>
    <font>
      <sz val="9"/>
      <name val="宋体"/>
      <charset val="134"/>
    </font>
    <font>
      <sz val="9"/>
      <name val="Arial"/>
      <charset val="134"/>
    </font>
    <font>
      <b/>
      <sz val="16"/>
      <name val="黑体"/>
      <charset val="134"/>
    </font>
    <font>
      <b/>
      <sz val="16"/>
      <name val="Times New Roman"/>
      <charset val="134"/>
    </font>
    <font>
      <b/>
      <sz val="10"/>
      <color indexed="10"/>
      <name val="Times New Roman"/>
      <charset val="134"/>
    </font>
    <font>
      <b/>
      <sz val="10"/>
      <color indexed="10"/>
      <name val="宋体"/>
      <charset val="134"/>
    </font>
    <font>
      <b/>
      <sz val="22"/>
      <name val="华文行楷"/>
      <charset val="134"/>
    </font>
    <font>
      <u/>
      <sz val="11"/>
      <color indexed="12"/>
      <name val="宋体"/>
      <charset val="134"/>
    </font>
    <font>
      <b/>
      <sz val="11"/>
      <name val="宋体"/>
      <charset val="134"/>
    </font>
    <font>
      <sz val="11"/>
      <name val="宋体"/>
      <charset val="134"/>
    </font>
    <font>
      <sz val="11"/>
      <color indexed="62"/>
      <name val="宋体"/>
      <charset val="134"/>
    </font>
    <font>
      <sz val="11"/>
      <color indexed="10"/>
      <name val="宋体"/>
      <charset val="134"/>
    </font>
    <font>
      <sz val="11"/>
      <color indexed="12"/>
      <name val="宋体"/>
      <charset val="134"/>
    </font>
    <font>
      <b/>
      <u/>
      <sz val="11"/>
      <name val="宋体"/>
      <charset val="134"/>
    </font>
    <font>
      <sz val="24"/>
      <color indexed="11"/>
      <name val="隶书"/>
      <charset val="134"/>
    </font>
    <font>
      <sz val="18"/>
      <color indexed="10"/>
      <name val="隶书"/>
      <charset val="134"/>
    </font>
    <font>
      <sz val="9"/>
      <color indexed="12"/>
      <name val="宋体"/>
      <charset val="134"/>
    </font>
    <font>
      <sz val="24"/>
      <color indexed="50"/>
      <name val="隶书"/>
      <charset val="134"/>
    </font>
    <font>
      <b/>
      <sz val="9"/>
      <color indexed="21"/>
      <name val="楷体_GB2312"/>
      <charset val="134"/>
    </font>
    <font>
      <b/>
      <sz val="12"/>
      <color indexed="56"/>
      <name val="Times New Roman"/>
      <charset val="134"/>
    </font>
    <font>
      <b/>
      <sz val="12"/>
      <color indexed="21"/>
      <name val="楷体_GB2312"/>
      <charset val="134"/>
    </font>
    <font>
      <sz val="12"/>
      <color indexed="56"/>
      <name val="Times New Roman"/>
      <charset val="134"/>
    </font>
    <font>
      <b/>
      <sz val="12"/>
      <color indexed="56"/>
      <name val="宋体"/>
      <charset val="134"/>
    </font>
    <font>
      <sz val="12"/>
      <color indexed="56"/>
      <name val="宋体"/>
      <charset val="134"/>
    </font>
    <font>
      <sz val="12"/>
      <color indexed="16"/>
      <name val="宋体"/>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ＭＳ Ｐゴシック"/>
      <charset val="134"/>
    </font>
    <font>
      <sz val="12"/>
      <name val="???"/>
      <charset val="134"/>
    </font>
    <font>
      <u val="singleAccounting"/>
      <vertAlign val="subscript"/>
      <sz val="10"/>
      <name val="Times New Roman"/>
      <charset val="134"/>
    </font>
    <font>
      <i/>
      <sz val="9"/>
      <name val="Times New Roman"/>
      <charset val="134"/>
    </font>
    <font>
      <sz val="10"/>
      <color indexed="8"/>
      <name val="宋体"/>
      <charset val="134"/>
    </font>
    <font>
      <sz val="10"/>
      <color indexed="9"/>
      <name val="宋体"/>
      <charset val="134"/>
    </font>
    <font>
      <b/>
      <sz val="10"/>
      <name val="Helv"/>
      <charset val="134"/>
    </font>
    <font>
      <i/>
      <sz val="12"/>
      <name val="Times New Roman"/>
      <charset val="134"/>
    </font>
    <font>
      <b/>
      <sz val="8"/>
      <name val="Arial"/>
      <charset val="134"/>
    </font>
    <font>
      <sz val="10"/>
      <name val="MS Serif"/>
      <charset val="134"/>
    </font>
    <font>
      <sz val="10"/>
      <name val="Courier"/>
      <charset val="134"/>
    </font>
    <font>
      <sz val="20"/>
      <name val="Letter Gothic (W1)"/>
      <charset val="134"/>
    </font>
    <font>
      <sz val="10"/>
      <name val="MS Sans Serif"/>
      <charset val="134"/>
    </font>
    <font>
      <sz val="10"/>
      <color indexed="16"/>
      <name val="MS Serif"/>
      <charset val="134"/>
    </font>
    <font>
      <sz val="8"/>
      <name val="Arial"/>
      <charset val="134"/>
    </font>
    <font>
      <sz val="11"/>
      <name val="Times New Roman"/>
      <charset val="134"/>
    </font>
    <font>
      <b/>
      <sz val="12"/>
      <name val="Helv"/>
      <charset val="134"/>
    </font>
    <font>
      <b/>
      <sz val="12"/>
      <name val="Arial"/>
      <charset val="134"/>
    </font>
    <font>
      <sz val="18"/>
      <name val="Times New Roman"/>
      <charset val="134"/>
    </font>
    <font>
      <b/>
      <sz val="13"/>
      <name val="Times New Roman"/>
      <charset val="134"/>
    </font>
    <font>
      <b/>
      <i/>
      <sz val="12"/>
      <name val="Times New Roman"/>
      <charset val="134"/>
    </font>
    <font>
      <b/>
      <sz val="11"/>
      <name val="Helv"/>
      <charset val="134"/>
    </font>
    <font>
      <sz val="7"/>
      <name val="Small Fonts"/>
      <charset val="134"/>
    </font>
    <font>
      <sz val="10"/>
      <color indexed="8"/>
      <name val="MS Sans Serif"/>
      <charset val="134"/>
    </font>
    <font>
      <sz val="10"/>
      <name val="Tms Rmn"/>
      <charset val="134"/>
    </font>
    <font>
      <b/>
      <sz val="14"/>
      <color indexed="9"/>
      <name val="Times New Roman"/>
      <charset val="134"/>
    </font>
    <font>
      <b/>
      <sz val="12"/>
      <name val="MS Sans Serif"/>
      <charset val="134"/>
    </font>
    <font>
      <sz val="12"/>
      <name val="MS Sans Serif"/>
      <charset val="134"/>
    </font>
    <font>
      <b/>
      <sz val="8"/>
      <color indexed="8"/>
      <name val="Helv"/>
      <charset val="134"/>
    </font>
    <font>
      <b/>
      <sz val="15"/>
      <color indexed="62"/>
      <name val="宋体"/>
      <charset val="134"/>
    </font>
    <font>
      <b/>
      <sz val="13"/>
      <color indexed="62"/>
      <name val="宋体"/>
      <charset val="134"/>
    </font>
    <font>
      <b/>
      <sz val="11"/>
      <color indexed="62"/>
      <name val="宋体"/>
      <charset val="134"/>
    </font>
    <font>
      <b/>
      <sz val="18"/>
      <color indexed="62"/>
      <name val="宋体"/>
      <charset val="134"/>
    </font>
    <font>
      <sz val="10"/>
      <color indexed="20"/>
      <name val="宋体"/>
      <charset val="134"/>
    </font>
    <font>
      <sz val="12"/>
      <color indexed="8"/>
      <name val="宋体"/>
      <charset val="134"/>
    </font>
    <font>
      <b/>
      <sz val="10"/>
      <name val="MS Sans Serif"/>
      <charset val="134"/>
    </font>
    <font>
      <sz val="10"/>
      <color indexed="17"/>
      <name val="宋体"/>
      <charset val="134"/>
    </font>
    <font>
      <b/>
      <sz val="10"/>
      <color indexed="8"/>
      <name val="宋体"/>
      <charset val="134"/>
    </font>
    <font>
      <b/>
      <sz val="10"/>
      <color indexed="52"/>
      <name val="宋体"/>
      <charset val="134"/>
    </font>
    <font>
      <b/>
      <sz val="10"/>
      <color indexed="9"/>
      <name val="宋体"/>
      <charset val="134"/>
    </font>
    <font>
      <i/>
      <sz val="10"/>
      <color indexed="23"/>
      <name val="宋体"/>
      <charset val="134"/>
    </font>
    <font>
      <sz val="10"/>
      <color indexed="10"/>
      <name val="宋体"/>
      <charset val="134"/>
    </font>
    <font>
      <sz val="10"/>
      <color indexed="52"/>
      <name val="宋体"/>
      <charset val="134"/>
    </font>
    <font>
      <sz val="12"/>
      <name val="楷体"/>
      <charset val="134"/>
    </font>
    <font>
      <sz val="11"/>
      <name val="蹈框"/>
      <charset val="134"/>
    </font>
    <font>
      <sz val="10"/>
      <color indexed="60"/>
      <name val="宋体"/>
      <charset val="134"/>
    </font>
    <font>
      <b/>
      <sz val="10"/>
      <color indexed="63"/>
      <name val="宋体"/>
      <charset val="134"/>
    </font>
    <font>
      <sz val="10"/>
      <color indexed="62"/>
      <name val="宋体"/>
      <charset val="134"/>
    </font>
    <font>
      <sz val="10"/>
      <name val="Helv"/>
      <charset val="134"/>
    </font>
    <font>
      <sz val="12"/>
      <name val="바탕체"/>
      <charset val="134"/>
    </font>
    <font>
      <b/>
      <u/>
      <sz val="9"/>
      <color indexed="10"/>
      <name val="宋体"/>
      <charset val="134"/>
    </font>
    <font>
      <b/>
      <vertAlign val="superscript"/>
      <sz val="8"/>
      <name val="Arial Narrow"/>
      <charset val="134"/>
    </font>
    <font>
      <sz val="9"/>
      <name val="Times New Roman"/>
      <charset val="134"/>
    </font>
    <font>
      <b/>
      <sz val="9"/>
      <color indexed="10"/>
      <name val="宋体"/>
      <charset val="134"/>
    </font>
    <font>
      <b/>
      <sz val="9"/>
      <color indexed="10"/>
      <name val="Times New Roman"/>
      <charset val="134"/>
    </font>
    <font>
      <b/>
      <sz val="9"/>
      <name val="Tahoma"/>
      <charset val="134"/>
    </font>
    <font>
      <b/>
      <sz val="9"/>
      <name val="Times New Roman"/>
      <charset val="134"/>
    </font>
    <font>
      <sz val="9"/>
      <name val="宋体"/>
      <charset val="134"/>
    </font>
    <font>
      <b/>
      <sz val="9"/>
      <name val="宋体"/>
      <charset val="134"/>
    </font>
    <font>
      <sz val="9"/>
      <name val="Tahoma"/>
      <charset val="134"/>
    </font>
  </fonts>
  <fills count="61">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7"/>
        <bgColor indexed="8"/>
      </patternFill>
    </fill>
    <fill>
      <patternFill patternType="solid">
        <fgColor rgb="FFFFFF00"/>
        <bgColor indexed="64"/>
      </patternFill>
    </fill>
    <fill>
      <patternFill patternType="solid">
        <fgColor rgb="FF92D050"/>
        <bgColor indexed="64"/>
      </patternFill>
    </fill>
    <fill>
      <patternFill patternType="solid">
        <fgColor theme="9" tint="0.399945066682943"/>
        <bgColor indexed="64"/>
      </patternFill>
    </fill>
    <fill>
      <patternFill patternType="solid">
        <fgColor indexed="41"/>
        <bgColor indexed="64"/>
      </patternFill>
    </fill>
    <fill>
      <patternFill patternType="solid">
        <fgColor indexed="44"/>
        <bgColor indexed="64"/>
      </patternFill>
    </fill>
    <fill>
      <patternFill patternType="mediumGray">
        <fgColor indexed="22"/>
        <bgColor indexed="44"/>
      </patternFill>
    </fill>
    <fill>
      <patternFill patternType="lightGray">
        <bgColor indexed="55"/>
      </patternFill>
    </fill>
    <fill>
      <patternFill patternType="solid">
        <fgColor indexed="22"/>
        <bgColor indexed="64"/>
      </patternFill>
    </fill>
    <fill>
      <patternFill patternType="mediumGray">
        <fgColor indexed="22"/>
        <bgColor indexed="4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
      <patternFill patternType="solid">
        <fgColor indexed="27"/>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15"/>
        <bgColor indexed="64"/>
      </patternFill>
    </fill>
    <fill>
      <patternFill patternType="solid">
        <fgColor indexed="31"/>
        <bgColor indexed="64"/>
      </patternFill>
    </fill>
    <fill>
      <patternFill patternType="solid">
        <fgColor indexed="12"/>
        <bgColor indexed="64"/>
      </patternFill>
    </fill>
    <fill>
      <patternFill patternType="solid">
        <fgColor indexed="54"/>
        <bgColor indexed="64"/>
      </patternFill>
    </fill>
    <fill>
      <patternFill patternType="solid">
        <fgColor indexed="45"/>
        <bgColor indexed="64"/>
      </patternFill>
    </fill>
    <fill>
      <patternFill patternType="solid">
        <fgColor indexed="42"/>
        <bgColor indexed="64"/>
      </patternFill>
    </fill>
    <fill>
      <patternFill patternType="solid">
        <fgColor indexed="55"/>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9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right style="medium">
        <color auto="1"/>
      </right>
      <top style="medium">
        <color auto="1"/>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double">
        <color auto="1"/>
      </top>
      <bottom/>
      <diagonal/>
    </border>
    <border>
      <left style="double">
        <color indexed="9"/>
      </left>
      <right/>
      <top style="double">
        <color indexed="9"/>
      </top>
      <bottom/>
      <diagonal/>
    </border>
    <border>
      <left/>
      <right/>
      <top style="double">
        <color indexed="9"/>
      </top>
      <bottom/>
      <diagonal/>
    </border>
    <border>
      <left/>
      <right style="double">
        <color indexed="9"/>
      </right>
      <top style="double">
        <color indexed="9"/>
      </top>
      <bottom/>
      <diagonal/>
    </border>
    <border>
      <left style="double">
        <color indexed="9"/>
      </left>
      <right style="double">
        <color indexed="8"/>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right style="double">
        <color indexed="9"/>
      </right>
      <top/>
      <bottom/>
      <diagonal/>
    </border>
    <border>
      <left style="double">
        <color indexed="8"/>
      </left>
      <right/>
      <top/>
      <bottom/>
      <diagonal/>
    </border>
    <border>
      <left/>
      <right style="double">
        <color indexed="8"/>
      </right>
      <top/>
      <bottom/>
      <diagonal/>
    </border>
    <border>
      <left/>
      <right style="thin">
        <color indexed="8"/>
      </right>
      <top/>
      <bottom/>
      <diagonal/>
    </border>
    <border>
      <left style="thin">
        <color indexed="8"/>
      </left>
      <right/>
      <top style="thin">
        <color indexed="8"/>
      </top>
      <bottom style="thin">
        <color indexed="9"/>
      </bottom>
      <diagonal/>
    </border>
    <border>
      <left/>
      <right/>
      <top style="thin">
        <color indexed="8"/>
      </top>
      <bottom style="thin">
        <color indexed="9"/>
      </bottom>
      <diagonal/>
    </border>
    <border>
      <left/>
      <right style="thin">
        <color indexed="9"/>
      </right>
      <top style="thin">
        <color indexed="8"/>
      </top>
      <bottom style="thin">
        <color indexed="9"/>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9"/>
      </left>
      <right/>
      <top/>
      <bottom style="double">
        <color indexed="9"/>
      </bottom>
      <diagonal/>
    </border>
    <border>
      <left/>
      <right/>
      <top/>
      <bottom style="double">
        <color indexed="9"/>
      </bottom>
      <diagonal/>
    </border>
    <border>
      <left/>
      <right style="double">
        <color indexed="9"/>
      </right>
      <top/>
      <bottom style="double">
        <color indexed="9"/>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medium">
        <color auto="1"/>
      </top>
      <bottom style="medium">
        <color auto="1"/>
      </bottom>
      <diagonal/>
    </border>
    <border>
      <left/>
      <right/>
      <top/>
      <bottom style="medium">
        <color auto="1"/>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260">
    <xf numFmtId="0" fontId="0" fillId="0" borderId="0"/>
    <xf numFmtId="43" fontId="0" fillId="0" borderId="0" applyFont="0" applyFill="0" applyBorder="0" applyAlignment="0" applyProtection="0"/>
    <xf numFmtId="44" fontId="76" fillId="0" borderId="0" applyFont="0" applyFill="0" applyBorder="0" applyAlignment="0" applyProtection="0">
      <alignment vertical="center"/>
    </xf>
    <xf numFmtId="9" fontId="76" fillId="0" borderId="0" applyFont="0" applyFill="0" applyBorder="0" applyAlignment="0" applyProtection="0">
      <alignment vertical="center"/>
    </xf>
    <xf numFmtId="41" fontId="76" fillId="0" borderId="0" applyFont="0" applyFill="0" applyBorder="0" applyAlignment="0" applyProtection="0">
      <alignment vertical="center"/>
    </xf>
    <xf numFmtId="42" fontId="76"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77" fillId="0" borderId="0" applyNumberFormat="0" applyFill="0" applyBorder="0" applyAlignment="0" applyProtection="0">
      <alignment vertical="center"/>
    </xf>
    <xf numFmtId="0" fontId="76" fillId="15" borderId="71" applyNumberFormat="0" applyFont="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72" applyNumberFormat="0" applyFill="0" applyAlignment="0" applyProtection="0">
      <alignment vertical="center"/>
    </xf>
    <xf numFmtId="0" fontId="82" fillId="0" borderId="72" applyNumberFormat="0" applyFill="0" applyAlignment="0" applyProtection="0">
      <alignment vertical="center"/>
    </xf>
    <xf numFmtId="0" fontId="83" fillId="0" borderId="73" applyNumberFormat="0" applyFill="0" applyAlignment="0" applyProtection="0">
      <alignment vertical="center"/>
    </xf>
    <xf numFmtId="0" fontId="83" fillId="0" borderId="0" applyNumberFormat="0" applyFill="0" applyBorder="0" applyAlignment="0" applyProtection="0">
      <alignment vertical="center"/>
    </xf>
    <xf numFmtId="0" fontId="84" fillId="16" borderId="74" applyNumberFormat="0" applyAlignment="0" applyProtection="0">
      <alignment vertical="center"/>
    </xf>
    <xf numFmtId="0" fontId="85" fillId="17" borderId="75" applyNumberFormat="0" applyAlignment="0" applyProtection="0">
      <alignment vertical="center"/>
    </xf>
    <xf numFmtId="0" fontId="86" fillId="17" borderId="74" applyNumberFormat="0" applyAlignment="0" applyProtection="0">
      <alignment vertical="center"/>
    </xf>
    <xf numFmtId="0" fontId="87" fillId="18" borderId="76" applyNumberFormat="0" applyAlignment="0" applyProtection="0">
      <alignment vertical="center"/>
    </xf>
    <xf numFmtId="0" fontId="88" fillId="0" borderId="77" applyNumberFormat="0" applyFill="0" applyAlignment="0" applyProtection="0">
      <alignment vertical="center"/>
    </xf>
    <xf numFmtId="0" fontId="89" fillId="0" borderId="78" applyNumberFormat="0" applyFill="0" applyAlignment="0" applyProtection="0">
      <alignment vertical="center"/>
    </xf>
    <xf numFmtId="0" fontId="90" fillId="19" borderId="0" applyNumberFormat="0" applyBorder="0" applyAlignment="0" applyProtection="0">
      <alignment vertical="center"/>
    </xf>
    <xf numFmtId="0" fontId="91" fillId="20" borderId="0" applyNumberFormat="0" applyBorder="0" applyAlignment="0" applyProtection="0">
      <alignment vertical="center"/>
    </xf>
    <xf numFmtId="0" fontId="92" fillId="21" borderId="0" applyNumberFormat="0" applyBorder="0" applyAlignment="0" applyProtection="0">
      <alignment vertical="center"/>
    </xf>
    <xf numFmtId="0" fontId="93" fillId="22" borderId="0" applyNumberFormat="0" applyBorder="0" applyAlignment="0" applyProtection="0">
      <alignment vertical="center"/>
    </xf>
    <xf numFmtId="0" fontId="94" fillId="23" borderId="0" applyNumberFormat="0" applyBorder="0" applyAlignment="0" applyProtection="0">
      <alignment vertical="center"/>
    </xf>
    <xf numFmtId="0" fontId="94" fillId="24" borderId="0" applyNumberFormat="0" applyBorder="0" applyAlignment="0" applyProtection="0">
      <alignment vertical="center"/>
    </xf>
    <xf numFmtId="0" fontId="93" fillId="25" borderId="0" applyNumberFormat="0" applyBorder="0" applyAlignment="0" applyProtection="0">
      <alignment vertical="center"/>
    </xf>
    <xf numFmtId="0" fontId="93" fillId="26" borderId="0" applyNumberFormat="0" applyBorder="0" applyAlignment="0" applyProtection="0">
      <alignment vertical="center"/>
    </xf>
    <xf numFmtId="0" fontId="94" fillId="27" borderId="0" applyNumberFormat="0" applyBorder="0" applyAlignment="0" applyProtection="0">
      <alignment vertical="center"/>
    </xf>
    <xf numFmtId="0" fontId="94" fillId="28" borderId="0" applyNumberFormat="0" applyBorder="0" applyAlignment="0" applyProtection="0">
      <alignment vertical="center"/>
    </xf>
    <xf numFmtId="0" fontId="93" fillId="29" borderId="0" applyNumberFormat="0" applyBorder="0" applyAlignment="0" applyProtection="0">
      <alignment vertical="center"/>
    </xf>
    <xf numFmtId="0" fontId="93" fillId="30" borderId="0" applyNumberFormat="0" applyBorder="0" applyAlignment="0" applyProtection="0">
      <alignment vertical="center"/>
    </xf>
    <xf numFmtId="0" fontId="94" fillId="31" borderId="0" applyNumberFormat="0" applyBorder="0" applyAlignment="0" applyProtection="0">
      <alignment vertical="center"/>
    </xf>
    <xf numFmtId="0" fontId="94" fillId="32" borderId="0" applyNumberFormat="0" applyBorder="0" applyAlignment="0" applyProtection="0">
      <alignment vertical="center"/>
    </xf>
    <xf numFmtId="0" fontId="93" fillId="33" borderId="0" applyNumberFormat="0" applyBorder="0" applyAlignment="0" applyProtection="0">
      <alignment vertical="center"/>
    </xf>
    <xf numFmtId="0" fontId="93" fillId="34" borderId="0" applyNumberFormat="0" applyBorder="0" applyAlignment="0" applyProtection="0">
      <alignment vertical="center"/>
    </xf>
    <xf numFmtId="0" fontId="94" fillId="35" borderId="0" applyNumberFormat="0" applyBorder="0" applyAlignment="0" applyProtection="0">
      <alignment vertical="center"/>
    </xf>
    <xf numFmtId="0" fontId="94" fillId="36" borderId="0" applyNumberFormat="0" applyBorder="0" applyAlignment="0" applyProtection="0">
      <alignment vertical="center"/>
    </xf>
    <xf numFmtId="0" fontId="93" fillId="37" borderId="0" applyNumberFormat="0" applyBorder="0" applyAlignment="0" applyProtection="0">
      <alignment vertical="center"/>
    </xf>
    <xf numFmtId="0" fontId="93" fillId="38" borderId="0" applyNumberFormat="0" applyBorder="0" applyAlignment="0" applyProtection="0">
      <alignment vertical="center"/>
    </xf>
    <xf numFmtId="0" fontId="94" fillId="39" borderId="0" applyNumberFormat="0" applyBorder="0" applyAlignment="0" applyProtection="0">
      <alignment vertical="center"/>
    </xf>
    <xf numFmtId="0" fontId="94" fillId="40" borderId="0" applyNumberFormat="0" applyBorder="0" applyAlignment="0" applyProtection="0">
      <alignment vertical="center"/>
    </xf>
    <xf numFmtId="0" fontId="93" fillId="41" borderId="0" applyNumberFormat="0" applyBorder="0" applyAlignment="0" applyProtection="0">
      <alignment vertical="center"/>
    </xf>
    <xf numFmtId="0" fontId="93" fillId="42" borderId="0" applyNumberFormat="0" applyBorder="0" applyAlignment="0" applyProtection="0">
      <alignment vertical="center"/>
    </xf>
    <xf numFmtId="0" fontId="94" fillId="43" borderId="0" applyNumberFormat="0" applyBorder="0" applyAlignment="0" applyProtection="0">
      <alignment vertical="center"/>
    </xf>
    <xf numFmtId="0" fontId="94" fillId="44" borderId="0" applyNumberFormat="0" applyBorder="0" applyAlignment="0" applyProtection="0">
      <alignment vertical="center"/>
    </xf>
    <xf numFmtId="0" fontId="93" fillId="45" borderId="0" applyNumberFormat="0" applyBorder="0" applyAlignment="0" applyProtection="0">
      <alignment vertical="center"/>
    </xf>
    <xf numFmtId="0" fontId="95" fillId="0" borderId="0" applyFont="0" applyFill="0" applyBorder="0" applyAlignment="0" applyProtection="0"/>
    <xf numFmtId="0" fontId="95" fillId="0" borderId="0" applyFont="0" applyFill="0" applyBorder="0" applyAlignment="0" applyProtection="0"/>
    <xf numFmtId="0" fontId="96" fillId="0" borderId="0"/>
    <xf numFmtId="49" fontId="25" fillId="0" borderId="0" applyProtection="0">
      <alignment horizontal="left"/>
    </xf>
    <xf numFmtId="0" fontId="50" fillId="0" borderId="0">
      <protection locked="0"/>
    </xf>
    <xf numFmtId="0" fontId="41" fillId="0" borderId="0"/>
    <xf numFmtId="0" fontId="41"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xf numFmtId="176" fontId="25" fillId="0" borderId="0" applyFill="0" applyBorder="0" applyProtection="0">
      <alignment horizontal="right"/>
    </xf>
    <xf numFmtId="177" fontId="25" fillId="0" borderId="0" applyFill="0" applyBorder="0" applyProtection="0">
      <alignment horizontal="right"/>
    </xf>
    <xf numFmtId="178" fontId="97" fillId="0" borderId="0" applyFill="0" applyBorder="0" applyProtection="0">
      <alignment horizontal="center"/>
    </xf>
    <xf numFmtId="179" fontId="97" fillId="0" borderId="0" applyFill="0" applyBorder="0" applyProtection="0">
      <alignment horizontal="center"/>
    </xf>
    <xf numFmtId="180" fontId="98" fillId="0" borderId="0" applyFill="0" applyBorder="0" applyProtection="0">
      <alignment horizontal="right"/>
    </xf>
    <xf numFmtId="181" fontId="25" fillId="0" borderId="0" applyFill="0" applyBorder="0" applyProtection="0">
      <alignment horizontal="right"/>
    </xf>
    <xf numFmtId="182" fontId="25" fillId="0" borderId="0" applyFill="0" applyBorder="0" applyProtection="0">
      <alignment horizontal="right"/>
    </xf>
    <xf numFmtId="183" fontId="25" fillId="0" borderId="0" applyFill="0" applyBorder="0" applyProtection="0">
      <alignment horizontal="right"/>
    </xf>
    <xf numFmtId="184" fontId="25" fillId="0" borderId="0" applyFill="0" applyBorder="0" applyProtection="0">
      <alignment horizontal="right"/>
    </xf>
    <xf numFmtId="0" fontId="41" fillId="0" borderId="0"/>
    <xf numFmtId="0" fontId="99" fillId="2" borderId="0" applyNumberFormat="0" applyBorder="0" applyAlignment="0" applyProtection="0">
      <alignment vertical="center"/>
    </xf>
    <xf numFmtId="0" fontId="99" fillId="3" borderId="0" applyNumberFormat="0" applyBorder="0" applyAlignment="0" applyProtection="0">
      <alignment vertical="center"/>
    </xf>
    <xf numFmtId="0" fontId="99" fillId="46" borderId="0" applyNumberFormat="0" applyBorder="0" applyAlignment="0" applyProtection="0">
      <alignment vertical="center"/>
    </xf>
    <xf numFmtId="0" fontId="99" fillId="2" borderId="0" applyNumberFormat="0" applyBorder="0" applyAlignment="0" applyProtection="0">
      <alignment vertical="center"/>
    </xf>
    <xf numFmtId="0" fontId="99" fillId="47" borderId="0" applyNumberFormat="0" applyBorder="0" applyAlignment="0" applyProtection="0">
      <alignment vertical="center"/>
    </xf>
    <xf numFmtId="0" fontId="99" fillId="3" borderId="0" applyNumberFormat="0" applyBorder="0" applyAlignment="0" applyProtection="0">
      <alignment vertical="center"/>
    </xf>
    <xf numFmtId="0" fontId="99" fillId="13" borderId="0" applyNumberFormat="0" applyBorder="0" applyAlignment="0" applyProtection="0">
      <alignment vertical="center"/>
    </xf>
    <xf numFmtId="0" fontId="99" fillId="48" borderId="0" applyNumberFormat="0" applyBorder="0" applyAlignment="0" applyProtection="0">
      <alignment vertical="center"/>
    </xf>
    <xf numFmtId="0" fontId="99" fillId="49" borderId="0" applyNumberFormat="0" applyBorder="0" applyAlignment="0" applyProtection="0">
      <alignment vertical="center"/>
    </xf>
    <xf numFmtId="0" fontId="99" fillId="13" borderId="0" applyNumberFormat="0" applyBorder="0" applyAlignment="0" applyProtection="0">
      <alignment vertical="center"/>
    </xf>
    <xf numFmtId="0" fontId="99" fillId="10" borderId="0" applyNumberFormat="0" applyBorder="0" applyAlignment="0" applyProtection="0">
      <alignment vertical="center"/>
    </xf>
    <xf numFmtId="0" fontId="99" fillId="3" borderId="0" applyNumberFormat="0" applyBorder="0" applyAlignment="0" applyProtection="0">
      <alignment vertical="center"/>
    </xf>
    <xf numFmtId="0" fontId="100" fillId="50" borderId="0" applyNumberFormat="0" applyBorder="0" applyAlignment="0" applyProtection="0">
      <alignment vertical="center"/>
    </xf>
    <xf numFmtId="0" fontId="100" fillId="48" borderId="0" applyNumberFormat="0" applyBorder="0" applyAlignment="0" applyProtection="0">
      <alignment vertical="center"/>
    </xf>
    <xf numFmtId="0" fontId="100" fillId="49" borderId="0" applyNumberFormat="0" applyBorder="0" applyAlignment="0" applyProtection="0">
      <alignment vertical="center"/>
    </xf>
    <xf numFmtId="0" fontId="100" fillId="13" borderId="0" applyNumberFormat="0" applyBorder="0" applyAlignment="0" applyProtection="0">
      <alignment vertical="center"/>
    </xf>
    <xf numFmtId="0" fontId="100" fillId="50" borderId="0" applyNumberFormat="0" applyBorder="0" applyAlignment="0" applyProtection="0">
      <alignment vertical="center"/>
    </xf>
    <xf numFmtId="0" fontId="100" fillId="3" borderId="0" applyNumberFormat="0" applyBorder="0" applyAlignment="0" applyProtection="0">
      <alignment vertical="center"/>
    </xf>
    <xf numFmtId="0" fontId="47" fillId="0" borderId="0">
      <alignment horizontal="center" wrapText="1"/>
      <protection locked="0"/>
    </xf>
    <xf numFmtId="185" fontId="41" fillId="0" borderId="0" applyFill="0" applyBorder="0" applyAlignment="0"/>
    <xf numFmtId="0" fontId="101" fillId="0" borderId="0"/>
    <xf numFmtId="0" fontId="102" fillId="0" borderId="0" applyFill="0" applyBorder="0">
      <alignment horizontal="right"/>
    </xf>
    <xf numFmtId="0" fontId="41" fillId="0" borderId="0" applyFill="0" applyBorder="0">
      <alignment horizontal="right"/>
    </xf>
    <xf numFmtId="0" fontId="103" fillId="0" borderId="4">
      <alignment horizontal="center"/>
    </xf>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41" fontId="50" fillId="0" borderId="0" applyFont="0" applyFill="0" applyBorder="0" applyAlignment="0" applyProtection="0"/>
    <xf numFmtId="187" fontId="25" fillId="0" borderId="0" applyFont="0" applyFill="0" applyBorder="0" applyAlignment="0" applyProtection="0"/>
    <xf numFmtId="188" fontId="25" fillId="0" borderId="0"/>
    <xf numFmtId="0" fontId="104" fillId="0" borderId="0" applyNumberFormat="0" applyAlignment="0">
      <alignment horizontal="left"/>
    </xf>
    <xf numFmtId="0" fontId="105" fillId="0" borderId="0" applyNumberFormat="0" applyAlignment="0"/>
    <xf numFmtId="189" fontId="106" fillId="0" borderId="0" applyFont="0" applyFill="0" applyBorder="0" applyAlignment="0" applyProtection="0"/>
    <xf numFmtId="190" fontId="106" fillId="0" borderId="0" applyFont="0" applyFill="0" applyBorder="0" applyAlignment="0" applyProtection="0"/>
    <xf numFmtId="15" fontId="107" fillId="0" borderId="0"/>
    <xf numFmtId="0" fontId="108" fillId="0" borderId="0" applyNumberFormat="0" applyAlignment="0">
      <alignment horizontal="left"/>
    </xf>
    <xf numFmtId="0" fontId="109" fillId="4" borderId="2"/>
    <xf numFmtId="191" fontId="25" fillId="0" borderId="0" applyFont="0" applyFill="0" applyBorder="0" applyAlignment="0" applyProtection="0"/>
    <xf numFmtId="0" fontId="50" fillId="0" borderId="0">
      <protection locked="0"/>
    </xf>
    <xf numFmtId="192" fontId="110" fillId="0" borderId="0">
      <alignment horizontal="right"/>
    </xf>
    <xf numFmtId="0" fontId="50" fillId="0" borderId="0"/>
    <xf numFmtId="38" fontId="109" fillId="13" borderId="0" applyNumberFormat="0" applyBorder="0" applyAlignment="0" applyProtection="0"/>
    <xf numFmtId="0" fontId="111" fillId="0" borderId="0">
      <alignment horizontal="left"/>
    </xf>
    <xf numFmtId="0" fontId="112" fillId="0" borderId="79" applyNumberFormat="0" applyAlignment="0" applyProtection="0">
      <alignment horizontal="left" vertical="center"/>
    </xf>
    <xf numFmtId="0" fontId="112" fillId="0" borderId="6">
      <alignment horizontal="left" vertical="center"/>
    </xf>
    <xf numFmtId="10" fontId="109" fillId="2" borderId="2" applyNumberFormat="0" applyBorder="0" applyAlignment="0" applyProtection="0"/>
    <xf numFmtId="193" fontId="43" fillId="51" borderId="0"/>
    <xf numFmtId="193" fontId="43" fillId="51" borderId="0"/>
    <xf numFmtId="0" fontId="102" fillId="52" borderId="0" applyNumberFormat="0" applyFont="0" applyBorder="0" applyAlignment="0" applyProtection="0">
      <alignment horizontal="right"/>
    </xf>
    <xf numFmtId="38" fontId="113" fillId="0" borderId="0"/>
    <xf numFmtId="38" fontId="114" fillId="0" borderId="0"/>
    <xf numFmtId="38" fontId="115" fillId="0" borderId="0"/>
    <xf numFmtId="38" fontId="102" fillId="0" borderId="0"/>
    <xf numFmtId="0" fontId="110" fillId="0" borderId="0"/>
    <xf numFmtId="0" fontId="110" fillId="0" borderId="0"/>
    <xf numFmtId="0" fontId="41" fillId="0" borderId="0" applyFont="0" applyFill="0">
      <alignment horizontal="fill"/>
    </xf>
    <xf numFmtId="193" fontId="43" fillId="53" borderId="0"/>
    <xf numFmtId="193" fontId="43" fillId="53" borderId="0"/>
    <xf numFmtId="194" fontId="43" fillId="0" borderId="0" applyFont="0" applyFill="0" applyBorder="0" applyAlignment="0" applyProtection="0"/>
    <xf numFmtId="195" fontId="43" fillId="0" borderId="0" applyFont="0" applyFill="0" applyBorder="0" applyAlignment="0" applyProtection="0"/>
    <xf numFmtId="0" fontId="116" fillId="0" borderId="80"/>
    <xf numFmtId="196" fontId="43" fillId="0" borderId="0" applyFont="0" applyFill="0" applyBorder="0" applyAlignment="0" applyProtection="0"/>
    <xf numFmtId="197" fontId="43" fillId="0" borderId="0" applyFont="0" applyFill="0" applyBorder="0" applyAlignment="0" applyProtection="0"/>
    <xf numFmtId="0" fontId="25" fillId="0" borderId="0"/>
    <xf numFmtId="37" fontId="117" fillId="0" borderId="0"/>
    <xf numFmtId="39" fontId="43" fillId="0" borderId="0"/>
    <xf numFmtId="39" fontId="43" fillId="0" borderId="0"/>
    <xf numFmtId="0" fontId="25" fillId="0" borderId="0"/>
    <xf numFmtId="0" fontId="118" fillId="0" borderId="0"/>
    <xf numFmtId="187" fontId="50" fillId="0" borderId="0" applyFont="0" applyFill="0" applyBorder="0" applyAlignment="0" applyProtection="0"/>
    <xf numFmtId="198" fontId="50" fillId="0" borderId="0" applyFont="0" applyFill="0" applyBorder="0" applyAlignment="0" applyProtection="0"/>
    <xf numFmtId="14" fontId="47" fillId="0" borderId="0">
      <alignment horizontal="center" wrapText="1"/>
      <protection locked="0"/>
    </xf>
    <xf numFmtId="10" fontId="50" fillId="0" borderId="0" applyFont="0" applyFill="0" applyBorder="0" applyAlignment="0" applyProtection="0"/>
    <xf numFmtId="9" fontId="25" fillId="0" borderId="0" applyFont="0" applyFill="0" applyBorder="0" applyAlignment="0" applyProtection="0"/>
    <xf numFmtId="0" fontId="109" fillId="13" borderId="2"/>
    <xf numFmtId="199" fontId="119" fillId="0" borderId="0"/>
    <xf numFmtId="0" fontId="107" fillId="0" borderId="0" applyNumberFormat="0" applyFont="0" applyFill="0" applyBorder="0" applyAlignment="0" applyProtection="0">
      <alignment horizontal="left"/>
    </xf>
    <xf numFmtId="200" fontId="43" fillId="0" borderId="0" applyNumberFormat="0" applyFill="0" applyBorder="0" applyAlignment="0" applyProtection="0">
      <alignment horizontal="left"/>
    </xf>
    <xf numFmtId="200" fontId="43" fillId="0" borderId="0" applyNumberFormat="0" applyFill="0" applyBorder="0" applyAlignment="0" applyProtection="0">
      <alignment horizontal="left"/>
    </xf>
    <xf numFmtId="0" fontId="120" fillId="54" borderId="0" applyNumberFormat="0"/>
    <xf numFmtId="0" fontId="121" fillId="0" borderId="2">
      <alignment horizontal="center"/>
    </xf>
    <xf numFmtId="0" fontId="121" fillId="0" borderId="0">
      <alignment horizontal="center" vertical="center"/>
    </xf>
    <xf numFmtId="0" fontId="122" fillId="0" borderId="0" applyNumberFormat="0" applyFill="0">
      <alignment horizontal="left" vertical="center"/>
    </xf>
    <xf numFmtId="0" fontId="116" fillId="0" borderId="0"/>
    <xf numFmtId="40" fontId="123" fillId="0" borderId="0" applyBorder="0">
      <alignment horizontal="right"/>
    </xf>
    <xf numFmtId="9" fontId="41" fillId="0" borderId="0" applyFont="0" applyFill="0" applyBorder="0" applyAlignment="0" applyProtection="0"/>
    <xf numFmtId="0" fontId="124" fillId="0" borderId="81" applyNumberFormat="0" applyFill="0" applyAlignment="0" applyProtection="0">
      <alignment vertical="center"/>
    </xf>
    <xf numFmtId="0" fontId="125" fillId="0" borderId="82" applyNumberFormat="0" applyFill="0" applyAlignment="0" applyProtection="0">
      <alignment vertical="center"/>
    </xf>
    <xf numFmtId="0" fontId="126" fillId="0" borderId="83" applyNumberFormat="0" applyFill="0" applyAlignment="0" applyProtection="0">
      <alignment vertical="center"/>
    </xf>
    <xf numFmtId="0" fontId="126"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8" fillId="55" borderId="0" applyNumberFormat="0" applyBorder="0" applyAlignment="0" applyProtection="0">
      <alignment vertical="center"/>
    </xf>
    <xf numFmtId="0" fontId="41" fillId="0" borderId="0" applyNumberFormat="0" applyFill="0" applyBorder="0" applyAlignment="0" applyProtection="0"/>
    <xf numFmtId="0" fontId="41" fillId="0" borderId="0"/>
    <xf numFmtId="0" fontId="43" fillId="0" borderId="0"/>
    <xf numFmtId="0" fontId="41" fillId="0" borderId="0"/>
    <xf numFmtId="0" fontId="50" fillId="0" borderId="0" applyNumberFormat="0" applyFill="0" applyBorder="0" applyAlignment="0" applyProtection="0"/>
    <xf numFmtId="0" fontId="43" fillId="0" borderId="0"/>
    <xf numFmtId="0" fontId="43" fillId="0" borderId="0"/>
    <xf numFmtId="0" fontId="129" fillId="0" borderId="0"/>
    <xf numFmtId="0" fontId="129" fillId="0" borderId="0"/>
    <xf numFmtId="0" fontId="0" fillId="0" borderId="0"/>
    <xf numFmtId="0" fontId="41" fillId="0" borderId="0"/>
    <xf numFmtId="0" fontId="41" fillId="0" borderId="0"/>
    <xf numFmtId="0" fontId="50" fillId="0" borderId="0"/>
    <xf numFmtId="0" fontId="0" fillId="0" borderId="0"/>
    <xf numFmtId="0" fontId="43" fillId="0" borderId="0"/>
    <xf numFmtId="0" fontId="43" fillId="0" borderId="0"/>
    <xf numFmtId="0" fontId="60" fillId="0" borderId="0"/>
    <xf numFmtId="3" fontId="107" fillId="0" borderId="2"/>
    <xf numFmtId="0" fontId="43" fillId="0" borderId="0"/>
    <xf numFmtId="0" fontId="41" fillId="0" borderId="0" applyNumberFormat="0" applyFill="0" applyBorder="0" applyAlignment="0" applyProtection="0"/>
    <xf numFmtId="0" fontId="4" fillId="0" borderId="0" applyNumberFormat="0" applyFill="0" applyBorder="0" applyAlignment="0" applyProtection="0">
      <alignment vertical="top"/>
      <protection locked="0"/>
    </xf>
    <xf numFmtId="0" fontId="130" fillId="0" borderId="0" applyNumberFormat="0" applyFill="0" applyBorder="0" applyAlignment="0" applyProtection="0"/>
    <xf numFmtId="0" fontId="0" fillId="0" borderId="0" applyFill="0" applyBorder="0" applyAlignment="0"/>
    <xf numFmtId="0" fontId="0" fillId="0" borderId="0" applyFill="0" applyBorder="0" applyAlignment="0"/>
    <xf numFmtId="0" fontId="131" fillId="56" borderId="0" applyNumberFormat="0" applyBorder="0" applyAlignment="0" applyProtection="0">
      <alignment vertical="center"/>
    </xf>
    <xf numFmtId="0" fontId="132" fillId="0" borderId="84" applyNumberFormat="0" applyFill="0" applyAlignment="0" applyProtection="0">
      <alignment vertical="center"/>
    </xf>
    <xf numFmtId="0" fontId="133" fillId="2" borderId="85" applyNumberFormat="0" applyAlignment="0" applyProtection="0">
      <alignment vertical="center"/>
    </xf>
    <xf numFmtId="0" fontId="134" fillId="57" borderId="86" applyNumberFormat="0" applyAlignment="0" applyProtection="0">
      <alignment vertical="center"/>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7" fillId="0" borderId="87" applyNumberFormat="0" applyFill="0" applyAlignment="0" applyProtection="0">
      <alignment vertical="center"/>
    </xf>
    <xf numFmtId="201" fontId="43" fillId="0" borderId="0" applyFont="0" applyFill="0" applyBorder="0" applyAlignment="0" applyProtection="0"/>
    <xf numFmtId="202" fontId="43" fillId="0" borderId="0" applyFont="0" applyFill="0" applyBorder="0" applyAlignment="0" applyProtection="0"/>
    <xf numFmtId="203" fontId="43" fillId="0" borderId="0" applyFont="0" applyFill="0" applyBorder="0" applyAlignment="0" applyProtection="0"/>
    <xf numFmtId="204" fontId="43" fillId="0" borderId="0" applyFont="0" applyFill="0" applyBorder="0" applyAlignment="0" applyProtection="0"/>
    <xf numFmtId="0" fontId="25" fillId="0" borderId="0"/>
    <xf numFmtId="0" fontId="138" fillId="0" borderId="0"/>
    <xf numFmtId="41" fontId="25" fillId="0" borderId="0" applyFont="0" applyFill="0" applyBorder="0" applyAlignment="0" applyProtection="0"/>
    <xf numFmtId="43" fontId="25" fillId="0" borderId="0" applyFont="0" applyFill="0" applyBorder="0" applyAlignment="0" applyProtection="0"/>
    <xf numFmtId="205" fontId="41" fillId="0" borderId="0" applyFont="0" applyFill="0" applyBorder="0" applyAlignment="0" applyProtection="0"/>
    <xf numFmtId="20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alignment vertical="center"/>
    </xf>
    <xf numFmtId="43" fontId="41" fillId="0" borderId="0" applyFont="0" applyFill="0" applyBorder="0" applyAlignment="0" applyProtection="0"/>
    <xf numFmtId="43" fontId="41" fillId="0" borderId="0" applyFont="0" applyFill="0" applyBorder="0" applyAlignment="0" applyProtection="0"/>
    <xf numFmtId="41" fontId="41" fillId="0" borderId="0" applyFont="0" applyFill="0" applyBorder="0" applyAlignment="0" applyProtection="0"/>
    <xf numFmtId="41" fontId="41" fillId="0" borderId="0" applyFont="0" applyFill="0" applyBorder="0" applyAlignment="0" applyProtection="0"/>
    <xf numFmtId="0" fontId="139" fillId="0" borderId="0"/>
    <xf numFmtId="0" fontId="100" fillId="50" borderId="0" applyNumberFormat="0" applyBorder="0" applyAlignment="0" applyProtection="0">
      <alignment vertical="center"/>
    </xf>
    <xf numFmtId="0" fontId="100" fillId="58" borderId="0" applyNumberFormat="0" applyBorder="0" applyAlignment="0" applyProtection="0">
      <alignment vertical="center"/>
    </xf>
    <xf numFmtId="0" fontId="100" fillId="59" borderId="0" applyNumberFormat="0" applyBorder="0" applyAlignment="0" applyProtection="0">
      <alignment vertical="center"/>
    </xf>
    <xf numFmtId="0" fontId="100" fillId="54" borderId="0" applyNumberFormat="0" applyBorder="0" applyAlignment="0" applyProtection="0">
      <alignment vertical="center"/>
    </xf>
    <xf numFmtId="0" fontId="100" fillId="50" borderId="0" applyNumberFormat="0" applyBorder="0" applyAlignment="0" applyProtection="0">
      <alignment vertical="center"/>
    </xf>
    <xf numFmtId="0" fontId="100" fillId="60" borderId="0" applyNumberFormat="0" applyBorder="0" applyAlignment="0" applyProtection="0">
      <alignment vertical="center"/>
    </xf>
    <xf numFmtId="0" fontId="140" fillId="49" borderId="0" applyNumberFormat="0" applyBorder="0" applyAlignment="0" applyProtection="0">
      <alignment vertical="center"/>
    </xf>
    <xf numFmtId="0" fontId="141" fillId="2" borderId="88" applyNumberFormat="0" applyAlignment="0" applyProtection="0">
      <alignment vertical="center"/>
    </xf>
    <xf numFmtId="0" fontId="142" fillId="3" borderId="85" applyNumberFormat="0" applyAlignment="0" applyProtection="0">
      <alignment vertical="center"/>
    </xf>
    <xf numFmtId="0" fontId="50" fillId="0" borderId="0" applyNumberFormat="0" applyFill="0" applyBorder="0" applyAlignment="0" applyProtection="0"/>
    <xf numFmtId="0" fontId="143" fillId="0" borderId="0"/>
    <xf numFmtId="0" fontId="50" fillId="0" borderId="0"/>
    <xf numFmtId="0" fontId="41" fillId="46" borderId="89" applyNumberFormat="0" applyFont="0" applyAlignment="0" applyProtection="0">
      <alignment vertical="center"/>
    </xf>
    <xf numFmtId="187" fontId="50" fillId="0" borderId="2" applyNumberFormat="0"/>
    <xf numFmtId="38" fontId="95" fillId="0" borderId="0" applyFont="0" applyFill="0" applyBorder="0" applyAlignment="0" applyProtection="0"/>
    <xf numFmtId="40" fontId="95" fillId="0" borderId="0" applyFont="0" applyFill="0" applyBorder="0" applyAlignment="0" applyProtection="0"/>
    <xf numFmtId="0" fontId="95" fillId="0" borderId="0" applyFont="0" applyFill="0" applyBorder="0" applyAlignment="0" applyProtection="0"/>
    <xf numFmtId="0" fontId="95" fillId="0" borderId="0" applyFont="0" applyFill="0" applyBorder="0" applyAlignment="0" applyProtection="0"/>
    <xf numFmtId="0" fontId="144" fillId="0" borderId="0"/>
  </cellStyleXfs>
  <cellXfs count="893">
    <xf numFmtId="0" fontId="0" fillId="0" borderId="0" xfId="0"/>
    <xf numFmtId="0" fontId="1" fillId="2" borderId="0" xfId="202" applyFont="1" applyFill="1" applyAlignment="1">
      <alignment vertical="center"/>
    </xf>
    <xf numFmtId="0" fontId="2" fillId="2" borderId="0" xfId="202" applyFont="1" applyFill="1" applyAlignment="1">
      <alignment vertical="center"/>
    </xf>
    <xf numFmtId="0" fontId="3" fillId="2" borderId="0" xfId="202" applyFont="1" applyFill="1" applyAlignment="1">
      <alignment vertical="center"/>
    </xf>
    <xf numFmtId="0" fontId="4" fillId="2" borderId="0" xfId="6" applyFill="1" applyAlignment="1" applyProtection="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0" xfId="6" applyFont="1" applyFill="1" applyAlignment="1" applyProtection="1">
      <alignment horizontal="left" vertical="center"/>
    </xf>
    <xf numFmtId="0" fontId="7" fillId="2" borderId="0" xfId="6" applyFont="1" applyFill="1" applyAlignment="1" applyProtection="1">
      <alignment horizontal="center" vertical="center"/>
    </xf>
    <xf numFmtId="0" fontId="2" fillId="2" borderId="1" xfId="202" applyFont="1" applyFill="1" applyBorder="1" applyAlignment="1">
      <alignment horizontal="left" vertical="center"/>
    </xf>
    <xf numFmtId="0" fontId="8" fillId="2" borderId="1" xfId="202" applyFont="1" applyFill="1" applyBorder="1" applyAlignment="1">
      <alignment horizontal="center" vertical="center"/>
    </xf>
    <xf numFmtId="0" fontId="2" fillId="2" borderId="1" xfId="202" applyFont="1" applyFill="1" applyBorder="1" applyAlignment="1">
      <alignment horizontal="center" vertical="center"/>
    </xf>
    <xf numFmtId="0" fontId="9" fillId="2" borderId="1" xfId="202" applyFont="1" applyFill="1" applyBorder="1" applyAlignment="1">
      <alignment horizontal="right" vertical="center"/>
    </xf>
    <xf numFmtId="0" fontId="10" fillId="2" borderId="2" xfId="202" applyFont="1" applyFill="1" applyBorder="1" applyAlignment="1">
      <alignment horizontal="center" vertical="center"/>
    </xf>
    <xf numFmtId="0" fontId="10" fillId="3" borderId="2" xfId="202" applyFont="1" applyFill="1" applyBorder="1" applyAlignment="1">
      <alignment horizontal="center" vertical="center"/>
    </xf>
    <xf numFmtId="0" fontId="10" fillId="3" borderId="2" xfId="202" applyFont="1" applyFill="1" applyBorder="1" applyAlignment="1">
      <alignment horizontal="center" vertical="center" wrapText="1"/>
    </xf>
    <xf numFmtId="0" fontId="2" fillId="2" borderId="2" xfId="202" applyFont="1" applyFill="1" applyBorder="1" applyAlignment="1">
      <alignment horizontal="center" vertical="center"/>
    </xf>
    <xf numFmtId="0" fontId="2" fillId="3" borderId="2" xfId="202" applyFont="1" applyFill="1" applyBorder="1" applyAlignment="1" applyProtection="1">
      <alignment vertical="center"/>
      <protection hidden="1"/>
    </xf>
    <xf numFmtId="207" fontId="2" fillId="3" borderId="2" xfId="202" applyNumberFormat="1" applyFont="1" applyFill="1" applyBorder="1" applyAlignment="1" applyProtection="1">
      <alignment vertical="center"/>
      <protection hidden="1"/>
    </xf>
    <xf numFmtId="208" fontId="2" fillId="3" borderId="2" xfId="202" applyNumberFormat="1" applyFont="1" applyFill="1" applyBorder="1" applyAlignment="1" applyProtection="1">
      <alignment vertical="center"/>
      <protection hidden="1"/>
    </xf>
    <xf numFmtId="207" fontId="2" fillId="2" borderId="2" xfId="202" applyNumberFormat="1" applyFont="1" applyFill="1" applyBorder="1" applyAlignment="1" applyProtection="1">
      <alignment vertical="center"/>
      <protection locked="0"/>
    </xf>
    <xf numFmtId="0" fontId="9" fillId="2" borderId="2" xfId="202" applyFont="1" applyFill="1" applyBorder="1" applyAlignment="1">
      <alignment horizontal="center" vertical="center"/>
    </xf>
    <xf numFmtId="0" fontId="1" fillId="0" borderId="0" xfId="0" applyFont="1" applyAlignment="1" applyProtection="1">
      <alignment vertical="center"/>
      <protection locked="0"/>
    </xf>
    <xf numFmtId="0" fontId="11" fillId="0" borderId="0" xfId="0" applyFont="1" applyAlignment="1">
      <alignment vertical="center"/>
    </xf>
    <xf numFmtId="0" fontId="12" fillId="0" borderId="0" xfId="0" applyFont="1" applyAlignment="1">
      <alignment horizontal="center" vertical="center"/>
    </xf>
    <xf numFmtId="0" fontId="2" fillId="0" borderId="0" xfId="0" applyFont="1" applyAlignment="1" applyProtection="1">
      <alignment vertical="center"/>
      <protection locked="0"/>
    </xf>
    <xf numFmtId="0" fontId="2" fillId="3" borderId="0" xfId="0" applyFont="1" applyFill="1" applyAlignment="1">
      <alignment vertical="center"/>
    </xf>
    <xf numFmtId="0" fontId="2" fillId="0" borderId="0" xfId="0" applyFont="1" applyAlignment="1">
      <alignment vertical="center"/>
    </xf>
    <xf numFmtId="49" fontId="2" fillId="0" borderId="0" xfId="0" applyNumberFormat="1" applyFont="1" applyAlignment="1">
      <alignment vertical="center"/>
    </xf>
    <xf numFmtId="208" fontId="2" fillId="0" borderId="0" xfId="0" applyNumberFormat="1" applyFont="1" applyAlignment="1">
      <alignment vertical="center"/>
    </xf>
    <xf numFmtId="0" fontId="4" fillId="0" borderId="0" xfId="6" applyAlignment="1" applyProtection="1">
      <alignment horizontal="center" vertical="center"/>
      <protection locked="0"/>
    </xf>
    <xf numFmtId="0" fontId="4" fillId="0" borderId="0" xfId="6" applyNumberFormat="1" applyAlignment="1" applyProtection="1">
      <alignment vertical="center"/>
      <protection locked="0"/>
    </xf>
    <xf numFmtId="0" fontId="13" fillId="0" borderId="0" xfId="6" applyNumberFormat="1" applyFont="1" applyAlignment="1" applyProtection="1">
      <alignment vertical="center"/>
      <protection locked="0"/>
    </xf>
    <xf numFmtId="49" fontId="1" fillId="0" borderId="0" xfId="0" applyNumberFormat="1" applyFont="1" applyAlignment="1" applyProtection="1">
      <alignment vertical="center"/>
      <protection locked="0"/>
    </xf>
    <xf numFmtId="208" fontId="1" fillId="0" borderId="0" xfId="0" applyNumberFormat="1" applyFont="1" applyAlignment="1" applyProtection="1">
      <alignment vertical="center"/>
      <protection locked="0"/>
    </xf>
    <xf numFmtId="0" fontId="14" fillId="0" borderId="0" xfId="0" applyFont="1" applyAlignment="1">
      <alignment horizontal="center" vertical="center"/>
    </xf>
    <xf numFmtId="0" fontId="8" fillId="0" borderId="0" xfId="0" applyFont="1" applyAlignment="1">
      <alignment horizontal="center" vertical="center"/>
    </xf>
    <xf numFmtId="208" fontId="6" fillId="0" borderId="0" xfId="0" applyNumberFormat="1" applyFont="1" applyAlignment="1">
      <alignment horizontal="center" vertical="center"/>
    </xf>
    <xf numFmtId="0" fontId="9" fillId="0" borderId="0" xfId="0" applyFont="1" applyAlignment="1">
      <alignment horizontal="right" vertical="center"/>
    </xf>
    <xf numFmtId="0" fontId="2" fillId="0" borderId="0" xfId="0" applyFont="1" applyAlignment="1">
      <alignment horizontal="center" vertical="center"/>
    </xf>
    <xf numFmtId="0" fontId="2" fillId="0" borderId="1" xfId="0" applyFont="1" applyBorder="1" applyAlignment="1">
      <alignment horizontal="left" vertical="center"/>
    </xf>
    <xf numFmtId="49" fontId="2" fillId="0" borderId="1" xfId="0" applyNumberFormat="1" applyFont="1" applyBorder="1" applyAlignment="1">
      <alignment horizontal="left" vertical="center"/>
    </xf>
    <xf numFmtId="49" fontId="2" fillId="0" borderId="0" xfId="0" applyNumberFormat="1" applyFont="1" applyAlignment="1">
      <alignment horizontal="left" vertical="center"/>
    </xf>
    <xf numFmtId="208" fontId="2" fillId="0" borderId="0" xfId="0" applyNumberFormat="1" applyFont="1" applyAlignment="1">
      <alignment horizontal="right" vertical="center"/>
    </xf>
    <xf numFmtId="0" fontId="9" fillId="0" borderId="1" xfId="0" applyFont="1" applyBorder="1" applyAlignment="1">
      <alignment horizontal="right" vertical="center"/>
    </xf>
    <xf numFmtId="0" fontId="10" fillId="0" borderId="2" xfId="0" applyFont="1" applyBorder="1" applyAlignment="1">
      <alignment horizontal="center" vertical="center"/>
    </xf>
    <xf numFmtId="0" fontId="10" fillId="4" borderId="2" xfId="0" applyFont="1" applyFill="1" applyBorder="1" applyAlignment="1">
      <alignment horizontal="center" vertical="center"/>
    </xf>
    <xf numFmtId="49" fontId="10" fillId="4" borderId="2" xfId="0" applyNumberFormat="1" applyFont="1" applyFill="1" applyBorder="1" applyAlignment="1">
      <alignment horizontal="center" vertical="center"/>
    </xf>
    <xf numFmtId="208" fontId="10" fillId="4" borderId="2" xfId="0" applyNumberFormat="1" applyFont="1" applyFill="1" applyBorder="1" applyAlignment="1">
      <alignment horizontal="center" vertical="center"/>
    </xf>
    <xf numFmtId="208" fontId="10" fillId="0" borderId="2" xfId="0" applyNumberFormat="1" applyFont="1" applyBorder="1" applyAlignment="1">
      <alignment horizontal="center" vertical="center"/>
    </xf>
    <xf numFmtId="0" fontId="2" fillId="0" borderId="2" xfId="0" applyFont="1" applyBorder="1" applyAlignment="1" applyProtection="1">
      <alignment horizontal="center" vertical="center"/>
      <protection locked="0"/>
    </xf>
    <xf numFmtId="0" fontId="2" fillId="0" borderId="2" xfId="0" applyFont="1" applyBorder="1" applyAlignment="1" applyProtection="1">
      <alignment vertical="center"/>
      <protection locked="0"/>
    </xf>
    <xf numFmtId="49" fontId="2" fillId="0" borderId="2" xfId="0" applyNumberFormat="1" applyFont="1" applyBorder="1" applyAlignment="1" applyProtection="1">
      <alignment vertical="center"/>
      <protection locked="0"/>
    </xf>
    <xf numFmtId="208" fontId="2" fillId="0" borderId="2" xfId="0" applyNumberFormat="1" applyFont="1" applyBorder="1" applyAlignment="1" applyProtection="1">
      <alignment horizontal="right" vertical="center"/>
      <protection locked="0"/>
    </xf>
    <xf numFmtId="208" fontId="2" fillId="3" borderId="2" xfId="1" applyNumberFormat="1" applyFont="1" applyFill="1" applyBorder="1" applyAlignment="1">
      <alignment horizontal="right" vertical="center"/>
    </xf>
    <xf numFmtId="208" fontId="2" fillId="0" borderId="2" xfId="1" applyNumberFormat="1" applyFont="1" applyBorder="1" applyAlignment="1" applyProtection="1">
      <alignment horizontal="right" vertical="center"/>
      <protection locked="0"/>
    </xf>
    <xf numFmtId="0" fontId="2" fillId="3" borderId="2" xfId="0" applyFont="1" applyFill="1" applyBorder="1" applyAlignment="1">
      <alignment vertical="center"/>
    </xf>
    <xf numFmtId="0" fontId="10" fillId="3" borderId="2" xfId="0" applyFont="1" applyFill="1" applyBorder="1" applyAlignment="1">
      <alignment horizontal="left" vertical="center"/>
    </xf>
    <xf numFmtId="49" fontId="2" fillId="3" borderId="2" xfId="0" applyNumberFormat="1" applyFont="1" applyFill="1" applyBorder="1" applyAlignment="1">
      <alignment vertical="center"/>
    </xf>
    <xf numFmtId="0" fontId="2" fillId="0" borderId="0" xfId="0" applyFont="1" applyAlignment="1">
      <alignment horizontal="left" vertical="center"/>
    </xf>
    <xf numFmtId="0" fontId="2" fillId="0" borderId="3" xfId="0" applyFont="1" applyBorder="1" applyAlignment="1">
      <alignment horizontal="left" vertical="center"/>
    </xf>
    <xf numFmtId="208" fontId="2" fillId="0" borderId="3" xfId="0" applyNumberFormat="1" applyFont="1" applyBorder="1" applyAlignment="1">
      <alignment horizontal="left" vertical="center"/>
    </xf>
    <xf numFmtId="208" fontId="2" fillId="0" borderId="0" xfId="0" applyNumberFormat="1" applyFont="1" applyAlignment="1">
      <alignment horizontal="center" vertical="center"/>
    </xf>
    <xf numFmtId="209" fontId="2" fillId="0" borderId="0" xfId="0" applyNumberFormat="1" applyFont="1" applyAlignment="1">
      <alignment vertical="center"/>
    </xf>
    <xf numFmtId="209" fontId="1" fillId="0" borderId="0" xfId="0" applyNumberFormat="1" applyFont="1" applyAlignment="1" applyProtection="1">
      <alignment vertical="center"/>
      <protection locked="0"/>
    </xf>
    <xf numFmtId="209" fontId="6" fillId="0" borderId="0" xfId="0" applyNumberFormat="1" applyFont="1" applyAlignment="1">
      <alignment horizontal="center" vertical="center"/>
    </xf>
    <xf numFmtId="209" fontId="2" fillId="0" borderId="0" xfId="0" applyNumberFormat="1" applyFont="1" applyAlignment="1">
      <alignment horizontal="right" vertical="center"/>
    </xf>
    <xf numFmtId="209" fontId="10" fillId="4" borderId="2" xfId="0" applyNumberFormat="1" applyFont="1" applyFill="1" applyBorder="1" applyAlignment="1">
      <alignment horizontal="center" vertical="center"/>
    </xf>
    <xf numFmtId="209" fontId="10" fillId="0" borderId="2" xfId="0" applyNumberFormat="1" applyFont="1" applyBorder="1" applyAlignment="1">
      <alignment horizontal="center" vertical="center"/>
    </xf>
    <xf numFmtId="209" fontId="2" fillId="0" borderId="3" xfId="0" applyNumberFormat="1" applyFont="1" applyBorder="1" applyAlignment="1">
      <alignment horizontal="left" vertical="center"/>
    </xf>
    <xf numFmtId="209" fontId="2" fillId="0" borderId="3" xfId="0" applyNumberFormat="1" applyFont="1" applyBorder="1" applyAlignment="1">
      <alignment horizontal="center" vertical="center"/>
    </xf>
    <xf numFmtId="0" fontId="12" fillId="0" borderId="0" xfId="0" applyFont="1" applyAlignment="1">
      <alignment vertical="center"/>
    </xf>
    <xf numFmtId="208" fontId="2" fillId="0" borderId="1" xfId="0" applyNumberFormat="1" applyFont="1" applyBorder="1" applyAlignment="1">
      <alignment horizontal="center" vertical="center"/>
    </xf>
    <xf numFmtId="0" fontId="10" fillId="0" borderId="4" xfId="0" applyFont="1" applyBorder="1" applyAlignment="1">
      <alignment horizontal="center" vertical="center"/>
    </xf>
    <xf numFmtId="0" fontId="10" fillId="4" borderId="4" xfId="0" applyFont="1" applyFill="1" applyBorder="1" applyAlignment="1">
      <alignment horizontal="center" vertical="center"/>
    </xf>
    <xf numFmtId="49" fontId="10" fillId="4" borderId="4" xfId="0" applyNumberFormat="1" applyFont="1" applyFill="1" applyBorder="1" applyAlignment="1">
      <alignment horizontal="center" vertical="center"/>
    </xf>
    <xf numFmtId="208" fontId="10" fillId="4" borderId="5" xfId="0" applyNumberFormat="1" applyFont="1" applyFill="1" applyBorder="1" applyAlignment="1">
      <alignment horizontal="center" vertical="center"/>
    </xf>
    <xf numFmtId="208" fontId="12" fillId="4" borderId="6" xfId="0" applyNumberFormat="1" applyFont="1" applyFill="1" applyBorder="1" applyAlignment="1">
      <alignment horizontal="center" vertical="center"/>
    </xf>
    <xf numFmtId="208" fontId="12" fillId="4" borderId="7" xfId="0" applyNumberFormat="1" applyFont="1" applyFill="1" applyBorder="1" applyAlignment="1">
      <alignment horizontal="center" vertical="center"/>
    </xf>
    <xf numFmtId="208" fontId="10" fillId="0" borderId="4" xfId="0" applyNumberFormat="1" applyFont="1" applyBorder="1" applyAlignment="1">
      <alignment horizontal="center" vertical="center"/>
    </xf>
    <xf numFmtId="0" fontId="12" fillId="0" borderId="8" xfId="0" applyFont="1" applyBorder="1" applyAlignment="1">
      <alignment horizontal="center" vertical="center"/>
    </xf>
    <xf numFmtId="0" fontId="12" fillId="4" borderId="8" xfId="0" applyFont="1" applyFill="1" applyBorder="1" applyAlignment="1">
      <alignment horizontal="center" vertical="center"/>
    </xf>
    <xf numFmtId="49" fontId="12" fillId="4" borderId="8" xfId="0" applyNumberFormat="1" applyFont="1" applyFill="1" applyBorder="1" applyAlignment="1">
      <alignment horizontal="center" vertical="center"/>
    </xf>
    <xf numFmtId="208" fontId="10" fillId="4" borderId="2" xfId="0" applyNumberFormat="1" applyFont="1" applyFill="1" applyBorder="1" applyAlignment="1">
      <alignment horizontal="center" vertical="center" wrapText="1"/>
    </xf>
    <xf numFmtId="0" fontId="10" fillId="4" borderId="8" xfId="0" applyFont="1" applyFill="1" applyBorder="1" applyAlignment="1">
      <alignment horizontal="center" vertical="center"/>
    </xf>
    <xf numFmtId="208" fontId="12" fillId="0" borderId="8" xfId="0" applyNumberFormat="1" applyFont="1" applyBorder="1" applyAlignment="1">
      <alignment horizontal="center" vertical="center"/>
    </xf>
    <xf numFmtId="208" fontId="2" fillId="3" borderId="2" xfId="1" applyNumberFormat="1" applyFont="1" applyFill="1" applyBorder="1" applyAlignment="1" applyProtection="1">
      <alignment horizontal="right" vertical="center"/>
      <protection locked="0"/>
    </xf>
    <xf numFmtId="208" fontId="2" fillId="3" borderId="2" xfId="0" applyNumberFormat="1" applyFont="1" applyFill="1" applyBorder="1" applyAlignment="1">
      <alignment horizontal="right" vertical="center"/>
    </xf>
    <xf numFmtId="208" fontId="2" fillId="0" borderId="0" xfId="0" applyNumberFormat="1" applyFont="1" applyAlignment="1">
      <alignment horizontal="left" vertical="center"/>
    </xf>
    <xf numFmtId="208" fontId="2" fillId="0" borderId="3" xfId="0" applyNumberFormat="1" applyFont="1" applyBorder="1" applyAlignment="1">
      <alignment horizontal="right" vertical="center"/>
    </xf>
    <xf numFmtId="0" fontId="15" fillId="0" borderId="0" xfId="6" applyNumberFormat="1" applyFont="1" applyAlignment="1" applyProtection="1">
      <alignment vertical="center"/>
      <protection locked="0"/>
    </xf>
    <xf numFmtId="0" fontId="12" fillId="3" borderId="2" xfId="0" applyFont="1" applyFill="1" applyBorder="1" applyAlignment="1">
      <alignment horizontal="left" vertical="center"/>
    </xf>
    <xf numFmtId="0" fontId="11" fillId="0" borderId="0" xfId="0" applyFont="1" applyAlignment="1">
      <alignment vertical="top"/>
    </xf>
    <xf numFmtId="0" fontId="2" fillId="0" borderId="0" xfId="0" applyFont="1"/>
    <xf numFmtId="0" fontId="2" fillId="0" borderId="0" xfId="0" applyFont="1" applyAlignment="1">
      <alignment vertical="top"/>
    </xf>
    <xf numFmtId="0" fontId="14" fillId="0" borderId="0" xfId="0" applyFont="1" applyAlignment="1">
      <alignment horizontal="center" vertical="top"/>
    </xf>
    <xf numFmtId="0" fontId="8" fillId="0" borderId="0" xfId="0" applyFont="1" applyAlignment="1">
      <alignment horizontal="center" vertical="top"/>
    </xf>
    <xf numFmtId="0" fontId="6" fillId="0" borderId="0" xfId="0" applyFont="1" applyAlignment="1">
      <alignment horizontal="center" vertical="top"/>
    </xf>
    <xf numFmtId="208" fontId="6" fillId="0" borderId="0" xfId="0" applyNumberFormat="1" applyFont="1" applyAlignment="1">
      <alignment horizontal="center" vertical="top"/>
    </xf>
    <xf numFmtId="0" fontId="9" fillId="0" borderId="0" xfId="0" applyFont="1" applyAlignment="1">
      <alignment horizontal="right" vertical="top"/>
    </xf>
    <xf numFmtId="0" fontId="2" fillId="0" borderId="0" xfId="0" applyFont="1" applyAlignment="1">
      <alignment horizontal="center" vertical="top"/>
    </xf>
    <xf numFmtId="0" fontId="2" fillId="0" borderId="1" xfId="0" applyFont="1" applyBorder="1" applyAlignment="1">
      <alignment horizontal="left" vertical="top"/>
    </xf>
    <xf numFmtId="49" fontId="2" fillId="0" borderId="1" xfId="0" applyNumberFormat="1" applyFont="1" applyBorder="1" applyAlignment="1">
      <alignment horizontal="left" vertical="top"/>
    </xf>
    <xf numFmtId="49" fontId="2" fillId="0" borderId="0" xfId="0" applyNumberFormat="1" applyFont="1" applyAlignment="1">
      <alignment horizontal="left" vertical="top"/>
    </xf>
    <xf numFmtId="208" fontId="2" fillId="0" borderId="0" xfId="0" applyNumberFormat="1" applyFont="1" applyAlignment="1">
      <alignment vertical="top"/>
    </xf>
    <xf numFmtId="208" fontId="2" fillId="0" borderId="0" xfId="0" applyNumberFormat="1" applyFont="1" applyAlignment="1">
      <alignment horizontal="right" vertical="top"/>
    </xf>
    <xf numFmtId="0" fontId="9" fillId="0" borderId="1" xfId="0" applyFont="1" applyBorder="1" applyAlignment="1">
      <alignment horizontal="right" vertical="top"/>
    </xf>
    <xf numFmtId="0" fontId="9" fillId="3" borderId="2" xfId="0" applyFont="1" applyFill="1" applyBorder="1" applyAlignment="1">
      <alignment horizontal="left" vertical="center"/>
    </xf>
    <xf numFmtId="0" fontId="2" fillId="3" borderId="2" xfId="0" applyFont="1" applyFill="1" applyBorder="1" applyAlignment="1">
      <alignment horizontal="left" vertical="center"/>
    </xf>
    <xf numFmtId="0" fontId="6" fillId="0" borderId="0" xfId="0" applyFont="1" applyAlignment="1">
      <alignment vertical="center"/>
    </xf>
    <xf numFmtId="0" fontId="10" fillId="4" borderId="2" xfId="0" applyFont="1" applyFill="1" applyBorder="1" applyAlignment="1">
      <alignment horizontal="center" vertical="center" wrapText="1"/>
    </xf>
    <xf numFmtId="207" fontId="2" fillId="0" borderId="2" xfId="0" applyNumberFormat="1" applyFont="1" applyBorder="1" applyAlignment="1" applyProtection="1">
      <alignment horizontal="right" vertical="center"/>
      <protection locked="0"/>
    </xf>
    <xf numFmtId="207" fontId="2" fillId="3" borderId="2" xfId="0" applyNumberFormat="1" applyFont="1" applyFill="1" applyBorder="1" applyAlignment="1">
      <alignment horizontal="right" vertical="center"/>
    </xf>
    <xf numFmtId="0" fontId="16" fillId="0" borderId="0" xfId="0" applyFont="1" applyAlignment="1">
      <alignment vertical="center"/>
    </xf>
    <xf numFmtId="207" fontId="1" fillId="0" borderId="0" xfId="1" applyNumberFormat="1" applyFont="1" applyAlignment="1" applyProtection="1">
      <alignment vertical="center"/>
      <protection locked="0"/>
    </xf>
    <xf numFmtId="207" fontId="1" fillId="0" borderId="0" xfId="0" applyNumberFormat="1" applyFont="1" applyAlignment="1" applyProtection="1">
      <alignment vertical="center"/>
      <protection locked="0"/>
    </xf>
    <xf numFmtId="0" fontId="17" fillId="0" borderId="0" xfId="0" applyFont="1" applyAlignment="1">
      <alignment horizontal="center" vertical="center"/>
    </xf>
    <xf numFmtId="0" fontId="16" fillId="0" borderId="0" xfId="0" applyFont="1" applyAlignment="1">
      <alignment horizontal="center" vertical="center"/>
    </xf>
    <xf numFmtId="0" fontId="11" fillId="0" borderId="0" xfId="0" applyFont="1" applyAlignment="1">
      <alignment horizontal="center" vertical="center"/>
    </xf>
    <xf numFmtId="207" fontId="2" fillId="0" borderId="1" xfId="1" applyNumberFormat="1" applyFont="1" applyBorder="1" applyAlignment="1" applyProtection="1">
      <alignment horizontal="left" vertical="center"/>
    </xf>
    <xf numFmtId="207" fontId="2" fillId="0" borderId="0" xfId="0" applyNumberFormat="1" applyFont="1" applyAlignment="1">
      <alignment vertical="center"/>
    </xf>
    <xf numFmtId="207" fontId="2" fillId="0" borderId="0" xfId="1" applyNumberFormat="1" applyFont="1" applyAlignment="1" applyProtection="1">
      <alignment horizontal="right" vertical="center"/>
    </xf>
    <xf numFmtId="0" fontId="18" fillId="4" borderId="2" xfId="0" applyFont="1" applyFill="1" applyBorder="1" applyAlignment="1">
      <alignment horizontal="center" vertical="center"/>
    </xf>
    <xf numFmtId="49" fontId="18" fillId="4" borderId="2" xfId="0" applyNumberFormat="1" applyFont="1" applyFill="1" applyBorder="1" applyAlignment="1">
      <alignment horizontal="center" vertical="center"/>
    </xf>
    <xf numFmtId="207" fontId="18" fillId="4" borderId="2" xfId="1" applyNumberFormat="1" applyFont="1" applyFill="1" applyBorder="1" applyAlignment="1" applyProtection="1">
      <alignment horizontal="center" vertical="center"/>
    </xf>
    <xf numFmtId="207" fontId="10" fillId="0" borderId="2" xfId="0" applyNumberFormat="1" applyFont="1" applyBorder="1" applyAlignment="1">
      <alignment horizontal="center" vertical="center" wrapText="1"/>
    </xf>
    <xf numFmtId="207" fontId="10" fillId="0" borderId="2" xfId="1" applyNumberFormat="1" applyFont="1" applyBorder="1" applyAlignment="1" applyProtection="1">
      <alignment horizontal="center" vertical="center"/>
    </xf>
    <xf numFmtId="0" fontId="2" fillId="3" borderId="2" xfId="0" applyFont="1" applyFill="1" applyBorder="1" applyAlignment="1">
      <alignment horizontal="center" vertical="center"/>
    </xf>
    <xf numFmtId="0" fontId="10" fillId="3" borderId="2" xfId="0" applyFont="1" applyFill="1" applyBorder="1" applyAlignment="1">
      <alignment vertical="center"/>
    </xf>
    <xf numFmtId="208" fontId="2" fillId="3" borderId="2" xfId="1" applyNumberFormat="1" applyFont="1" applyFill="1" applyBorder="1" applyAlignment="1" applyProtection="1">
      <alignment horizontal="right" vertical="center"/>
    </xf>
    <xf numFmtId="0" fontId="2" fillId="0" borderId="3" xfId="0" applyFont="1" applyBorder="1" applyAlignment="1">
      <alignment horizontal="center" vertical="center"/>
    </xf>
    <xf numFmtId="43" fontId="2" fillId="0" borderId="3" xfId="1" applyFont="1" applyBorder="1" applyAlignment="1" applyProtection="1">
      <alignment horizontal="center" vertical="center"/>
    </xf>
    <xf numFmtId="207" fontId="2" fillId="0" borderId="3" xfId="1" applyNumberFormat="1" applyFont="1" applyBorder="1" applyAlignment="1" applyProtection="1">
      <alignment horizontal="left" vertical="center"/>
    </xf>
    <xf numFmtId="207" fontId="2" fillId="0" borderId="0" xfId="1" applyNumberFormat="1" applyFont="1" applyAlignment="1" applyProtection="1">
      <alignment vertical="center"/>
    </xf>
    <xf numFmtId="49" fontId="2" fillId="0" borderId="0" xfId="0" applyNumberFormat="1" applyFont="1" applyAlignment="1" applyProtection="1">
      <alignment vertical="center"/>
      <protection locked="0"/>
    </xf>
    <xf numFmtId="207" fontId="2" fillId="0" borderId="0" xfId="1" applyNumberFormat="1" applyFont="1" applyAlignment="1" applyProtection="1">
      <alignment vertical="center"/>
      <protection locked="0"/>
    </xf>
    <xf numFmtId="207" fontId="2" fillId="0" borderId="0" xfId="0" applyNumberFormat="1" applyFont="1" applyAlignment="1" applyProtection="1">
      <alignment vertical="center"/>
      <protection locked="0"/>
    </xf>
    <xf numFmtId="0" fontId="3" fillId="2" borderId="0" xfId="0" applyFont="1" applyFill="1" applyAlignment="1">
      <alignment vertical="center"/>
    </xf>
    <xf numFmtId="49" fontId="1" fillId="0" borderId="0" xfId="0" applyNumberFormat="1" applyFont="1" applyAlignment="1">
      <alignment horizontal="center" vertical="center"/>
    </xf>
    <xf numFmtId="0" fontId="1" fillId="0" borderId="0" xfId="0" applyFont="1" applyAlignment="1">
      <alignment vertical="center"/>
    </xf>
    <xf numFmtId="208" fontId="1" fillId="0" borderId="0" xfId="1" applyNumberFormat="1" applyFont="1" applyAlignment="1">
      <alignment vertical="center"/>
    </xf>
    <xf numFmtId="207" fontId="1" fillId="0" borderId="0" xfId="0" applyNumberFormat="1" applyFont="1" applyAlignment="1">
      <alignment vertical="center"/>
    </xf>
    <xf numFmtId="0" fontId="19" fillId="0" borderId="0" xfId="6" applyNumberFormat="1" applyFont="1" applyAlignment="1" applyProtection="1">
      <alignment vertical="center"/>
    </xf>
    <xf numFmtId="49" fontId="14" fillId="0" borderId="0" xfId="0" applyNumberFormat="1" applyFont="1" applyAlignment="1">
      <alignment horizontal="center" vertical="center"/>
    </xf>
    <xf numFmtId="49" fontId="8" fillId="0" borderId="0" xfId="0" applyNumberFormat="1" applyFont="1" applyAlignment="1">
      <alignment horizontal="center" vertical="center"/>
    </xf>
    <xf numFmtId="49" fontId="6" fillId="0" borderId="0" xfId="0" applyNumberFormat="1" applyFont="1" applyAlignment="1">
      <alignment horizontal="center" vertical="center"/>
    </xf>
    <xf numFmtId="207" fontId="9" fillId="0" borderId="0" xfId="0" applyNumberFormat="1" applyFont="1" applyAlignment="1">
      <alignment horizontal="right" vertical="center"/>
    </xf>
    <xf numFmtId="208" fontId="2" fillId="0" borderId="1" xfId="1" applyNumberFormat="1" applyFont="1" applyBorder="1" applyAlignment="1">
      <alignment horizontal="left" vertical="center"/>
    </xf>
    <xf numFmtId="208" fontId="2" fillId="0" borderId="0" xfId="1" applyNumberFormat="1" applyFont="1" applyAlignment="1">
      <alignment vertical="center"/>
    </xf>
    <xf numFmtId="49" fontId="10" fillId="0" borderId="2" xfId="0" applyNumberFormat="1" applyFont="1" applyBorder="1" applyAlignment="1">
      <alignment horizontal="center" vertical="center"/>
    </xf>
    <xf numFmtId="208" fontId="10" fillId="0" borderId="2" xfId="1" applyNumberFormat="1" applyFont="1" applyBorder="1" applyAlignment="1">
      <alignment horizontal="center" vertical="center"/>
    </xf>
    <xf numFmtId="207" fontId="10" fillId="0" borderId="2"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20" fillId="0" borderId="2" xfId="6" applyFont="1" applyBorder="1" applyAlignment="1" applyProtection="1">
      <alignment vertical="center"/>
    </xf>
    <xf numFmtId="208" fontId="2" fillId="0" borderId="2" xfId="1" applyNumberFormat="1" applyFont="1" applyBorder="1" applyAlignment="1" applyProtection="1">
      <alignment horizontal="right" vertical="center" wrapText="1"/>
      <protection hidden="1"/>
    </xf>
    <xf numFmtId="208" fontId="2" fillId="3" borderId="2" xfId="1" applyNumberFormat="1" applyFont="1" applyFill="1" applyBorder="1" applyAlignment="1" applyProtection="1">
      <alignment horizontal="right" vertical="center"/>
      <protection hidden="1"/>
    </xf>
    <xf numFmtId="208" fontId="21" fillId="5" borderId="2" xfId="200" applyNumberFormat="1" applyFont="1" applyFill="1" applyBorder="1" applyAlignment="1" applyProtection="1">
      <alignment horizontal="right" vertical="center" wrapText="1"/>
      <protection hidden="1"/>
    </xf>
    <xf numFmtId="207" fontId="22" fillId="0" borderId="2" xfId="6" applyNumberFormat="1" applyFont="1" applyFill="1" applyBorder="1" applyAlignment="1" applyProtection="1">
      <alignment horizontal="left" vertical="center"/>
    </xf>
    <xf numFmtId="207" fontId="22" fillId="0" borderId="2" xfId="6" applyNumberFormat="1" applyFont="1" applyBorder="1" applyAlignment="1" applyProtection="1">
      <alignment horizontal="left" vertical="center"/>
    </xf>
    <xf numFmtId="207" fontId="2" fillId="0" borderId="2" xfId="0" applyNumberFormat="1" applyFont="1" applyBorder="1" applyAlignment="1">
      <alignment horizontal="left" vertical="center"/>
    </xf>
    <xf numFmtId="207" fontId="9" fillId="3" borderId="5" xfId="0" applyNumberFormat="1" applyFont="1" applyFill="1" applyBorder="1" applyAlignment="1">
      <alignment horizontal="center" vertical="center"/>
    </xf>
    <xf numFmtId="207" fontId="9" fillId="3" borderId="7" xfId="0" applyNumberFormat="1" applyFont="1" applyFill="1" applyBorder="1" applyAlignment="1">
      <alignment horizontal="center" vertical="center"/>
    </xf>
    <xf numFmtId="208" fontId="2" fillId="3" borderId="2" xfId="1" applyNumberFormat="1" applyFont="1" applyFill="1" applyBorder="1" applyAlignment="1" applyProtection="1">
      <alignment horizontal="right" vertical="center" wrapText="1"/>
      <protection hidden="1"/>
    </xf>
    <xf numFmtId="49" fontId="2" fillId="0" borderId="3" xfId="0" applyNumberFormat="1" applyFont="1" applyBorder="1" applyAlignment="1">
      <alignment horizontal="left" vertical="center"/>
    </xf>
    <xf numFmtId="208" fontId="2" fillId="0" borderId="0" xfId="1" applyNumberFormat="1" applyFont="1" applyAlignment="1">
      <alignment horizontal="right" vertical="center"/>
    </xf>
    <xf numFmtId="208" fontId="2" fillId="0" borderId="0" xfId="1" applyNumberFormat="1" applyFont="1" applyAlignment="1">
      <alignment horizontal="left" vertical="center"/>
    </xf>
    <xf numFmtId="49" fontId="2" fillId="0" borderId="0" xfId="0" applyNumberFormat="1" applyFont="1" applyAlignment="1">
      <alignment horizontal="center" vertical="center"/>
    </xf>
    <xf numFmtId="210" fontId="2" fillId="0" borderId="0" xfId="0" applyNumberFormat="1" applyFont="1" applyAlignment="1">
      <alignment vertical="center"/>
    </xf>
    <xf numFmtId="210" fontId="1" fillId="0" borderId="0" xfId="0" applyNumberFormat="1" applyFont="1" applyAlignment="1" applyProtection="1">
      <alignment vertical="center"/>
      <protection locked="0"/>
    </xf>
    <xf numFmtId="210" fontId="10" fillId="4" borderId="2" xfId="0" applyNumberFormat="1" applyFont="1" applyFill="1" applyBorder="1" applyAlignment="1">
      <alignment horizontal="center" vertical="center"/>
    </xf>
    <xf numFmtId="0" fontId="10" fillId="0" borderId="2" xfId="0" applyFont="1" applyBorder="1" applyAlignment="1">
      <alignment horizontal="center" vertical="center" wrapText="1"/>
    </xf>
    <xf numFmtId="210" fontId="2" fillId="0" borderId="2" xfId="0" applyNumberFormat="1" applyFont="1" applyBorder="1" applyAlignment="1" applyProtection="1">
      <alignment horizontal="right" vertical="center"/>
      <protection locked="0"/>
    </xf>
    <xf numFmtId="210" fontId="2" fillId="3" borderId="2" xfId="0" applyNumberFormat="1" applyFont="1" applyFill="1" applyBorder="1" applyAlignment="1">
      <alignment horizontal="right" vertical="center"/>
    </xf>
    <xf numFmtId="207" fontId="2" fillId="3" borderId="2" xfId="1" applyNumberFormat="1" applyFont="1" applyFill="1" applyBorder="1" applyAlignment="1">
      <alignment horizontal="right" vertical="center"/>
    </xf>
    <xf numFmtId="210" fontId="2" fillId="0" borderId="3" xfId="0" applyNumberFormat="1" applyFont="1" applyBorder="1" applyAlignment="1">
      <alignment horizontal="center" vertical="center"/>
    </xf>
    <xf numFmtId="0" fontId="4" fillId="0" borderId="0" xfId="6" applyAlignment="1" applyProtection="1">
      <alignment horizontal="center" vertical="center"/>
    </xf>
    <xf numFmtId="0" fontId="4" fillId="0" borderId="0" xfId="6" applyNumberFormat="1" applyAlignment="1" applyProtection="1">
      <alignment vertical="center"/>
    </xf>
    <xf numFmtId="0" fontId="13" fillId="0" borderId="0" xfId="6" applyNumberFormat="1" applyFont="1" applyAlignment="1" applyProtection="1">
      <alignment vertical="center"/>
    </xf>
    <xf numFmtId="208" fontId="1" fillId="0" borderId="0" xfId="0" applyNumberFormat="1" applyFont="1" applyAlignment="1">
      <alignment vertical="center"/>
    </xf>
    <xf numFmtId="208" fontId="9" fillId="0" borderId="0" xfId="0" applyNumberFormat="1" applyFont="1" applyAlignment="1">
      <alignment horizontal="right" vertical="center"/>
    </xf>
    <xf numFmtId="208" fontId="9" fillId="0" borderId="1" xfId="0" applyNumberFormat="1" applyFont="1" applyBorder="1" applyAlignment="1">
      <alignment horizontal="right" vertical="center"/>
    </xf>
    <xf numFmtId="208" fontId="2" fillId="0" borderId="2" xfId="1" applyNumberFormat="1" applyFont="1" applyBorder="1" applyAlignment="1">
      <alignment horizontal="right" vertical="center"/>
    </xf>
    <xf numFmtId="208" fontId="21" fillId="5" borderId="2" xfId="1" applyNumberFormat="1" applyFont="1" applyFill="1" applyBorder="1" applyAlignment="1">
      <alignment horizontal="right" vertical="center" wrapText="1"/>
    </xf>
    <xf numFmtId="208" fontId="21" fillId="5" borderId="2" xfId="200" applyNumberFormat="1" applyFont="1" applyFill="1" applyBorder="1" applyAlignment="1">
      <alignment horizontal="right" vertical="center" wrapText="1"/>
    </xf>
    <xf numFmtId="0" fontId="2" fillId="0" borderId="2" xfId="0" applyFont="1" applyBorder="1" applyAlignment="1">
      <alignment vertical="center"/>
    </xf>
    <xf numFmtId="0" fontId="9" fillId="0" borderId="2" xfId="0" applyFont="1" applyBorder="1" applyAlignment="1">
      <alignment horizontal="center" vertical="center"/>
    </xf>
    <xf numFmtId="208" fontId="9" fillId="0" borderId="0" xfId="1" applyNumberFormat="1" applyFont="1" applyAlignment="1">
      <alignment vertical="center"/>
    </xf>
    <xf numFmtId="0" fontId="9" fillId="0" borderId="2" xfId="0" applyFont="1" applyBorder="1" applyAlignment="1" applyProtection="1">
      <alignment vertical="center"/>
      <protection locked="0"/>
    </xf>
    <xf numFmtId="207" fontId="20" fillId="0" borderId="2" xfId="6" applyNumberFormat="1" applyFont="1" applyFill="1" applyBorder="1" applyAlignment="1" applyProtection="1">
      <alignment horizontal="left" vertical="center"/>
    </xf>
    <xf numFmtId="0" fontId="2" fillId="0" borderId="0" xfId="0" applyFont="1" applyAlignment="1">
      <alignment horizontal="center"/>
    </xf>
    <xf numFmtId="0" fontId="2" fillId="0" borderId="5" xfId="0" applyFont="1" applyBorder="1" applyAlignment="1" applyProtection="1">
      <alignment vertical="center"/>
      <protection locked="0"/>
    </xf>
    <xf numFmtId="0" fontId="6" fillId="0" borderId="0" xfId="0" applyFont="1" applyAlignment="1">
      <alignment vertical="top"/>
    </xf>
    <xf numFmtId="0" fontId="2" fillId="0" borderId="0" xfId="0" applyFont="1" applyAlignment="1" applyProtection="1">
      <alignment horizontal="center" vertical="center"/>
      <protection locked="0"/>
    </xf>
    <xf numFmtId="49" fontId="2" fillId="0" borderId="0" xfId="0" applyNumberFormat="1" applyFont="1" applyAlignment="1">
      <alignment vertical="top"/>
    </xf>
    <xf numFmtId="49" fontId="2" fillId="0" borderId="2" xfId="0" applyNumberFormat="1" applyFont="1" applyBorder="1" applyAlignment="1" applyProtection="1">
      <alignment horizontal="center" vertical="center"/>
      <protection locked="0"/>
    </xf>
    <xf numFmtId="49" fontId="1" fillId="0" borderId="0" xfId="0" applyNumberFormat="1" applyFont="1" applyAlignment="1">
      <alignment vertical="center"/>
    </xf>
    <xf numFmtId="208" fontId="1" fillId="0" borderId="0" xfId="1" applyNumberFormat="1" applyFont="1" applyAlignment="1" applyProtection="1">
      <alignment vertical="center"/>
      <protection locked="0"/>
    </xf>
    <xf numFmtId="208" fontId="11" fillId="0" borderId="0" xfId="0" applyNumberFormat="1" applyFont="1" applyAlignment="1">
      <alignment horizontal="center" vertical="center"/>
    </xf>
    <xf numFmtId="208" fontId="2" fillId="0" borderId="1" xfId="0" applyNumberFormat="1" applyFont="1" applyBorder="1" applyAlignment="1">
      <alignment horizontal="left" vertical="center"/>
    </xf>
    <xf numFmtId="208" fontId="18" fillId="4" borderId="2" xfId="0" applyNumberFormat="1" applyFont="1" applyFill="1" applyBorder="1" applyAlignment="1">
      <alignment horizontal="center" vertical="center"/>
    </xf>
    <xf numFmtId="208" fontId="18" fillId="4" borderId="2" xfId="0" applyNumberFormat="1" applyFont="1" applyFill="1" applyBorder="1" applyAlignment="1">
      <alignment horizontal="center" vertical="center" wrapText="1"/>
    </xf>
    <xf numFmtId="208" fontId="18" fillId="4" borderId="2" xfId="1" applyNumberFormat="1" applyFont="1" applyFill="1" applyBorder="1" applyAlignment="1">
      <alignment horizontal="center" vertical="center"/>
    </xf>
    <xf numFmtId="208" fontId="10" fillId="0" borderId="2" xfId="1" applyNumberFormat="1" applyFont="1" applyBorder="1" applyAlignment="1">
      <alignment horizontal="center" vertical="center" wrapText="1"/>
    </xf>
    <xf numFmtId="208" fontId="2" fillId="0" borderId="2" xfId="0" applyNumberFormat="1" applyFont="1" applyBorder="1" applyAlignment="1" applyProtection="1">
      <alignment vertical="center"/>
      <protection locked="0"/>
    </xf>
    <xf numFmtId="208" fontId="2" fillId="3" borderId="2" xfId="0" applyNumberFormat="1" applyFont="1" applyFill="1" applyBorder="1" applyAlignment="1">
      <alignment vertical="center"/>
    </xf>
    <xf numFmtId="208" fontId="2" fillId="0" borderId="3" xfId="1" applyNumberFormat="1" applyFont="1" applyBorder="1" applyAlignment="1">
      <alignment horizontal="center" vertical="center"/>
    </xf>
    <xf numFmtId="208" fontId="2" fillId="0" borderId="3" xfId="1" applyNumberFormat="1" applyFont="1" applyBorder="1" applyAlignment="1">
      <alignment horizontal="left" vertical="center"/>
    </xf>
    <xf numFmtId="210" fontId="2" fillId="0" borderId="0" xfId="0" applyNumberFormat="1" applyFont="1" applyAlignment="1">
      <alignment vertical="top"/>
    </xf>
    <xf numFmtId="207" fontId="2" fillId="3" borderId="2" xfId="1" applyNumberFormat="1" applyFont="1" applyFill="1" applyBorder="1" applyAlignment="1" applyProtection="1">
      <alignment horizontal="right" vertical="center"/>
    </xf>
    <xf numFmtId="49" fontId="14" fillId="0" borderId="0" xfId="0" applyNumberFormat="1" applyFont="1" applyAlignment="1">
      <alignment horizontal="center" vertical="top"/>
    </xf>
    <xf numFmtId="49" fontId="8" fillId="0" borderId="0" xfId="0" applyNumberFormat="1" applyFont="1" applyAlignment="1">
      <alignment horizontal="center" vertical="top"/>
    </xf>
    <xf numFmtId="49" fontId="6" fillId="0" borderId="0" xfId="0" applyNumberFormat="1" applyFont="1" applyAlignment="1">
      <alignment horizontal="center" vertical="top"/>
    </xf>
    <xf numFmtId="208" fontId="9" fillId="0" borderId="0" xfId="0" applyNumberFormat="1" applyFont="1" applyAlignment="1">
      <alignment horizontal="right" vertical="top"/>
    </xf>
    <xf numFmtId="0" fontId="2" fillId="0" borderId="0" xfId="0" applyFont="1" applyAlignment="1">
      <alignment horizontal="left" vertical="top"/>
    </xf>
    <xf numFmtId="208" fontId="2" fillId="0" borderId="0" xfId="1" applyNumberFormat="1" applyFont="1" applyAlignment="1">
      <alignment vertical="top"/>
    </xf>
    <xf numFmtId="208" fontId="9" fillId="0" borderId="1" xfId="0" applyNumberFormat="1" applyFont="1" applyBorder="1" applyAlignment="1">
      <alignment horizontal="right" vertical="top"/>
    </xf>
    <xf numFmtId="208" fontId="2" fillId="0" borderId="2" xfId="1" applyNumberFormat="1" applyFont="1" applyBorder="1" applyAlignment="1" applyProtection="1">
      <alignment horizontal="right" vertical="center"/>
      <protection hidden="1"/>
    </xf>
    <xf numFmtId="208" fontId="21" fillId="5" borderId="2" xfId="1" applyNumberFormat="1" applyFont="1" applyFill="1" applyBorder="1" applyAlignment="1" applyProtection="1">
      <alignment horizontal="right" vertical="center" wrapText="1"/>
      <protection hidden="1"/>
    </xf>
    <xf numFmtId="0" fontId="10" fillId="0" borderId="2" xfId="0" applyFont="1" applyBorder="1" applyAlignment="1">
      <alignment horizontal="left" vertical="center"/>
    </xf>
    <xf numFmtId="49" fontId="9" fillId="0" borderId="1" xfId="0" applyNumberFormat="1" applyFont="1" applyBorder="1" applyAlignment="1">
      <alignment horizontal="right" vertical="top"/>
    </xf>
    <xf numFmtId="49" fontId="9" fillId="0" borderId="0" xfId="0" applyNumberFormat="1" applyFont="1" applyAlignment="1">
      <alignment horizontal="right" vertical="top"/>
    </xf>
    <xf numFmtId="208" fontId="10" fillId="3" borderId="2" xfId="0" applyNumberFormat="1" applyFont="1" applyFill="1" applyBorder="1" applyAlignment="1">
      <alignment horizontal="center" vertical="center"/>
    </xf>
    <xf numFmtId="208" fontId="2" fillId="0" borderId="3" xfId="0" applyNumberFormat="1" applyFont="1" applyBorder="1" applyAlignment="1">
      <alignment horizontal="center" vertical="center"/>
    </xf>
    <xf numFmtId="208" fontId="2" fillId="0" borderId="0" xfId="1" applyNumberFormat="1" applyFont="1" applyBorder="1" applyAlignment="1">
      <alignment horizontal="center" vertical="center"/>
    </xf>
    <xf numFmtId="49" fontId="9" fillId="0" borderId="1" xfId="0" applyNumberFormat="1" applyFont="1" applyBorder="1" applyAlignment="1">
      <alignment horizontal="right" vertical="center"/>
    </xf>
    <xf numFmtId="49" fontId="9" fillId="0" borderId="0" xfId="0" applyNumberFormat="1" applyFont="1" applyAlignment="1">
      <alignment horizontal="right" vertical="center"/>
    </xf>
    <xf numFmtId="0" fontId="10" fillId="3" borderId="5" xfId="0" applyFont="1" applyFill="1" applyBorder="1" applyAlignment="1">
      <alignment horizontal="center" vertical="center"/>
    </xf>
    <xf numFmtId="0" fontId="12" fillId="3" borderId="7" xfId="0" applyFont="1" applyFill="1" applyBorder="1" applyAlignment="1">
      <alignment horizontal="center" vertical="center"/>
    </xf>
    <xf numFmtId="0" fontId="9"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211" fontId="2" fillId="0" borderId="0" xfId="0" applyNumberFormat="1" applyFont="1" applyAlignment="1">
      <alignment horizontal="center" vertical="center"/>
    </xf>
    <xf numFmtId="211" fontId="1" fillId="0" borderId="0" xfId="0" applyNumberFormat="1" applyFont="1" applyAlignment="1" applyProtection="1">
      <alignment horizontal="center" vertical="center"/>
      <protection locked="0"/>
    </xf>
    <xf numFmtId="211" fontId="2" fillId="0" borderId="1" xfId="0" applyNumberFormat="1" applyFont="1" applyBorder="1" applyAlignment="1">
      <alignment horizontal="center" vertical="top"/>
    </xf>
    <xf numFmtId="211" fontId="2" fillId="0" borderId="0" xfId="0" applyNumberFormat="1" applyFont="1" applyAlignment="1">
      <alignment horizontal="center" vertical="top"/>
    </xf>
    <xf numFmtId="211" fontId="10" fillId="4" borderId="2" xfId="0" applyNumberFormat="1" applyFont="1" applyFill="1" applyBorder="1" applyAlignment="1">
      <alignment horizontal="center" vertical="center" wrapText="1"/>
    </xf>
    <xf numFmtId="211" fontId="10" fillId="0" borderId="2" xfId="0" applyNumberFormat="1" applyFont="1" applyBorder="1" applyAlignment="1">
      <alignment horizontal="center" vertical="center" wrapText="1"/>
    </xf>
    <xf numFmtId="211" fontId="2" fillId="0" borderId="2" xfId="0" applyNumberFormat="1" applyFont="1" applyBorder="1" applyAlignment="1" applyProtection="1">
      <alignment horizontal="center" vertical="center"/>
      <protection locked="0"/>
    </xf>
    <xf numFmtId="211" fontId="2" fillId="3" borderId="2" xfId="0" applyNumberFormat="1" applyFont="1" applyFill="1" applyBorder="1" applyAlignment="1">
      <alignment horizontal="center" vertical="center"/>
    </xf>
    <xf numFmtId="211" fontId="2" fillId="0" borderId="3" xfId="0" applyNumberFormat="1" applyFont="1" applyBorder="1" applyAlignment="1">
      <alignment horizontal="center" vertical="center"/>
    </xf>
    <xf numFmtId="208" fontId="2" fillId="0" borderId="1" xfId="0" applyNumberFormat="1" applyFont="1" applyBorder="1" applyAlignment="1">
      <alignment vertical="top"/>
    </xf>
    <xf numFmtId="211" fontId="2" fillId="0" borderId="3" xfId="1" applyNumberFormat="1" applyFont="1" applyBorder="1" applyAlignment="1">
      <alignment horizontal="center" vertical="center"/>
    </xf>
    <xf numFmtId="211" fontId="2" fillId="0" borderId="1" xfId="0" applyNumberFormat="1" applyFont="1" applyBorder="1" applyAlignment="1">
      <alignment horizontal="center" vertical="center"/>
    </xf>
    <xf numFmtId="207" fontId="2" fillId="0" borderId="1" xfId="0" applyNumberFormat="1" applyFont="1" applyBorder="1" applyAlignment="1">
      <alignment horizontal="left" vertical="center"/>
    </xf>
    <xf numFmtId="208" fontId="2" fillId="0" borderId="1" xfId="0" applyNumberFormat="1" applyFont="1" applyBorder="1" applyAlignment="1">
      <alignment vertical="center"/>
    </xf>
    <xf numFmtId="0" fontId="23" fillId="4" borderId="4" xfId="0" applyFont="1" applyFill="1" applyBorder="1" applyAlignment="1">
      <alignment horizontal="center" vertical="center" wrapText="1"/>
    </xf>
    <xf numFmtId="207" fontId="10" fillId="4" borderId="2" xfId="0" applyNumberFormat="1" applyFont="1" applyFill="1" applyBorder="1" applyAlignment="1">
      <alignment horizontal="center" vertical="center"/>
    </xf>
    <xf numFmtId="207" fontId="2" fillId="0" borderId="0" xfId="0" applyNumberFormat="1" applyFont="1" applyAlignment="1">
      <alignment horizontal="left" vertical="center"/>
    </xf>
    <xf numFmtId="208" fontId="2" fillId="0" borderId="1" xfId="0" applyNumberFormat="1" applyFont="1" applyBorder="1" applyAlignment="1">
      <alignment horizontal="left" vertical="top"/>
    </xf>
    <xf numFmtId="208" fontId="10" fillId="0" borderId="4" xfId="1" applyNumberFormat="1" applyFont="1" applyBorder="1" applyAlignment="1">
      <alignment horizontal="center" vertical="center"/>
    </xf>
    <xf numFmtId="208" fontId="10" fillId="3" borderId="4" xfId="1" applyNumberFormat="1" applyFont="1" applyFill="1" applyBorder="1" applyAlignment="1">
      <alignment horizontal="center" vertical="center"/>
    </xf>
    <xf numFmtId="49" fontId="12" fillId="0" borderId="2" xfId="0" applyNumberFormat="1" applyFont="1" applyBorder="1" applyAlignment="1">
      <alignment horizontal="center" vertical="center"/>
    </xf>
    <xf numFmtId="0" fontId="12" fillId="0" borderId="2" xfId="0" applyFont="1" applyBorder="1" applyAlignment="1">
      <alignment horizontal="center" vertical="center"/>
    </xf>
    <xf numFmtId="0" fontId="10" fillId="0" borderId="8" xfId="0" applyFont="1" applyBorder="1" applyAlignment="1">
      <alignment horizontal="center" vertical="center"/>
    </xf>
    <xf numFmtId="208" fontId="12" fillId="0" borderId="8" xfId="1" applyNumberFormat="1" applyFont="1" applyBorder="1" applyAlignment="1">
      <alignment horizontal="center" vertical="center"/>
    </xf>
    <xf numFmtId="208" fontId="12" fillId="3" borderId="8" xfId="1" applyNumberFormat="1" applyFont="1" applyFill="1" applyBorder="1" applyAlignment="1">
      <alignment horizontal="center" vertical="center"/>
    </xf>
    <xf numFmtId="208" fontId="12" fillId="3" borderId="2" xfId="0" applyNumberFormat="1" applyFont="1" applyFill="1" applyBorder="1" applyAlignment="1">
      <alignment horizontal="center" vertical="center"/>
    </xf>
    <xf numFmtId="49" fontId="21" fillId="0" borderId="2" xfId="200" applyNumberFormat="1" applyFont="1" applyBorder="1" applyAlignment="1">
      <alignment horizontal="center" vertical="center" wrapText="1"/>
    </xf>
    <xf numFmtId="0" fontId="20" fillId="0" borderId="2" xfId="6" applyFont="1" applyFill="1" applyBorder="1" applyAlignment="1" applyProtection="1">
      <alignment horizontal="left" vertical="center" wrapText="1"/>
    </xf>
    <xf numFmtId="208" fontId="21" fillId="0" borderId="2" xfId="1" applyNumberFormat="1" applyFont="1" applyFill="1" applyBorder="1" applyAlignment="1">
      <alignment horizontal="right" vertical="center" wrapText="1"/>
    </xf>
    <xf numFmtId="0" fontId="22" fillId="0" borderId="2" xfId="6" applyFont="1" applyFill="1" applyBorder="1" applyAlignment="1" applyProtection="1">
      <alignment horizontal="left" vertical="center" wrapText="1"/>
    </xf>
    <xf numFmtId="0" fontId="24" fillId="5" borderId="5" xfId="200" applyFont="1" applyFill="1" applyBorder="1" applyAlignment="1">
      <alignment horizontal="center" vertical="center" wrapText="1"/>
    </xf>
    <xf numFmtId="0" fontId="21" fillId="5" borderId="7" xfId="200" applyFont="1" applyFill="1" applyBorder="1" applyAlignment="1">
      <alignment horizontal="center" vertical="center" wrapText="1"/>
    </xf>
    <xf numFmtId="49" fontId="9" fillId="0" borderId="5" xfId="0" applyNumberFormat="1" applyFont="1" applyBorder="1" applyAlignment="1">
      <alignment horizontal="center" vertical="center"/>
    </xf>
    <xf numFmtId="49" fontId="2" fillId="0" borderId="7" xfId="0" applyNumberFormat="1" applyFont="1" applyBorder="1" applyAlignment="1">
      <alignment horizontal="center" vertical="center"/>
    </xf>
    <xf numFmtId="208" fontId="21" fillId="0" borderId="2" xfId="1" applyNumberFormat="1" applyFont="1" applyFill="1" applyBorder="1" applyAlignment="1" applyProtection="1">
      <alignment horizontal="right" vertical="center" wrapText="1"/>
      <protection locked="0"/>
    </xf>
    <xf numFmtId="0" fontId="25" fillId="0" borderId="2" xfId="0" applyFont="1" applyBorder="1" applyAlignment="1">
      <alignment horizontal="left" vertical="center"/>
    </xf>
    <xf numFmtId="43" fontId="25" fillId="0" borderId="2" xfId="0" applyNumberFormat="1" applyFont="1" applyBorder="1" applyAlignment="1">
      <alignment horizontal="right" vertical="center"/>
    </xf>
    <xf numFmtId="212" fontId="1" fillId="0" borderId="0" xfId="0" applyNumberFormat="1" applyFont="1" applyAlignment="1" applyProtection="1">
      <alignment vertical="center"/>
      <protection locked="0"/>
    </xf>
    <xf numFmtId="0" fontId="2" fillId="0" borderId="0" xfId="0" applyFont="1" applyAlignment="1">
      <alignment vertical="center" wrapText="1"/>
    </xf>
    <xf numFmtId="49" fontId="4" fillId="0" borderId="0" xfId="6" applyNumberFormat="1" applyAlignment="1" applyProtection="1">
      <alignment horizontal="center" vertical="center"/>
    </xf>
    <xf numFmtId="212" fontId="4" fillId="0" borderId="0" xfId="6" applyNumberFormat="1" applyAlignment="1" applyProtection="1">
      <alignment vertical="center"/>
      <protection locked="0"/>
    </xf>
    <xf numFmtId="212" fontId="1" fillId="0" borderId="0" xfId="0" applyNumberFormat="1" applyFont="1" applyAlignment="1" applyProtection="1">
      <alignment vertical="center" wrapText="1"/>
      <protection locked="0"/>
    </xf>
    <xf numFmtId="0" fontId="11" fillId="0" borderId="0" xfId="0" applyFont="1" applyAlignment="1">
      <alignment vertical="center" wrapText="1"/>
    </xf>
    <xf numFmtId="208" fontId="2" fillId="0" borderId="1" xfId="0" applyNumberFormat="1" applyFont="1" applyBorder="1" applyAlignment="1">
      <alignment horizontal="right" vertical="center"/>
    </xf>
    <xf numFmtId="0" fontId="10" fillId="4" borderId="4" xfId="0" applyFont="1" applyFill="1" applyBorder="1" applyAlignment="1">
      <alignment horizontal="center" vertical="center" wrapText="1"/>
    </xf>
    <xf numFmtId="49" fontId="10" fillId="4" borderId="4" xfId="0" applyNumberFormat="1" applyFont="1" applyFill="1" applyBorder="1" applyAlignment="1">
      <alignment horizontal="center" vertical="center" wrapText="1"/>
    </xf>
    <xf numFmtId="208" fontId="10" fillId="4" borderId="6" xfId="0" applyNumberFormat="1" applyFont="1" applyFill="1" applyBorder="1" applyAlignment="1">
      <alignment horizontal="center" vertical="center"/>
    </xf>
    <xf numFmtId="207" fontId="10" fillId="0" borderId="5" xfId="0" applyNumberFormat="1" applyFont="1" applyBorder="1" applyAlignment="1">
      <alignment horizontal="center" vertical="center"/>
    </xf>
    <xf numFmtId="207" fontId="10" fillId="0" borderId="6" xfId="0" applyNumberFormat="1" applyFont="1" applyBorder="1" applyAlignment="1">
      <alignment horizontal="center" vertical="center"/>
    </xf>
    <xf numFmtId="207" fontId="10" fillId="0" borderId="7" xfId="0" applyNumberFormat="1" applyFont="1" applyBorder="1" applyAlignment="1">
      <alignment horizontal="center" vertical="center"/>
    </xf>
    <xf numFmtId="208" fontId="10" fillId="0" borderId="4"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2" fillId="4" borderId="2" xfId="0" applyFont="1" applyFill="1" applyBorder="1" applyAlignment="1">
      <alignment horizontal="center" vertical="center"/>
    </xf>
    <xf numFmtId="0" fontId="12" fillId="4" borderId="8" xfId="0" applyFont="1" applyFill="1" applyBorder="1" applyAlignment="1">
      <alignment horizontal="center" vertical="center" wrapText="1"/>
    </xf>
    <xf numFmtId="49" fontId="12" fillId="4" borderId="8" xfId="0" applyNumberFormat="1" applyFont="1" applyFill="1" applyBorder="1" applyAlignment="1">
      <alignment horizontal="center" vertical="center" wrapText="1"/>
    </xf>
    <xf numFmtId="208" fontId="10" fillId="2" borderId="2" xfId="0" applyNumberFormat="1" applyFont="1" applyFill="1" applyBorder="1" applyAlignment="1">
      <alignment horizontal="center" vertical="center"/>
    </xf>
    <xf numFmtId="208" fontId="12" fillId="0" borderId="8" xfId="0" applyNumberFormat="1" applyFont="1" applyBorder="1" applyAlignment="1">
      <alignment horizontal="center" vertical="center" wrapText="1"/>
    </xf>
    <xf numFmtId="0" fontId="12" fillId="0" borderId="8" xfId="0" applyFont="1" applyBorder="1" applyAlignment="1">
      <alignment horizontal="center" vertical="center" wrapText="1"/>
    </xf>
    <xf numFmtId="207" fontId="2" fillId="0" borderId="2" xfId="0" applyNumberFormat="1" applyFont="1" applyBorder="1" applyAlignment="1" applyProtection="1">
      <alignment vertical="center"/>
      <protection locked="0"/>
    </xf>
    <xf numFmtId="0" fontId="2" fillId="3" borderId="2" xfId="0" applyFont="1" applyFill="1" applyBorder="1" applyAlignment="1" applyProtection="1">
      <alignment horizontal="center" vertical="center"/>
      <protection locked="0"/>
    </xf>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208" fontId="2" fillId="3" borderId="2" xfId="1" applyNumberFormat="1" applyFont="1" applyFill="1" applyBorder="1" applyAlignment="1">
      <alignment vertical="center"/>
    </xf>
    <xf numFmtId="207" fontId="2" fillId="3" borderId="2" xfId="0" applyNumberFormat="1" applyFont="1" applyFill="1" applyBorder="1" applyAlignment="1">
      <alignment vertical="center"/>
    </xf>
    <xf numFmtId="0" fontId="2" fillId="3" borderId="2" xfId="0" applyFont="1" applyFill="1" applyBorder="1" applyAlignment="1">
      <alignment vertical="center" wrapText="1"/>
    </xf>
    <xf numFmtId="212" fontId="4" fillId="0" borderId="0" xfId="6" applyNumberFormat="1" applyAlignment="1" applyProtection="1">
      <alignment horizontal="center" vertical="center"/>
      <protection locked="0"/>
    </xf>
    <xf numFmtId="0" fontId="1" fillId="0" borderId="0" xfId="0" applyFont="1" applyAlignment="1" applyProtection="1">
      <alignment vertical="center" wrapText="1"/>
      <protection locked="0"/>
    </xf>
    <xf numFmtId="0" fontId="12" fillId="3" borderId="6" xfId="0" applyFont="1" applyFill="1" applyBorder="1" applyAlignment="1">
      <alignment horizontal="center" vertical="center"/>
    </xf>
    <xf numFmtId="0" fontId="2" fillId="0" borderId="6" xfId="0" applyFont="1" applyBorder="1" applyAlignment="1" applyProtection="1">
      <alignment horizontal="center" vertical="center"/>
      <protection locked="0"/>
    </xf>
    <xf numFmtId="0" fontId="17" fillId="0" borderId="0" xfId="0" applyFont="1" applyAlignment="1">
      <alignment horizontal="center" vertical="top"/>
    </xf>
    <xf numFmtId="0" fontId="16" fillId="0" borderId="0" xfId="0" applyFont="1" applyAlignment="1">
      <alignment horizontal="center" vertical="top"/>
    </xf>
    <xf numFmtId="0" fontId="11" fillId="0" borderId="0" xfId="0" applyFont="1" applyAlignment="1">
      <alignment horizontal="center" vertical="top"/>
    </xf>
    <xf numFmtId="208" fontId="11" fillId="0" borderId="0" xfId="0" applyNumberFormat="1" applyFont="1" applyAlignment="1">
      <alignment horizontal="center" vertical="top"/>
    </xf>
    <xf numFmtId="208" fontId="2" fillId="0" borderId="1" xfId="0" applyNumberFormat="1" applyFont="1" applyBorder="1" applyAlignment="1">
      <alignment horizontal="right" vertical="top"/>
    </xf>
    <xf numFmtId="208" fontId="26" fillId="4" borderId="2" xfId="0" applyNumberFormat="1" applyFont="1" applyFill="1" applyBorder="1" applyAlignment="1">
      <alignment horizontal="center" vertical="center"/>
    </xf>
    <xf numFmtId="208" fontId="10" fillId="0" borderId="5" xfId="0" applyNumberFormat="1" applyFont="1" applyBorder="1" applyAlignment="1">
      <alignment horizontal="center" vertical="center"/>
    </xf>
    <xf numFmtId="208" fontId="12" fillId="0" borderId="6" xfId="0" applyNumberFormat="1" applyFont="1" applyBorder="1" applyAlignment="1">
      <alignment horizontal="center" vertical="center"/>
    </xf>
    <xf numFmtId="208" fontId="12" fillId="0" borderId="7" xfId="0" applyNumberFormat="1" applyFont="1" applyBorder="1" applyAlignment="1">
      <alignment horizontal="center" vertical="center"/>
    </xf>
    <xf numFmtId="208" fontId="10" fillId="3" borderId="4" xfId="0" applyNumberFormat="1" applyFont="1" applyFill="1" applyBorder="1" applyAlignment="1">
      <alignment horizontal="center" vertical="center"/>
    </xf>
    <xf numFmtId="208" fontId="18" fillId="4" borderId="7" xfId="0" applyNumberFormat="1" applyFont="1" applyFill="1" applyBorder="1" applyAlignment="1">
      <alignment horizontal="center" vertical="center"/>
    </xf>
    <xf numFmtId="0" fontId="10" fillId="4" borderId="8" xfId="0" applyFont="1" applyFill="1" applyBorder="1" applyAlignment="1">
      <alignment horizontal="center" vertical="center" wrapText="1"/>
    </xf>
    <xf numFmtId="208" fontId="18" fillId="2" borderId="2" xfId="0" applyNumberFormat="1" applyFont="1" applyFill="1" applyBorder="1" applyAlignment="1">
      <alignment horizontal="center" vertical="center" wrapText="1"/>
    </xf>
    <xf numFmtId="208" fontId="12" fillId="3" borderId="8" xfId="0" applyNumberFormat="1" applyFont="1" applyFill="1" applyBorder="1" applyAlignment="1">
      <alignment horizontal="center" vertical="center"/>
    </xf>
    <xf numFmtId="208" fontId="21" fillId="5" borderId="2" xfId="200" applyNumberFormat="1" applyFont="1" applyFill="1" applyBorder="1" applyAlignment="1" applyProtection="1">
      <alignment horizontal="right" wrapText="1"/>
      <protection hidden="1"/>
    </xf>
    <xf numFmtId="208" fontId="21" fillId="5" borderId="2" xfId="200" applyNumberFormat="1" applyFont="1" applyFill="1" applyBorder="1" applyAlignment="1">
      <alignment horizontal="right" wrapText="1"/>
    </xf>
    <xf numFmtId="49" fontId="2" fillId="0" borderId="3" xfId="0" applyNumberFormat="1" applyFont="1" applyBorder="1" applyAlignment="1">
      <alignment horizontal="center" vertical="center"/>
    </xf>
    <xf numFmtId="0" fontId="2" fillId="0" borderId="1" xfId="0" applyFont="1" applyBorder="1" applyAlignment="1">
      <alignment horizontal="right" vertical="center"/>
    </xf>
    <xf numFmtId="49" fontId="10" fillId="4" borderId="2" xfId="0" applyNumberFormat="1" applyFont="1" applyFill="1" applyBorder="1" applyAlignment="1">
      <alignment horizontal="center" vertical="center" wrapText="1"/>
    </xf>
    <xf numFmtId="207" fontId="10" fillId="4" borderId="2" xfId="0" applyNumberFormat="1" applyFont="1" applyFill="1" applyBorder="1" applyAlignment="1">
      <alignment horizontal="center" vertical="center" wrapText="1"/>
    </xf>
    <xf numFmtId="207" fontId="2" fillId="0" borderId="3" xfId="1" applyNumberFormat="1" applyFont="1" applyBorder="1" applyAlignment="1">
      <alignment horizontal="center" vertical="center"/>
    </xf>
    <xf numFmtId="207" fontId="2" fillId="0" borderId="0" xfId="1" applyNumberFormat="1" applyFont="1" applyBorder="1" applyAlignment="1">
      <alignment horizontal="center" vertical="center"/>
    </xf>
    <xf numFmtId="0" fontId="27" fillId="0" borderId="0" xfId="0" applyFont="1" applyAlignment="1">
      <alignment vertical="center"/>
    </xf>
    <xf numFmtId="43" fontId="2" fillId="0" borderId="0" xfId="1" applyFont="1" applyAlignment="1">
      <alignment vertical="center"/>
    </xf>
    <xf numFmtId="43" fontId="1" fillId="0" borderId="0" xfId="1" applyFont="1" applyAlignment="1">
      <alignment vertical="center"/>
    </xf>
    <xf numFmtId="49" fontId="28" fillId="0" borderId="0" xfId="0" applyNumberFormat="1" applyFont="1" applyAlignment="1">
      <alignment horizontal="center" vertical="center"/>
    </xf>
    <xf numFmtId="43" fontId="10" fillId="0" borderId="4" xfId="1" applyFont="1" applyBorder="1" applyAlignment="1">
      <alignment horizontal="center" vertical="center"/>
    </xf>
    <xf numFmtId="43" fontId="10" fillId="3" borderId="4" xfId="1" applyFont="1" applyFill="1" applyBorder="1" applyAlignment="1">
      <alignment horizontal="center" vertical="center"/>
    </xf>
    <xf numFmtId="0" fontId="10" fillId="3" borderId="2" xfId="0" applyFont="1" applyFill="1" applyBorder="1" applyAlignment="1">
      <alignment horizontal="center" vertical="center"/>
    </xf>
    <xf numFmtId="43" fontId="12" fillId="0" borderId="8" xfId="1" applyFont="1" applyBorder="1" applyAlignment="1">
      <alignment horizontal="center" vertical="center"/>
    </xf>
    <xf numFmtId="43" fontId="12" fillId="3" borderId="8" xfId="1" applyFont="1" applyFill="1" applyBorder="1" applyAlignment="1">
      <alignment horizontal="center" vertical="center"/>
    </xf>
    <xf numFmtId="0" fontId="12" fillId="3" borderId="2" xfId="0" applyFont="1" applyFill="1" applyBorder="1" applyAlignment="1">
      <alignment horizontal="center" vertical="center"/>
    </xf>
    <xf numFmtId="208" fontId="10" fillId="4" borderId="5" xfId="0" applyNumberFormat="1" applyFont="1" applyFill="1" applyBorder="1" applyAlignment="1">
      <alignment horizontal="center" vertical="center" wrapText="1"/>
    </xf>
    <xf numFmtId="208" fontId="10" fillId="4" borderId="7" xfId="0" applyNumberFormat="1" applyFont="1" applyFill="1" applyBorder="1" applyAlignment="1">
      <alignment horizontal="center" vertical="center" wrapText="1"/>
    </xf>
    <xf numFmtId="208" fontId="10" fillId="4" borderId="4" xfId="0" applyNumberFormat="1" applyFont="1" applyFill="1" applyBorder="1" applyAlignment="1">
      <alignment horizontal="center" vertical="center" wrapText="1"/>
    </xf>
    <xf numFmtId="208" fontId="10" fillId="4" borderId="4" xfId="0" applyNumberFormat="1" applyFont="1" applyFill="1" applyBorder="1" applyAlignment="1">
      <alignment horizontal="center" vertical="center"/>
    </xf>
    <xf numFmtId="208" fontId="10" fillId="2" borderId="4" xfId="0" applyNumberFormat="1" applyFont="1" applyFill="1" applyBorder="1" applyAlignment="1">
      <alignment horizontal="center" vertical="center"/>
    </xf>
    <xf numFmtId="0" fontId="12" fillId="4" borderId="2" xfId="0" applyFont="1" applyFill="1" applyBorder="1" applyAlignment="1">
      <alignment horizontal="center" vertical="center" wrapText="1"/>
    </xf>
    <xf numFmtId="208" fontId="12" fillId="4" borderId="8" xfId="0" applyNumberFormat="1" applyFont="1" applyFill="1" applyBorder="1" applyAlignment="1">
      <alignment horizontal="center" vertical="center" wrapText="1"/>
    </xf>
    <xf numFmtId="208" fontId="12" fillId="4" borderId="8" xfId="0" applyNumberFormat="1" applyFont="1" applyFill="1" applyBorder="1" applyAlignment="1">
      <alignment horizontal="center" vertical="center"/>
    </xf>
    <xf numFmtId="208" fontId="12" fillId="2" borderId="8" xfId="0" applyNumberFormat="1" applyFont="1" applyFill="1" applyBorder="1" applyAlignment="1">
      <alignment horizontal="center" vertical="center"/>
    </xf>
    <xf numFmtId="208" fontId="2" fillId="2" borderId="2" xfId="1" applyNumberFormat="1" applyFont="1" applyFill="1" applyBorder="1" applyAlignment="1" applyProtection="1">
      <alignment horizontal="right" vertical="center"/>
      <protection locked="0"/>
    </xf>
    <xf numFmtId="208" fontId="2" fillId="2" borderId="0" xfId="0" applyNumberFormat="1" applyFont="1" applyFill="1" applyAlignment="1">
      <alignment vertical="center"/>
    </xf>
    <xf numFmtId="0" fontId="4" fillId="0" borderId="0" xfId="6" applyNumberFormat="1" applyAlignment="1" applyProtection="1">
      <alignment horizontal="left" vertical="center"/>
      <protection locked="0"/>
    </xf>
    <xf numFmtId="0" fontId="13" fillId="0" borderId="0" xfId="6" applyNumberFormat="1" applyFont="1" applyAlignment="1" applyProtection="1">
      <alignment horizontal="left" vertical="center"/>
      <protection locked="0"/>
    </xf>
    <xf numFmtId="208" fontId="1" fillId="2" borderId="0" xfId="0" applyNumberFormat="1" applyFont="1" applyFill="1" applyAlignment="1" applyProtection="1">
      <alignment vertical="center"/>
      <protection locked="0"/>
    </xf>
    <xf numFmtId="0" fontId="1" fillId="0" borderId="0" xfId="0" applyFont="1" applyAlignment="1" applyProtection="1">
      <alignment horizontal="center" vertical="center"/>
      <protection locked="0"/>
    </xf>
    <xf numFmtId="208" fontId="11" fillId="2" borderId="0" xfId="0" applyNumberFormat="1" applyFont="1" applyFill="1" applyAlignment="1">
      <alignment horizontal="center" vertical="center"/>
    </xf>
    <xf numFmtId="208" fontId="10" fillId="3" borderId="4" xfId="0" applyNumberFormat="1" applyFont="1" applyFill="1" applyBorder="1" applyAlignment="1">
      <alignment horizontal="center" vertical="center" wrapText="1"/>
    </xf>
    <xf numFmtId="207" fontId="2" fillId="2" borderId="2" xfId="0" applyNumberFormat="1" applyFont="1" applyFill="1" applyBorder="1" applyAlignment="1" applyProtection="1">
      <alignment vertical="center"/>
      <protection locked="0"/>
    </xf>
    <xf numFmtId="207" fontId="2" fillId="0" borderId="2" xfId="1" applyNumberFormat="1" applyFont="1" applyBorder="1" applyAlignment="1" applyProtection="1">
      <alignment horizontal="right" vertical="center"/>
      <protection locked="0"/>
    </xf>
    <xf numFmtId="208" fontId="2" fillId="3" borderId="2" xfId="0" applyNumberFormat="1" applyFont="1" applyFill="1" applyBorder="1" applyAlignment="1" applyProtection="1">
      <alignment vertical="center"/>
      <protection hidden="1"/>
    </xf>
    <xf numFmtId="43" fontId="0" fillId="0" borderId="0" xfId="0" applyNumberFormat="1"/>
    <xf numFmtId="0" fontId="0" fillId="0" borderId="0" xfId="0" applyFill="1"/>
    <xf numFmtId="0" fontId="29" fillId="0" borderId="0" xfId="0" applyFont="1" applyAlignment="1">
      <alignment horizontal="center" vertical="center"/>
    </xf>
    <xf numFmtId="0" fontId="30" fillId="0" borderId="1" xfId="0" applyFont="1" applyBorder="1" applyAlignment="1">
      <alignment horizontal="left" vertical="center"/>
    </xf>
    <xf numFmtId="0" fontId="31" fillId="0" borderId="1" xfId="0" applyFont="1" applyBorder="1" applyAlignment="1">
      <alignment horizontal="right" vertical="center"/>
    </xf>
    <xf numFmtId="0" fontId="29" fillId="6" borderId="2" xfId="0"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2" xfId="0" applyFont="1" applyFill="1" applyBorder="1" applyAlignment="1">
      <alignment horizontal="center" vertical="center"/>
    </xf>
    <xf numFmtId="0" fontId="32" fillId="4" borderId="4" xfId="0" applyFont="1" applyFill="1" applyBorder="1" applyAlignment="1">
      <alignment horizontal="center" vertical="center" wrapText="1"/>
    </xf>
    <xf numFmtId="0" fontId="33" fillId="6" borderId="2" xfId="0" applyFont="1" applyFill="1" applyBorder="1" applyAlignment="1">
      <alignment horizontal="center" vertical="center"/>
    </xf>
    <xf numFmtId="0" fontId="33" fillId="4" borderId="8" xfId="0" applyFont="1" applyFill="1" applyBorder="1" applyAlignment="1">
      <alignment horizontal="center" vertical="center" wrapText="1"/>
    </xf>
    <xf numFmtId="0" fontId="33" fillId="4" borderId="2" xfId="0" applyFont="1" applyFill="1" applyBorder="1" applyAlignment="1">
      <alignment horizontal="center" vertical="center"/>
    </xf>
    <xf numFmtId="0" fontId="34" fillId="4" borderId="8" xfId="0" applyFont="1" applyFill="1" applyBorder="1" applyAlignment="1">
      <alignment horizontal="center" vertical="center" wrapText="1"/>
    </xf>
    <xf numFmtId="0" fontId="30" fillId="0" borderId="2" xfId="0" applyFont="1" applyFill="1" applyBorder="1" applyAlignment="1" applyProtection="1">
      <alignment horizontal="center" vertical="center"/>
      <protection locked="0"/>
    </xf>
    <xf numFmtId="0" fontId="35" fillId="0" borderId="2" xfId="0" applyFont="1" applyFill="1" applyBorder="1" applyAlignment="1">
      <alignment vertical="center"/>
    </xf>
    <xf numFmtId="0" fontId="35" fillId="0" borderId="2" xfId="0" applyFont="1" applyFill="1" applyBorder="1" applyAlignment="1">
      <alignment vertical="center" wrapText="1"/>
    </xf>
    <xf numFmtId="0" fontId="31" fillId="0" borderId="2" xfId="0" applyFont="1" applyFill="1" applyBorder="1" applyAlignment="1" applyProtection="1">
      <alignment vertical="center"/>
      <protection locked="0"/>
    </xf>
    <xf numFmtId="0" fontId="30" fillId="0" borderId="2" xfId="0" applyFont="1" applyFill="1" applyBorder="1" applyAlignment="1" applyProtection="1">
      <alignment vertical="center"/>
      <protection locked="0"/>
    </xf>
    <xf numFmtId="0" fontId="35" fillId="0" borderId="2" xfId="0" applyFont="1" applyFill="1" applyBorder="1" applyAlignment="1">
      <alignment horizontal="left" vertical="center"/>
    </xf>
    <xf numFmtId="0" fontId="35" fillId="0" borderId="2" xfId="0" applyFont="1" applyFill="1" applyBorder="1" applyAlignment="1">
      <alignment horizontal="left" vertical="center" wrapText="1"/>
    </xf>
    <xf numFmtId="0" fontId="31" fillId="0" borderId="2" xfId="0" applyFont="1" applyFill="1" applyBorder="1" applyAlignment="1" applyProtection="1">
      <alignment horizontal="left" vertical="center"/>
      <protection locked="0"/>
    </xf>
    <xf numFmtId="207" fontId="31" fillId="0" borderId="2" xfId="0" applyNumberFormat="1" applyFont="1" applyFill="1" applyBorder="1" applyAlignment="1" applyProtection="1">
      <alignment vertical="center"/>
      <protection locked="0"/>
    </xf>
    <xf numFmtId="0" fontId="31" fillId="0" borderId="2" xfId="0" applyFont="1" applyFill="1" applyBorder="1" applyAlignment="1" applyProtection="1">
      <alignment horizontal="center" vertical="center"/>
      <protection locked="0"/>
    </xf>
    <xf numFmtId="0" fontId="0" fillId="6" borderId="2" xfId="0" applyFill="1" applyBorder="1" applyAlignment="1">
      <alignment horizontal="center" vertical="center"/>
    </xf>
    <xf numFmtId="0" fontId="0" fillId="6" borderId="2" xfId="0" applyFill="1" applyBorder="1" applyAlignment="1">
      <alignment vertical="center"/>
    </xf>
    <xf numFmtId="0" fontId="36" fillId="0" borderId="2" xfId="0" applyFont="1" applyBorder="1" applyAlignment="1">
      <alignment horizontal="center" vertical="center" wrapText="1"/>
    </xf>
    <xf numFmtId="3" fontId="37" fillId="6" borderId="2" xfId="210" applyFont="1" applyFill="1" applyAlignment="1">
      <alignment horizontal="center" vertical="center" wrapText="1"/>
    </xf>
    <xf numFmtId="43" fontId="37" fillId="0" borderId="2" xfId="237" applyFont="1" applyFill="1" applyBorder="1" applyAlignment="1">
      <alignment horizontal="center" vertical="center"/>
    </xf>
    <xf numFmtId="43" fontId="37" fillId="6" borderId="2" xfId="237" applyFont="1" applyFill="1" applyBorder="1" applyAlignment="1">
      <alignment horizontal="center" vertical="center" wrapText="1"/>
    </xf>
    <xf numFmtId="43" fontId="37" fillId="7" borderId="2" xfId="237" applyFont="1" applyFill="1" applyBorder="1" applyAlignment="1">
      <alignment horizontal="center" vertical="center" wrapText="1"/>
    </xf>
    <xf numFmtId="0" fontId="38" fillId="4" borderId="8" xfId="0" applyFont="1" applyFill="1" applyBorder="1" applyAlignment="1">
      <alignment horizontal="center" vertical="center" wrapText="1"/>
    </xf>
    <xf numFmtId="208" fontId="2" fillId="8" borderId="2" xfId="1" applyNumberFormat="1" applyFont="1" applyFill="1" applyBorder="1" applyAlignment="1" applyProtection="1">
      <alignment horizontal="right" vertical="center"/>
      <protection locked="0"/>
    </xf>
    <xf numFmtId="0" fontId="25" fillId="0" borderId="2" xfId="0" applyFont="1" applyBorder="1" applyAlignment="1">
      <alignment vertical="center"/>
    </xf>
    <xf numFmtId="208" fontId="25" fillId="0" borderId="2" xfId="0" applyNumberFormat="1" applyFont="1" applyBorder="1" applyAlignment="1">
      <alignment vertical="center"/>
    </xf>
    <xf numFmtId="10" fontId="25" fillId="0" borderId="2" xfId="0" applyNumberFormat="1" applyFont="1" applyBorder="1" applyAlignment="1">
      <alignment vertical="center"/>
    </xf>
    <xf numFmtId="207" fontId="2" fillId="3" borderId="2" xfId="0" applyNumberFormat="1" applyFont="1" applyFill="1" applyBorder="1" applyAlignment="1" applyProtection="1">
      <alignment vertical="center"/>
      <protection locked="0"/>
    </xf>
    <xf numFmtId="0" fontId="10" fillId="6" borderId="2" xfId="0" applyFont="1" applyFill="1" applyBorder="1" applyAlignment="1">
      <alignment horizontal="center" vertical="center"/>
    </xf>
    <xf numFmtId="0" fontId="10" fillId="6" borderId="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49" fontId="10" fillId="6" borderId="2" xfId="0" applyNumberFormat="1" applyFont="1" applyFill="1" applyBorder="1" applyAlignment="1">
      <alignment horizontal="center" vertical="center" wrapText="1"/>
    </xf>
    <xf numFmtId="207" fontId="12" fillId="0" borderId="6" xfId="0" applyNumberFormat="1" applyFont="1" applyBorder="1" applyAlignment="1">
      <alignment horizontal="center" vertical="center"/>
    </xf>
    <xf numFmtId="207" fontId="12" fillId="0" borderId="7" xfId="0" applyNumberFormat="1" applyFont="1" applyBorder="1" applyAlignment="1">
      <alignment horizontal="center" vertical="center"/>
    </xf>
    <xf numFmtId="207" fontId="10" fillId="0" borderId="4" xfId="0" applyNumberFormat="1" applyFont="1" applyBorder="1" applyAlignment="1">
      <alignment horizontal="center" vertical="center" wrapText="1"/>
    </xf>
    <xf numFmtId="0" fontId="12" fillId="6" borderId="2" xfId="0" applyFont="1" applyFill="1" applyBorder="1" applyAlignment="1">
      <alignment horizontal="center" vertical="center"/>
    </xf>
    <xf numFmtId="0" fontId="12" fillId="6" borderId="8" xfId="0" applyFont="1" applyFill="1" applyBorder="1" applyAlignment="1">
      <alignment horizontal="center" vertical="center" wrapText="1"/>
    </xf>
    <xf numFmtId="0" fontId="39" fillId="6" borderId="2" xfId="0" applyFont="1" applyFill="1" applyBorder="1" applyAlignment="1">
      <alignment horizontal="center" vertical="center"/>
    </xf>
    <xf numFmtId="49" fontId="12" fillId="6" borderId="2" xfId="0" applyNumberFormat="1" applyFont="1" applyFill="1" applyBorder="1" applyAlignment="1">
      <alignment horizontal="center" vertical="center" wrapText="1"/>
    </xf>
    <xf numFmtId="211" fontId="10" fillId="0" borderId="2" xfId="0" applyNumberFormat="1" applyFont="1" applyBorder="1" applyAlignment="1">
      <alignment horizontal="center" vertical="center"/>
    </xf>
    <xf numFmtId="207" fontId="12" fillId="0" borderId="8" xfId="0" applyNumberFormat="1" applyFont="1" applyBorder="1" applyAlignment="1">
      <alignment horizontal="center" vertical="center" wrapText="1"/>
    </xf>
    <xf numFmtId="0" fontId="12" fillId="0" borderId="2" xfId="0" applyFont="1" applyBorder="1" applyAlignment="1">
      <alignment horizontal="center" vertical="center" wrapText="1"/>
    </xf>
    <xf numFmtId="207" fontId="2" fillId="0" borderId="2" xfId="0" applyNumberFormat="1" applyFont="1" applyBorder="1" applyAlignment="1" applyProtection="1">
      <alignment horizontal="center" vertical="center"/>
      <protection locked="0"/>
    </xf>
    <xf numFmtId="211" fontId="2" fillId="3" borderId="2" xfId="0" applyNumberFormat="1" applyFont="1" applyFill="1" applyBorder="1" applyAlignment="1" applyProtection="1">
      <alignment horizontal="center" vertical="center"/>
      <protection locked="0"/>
    </xf>
    <xf numFmtId="207" fontId="21" fillId="5" borderId="2" xfId="200" applyNumberFormat="1" applyFont="1" applyFill="1" applyBorder="1" applyAlignment="1" applyProtection="1">
      <alignment horizontal="right" vertical="center" wrapText="1"/>
      <protection hidden="1"/>
    </xf>
    <xf numFmtId="207" fontId="21" fillId="5" borderId="2" xfId="200" applyNumberFormat="1" applyFont="1" applyFill="1" applyBorder="1" applyAlignment="1">
      <alignment horizontal="right" vertical="center" wrapText="1"/>
    </xf>
    <xf numFmtId="0" fontId="2" fillId="0" borderId="3" xfId="0" applyFont="1" applyBorder="1" applyAlignment="1">
      <alignment horizontal="right" vertical="center"/>
    </xf>
    <xf numFmtId="43" fontId="2" fillId="0" borderId="3" xfId="1" applyFont="1" applyBorder="1" applyAlignment="1">
      <alignment horizontal="center" vertical="center"/>
    </xf>
    <xf numFmtId="43" fontId="2" fillId="0" borderId="0" xfId="1" applyFont="1" applyBorder="1" applyAlignment="1">
      <alignment horizontal="center" vertical="center"/>
    </xf>
    <xf numFmtId="0" fontId="23" fillId="4" borderId="2" xfId="0" applyFont="1" applyFill="1" applyBorder="1" applyAlignment="1">
      <alignment horizontal="center" vertical="center"/>
    </xf>
    <xf numFmtId="0" fontId="38" fillId="4" borderId="2" xfId="0" applyFont="1" applyFill="1" applyBorder="1" applyAlignment="1">
      <alignment horizontal="center" vertical="center"/>
    </xf>
    <xf numFmtId="0" fontId="23" fillId="4" borderId="8" xfId="0" applyFont="1" applyFill="1" applyBorder="1" applyAlignment="1">
      <alignment horizontal="center" vertical="center" wrapText="1"/>
    </xf>
    <xf numFmtId="49" fontId="12" fillId="4" borderId="2" xfId="0" applyNumberFormat="1" applyFont="1" applyFill="1" applyBorder="1" applyAlignment="1">
      <alignment horizontal="center" vertical="center" wrapText="1"/>
    </xf>
    <xf numFmtId="208" fontId="12" fillId="4" borderId="7" xfId="0" applyNumberFormat="1" applyFont="1" applyFill="1" applyBorder="1" applyAlignment="1">
      <alignment horizontal="center" vertical="center" wrapText="1"/>
    </xf>
    <xf numFmtId="0" fontId="40" fillId="0" borderId="2" xfId="194" applyFont="1" applyBorder="1" applyAlignment="1">
      <alignment horizontal="center" vertical="center" wrapText="1"/>
    </xf>
    <xf numFmtId="0" fontId="37" fillId="0" borderId="0" xfId="194" applyFont="1" applyAlignment="1">
      <alignment horizontal="center" vertical="center" wrapText="1"/>
    </xf>
    <xf numFmtId="207" fontId="10" fillId="0" borderId="2" xfId="197" applyNumberFormat="1" applyFont="1" applyFill="1" applyBorder="1" applyAlignment="1">
      <alignment horizontal="center" vertical="center" wrapText="1"/>
    </xf>
    <xf numFmtId="213" fontId="10" fillId="0" borderId="2" xfId="206" applyNumberFormat="1" applyFont="1" applyBorder="1" applyAlignment="1">
      <alignment horizontal="center" vertical="center" wrapText="1"/>
    </xf>
    <xf numFmtId="213" fontId="39" fillId="0" borderId="2" xfId="206" applyNumberFormat="1" applyFont="1" applyBorder="1" applyAlignment="1">
      <alignment horizontal="center" vertical="center" wrapText="1"/>
    </xf>
    <xf numFmtId="207" fontId="39" fillId="0" borderId="2" xfId="206" applyNumberFormat="1" applyFont="1" applyBorder="1" applyAlignment="1">
      <alignment horizontal="center" vertical="center" wrapText="1"/>
    </xf>
    <xf numFmtId="0" fontId="10" fillId="0" borderId="2" xfId="197" applyFont="1" applyFill="1" applyBorder="1" applyAlignment="1">
      <alignment horizontal="center" vertical="center" wrapText="1"/>
    </xf>
    <xf numFmtId="207" fontId="10" fillId="0" borderId="2" xfId="206" applyNumberFormat="1" applyFont="1" applyBorder="1" applyAlignment="1">
      <alignment horizontal="center" vertical="center" wrapText="1"/>
    </xf>
    <xf numFmtId="214" fontId="10" fillId="0" borderId="2" xfId="206" applyNumberFormat="1" applyFont="1" applyBorder="1" applyAlignment="1">
      <alignment horizontal="center" vertical="center" wrapText="1"/>
    </xf>
    <xf numFmtId="10" fontId="10" fillId="0" borderId="2" xfId="186" applyNumberFormat="1" applyFont="1" applyFill="1" applyBorder="1" applyAlignment="1">
      <alignment horizontal="center" vertical="center" wrapText="1"/>
    </xf>
    <xf numFmtId="214" fontId="10" fillId="0" borderId="2" xfId="197" applyNumberFormat="1" applyFont="1" applyFill="1" applyBorder="1" applyAlignment="1">
      <alignment horizontal="center" vertical="center" wrapText="1"/>
    </xf>
    <xf numFmtId="214" fontId="39" fillId="0" borderId="2" xfId="197" applyNumberFormat="1" applyFont="1" applyFill="1" applyBorder="1" applyAlignment="1">
      <alignment horizontal="center" vertical="center"/>
    </xf>
    <xf numFmtId="215" fontId="10" fillId="0" borderId="2" xfId="197" applyNumberFormat="1" applyFont="1" applyFill="1" applyBorder="1" applyAlignment="1">
      <alignment horizontal="center" vertical="center" wrapText="1"/>
    </xf>
    <xf numFmtId="0" fontId="10" fillId="0" borderId="2" xfId="250" applyFont="1" applyFill="1" applyBorder="1" applyAlignment="1" applyProtection="1">
      <alignment horizontal="center" vertical="center" wrapText="1"/>
      <protection locked="0"/>
    </xf>
    <xf numFmtId="9" fontId="10" fillId="0" borderId="2" xfId="186" applyFont="1" applyFill="1" applyBorder="1" applyAlignment="1">
      <alignment horizontal="center" vertical="center" wrapText="1"/>
    </xf>
    <xf numFmtId="14" fontId="39" fillId="0" borderId="2" xfId="250" applyNumberFormat="1" applyFont="1" applyFill="1" applyBorder="1" applyAlignment="1" applyProtection="1">
      <alignment horizontal="center" vertical="center"/>
      <protection locked="0"/>
    </xf>
    <xf numFmtId="0" fontId="37" fillId="0" borderId="0" xfId="194" applyFont="1" applyAlignment="1">
      <alignment horizontal="center" vertical="center"/>
    </xf>
    <xf numFmtId="207" fontId="39" fillId="0" borderId="2" xfId="197" applyNumberFormat="1" applyFont="1" applyFill="1" applyBorder="1" applyAlignment="1">
      <alignment horizontal="center" vertical="center" wrapText="1"/>
    </xf>
    <xf numFmtId="0" fontId="39" fillId="0" borderId="2" xfId="197" applyFont="1" applyFill="1" applyBorder="1" applyAlignment="1">
      <alignment horizontal="center" vertical="center" wrapText="1"/>
    </xf>
    <xf numFmtId="10" fontId="39" fillId="0" borderId="2" xfId="186" applyNumberFormat="1" applyFont="1" applyFill="1" applyBorder="1" applyAlignment="1">
      <alignment horizontal="center" vertical="center"/>
    </xf>
    <xf numFmtId="0" fontId="39" fillId="0" borderId="2" xfId="197" applyFont="1" applyFill="1" applyBorder="1" applyAlignment="1">
      <alignment horizontal="center" vertical="center"/>
    </xf>
    <xf numFmtId="215" fontId="39" fillId="0" borderId="2" xfId="197" applyNumberFormat="1" applyFont="1" applyFill="1" applyBorder="1" applyAlignment="1">
      <alignment horizontal="center" vertical="center" wrapText="1"/>
    </xf>
    <xf numFmtId="0" fontId="39" fillId="0" borderId="2" xfId="250" applyFont="1" applyFill="1" applyBorder="1" applyAlignment="1" applyProtection="1">
      <alignment horizontal="center" vertical="center" wrapText="1"/>
      <protection locked="0"/>
    </xf>
    <xf numFmtId="9" fontId="39" fillId="0" borderId="2" xfId="186" applyFont="1" applyFill="1" applyBorder="1" applyAlignment="1">
      <alignment horizontal="center" vertical="center" wrapText="1"/>
    </xf>
    <xf numFmtId="0" fontId="10" fillId="0" borderId="2" xfId="250" applyFont="1" applyFill="1" applyBorder="1" applyAlignment="1" applyProtection="1">
      <alignment horizontal="center" vertical="center"/>
      <protection locked="0"/>
    </xf>
    <xf numFmtId="211" fontId="2" fillId="8" borderId="2" xfId="0" applyNumberFormat="1" applyFont="1" applyFill="1" applyBorder="1" applyAlignment="1" applyProtection="1">
      <alignment horizontal="center" vertical="center"/>
      <protection locked="0"/>
    </xf>
    <xf numFmtId="0" fontId="25" fillId="0" borderId="2" xfId="194" applyFont="1" applyBorder="1" applyAlignment="1">
      <alignment vertical="center"/>
    </xf>
    <xf numFmtId="0" fontId="41" fillId="0" borderId="0" xfId="194"/>
    <xf numFmtId="0" fontId="25" fillId="0" borderId="2" xfId="250" applyFont="1" applyFill="1" applyBorder="1" applyAlignment="1" applyProtection="1">
      <alignment vertical="center"/>
      <protection locked="0"/>
    </xf>
    <xf numFmtId="207" fontId="25" fillId="0" borderId="2" xfId="250" applyNumberFormat="1" applyFont="1" applyFill="1" applyBorder="1" applyAlignment="1" applyProtection="1">
      <alignment vertical="center"/>
      <protection locked="0"/>
    </xf>
    <xf numFmtId="10" fontId="25" fillId="0" borderId="2" xfId="186" applyNumberFormat="1" applyFont="1" applyFill="1" applyBorder="1" applyAlignment="1">
      <alignment vertical="center"/>
    </xf>
    <xf numFmtId="0" fontId="25" fillId="0" borderId="2" xfId="250" applyFont="1" applyFill="1" applyBorder="1" applyAlignment="1">
      <alignment vertical="center"/>
    </xf>
    <xf numFmtId="215" fontId="25" fillId="0" borderId="2" xfId="197" applyNumberFormat="1" applyFont="1" applyFill="1" applyBorder="1" applyAlignment="1">
      <alignment horizontal="right" vertical="center"/>
    </xf>
    <xf numFmtId="43" fontId="25" fillId="0" borderId="2" xfId="197" applyNumberFormat="1" applyFont="1" applyFill="1" applyBorder="1" applyAlignment="1">
      <alignment vertical="center"/>
    </xf>
    <xf numFmtId="216" fontId="25" fillId="0" borderId="2" xfId="234" applyNumberFormat="1" applyFont="1" applyFill="1" applyBorder="1" applyAlignment="1">
      <alignment vertical="center"/>
    </xf>
    <xf numFmtId="211" fontId="25" fillId="0" borderId="2" xfId="250" applyNumberFormat="1" applyFont="1" applyFill="1" applyBorder="1" applyAlignment="1">
      <alignment vertical="center"/>
    </xf>
    <xf numFmtId="43" fontId="25" fillId="0" borderId="2" xfId="234" applyFont="1" applyFill="1" applyBorder="1" applyAlignment="1">
      <alignment vertical="center"/>
    </xf>
    <xf numFmtId="217" fontId="25" fillId="0" borderId="2" xfId="238" applyNumberFormat="1" applyFont="1" applyFill="1" applyBorder="1" applyAlignment="1">
      <alignment horizontal="right" vertical="center"/>
    </xf>
    <xf numFmtId="0" fontId="25" fillId="0" borderId="2" xfId="196" applyFont="1" applyBorder="1" applyAlignment="1">
      <alignment vertical="center"/>
    </xf>
    <xf numFmtId="10" fontId="25" fillId="0" borderId="2" xfId="186" applyNumberFormat="1" applyFont="1" applyFill="1" applyBorder="1" applyAlignment="1">
      <alignment horizontal="right" vertical="center"/>
    </xf>
    <xf numFmtId="43" fontId="25" fillId="0" borderId="2" xfId="250" applyNumberFormat="1" applyFont="1" applyFill="1" applyBorder="1" applyAlignment="1">
      <alignment horizontal="right" vertical="center"/>
    </xf>
    <xf numFmtId="10" fontId="25" fillId="0" borderId="2" xfId="250" applyNumberFormat="1" applyFont="1" applyFill="1" applyBorder="1" applyAlignment="1">
      <alignment vertical="center"/>
    </xf>
    <xf numFmtId="0" fontId="2" fillId="0" borderId="4" xfId="0" applyFont="1" applyBorder="1" applyAlignment="1" applyProtection="1">
      <alignment vertical="center"/>
      <protection locked="0"/>
    </xf>
    <xf numFmtId="215" fontId="25" fillId="0" borderId="4" xfId="197" applyNumberFormat="1" applyFont="1" applyFill="1" applyBorder="1" applyAlignment="1">
      <alignment horizontal="right" vertical="center"/>
    </xf>
    <xf numFmtId="43" fontId="25" fillId="0" borderId="4" xfId="197" applyNumberFormat="1" applyFont="1" applyFill="1" applyBorder="1" applyAlignment="1">
      <alignment vertical="center"/>
    </xf>
    <xf numFmtId="0" fontId="2" fillId="3" borderId="8" xfId="0" applyFont="1" applyFill="1" applyBorder="1" applyAlignment="1">
      <alignment vertical="center"/>
    </xf>
    <xf numFmtId="211" fontId="2" fillId="2" borderId="2" xfId="0" applyNumberFormat="1" applyFont="1" applyFill="1" applyBorder="1" applyAlignment="1" applyProtection="1">
      <alignment horizontal="center" vertical="center"/>
      <protection locked="0"/>
    </xf>
    <xf numFmtId="0" fontId="23" fillId="4" borderId="2" xfId="0" applyFont="1" applyFill="1" applyBorder="1" applyAlignment="1">
      <alignment horizontal="center" vertical="center" wrapText="1"/>
    </xf>
    <xf numFmtId="0" fontId="10" fillId="4" borderId="4" xfId="208" applyFont="1" applyFill="1" applyBorder="1" applyAlignment="1">
      <alignment horizontal="center" vertical="center" wrapText="1"/>
    </xf>
    <xf numFmtId="0" fontId="10" fillId="9" borderId="2" xfId="194" applyFont="1" applyFill="1" applyBorder="1" applyAlignment="1">
      <alignment horizontal="center" vertical="center" wrapText="1"/>
    </xf>
    <xf numFmtId="0" fontId="23" fillId="0" borderId="2" xfId="194" applyFont="1" applyBorder="1" applyAlignment="1">
      <alignment horizontal="center" vertical="center"/>
    </xf>
    <xf numFmtId="0" fontId="39" fillId="0" borderId="0" xfId="194" applyFont="1" applyAlignment="1">
      <alignment horizontal="center" vertical="center" wrapText="1"/>
    </xf>
    <xf numFmtId="0" fontId="38" fillId="4" borderId="2" xfId="0" applyFont="1" applyFill="1" applyBorder="1" applyAlignment="1">
      <alignment horizontal="center" vertical="center" wrapText="1"/>
    </xf>
    <xf numFmtId="0" fontId="12" fillId="4" borderId="8" xfId="208" applyFont="1" applyFill="1" applyBorder="1" applyAlignment="1">
      <alignment horizontal="center" vertical="center" wrapText="1"/>
    </xf>
    <xf numFmtId="208" fontId="12" fillId="4" borderId="2" xfId="0" applyNumberFormat="1" applyFont="1" applyFill="1" applyBorder="1" applyAlignment="1">
      <alignment horizontal="center" vertical="center" wrapText="1"/>
    </xf>
    <xf numFmtId="208" fontId="10" fillId="4" borderId="7" xfId="0" applyNumberFormat="1" applyFont="1" applyFill="1" applyBorder="1" applyAlignment="1">
      <alignment horizontal="center" vertical="center"/>
    </xf>
    <xf numFmtId="0" fontId="39" fillId="9" borderId="2" xfId="194" applyFont="1" applyFill="1" applyBorder="1" applyAlignment="1">
      <alignment horizontal="center" vertical="center"/>
    </xf>
    <xf numFmtId="0" fontId="39" fillId="0" borderId="0" xfId="194" applyFont="1" applyAlignment="1">
      <alignment horizontal="center" vertical="center"/>
    </xf>
    <xf numFmtId="208" fontId="2" fillId="0" borderId="2" xfId="0" applyNumberFormat="1" applyFont="1" applyBorder="1" applyAlignment="1" applyProtection="1">
      <alignment horizontal="right" vertical="center"/>
      <protection hidden="1"/>
    </xf>
    <xf numFmtId="208" fontId="2" fillId="8" borderId="2" xfId="0" applyNumberFormat="1" applyFont="1" applyFill="1" applyBorder="1" applyAlignment="1" applyProtection="1">
      <alignment vertical="center"/>
      <protection locked="0"/>
    </xf>
    <xf numFmtId="0" fontId="25" fillId="9" borderId="2" xfId="194" applyFont="1" applyFill="1" applyBorder="1" applyAlignment="1">
      <alignment horizontal="left" vertical="center"/>
    </xf>
    <xf numFmtId="0" fontId="25" fillId="9" borderId="4" xfId="194" applyFont="1" applyFill="1" applyBorder="1" applyAlignment="1">
      <alignment horizontal="left" vertical="center"/>
    </xf>
    <xf numFmtId="0" fontId="25" fillId="0" borderId="4" xfId="194" applyFont="1" applyBorder="1" applyAlignment="1">
      <alignment vertical="center"/>
    </xf>
    <xf numFmtId="0" fontId="25" fillId="0" borderId="4" xfId="250" applyFont="1" applyFill="1" applyBorder="1" applyAlignment="1">
      <alignment vertical="center"/>
    </xf>
    <xf numFmtId="0" fontId="25" fillId="0" borderId="4" xfId="250" applyFont="1" applyFill="1" applyBorder="1" applyAlignment="1" applyProtection="1">
      <alignment vertical="center"/>
      <protection locked="0"/>
    </xf>
    <xf numFmtId="10" fontId="25" fillId="0" borderId="4" xfId="186" applyNumberFormat="1" applyFont="1" applyFill="1" applyBorder="1" applyAlignment="1">
      <alignment vertical="center"/>
    </xf>
    <xf numFmtId="0" fontId="42" fillId="0" borderId="0" xfId="0" applyFont="1" applyAlignment="1">
      <alignment horizontal="center" vertical="center"/>
    </xf>
    <xf numFmtId="0" fontId="43" fillId="0" borderId="0" xfId="0" applyFont="1" applyAlignment="1">
      <alignment horizontal="center" vertical="center"/>
    </xf>
    <xf numFmtId="0" fontId="36" fillId="9" borderId="2" xfId="212" applyFont="1" applyFill="1" applyBorder="1" applyAlignment="1">
      <alignment horizontal="center" vertical="center" wrapText="1"/>
    </xf>
    <xf numFmtId="207" fontId="12" fillId="4" borderId="2" xfId="0" applyNumberFormat="1" applyFont="1" applyFill="1" applyBorder="1" applyAlignment="1">
      <alignment horizontal="center" vertical="center" wrapText="1"/>
    </xf>
    <xf numFmtId="208" fontId="10" fillId="4" borderId="8" xfId="0" applyNumberFormat="1" applyFont="1" applyFill="1" applyBorder="1" applyAlignment="1">
      <alignment horizontal="center" vertical="center" wrapText="1"/>
    </xf>
    <xf numFmtId="208" fontId="12" fillId="4" borderId="2" xfId="0" applyNumberFormat="1" applyFont="1" applyFill="1" applyBorder="1" applyAlignment="1">
      <alignment horizontal="center" vertical="center"/>
    </xf>
    <xf numFmtId="208" fontId="12" fillId="3" borderId="8" xfId="0" applyNumberFormat="1" applyFont="1" applyFill="1" applyBorder="1" applyAlignment="1">
      <alignment horizontal="center" vertical="center" wrapText="1"/>
    </xf>
    <xf numFmtId="0" fontId="37" fillId="9" borderId="2" xfId="212" applyFont="1" applyFill="1" applyBorder="1" applyAlignment="1">
      <alignment horizontal="center" vertical="center"/>
    </xf>
    <xf numFmtId="0" fontId="44" fillId="0" borderId="9" xfId="212" applyFont="1" applyBorder="1" applyAlignment="1">
      <alignment horizontal="center" vertical="center"/>
    </xf>
    <xf numFmtId="208" fontId="1" fillId="0" borderId="0" xfId="0" applyNumberFormat="1" applyFont="1" applyAlignment="1" applyProtection="1">
      <alignment horizontal="center" vertical="center"/>
      <protection locked="0"/>
    </xf>
    <xf numFmtId="0" fontId="24" fillId="4" borderId="2" xfId="0" applyFont="1" applyFill="1" applyBorder="1" applyAlignment="1">
      <alignment horizontal="center" vertical="center"/>
    </xf>
    <xf numFmtId="49" fontId="24" fillId="4" borderId="2" xfId="0" applyNumberFormat="1" applyFont="1" applyFill="1" applyBorder="1" applyAlignment="1">
      <alignment horizontal="center" vertical="center"/>
    </xf>
    <xf numFmtId="208" fontId="24" fillId="4" borderId="2" xfId="0" applyNumberFormat="1" applyFont="1" applyFill="1" applyBorder="1" applyAlignment="1">
      <alignment horizontal="center" vertical="center"/>
    </xf>
    <xf numFmtId="208" fontId="9" fillId="0" borderId="2" xfId="0" applyNumberFormat="1" applyFont="1" applyBorder="1" applyAlignment="1">
      <alignment horizontal="center" vertical="center"/>
    </xf>
    <xf numFmtId="208" fontId="9" fillId="3" borderId="2" xfId="0" applyNumberFormat="1" applyFont="1" applyFill="1" applyBorder="1" applyAlignment="1">
      <alignment horizontal="center" vertical="center"/>
    </xf>
    <xf numFmtId="208" fontId="2" fillId="0" borderId="2" xfId="0" applyNumberFormat="1" applyFont="1" applyBorder="1" applyAlignment="1" applyProtection="1">
      <alignment horizontal="center" vertical="center"/>
      <protection locked="0"/>
    </xf>
    <xf numFmtId="208" fontId="2" fillId="3" borderId="2" xfId="0" applyNumberFormat="1" applyFont="1" applyFill="1" applyBorder="1" applyAlignment="1">
      <alignment horizontal="center" vertical="center"/>
    </xf>
    <xf numFmtId="210" fontId="1" fillId="0" borderId="0" xfId="0" applyNumberFormat="1" applyFont="1" applyAlignment="1">
      <alignment vertical="center"/>
    </xf>
    <xf numFmtId="210" fontId="2" fillId="0" borderId="1" xfId="0" applyNumberFormat="1" applyFont="1" applyBorder="1" applyAlignment="1">
      <alignment horizontal="left" vertical="center"/>
    </xf>
    <xf numFmtId="210" fontId="18" fillId="4" borderId="2" xfId="0" applyNumberFormat="1" applyFont="1" applyFill="1" applyBorder="1" applyAlignment="1">
      <alignment horizontal="center" vertical="center"/>
    </xf>
    <xf numFmtId="210" fontId="2" fillId="0" borderId="3" xfId="1" applyNumberFormat="1" applyFont="1" applyBorder="1" applyAlignment="1">
      <alignment horizontal="center" vertical="center"/>
    </xf>
    <xf numFmtId="207" fontId="2" fillId="3" borderId="2" xfId="1" applyNumberFormat="1" applyFont="1" applyFill="1" applyBorder="1" applyAlignment="1" applyProtection="1">
      <alignment horizontal="right" vertical="center"/>
      <protection hidden="1"/>
    </xf>
    <xf numFmtId="207" fontId="20" fillId="0" borderId="2" xfId="6" applyNumberFormat="1" applyFont="1" applyBorder="1" applyAlignment="1" applyProtection="1">
      <alignment horizontal="left" vertical="center"/>
    </xf>
    <xf numFmtId="210" fontId="2" fillId="0" borderId="0" xfId="0" applyNumberFormat="1" applyFont="1" applyAlignment="1">
      <alignment horizontal="center" vertical="center"/>
    </xf>
    <xf numFmtId="210" fontId="1" fillId="0" borderId="0" xfId="0" applyNumberFormat="1" applyFont="1" applyAlignment="1" applyProtection="1">
      <alignment horizontal="center" vertical="center"/>
      <protection locked="0"/>
    </xf>
    <xf numFmtId="0" fontId="28" fillId="0" borderId="0" xfId="0" applyFont="1" applyAlignment="1">
      <alignment horizontal="center" vertical="center"/>
    </xf>
    <xf numFmtId="210" fontId="2" fillId="0" borderId="2" xfId="0" applyNumberFormat="1" applyFont="1" applyBorder="1" applyAlignment="1" applyProtection="1">
      <alignment horizontal="center" vertical="center"/>
      <protection locked="0"/>
    </xf>
    <xf numFmtId="210" fontId="2" fillId="3" borderId="2" xfId="0" applyNumberFormat="1" applyFont="1" applyFill="1" applyBorder="1" applyAlignment="1">
      <alignment horizontal="center" vertical="center"/>
    </xf>
    <xf numFmtId="0" fontId="45" fillId="0" borderId="0" xfId="0" applyFont="1" applyAlignment="1">
      <alignment horizontal="center" vertical="center"/>
    </xf>
    <xf numFmtId="0" fontId="9" fillId="4" borderId="2" xfId="0" applyFont="1" applyFill="1" applyBorder="1" applyAlignment="1">
      <alignment horizontal="center" vertical="center"/>
    </xf>
    <xf numFmtId="49" fontId="9" fillId="4" borderId="2" xfId="0" applyNumberFormat="1" applyFont="1" applyFill="1" applyBorder="1" applyAlignment="1">
      <alignment horizontal="center" vertical="center"/>
    </xf>
    <xf numFmtId="210" fontId="9" fillId="4" borderId="2" xfId="0" applyNumberFormat="1" applyFont="1" applyFill="1" applyBorder="1" applyAlignment="1">
      <alignment horizontal="center" vertical="center"/>
    </xf>
    <xf numFmtId="208" fontId="9" fillId="4" borderId="2" xfId="0" applyNumberFormat="1" applyFont="1" applyFill="1" applyBorder="1" applyAlignment="1">
      <alignment horizontal="center" vertical="center"/>
    </xf>
    <xf numFmtId="0" fontId="16" fillId="0" borderId="0" xfId="0" applyFont="1" applyAlignment="1">
      <alignment vertical="top"/>
    </xf>
    <xf numFmtId="0" fontId="2" fillId="3" borderId="0" xfId="0" applyFont="1" applyFill="1" applyAlignment="1" applyProtection="1">
      <alignment vertical="center"/>
      <protection hidden="1"/>
    </xf>
    <xf numFmtId="49" fontId="1" fillId="0" borderId="0" xfId="0" applyNumberFormat="1" applyFont="1" applyAlignment="1" applyProtection="1">
      <alignment horizontal="center" vertical="center"/>
      <protection locked="0"/>
    </xf>
    <xf numFmtId="0" fontId="28" fillId="0" borderId="0" xfId="0" applyFont="1" applyAlignment="1">
      <alignment horizontal="center" vertical="top"/>
    </xf>
    <xf numFmtId="49" fontId="2" fillId="0" borderId="1" xfId="0" applyNumberFormat="1" applyFont="1" applyBorder="1" applyAlignment="1">
      <alignment horizontal="center" vertical="top"/>
    </xf>
    <xf numFmtId="208" fontId="2" fillId="0" borderId="1" xfId="1" applyNumberFormat="1" applyFont="1" applyBorder="1" applyAlignment="1">
      <alignment horizontal="left" vertical="top"/>
    </xf>
    <xf numFmtId="208" fontId="2" fillId="0" borderId="0" xfId="1" applyNumberFormat="1" applyFont="1" applyAlignment="1">
      <alignment horizontal="right" vertical="top"/>
    </xf>
    <xf numFmtId="208" fontId="10" fillId="3" borderId="2" xfId="1" applyNumberFormat="1" applyFont="1" applyFill="1" applyBorder="1" applyAlignment="1">
      <alignment horizontal="center" vertical="center"/>
    </xf>
    <xf numFmtId="0" fontId="2" fillId="0" borderId="2" xfId="0" applyFont="1" applyBorder="1" applyAlignment="1" applyProtection="1">
      <alignment horizontal="left" vertical="center"/>
      <protection locked="0"/>
    </xf>
    <xf numFmtId="0" fontId="2" fillId="0" borderId="2" xfId="1" applyNumberFormat="1" applyFont="1" applyBorder="1" applyAlignment="1" applyProtection="1">
      <alignment horizontal="right" vertical="center"/>
      <protection locked="0"/>
    </xf>
    <xf numFmtId="0" fontId="2" fillId="3" borderId="2" xfId="1" applyNumberFormat="1" applyFont="1" applyFill="1" applyBorder="1" applyAlignment="1" applyProtection="1">
      <alignment horizontal="right" vertical="center"/>
      <protection hidden="1"/>
    </xf>
    <xf numFmtId="0" fontId="21" fillId="5" borderId="2" xfId="200" applyFont="1" applyFill="1" applyBorder="1" applyAlignment="1" applyProtection="1">
      <alignment horizontal="right" vertical="center" wrapText="1"/>
      <protection hidden="1"/>
    </xf>
    <xf numFmtId="0" fontId="10" fillId="3" borderId="5" xfId="0" applyFont="1" applyFill="1" applyBorder="1" applyAlignment="1" applyProtection="1">
      <alignment horizontal="center" vertical="center"/>
      <protection hidden="1"/>
    </xf>
    <xf numFmtId="0" fontId="12" fillId="3" borderId="7" xfId="0" applyFont="1" applyFill="1" applyBorder="1" applyAlignment="1" applyProtection="1">
      <alignment horizontal="center" vertical="center"/>
      <protection hidden="1"/>
    </xf>
    <xf numFmtId="49" fontId="2" fillId="3" borderId="2" xfId="0" applyNumberFormat="1"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2" fillId="3" borderId="2" xfId="0" applyFont="1" applyFill="1" applyBorder="1" applyAlignment="1" applyProtection="1">
      <alignment vertical="center"/>
      <protection hidden="1"/>
    </xf>
    <xf numFmtId="49" fontId="2" fillId="3" borderId="2" xfId="0" applyNumberFormat="1" applyFont="1" applyFill="1" applyBorder="1" applyAlignment="1" applyProtection="1">
      <alignment horizontal="center" vertical="center"/>
      <protection hidden="1"/>
    </xf>
    <xf numFmtId="0" fontId="46" fillId="0" borderId="0" xfId="6" applyNumberFormat="1" applyFont="1" applyAlignment="1" applyProtection="1">
      <alignment vertical="center"/>
      <protection locked="0"/>
    </xf>
    <xf numFmtId="208" fontId="46" fillId="0" borderId="0" xfId="6" applyNumberFormat="1" applyFont="1" applyAlignment="1" applyProtection="1">
      <alignment vertical="center"/>
      <protection locked="0"/>
    </xf>
    <xf numFmtId="208" fontId="2" fillId="0" borderId="0" xfId="0" applyNumberFormat="1" applyFont="1" applyAlignment="1" applyProtection="1">
      <alignment vertical="center"/>
      <protection locked="0"/>
    </xf>
    <xf numFmtId="208" fontId="2" fillId="0" borderId="0" xfId="0" applyNumberFormat="1" applyFont="1" applyAlignment="1">
      <alignment horizontal="left" vertical="top"/>
    </xf>
    <xf numFmtId="208" fontId="12" fillId="3" borderId="2" xfId="0" applyNumberFormat="1" applyFont="1" applyFill="1" applyBorder="1" applyAlignment="1">
      <alignment horizontal="left" vertical="center"/>
    </xf>
    <xf numFmtId="207" fontId="9" fillId="0" borderId="1" xfId="0" applyNumberFormat="1" applyFont="1" applyBorder="1" applyAlignment="1">
      <alignment horizontal="right" vertical="center"/>
    </xf>
    <xf numFmtId="0" fontId="9" fillId="4" borderId="4" xfId="0" applyFont="1" applyFill="1" applyBorder="1" applyAlignment="1">
      <alignment horizontal="center" vertical="center"/>
    </xf>
    <xf numFmtId="0" fontId="9" fillId="4" borderId="4" xfId="0" applyFont="1" applyFill="1" applyBorder="1" applyAlignment="1">
      <alignment horizontal="center" vertical="center" wrapText="1"/>
    </xf>
    <xf numFmtId="207" fontId="9" fillId="4" borderId="2" xfId="0" applyNumberFormat="1" applyFont="1" applyFill="1" applyBorder="1" applyAlignment="1">
      <alignment horizontal="center" vertical="center"/>
    </xf>
    <xf numFmtId="207" fontId="2" fillId="4" borderId="2" xfId="0" applyNumberFormat="1" applyFont="1" applyFill="1" applyBorder="1" applyAlignment="1">
      <alignment horizontal="center" vertical="center"/>
    </xf>
    <xf numFmtId="207" fontId="9" fillId="0" borderId="5" xfId="0" applyNumberFormat="1" applyFont="1" applyBorder="1" applyAlignment="1">
      <alignment horizontal="center" vertical="center"/>
    </xf>
    <xf numFmtId="207" fontId="2" fillId="0" borderId="6" xfId="0" applyNumberFormat="1" applyFont="1" applyBorder="1" applyAlignment="1">
      <alignment horizontal="center" vertical="center"/>
    </xf>
    <xf numFmtId="207" fontId="2" fillId="0" borderId="7" xfId="0" applyNumberFormat="1" applyFont="1" applyBorder="1" applyAlignment="1">
      <alignment horizontal="center" vertical="center"/>
    </xf>
    <xf numFmtId="208" fontId="9" fillId="0" borderId="4" xfId="0" applyNumberFormat="1" applyFont="1" applyBorder="1" applyAlignment="1">
      <alignment horizontal="center" vertical="center"/>
    </xf>
    <xf numFmtId="0" fontId="2" fillId="0" borderId="2" xfId="0" applyFont="1" applyBorder="1" applyAlignment="1">
      <alignment horizontal="center" vertical="center"/>
    </xf>
    <xf numFmtId="0" fontId="2" fillId="4" borderId="2"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8" xfId="0" applyFont="1" applyFill="1" applyBorder="1" applyAlignment="1">
      <alignment horizontal="center" vertical="center" wrapText="1"/>
    </xf>
    <xf numFmtId="207" fontId="9" fillId="4" borderId="7" xfId="0" applyNumberFormat="1" applyFont="1" applyFill="1" applyBorder="1" applyAlignment="1">
      <alignment horizontal="center" vertical="center"/>
    </xf>
    <xf numFmtId="208" fontId="9" fillId="4" borderId="2" xfId="1" applyNumberFormat="1" applyFont="1" applyFill="1" applyBorder="1" applyAlignment="1">
      <alignment horizontal="center" vertical="center"/>
    </xf>
    <xf numFmtId="207" fontId="9" fillId="0" borderId="2" xfId="0" applyNumberFormat="1" applyFont="1" applyBorder="1" applyAlignment="1">
      <alignment horizontal="center" vertical="center"/>
    </xf>
    <xf numFmtId="208" fontId="2" fillId="0" borderId="8" xfId="0" applyNumberFormat="1" applyFont="1" applyBorder="1" applyAlignment="1">
      <alignment horizontal="center" vertical="center"/>
    </xf>
    <xf numFmtId="208" fontId="2" fillId="0" borderId="2" xfId="0" applyNumberFormat="1" applyFont="1" applyBorder="1" applyAlignment="1">
      <alignment horizontal="center" vertical="center"/>
    </xf>
    <xf numFmtId="218" fontId="2" fillId="0" borderId="2" xfId="0" applyNumberFormat="1" applyFont="1" applyBorder="1" applyAlignment="1" applyProtection="1">
      <alignment horizontal="right" vertical="center"/>
      <protection locked="0"/>
    </xf>
    <xf numFmtId="218" fontId="2" fillId="3" borderId="2" xfId="0" applyNumberFormat="1" applyFont="1" applyFill="1" applyBorder="1" applyAlignment="1" applyProtection="1">
      <alignment horizontal="right" vertical="center"/>
      <protection hidden="1"/>
    </xf>
    <xf numFmtId="218" fontId="2" fillId="0" borderId="2" xfId="1" applyNumberFormat="1" applyFont="1" applyBorder="1" applyAlignment="1" applyProtection="1">
      <alignment horizontal="right" vertical="center"/>
      <protection locked="0"/>
    </xf>
    <xf numFmtId="218" fontId="2" fillId="3" borderId="2" xfId="0" applyNumberFormat="1" applyFont="1" applyFill="1" applyBorder="1" applyAlignment="1">
      <alignment horizontal="right" vertical="center"/>
    </xf>
    <xf numFmtId="218" fontId="2" fillId="3" borderId="2" xfId="1" applyNumberFormat="1" applyFont="1" applyFill="1" applyBorder="1" applyAlignment="1">
      <alignment horizontal="right" vertical="center"/>
    </xf>
    <xf numFmtId="207" fontId="2" fillId="0" borderId="0" xfId="0" applyNumberFormat="1" applyFont="1" applyAlignment="1">
      <alignment horizontal="right" vertical="center"/>
    </xf>
    <xf numFmtId="0" fontId="10" fillId="4" borderId="2" xfId="6" applyFont="1" applyFill="1" applyBorder="1" applyAlignment="1" applyProtection="1">
      <alignment horizontal="center" vertical="center"/>
    </xf>
    <xf numFmtId="0" fontId="2" fillId="3" borderId="2" xfId="0" applyFont="1" applyFill="1" applyBorder="1" applyAlignment="1" applyProtection="1">
      <alignment horizontal="center" vertical="center"/>
      <protection hidden="1"/>
    </xf>
    <xf numFmtId="0" fontId="45" fillId="0" borderId="0" xfId="0" applyFont="1" applyAlignment="1">
      <alignment vertical="top"/>
    </xf>
    <xf numFmtId="0" fontId="9" fillId="0" borderId="0" xfId="0" applyFont="1"/>
    <xf numFmtId="0" fontId="9" fillId="0" borderId="0" xfId="0" applyFont="1" applyAlignment="1">
      <alignment vertical="top"/>
    </xf>
    <xf numFmtId="0" fontId="9" fillId="0" borderId="0" xfId="0" applyFont="1" applyAlignment="1">
      <alignment vertical="center"/>
    </xf>
    <xf numFmtId="0" fontId="9" fillId="0" borderId="0" xfId="0" applyFont="1" applyAlignment="1">
      <alignment horizontal="center" vertical="center"/>
    </xf>
    <xf numFmtId="0" fontId="9" fillId="3" borderId="0" xfId="0" applyFont="1" applyFill="1" applyAlignment="1">
      <alignment vertical="center"/>
    </xf>
    <xf numFmtId="0" fontId="47" fillId="0" borderId="0" xfId="0" applyFont="1" applyAlignment="1">
      <alignment vertical="center"/>
    </xf>
    <xf numFmtId="207" fontId="47" fillId="0" borderId="0" xfId="0" applyNumberFormat="1" applyFont="1" applyAlignment="1">
      <alignment vertical="center"/>
    </xf>
    <xf numFmtId="0" fontId="47" fillId="0" borderId="0" xfId="0" applyFont="1" applyAlignment="1">
      <alignment horizontal="center" vertical="center"/>
    </xf>
    <xf numFmtId="49" fontId="47" fillId="0" borderId="0" xfId="0" applyNumberFormat="1" applyFont="1" applyAlignment="1">
      <alignment horizontal="center" vertical="center"/>
    </xf>
    <xf numFmtId="0" fontId="47" fillId="0" borderId="0" xfId="0" applyFont="1" applyAlignment="1">
      <alignment horizontal="center" vertical="center" wrapText="1"/>
    </xf>
    <xf numFmtId="0" fontId="19" fillId="0" borderId="0" xfId="6" applyFont="1" applyAlignment="1" applyProtection="1">
      <alignment horizontal="center" vertical="center"/>
    </xf>
    <xf numFmtId="0" fontId="45" fillId="0" borderId="0" xfId="0" applyFont="1" applyAlignment="1">
      <alignment horizontal="center" vertical="top"/>
    </xf>
    <xf numFmtId="49" fontId="45" fillId="0" borderId="0" xfId="0" applyNumberFormat="1" applyFont="1" applyAlignment="1">
      <alignment horizontal="center" vertical="top"/>
    </xf>
    <xf numFmtId="0" fontId="45" fillId="0" borderId="0" xfId="0" applyFont="1" applyAlignment="1">
      <alignment horizontal="center" vertical="top" wrapText="1"/>
    </xf>
    <xf numFmtId="0" fontId="9" fillId="0" borderId="0" xfId="0" applyFont="1" applyAlignment="1">
      <alignment horizontal="center" vertical="top"/>
    </xf>
    <xf numFmtId="49" fontId="9" fillId="0" borderId="0" xfId="0" applyNumberFormat="1" applyFont="1" applyAlignment="1">
      <alignment horizontal="center"/>
    </xf>
    <xf numFmtId="0" fontId="9" fillId="0" borderId="0" xfId="0" applyFont="1" applyAlignment="1">
      <alignment horizontal="center" wrapText="1"/>
    </xf>
    <xf numFmtId="0" fontId="9" fillId="0" borderId="1" xfId="0" applyFont="1" applyBorder="1" applyAlignment="1">
      <alignment horizontal="left" vertical="top"/>
    </xf>
    <xf numFmtId="207" fontId="9" fillId="0" borderId="0" xfId="0" applyNumberFormat="1" applyFont="1" applyAlignment="1">
      <alignment vertical="top"/>
    </xf>
    <xf numFmtId="207" fontId="9" fillId="0" borderId="1" xfId="0" applyNumberFormat="1" applyFont="1" applyBorder="1" applyAlignment="1">
      <alignment horizontal="left" vertical="top"/>
    </xf>
    <xf numFmtId="207" fontId="9" fillId="0" borderId="0" xfId="0" applyNumberFormat="1" applyFont="1" applyAlignment="1">
      <alignment horizontal="right" vertical="top"/>
    </xf>
    <xf numFmtId="49" fontId="9" fillId="0" borderId="0" xfId="0" applyNumberFormat="1" applyFont="1" applyAlignment="1">
      <alignment horizontal="center" vertical="top"/>
    </xf>
    <xf numFmtId="0" fontId="9" fillId="0" borderId="0" xfId="0" applyFont="1" applyAlignment="1">
      <alignment horizontal="center" vertical="top" wrapText="1"/>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 xfId="0" applyFont="1" applyBorder="1" applyAlignment="1">
      <alignment horizontal="center" vertical="center"/>
    </xf>
    <xf numFmtId="49" fontId="9"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0" fontId="9" fillId="4" borderId="8"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2" xfId="0" applyFont="1" applyBorder="1" applyAlignment="1">
      <alignment vertical="center"/>
    </xf>
    <xf numFmtId="207" fontId="9" fillId="0" borderId="2" xfId="0" applyNumberFormat="1" applyFont="1" applyBorder="1" applyAlignment="1">
      <alignment horizontal="right" vertical="center"/>
    </xf>
    <xf numFmtId="207" fontId="9" fillId="0" borderId="2" xfId="1" applyNumberFormat="1" applyFont="1" applyBorder="1" applyAlignment="1">
      <alignment horizontal="right" vertical="center"/>
    </xf>
    <xf numFmtId="211" fontId="9" fillId="3" borderId="2" xfId="0" applyNumberFormat="1" applyFont="1" applyFill="1" applyBorder="1" applyAlignment="1">
      <alignment horizontal="center" vertical="center"/>
    </xf>
    <xf numFmtId="207" fontId="9" fillId="3" borderId="2" xfId="1" applyNumberFormat="1" applyFont="1" applyFill="1" applyBorder="1" applyAlignment="1">
      <alignment horizontal="right" vertical="center"/>
    </xf>
    <xf numFmtId="207" fontId="24" fillId="5" borderId="2" xfId="200" applyNumberFormat="1" applyFont="1" applyFill="1" applyBorder="1" applyAlignment="1">
      <alignment horizontal="right" wrapText="1"/>
    </xf>
    <xf numFmtId="0" fontId="9" fillId="3" borderId="2" xfId="0" applyFont="1" applyFill="1" applyBorder="1" applyAlignment="1">
      <alignment horizontal="center" vertical="center"/>
    </xf>
    <xf numFmtId="207" fontId="9" fillId="3" borderId="2" xfId="0" applyNumberFormat="1" applyFont="1" applyFill="1" applyBorder="1" applyAlignment="1">
      <alignment horizontal="right" vertical="center"/>
    </xf>
    <xf numFmtId="49" fontId="9" fillId="3" borderId="2" xfId="0" applyNumberFormat="1" applyFont="1" applyFill="1" applyBorder="1" applyAlignment="1">
      <alignment horizontal="center" vertical="center"/>
    </xf>
    <xf numFmtId="0" fontId="9" fillId="3" borderId="2" xfId="0" applyFont="1" applyFill="1" applyBorder="1" applyAlignment="1">
      <alignment horizontal="center" vertical="center" wrapText="1"/>
    </xf>
    <xf numFmtId="207" fontId="10" fillId="4" borderId="5" xfId="0" applyNumberFormat="1" applyFont="1" applyFill="1" applyBorder="1" applyAlignment="1">
      <alignment horizontal="center" vertical="center"/>
    </xf>
    <xf numFmtId="207" fontId="12" fillId="4" borderId="7" xfId="0" applyNumberFormat="1" applyFont="1" applyFill="1" applyBorder="1" applyAlignment="1">
      <alignment horizontal="center" vertical="center"/>
    </xf>
    <xf numFmtId="207" fontId="10" fillId="2" borderId="4" xfId="0" applyNumberFormat="1" applyFont="1" applyFill="1" applyBorder="1" applyAlignment="1">
      <alignment horizontal="center" vertical="center"/>
    </xf>
    <xf numFmtId="207" fontId="10" fillId="4" borderId="7" xfId="0" applyNumberFormat="1" applyFont="1" applyFill="1" applyBorder="1" applyAlignment="1">
      <alignment horizontal="center" vertical="center"/>
    </xf>
    <xf numFmtId="207" fontId="12" fillId="2" borderId="8" xfId="0" applyNumberFormat="1" applyFont="1" applyFill="1" applyBorder="1" applyAlignment="1">
      <alignment horizontal="center" vertical="center"/>
    </xf>
    <xf numFmtId="207" fontId="10" fillId="0" borderId="4" xfId="0" applyNumberFormat="1" applyFont="1" applyBorder="1" applyAlignment="1">
      <alignment horizontal="center" vertical="center"/>
    </xf>
    <xf numFmtId="208" fontId="2" fillId="3" borderId="2" xfId="0" applyNumberFormat="1" applyFont="1" applyFill="1" applyBorder="1" applyAlignment="1" applyProtection="1">
      <alignment horizontal="right" vertical="center"/>
      <protection locked="0"/>
    </xf>
    <xf numFmtId="207" fontId="12" fillId="4" borderId="2" xfId="0" applyNumberFormat="1" applyFont="1" applyFill="1" applyBorder="1" applyAlignment="1">
      <alignment horizontal="center" vertical="center"/>
    </xf>
    <xf numFmtId="208" fontId="10" fillId="4" borderId="2" xfId="1" applyNumberFormat="1" applyFont="1" applyFill="1" applyBorder="1" applyAlignment="1">
      <alignment horizontal="center" vertical="center"/>
    </xf>
    <xf numFmtId="208" fontId="2" fillId="3" borderId="2" xfId="0" applyNumberFormat="1" applyFont="1" applyFill="1" applyBorder="1" applyAlignment="1" applyProtection="1">
      <alignment horizontal="right" vertical="center"/>
      <protection hidden="1"/>
    </xf>
    <xf numFmtId="208" fontId="2" fillId="2" borderId="2" xfId="0" applyNumberFormat="1" applyFont="1" applyFill="1" applyBorder="1" applyAlignment="1" applyProtection="1">
      <alignment horizontal="right" vertical="center"/>
      <protection locked="0"/>
    </xf>
    <xf numFmtId="207" fontId="2" fillId="0" borderId="3" xfId="0" applyNumberFormat="1" applyFont="1" applyBorder="1" applyAlignment="1">
      <alignment horizontal="left" vertical="center"/>
    </xf>
    <xf numFmtId="208" fontId="12" fillId="0" borderId="2" xfId="0" applyNumberFormat="1" applyFont="1" applyBorder="1" applyAlignment="1">
      <alignment horizontal="center" vertical="center"/>
    </xf>
    <xf numFmtId="207" fontId="2" fillId="0" borderId="1" xfId="0" applyNumberFormat="1" applyFont="1" applyBorder="1" applyAlignment="1">
      <alignment horizontal="right" vertical="center"/>
    </xf>
    <xf numFmtId="0" fontId="2" fillId="0" borderId="7" xfId="0" applyFont="1" applyBorder="1" applyAlignment="1" applyProtection="1">
      <alignment vertical="center"/>
      <protection locked="0"/>
    </xf>
    <xf numFmtId="0" fontId="10" fillId="3" borderId="7" xfId="0" applyFont="1" applyFill="1" applyBorder="1" applyAlignment="1">
      <alignment vertical="center"/>
    </xf>
    <xf numFmtId="212" fontId="2" fillId="0" borderId="0" xfId="0" applyNumberFormat="1" applyFont="1" applyAlignment="1" applyProtection="1">
      <alignment vertical="center"/>
      <protection locked="0"/>
    </xf>
    <xf numFmtId="0" fontId="4" fillId="0" borderId="0" xfId="6" applyAlignment="1" applyProtection="1">
      <alignment horizontal="left" vertical="center"/>
      <protection locked="0"/>
    </xf>
    <xf numFmtId="212" fontId="2" fillId="0" borderId="2" xfId="0" applyNumberFormat="1" applyFont="1" applyBorder="1" applyAlignment="1" applyProtection="1">
      <alignment horizontal="center" vertical="center"/>
      <protection locked="0"/>
    </xf>
    <xf numFmtId="212" fontId="2" fillId="0" borderId="2" xfId="0" applyNumberFormat="1" applyFont="1" applyBorder="1" applyAlignment="1" applyProtection="1">
      <alignment vertical="center"/>
      <protection locked="0"/>
    </xf>
    <xf numFmtId="212" fontId="2" fillId="0" borderId="2" xfId="0" applyNumberFormat="1" applyFont="1" applyBorder="1" applyAlignment="1" applyProtection="1">
      <alignment horizontal="right" vertical="center"/>
      <protection locked="0"/>
    </xf>
    <xf numFmtId="207" fontId="9" fillId="0" borderId="1" xfId="0" applyNumberFormat="1" applyFont="1" applyBorder="1" applyAlignment="1">
      <alignment horizontal="center" vertical="center"/>
    </xf>
    <xf numFmtId="0" fontId="4" fillId="0" borderId="0" xfId="6" applyAlignment="1" applyProtection="1">
      <alignment horizontal="left" vertical="center"/>
    </xf>
    <xf numFmtId="0" fontId="13" fillId="0" borderId="0" xfId="6" applyFont="1" applyAlignment="1" applyProtection="1">
      <alignment horizontal="left" vertical="center"/>
    </xf>
    <xf numFmtId="49" fontId="21" fillId="0" borderId="2" xfId="201" applyNumberFormat="1" applyFont="1" applyBorder="1" applyAlignment="1">
      <alignment horizontal="center" vertical="center" wrapText="1"/>
    </xf>
    <xf numFmtId="0" fontId="21" fillId="0" borderId="2" xfId="201" applyFont="1" applyBorder="1" applyAlignment="1">
      <alignment horizontal="left" vertical="center" wrapText="1"/>
    </xf>
    <xf numFmtId="0" fontId="24" fillId="5" borderId="5" xfId="201" applyFont="1" applyFill="1" applyBorder="1" applyAlignment="1">
      <alignment horizontal="center" vertical="center" wrapText="1"/>
    </xf>
    <xf numFmtId="0" fontId="21" fillId="5" borderId="7" xfId="201" applyFont="1" applyFill="1" applyBorder="1" applyAlignment="1">
      <alignment horizontal="center" vertical="center" wrapText="1"/>
    </xf>
    <xf numFmtId="208" fontId="9" fillId="0" borderId="0" xfId="1" applyNumberFormat="1" applyFont="1" applyAlignment="1">
      <alignment horizontal="left" vertical="center"/>
    </xf>
    <xf numFmtId="207" fontId="2" fillId="0" borderId="1" xfId="0" applyNumberFormat="1" applyFont="1" applyBorder="1" applyAlignment="1">
      <alignment horizontal="center" vertical="center"/>
    </xf>
    <xf numFmtId="210" fontId="2" fillId="0" borderId="0" xfId="0" applyNumberFormat="1" applyFont="1" applyAlignment="1">
      <alignment horizontal="left" vertical="center"/>
    </xf>
    <xf numFmtId="207" fontId="2" fillId="0" borderId="3" xfId="0" applyNumberFormat="1" applyFont="1" applyBorder="1" applyAlignment="1">
      <alignment horizontal="right" vertical="center"/>
    </xf>
    <xf numFmtId="0" fontId="2" fillId="0" borderId="0" xfId="0" applyFont="1" applyAlignment="1">
      <alignment horizontal="right" vertical="center"/>
    </xf>
    <xf numFmtId="49" fontId="2" fillId="0" borderId="1" xfId="0" applyNumberFormat="1" applyFont="1" applyBorder="1" applyAlignment="1">
      <alignment horizontal="center" vertical="center"/>
    </xf>
    <xf numFmtId="0" fontId="2" fillId="3" borderId="0" xfId="0" applyFont="1" applyFill="1" applyAlignment="1">
      <alignment horizontal="center" vertical="center"/>
    </xf>
    <xf numFmtId="0" fontId="9" fillId="2" borderId="5"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49" fontId="2" fillId="0" borderId="3" xfId="0" applyNumberFormat="1" applyFont="1" applyBorder="1" applyAlignment="1">
      <alignment horizontal="right" vertical="center"/>
    </xf>
    <xf numFmtId="0" fontId="12" fillId="0" borderId="0" xfId="0" applyFont="1"/>
    <xf numFmtId="0" fontId="3" fillId="0" borderId="0" xfId="0" applyFont="1" applyAlignment="1" applyProtection="1">
      <alignment vertical="center"/>
      <protection locked="0"/>
    </xf>
    <xf numFmtId="207" fontId="3" fillId="0" borderId="0" xfId="0" applyNumberFormat="1" applyFont="1" applyAlignment="1" applyProtection="1">
      <alignment vertical="center"/>
      <protection locked="0"/>
    </xf>
    <xf numFmtId="210" fontId="3" fillId="0" borderId="0" xfId="0" applyNumberFormat="1" applyFont="1" applyAlignment="1" applyProtection="1">
      <alignment horizontal="center" vertical="center"/>
      <protection locked="0"/>
    </xf>
    <xf numFmtId="208" fontId="3" fillId="0" borderId="0" xfId="1" applyNumberFormat="1" applyFont="1" applyAlignment="1" applyProtection="1">
      <alignment vertical="center"/>
      <protection locked="0"/>
    </xf>
    <xf numFmtId="208" fontId="3" fillId="0" borderId="0" xfId="0" applyNumberFormat="1" applyFont="1" applyAlignment="1" applyProtection="1">
      <alignment vertical="center"/>
      <protection locked="0"/>
    </xf>
    <xf numFmtId="207" fontId="2" fillId="0" borderId="0" xfId="0" applyNumberFormat="1" applyFont="1" applyAlignment="1">
      <alignment vertical="top"/>
    </xf>
    <xf numFmtId="210" fontId="2" fillId="0" borderId="1" xfId="0" applyNumberFormat="1" applyFont="1" applyBorder="1" applyAlignment="1">
      <alignment horizontal="center" vertical="top"/>
    </xf>
    <xf numFmtId="210" fontId="2" fillId="0" borderId="0" xfId="0" applyNumberFormat="1" applyFont="1" applyAlignment="1">
      <alignment horizontal="center" vertical="top"/>
    </xf>
    <xf numFmtId="208" fontId="2" fillId="0" borderId="0" xfId="1" applyNumberFormat="1" applyFont="1" applyAlignment="1" applyProtection="1">
      <alignment vertical="top"/>
    </xf>
    <xf numFmtId="207" fontId="18" fillId="4" borderId="2" xfId="0" applyNumberFormat="1" applyFont="1" applyFill="1" applyBorder="1" applyAlignment="1">
      <alignment horizontal="center" vertical="center"/>
    </xf>
    <xf numFmtId="210" fontId="18" fillId="4" borderId="2" xfId="0" applyNumberFormat="1" applyFont="1" applyFill="1" applyBorder="1" applyAlignment="1">
      <alignment horizontal="center" vertical="center" wrapText="1"/>
    </xf>
    <xf numFmtId="208" fontId="18" fillId="4" borderId="2" xfId="1" applyNumberFormat="1" applyFont="1" applyFill="1" applyBorder="1" applyAlignment="1" applyProtection="1">
      <alignment horizontal="center" vertical="center"/>
    </xf>
    <xf numFmtId="208" fontId="10" fillId="0" borderId="2" xfId="1" applyNumberFormat="1" applyFont="1" applyBorder="1" applyAlignment="1" applyProtection="1">
      <alignment horizontal="center" vertical="center"/>
    </xf>
    <xf numFmtId="210" fontId="2" fillId="0" borderId="3" xfId="1" applyNumberFormat="1" applyFont="1" applyBorder="1" applyAlignment="1" applyProtection="1">
      <alignment horizontal="center" vertical="center"/>
    </xf>
    <xf numFmtId="208" fontId="2" fillId="0" borderId="3" xfId="1" applyNumberFormat="1" applyFont="1" applyBorder="1" applyAlignment="1" applyProtection="1">
      <alignment horizontal="left" vertical="center"/>
    </xf>
    <xf numFmtId="208" fontId="2" fillId="0" borderId="0" xfId="1" applyNumberFormat="1" applyFont="1" applyAlignment="1" applyProtection="1">
      <alignment vertical="center"/>
    </xf>
    <xf numFmtId="210" fontId="2" fillId="0" borderId="0" xfId="0" applyNumberFormat="1" applyFont="1" applyAlignment="1" applyProtection="1">
      <alignment horizontal="center" vertical="center"/>
      <protection locked="0"/>
    </xf>
    <xf numFmtId="208" fontId="2" fillId="0" borderId="0" xfId="1" applyNumberFormat="1" applyFont="1" applyAlignment="1" applyProtection="1">
      <alignment vertical="center"/>
      <protection locked="0"/>
    </xf>
    <xf numFmtId="0" fontId="21" fillId="0" borderId="2" xfId="200" applyFont="1" applyBorder="1" applyAlignment="1" applyProtection="1">
      <alignment horizontal="left" vertical="center" wrapText="1"/>
      <protection locked="0"/>
    </xf>
    <xf numFmtId="207" fontId="21" fillId="0" borderId="2" xfId="200" applyNumberFormat="1" applyFont="1" applyBorder="1" applyAlignment="1" applyProtection="1">
      <alignment horizontal="left" vertical="center" wrapText="1"/>
      <protection locked="0"/>
    </xf>
    <xf numFmtId="210" fontId="21" fillId="0" borderId="2" xfId="200" applyNumberFormat="1" applyFont="1" applyBorder="1" applyAlignment="1" applyProtection="1">
      <alignment horizontal="center" vertical="center" wrapText="1"/>
      <protection locked="0"/>
    </xf>
    <xf numFmtId="208" fontId="21" fillId="0" borderId="2" xfId="200" applyNumberFormat="1" applyFont="1" applyBorder="1" applyAlignment="1" applyProtection="1">
      <alignment horizontal="right" vertical="center" wrapText="1"/>
      <protection locked="0"/>
    </xf>
    <xf numFmtId="207" fontId="2" fillId="3" borderId="2" xfId="0" applyNumberFormat="1" applyFont="1" applyFill="1" applyBorder="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207" fontId="3" fillId="0" borderId="0" xfId="0" applyNumberFormat="1" applyFont="1" applyAlignment="1">
      <alignment vertical="center"/>
    </xf>
    <xf numFmtId="210" fontId="3" fillId="0" borderId="0" xfId="0" applyNumberFormat="1" applyFont="1" applyAlignment="1">
      <alignment horizontal="center" vertical="center"/>
    </xf>
    <xf numFmtId="208" fontId="3" fillId="0" borderId="0" xfId="1" applyNumberFormat="1" applyFont="1" applyAlignment="1">
      <alignment vertical="center"/>
    </xf>
    <xf numFmtId="208" fontId="3" fillId="0" borderId="0" xfId="0" applyNumberFormat="1" applyFont="1" applyAlignment="1">
      <alignment vertical="center"/>
    </xf>
    <xf numFmtId="0" fontId="1" fillId="2" borderId="0" xfId="0" applyFont="1" applyFill="1" applyAlignment="1">
      <alignment vertical="center"/>
    </xf>
    <xf numFmtId="0" fontId="2" fillId="2" borderId="0" xfId="0" applyFont="1" applyFill="1" applyAlignment="1">
      <alignment vertical="center"/>
    </xf>
    <xf numFmtId="0" fontId="48" fillId="2" borderId="0" xfId="0" applyFont="1" applyFill="1" applyAlignment="1">
      <alignment vertical="center"/>
    </xf>
    <xf numFmtId="0" fontId="3" fillId="3" borderId="0" xfId="0" applyFont="1" applyFill="1" applyAlignment="1">
      <alignment vertical="center"/>
    </xf>
    <xf numFmtId="208" fontId="36" fillId="2" borderId="0" xfId="250" applyNumberFormat="1" applyFont="1" applyFill="1" applyAlignment="1">
      <alignment vertical="center"/>
    </xf>
    <xf numFmtId="208" fontId="3" fillId="2" borderId="0" xfId="0" applyNumberFormat="1" applyFont="1" applyFill="1" applyAlignment="1">
      <alignment vertical="center"/>
    </xf>
    <xf numFmtId="0" fontId="4" fillId="0" borderId="0" xfId="6" applyAlignment="1" applyProtection="1">
      <alignment vertical="center"/>
    </xf>
    <xf numFmtId="0" fontId="13" fillId="0" borderId="0" xfId="6" applyFont="1" applyAlignment="1" applyProtection="1">
      <alignment vertical="center"/>
    </xf>
    <xf numFmtId="208" fontId="36" fillId="0" borderId="0" xfId="250" applyNumberFormat="1" applyFont="1" applyAlignment="1">
      <alignment vertical="center"/>
    </xf>
    <xf numFmtId="208" fontId="36" fillId="0" borderId="0" xfId="250" applyNumberFormat="1" applyFont="1" applyAlignment="1">
      <alignment horizontal="center" vertical="center"/>
    </xf>
    <xf numFmtId="208" fontId="36" fillId="0" borderId="1" xfId="250" applyNumberFormat="1" applyFont="1" applyBorder="1" applyAlignment="1">
      <alignment horizontal="left" vertical="center"/>
    </xf>
    <xf numFmtId="207" fontId="2" fillId="0" borderId="2" xfId="0" applyNumberFormat="1" applyFont="1" applyBorder="1" applyAlignment="1">
      <alignment horizontal="center" vertical="center"/>
    </xf>
    <xf numFmtId="207" fontId="2" fillId="3" borderId="2" xfId="0" applyNumberFormat="1" applyFont="1" applyFill="1" applyBorder="1" applyAlignment="1">
      <alignment horizontal="center" vertical="center"/>
    </xf>
    <xf numFmtId="207" fontId="9" fillId="3" borderId="2" xfId="0" applyNumberFormat="1" applyFont="1" applyFill="1" applyBorder="1" applyAlignment="1">
      <alignment horizontal="left" vertical="center"/>
    </xf>
    <xf numFmtId="208" fontId="36" fillId="0" borderId="0" xfId="250" applyNumberFormat="1" applyFont="1" applyAlignment="1">
      <alignment horizontal="right" vertical="center"/>
    </xf>
    <xf numFmtId="0" fontId="19" fillId="0" borderId="0" xfId="6" applyFont="1" applyAlignment="1" applyProtection="1">
      <alignment vertical="center"/>
    </xf>
    <xf numFmtId="0" fontId="49" fillId="0" borderId="0" xfId="204" applyFont="1" applyAlignment="1">
      <alignment horizontal="center" vertical="center"/>
    </xf>
    <xf numFmtId="0" fontId="36" fillId="0" borderId="2" xfId="203" applyFont="1" applyBorder="1" applyAlignment="1">
      <alignment horizontal="center" vertical="center"/>
    </xf>
    <xf numFmtId="40" fontId="36" fillId="0" borderId="2" xfId="203" applyNumberFormat="1" applyFont="1" applyBorder="1" applyAlignment="1">
      <alignment horizontal="center" vertical="center"/>
    </xf>
    <xf numFmtId="0" fontId="0" fillId="0" borderId="2" xfId="199" applyFont="1" applyBorder="1" applyAlignment="1">
      <alignment horizontal="center" vertical="center"/>
    </xf>
    <xf numFmtId="0" fontId="0" fillId="0" borderId="2" xfId="199" applyFont="1" applyBorder="1" applyAlignment="1">
      <alignment horizontal="left" vertical="center"/>
    </xf>
    <xf numFmtId="207" fontId="50" fillId="0" borderId="2" xfId="205" applyNumberFormat="1" applyBorder="1" applyAlignment="1">
      <alignment horizontal="right" vertical="center"/>
    </xf>
    <xf numFmtId="0" fontId="0" fillId="0" borderId="2" xfId="199" applyFont="1" applyBorder="1" applyAlignment="1">
      <alignment vertical="center"/>
    </xf>
    <xf numFmtId="0" fontId="0" fillId="0" borderId="2" xfId="205" applyFont="1" applyBorder="1" applyAlignment="1">
      <alignment horizontal="center" vertical="center"/>
    </xf>
    <xf numFmtId="0" fontId="50" fillId="0" borderId="2" xfId="205" applyBorder="1" applyAlignment="1">
      <alignment vertical="center"/>
    </xf>
    <xf numFmtId="0" fontId="50" fillId="0" borderId="0" xfId="205" applyAlignment="1">
      <alignment horizontal="center" vertical="center"/>
    </xf>
    <xf numFmtId="0" fontId="36" fillId="0" borderId="2" xfId="199" applyFont="1" applyBorder="1" applyAlignment="1">
      <alignment horizontal="center" vertical="center"/>
    </xf>
    <xf numFmtId="0" fontId="36" fillId="0" borderId="2" xfId="199" applyFont="1" applyBorder="1" applyAlignment="1">
      <alignment horizontal="left" vertical="center"/>
    </xf>
    <xf numFmtId="207" fontId="51" fillId="0" borderId="0" xfId="205" applyNumberFormat="1" applyFont="1" applyAlignment="1">
      <alignment horizontal="center" vertical="center"/>
    </xf>
    <xf numFmtId="207" fontId="51" fillId="0" borderId="0" xfId="205" applyNumberFormat="1" applyFont="1" applyAlignment="1">
      <alignment horizontal="left" vertical="center"/>
    </xf>
    <xf numFmtId="207" fontId="52" fillId="0" borderId="0" xfId="205" applyNumberFormat="1" applyFont="1" applyAlignment="1">
      <alignment horizontal="right" vertical="center"/>
    </xf>
    <xf numFmtId="0" fontId="0" fillId="0" borderId="0" xfId="205" applyFont="1" applyAlignment="1">
      <alignment horizontal="center" vertical="center"/>
    </xf>
    <xf numFmtId="0" fontId="0" fillId="0" borderId="0" xfId="205" applyFont="1" applyAlignment="1">
      <alignment horizontal="left" vertical="center"/>
    </xf>
    <xf numFmtId="0" fontId="52" fillId="0" borderId="0" xfId="205" applyFont="1" applyAlignment="1">
      <alignment horizontal="center" vertical="center"/>
    </xf>
    <xf numFmtId="0" fontId="52" fillId="0" borderId="0" xfId="205" applyFont="1" applyAlignment="1">
      <alignment horizontal="left" vertical="center"/>
    </xf>
    <xf numFmtId="0" fontId="52" fillId="0" borderId="0" xfId="205" applyFont="1" applyAlignment="1">
      <alignment vertical="center"/>
    </xf>
    <xf numFmtId="0" fontId="53" fillId="0" borderId="0" xfId="198" applyFont="1" applyAlignment="1" applyProtection="1">
      <alignment horizontal="center" vertical="center"/>
      <protection locked="0"/>
    </xf>
    <xf numFmtId="0" fontId="54" fillId="0" borderId="0" xfId="198" applyFont="1" applyAlignment="1" applyProtection="1">
      <alignment horizontal="center" vertical="center"/>
      <protection locked="0"/>
    </xf>
    <xf numFmtId="0" fontId="54" fillId="0" borderId="0" xfId="207" applyFont="1" applyAlignment="1" applyProtection="1">
      <alignment vertical="center"/>
      <protection locked="0"/>
    </xf>
    <xf numFmtId="0" fontId="25" fillId="0" borderId="0" xfId="198" applyFont="1" applyAlignment="1" applyProtection="1">
      <alignment horizontal="center" vertical="center"/>
      <protection locked="0"/>
    </xf>
    <xf numFmtId="0" fontId="55" fillId="0" borderId="0" xfId="198" applyFont="1" applyAlignment="1" applyProtection="1">
      <alignment horizontal="left" vertical="center"/>
      <protection locked="0"/>
    </xf>
    <xf numFmtId="0" fontId="0" fillId="0" borderId="0" xfId="198" applyFont="1" applyAlignment="1" applyProtection="1">
      <alignment horizontal="right" vertical="center"/>
      <protection locked="0"/>
    </xf>
    <xf numFmtId="0" fontId="36" fillId="0" borderId="10" xfId="207" applyFont="1" applyBorder="1" applyAlignment="1" applyProtection="1">
      <alignment horizontal="center" vertical="center"/>
      <protection locked="0"/>
    </xf>
    <xf numFmtId="0" fontId="36" fillId="0" borderId="11" xfId="198" applyFont="1" applyBorder="1" applyAlignment="1" applyProtection="1">
      <alignment horizontal="center" vertical="center"/>
      <protection locked="0"/>
    </xf>
    <xf numFmtId="49" fontId="0" fillId="0" borderId="12" xfId="207" applyNumberFormat="1" applyFont="1" applyBorder="1" applyAlignment="1" applyProtection="1">
      <alignment horizontal="center" vertical="center"/>
      <protection locked="0"/>
    </xf>
    <xf numFmtId="0" fontId="25" fillId="0" borderId="13" xfId="207" applyFont="1" applyBorder="1" applyAlignment="1" applyProtection="1">
      <alignment horizontal="center" vertical="center"/>
      <protection locked="0"/>
    </xf>
    <xf numFmtId="0" fontId="25" fillId="0" borderId="14" xfId="207" applyFont="1" applyBorder="1" applyAlignment="1" applyProtection="1">
      <alignment horizontal="center" vertical="center"/>
      <protection locked="0"/>
    </xf>
    <xf numFmtId="0" fontId="0" fillId="0" borderId="15" xfId="207" applyFont="1" applyBorder="1" applyAlignment="1" applyProtection="1">
      <alignment horizontal="center" vertical="center"/>
      <protection locked="0"/>
    </xf>
    <xf numFmtId="0" fontId="36" fillId="0" borderId="15" xfId="207" applyFont="1" applyBorder="1" applyAlignment="1" applyProtection="1">
      <alignment horizontal="center" vertical="center"/>
      <protection locked="0"/>
    </xf>
    <xf numFmtId="0" fontId="25" fillId="0" borderId="16" xfId="207" applyFont="1" applyBorder="1" applyAlignment="1" applyProtection="1">
      <alignment horizontal="center" vertical="center"/>
      <protection locked="0"/>
    </xf>
    <xf numFmtId="0" fontId="25" fillId="0" borderId="0" xfId="207" applyFont="1" applyAlignment="1" applyProtection="1">
      <alignment vertical="center"/>
      <protection locked="0"/>
    </xf>
    <xf numFmtId="0" fontId="37" fillId="0" borderId="17" xfId="207" applyFont="1" applyBorder="1" applyAlignment="1" applyProtection="1">
      <alignment horizontal="center" vertical="center"/>
      <protection locked="0"/>
    </xf>
    <xf numFmtId="0" fontId="36" fillId="0" borderId="2" xfId="198" applyFont="1" applyBorder="1" applyAlignment="1" applyProtection="1">
      <alignment horizontal="center" vertical="center"/>
      <protection locked="0"/>
    </xf>
    <xf numFmtId="0" fontId="25" fillId="0" borderId="5" xfId="207" applyFont="1" applyBorder="1" applyAlignment="1" applyProtection="1">
      <alignment horizontal="center" vertical="center"/>
      <protection locked="0"/>
    </xf>
    <xf numFmtId="0" fontId="25" fillId="0" borderId="6" xfId="207" applyFont="1" applyBorder="1" applyAlignment="1" applyProtection="1">
      <alignment horizontal="center" vertical="center"/>
      <protection locked="0"/>
    </xf>
    <xf numFmtId="0" fontId="25" fillId="0" borderId="7" xfId="207" applyFont="1" applyBorder="1" applyAlignment="1" applyProtection="1">
      <alignment horizontal="center" vertical="center"/>
      <protection locked="0"/>
    </xf>
    <xf numFmtId="0" fontId="37" fillId="0" borderId="2" xfId="198" applyFont="1" applyBorder="1" applyAlignment="1" applyProtection="1">
      <alignment horizontal="center" vertical="center"/>
      <protection locked="0"/>
    </xf>
    <xf numFmtId="0" fontId="25" fillId="0" borderId="8" xfId="207" applyFont="1" applyBorder="1" applyAlignment="1" applyProtection="1">
      <alignment horizontal="center" vertical="center"/>
      <protection locked="0"/>
    </xf>
    <xf numFmtId="0" fontId="37" fillId="0" borderId="8" xfId="207" applyFont="1" applyBorder="1" applyAlignment="1" applyProtection="1">
      <alignment horizontal="center" vertical="center"/>
      <protection locked="0"/>
    </xf>
    <xf numFmtId="0" fontId="25" fillId="0" borderId="18" xfId="207" applyFont="1" applyBorder="1" applyAlignment="1" applyProtection="1">
      <alignment horizontal="center" vertical="center"/>
      <protection locked="0"/>
    </xf>
    <xf numFmtId="0" fontId="36" fillId="0" borderId="19" xfId="198" applyFont="1" applyBorder="1" applyAlignment="1" applyProtection="1">
      <alignment horizontal="center" vertical="center"/>
      <protection locked="0"/>
    </xf>
    <xf numFmtId="0" fontId="0" fillId="0" borderId="5" xfId="207" applyFont="1" applyBorder="1" applyAlignment="1" applyProtection="1">
      <alignment horizontal="center" vertical="center"/>
      <protection locked="0"/>
    </xf>
    <xf numFmtId="0" fontId="36" fillId="0" borderId="2" xfId="207" applyFont="1" applyBorder="1" applyAlignment="1" applyProtection="1">
      <alignment horizontal="center" vertical="center"/>
      <protection locked="0"/>
    </xf>
    <xf numFmtId="0" fontId="25" fillId="0" borderId="2" xfId="207" applyFont="1" applyBorder="1" applyAlignment="1" applyProtection="1">
      <alignment vertical="center"/>
      <protection locked="0"/>
    </xf>
    <xf numFmtId="0" fontId="0" fillId="0" borderId="2" xfId="207" applyFont="1" applyBorder="1" applyAlignment="1" applyProtection="1">
      <alignment horizontal="center" vertical="center"/>
      <protection locked="0"/>
    </xf>
    <xf numFmtId="0" fontId="25" fillId="0" borderId="20" xfId="207" applyFont="1" applyBorder="1" applyAlignment="1" applyProtection="1">
      <alignment horizontal="center" vertical="center"/>
      <protection locked="0"/>
    </xf>
    <xf numFmtId="0" fontId="25" fillId="0" borderId="0" xfId="207" applyFont="1" applyAlignment="1" applyProtection="1">
      <alignment horizontal="center" vertical="center"/>
      <protection locked="0"/>
    </xf>
    <xf numFmtId="0" fontId="36" fillId="0" borderId="19" xfId="207" applyFont="1" applyBorder="1" applyAlignment="1" applyProtection="1">
      <alignment horizontal="center" vertical="center"/>
      <protection locked="0"/>
    </xf>
    <xf numFmtId="0" fontId="25" fillId="0" borderId="2" xfId="207" applyFont="1" applyBorder="1" applyAlignment="1" applyProtection="1">
      <alignment horizontal="center" vertical="center"/>
      <protection locked="0"/>
    </xf>
    <xf numFmtId="0" fontId="37" fillId="0" borderId="2" xfId="207" applyFont="1" applyBorder="1" applyAlignment="1" applyProtection="1">
      <alignment horizontal="center" vertical="center"/>
      <protection locked="0"/>
    </xf>
    <xf numFmtId="0" fontId="0" fillId="0" borderId="5" xfId="207" applyFont="1" applyBorder="1" applyAlignment="1" applyProtection="1">
      <alignment horizontal="center" vertical="center" wrapText="1"/>
      <protection locked="0"/>
    </xf>
    <xf numFmtId="0" fontId="41" fillId="0" borderId="6" xfId="194" applyBorder="1" applyAlignment="1">
      <alignment vertical="center" wrapText="1"/>
    </xf>
    <xf numFmtId="0" fontId="41" fillId="0" borderId="7" xfId="194" applyBorder="1" applyAlignment="1">
      <alignment vertical="center" wrapText="1"/>
    </xf>
    <xf numFmtId="0" fontId="25" fillId="0" borderId="20" xfId="198" applyFont="1" applyBorder="1" applyAlignment="1" applyProtection="1">
      <alignment horizontal="center" vertical="center"/>
      <protection locked="0"/>
    </xf>
    <xf numFmtId="0" fontId="0" fillId="0" borderId="2" xfId="207" applyFont="1" applyBorder="1" applyAlignment="1" applyProtection="1">
      <alignment vertical="center"/>
      <protection locked="0"/>
    </xf>
    <xf numFmtId="0" fontId="36" fillId="0" borderId="2" xfId="207" applyFont="1" applyBorder="1" applyAlignment="1" applyProtection="1">
      <alignment vertical="center"/>
      <protection locked="0"/>
    </xf>
    <xf numFmtId="211" fontId="25" fillId="0" borderId="5" xfId="207" applyNumberFormat="1" applyFont="1" applyBorder="1" applyAlignment="1" applyProtection="1">
      <alignment horizontal="center" vertical="center"/>
      <protection locked="0"/>
    </xf>
    <xf numFmtId="211" fontId="25" fillId="0" borderId="21" xfId="207" applyNumberFormat="1" applyFont="1" applyBorder="1" applyAlignment="1" applyProtection="1">
      <alignment horizontal="center" vertical="center"/>
      <protection locked="0"/>
    </xf>
    <xf numFmtId="0" fontId="25" fillId="0" borderId="20" xfId="207" applyFont="1" applyBorder="1" applyAlignment="1" applyProtection="1">
      <alignment vertical="center"/>
      <protection locked="0"/>
    </xf>
    <xf numFmtId="0" fontId="36" fillId="0" borderId="22" xfId="207" applyFont="1" applyBorder="1" applyAlignment="1" applyProtection="1">
      <alignment horizontal="center" vertical="center"/>
      <protection locked="0"/>
    </xf>
    <xf numFmtId="0" fontId="25" fillId="0" borderId="4" xfId="207" applyFont="1" applyBorder="1" applyAlignment="1" applyProtection="1">
      <alignment vertical="center"/>
      <protection locked="0"/>
    </xf>
    <xf numFmtId="0" fontId="36" fillId="0" borderId="4" xfId="198" applyFont="1" applyBorder="1" applyAlignment="1" applyProtection="1">
      <alignment horizontal="center" vertical="center"/>
      <protection locked="0"/>
    </xf>
    <xf numFmtId="0" fontId="36" fillId="0" borderId="4" xfId="207" applyFont="1" applyBorder="1" applyAlignment="1" applyProtection="1">
      <alignment vertical="center"/>
      <protection locked="0"/>
    </xf>
    <xf numFmtId="58" fontId="25" fillId="0" borderId="4" xfId="207" applyNumberFormat="1" applyFont="1" applyBorder="1" applyAlignment="1" applyProtection="1">
      <alignment vertical="center"/>
      <protection locked="0"/>
    </xf>
    <xf numFmtId="0" fontId="36" fillId="0" borderId="4" xfId="207" applyFont="1" applyBorder="1" applyAlignment="1" applyProtection="1">
      <alignment horizontal="center" vertical="center"/>
      <protection locked="0"/>
    </xf>
    <xf numFmtId="0" fontId="0" fillId="0" borderId="23" xfId="207" applyFont="1" applyBorder="1" applyAlignment="1" applyProtection="1">
      <alignment horizontal="center" vertical="center"/>
      <protection locked="0"/>
    </xf>
    <xf numFmtId="0" fontId="25" fillId="0" borderId="3" xfId="207" applyFont="1" applyBorder="1" applyAlignment="1" applyProtection="1">
      <alignment horizontal="center" vertical="center"/>
      <protection locked="0"/>
    </xf>
    <xf numFmtId="0" fontId="25" fillId="0" borderId="24" xfId="207" applyFont="1" applyBorder="1" applyAlignment="1" applyProtection="1">
      <alignment horizontal="center" vertical="center"/>
      <protection locked="0"/>
    </xf>
    <xf numFmtId="0" fontId="36" fillId="0" borderId="25" xfId="207" applyFont="1" applyBorder="1" applyAlignment="1" applyProtection="1">
      <alignment horizontal="center" vertical="center"/>
      <protection locked="0"/>
    </xf>
    <xf numFmtId="0" fontId="37" fillId="0" borderId="26" xfId="207" applyFont="1" applyBorder="1" applyAlignment="1" applyProtection="1">
      <alignment horizontal="center" vertical="center"/>
      <protection locked="0"/>
    </xf>
    <xf numFmtId="0" fontId="37" fillId="0" borderId="27" xfId="207" applyFont="1" applyBorder="1" applyAlignment="1" applyProtection="1">
      <alignment horizontal="center" vertical="center"/>
      <protection locked="0"/>
    </xf>
    <xf numFmtId="0" fontId="36" fillId="0" borderId="12" xfId="207" applyFont="1" applyBorder="1" applyAlignment="1" applyProtection="1">
      <alignment horizontal="center" vertical="center"/>
      <protection locked="0"/>
    </xf>
    <xf numFmtId="0" fontId="37" fillId="0" borderId="14" xfId="207" applyFont="1" applyBorder="1" applyAlignment="1" applyProtection="1">
      <alignment horizontal="center" vertical="center"/>
      <protection locked="0"/>
    </xf>
    <xf numFmtId="0" fontId="37" fillId="0" borderId="28" xfId="207" applyFont="1" applyBorder="1" applyAlignment="1" applyProtection="1">
      <alignment horizontal="center" vertical="center"/>
      <protection locked="0"/>
    </xf>
    <xf numFmtId="0" fontId="37" fillId="0" borderId="0" xfId="198" applyFont="1" applyAlignment="1" applyProtection="1">
      <alignment vertical="center"/>
      <protection locked="0"/>
    </xf>
    <xf numFmtId="0" fontId="37" fillId="0" borderId="29" xfId="207" applyFont="1" applyBorder="1" applyAlignment="1" applyProtection="1">
      <alignment horizontal="center" vertical="center"/>
      <protection locked="0"/>
    </xf>
    <xf numFmtId="0" fontId="37" fillId="0" borderId="1" xfId="207" applyFont="1" applyBorder="1" applyAlignment="1" applyProtection="1">
      <alignment horizontal="center" vertical="center"/>
      <protection locked="0"/>
    </xf>
    <xf numFmtId="0" fontId="37" fillId="0" borderId="30" xfId="207" applyFont="1" applyBorder="1" applyAlignment="1" applyProtection="1">
      <alignment horizontal="center" vertical="center"/>
      <protection locked="0"/>
    </xf>
    <xf numFmtId="0" fontId="36" fillId="0" borderId="20" xfId="198" applyFont="1" applyBorder="1" applyAlignment="1" applyProtection="1">
      <alignment horizontal="center" vertical="center"/>
      <protection locked="0"/>
    </xf>
    <xf numFmtId="0" fontId="25" fillId="0" borderId="19" xfId="207" applyFont="1" applyBorder="1" applyAlignment="1" applyProtection="1">
      <alignment horizontal="center" vertical="center"/>
      <protection locked="0"/>
    </xf>
    <xf numFmtId="0" fontId="0" fillId="0" borderId="5" xfId="229" applyFont="1" applyBorder="1" applyAlignment="1" applyProtection="1">
      <alignment horizontal="center" vertical="center"/>
      <protection locked="0"/>
    </xf>
    <xf numFmtId="0" fontId="25" fillId="0" borderId="6" xfId="229" applyFont="1" applyBorder="1" applyAlignment="1" applyProtection="1">
      <alignment horizontal="center" vertical="center"/>
      <protection locked="0"/>
    </xf>
    <xf numFmtId="0" fontId="25" fillId="0" borderId="7" xfId="229" applyFont="1" applyBorder="1" applyAlignment="1" applyProtection="1">
      <alignment horizontal="center" vertical="center"/>
      <protection locked="0"/>
    </xf>
    <xf numFmtId="4" fontId="25" fillId="0" borderId="2" xfId="229" applyNumberFormat="1" applyFont="1" applyBorder="1" applyAlignment="1" applyProtection="1">
      <alignment horizontal="right" vertical="center"/>
      <protection locked="0"/>
    </xf>
    <xf numFmtId="9" fontId="25" fillId="0" borderId="2" xfId="186" applyFont="1" applyBorder="1" applyAlignment="1" applyProtection="1">
      <alignment horizontal="right" vertical="center"/>
      <protection locked="0"/>
    </xf>
    <xf numFmtId="9" fontId="25" fillId="0" borderId="20" xfId="186" applyFont="1" applyBorder="1" applyAlignment="1" applyProtection="1">
      <alignment horizontal="right" vertical="center"/>
      <protection locked="0"/>
    </xf>
    <xf numFmtId="0" fontId="25" fillId="0" borderId="0" xfId="198" applyFont="1" applyAlignment="1" applyProtection="1">
      <alignment vertical="center"/>
      <protection locked="0"/>
    </xf>
    <xf numFmtId="0" fontId="25" fillId="0" borderId="7" xfId="207" applyFont="1" applyBorder="1" applyAlignment="1" applyProtection="1">
      <alignment vertical="center"/>
      <protection locked="0"/>
    </xf>
    <xf numFmtId="0" fontId="25" fillId="0" borderId="31" xfId="207" applyFont="1" applyBorder="1" applyAlignment="1" applyProtection="1">
      <alignment vertical="center"/>
      <protection locked="0"/>
    </xf>
    <xf numFmtId="0" fontId="25" fillId="0" borderId="32" xfId="207" applyFont="1" applyBorder="1" applyAlignment="1" applyProtection="1">
      <alignment vertical="center"/>
      <protection locked="0"/>
    </xf>
    <xf numFmtId="0" fontId="0" fillId="0" borderId="22" xfId="207" applyFont="1" applyBorder="1" applyAlignment="1" applyProtection="1">
      <alignment horizontal="center" vertical="center"/>
      <protection locked="0"/>
    </xf>
    <xf numFmtId="0" fontId="25" fillId="0" borderId="23" xfId="207" applyFont="1" applyBorder="1" applyAlignment="1" applyProtection="1">
      <alignment horizontal="center" vertical="center"/>
      <protection locked="0"/>
    </xf>
    <xf numFmtId="0" fontId="25" fillId="0" borderId="31" xfId="207" applyFont="1" applyBorder="1" applyAlignment="1" applyProtection="1">
      <alignment horizontal="center" vertical="center"/>
      <protection locked="0"/>
    </xf>
    <xf numFmtId="4" fontId="25" fillId="0" borderId="31" xfId="207" applyNumberFormat="1" applyFont="1" applyBorder="1" applyAlignment="1" applyProtection="1">
      <alignment vertical="center"/>
      <protection locked="0"/>
    </xf>
    <xf numFmtId="4" fontId="25" fillId="0" borderId="4" xfId="207" applyNumberFormat="1" applyFont="1" applyBorder="1" applyAlignment="1" applyProtection="1">
      <alignment vertical="center"/>
      <protection locked="0"/>
    </xf>
    <xf numFmtId="0" fontId="36" fillId="0" borderId="33" xfId="207" applyFont="1" applyBorder="1" applyAlignment="1" applyProtection="1">
      <alignment horizontal="center" vertical="center"/>
      <protection locked="0"/>
    </xf>
    <xf numFmtId="0" fontId="37" fillId="0" borderId="13" xfId="207" applyFont="1" applyBorder="1" applyAlignment="1" applyProtection="1">
      <alignment horizontal="center" vertical="center"/>
      <protection locked="0"/>
    </xf>
    <xf numFmtId="0" fontId="36" fillId="0" borderId="11" xfId="207" applyFont="1" applyBorder="1" applyAlignment="1" applyProtection="1">
      <alignment horizontal="center" vertical="center"/>
      <protection locked="0"/>
    </xf>
    <xf numFmtId="0" fontId="36" fillId="0" borderId="34" xfId="207" applyFont="1" applyBorder="1" applyAlignment="1" applyProtection="1">
      <alignment horizontal="center" vertical="center"/>
      <protection locked="0"/>
    </xf>
    <xf numFmtId="43" fontId="0" fillId="0" borderId="5" xfId="211" applyNumberFormat="1" applyFont="1" applyBorder="1" applyAlignment="1" applyProtection="1">
      <alignment horizontal="center" vertical="center"/>
      <protection locked="0"/>
    </xf>
    <xf numFmtId="43" fontId="25" fillId="0" borderId="6" xfId="211" applyNumberFormat="1" applyFont="1" applyBorder="1" applyAlignment="1" applyProtection="1">
      <alignment horizontal="center" vertical="center"/>
      <protection locked="0"/>
    </xf>
    <xf numFmtId="43" fontId="25" fillId="0" borderId="7" xfId="211" applyNumberFormat="1" applyFont="1" applyBorder="1" applyAlignment="1" applyProtection="1">
      <alignment horizontal="center" vertical="center"/>
      <protection locked="0"/>
    </xf>
    <xf numFmtId="10" fontId="25" fillId="0" borderId="2" xfId="186" applyNumberFormat="1" applyFont="1" applyBorder="1" applyAlignment="1" applyProtection="1">
      <alignment horizontal="center" vertical="center"/>
      <protection locked="0"/>
    </xf>
    <xf numFmtId="0" fontId="0" fillId="0" borderId="20" xfId="207" applyFont="1" applyBorder="1" applyAlignment="1" applyProtection="1">
      <alignment horizontal="center" vertical="center"/>
      <protection locked="0"/>
    </xf>
    <xf numFmtId="43" fontId="0" fillId="0" borderId="6" xfId="211" applyNumberFormat="1" applyFont="1" applyBorder="1" applyAlignment="1" applyProtection="1">
      <alignment horizontal="center" vertical="center"/>
      <protection locked="0"/>
    </xf>
    <xf numFmtId="43" fontId="0" fillId="0" borderId="7" xfId="211" applyNumberFormat="1" applyFont="1" applyBorder="1" applyAlignment="1" applyProtection="1">
      <alignment horizontal="center" vertical="center"/>
      <protection locked="0"/>
    </xf>
    <xf numFmtId="0" fontId="25" fillId="0" borderId="22" xfId="207" applyFont="1" applyBorder="1" applyAlignment="1" applyProtection="1">
      <alignment horizontal="center" vertical="center"/>
      <protection locked="0"/>
    </xf>
    <xf numFmtId="43" fontId="25" fillId="0" borderId="5" xfId="211" applyNumberFormat="1" applyFont="1" applyBorder="1" applyAlignment="1" applyProtection="1">
      <alignment horizontal="center" vertical="center"/>
      <protection locked="0"/>
    </xf>
    <xf numFmtId="0" fontId="25" fillId="0" borderId="3" xfId="207" applyFont="1" applyBorder="1" applyAlignment="1" applyProtection="1">
      <alignment vertical="center"/>
      <protection locked="0"/>
    </xf>
    <xf numFmtId="0" fontId="36" fillId="0" borderId="35" xfId="207" applyFont="1" applyBorder="1" applyAlignment="1" applyProtection="1">
      <alignment horizontal="center" vertical="center"/>
      <protection locked="0"/>
    </xf>
    <xf numFmtId="0" fontId="37" fillId="0" borderId="7" xfId="207" applyFont="1" applyBorder="1" applyAlignment="1" applyProtection="1">
      <alignment horizontal="center" vertical="center"/>
      <protection locked="0"/>
    </xf>
    <xf numFmtId="0" fontId="36" fillId="0" borderId="36" xfId="207" applyFont="1" applyBorder="1" applyAlignment="1" applyProtection="1">
      <alignment horizontal="center" vertical="center"/>
      <protection locked="0"/>
    </xf>
    <xf numFmtId="0" fontId="37" fillId="0" borderId="37" xfId="207" applyFont="1" applyBorder="1" applyAlignment="1" applyProtection="1">
      <alignment horizontal="center" vertical="center"/>
      <protection locked="0"/>
    </xf>
    <xf numFmtId="0" fontId="25" fillId="0" borderId="38" xfId="207" applyFont="1" applyBorder="1" applyAlignment="1" applyProtection="1">
      <alignment horizontal="center" vertical="center"/>
      <protection locked="0"/>
    </xf>
    <xf numFmtId="0" fontId="25" fillId="0" borderId="39" xfId="207" applyFont="1" applyBorder="1" applyAlignment="1" applyProtection="1">
      <alignment horizontal="center" vertical="center"/>
      <protection locked="0"/>
    </xf>
    <xf numFmtId="0" fontId="25" fillId="0" borderId="40" xfId="207" applyFont="1" applyBorder="1" applyAlignment="1" applyProtection="1">
      <alignment horizontal="center" vertical="center"/>
      <protection locked="0"/>
    </xf>
    <xf numFmtId="0" fontId="56" fillId="0" borderId="41" xfId="207" applyFont="1" applyBorder="1" applyAlignment="1" applyProtection="1">
      <alignment horizontal="left" vertical="center"/>
      <protection locked="0"/>
    </xf>
    <xf numFmtId="0" fontId="37" fillId="0" borderId="41" xfId="207" applyFont="1" applyBorder="1" applyAlignment="1" applyProtection="1">
      <alignment horizontal="center" vertical="center"/>
      <protection locked="0"/>
    </xf>
    <xf numFmtId="0" fontId="25" fillId="0" borderId="41" xfId="207" applyFont="1" applyBorder="1" applyAlignment="1" applyProtection="1">
      <alignment horizontal="center" vertical="center"/>
      <protection locked="0"/>
    </xf>
    <xf numFmtId="0" fontId="36" fillId="0" borderId="17" xfId="207" applyFont="1" applyBorder="1" applyAlignment="1" applyProtection="1">
      <alignment horizontal="center" vertical="center"/>
      <protection locked="0"/>
    </xf>
    <xf numFmtId="0" fontId="36" fillId="0" borderId="8" xfId="207" applyFont="1" applyBorder="1" applyAlignment="1" applyProtection="1">
      <alignment horizontal="center" vertical="center"/>
      <protection locked="0"/>
    </xf>
    <xf numFmtId="0" fontId="37" fillId="0" borderId="42" xfId="207" applyFont="1" applyBorder="1" applyAlignment="1" applyProtection="1">
      <alignment horizontal="center" vertical="center"/>
      <protection locked="0"/>
    </xf>
    <xf numFmtId="0" fontId="37" fillId="0" borderId="43" xfId="207" applyFont="1" applyBorder="1" applyAlignment="1" applyProtection="1">
      <alignment horizontal="center" vertical="center"/>
      <protection locked="0"/>
    </xf>
    <xf numFmtId="0" fontId="37" fillId="0" borderId="44" xfId="207" applyFont="1" applyBorder="1" applyAlignment="1" applyProtection="1">
      <alignment horizontal="center" vertical="center"/>
      <protection locked="0"/>
    </xf>
    <xf numFmtId="0" fontId="36" fillId="0" borderId="45" xfId="207" applyFont="1" applyBorder="1" applyAlignment="1" applyProtection="1">
      <alignment horizontal="center" vertical="center"/>
      <protection locked="0"/>
    </xf>
    <xf numFmtId="0" fontId="37" fillId="0" borderId="45" xfId="207" applyFont="1" applyBorder="1" applyAlignment="1" applyProtection="1">
      <alignment horizontal="center" vertical="center"/>
      <protection locked="0"/>
    </xf>
    <xf numFmtId="0" fontId="37" fillId="0" borderId="18" xfId="207" applyFont="1" applyBorder="1" applyAlignment="1" applyProtection="1">
      <alignment horizontal="center" vertical="center"/>
      <protection locked="0"/>
    </xf>
    <xf numFmtId="0" fontId="37" fillId="0" borderId="19" xfId="207" applyFont="1" applyBorder="1" applyAlignment="1" applyProtection="1">
      <alignment horizontal="center" vertical="center"/>
      <protection locked="0"/>
    </xf>
    <xf numFmtId="0" fontId="25" fillId="0" borderId="2" xfId="198" applyFont="1" applyBorder="1" applyAlignment="1" applyProtection="1">
      <alignment horizontal="center" vertical="center"/>
      <protection locked="0"/>
    </xf>
    <xf numFmtId="49" fontId="25" fillId="0" borderId="2" xfId="207" applyNumberFormat="1" applyFont="1" applyBorder="1" applyAlignment="1" applyProtection="1">
      <alignment horizontal="center" vertical="center"/>
      <protection locked="0"/>
    </xf>
    <xf numFmtId="49" fontId="36" fillId="0" borderId="2" xfId="207" applyNumberFormat="1" applyFont="1" applyBorder="1" applyAlignment="1" applyProtection="1">
      <alignment horizontal="center" vertical="center"/>
      <protection locked="0"/>
    </xf>
    <xf numFmtId="0" fontId="37" fillId="0" borderId="20" xfId="207" applyFont="1" applyBorder="1" applyAlignment="1" applyProtection="1">
      <alignment horizontal="center" vertical="center"/>
      <protection locked="0"/>
    </xf>
    <xf numFmtId="0" fontId="36" fillId="0" borderId="19" xfId="207" applyFont="1" applyBorder="1" applyAlignment="1" applyProtection="1">
      <alignment horizontal="left" vertical="center"/>
      <protection locked="0"/>
    </xf>
    <xf numFmtId="49" fontId="36" fillId="0" borderId="5" xfId="207" applyNumberFormat="1" applyFont="1" applyBorder="1" applyAlignment="1" applyProtection="1">
      <alignment horizontal="center" vertical="center"/>
      <protection locked="0"/>
    </xf>
    <xf numFmtId="0" fontId="36" fillId="0" borderId="6" xfId="207" applyFont="1" applyBorder="1" applyAlignment="1" applyProtection="1">
      <alignment horizontal="center" vertical="center"/>
      <protection locked="0"/>
    </xf>
    <xf numFmtId="0" fontId="36" fillId="0" borderId="21" xfId="207" applyFont="1" applyBorder="1" applyAlignment="1" applyProtection="1">
      <alignment horizontal="center" vertical="center"/>
      <protection locked="0"/>
    </xf>
    <xf numFmtId="0" fontId="37" fillId="0" borderId="2" xfId="207" applyFont="1" applyBorder="1" applyAlignment="1" applyProtection="1">
      <alignment horizontal="left" vertical="center"/>
      <protection locked="0"/>
    </xf>
    <xf numFmtId="49" fontId="0" fillId="0" borderId="2" xfId="207" applyNumberFormat="1" applyFont="1" applyBorder="1" applyAlignment="1" applyProtection="1">
      <alignment horizontal="center" vertical="center"/>
      <protection locked="0"/>
    </xf>
    <xf numFmtId="0" fontId="36" fillId="0" borderId="46" xfId="207" applyFont="1" applyBorder="1" applyAlignment="1" applyProtection="1">
      <alignment horizontal="left" vertical="center"/>
      <protection locked="0"/>
    </xf>
    <xf numFmtId="0" fontId="37" fillId="0" borderId="47" xfId="207" applyFont="1" applyBorder="1" applyAlignment="1" applyProtection="1">
      <alignment horizontal="left" vertical="center"/>
      <protection locked="0"/>
    </xf>
    <xf numFmtId="49" fontId="0" fillId="0" borderId="48" xfId="207" applyNumberFormat="1" applyFont="1" applyBorder="1" applyAlignment="1" applyProtection="1">
      <alignment horizontal="center" vertical="center"/>
      <protection locked="0"/>
    </xf>
    <xf numFmtId="0" fontId="25" fillId="0" borderId="48" xfId="207" applyFont="1" applyBorder="1" applyAlignment="1" applyProtection="1">
      <alignment horizontal="center" vertical="center"/>
      <protection locked="0"/>
    </xf>
    <xf numFmtId="49" fontId="25" fillId="0" borderId="48" xfId="207" applyNumberFormat="1" applyFont="1" applyBorder="1" applyAlignment="1" applyProtection="1">
      <alignment horizontal="center" vertical="center"/>
      <protection locked="0"/>
    </xf>
    <xf numFmtId="0" fontId="25" fillId="0" borderId="49" xfId="207" applyFont="1" applyBorder="1" applyAlignment="1" applyProtection="1">
      <alignment vertical="center"/>
      <protection locked="0"/>
    </xf>
    <xf numFmtId="0" fontId="37" fillId="0" borderId="0" xfId="207" applyFont="1" applyAlignment="1" applyProtection="1">
      <alignment horizontal="center" vertical="center"/>
      <protection locked="0"/>
    </xf>
    <xf numFmtId="0" fontId="0" fillId="9" borderId="0" xfId="0" applyFill="1"/>
    <xf numFmtId="0" fontId="57" fillId="9" borderId="41" xfId="0" applyFont="1" applyFill="1" applyBorder="1" applyAlignment="1">
      <alignment horizontal="center"/>
    </xf>
    <xf numFmtId="0" fontId="58" fillId="9" borderId="50" xfId="6" applyNumberFormat="1" applyFont="1" applyFill="1" applyBorder="1" applyAlignment="1" applyProtection="1">
      <alignment vertical="center"/>
    </xf>
    <xf numFmtId="0" fontId="5" fillId="9" borderId="50" xfId="0" applyFont="1" applyFill="1" applyBorder="1"/>
    <xf numFmtId="0" fontId="59" fillId="9" borderId="0" xfId="0" applyFont="1" applyFill="1" applyAlignment="1">
      <alignment horizontal="right"/>
    </xf>
    <xf numFmtId="0" fontId="60" fillId="9" borderId="0" xfId="0" applyFont="1" applyFill="1"/>
    <xf numFmtId="0" fontId="59" fillId="9" borderId="0" xfId="0" applyFont="1" applyFill="1"/>
    <xf numFmtId="0" fontId="61" fillId="9" borderId="0" xfId="0" applyFont="1" applyFill="1"/>
    <xf numFmtId="0" fontId="62" fillId="9" borderId="0" xfId="0" applyFont="1" applyFill="1" applyAlignment="1">
      <alignment horizontal="center"/>
    </xf>
    <xf numFmtId="0" fontId="62" fillId="9" borderId="0" xfId="0" applyFont="1" applyFill="1"/>
    <xf numFmtId="0" fontId="63" fillId="9" borderId="0" xfId="0" applyFont="1" applyFill="1"/>
    <xf numFmtId="0" fontId="60" fillId="9" borderId="0" xfId="0" applyFont="1" applyFill="1" applyAlignment="1">
      <alignment vertical="top"/>
    </xf>
    <xf numFmtId="0" fontId="59" fillId="9" borderId="1" xfId="0" applyFont="1" applyFill="1" applyBorder="1" applyAlignment="1">
      <alignment vertical="top"/>
    </xf>
    <xf numFmtId="0" fontId="64" fillId="9" borderId="1" xfId="0" applyFont="1" applyFill="1" applyBorder="1" applyAlignment="1">
      <alignment vertical="top"/>
    </xf>
    <xf numFmtId="0" fontId="59" fillId="9" borderId="0" xfId="0" applyFont="1" applyFill="1" applyAlignment="1">
      <alignment vertical="top"/>
    </xf>
    <xf numFmtId="0" fontId="5" fillId="9" borderId="0" xfId="0" applyFont="1" applyFill="1"/>
    <xf numFmtId="0" fontId="0" fillId="10" borderId="0" xfId="0" applyFill="1"/>
    <xf numFmtId="0" fontId="4" fillId="11" borderId="0" xfId="6" applyNumberFormat="1" applyFill="1" applyBorder="1" applyAlignment="1" applyProtection="1">
      <alignment horizontal="center"/>
    </xf>
    <xf numFmtId="0" fontId="65" fillId="12" borderId="51" xfId="209" applyFont="1" applyFill="1" applyBorder="1" applyAlignment="1">
      <alignment horizontal="center" vertical="center"/>
    </xf>
    <xf numFmtId="0" fontId="65" fillId="12" borderId="52" xfId="209" applyFont="1" applyFill="1" applyBorder="1" applyAlignment="1">
      <alignment horizontal="center" vertical="center"/>
    </xf>
    <xf numFmtId="0" fontId="65" fillId="12" borderId="53" xfId="209" applyFont="1" applyFill="1" applyBorder="1" applyAlignment="1">
      <alignment horizontal="center" vertical="center"/>
    </xf>
    <xf numFmtId="0" fontId="65" fillId="12" borderId="54" xfId="209" applyFont="1" applyFill="1" applyBorder="1" applyAlignment="1">
      <alignment horizontal="center" vertical="center"/>
    </xf>
    <xf numFmtId="0" fontId="66" fillId="13" borderId="55" xfId="209" applyFont="1" applyFill="1" applyBorder="1" applyAlignment="1">
      <alignment horizontal="center" vertical="center"/>
    </xf>
    <xf numFmtId="0" fontId="66" fillId="13" borderId="56" xfId="209" applyFont="1" applyFill="1" applyBorder="1" applyAlignment="1">
      <alignment horizontal="center" vertical="center"/>
    </xf>
    <xf numFmtId="0" fontId="66" fillId="13" borderId="57" xfId="209" applyFont="1" applyFill="1" applyBorder="1" applyAlignment="1">
      <alignment horizontal="center" vertical="center"/>
    </xf>
    <xf numFmtId="0" fontId="65" fillId="12" borderId="58" xfId="209" applyFont="1" applyFill="1" applyBorder="1" applyAlignment="1">
      <alignment horizontal="center" vertical="center"/>
    </xf>
    <xf numFmtId="0" fontId="66" fillId="13" borderId="59" xfId="209" applyFont="1" applyFill="1" applyBorder="1" applyAlignment="1">
      <alignment horizontal="center" vertical="center"/>
    </xf>
    <xf numFmtId="0" fontId="66" fillId="13" borderId="0" xfId="209" applyFont="1" applyFill="1" applyAlignment="1">
      <alignment horizontal="center" vertical="center"/>
    </xf>
    <xf numFmtId="0" fontId="66" fillId="13" borderId="60" xfId="209" applyFont="1" applyFill="1" applyBorder="1" applyAlignment="1">
      <alignment horizontal="center" vertical="center"/>
    </xf>
    <xf numFmtId="0" fontId="67" fillId="13" borderId="59" xfId="6" applyNumberFormat="1" applyFont="1" applyFill="1" applyBorder="1" applyAlignment="1" applyProtection="1"/>
    <xf numFmtId="0" fontId="67" fillId="13" borderId="0" xfId="6" applyNumberFormat="1" applyFont="1" applyFill="1" applyBorder="1" applyAlignment="1" applyProtection="1"/>
    <xf numFmtId="0" fontId="67" fillId="13" borderId="60" xfId="6" applyNumberFormat="1" applyFont="1" applyFill="1" applyBorder="1" applyAlignment="1" applyProtection="1"/>
    <xf numFmtId="0" fontId="36" fillId="13" borderId="59" xfId="209" applyFont="1" applyFill="1" applyBorder="1" applyAlignment="1">
      <alignment horizontal="center" vertical="center"/>
    </xf>
    <xf numFmtId="0" fontId="36" fillId="13" borderId="0" xfId="209" applyFont="1" applyFill="1" applyAlignment="1">
      <alignment horizontal="center" vertical="center"/>
    </xf>
    <xf numFmtId="0" fontId="68" fillId="13" borderId="60" xfId="209" applyFont="1" applyFill="1" applyBorder="1" applyAlignment="1">
      <alignment horizontal="center" vertical="center"/>
    </xf>
    <xf numFmtId="0" fontId="69" fillId="13" borderId="59" xfId="209" applyFont="1" applyFill="1" applyBorder="1" applyAlignment="1">
      <alignment horizontal="center" vertical="center" wrapText="1"/>
    </xf>
    <xf numFmtId="0" fontId="69" fillId="13" borderId="61" xfId="209" applyFont="1" applyFill="1" applyBorder="1" applyAlignment="1">
      <alignment horizontal="center" vertical="center" wrapText="1"/>
    </xf>
    <xf numFmtId="0" fontId="70" fillId="14" borderId="62" xfId="209" applyFont="1" applyFill="1" applyBorder="1" applyAlignment="1" applyProtection="1">
      <alignment horizontal="center" vertical="center"/>
      <protection locked="0"/>
    </xf>
    <xf numFmtId="0" fontId="70" fillId="14" borderId="63" xfId="209" applyFont="1" applyFill="1" applyBorder="1" applyAlignment="1" applyProtection="1">
      <alignment horizontal="center" vertical="center"/>
      <protection locked="0"/>
    </xf>
    <xf numFmtId="0" fontId="70" fillId="14" borderId="64" xfId="209" applyFont="1" applyFill="1" applyBorder="1" applyAlignment="1" applyProtection="1">
      <alignment horizontal="center" vertical="center"/>
      <protection locked="0"/>
    </xf>
    <xf numFmtId="0" fontId="71" fillId="13" borderId="59" xfId="209" applyFont="1" applyFill="1" applyBorder="1" applyAlignment="1">
      <alignment horizontal="center" vertical="center"/>
    </xf>
    <xf numFmtId="0" fontId="71" fillId="13" borderId="0" xfId="209" applyFont="1" applyFill="1" applyAlignment="1">
      <alignment horizontal="center" vertical="center"/>
    </xf>
    <xf numFmtId="0" fontId="69" fillId="13" borderId="59" xfId="209" applyFont="1" applyFill="1" applyBorder="1" applyAlignment="1">
      <alignment horizontal="right" vertical="center"/>
    </xf>
    <xf numFmtId="0" fontId="69" fillId="13" borderId="61" xfId="209" applyFont="1" applyFill="1" applyBorder="1" applyAlignment="1">
      <alignment horizontal="center" vertical="center"/>
    </xf>
    <xf numFmtId="49" fontId="72" fillId="14" borderId="63" xfId="209" applyNumberFormat="1" applyFont="1" applyFill="1" applyBorder="1" applyAlignment="1" applyProtection="1">
      <alignment horizontal="center" vertical="center"/>
      <protection locked="0"/>
    </xf>
    <xf numFmtId="49" fontId="73" fillId="14" borderId="63" xfId="209" applyNumberFormat="1" applyFont="1" applyFill="1" applyBorder="1" applyAlignment="1">
      <alignment horizontal="center" vertical="center"/>
    </xf>
    <xf numFmtId="49" fontId="74" fillId="14" borderId="63" xfId="209" applyNumberFormat="1" applyFont="1" applyFill="1" applyBorder="1" applyAlignment="1" applyProtection="1">
      <alignment horizontal="center" vertical="center"/>
      <protection locked="0"/>
    </xf>
    <xf numFmtId="49" fontId="73" fillId="14" borderId="63" xfId="209" applyNumberFormat="1" applyFont="1" applyFill="1" applyBorder="1" applyAlignment="1">
      <alignment vertical="center"/>
    </xf>
    <xf numFmtId="49" fontId="73" fillId="14" borderId="64" xfId="209" applyNumberFormat="1" applyFont="1" applyFill="1" applyBorder="1" applyAlignment="1">
      <alignment vertical="center"/>
    </xf>
    <xf numFmtId="0" fontId="71" fillId="13" borderId="65" xfId="209" applyFont="1" applyFill="1" applyBorder="1" applyAlignment="1">
      <alignment horizontal="center" vertical="center"/>
    </xf>
    <xf numFmtId="0" fontId="71" fillId="13" borderId="66" xfId="209" applyFont="1" applyFill="1" applyBorder="1" applyAlignment="1">
      <alignment horizontal="center" vertical="center"/>
    </xf>
    <xf numFmtId="0" fontId="68" fillId="13" borderId="67" xfId="209" applyFont="1" applyFill="1" applyBorder="1" applyAlignment="1">
      <alignment horizontal="center" vertical="center"/>
    </xf>
    <xf numFmtId="0" fontId="75" fillId="12" borderId="68" xfId="209" applyFont="1" applyFill="1" applyBorder="1" applyAlignment="1">
      <alignment horizontal="center" vertical="center"/>
    </xf>
    <xf numFmtId="0" fontId="75" fillId="12" borderId="69" xfId="209" applyFont="1" applyFill="1" applyBorder="1" applyAlignment="1">
      <alignment horizontal="center" vertical="center"/>
    </xf>
    <xf numFmtId="0" fontId="75" fillId="12" borderId="70" xfId="209" applyFont="1" applyFill="1" applyBorder="1" applyAlignment="1">
      <alignment horizontal="center" vertical="center"/>
    </xf>
    <xf numFmtId="0" fontId="35" fillId="0" borderId="2" xfId="0" applyFont="1" applyFill="1" applyBorder="1" applyAlignment="1" quotePrefix="1">
      <alignment horizontal="left" vertical="center"/>
    </xf>
    <xf numFmtId="0" fontId="0" fillId="0" borderId="0" xfId="0" quotePrefix="1"/>
    <xf numFmtId="43" fontId="0" fillId="0" borderId="0" xfId="0" applyNumberFormat="1" quotePrefix="1"/>
  </cellXfs>
  <cellStyles count="2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 xfId="49"/>
    <cellStyle name="?? [0]" xfId="50"/>
    <cellStyle name="??_0N-HANDLING " xfId="51"/>
    <cellStyle name="@_text" xfId="52"/>
    <cellStyle name="_(中企华)审计评估联合申报明细表.V1" xfId="53"/>
    <cellStyle name="_CBRE明细表" xfId="54"/>
    <cellStyle name="_ET_STYLE_NoName_00_" xfId="55"/>
    <cellStyle name="_KPMG original version" xfId="56"/>
    <cellStyle name="_KPMG original version_(中企华)审计评估联合申报明细表.V1" xfId="57"/>
    <cellStyle name="_KPMG original version_附件1：审计评估联合申报明细表" xfId="58"/>
    <cellStyle name="_long term loan - others 300504" xfId="59"/>
    <cellStyle name="_long term loan - others 300504_(中企华)审计评估联合申报明细表.V1" xfId="60"/>
    <cellStyle name="_long term loan - others 300504_KPMG original version" xfId="61"/>
    <cellStyle name="_long term loan - others 300504_KPMG original version_(中企华)审计评估联合申报明细表.V1" xfId="62"/>
    <cellStyle name="_long term loan - others 300504_KPMG original version_附件1：审计评估联合申报明细表" xfId="63"/>
    <cellStyle name="_long term loan - others 300504_Shenhua PBC package 050530" xfId="64"/>
    <cellStyle name="_long term loan - others 300504_Shenhua PBC package 050530_(中企华)审计评估联合申报明细表.V1" xfId="65"/>
    <cellStyle name="_long term loan - others 300504_Shenhua PBC package 050530_附件1：审计评估联合申报明细表" xfId="66"/>
    <cellStyle name="_long term loan - others 300504_附件1：审计评估联合申报明细表" xfId="67"/>
    <cellStyle name="_long term loan - others 300504_审计调查表.V3" xfId="68"/>
    <cellStyle name="_Part III.200406.Loan and Liabilities details.(Site Name)" xfId="69"/>
    <cellStyle name="_Part III.200406.Loan and Liabilities details.(Site Name)_(中企华)审计评估联合申报明细表.V1" xfId="70"/>
    <cellStyle name="_Part III.200406.Loan and Liabilities details.(Site Name)_KPMG original version" xfId="71"/>
    <cellStyle name="_Part III.200406.Loan and Liabilities details.(Site Name)_KPMG original version_(中企华)审计评估联合申报明细表.V1" xfId="72"/>
    <cellStyle name="_Part III.200406.Loan and Liabilities details.(Site Name)_KPMG original version_附件1：审计评估联合申报明细表" xfId="73"/>
    <cellStyle name="_Part III.200406.Loan and Liabilities details.(Site Name)_Shenhua PBC package 050530" xfId="74"/>
    <cellStyle name="_Part III.200406.Loan and Liabilities details.(Site Name)_Shenhua PBC package 050530_(中企华)审计评估联合申报明细表.V1" xfId="75"/>
    <cellStyle name="_Part III.200406.Loan and Liabilities details.(Site Name)_Shenhua PBC package 050530_附件1：审计评估联合申报明细表" xfId="76"/>
    <cellStyle name="_Part III.200406.Loan and Liabilities details.(Site Name)_附件1：审计评估联合申报明细表" xfId="77"/>
    <cellStyle name="_Part III.200406.Loan and Liabilities details.(Site Name)_审计调查表.V3" xfId="78"/>
    <cellStyle name="_Shenhua PBC package 050530" xfId="79"/>
    <cellStyle name="_Shenhua PBC package 050530_(中企华)审计评估联合申报明细表.V1" xfId="80"/>
    <cellStyle name="_Shenhua PBC package 050530_附件1：审计评估联合申报明细表" xfId="81"/>
    <cellStyle name="_房屋建筑评估申报表" xfId="82"/>
    <cellStyle name="_附件1：审计评估联合申报明细表" xfId="83"/>
    <cellStyle name="_审计调查表.V3" xfId="84"/>
    <cellStyle name="_文函专递0211-施工企业调查表（附件）" xfId="85"/>
    <cellStyle name="{Comma [0]}" xfId="86"/>
    <cellStyle name="{Comma}" xfId="87"/>
    <cellStyle name="{Date}" xfId="88"/>
    <cellStyle name="{Month}" xfId="89"/>
    <cellStyle name="{Percent}" xfId="90"/>
    <cellStyle name="{Thousand [0]}" xfId="91"/>
    <cellStyle name="{Thousand}" xfId="92"/>
    <cellStyle name="{Z'0000(1 dec)}" xfId="93"/>
    <cellStyle name="{Z'0000(4 dec)}" xfId="94"/>
    <cellStyle name="0,0_x000d__x000a_NA_x000d__x000a_" xfId="95"/>
    <cellStyle name="20% - 强调文字颜色 1 2" xfId="96"/>
    <cellStyle name="20% - 强调文字颜色 2 2" xfId="97"/>
    <cellStyle name="20% - 强调文字颜色 3 2" xfId="98"/>
    <cellStyle name="20% - 强调文字颜色 4 2" xfId="99"/>
    <cellStyle name="20% - 强调文字颜色 5 2" xfId="100"/>
    <cellStyle name="20% - 强调文字颜色 6 2" xfId="101"/>
    <cellStyle name="40% - 强调文字颜色 1 2" xfId="102"/>
    <cellStyle name="40% - 强调文字颜色 2 2" xfId="103"/>
    <cellStyle name="40% - 强调文字颜色 3 2" xfId="104"/>
    <cellStyle name="40% - 强调文字颜色 4 2" xfId="105"/>
    <cellStyle name="40% - 强调文字颜色 5 2" xfId="106"/>
    <cellStyle name="40% - 强调文字颜色 6 2" xfId="107"/>
    <cellStyle name="60% - 强调文字颜色 1 2" xfId="108"/>
    <cellStyle name="60% - 强调文字颜色 2 2" xfId="109"/>
    <cellStyle name="60% - 强调文字颜色 3 2" xfId="110"/>
    <cellStyle name="60% - 强调文字颜色 4 2" xfId="111"/>
    <cellStyle name="60% - 强调文字颜色 5 2" xfId="112"/>
    <cellStyle name="60% - 强调文字颜色 6 2" xfId="113"/>
    <cellStyle name="args.style" xfId="114"/>
    <cellStyle name="Calc Currency (0)" xfId="115"/>
    <cellStyle name="category" xfId="116"/>
    <cellStyle name="Column Headings" xfId="117"/>
    <cellStyle name="Column$Headings" xfId="118"/>
    <cellStyle name="Column_Title" xfId="119"/>
    <cellStyle name="Comma  - Style1" xfId="120"/>
    <cellStyle name="Comma  - Style2" xfId="121"/>
    <cellStyle name="Comma  - Style3" xfId="122"/>
    <cellStyle name="Comma  - Style4" xfId="123"/>
    <cellStyle name="Comma  - Style5" xfId="124"/>
    <cellStyle name="Comma  - Style6" xfId="125"/>
    <cellStyle name="Comma  - Style7" xfId="126"/>
    <cellStyle name="Comma  - Style8" xfId="127"/>
    <cellStyle name="Comma [0]_laroux" xfId="128"/>
    <cellStyle name="Comma_02(2003.12.31 PBC package.040304)" xfId="129"/>
    <cellStyle name="comma-d" xfId="130"/>
    <cellStyle name="Copied" xfId="131"/>
    <cellStyle name="COST1" xfId="132"/>
    <cellStyle name="Currency [0]_353HHC" xfId="133"/>
    <cellStyle name="Currency_353HHC" xfId="134"/>
    <cellStyle name="Date" xfId="135"/>
    <cellStyle name="Entered" xfId="136"/>
    <cellStyle name="entry box" xfId="137"/>
    <cellStyle name="Euro" xfId="138"/>
    <cellStyle name="e鯪9Y_x000b_" xfId="139"/>
    <cellStyle name="Format Number Column" xfId="140"/>
    <cellStyle name="gcd" xfId="141"/>
    <cellStyle name="Grey" xfId="142"/>
    <cellStyle name="HEADER" xfId="143"/>
    <cellStyle name="Header1" xfId="144"/>
    <cellStyle name="Header2" xfId="145"/>
    <cellStyle name="Input [yellow]" xfId="146"/>
    <cellStyle name="Input Cells" xfId="147"/>
    <cellStyle name="Input Cells 2" xfId="148"/>
    <cellStyle name="InputArea" xfId="149"/>
    <cellStyle name="KPMG Heading 1" xfId="150"/>
    <cellStyle name="KPMG Heading 2" xfId="151"/>
    <cellStyle name="KPMG Heading 3" xfId="152"/>
    <cellStyle name="KPMG Heading 4" xfId="153"/>
    <cellStyle name="KPMG Normal" xfId="154"/>
    <cellStyle name="KPMG Normal Text" xfId="155"/>
    <cellStyle name="Lines Fill" xfId="156"/>
    <cellStyle name="Linked Cells" xfId="157"/>
    <cellStyle name="Linked Cells 2" xfId="158"/>
    <cellStyle name="Milliers [0]_!!!GO" xfId="159"/>
    <cellStyle name="Milliers_!!!GO" xfId="160"/>
    <cellStyle name="Model" xfId="161"/>
    <cellStyle name="Monétaire [0]_!!!GO" xfId="162"/>
    <cellStyle name="Monétaire_!!!GO" xfId="163"/>
    <cellStyle name="New Times Roman" xfId="164"/>
    <cellStyle name="no dec" xfId="165"/>
    <cellStyle name="Normal - Style1" xfId="166"/>
    <cellStyle name="Normal - Style1 2" xfId="167"/>
    <cellStyle name="Normal_0105第二套审计报表定稿" xfId="168"/>
    <cellStyle name="Normalny_Arkusz1" xfId="169"/>
    <cellStyle name="Œ…‹æØ‚è [0.00]_Region Orders (2)" xfId="170"/>
    <cellStyle name="Œ…‹æØ‚è_Region Orders (2)" xfId="171"/>
    <cellStyle name="per.style" xfId="172"/>
    <cellStyle name="Percent [2]" xfId="173"/>
    <cellStyle name="Percent_PICC package Sept2002 (V120021005)1" xfId="174"/>
    <cellStyle name="Prefilled" xfId="175"/>
    <cellStyle name="pricing" xfId="176"/>
    <cellStyle name="PSChar" xfId="177"/>
    <cellStyle name="RevList" xfId="178"/>
    <cellStyle name="RevList 2" xfId="179"/>
    <cellStyle name="Sheet Head" xfId="180"/>
    <cellStyle name="style" xfId="181"/>
    <cellStyle name="style1" xfId="182"/>
    <cellStyle name="style2" xfId="183"/>
    <cellStyle name="subhead" xfId="184"/>
    <cellStyle name="Subtotal" xfId="185"/>
    <cellStyle name="百分比 2" xfId="186"/>
    <cellStyle name="标题 1 2" xfId="187"/>
    <cellStyle name="标题 2 2" xfId="188"/>
    <cellStyle name="标题 3 2" xfId="189"/>
    <cellStyle name="标题 4 2" xfId="190"/>
    <cellStyle name="标题 5" xfId="191"/>
    <cellStyle name="差 2" xfId="192"/>
    <cellStyle name="常规 2" xfId="193"/>
    <cellStyle name="常规 3" xfId="194"/>
    <cellStyle name="常规 46 4" xfId="195"/>
    <cellStyle name="常规_022无锡江阴评估表" xfId="196"/>
    <cellStyle name="常规_04四局集团经营资产明细表3.21" xfId="197"/>
    <cellStyle name="常规_Book1" xfId="198"/>
    <cellStyle name="常规_Cape M&amp;E Report 2" xfId="199"/>
    <cellStyle name="常规_Sheet1" xfId="200"/>
    <cellStyle name="常规_Sheet2" xfId="201"/>
    <cellStyle name="常规_超级评估" xfId="202"/>
    <cellStyle name="常规_电厂盈利预测表" xfId="203"/>
    <cellStyle name="常规_附表一：电力收益法申报表" xfId="204"/>
    <cellStyle name="常规_附件9-1：生产企业收益法申报表1031" xfId="205"/>
    <cellStyle name="常规_固定类1217 2" xfId="206"/>
    <cellStyle name="常规_基本情况" xfId="207"/>
    <cellStyle name="常规_评估空白套表1" xfId="208"/>
    <cellStyle name="常规_评估明细表（申报）" xfId="209"/>
    <cellStyle name="常规_深南设备" xfId="210"/>
    <cellStyle name="常规_往来核对附表" xfId="211"/>
    <cellStyle name="常规_中评协(2008)218号" xfId="212"/>
    <cellStyle name="超链接 2" xfId="213"/>
    <cellStyle name="分级显示行_1_4附件二凯旋评估表" xfId="214"/>
    <cellStyle name="公司标准表" xfId="215"/>
    <cellStyle name="公司标准表 2" xfId="216"/>
    <cellStyle name="好 2" xfId="217"/>
    <cellStyle name="汇总 2" xfId="218"/>
    <cellStyle name="计算 2" xfId="219"/>
    <cellStyle name="检查单元格 2" xfId="220"/>
    <cellStyle name="解释性文本 2" xfId="221"/>
    <cellStyle name="警告文本 2" xfId="222"/>
    <cellStyle name="链接单元格 2" xfId="223"/>
    <cellStyle name="霓付 [0]_97MBO" xfId="224"/>
    <cellStyle name="霓付_97MBO" xfId="225"/>
    <cellStyle name="烹拳 [0]_97MBO" xfId="226"/>
    <cellStyle name="烹拳_97MBO" xfId="227"/>
    <cellStyle name="普通_ 白土" xfId="228"/>
    <cellStyle name="普通_附19_minxi98114" xfId="229"/>
    <cellStyle name="千分位[0]_ 白土" xfId="230"/>
    <cellStyle name="千分位_ 白土" xfId="231"/>
    <cellStyle name="千位[0]_ 应交税金审定表" xfId="232"/>
    <cellStyle name="千位_ 应交税金审定表" xfId="233"/>
    <cellStyle name="千位分隔 2" xfId="234"/>
    <cellStyle name="千位分隔 2 2" xfId="235"/>
    <cellStyle name="千位分隔 3" xfId="236"/>
    <cellStyle name="千位分隔 4 3" xfId="237"/>
    <cellStyle name="千位分隔[0] 2" xfId="238"/>
    <cellStyle name="千位分隔[0] 3" xfId="239"/>
    <cellStyle name="钎霖_laroux" xfId="240"/>
    <cellStyle name="强调文字颜色 1 2" xfId="241"/>
    <cellStyle name="强调文字颜色 2 2" xfId="242"/>
    <cellStyle name="强调文字颜色 3 2" xfId="243"/>
    <cellStyle name="强调文字颜色 4 2" xfId="244"/>
    <cellStyle name="强调文字颜色 5 2" xfId="245"/>
    <cellStyle name="强调文字颜色 6 2" xfId="246"/>
    <cellStyle name="适中 2" xfId="247"/>
    <cellStyle name="输出 2" xfId="248"/>
    <cellStyle name="输入 2" xfId="249"/>
    <cellStyle name="样式 1" xfId="250"/>
    <cellStyle name="样式 1 2" xfId="251"/>
    <cellStyle name="一般_NEGS" xfId="252"/>
    <cellStyle name="注释 2" xfId="253"/>
    <cellStyle name="资产" xfId="254"/>
    <cellStyle name="콤마 [0]_BOILER-CO1" xfId="255"/>
    <cellStyle name="콤마_BOILER-CO1" xfId="256"/>
    <cellStyle name="통화 [0]_BOILER-CO1" xfId="257"/>
    <cellStyle name="통화_BOILER-CO1" xfId="258"/>
    <cellStyle name="표준_0N-HANDLING " xfId="259"/>
  </cellStyles>
  <tableStyles count="0" defaultTableStyle="TableStyleMedium9" defaultPivotStyle="PivotStyleLight16"/>
  <colors>
    <mruColors>
      <color rgb="001D41D5"/>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4" Type="http://schemas.openxmlformats.org/officeDocument/2006/relationships/styles" Target="styles.xml"/><Relationship Id="rId113" Type="http://schemas.openxmlformats.org/officeDocument/2006/relationships/sharedStrings" Target="sharedStrings.xml"/><Relationship Id="rId112" Type="http://schemas.openxmlformats.org/officeDocument/2006/relationships/theme" Target="theme/theme1.xml"/><Relationship Id="rId111" Type="http://schemas.openxmlformats.org/officeDocument/2006/relationships/customXml" Target="../customXml/item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11</xdr:col>
      <xdr:colOff>0</xdr:colOff>
      <xdr:row>28</xdr:row>
      <xdr:rowOff>99060</xdr:rowOff>
    </xdr:to>
    <xdr:pic>
      <xdr:nvPicPr>
        <xdr:cNvPr id="2" name="图片 1"/>
        <xdr:cNvPicPr>
          <a:picLocks noChangeAspect="1"/>
        </xdr:cNvPicPr>
      </xdr:nvPicPr>
      <xdr:blipFill>
        <a:blip r:embed="rId1"/>
        <a:stretch>
          <a:fillRect/>
        </a:stretch>
      </xdr:blipFill>
      <xdr:spPr>
        <a:xfrm>
          <a:off x="0" y="304800"/>
          <a:ext cx="6489065" cy="4061460"/>
        </a:xfrm>
        <a:prstGeom prst="rect">
          <a:avLst/>
        </a:prstGeom>
        <a:noFill/>
        <a:ln w="9525">
          <a:noFill/>
        </a:ln>
      </xdr:spPr>
    </xdr:pic>
    <xdr:clientData/>
  </xdr:twoCellAnchor>
  <xdr:twoCellAnchor editAs="oneCell">
    <xdr:from>
      <xdr:col>0</xdr:col>
      <xdr:colOff>45720</xdr:colOff>
      <xdr:row>32</xdr:row>
      <xdr:rowOff>91440</xdr:rowOff>
    </xdr:from>
    <xdr:to>
      <xdr:col>10</xdr:col>
      <xdr:colOff>191770</xdr:colOff>
      <xdr:row>55</xdr:row>
      <xdr:rowOff>60960</xdr:rowOff>
    </xdr:to>
    <xdr:pic>
      <xdr:nvPicPr>
        <xdr:cNvPr id="3" name="图片 2"/>
        <xdr:cNvPicPr>
          <a:picLocks noChangeAspect="1"/>
        </xdr:cNvPicPr>
      </xdr:nvPicPr>
      <xdr:blipFill>
        <a:blip r:embed="rId2"/>
        <a:stretch>
          <a:fillRect/>
        </a:stretch>
      </xdr:blipFill>
      <xdr:spPr>
        <a:xfrm>
          <a:off x="45720" y="4968240"/>
          <a:ext cx="6045200" cy="3474720"/>
        </a:xfrm>
        <a:prstGeom prst="rect">
          <a:avLst/>
        </a:prstGeom>
        <a:noFill/>
        <a:ln w="9525">
          <a:noFill/>
        </a:ln>
      </xdr:spPr>
    </xdr:pic>
    <xdr:clientData/>
  </xdr:twoCellAnchor>
  <xdr:twoCellAnchor editAs="oneCell">
    <xdr:from>
      <xdr:col>0</xdr:col>
      <xdr:colOff>635</xdr:colOff>
      <xdr:row>58</xdr:row>
      <xdr:rowOff>60960</xdr:rowOff>
    </xdr:from>
    <xdr:to>
      <xdr:col>9</xdr:col>
      <xdr:colOff>242570</xdr:colOff>
      <xdr:row>80</xdr:row>
      <xdr:rowOff>30480</xdr:rowOff>
    </xdr:to>
    <xdr:pic>
      <xdr:nvPicPr>
        <xdr:cNvPr id="4" name="图片 3"/>
        <xdr:cNvPicPr>
          <a:picLocks noChangeAspect="1"/>
        </xdr:cNvPicPr>
      </xdr:nvPicPr>
      <xdr:blipFill>
        <a:blip r:embed="rId3"/>
        <a:stretch>
          <a:fillRect/>
        </a:stretch>
      </xdr:blipFill>
      <xdr:spPr>
        <a:xfrm>
          <a:off x="635" y="8900160"/>
          <a:ext cx="5551170" cy="3322320"/>
        </a:xfrm>
        <a:prstGeom prst="rect">
          <a:avLst/>
        </a:prstGeom>
        <a:noFill/>
        <a:ln w="9525">
          <a:noFill/>
        </a:ln>
      </xdr:spPr>
    </xdr:pic>
    <xdr:clientData/>
  </xdr:twoCellAnchor>
  <xdr:twoCellAnchor editAs="oneCell">
    <xdr:from>
      <xdr:col>0</xdr:col>
      <xdr:colOff>635</xdr:colOff>
      <xdr:row>83</xdr:row>
      <xdr:rowOff>144780</xdr:rowOff>
    </xdr:from>
    <xdr:to>
      <xdr:col>7</xdr:col>
      <xdr:colOff>467360</xdr:colOff>
      <xdr:row>101</xdr:row>
      <xdr:rowOff>53340</xdr:rowOff>
    </xdr:to>
    <xdr:pic>
      <xdr:nvPicPr>
        <xdr:cNvPr id="5" name="图片 4"/>
        <xdr:cNvPicPr>
          <a:picLocks noChangeAspect="1"/>
        </xdr:cNvPicPr>
      </xdr:nvPicPr>
      <xdr:blipFill>
        <a:blip r:embed="rId4"/>
        <a:stretch>
          <a:fillRect/>
        </a:stretch>
      </xdr:blipFill>
      <xdr:spPr>
        <a:xfrm>
          <a:off x="635" y="12793980"/>
          <a:ext cx="4596130" cy="2651760"/>
        </a:xfrm>
        <a:prstGeom prst="rect">
          <a:avLst/>
        </a:prstGeom>
        <a:noFill/>
        <a:ln w="9525">
          <a:noFill/>
        </a:ln>
      </xdr:spPr>
    </xdr:pic>
    <xdr:clientData/>
  </xdr:twoCellAnchor>
  <xdr:twoCellAnchor editAs="oneCell">
    <xdr:from>
      <xdr:col>0</xdr:col>
      <xdr:colOff>635</xdr:colOff>
      <xdr:row>105</xdr:row>
      <xdr:rowOff>83185</xdr:rowOff>
    </xdr:from>
    <xdr:to>
      <xdr:col>8</xdr:col>
      <xdr:colOff>535940</xdr:colOff>
      <xdr:row>122</xdr:row>
      <xdr:rowOff>106680</xdr:rowOff>
    </xdr:to>
    <xdr:pic>
      <xdr:nvPicPr>
        <xdr:cNvPr id="6" name="图片 5"/>
        <xdr:cNvPicPr>
          <a:picLocks noChangeAspect="1"/>
        </xdr:cNvPicPr>
      </xdr:nvPicPr>
      <xdr:blipFill>
        <a:blip r:embed="rId5"/>
        <a:stretch>
          <a:fillRect/>
        </a:stretch>
      </xdr:blipFill>
      <xdr:spPr>
        <a:xfrm>
          <a:off x="635" y="16085185"/>
          <a:ext cx="5254625" cy="2614295"/>
        </a:xfrm>
        <a:prstGeom prst="rect">
          <a:avLst/>
        </a:prstGeom>
        <a:noFill/>
        <a:ln w="9525">
          <a:noFill/>
        </a:ln>
      </xdr:spPr>
    </xdr:pic>
    <xdr:clientData/>
  </xdr:twoCellAnchor>
  <xdr:twoCellAnchor editAs="oneCell">
    <xdr:from>
      <xdr:col>0</xdr:col>
      <xdr:colOff>635</xdr:colOff>
      <xdr:row>127</xdr:row>
      <xdr:rowOff>75565</xdr:rowOff>
    </xdr:from>
    <xdr:to>
      <xdr:col>9</xdr:col>
      <xdr:colOff>0</xdr:colOff>
      <xdr:row>147</xdr:row>
      <xdr:rowOff>22860</xdr:rowOff>
    </xdr:to>
    <xdr:pic>
      <xdr:nvPicPr>
        <xdr:cNvPr id="7" name="图片 6"/>
        <xdr:cNvPicPr>
          <a:picLocks noChangeAspect="1"/>
        </xdr:cNvPicPr>
      </xdr:nvPicPr>
      <xdr:blipFill>
        <a:blip r:embed="rId6"/>
        <a:stretch>
          <a:fillRect/>
        </a:stretch>
      </xdr:blipFill>
      <xdr:spPr>
        <a:xfrm>
          <a:off x="635" y="19430365"/>
          <a:ext cx="5308600" cy="2995295"/>
        </a:xfrm>
        <a:prstGeom prst="rect">
          <a:avLst/>
        </a:prstGeom>
        <a:noFill/>
        <a:ln w="9525">
          <a:noFill/>
        </a:ln>
      </xdr:spPr>
    </xdr:pic>
    <xdr:clientData/>
  </xdr:twoCellAnchor>
  <xdr:twoCellAnchor editAs="oneCell">
    <xdr:from>
      <xdr:col>0</xdr:col>
      <xdr:colOff>635</xdr:colOff>
      <xdr:row>150</xdr:row>
      <xdr:rowOff>68580</xdr:rowOff>
    </xdr:from>
    <xdr:to>
      <xdr:col>9</xdr:col>
      <xdr:colOff>171450</xdr:colOff>
      <xdr:row>167</xdr:row>
      <xdr:rowOff>114300</xdr:rowOff>
    </xdr:to>
    <xdr:pic>
      <xdr:nvPicPr>
        <xdr:cNvPr id="8" name="图片 7"/>
        <xdr:cNvPicPr>
          <a:picLocks noChangeAspect="1"/>
        </xdr:cNvPicPr>
      </xdr:nvPicPr>
      <xdr:blipFill>
        <a:blip r:embed="rId7"/>
        <a:stretch>
          <a:fillRect/>
        </a:stretch>
      </xdr:blipFill>
      <xdr:spPr>
        <a:xfrm>
          <a:off x="635" y="22928580"/>
          <a:ext cx="5480050" cy="2636520"/>
        </a:xfrm>
        <a:prstGeom prst="rect">
          <a:avLst/>
        </a:prstGeom>
        <a:noFill/>
        <a:ln w="9525">
          <a:noFill/>
        </a:ln>
      </xdr:spPr>
    </xdr:pic>
    <xdr:clientData/>
  </xdr:twoCellAnchor>
  <xdr:twoCellAnchor editAs="oneCell">
    <xdr:from>
      <xdr:col>0</xdr:col>
      <xdr:colOff>0</xdr:colOff>
      <xdr:row>171</xdr:row>
      <xdr:rowOff>0</xdr:rowOff>
    </xdr:from>
    <xdr:to>
      <xdr:col>11</xdr:col>
      <xdr:colOff>342900</xdr:colOff>
      <xdr:row>193</xdr:row>
      <xdr:rowOff>144780</xdr:rowOff>
    </xdr:to>
    <xdr:pic>
      <xdr:nvPicPr>
        <xdr:cNvPr id="9" name="图片 8"/>
        <xdr:cNvPicPr>
          <a:picLocks noChangeAspect="1"/>
        </xdr:cNvPicPr>
      </xdr:nvPicPr>
      <xdr:blipFill>
        <a:blip r:embed="rId8"/>
        <a:stretch>
          <a:fillRect/>
        </a:stretch>
      </xdr:blipFill>
      <xdr:spPr>
        <a:xfrm>
          <a:off x="0" y="26060400"/>
          <a:ext cx="6831965" cy="3497580"/>
        </a:xfrm>
        <a:prstGeom prst="rect">
          <a:avLst/>
        </a:prstGeom>
        <a:noFill/>
        <a:ln w="9525">
          <a:noFill/>
        </a:ln>
      </xdr:spPr>
    </xdr:pic>
    <xdr:clientData/>
  </xdr:twoCellAnchor>
  <xdr:twoCellAnchor editAs="oneCell">
    <xdr:from>
      <xdr:col>0</xdr:col>
      <xdr:colOff>0</xdr:colOff>
      <xdr:row>200</xdr:row>
      <xdr:rowOff>0</xdr:rowOff>
    </xdr:from>
    <xdr:to>
      <xdr:col>14</xdr:col>
      <xdr:colOff>403860</xdr:colOff>
      <xdr:row>218</xdr:row>
      <xdr:rowOff>68580</xdr:rowOff>
    </xdr:to>
    <xdr:pic>
      <xdr:nvPicPr>
        <xdr:cNvPr id="11" name="图片 10"/>
        <xdr:cNvPicPr>
          <a:picLocks noChangeAspect="1"/>
        </xdr:cNvPicPr>
      </xdr:nvPicPr>
      <xdr:blipFill>
        <a:blip r:embed="rId9"/>
        <a:stretch>
          <a:fillRect/>
        </a:stretch>
      </xdr:blipFill>
      <xdr:spPr>
        <a:xfrm>
          <a:off x="0" y="30480000"/>
          <a:ext cx="8662670" cy="28117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00.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comments" Target="../comments63.xml"/></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comments" Target="../comments64.xml"/></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comments" Target="../comments65.xml"/></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comments" Target="../comments66.xml"/></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comments" Target="../comments67.xml"/></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comments" Target="../comments68.xml"/></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comments" Target="../comments69.xml"/></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comments" Target="../comments70.xml"/></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comments" Target="../comments71.xml"/></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comments" Target="../comments7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60.xml.rels><?xml version="1.0" encoding="UTF-8" standalone="yes"?>
<Relationships xmlns="http://schemas.openxmlformats.org/package/2006/relationships"><Relationship Id="rId9" Type="http://schemas.openxmlformats.org/officeDocument/2006/relationships/hyperlink" Target="https://jiage.cngold.org/c/2022-10-07/c8330719.html" TargetMode="External"/><Relationship Id="rId8" Type="http://schemas.openxmlformats.org/officeDocument/2006/relationships/hyperlink" Target="https://www.autohome.com.cn/spec/KYqnoR8ykpE/" TargetMode="External"/><Relationship Id="rId7" Type="http://schemas.openxmlformats.org/officeDocument/2006/relationships/hyperlink" Target="https://www.autohome.com.cn/spec/TRjs-e3EHcU/" TargetMode="External"/><Relationship Id="rId6" Type="http://schemas.openxmlformats.org/officeDocument/2006/relationships/hyperlink" Target="https://www.autohome.com.cn/spec/mTvQhSXkHgs/" TargetMode="External"/><Relationship Id="rId5" Type="http://schemas.openxmlformats.org/officeDocument/2006/relationships/hyperlink" Target="https://www.autohome.com.cn/spec/6BPbmF8jeUU/" TargetMode="External"/><Relationship Id="rId4" Type="http://schemas.openxmlformats.org/officeDocument/2006/relationships/hyperlink" Target="https://www.autohome.com.cn/spec/CilxLFDPz60/" TargetMode="External"/><Relationship Id="rId3" Type="http://schemas.openxmlformats.org/officeDocument/2006/relationships/hyperlink" Target="https://www.autohome.com.cn/spec/xAU4f5_O0F0/" TargetMode="External"/><Relationship Id="rId2" Type="http://schemas.openxmlformats.org/officeDocument/2006/relationships/hyperlink" Target="https://jiage.cngold.org/c/2022-12-30/c8467322.html" TargetMode="External"/><Relationship Id="rId10" Type="http://schemas.openxmlformats.org/officeDocument/2006/relationships/hyperlink" Target="https://www.zgfp.com/price/View/40/6337557.htm" TargetMode="External"/><Relationship Id="rId1" Type="http://schemas.openxmlformats.org/officeDocument/2006/relationships/drawing" Target="../drawings/drawing1.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41.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42.xml"/></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43.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44.xm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5.xml"/></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6.xml"/></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7.xm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8.xml"/></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9.xml"/></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50.xml"/></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51.xml"/></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52.xml"/></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53.xml"/></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54.xml"/></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comments" Target="../comments55.xml"/></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comments" Target="../comments56.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comments" Target="../comments57.xml"/></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comments" Target="../comments58.xml"/></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comments" Target="../comments59.xml"/></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comments" Target="../comments60.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comments" Target="../comments61.xml"/></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comments" Target="../comments6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27"/>
  <sheetViews>
    <sheetView showGridLines="0" showRowColHeaders="0" showZeros="0" showOutlineSymbols="0" workbookViewId="0">
      <pane xSplit="17" ySplit="27" topLeftCell="R28" activePane="bottomRight" state="frozen"/>
      <selection/>
      <selection pane="topRight"/>
      <selection pane="bottomLeft"/>
      <selection pane="bottomRight" activeCell="B2" sqref="B2"/>
    </sheetView>
  </sheetViews>
  <sheetFormatPr defaultColWidth="9.07619047619048" defaultRowHeight="12"/>
  <cols>
    <col min="1" max="1" width="26.5714285714286" style="854" customWidth="1"/>
    <col min="2" max="2" width="12.2857142857143" style="854" customWidth="1"/>
    <col min="3" max="3" width="2.71428571428571" style="854" customWidth="1"/>
    <col min="4" max="4" width="13.7142857142857" style="854" customWidth="1"/>
    <col min="5" max="5" width="1.57142857142857" style="854" customWidth="1"/>
    <col min="6" max="6" width="6.71428571428571" style="854" customWidth="1"/>
    <col min="7" max="10" width="3.71428571428571" style="854" customWidth="1"/>
    <col min="11" max="11" width="18.7142857142857" style="854" customWidth="1"/>
    <col min="12" max="12" width="12.7142857142857" style="854" customWidth="1"/>
    <col min="13" max="13" width="13.7142857142857" style="854" customWidth="1"/>
    <col min="14" max="14" width="2.71428571428571" style="854" customWidth="1"/>
    <col min="15" max="17" width="12.7142857142857" style="854" customWidth="1"/>
    <col min="18" max="16384" width="9.07619047619048" style="854"/>
  </cols>
  <sheetData>
    <row r="1" ht="26" customHeight="1"/>
    <row r="2" ht="15" spans="2:14">
      <c r="B2" s="855" t="s">
        <v>0</v>
      </c>
    </row>
    <row r="3" ht="14.2" customHeight="1" spans="2:14">
      <c r="C3" s="856"/>
      <c r="D3" s="857"/>
      <c r="E3" s="857"/>
      <c r="F3" s="857"/>
      <c r="G3" s="857"/>
      <c r="H3" s="857"/>
      <c r="I3" s="857"/>
      <c r="J3" s="857"/>
      <c r="K3" s="857"/>
      <c r="L3" s="857"/>
      <c r="M3" s="857"/>
      <c r="N3" s="858"/>
    </row>
    <row r="4" ht="18" customHeight="1" spans="2:14">
      <c r="C4" s="859"/>
      <c r="D4" s="860"/>
      <c r="E4" s="861"/>
      <c r="F4" s="861"/>
      <c r="G4" s="861"/>
      <c r="H4" s="861"/>
      <c r="I4" s="861"/>
      <c r="J4" s="861"/>
      <c r="K4" s="861"/>
      <c r="L4" s="861"/>
      <c r="M4" s="862"/>
      <c r="N4" s="863"/>
    </row>
    <row r="5" ht="18" customHeight="1" spans="2:14">
      <c r="C5" s="859"/>
      <c r="D5" s="864" t="s">
        <v>1</v>
      </c>
      <c r="E5" s="865"/>
      <c r="F5" s="865"/>
      <c r="G5" s="865"/>
      <c r="H5" s="865"/>
      <c r="I5" s="865"/>
      <c r="J5" s="865"/>
      <c r="K5" s="865"/>
      <c r="L5" s="865"/>
      <c r="M5" s="866"/>
      <c r="N5" s="863"/>
    </row>
    <row r="6" ht="18" customHeight="1" spans="2:14">
      <c r="C6" s="859"/>
      <c r="D6" s="864"/>
      <c r="E6" s="865"/>
      <c r="F6" s="865"/>
      <c r="G6" s="865"/>
      <c r="H6" s="865"/>
      <c r="I6" s="865"/>
      <c r="J6" s="865"/>
      <c r="K6" s="865"/>
      <c r="L6" s="865"/>
      <c r="M6" s="866"/>
      <c r="N6" s="863"/>
    </row>
    <row r="7" ht="18" customHeight="1" spans="2:14">
      <c r="C7" s="859"/>
      <c r="D7" s="867" t="s">
        <v>2</v>
      </c>
      <c r="E7" s="868"/>
      <c r="F7" s="868"/>
      <c r="G7" s="868"/>
      <c r="H7" s="868"/>
      <c r="I7" s="868"/>
      <c r="J7" s="868"/>
      <c r="K7" s="868"/>
      <c r="L7" s="868"/>
      <c r="M7" s="869"/>
      <c r="N7" s="863"/>
    </row>
    <row r="8" ht="18" customHeight="1" spans="2:14">
      <c r="C8" s="859"/>
      <c r="D8" s="870"/>
      <c r="E8" s="871"/>
      <c r="F8" s="871"/>
      <c r="G8" s="871"/>
      <c r="H8" s="871"/>
      <c r="I8" s="871"/>
      <c r="J8" s="871"/>
      <c r="K8" s="871"/>
      <c r="L8" s="871"/>
      <c r="M8" s="872"/>
      <c r="N8" s="863"/>
    </row>
    <row r="9" ht="18" customHeight="1" spans="2:14">
      <c r="C9" s="859"/>
      <c r="D9" s="870"/>
      <c r="E9" s="871"/>
      <c r="F9" s="871"/>
      <c r="G9" s="871"/>
      <c r="H9" s="871"/>
      <c r="I9" s="871"/>
      <c r="J9" s="871"/>
      <c r="K9" s="871"/>
      <c r="L9" s="871"/>
      <c r="M9" s="872"/>
      <c r="N9" s="863"/>
    </row>
    <row r="10" ht="28.05" customHeight="1" spans="2:14">
      <c r="C10" s="859"/>
      <c r="D10" s="873" t="e">
        <f>#REF!</f>
        <v>#REF!</v>
      </c>
      <c r="E10" s="874"/>
      <c r="F10" s="875" t="e">
        <f>#REF!</f>
        <v>#REF!</v>
      </c>
      <c r="G10" s="876"/>
      <c r="H10" s="876"/>
      <c r="I10" s="876"/>
      <c r="J10" s="876"/>
      <c r="K10" s="876"/>
      <c r="L10" s="877"/>
      <c r="M10" s="872"/>
      <c r="N10" s="863"/>
    </row>
    <row r="11" ht="18" customHeight="1" spans="2:14">
      <c r="C11" s="859"/>
      <c r="D11" s="878"/>
      <c r="E11" s="879"/>
      <c r="F11" s="879"/>
      <c r="G11" s="879"/>
      <c r="H11" s="879"/>
      <c r="I11" s="879"/>
      <c r="J11" s="879"/>
      <c r="K11" s="879"/>
      <c r="L11" s="879"/>
      <c r="M11" s="872"/>
      <c r="N11" s="863"/>
    </row>
    <row r="12" ht="16.05" customHeight="1" spans="2:14">
      <c r="C12" s="859"/>
      <c r="D12" s="878"/>
      <c r="E12" s="879"/>
      <c r="F12" s="879"/>
      <c r="G12" s="879"/>
      <c r="H12" s="879"/>
      <c r="I12" s="879"/>
      <c r="J12" s="879"/>
      <c r="K12" s="879"/>
      <c r="L12" s="879"/>
      <c r="M12" s="872"/>
      <c r="N12" s="863"/>
    </row>
    <row r="13" ht="18" customHeight="1" spans="2:14">
      <c r="C13" s="859"/>
      <c r="D13" s="878"/>
      <c r="E13" s="879"/>
      <c r="F13" s="879"/>
      <c r="G13" s="879"/>
      <c r="H13" s="879"/>
      <c r="I13" s="879"/>
      <c r="J13" s="879"/>
      <c r="K13" s="879"/>
      <c r="L13" s="879"/>
      <c r="M13" s="872"/>
      <c r="N13" s="863"/>
    </row>
    <row r="14" ht="18" customHeight="1" spans="2:14">
      <c r="C14" s="859"/>
      <c r="D14" s="880" t="s">
        <v>3</v>
      </c>
      <c r="E14" s="881"/>
      <c r="F14" s="882" t="e">
        <f>#REF!</f>
        <v>#REF!</v>
      </c>
      <c r="G14" s="883" t="s">
        <v>4</v>
      </c>
      <c r="H14" s="882" t="e">
        <f>#REF!</f>
        <v>#REF!</v>
      </c>
      <c r="I14" s="883" t="s">
        <v>5</v>
      </c>
      <c r="J14" s="884" t="e">
        <f>#REF!</f>
        <v>#REF!</v>
      </c>
      <c r="K14" s="885" t="s">
        <v>6</v>
      </c>
      <c r="L14" s="886"/>
      <c r="M14" s="872"/>
      <c r="N14" s="863"/>
    </row>
    <row r="15" ht="18" customHeight="1" spans="2:14">
      <c r="C15" s="859"/>
      <c r="D15" s="878"/>
      <c r="E15" s="879"/>
      <c r="F15" s="879"/>
      <c r="G15" s="879"/>
      <c r="H15" s="879"/>
      <c r="I15" s="879"/>
      <c r="J15" s="879"/>
      <c r="K15" s="879"/>
      <c r="L15" s="879"/>
      <c r="M15" s="872"/>
      <c r="N15" s="863"/>
    </row>
    <row r="16" ht="18" customHeight="1" spans="2:14">
      <c r="C16" s="859"/>
      <c r="D16" s="878"/>
      <c r="E16" s="879"/>
      <c r="F16" s="879"/>
      <c r="G16" s="879"/>
      <c r="H16" s="879"/>
      <c r="I16" s="879"/>
      <c r="J16" s="879"/>
      <c r="K16" s="879"/>
      <c r="L16" s="879"/>
      <c r="M16" s="872"/>
      <c r="N16" s="863"/>
    </row>
    <row r="17" ht="18" customHeight="1" spans="3:14">
      <c r="C17" s="859"/>
      <c r="D17" s="887"/>
      <c r="E17" s="888"/>
      <c r="F17" s="888"/>
      <c r="G17" s="888"/>
      <c r="H17" s="888"/>
      <c r="I17" s="888"/>
      <c r="J17" s="888"/>
      <c r="K17" s="888"/>
      <c r="L17" s="888"/>
      <c r="M17" s="889"/>
      <c r="N17" s="863"/>
    </row>
    <row r="18" ht="14.2" customHeight="1" spans="3:14">
      <c r="C18" s="890"/>
      <c r="D18" s="891"/>
      <c r="E18" s="891"/>
      <c r="F18" s="891"/>
      <c r="G18" s="891"/>
      <c r="H18" s="891"/>
      <c r="I18" s="891"/>
      <c r="J18" s="891"/>
      <c r="K18" s="891"/>
      <c r="L18" s="891"/>
      <c r="M18" s="891"/>
      <c r="N18" s="892"/>
    </row>
    <row r="19" ht="12.75"/>
    <row r="24" ht="19.05" customHeight="1"/>
    <row r="26" ht="19.05" customHeight="1"/>
    <row r="27" ht="19.05" customHeight="1"/>
  </sheetData>
  <sheetProtection password="CA91" sheet="1" objects="1" scenarios="1"/>
  <customSheetViews>
    <customSheetView guid="{A8AB5775-FFB8-4F7F-9170-50E9153A3668}" showRuler="0">
      <pane xSplit="16" ySplit="26" topLeftCell="R28" activePane="bottomRight" state="frozen"/>
      <selection activeCell="B2" sqref="B2"/>
      <pageMargins left="0.75" right="0.75" top="1" bottom="1" header="0.5" footer="0.5"/>
      <headerFooter alignWithMargins="0"/>
    </customSheetView>
  </customSheetViews>
  <mergeCells count="15">
    <mergeCell ref="C3:N3"/>
    <mergeCell ref="D4:M4"/>
    <mergeCell ref="D5:M5"/>
    <mergeCell ref="D6:M6"/>
    <mergeCell ref="D7:M7"/>
    <mergeCell ref="D10:E10"/>
    <mergeCell ref="F10:L10"/>
    <mergeCell ref="K14:L14"/>
    <mergeCell ref="C18:N18"/>
    <mergeCell ref="C4:C17"/>
    <mergeCell ref="M8:M17"/>
    <mergeCell ref="N4:N17"/>
    <mergeCell ref="D11:L13"/>
    <mergeCell ref="D15:L17"/>
    <mergeCell ref="D8:L9"/>
  </mergeCells>
  <dataValidations count="1">
    <dataValidation allowBlank="1" showInputMessage="1" showErrorMessage="1" sqref="F10 F14:K14"/>
  </dataValidations>
  <hyperlinks>
    <hyperlink ref="B2" location="参数!C4" display="进入目录"/>
    <hyperlink ref="D7" location="填表说明!A1" display="填表前请先阅读填表说明"/>
  </hyperlinks>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F23" sqref="F23"/>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180</v>
      </c>
      <c r="B2" s="144"/>
      <c r="C2" s="144"/>
      <c r="D2" s="144"/>
      <c r="E2" s="144"/>
      <c r="F2" s="144"/>
      <c r="G2" s="144"/>
      <c r="H2" s="144"/>
    </row>
    <row r="3" ht="11.2" customHeight="1" spans="1:8">
      <c r="A3" s="145"/>
      <c r="B3" s="145"/>
      <c r="C3" s="145"/>
      <c r="D3" s="145"/>
      <c r="E3" s="145"/>
      <c r="F3" s="145"/>
      <c r="G3" s="145"/>
      <c r="H3" s="146" t="s">
        <v>181</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19.05" customHeight="1" spans="1:8">
      <c r="A6" s="149" t="s">
        <v>119</v>
      </c>
      <c r="B6" s="45" t="s">
        <v>82</v>
      </c>
      <c r="C6" s="45" t="s">
        <v>120</v>
      </c>
      <c r="D6" s="45" t="s">
        <v>121</v>
      </c>
      <c r="E6" s="150" t="s">
        <v>122</v>
      </c>
      <c r="F6" s="150" t="s">
        <v>123</v>
      </c>
      <c r="G6" s="150" t="s">
        <v>124</v>
      </c>
      <c r="H6" s="151" t="s">
        <v>125</v>
      </c>
    </row>
    <row r="7" s="27" customFormat="1" ht="18" customHeight="1" spans="1:8">
      <c r="A7" s="152" t="s">
        <v>182</v>
      </c>
      <c r="B7" s="503" t="s">
        <v>183</v>
      </c>
      <c r="C7" s="154">
        <f>'交易性金融资产－股票'!G34</f>
        <v>0</v>
      </c>
      <c r="D7" s="154">
        <f>C7-E7</f>
        <v>0</v>
      </c>
      <c r="E7" s="154">
        <f>'交易性金融资产－股票'!I34</f>
        <v>0</v>
      </c>
      <c r="F7" s="154">
        <f>'交易性金融资产－股票'!K34</f>
        <v>0</v>
      </c>
      <c r="G7" s="155">
        <f>IF((F7-E7)=0,0,F7-E7)</f>
        <v>0</v>
      </c>
      <c r="H7" s="156">
        <f>IF(G7=0,0,IF(G7=F7,100,IF(E7&lt;0,-(G7/E7*100),IF(G7&gt;0,ABS(G7/E7*100),(G7/E7*100)))))</f>
        <v>0</v>
      </c>
    </row>
    <row r="8" s="27" customFormat="1" ht="18" customHeight="1" spans="1:8">
      <c r="A8" s="152" t="s">
        <v>184</v>
      </c>
      <c r="B8" s="503" t="s">
        <v>185</v>
      </c>
      <c r="C8" s="154">
        <f>'交易性金融资产－债券'!H35</f>
        <v>0</v>
      </c>
      <c r="D8" s="154">
        <f>C8-E8</f>
        <v>0</v>
      </c>
      <c r="E8" s="154">
        <f>'交易性金融资产－债券'!J35</f>
        <v>0</v>
      </c>
      <c r="F8" s="154">
        <f>'交易性金融资产－债券'!K35</f>
        <v>0</v>
      </c>
      <c r="G8" s="155">
        <f t="shared" ref="G8:G17" si="0">IF((F8-E8)=0,0,F8-E8)</f>
        <v>0</v>
      </c>
      <c r="H8" s="156">
        <f t="shared" ref="H8:H17" si="1">IF(G8=0,0,IF(G8=F8,100,IF(E8&lt;0,-(G8/E8*100),IF(G8&gt;0,ABS(G8/E8*100),(G8/E8*100)))))</f>
        <v>0</v>
      </c>
    </row>
    <row r="9" s="27" customFormat="1" ht="18" customHeight="1" spans="1:8">
      <c r="A9" s="152" t="s">
        <v>186</v>
      </c>
      <c r="B9" s="503" t="s">
        <v>187</v>
      </c>
      <c r="C9" s="154">
        <f>'交易性金融资产－基金'!H34</f>
        <v>0</v>
      </c>
      <c r="D9" s="154">
        <f>C9-E9</f>
        <v>0</v>
      </c>
      <c r="E9" s="154">
        <f>'交易性金融资产－基金'!J34</f>
        <v>0</v>
      </c>
      <c r="F9" s="154">
        <f>'交易性金融资产－基金'!L34</f>
        <v>0</v>
      </c>
      <c r="G9" s="155">
        <f t="shared" si="0"/>
        <v>0</v>
      </c>
      <c r="H9" s="156">
        <f t="shared" si="1"/>
        <v>0</v>
      </c>
    </row>
    <row r="10" s="27" customFormat="1" ht="18" customHeight="1" spans="1:8">
      <c r="A10" s="152"/>
      <c r="B10" s="158"/>
      <c r="C10" s="154"/>
      <c r="D10" s="154"/>
      <c r="E10" s="154"/>
      <c r="F10" s="154"/>
      <c r="G10" s="155">
        <f t="shared" si="0"/>
        <v>0</v>
      </c>
      <c r="H10" s="156">
        <f t="shared" si="1"/>
        <v>0</v>
      </c>
    </row>
    <row r="11" s="27" customFormat="1" ht="18" customHeight="1" spans="1:8">
      <c r="A11" s="152"/>
      <c r="B11" s="158"/>
      <c r="C11" s="154"/>
      <c r="D11" s="154"/>
      <c r="E11" s="154"/>
      <c r="F11" s="154"/>
      <c r="G11" s="155">
        <f t="shared" si="0"/>
        <v>0</v>
      </c>
      <c r="H11" s="156">
        <f t="shared" si="1"/>
        <v>0</v>
      </c>
    </row>
    <row r="12" s="27" customFormat="1" ht="18" customHeight="1" spans="1:8">
      <c r="A12" s="152"/>
      <c r="B12" s="158"/>
      <c r="C12" s="154"/>
      <c r="D12" s="154"/>
      <c r="E12" s="154"/>
      <c r="F12" s="154"/>
      <c r="G12" s="155">
        <f t="shared" si="0"/>
        <v>0</v>
      </c>
      <c r="H12" s="156">
        <f t="shared" si="1"/>
        <v>0</v>
      </c>
    </row>
    <row r="13" s="27" customFormat="1" ht="18" customHeight="1" spans="1:8">
      <c r="A13" s="152"/>
      <c r="B13" s="158"/>
      <c r="C13" s="154"/>
      <c r="D13" s="154"/>
      <c r="E13" s="154"/>
      <c r="F13" s="154"/>
      <c r="G13" s="155">
        <f t="shared" si="0"/>
        <v>0</v>
      </c>
      <c r="H13" s="156">
        <f t="shared" si="1"/>
        <v>0</v>
      </c>
    </row>
    <row r="14" s="27" customFormat="1" ht="18" customHeight="1" spans="1:8">
      <c r="A14" s="152"/>
      <c r="B14" s="158"/>
      <c r="C14" s="154"/>
      <c r="D14" s="154"/>
      <c r="E14" s="154"/>
      <c r="F14" s="154"/>
      <c r="G14" s="155">
        <f t="shared" si="0"/>
        <v>0</v>
      </c>
      <c r="H14" s="156">
        <f t="shared" si="1"/>
        <v>0</v>
      </c>
    </row>
    <row r="15" s="27" customFormat="1" ht="18" customHeight="1" spans="1:8">
      <c r="A15" s="152"/>
      <c r="B15" s="159"/>
      <c r="C15" s="154"/>
      <c r="D15" s="154"/>
      <c r="E15" s="154"/>
      <c r="F15" s="154"/>
      <c r="G15" s="155">
        <f t="shared" si="0"/>
        <v>0</v>
      </c>
      <c r="H15" s="156">
        <f t="shared" si="1"/>
        <v>0</v>
      </c>
    </row>
    <row r="16" s="27" customFormat="1" ht="18" customHeight="1" spans="1:8">
      <c r="A16" s="152"/>
      <c r="B16" s="159"/>
      <c r="C16" s="154"/>
      <c r="D16" s="154"/>
      <c r="E16" s="154"/>
      <c r="F16" s="154"/>
      <c r="G16" s="155">
        <f t="shared" si="0"/>
        <v>0</v>
      </c>
      <c r="H16" s="156">
        <f t="shared" si="1"/>
        <v>0</v>
      </c>
    </row>
    <row r="17" s="26" customFormat="1" ht="18" customHeight="1" spans="1:8">
      <c r="A17" s="160" t="s">
        <v>188</v>
      </c>
      <c r="B17" s="161"/>
      <c r="C17" s="162">
        <f>SUM(C7:C16)</f>
        <v>0</v>
      </c>
      <c r="D17" s="162">
        <f>SUM(D7:D16)</f>
        <v>0</v>
      </c>
      <c r="E17" s="162">
        <f>SUM(E7:E16)</f>
        <v>0</v>
      </c>
      <c r="F17" s="162">
        <f>SUM(F7:F16)</f>
        <v>0</v>
      </c>
      <c r="G17" s="155">
        <f t="shared" si="0"/>
        <v>0</v>
      </c>
      <c r="H17" s="156">
        <f t="shared" si="1"/>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8" location="'交易性金融资产－债券'!A1" display="交易性金融资产-债券投资"/>
    <hyperlink ref="B9" location="'交易性金融资产－基金'!A1" display="交易性金融资产-基金投资"/>
    <hyperlink ref="A1" location="流动资产汇总表!B8" display="返回"/>
    <hyperlink ref="B1" location="参数!M15" display="返回索引页"/>
    <hyperlink ref="B7" location="'交易性金融资产－股票'!A1" display="交易性金融资产-股票投资"/>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25" activePane="bottomLeft" state="frozen"/>
      <selection/>
      <selection pane="bottomLeft" activeCell="R6" sqref="$A6:$XFD7"/>
    </sheetView>
  </sheetViews>
  <sheetFormatPr defaultColWidth="9.07619047619048" defaultRowHeight="15" customHeight="1"/>
  <cols>
    <col min="1" max="1" width="6.92380952380952" style="27" customWidth="1"/>
    <col min="2" max="2" width="32.7142857142857" style="27" customWidth="1"/>
    <col min="3" max="3" width="12.4285714285714" style="27" customWidth="1"/>
    <col min="4" max="5" width="9.92380952380952" style="28" customWidth="1"/>
    <col min="6" max="6" width="14.4285714285714" style="27" customWidth="1"/>
    <col min="7" max="8" width="12.7142857142857" style="27" hidden="1" customWidth="1" outlineLevel="1"/>
    <col min="9" max="9" width="14.7142857142857" style="29" customWidth="1" collapsed="1"/>
    <col min="10" max="10" width="14.7142857142857" style="29" customWidth="1"/>
    <col min="11" max="11" width="29.7142857142857" style="27" customWidth="1"/>
    <col min="12" max="16384" width="9.07619047619048" style="27"/>
  </cols>
  <sheetData>
    <row r="1" s="22" customFormat="1" customHeight="1" spans="1:11">
      <c r="A1" s="30" t="s">
        <v>116</v>
      </c>
      <c r="B1" s="31" t="s">
        <v>8</v>
      </c>
      <c r="D1" s="33"/>
      <c r="E1" s="33"/>
      <c r="I1" s="34"/>
      <c r="J1" s="34"/>
    </row>
    <row r="2" s="109" customFormat="1" ht="18" customHeight="1" spans="1:11">
      <c r="A2" s="35" t="s">
        <v>21246</v>
      </c>
      <c r="B2" s="36"/>
      <c r="C2" s="36"/>
      <c r="D2" s="36"/>
      <c r="E2" s="36"/>
      <c r="F2" s="36"/>
      <c r="G2" s="36"/>
      <c r="H2" s="36"/>
      <c r="I2" s="36"/>
      <c r="J2" s="36"/>
      <c r="K2" s="36"/>
    </row>
    <row r="3" s="109" customFormat="1" ht="11.2" customHeight="1" spans="1:11">
      <c r="A3" s="6"/>
      <c r="B3" s="6"/>
      <c r="C3" s="6"/>
      <c r="D3" s="6"/>
      <c r="E3" s="6"/>
      <c r="F3" s="6"/>
      <c r="G3" s="6"/>
      <c r="H3" s="6"/>
      <c r="I3" s="37"/>
      <c r="J3" s="37"/>
      <c r="K3" s="38" t="s">
        <v>21247</v>
      </c>
    </row>
    <row r="4" ht="11.2" customHeight="1" spans="1:11">
      <c r="A4" s="39" t="e">
        <f>#REF!&amp;#REF!&amp;#REF!&amp;#REF!&amp;#REF!&amp;#REF!&amp;#REF!</f>
        <v>#REF!</v>
      </c>
      <c r="B4" s="39"/>
      <c r="C4" s="39"/>
      <c r="D4" s="39"/>
      <c r="E4" s="39"/>
      <c r="F4" s="39"/>
      <c r="G4" s="39"/>
      <c r="H4" s="39"/>
      <c r="I4" s="39"/>
      <c r="J4" s="39"/>
      <c r="K4" s="39"/>
    </row>
    <row r="5" ht="11.2" customHeight="1" spans="1:11">
      <c r="A5" s="40" t="e">
        <f>#REF!&amp;#REF!</f>
        <v>#REF!</v>
      </c>
      <c r="B5" s="40"/>
      <c r="C5" s="40"/>
      <c r="J5" s="43"/>
      <c r="K5" s="44" t="s">
        <v>35</v>
      </c>
    </row>
    <row r="6" s="24" customFormat="1" ht="19.05" customHeight="1" spans="1:11">
      <c r="A6" s="45" t="s">
        <v>102</v>
      </c>
      <c r="B6" s="46" t="s">
        <v>21248</v>
      </c>
      <c r="C6" s="46" t="s">
        <v>21249</v>
      </c>
      <c r="D6" s="47" t="s">
        <v>230</v>
      </c>
      <c r="E6" s="47" t="s">
        <v>372</v>
      </c>
      <c r="F6" s="110" t="s">
        <v>21156</v>
      </c>
      <c r="G6" s="110" t="s">
        <v>21030</v>
      </c>
      <c r="H6" s="110" t="s">
        <v>121</v>
      </c>
      <c r="I6" s="48" t="s">
        <v>122</v>
      </c>
      <c r="J6" s="49" t="s">
        <v>123</v>
      </c>
      <c r="K6" s="46" t="s">
        <v>256</v>
      </c>
    </row>
    <row r="7" s="25" customFormat="1" ht="13.05" customHeight="1" spans="1:11">
      <c r="A7" s="50">
        <v>1</v>
      </c>
      <c r="B7" s="51"/>
      <c r="C7" s="51"/>
      <c r="D7" s="52"/>
      <c r="E7" s="52"/>
      <c r="F7" s="111"/>
      <c r="G7" s="53"/>
      <c r="H7" s="53"/>
      <c r="I7" s="54">
        <f>G7+H7</f>
        <v>0</v>
      </c>
      <c r="J7" s="55"/>
      <c r="K7" s="51"/>
    </row>
    <row r="8" s="25" customFormat="1" ht="13.05" customHeight="1" spans="1:11">
      <c r="A8" s="50"/>
      <c r="B8" s="51"/>
      <c r="C8" s="51"/>
      <c r="D8" s="52"/>
      <c r="E8" s="52"/>
      <c r="F8" s="111"/>
      <c r="G8" s="53"/>
      <c r="H8" s="53"/>
      <c r="I8" s="54">
        <f t="shared" ref="I8:I34" si="0">G8+H8</f>
        <v>0</v>
      </c>
      <c r="J8" s="55"/>
      <c r="K8" s="51"/>
    </row>
    <row r="9" s="25" customFormat="1" ht="13.05" customHeight="1" spans="1:11">
      <c r="A9" s="51"/>
      <c r="B9" s="51"/>
      <c r="C9" s="51"/>
      <c r="D9" s="52"/>
      <c r="E9" s="52"/>
      <c r="F9" s="111"/>
      <c r="G9" s="53"/>
      <c r="H9" s="53"/>
      <c r="I9" s="54">
        <f t="shared" si="0"/>
        <v>0</v>
      </c>
      <c r="J9" s="55"/>
      <c r="K9" s="51"/>
    </row>
    <row r="10" s="25" customFormat="1" ht="13.05" customHeight="1" spans="1:11">
      <c r="A10" s="51"/>
      <c r="B10" s="51"/>
      <c r="C10" s="51"/>
      <c r="D10" s="52"/>
      <c r="E10" s="52"/>
      <c r="F10" s="111"/>
      <c r="G10" s="53"/>
      <c r="H10" s="53"/>
      <c r="I10" s="54">
        <f t="shared" si="0"/>
        <v>0</v>
      </c>
      <c r="J10" s="55"/>
      <c r="K10" s="51"/>
    </row>
    <row r="11" s="25" customFormat="1" ht="13.05" customHeight="1" spans="1:11">
      <c r="A11" s="51"/>
      <c r="B11" s="51"/>
      <c r="C11" s="51"/>
      <c r="D11" s="52"/>
      <c r="E11" s="52"/>
      <c r="F11" s="111"/>
      <c r="G11" s="53"/>
      <c r="H11" s="53"/>
      <c r="I11" s="54">
        <f t="shared" si="0"/>
        <v>0</v>
      </c>
      <c r="J11" s="55"/>
      <c r="K11" s="51"/>
    </row>
    <row r="12" s="25" customFormat="1" ht="13.05" customHeight="1" spans="1:11">
      <c r="A12" s="51"/>
      <c r="B12" s="51"/>
      <c r="C12" s="51"/>
      <c r="D12" s="52"/>
      <c r="E12" s="52"/>
      <c r="F12" s="111"/>
      <c r="G12" s="53"/>
      <c r="H12" s="53"/>
      <c r="I12" s="54">
        <f t="shared" si="0"/>
        <v>0</v>
      </c>
      <c r="J12" s="55"/>
      <c r="K12" s="51"/>
    </row>
    <row r="13" s="25" customFormat="1" ht="13.05" customHeight="1" spans="1:11">
      <c r="A13" s="51"/>
      <c r="B13" s="51"/>
      <c r="C13" s="51"/>
      <c r="D13" s="52"/>
      <c r="E13" s="52"/>
      <c r="F13" s="111"/>
      <c r="G13" s="53"/>
      <c r="H13" s="53"/>
      <c r="I13" s="54">
        <f t="shared" si="0"/>
        <v>0</v>
      </c>
      <c r="J13" s="55"/>
      <c r="K13" s="51"/>
    </row>
    <row r="14" s="25" customFormat="1" ht="13.05" customHeight="1" spans="1:11">
      <c r="A14" s="51"/>
      <c r="B14" s="51"/>
      <c r="C14" s="51"/>
      <c r="D14" s="52"/>
      <c r="E14" s="52"/>
      <c r="F14" s="111"/>
      <c r="G14" s="53"/>
      <c r="H14" s="53"/>
      <c r="I14" s="54">
        <f t="shared" si="0"/>
        <v>0</v>
      </c>
      <c r="J14" s="55"/>
      <c r="K14" s="51"/>
    </row>
    <row r="15" s="25" customFormat="1" ht="13.05" customHeight="1" spans="1:11">
      <c r="A15" s="51"/>
      <c r="B15" s="51"/>
      <c r="C15" s="51"/>
      <c r="D15" s="52"/>
      <c r="E15" s="52"/>
      <c r="F15" s="111"/>
      <c r="G15" s="53"/>
      <c r="H15" s="53"/>
      <c r="I15" s="54">
        <f t="shared" si="0"/>
        <v>0</v>
      </c>
      <c r="J15" s="55"/>
      <c r="K15" s="51"/>
    </row>
    <row r="16" s="25" customFormat="1" ht="13.05" customHeight="1" spans="1:11">
      <c r="A16" s="51"/>
      <c r="B16" s="51"/>
      <c r="C16" s="51"/>
      <c r="D16" s="52"/>
      <c r="E16" s="52"/>
      <c r="F16" s="111"/>
      <c r="G16" s="53"/>
      <c r="H16" s="53"/>
      <c r="I16" s="54">
        <f t="shared" si="0"/>
        <v>0</v>
      </c>
      <c r="J16" s="55"/>
      <c r="K16" s="51"/>
    </row>
    <row r="17" s="25" customFormat="1" ht="13.05" customHeight="1" spans="1:11">
      <c r="A17" s="51"/>
      <c r="B17" s="51"/>
      <c r="C17" s="51"/>
      <c r="D17" s="52"/>
      <c r="E17" s="52"/>
      <c r="F17" s="111"/>
      <c r="G17" s="53"/>
      <c r="H17" s="53"/>
      <c r="I17" s="54">
        <f t="shared" si="0"/>
        <v>0</v>
      </c>
      <c r="J17" s="55"/>
      <c r="K17" s="51"/>
    </row>
    <row r="18" s="25" customFormat="1" ht="13.05" customHeight="1" spans="1:11">
      <c r="A18" s="51"/>
      <c r="B18" s="51"/>
      <c r="C18" s="51"/>
      <c r="D18" s="52"/>
      <c r="E18" s="52"/>
      <c r="F18" s="111"/>
      <c r="G18" s="53"/>
      <c r="H18" s="53"/>
      <c r="I18" s="54">
        <f t="shared" si="0"/>
        <v>0</v>
      </c>
      <c r="J18" s="55"/>
      <c r="K18" s="51"/>
    </row>
    <row r="19" s="25" customFormat="1" ht="13.05" customHeight="1" spans="1:11">
      <c r="A19" s="51"/>
      <c r="B19" s="51"/>
      <c r="C19" s="51"/>
      <c r="D19" s="52"/>
      <c r="E19" s="52"/>
      <c r="F19" s="111"/>
      <c r="G19" s="53"/>
      <c r="H19" s="53"/>
      <c r="I19" s="54">
        <f t="shared" si="0"/>
        <v>0</v>
      </c>
      <c r="J19" s="55"/>
      <c r="K19" s="51"/>
    </row>
    <row r="20" s="25" customFormat="1" ht="13.05" customHeight="1" spans="1:11">
      <c r="A20" s="51"/>
      <c r="B20" s="51"/>
      <c r="C20" s="51"/>
      <c r="D20" s="52"/>
      <c r="E20" s="52"/>
      <c r="F20" s="111"/>
      <c r="G20" s="53"/>
      <c r="H20" s="53"/>
      <c r="I20" s="54">
        <f t="shared" si="0"/>
        <v>0</v>
      </c>
      <c r="J20" s="55"/>
      <c r="K20" s="51"/>
    </row>
    <row r="21" s="25" customFormat="1" ht="13.05" customHeight="1" spans="1:11">
      <c r="A21" s="51"/>
      <c r="B21" s="51"/>
      <c r="C21" s="51"/>
      <c r="D21" s="52"/>
      <c r="E21" s="52"/>
      <c r="F21" s="111"/>
      <c r="G21" s="53"/>
      <c r="H21" s="53"/>
      <c r="I21" s="54">
        <f t="shared" si="0"/>
        <v>0</v>
      </c>
      <c r="J21" s="55"/>
      <c r="K21" s="51"/>
    </row>
    <row r="22" s="25" customFormat="1" ht="13.05" customHeight="1" spans="1:11">
      <c r="A22" s="51"/>
      <c r="B22" s="51"/>
      <c r="C22" s="51"/>
      <c r="D22" s="52"/>
      <c r="E22" s="52"/>
      <c r="F22" s="111"/>
      <c r="G22" s="53"/>
      <c r="H22" s="53"/>
      <c r="I22" s="54">
        <f t="shared" si="0"/>
        <v>0</v>
      </c>
      <c r="J22" s="55"/>
      <c r="K22" s="51"/>
    </row>
    <row r="23" s="25" customFormat="1" ht="13.05" customHeight="1" spans="1:11">
      <c r="A23" s="51"/>
      <c r="B23" s="51"/>
      <c r="C23" s="51"/>
      <c r="D23" s="52"/>
      <c r="E23" s="52"/>
      <c r="F23" s="111"/>
      <c r="G23" s="53"/>
      <c r="H23" s="53"/>
      <c r="I23" s="54">
        <f t="shared" si="0"/>
        <v>0</v>
      </c>
      <c r="J23" s="55"/>
      <c r="K23" s="51"/>
    </row>
    <row r="24" s="25" customFormat="1" ht="13.05" customHeight="1" spans="1:11">
      <c r="A24" s="51"/>
      <c r="B24" s="51"/>
      <c r="C24" s="51"/>
      <c r="D24" s="52"/>
      <c r="E24" s="52"/>
      <c r="F24" s="111"/>
      <c r="G24" s="53"/>
      <c r="H24" s="53"/>
      <c r="I24" s="54">
        <f t="shared" si="0"/>
        <v>0</v>
      </c>
      <c r="J24" s="55"/>
      <c r="K24" s="51"/>
    </row>
    <row r="25" s="25" customFormat="1" ht="13.05" customHeight="1" spans="1:11">
      <c r="A25" s="51"/>
      <c r="B25" s="51"/>
      <c r="C25" s="51"/>
      <c r="D25" s="52"/>
      <c r="E25" s="52"/>
      <c r="F25" s="111"/>
      <c r="G25" s="53"/>
      <c r="H25" s="53"/>
      <c r="I25" s="54">
        <f t="shared" si="0"/>
        <v>0</v>
      </c>
      <c r="J25" s="55"/>
      <c r="K25" s="51"/>
    </row>
    <row r="26" s="25" customFormat="1" ht="13.05" customHeight="1" spans="1:11">
      <c r="A26" s="51"/>
      <c r="B26" s="51"/>
      <c r="C26" s="51"/>
      <c r="D26" s="52"/>
      <c r="E26" s="52"/>
      <c r="F26" s="111"/>
      <c r="G26" s="53"/>
      <c r="H26" s="53"/>
      <c r="I26" s="54">
        <f t="shared" si="0"/>
        <v>0</v>
      </c>
      <c r="J26" s="55"/>
      <c r="K26" s="51"/>
    </row>
    <row r="27" s="25" customFormat="1" ht="13.05" customHeight="1" spans="1:11">
      <c r="A27" s="51"/>
      <c r="B27" s="51"/>
      <c r="C27" s="51"/>
      <c r="D27" s="52"/>
      <c r="E27" s="52"/>
      <c r="F27" s="111"/>
      <c r="G27" s="53"/>
      <c r="H27" s="53"/>
      <c r="I27" s="54">
        <f t="shared" si="0"/>
        <v>0</v>
      </c>
      <c r="J27" s="55"/>
      <c r="K27" s="51"/>
    </row>
    <row r="28" s="25" customFormat="1" ht="13.05" customHeight="1" spans="1:11">
      <c r="A28" s="51"/>
      <c r="B28" s="51"/>
      <c r="C28" s="51"/>
      <c r="D28" s="52"/>
      <c r="E28" s="52"/>
      <c r="F28" s="111"/>
      <c r="G28" s="53"/>
      <c r="H28" s="53"/>
      <c r="I28" s="54">
        <f t="shared" si="0"/>
        <v>0</v>
      </c>
      <c r="J28" s="55"/>
      <c r="K28" s="51"/>
    </row>
    <row r="29" s="25" customFormat="1" ht="13.05" customHeight="1" spans="1:11">
      <c r="A29" s="51"/>
      <c r="B29" s="51"/>
      <c r="C29" s="51"/>
      <c r="D29" s="52"/>
      <c r="E29" s="52"/>
      <c r="F29" s="111"/>
      <c r="G29" s="53"/>
      <c r="H29" s="53"/>
      <c r="I29" s="54">
        <f t="shared" si="0"/>
        <v>0</v>
      </c>
      <c r="J29" s="55"/>
      <c r="K29" s="51"/>
    </row>
    <row r="30" s="25" customFormat="1" ht="13.05" customHeight="1" spans="1:11">
      <c r="A30" s="51"/>
      <c r="B30" s="51"/>
      <c r="C30" s="51"/>
      <c r="D30" s="52"/>
      <c r="E30" s="52"/>
      <c r="F30" s="111"/>
      <c r="G30" s="53"/>
      <c r="H30" s="53"/>
      <c r="I30" s="54">
        <f t="shared" si="0"/>
        <v>0</v>
      </c>
      <c r="J30" s="55"/>
      <c r="K30" s="51"/>
    </row>
    <row r="31" s="25" customFormat="1" ht="13.05" customHeight="1" spans="1:11">
      <c r="A31" s="51"/>
      <c r="B31" s="51"/>
      <c r="C31" s="51"/>
      <c r="D31" s="52"/>
      <c r="E31" s="52"/>
      <c r="F31" s="111"/>
      <c r="G31" s="53"/>
      <c r="H31" s="53"/>
      <c r="I31" s="54">
        <f t="shared" si="0"/>
        <v>0</v>
      </c>
      <c r="J31" s="55"/>
      <c r="K31" s="51"/>
    </row>
    <row r="32" s="25" customFormat="1" ht="13.05" customHeight="1" spans="1:11">
      <c r="A32" s="51"/>
      <c r="B32" s="51"/>
      <c r="C32" s="51"/>
      <c r="D32" s="52"/>
      <c r="E32" s="52"/>
      <c r="F32" s="111"/>
      <c r="G32" s="53"/>
      <c r="H32" s="53"/>
      <c r="I32" s="54">
        <f t="shared" si="0"/>
        <v>0</v>
      </c>
      <c r="J32" s="55"/>
      <c r="K32" s="51"/>
    </row>
    <row r="33" s="25" customFormat="1" ht="13.05" customHeight="1" spans="1:14">
      <c r="A33" s="51"/>
      <c r="B33" s="51"/>
      <c r="C33" s="51"/>
      <c r="D33" s="52"/>
      <c r="E33" s="52"/>
      <c r="F33" s="111"/>
      <c r="G33" s="53"/>
      <c r="H33" s="53"/>
      <c r="I33" s="54">
        <f t="shared" si="0"/>
        <v>0</v>
      </c>
      <c r="J33" s="55"/>
      <c r="K33" s="51"/>
    </row>
    <row r="34" s="25" customFormat="1" ht="13.05" customHeight="1" spans="1:14">
      <c r="A34" s="51"/>
      <c r="B34" s="51"/>
      <c r="C34" s="51"/>
      <c r="D34" s="52"/>
      <c r="E34" s="52"/>
      <c r="F34" s="111"/>
      <c r="G34" s="53"/>
      <c r="H34" s="53"/>
      <c r="I34" s="54">
        <f t="shared" si="0"/>
        <v>0</v>
      </c>
      <c r="J34" s="55"/>
      <c r="K34" s="51"/>
    </row>
    <row r="35" s="26" customFormat="1" ht="13.05" customHeight="1" spans="1:14">
      <c r="A35" s="56"/>
      <c r="B35" s="57" t="s">
        <v>72</v>
      </c>
      <c r="C35" s="56"/>
      <c r="D35" s="58"/>
      <c r="E35" s="58"/>
      <c r="F35" s="112"/>
      <c r="G35" s="54">
        <f>ROUND(SUM(G7:G34),2)</f>
        <v>0</v>
      </c>
      <c r="H35" s="54">
        <f>ROUND(SUM(H7:H34),2)</f>
        <v>0</v>
      </c>
      <c r="I35" s="54">
        <f>ROUND(SUM(I7:I34),2)</f>
        <v>0</v>
      </c>
      <c r="J35" s="54">
        <f>ROUND(SUM(J7:J34),2)</f>
        <v>0</v>
      </c>
      <c r="K35" s="56"/>
    </row>
    <row r="36" ht="13.05" customHeight="1" spans="1:14">
      <c r="A36" s="59" t="e">
        <f>#REF!&amp;#REF!</f>
        <v>#REF!</v>
      </c>
      <c r="D36" s="60"/>
      <c r="F36" s="59" t="e">
        <f>#REF!</f>
        <v>#REF!</v>
      </c>
      <c r="G36" s="59"/>
      <c r="H36" s="59"/>
      <c r="I36" s="89"/>
      <c r="N36" s="28"/>
    </row>
    <row r="37" ht="13.05" customHeight="1" spans="1:14">
      <c r="A37" s="27" t="e">
        <f>#REF!&amp;#REF!&amp;#REF!&amp;#REF!&amp;#REF!&amp;#REF!&amp;#REF!</f>
        <v>#REF!</v>
      </c>
      <c r="F37" s="27" t="e">
        <f>#REF!&amp;#REF!</f>
        <v>#REF!</v>
      </c>
    </row>
  </sheetData>
  <sheetProtection formatCells="0" formatColumns="0" formatRows="0" insertRows="0" deleteRows="0" autoFilter="0"/>
  <mergeCells count="2">
    <mergeCell ref="A2:K2"/>
    <mergeCell ref="A4:K4"/>
  </mergeCells>
  <hyperlinks>
    <hyperlink ref="A1" location="应付债券汇总表!B7" display="返回"/>
    <hyperlink ref="B1" location="参数!M102" display="返回索引页"/>
  </hyperlinks>
  <printOptions horizontalCentered="1"/>
  <pageMargins left="0.748031496062992" right="0.748031496062992" top="0.866141732283464" bottom="0.62992125984252"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4.28571428571429" style="22" customWidth="1"/>
    <col min="2" max="2" width="30.7142857142857" style="22" customWidth="1"/>
    <col min="3" max="3" width="8" style="33" customWidth="1"/>
    <col min="4" max="4" width="7" style="22" customWidth="1"/>
    <col min="5" max="5" width="13.7142857142857" style="22" customWidth="1"/>
    <col min="6" max="7" width="12.7142857142857" style="22" hidden="1" customWidth="1" outlineLevel="1"/>
    <col min="8" max="8" width="18.7142857142857" style="114" customWidth="1" collapsed="1"/>
    <col min="9" max="9" width="10.7142857142857" style="115" customWidth="1"/>
    <col min="10" max="10" width="18.7142857142857" style="114" customWidth="1"/>
    <col min="11" max="11" width="32.7142857142857" style="22" customWidth="1"/>
    <col min="12" max="16384" width="9.07619047619048" style="22"/>
  </cols>
  <sheetData>
    <row r="1" customHeight="1" spans="1:11">
      <c r="A1" s="30" t="s">
        <v>116</v>
      </c>
      <c r="B1" s="31" t="s">
        <v>8</v>
      </c>
    </row>
    <row r="2" s="113" customFormat="1" ht="18" customHeight="1" spans="1:11">
      <c r="A2" s="116" t="s">
        <v>21250</v>
      </c>
      <c r="B2" s="117"/>
      <c r="C2" s="117"/>
      <c r="D2" s="117"/>
      <c r="E2" s="117"/>
      <c r="F2" s="117"/>
      <c r="G2" s="117"/>
      <c r="H2" s="117"/>
      <c r="I2" s="117"/>
      <c r="J2" s="117"/>
      <c r="K2" s="117"/>
    </row>
    <row r="3" s="113" customFormat="1" ht="11.2" customHeight="1" spans="1:11">
      <c r="A3" s="118"/>
      <c r="B3" s="118"/>
      <c r="C3" s="118"/>
      <c r="D3" s="118"/>
      <c r="E3" s="118"/>
      <c r="F3" s="118"/>
      <c r="G3" s="118"/>
      <c r="H3" s="118"/>
      <c r="I3" s="118"/>
      <c r="J3" s="118"/>
      <c r="K3" s="38" t="s">
        <v>21251</v>
      </c>
    </row>
    <row r="4" s="27" customFormat="1" ht="13.05" customHeight="1" spans="1:11">
      <c r="A4" s="39" t="e">
        <f>#REF!&amp;#REF!&amp;#REF!&amp;#REF!&amp;#REF!&amp;#REF!&amp;#REF!</f>
        <v>#REF!</v>
      </c>
      <c r="B4" s="39"/>
      <c r="C4" s="39"/>
      <c r="D4" s="39"/>
      <c r="E4" s="39"/>
      <c r="F4" s="39"/>
      <c r="G4" s="39"/>
      <c r="H4" s="39"/>
      <c r="I4" s="39"/>
      <c r="J4" s="39"/>
      <c r="K4" s="39"/>
    </row>
    <row r="5" s="27" customFormat="1" ht="11.2" customHeight="1" spans="1:11">
      <c r="A5" s="40" t="e">
        <f>#REF!&amp;#REF!</f>
        <v>#REF!</v>
      </c>
      <c r="B5" s="40"/>
      <c r="C5" s="28"/>
      <c r="E5" s="40"/>
      <c r="F5" s="40"/>
      <c r="G5" s="40"/>
      <c r="H5" s="119"/>
      <c r="I5" s="120"/>
      <c r="J5" s="121"/>
      <c r="K5" s="44" t="s">
        <v>35</v>
      </c>
    </row>
    <row r="6" s="24" customFormat="1" ht="24.75" customHeight="1" spans="1:11">
      <c r="A6" s="45" t="s">
        <v>102</v>
      </c>
      <c r="B6" s="122" t="s">
        <v>21252</v>
      </c>
      <c r="C6" s="123" t="s">
        <v>193</v>
      </c>
      <c r="D6" s="122" t="s">
        <v>194</v>
      </c>
      <c r="E6" s="122" t="s">
        <v>195</v>
      </c>
      <c r="F6" s="122" t="s">
        <v>120</v>
      </c>
      <c r="G6" s="122" t="s">
        <v>121</v>
      </c>
      <c r="H6" s="124" t="s">
        <v>122</v>
      </c>
      <c r="I6" s="125" t="s">
        <v>21253</v>
      </c>
      <c r="J6" s="126" t="s">
        <v>123</v>
      </c>
      <c r="K6" s="122" t="s">
        <v>174</v>
      </c>
    </row>
    <row r="7" s="25" customFormat="1" ht="13.05" customHeight="1" spans="1:11">
      <c r="A7" s="50">
        <v>1</v>
      </c>
      <c r="B7" s="51"/>
      <c r="C7" s="52"/>
      <c r="D7" s="51"/>
      <c r="E7" s="51"/>
      <c r="F7" s="53"/>
      <c r="G7" s="53"/>
      <c r="H7" s="86">
        <f t="shared" ref="H7:H33" si="0">F7+G7</f>
        <v>0</v>
      </c>
      <c r="I7" s="111"/>
      <c r="J7" s="53"/>
      <c r="K7" s="51"/>
    </row>
    <row r="8" s="25" customFormat="1" ht="13.05" customHeight="1" spans="1:11">
      <c r="A8" s="50"/>
      <c r="B8" s="51"/>
      <c r="C8" s="52"/>
      <c r="D8" s="51"/>
      <c r="E8" s="51"/>
      <c r="F8" s="53"/>
      <c r="G8" s="53"/>
      <c r="H8" s="86">
        <f t="shared" si="0"/>
        <v>0</v>
      </c>
      <c r="I8" s="111"/>
      <c r="J8" s="53"/>
      <c r="K8" s="51"/>
    </row>
    <row r="9" s="25" customFormat="1" ht="13.05" customHeight="1" spans="1:11">
      <c r="A9" s="50"/>
      <c r="B9" s="51"/>
      <c r="C9" s="52"/>
      <c r="D9" s="51"/>
      <c r="E9" s="51"/>
      <c r="F9" s="53"/>
      <c r="G9" s="53"/>
      <c r="H9" s="86">
        <f t="shared" si="0"/>
        <v>0</v>
      </c>
      <c r="I9" s="111"/>
      <c r="J9" s="53"/>
      <c r="K9" s="51"/>
    </row>
    <row r="10" s="25" customFormat="1" ht="13.05" customHeight="1" spans="1:11">
      <c r="A10" s="50"/>
      <c r="B10" s="51"/>
      <c r="C10" s="52"/>
      <c r="D10" s="51"/>
      <c r="E10" s="51"/>
      <c r="F10" s="53"/>
      <c r="G10" s="53"/>
      <c r="H10" s="86">
        <f t="shared" si="0"/>
        <v>0</v>
      </c>
      <c r="I10" s="111"/>
      <c r="J10" s="53"/>
      <c r="K10" s="51"/>
    </row>
    <row r="11" s="25" customFormat="1" ht="13.05" customHeight="1" spans="1:11">
      <c r="A11" s="50"/>
      <c r="B11" s="51"/>
      <c r="C11" s="52"/>
      <c r="D11" s="51"/>
      <c r="E11" s="51"/>
      <c r="F11" s="53"/>
      <c r="G11" s="53"/>
      <c r="H11" s="86">
        <f t="shared" si="0"/>
        <v>0</v>
      </c>
      <c r="I11" s="111"/>
      <c r="J11" s="53"/>
      <c r="K11" s="51"/>
    </row>
    <row r="12" s="25" customFormat="1" ht="13.05" customHeight="1" spans="1:11">
      <c r="A12" s="50"/>
      <c r="B12" s="51"/>
      <c r="C12" s="52"/>
      <c r="D12" s="51"/>
      <c r="E12" s="51"/>
      <c r="F12" s="53"/>
      <c r="G12" s="53"/>
      <c r="H12" s="86">
        <f t="shared" si="0"/>
        <v>0</v>
      </c>
      <c r="I12" s="111"/>
      <c r="J12" s="53"/>
      <c r="K12" s="51"/>
    </row>
    <row r="13" s="25" customFormat="1" ht="13.05" customHeight="1" spans="1:11">
      <c r="A13" s="50"/>
      <c r="B13" s="51"/>
      <c r="C13" s="52"/>
      <c r="D13" s="51"/>
      <c r="E13" s="51"/>
      <c r="F13" s="53"/>
      <c r="G13" s="53"/>
      <c r="H13" s="86">
        <f t="shared" si="0"/>
        <v>0</v>
      </c>
      <c r="I13" s="111"/>
      <c r="J13" s="53"/>
      <c r="K13" s="51"/>
    </row>
    <row r="14" s="25" customFormat="1" ht="13.05" customHeight="1" spans="1:11">
      <c r="A14" s="50"/>
      <c r="B14" s="51"/>
      <c r="C14" s="52"/>
      <c r="D14" s="51"/>
      <c r="E14" s="51"/>
      <c r="F14" s="53"/>
      <c r="G14" s="53"/>
      <c r="H14" s="86">
        <f t="shared" si="0"/>
        <v>0</v>
      </c>
      <c r="I14" s="111"/>
      <c r="J14" s="53"/>
      <c r="K14" s="51"/>
    </row>
    <row r="15" s="25" customFormat="1" ht="13.05" customHeight="1" spans="1:11">
      <c r="A15" s="50"/>
      <c r="B15" s="51"/>
      <c r="C15" s="52"/>
      <c r="D15" s="51"/>
      <c r="E15" s="51"/>
      <c r="F15" s="53"/>
      <c r="G15" s="53"/>
      <c r="H15" s="86">
        <f t="shared" si="0"/>
        <v>0</v>
      </c>
      <c r="I15" s="111"/>
      <c r="J15" s="53"/>
      <c r="K15" s="51"/>
    </row>
    <row r="16" s="25" customFormat="1" ht="13.05" customHeight="1" spans="1:11">
      <c r="A16" s="50"/>
      <c r="B16" s="51"/>
      <c r="C16" s="52"/>
      <c r="D16" s="51"/>
      <c r="E16" s="51"/>
      <c r="F16" s="53"/>
      <c r="G16" s="53"/>
      <c r="H16" s="86">
        <f t="shared" si="0"/>
        <v>0</v>
      </c>
      <c r="I16" s="111"/>
      <c r="J16" s="53"/>
      <c r="K16" s="51"/>
    </row>
    <row r="17" s="25" customFormat="1" ht="13.05" customHeight="1" spans="1:11">
      <c r="A17" s="50"/>
      <c r="B17" s="51"/>
      <c r="C17" s="52"/>
      <c r="D17" s="51"/>
      <c r="E17" s="51"/>
      <c r="F17" s="53"/>
      <c r="G17" s="53"/>
      <c r="H17" s="86">
        <f t="shared" si="0"/>
        <v>0</v>
      </c>
      <c r="I17" s="111"/>
      <c r="J17" s="53"/>
      <c r="K17" s="51"/>
    </row>
    <row r="18" s="25" customFormat="1" ht="13.05" customHeight="1" spans="1:11">
      <c r="A18" s="50"/>
      <c r="B18" s="51"/>
      <c r="C18" s="52"/>
      <c r="D18" s="51"/>
      <c r="E18" s="51"/>
      <c r="F18" s="53"/>
      <c r="G18" s="53"/>
      <c r="H18" s="86">
        <f t="shared" si="0"/>
        <v>0</v>
      </c>
      <c r="I18" s="111"/>
      <c r="J18" s="53"/>
      <c r="K18" s="51"/>
    </row>
    <row r="19" s="25" customFormat="1" ht="13.05" customHeight="1" spans="1:11">
      <c r="A19" s="50"/>
      <c r="B19" s="51"/>
      <c r="C19" s="52"/>
      <c r="D19" s="51"/>
      <c r="E19" s="51"/>
      <c r="F19" s="53"/>
      <c r="G19" s="53"/>
      <c r="H19" s="86">
        <f t="shared" si="0"/>
        <v>0</v>
      </c>
      <c r="I19" s="111"/>
      <c r="J19" s="53"/>
      <c r="K19" s="51"/>
    </row>
    <row r="20" s="25" customFormat="1" ht="13.05" customHeight="1" spans="1:11">
      <c r="A20" s="50"/>
      <c r="B20" s="51"/>
      <c r="C20" s="52"/>
      <c r="D20" s="51"/>
      <c r="E20" s="51"/>
      <c r="F20" s="53"/>
      <c r="G20" s="53"/>
      <c r="H20" s="86">
        <f t="shared" si="0"/>
        <v>0</v>
      </c>
      <c r="I20" s="111"/>
      <c r="J20" s="53"/>
      <c r="K20" s="51"/>
    </row>
    <row r="21" s="25" customFormat="1" ht="13.05" customHeight="1" spans="1:11">
      <c r="A21" s="50"/>
      <c r="B21" s="51"/>
      <c r="C21" s="52"/>
      <c r="D21" s="51"/>
      <c r="E21" s="51"/>
      <c r="F21" s="53"/>
      <c r="G21" s="53"/>
      <c r="H21" s="86">
        <f t="shared" si="0"/>
        <v>0</v>
      </c>
      <c r="I21" s="111"/>
      <c r="J21" s="53"/>
      <c r="K21" s="51"/>
    </row>
    <row r="22" s="25" customFormat="1" ht="13.05" customHeight="1" spans="1:11">
      <c r="A22" s="50"/>
      <c r="B22" s="51"/>
      <c r="C22" s="52"/>
      <c r="D22" s="51"/>
      <c r="E22" s="51"/>
      <c r="F22" s="53"/>
      <c r="G22" s="53"/>
      <c r="H22" s="86">
        <f t="shared" si="0"/>
        <v>0</v>
      </c>
      <c r="I22" s="111"/>
      <c r="J22" s="53"/>
      <c r="K22" s="51"/>
    </row>
    <row r="23" s="25" customFormat="1" ht="13.05" customHeight="1" spans="1:11">
      <c r="A23" s="50"/>
      <c r="B23" s="51"/>
      <c r="C23" s="52"/>
      <c r="D23" s="51"/>
      <c r="E23" s="51"/>
      <c r="F23" s="53"/>
      <c r="G23" s="53"/>
      <c r="H23" s="86">
        <f t="shared" si="0"/>
        <v>0</v>
      </c>
      <c r="I23" s="111"/>
      <c r="J23" s="53"/>
      <c r="K23" s="51"/>
    </row>
    <row r="24" s="25" customFormat="1" ht="13.05" customHeight="1" spans="1:11">
      <c r="A24" s="50"/>
      <c r="B24" s="51"/>
      <c r="C24" s="52"/>
      <c r="D24" s="51"/>
      <c r="E24" s="51"/>
      <c r="F24" s="53"/>
      <c r="G24" s="53"/>
      <c r="H24" s="86">
        <f t="shared" si="0"/>
        <v>0</v>
      </c>
      <c r="I24" s="111"/>
      <c r="J24" s="53"/>
      <c r="K24" s="51"/>
    </row>
    <row r="25" s="25" customFormat="1" ht="13.05" customHeight="1" spans="1:11">
      <c r="A25" s="50"/>
      <c r="B25" s="51"/>
      <c r="C25" s="52"/>
      <c r="D25" s="51"/>
      <c r="E25" s="51"/>
      <c r="F25" s="53"/>
      <c r="G25" s="53"/>
      <c r="H25" s="86">
        <f t="shared" si="0"/>
        <v>0</v>
      </c>
      <c r="I25" s="111"/>
      <c r="J25" s="53"/>
      <c r="K25" s="51"/>
    </row>
    <row r="26" s="25" customFormat="1" ht="13.05" customHeight="1" spans="1:11">
      <c r="A26" s="50"/>
      <c r="B26" s="51"/>
      <c r="C26" s="52"/>
      <c r="D26" s="51"/>
      <c r="E26" s="51"/>
      <c r="F26" s="53"/>
      <c r="G26" s="53"/>
      <c r="H26" s="86">
        <f t="shared" si="0"/>
        <v>0</v>
      </c>
      <c r="I26" s="111"/>
      <c r="J26" s="53"/>
      <c r="K26" s="51"/>
    </row>
    <row r="27" s="25" customFormat="1" ht="13.05" customHeight="1" spans="1:11">
      <c r="A27" s="50"/>
      <c r="B27" s="51"/>
      <c r="C27" s="52"/>
      <c r="D27" s="51"/>
      <c r="E27" s="51"/>
      <c r="F27" s="53"/>
      <c r="G27" s="53"/>
      <c r="H27" s="86">
        <f t="shared" si="0"/>
        <v>0</v>
      </c>
      <c r="I27" s="111"/>
      <c r="J27" s="53"/>
      <c r="K27" s="51"/>
    </row>
    <row r="28" s="25" customFormat="1" ht="13.05" customHeight="1" spans="1:11">
      <c r="A28" s="50"/>
      <c r="B28" s="51"/>
      <c r="C28" s="52"/>
      <c r="D28" s="51"/>
      <c r="E28" s="51"/>
      <c r="F28" s="53"/>
      <c r="G28" s="53"/>
      <c r="H28" s="86">
        <f t="shared" si="0"/>
        <v>0</v>
      </c>
      <c r="I28" s="111"/>
      <c r="J28" s="53"/>
      <c r="K28" s="51"/>
    </row>
    <row r="29" s="25" customFormat="1" ht="13.05" customHeight="1" spans="1:11">
      <c r="A29" s="50"/>
      <c r="B29" s="51"/>
      <c r="C29" s="52"/>
      <c r="D29" s="51"/>
      <c r="E29" s="51"/>
      <c r="F29" s="53"/>
      <c r="G29" s="53"/>
      <c r="H29" s="86">
        <f t="shared" si="0"/>
        <v>0</v>
      </c>
      <c r="I29" s="111"/>
      <c r="J29" s="53"/>
      <c r="K29" s="51"/>
    </row>
    <row r="30" s="25" customFormat="1" ht="13.05" customHeight="1" spans="1:11">
      <c r="A30" s="50"/>
      <c r="B30" s="51"/>
      <c r="C30" s="52"/>
      <c r="D30" s="51"/>
      <c r="E30" s="51"/>
      <c r="F30" s="53"/>
      <c r="G30" s="53"/>
      <c r="H30" s="86">
        <f t="shared" si="0"/>
        <v>0</v>
      </c>
      <c r="I30" s="111"/>
      <c r="J30" s="53"/>
      <c r="K30" s="51"/>
    </row>
    <row r="31" s="25" customFormat="1" ht="13.05" customHeight="1" spans="1:11">
      <c r="A31" s="50"/>
      <c r="B31" s="51"/>
      <c r="C31" s="52"/>
      <c r="D31" s="51"/>
      <c r="E31" s="51"/>
      <c r="F31" s="53"/>
      <c r="G31" s="53"/>
      <c r="H31" s="86">
        <f t="shared" si="0"/>
        <v>0</v>
      </c>
      <c r="I31" s="111"/>
      <c r="J31" s="53"/>
      <c r="K31" s="51"/>
    </row>
    <row r="32" s="25" customFormat="1" ht="13.05" customHeight="1" spans="1:11">
      <c r="A32" s="50"/>
      <c r="B32" s="51"/>
      <c r="C32" s="52"/>
      <c r="D32" s="51"/>
      <c r="E32" s="51"/>
      <c r="F32" s="53"/>
      <c r="G32" s="53"/>
      <c r="H32" s="86">
        <f t="shared" si="0"/>
        <v>0</v>
      </c>
      <c r="I32" s="111"/>
      <c r="J32" s="53"/>
      <c r="K32" s="51"/>
    </row>
    <row r="33" s="25" customFormat="1" ht="13.05" customHeight="1" spans="1:11">
      <c r="A33" s="50"/>
      <c r="B33" s="51"/>
      <c r="C33" s="52"/>
      <c r="D33" s="51"/>
      <c r="E33" s="51"/>
      <c r="F33" s="53"/>
      <c r="G33" s="53"/>
      <c r="H33" s="86">
        <f t="shared" si="0"/>
        <v>0</v>
      </c>
      <c r="I33" s="111"/>
      <c r="J33" s="53"/>
      <c r="K33" s="51"/>
    </row>
    <row r="34" s="26" customFormat="1" ht="13.05" customHeight="1" spans="1:11">
      <c r="A34" s="127"/>
      <c r="B34" s="128" t="s">
        <v>72</v>
      </c>
      <c r="C34" s="58"/>
      <c r="D34" s="56"/>
      <c r="E34" s="56"/>
      <c r="F34" s="129">
        <f>ROUND(SUM(F7:F33),2)</f>
        <v>0</v>
      </c>
      <c r="G34" s="129">
        <f>ROUND(SUM(G7:G33),2)</f>
        <v>0</v>
      </c>
      <c r="H34" s="129">
        <f>ROUND(SUM(H7:H33),2)</f>
        <v>0</v>
      </c>
      <c r="I34" s="112"/>
      <c r="J34" s="129">
        <f>ROUND(SUM(J7:J33),2)</f>
        <v>0</v>
      </c>
      <c r="K34" s="56"/>
    </row>
    <row r="35" s="27" customFormat="1" ht="13.05" customHeight="1" spans="1:11">
      <c r="A35" s="59" t="e">
        <f>#REF!&amp;#REF!</f>
        <v>#REF!</v>
      </c>
      <c r="C35" s="130"/>
      <c r="E35" s="131"/>
      <c r="F35" s="131"/>
      <c r="G35" s="131"/>
      <c r="H35" s="132" t="e">
        <f>#REF!</f>
        <v>#REF!</v>
      </c>
      <c r="I35" s="120"/>
      <c r="J35" s="120"/>
    </row>
    <row r="36" s="27" customFormat="1" customHeight="1" spans="1:11">
      <c r="A36" s="27" t="e">
        <f>#REF!&amp;#REF!&amp;#REF!&amp;#REF!&amp;#REF!&amp;#REF!&amp;#REF!</f>
        <v>#REF!</v>
      </c>
      <c r="C36" s="28"/>
      <c r="H36" s="133" t="e">
        <f>#REF!&amp;#REF!</f>
        <v>#REF!</v>
      </c>
      <c r="I36" s="120"/>
      <c r="J36" s="133"/>
    </row>
    <row r="37" s="25" customFormat="1" customHeight="1" spans="1:11">
      <c r="C37" s="134"/>
      <c r="H37" s="135"/>
      <c r="I37" s="136"/>
      <c r="J37" s="135"/>
    </row>
    <row r="38" s="25" customFormat="1" customHeight="1" spans="1:11">
      <c r="C38" s="134"/>
      <c r="H38" s="135"/>
      <c r="I38" s="136"/>
      <c r="J38" s="135"/>
    </row>
    <row r="39" s="25" customFormat="1" customHeight="1" spans="1:11">
      <c r="C39" s="134"/>
      <c r="H39" s="135"/>
      <c r="I39" s="136"/>
      <c r="J39" s="135"/>
    </row>
    <row r="40" s="25" customFormat="1" customHeight="1" spans="1:11">
      <c r="C40" s="134"/>
      <c r="H40" s="135"/>
      <c r="I40" s="136"/>
      <c r="J40" s="135"/>
    </row>
    <row r="41" s="25" customFormat="1" customHeight="1" spans="1:11">
      <c r="C41" s="134"/>
      <c r="H41" s="135"/>
      <c r="I41" s="136"/>
      <c r="J41" s="135"/>
    </row>
    <row r="42" s="25" customFormat="1" customHeight="1" spans="1:11">
      <c r="C42" s="134"/>
      <c r="H42" s="135"/>
      <c r="I42" s="136"/>
      <c r="J42" s="135"/>
    </row>
    <row r="43" s="25" customFormat="1" customHeight="1" spans="1:11">
      <c r="C43" s="134"/>
      <c r="H43" s="135"/>
      <c r="I43" s="136"/>
      <c r="J43" s="135"/>
    </row>
    <row r="44" s="25" customFormat="1" customHeight="1" spans="1:11">
      <c r="C44" s="134"/>
      <c r="H44" s="135"/>
      <c r="I44" s="136"/>
      <c r="J44" s="135"/>
    </row>
    <row r="45" s="25" customFormat="1" customHeight="1" spans="1:11">
      <c r="C45" s="134"/>
      <c r="H45" s="135"/>
      <c r="I45" s="136"/>
      <c r="J45" s="135"/>
    </row>
    <row r="46" s="25" customFormat="1" customHeight="1" spans="1:11">
      <c r="C46" s="134"/>
      <c r="H46" s="135"/>
      <c r="I46" s="136"/>
      <c r="J46" s="135"/>
    </row>
    <row r="47" s="25" customFormat="1" customHeight="1" spans="1:11">
      <c r="C47" s="134"/>
      <c r="H47" s="135"/>
      <c r="I47" s="136"/>
      <c r="J47" s="135"/>
    </row>
    <row r="48" s="25" customFormat="1" customHeight="1" spans="1:11">
      <c r="C48" s="134"/>
      <c r="H48" s="135"/>
      <c r="I48" s="136"/>
      <c r="J48" s="135"/>
    </row>
    <row r="49" s="25" customFormat="1" customHeight="1" spans="3:10">
      <c r="C49" s="134"/>
      <c r="H49" s="135"/>
      <c r="I49" s="136"/>
      <c r="J49" s="135"/>
    </row>
    <row r="50" s="25" customFormat="1" customHeight="1" spans="3:10">
      <c r="C50" s="134"/>
      <c r="H50" s="135"/>
      <c r="I50" s="136"/>
      <c r="J50" s="135"/>
    </row>
    <row r="51" s="25" customFormat="1" customHeight="1" spans="3:10">
      <c r="C51" s="134"/>
      <c r="H51" s="135"/>
      <c r="I51" s="136"/>
      <c r="J51" s="135"/>
    </row>
    <row r="52" s="25" customFormat="1" customHeight="1" spans="3:10">
      <c r="C52" s="134"/>
      <c r="H52" s="135"/>
      <c r="I52" s="136"/>
      <c r="J52" s="135"/>
    </row>
    <row r="53" s="25" customFormat="1" customHeight="1" spans="3:10">
      <c r="C53" s="134"/>
      <c r="H53" s="135"/>
      <c r="I53" s="136"/>
      <c r="J53" s="135"/>
    </row>
    <row r="54" s="25" customFormat="1" customHeight="1" spans="3:10">
      <c r="C54" s="134"/>
      <c r="H54" s="135"/>
      <c r="I54" s="136"/>
      <c r="J54" s="135"/>
    </row>
    <row r="55" s="25" customFormat="1" customHeight="1" spans="3:10">
      <c r="C55" s="134"/>
      <c r="H55" s="135"/>
      <c r="I55" s="136"/>
      <c r="J55" s="135"/>
    </row>
    <row r="56" s="25" customFormat="1" customHeight="1" spans="3:10">
      <c r="C56" s="134"/>
      <c r="H56" s="135"/>
      <c r="I56" s="136"/>
      <c r="J56" s="135"/>
    </row>
    <row r="57" s="25" customFormat="1" customHeight="1" spans="3:10">
      <c r="C57" s="134"/>
      <c r="H57" s="135"/>
      <c r="I57" s="136"/>
      <c r="J57" s="135"/>
    </row>
    <row r="58" s="25" customFormat="1" customHeight="1" spans="3:10">
      <c r="C58" s="134"/>
      <c r="H58" s="135"/>
      <c r="I58" s="136"/>
      <c r="J58" s="135"/>
    </row>
    <row r="59" s="25" customFormat="1" customHeight="1" spans="3:10">
      <c r="C59" s="134"/>
      <c r="H59" s="135"/>
      <c r="I59" s="136"/>
      <c r="J59" s="135"/>
    </row>
    <row r="60" s="25" customFormat="1" customHeight="1" spans="3:10">
      <c r="C60" s="134"/>
      <c r="H60" s="135"/>
      <c r="I60" s="136"/>
      <c r="J60" s="135"/>
    </row>
    <row r="61" s="25" customFormat="1" customHeight="1" spans="3:10">
      <c r="C61" s="134"/>
      <c r="H61" s="135"/>
      <c r="I61" s="136"/>
      <c r="J61" s="135"/>
    </row>
    <row r="62" s="25" customFormat="1" customHeight="1" spans="3:10">
      <c r="C62" s="134"/>
      <c r="H62" s="135"/>
      <c r="I62" s="136"/>
      <c r="J62" s="135"/>
    </row>
    <row r="63" s="25" customFormat="1" customHeight="1" spans="3:10">
      <c r="C63" s="134"/>
      <c r="H63" s="135"/>
      <c r="I63" s="136"/>
      <c r="J63" s="135"/>
    </row>
    <row r="64" s="25" customFormat="1" customHeight="1" spans="3:10">
      <c r="C64" s="134"/>
      <c r="H64" s="135"/>
      <c r="I64" s="136"/>
      <c r="J64" s="135"/>
    </row>
    <row r="65" s="25" customFormat="1" customHeight="1" spans="3:10">
      <c r="C65" s="134"/>
      <c r="H65" s="135"/>
      <c r="I65" s="136"/>
      <c r="J65" s="135"/>
    </row>
    <row r="66" s="25" customFormat="1" customHeight="1" spans="3:10">
      <c r="C66" s="134"/>
      <c r="H66" s="135"/>
      <c r="I66" s="136"/>
      <c r="J66" s="135"/>
    </row>
    <row r="67" s="25" customFormat="1" customHeight="1" spans="3:10">
      <c r="C67" s="134"/>
      <c r="H67" s="135"/>
      <c r="I67" s="136"/>
      <c r="J67" s="135"/>
    </row>
    <row r="68" s="25" customFormat="1" customHeight="1" spans="3:10">
      <c r="C68" s="134"/>
      <c r="H68" s="135"/>
      <c r="I68" s="136"/>
      <c r="J68" s="135"/>
    </row>
    <row r="69" s="25" customFormat="1" customHeight="1" spans="3:10">
      <c r="C69" s="134"/>
      <c r="H69" s="135"/>
      <c r="I69" s="136"/>
      <c r="J69" s="135"/>
    </row>
    <row r="70" s="25" customFormat="1" customHeight="1" spans="3:10">
      <c r="C70" s="134"/>
      <c r="H70" s="135"/>
      <c r="I70" s="136"/>
      <c r="J70" s="135"/>
    </row>
    <row r="71" s="25" customFormat="1" customHeight="1" spans="3:10">
      <c r="C71" s="134"/>
      <c r="H71" s="135"/>
      <c r="I71" s="136"/>
      <c r="J71" s="135"/>
    </row>
    <row r="72" s="25" customFormat="1" customHeight="1" spans="3:10">
      <c r="C72" s="134"/>
      <c r="H72" s="135"/>
      <c r="I72" s="136"/>
      <c r="J72" s="135"/>
    </row>
    <row r="73" s="25" customFormat="1" customHeight="1" spans="3:10">
      <c r="C73" s="134"/>
      <c r="H73" s="135"/>
      <c r="I73" s="136"/>
      <c r="J73" s="135"/>
    </row>
    <row r="74" s="25" customFormat="1" customHeight="1" spans="3:10">
      <c r="C74" s="134"/>
      <c r="H74" s="135"/>
      <c r="I74" s="136"/>
      <c r="J74" s="135"/>
    </row>
    <row r="75" s="25" customFormat="1" customHeight="1" spans="3:10">
      <c r="C75" s="134"/>
      <c r="H75" s="135"/>
      <c r="I75" s="136"/>
      <c r="J75" s="135"/>
    </row>
    <row r="76" s="25" customFormat="1" customHeight="1" spans="3:10">
      <c r="C76" s="134"/>
      <c r="H76" s="135"/>
      <c r="I76" s="136"/>
      <c r="J76" s="135"/>
    </row>
    <row r="77" s="25" customFormat="1" customHeight="1" spans="3:10">
      <c r="C77" s="134"/>
      <c r="H77" s="135"/>
      <c r="I77" s="136"/>
      <c r="J77" s="135"/>
    </row>
    <row r="78" s="25" customFormat="1" customHeight="1" spans="3:10">
      <c r="C78" s="134"/>
      <c r="H78" s="135"/>
      <c r="I78" s="136"/>
      <c r="J78" s="135"/>
    </row>
    <row r="79" s="25" customFormat="1" customHeight="1" spans="3:10">
      <c r="C79" s="134"/>
      <c r="H79" s="135"/>
      <c r="I79" s="136"/>
      <c r="J79" s="135"/>
    </row>
    <row r="80" s="25" customFormat="1" customHeight="1" spans="3:10">
      <c r="C80" s="134"/>
      <c r="H80" s="135"/>
      <c r="I80" s="136"/>
      <c r="J80" s="135"/>
    </row>
    <row r="81" s="25" customFormat="1" customHeight="1" spans="3:10">
      <c r="C81" s="134"/>
      <c r="H81" s="135"/>
      <c r="I81" s="136"/>
      <c r="J81" s="135"/>
    </row>
    <row r="82" s="25" customFormat="1" customHeight="1" spans="3:10">
      <c r="C82" s="134"/>
      <c r="H82" s="135"/>
      <c r="I82" s="136"/>
      <c r="J82" s="135"/>
    </row>
    <row r="83" s="25" customFormat="1" customHeight="1" spans="3:10">
      <c r="C83" s="134"/>
      <c r="H83" s="135"/>
      <c r="I83" s="136"/>
      <c r="J83" s="135"/>
    </row>
    <row r="84" s="25" customFormat="1" customHeight="1" spans="3:10">
      <c r="C84" s="134"/>
      <c r="H84" s="135"/>
      <c r="I84" s="136"/>
      <c r="J84" s="135"/>
    </row>
    <row r="85" s="25" customFormat="1" customHeight="1" spans="3:10">
      <c r="C85" s="134"/>
      <c r="H85" s="135"/>
      <c r="I85" s="136"/>
      <c r="J85" s="135"/>
    </row>
    <row r="86" s="25" customFormat="1" customHeight="1" spans="3:10">
      <c r="C86" s="134"/>
      <c r="H86" s="135"/>
      <c r="I86" s="136"/>
      <c r="J86" s="135"/>
    </row>
    <row r="87" s="25" customFormat="1" customHeight="1" spans="3:10">
      <c r="C87" s="134"/>
      <c r="H87" s="135"/>
      <c r="I87" s="136"/>
      <c r="J87" s="135"/>
    </row>
    <row r="88" s="25" customFormat="1" customHeight="1" spans="3:10">
      <c r="C88" s="134"/>
      <c r="H88" s="135"/>
      <c r="I88" s="136"/>
      <c r="J88" s="135"/>
    </row>
    <row r="89" s="25" customFormat="1" customHeight="1" spans="3:10">
      <c r="C89" s="134"/>
      <c r="H89" s="135"/>
      <c r="I89" s="136"/>
      <c r="J89" s="135"/>
    </row>
    <row r="90" s="25" customFormat="1" customHeight="1" spans="3:10">
      <c r="C90" s="134"/>
      <c r="H90" s="135"/>
      <c r="I90" s="136"/>
      <c r="J90" s="135"/>
    </row>
    <row r="91" s="25" customFormat="1" customHeight="1" spans="3:10">
      <c r="C91" s="134"/>
      <c r="H91" s="135"/>
      <c r="I91" s="136"/>
      <c r="J91" s="135"/>
    </row>
    <row r="92" s="25" customFormat="1" customHeight="1" spans="3:10">
      <c r="C92" s="134"/>
      <c r="H92" s="135"/>
      <c r="I92" s="136"/>
      <c r="J92" s="135"/>
    </row>
    <row r="93" s="25" customFormat="1" customHeight="1" spans="3:10">
      <c r="C93" s="134"/>
      <c r="H93" s="135"/>
      <c r="I93" s="136"/>
      <c r="J93" s="135"/>
    </row>
    <row r="94" s="25" customFormat="1" customHeight="1" spans="3:10">
      <c r="C94" s="134"/>
      <c r="H94" s="135"/>
      <c r="I94" s="136"/>
      <c r="J94" s="135"/>
    </row>
    <row r="95" s="25" customFormat="1" customHeight="1" spans="3:10">
      <c r="C95" s="134"/>
      <c r="H95" s="135"/>
      <c r="I95" s="136"/>
      <c r="J95" s="135"/>
    </row>
    <row r="96" s="25" customFormat="1" customHeight="1" spans="3:10">
      <c r="C96" s="134"/>
      <c r="H96" s="135"/>
      <c r="I96" s="136"/>
      <c r="J96" s="135"/>
    </row>
    <row r="97" s="25" customFormat="1" customHeight="1" spans="3:10">
      <c r="C97" s="134"/>
      <c r="H97" s="135"/>
      <c r="I97" s="136"/>
      <c r="J97" s="135"/>
    </row>
    <row r="98" s="25" customFormat="1" customHeight="1" spans="3:10">
      <c r="C98" s="134"/>
      <c r="H98" s="135"/>
      <c r="I98" s="136"/>
      <c r="J98" s="135"/>
    </row>
    <row r="99" s="25" customFormat="1" customHeight="1" spans="3:10">
      <c r="C99" s="134"/>
      <c r="H99" s="135"/>
      <c r="I99" s="136"/>
      <c r="J99" s="135"/>
    </row>
    <row r="100" s="25" customFormat="1" customHeight="1" spans="3:10">
      <c r="C100" s="134"/>
      <c r="H100" s="135"/>
      <c r="I100" s="136"/>
      <c r="J100" s="135"/>
    </row>
    <row r="101" s="25" customFormat="1" customHeight="1" spans="3:10">
      <c r="C101" s="134"/>
      <c r="H101" s="135"/>
      <c r="I101" s="136"/>
      <c r="J101" s="135"/>
    </row>
    <row r="102" s="25" customFormat="1" customHeight="1" spans="3:10">
      <c r="C102" s="134"/>
      <c r="H102" s="135"/>
      <c r="I102" s="136"/>
      <c r="J102" s="135"/>
    </row>
    <row r="103" s="25" customFormat="1" customHeight="1" spans="3:10">
      <c r="C103" s="134"/>
      <c r="H103" s="135"/>
      <c r="I103" s="136"/>
      <c r="J103" s="135"/>
    </row>
    <row r="104" s="25" customFormat="1" customHeight="1" spans="3:10">
      <c r="C104" s="134"/>
      <c r="H104" s="135"/>
      <c r="I104" s="136"/>
      <c r="J104" s="135"/>
    </row>
    <row r="105" s="25" customFormat="1" customHeight="1" spans="3:10">
      <c r="C105" s="134"/>
      <c r="H105" s="135"/>
      <c r="I105" s="136"/>
      <c r="J105" s="135"/>
    </row>
    <row r="106" s="25" customFormat="1" customHeight="1" spans="3:10">
      <c r="C106" s="134"/>
      <c r="H106" s="135"/>
      <c r="I106" s="136"/>
      <c r="J106" s="135"/>
    </row>
    <row r="107" s="25" customFormat="1" customHeight="1" spans="3:10">
      <c r="C107" s="134"/>
      <c r="H107" s="135"/>
      <c r="I107" s="136"/>
      <c r="J107" s="135"/>
    </row>
    <row r="108" s="25" customFormat="1" customHeight="1" spans="3:10">
      <c r="C108" s="134"/>
      <c r="H108" s="135"/>
      <c r="I108" s="136"/>
      <c r="J108" s="135"/>
    </row>
    <row r="109" s="25" customFormat="1" customHeight="1" spans="3:10">
      <c r="C109" s="134"/>
      <c r="H109" s="135"/>
      <c r="I109" s="136"/>
      <c r="J109" s="135"/>
    </row>
    <row r="110" s="25" customFormat="1" customHeight="1" spans="3:10">
      <c r="C110" s="134"/>
      <c r="H110" s="135"/>
      <c r="I110" s="136"/>
      <c r="J110" s="135"/>
    </row>
    <row r="111" s="25" customFormat="1" customHeight="1" spans="3:10">
      <c r="C111" s="134"/>
      <c r="H111" s="135"/>
      <c r="I111" s="136"/>
      <c r="J111" s="135"/>
    </row>
    <row r="112" s="25" customFormat="1" customHeight="1" spans="3:10">
      <c r="C112" s="134"/>
      <c r="H112" s="135"/>
      <c r="I112" s="136"/>
      <c r="J112" s="135"/>
    </row>
    <row r="113" s="25" customFormat="1" customHeight="1" spans="3:10">
      <c r="C113" s="134"/>
      <c r="H113" s="135"/>
      <c r="I113" s="136"/>
      <c r="J113" s="135"/>
    </row>
    <row r="114" s="25" customFormat="1" customHeight="1" spans="3:10">
      <c r="C114" s="134"/>
      <c r="H114" s="135"/>
      <c r="I114" s="136"/>
      <c r="J114" s="135"/>
    </row>
    <row r="115" s="25" customFormat="1" customHeight="1" spans="3:10">
      <c r="C115" s="134"/>
      <c r="H115" s="135"/>
      <c r="I115" s="136"/>
      <c r="J115" s="135"/>
    </row>
    <row r="116" s="25" customFormat="1" customHeight="1" spans="3:10">
      <c r="C116" s="134"/>
      <c r="H116" s="135"/>
      <c r="I116" s="136"/>
      <c r="J116" s="135"/>
    </row>
  </sheetData>
  <sheetProtection formatCells="0" formatColumns="0" formatRows="0" insertRows="0" deleteRows="0" autoFilter="0"/>
  <mergeCells count="2">
    <mergeCell ref="A2:K2"/>
    <mergeCell ref="A4:K4"/>
  </mergeCells>
  <hyperlinks>
    <hyperlink ref="B1" location="参数!M103" display="返回索引页"/>
    <hyperlink ref="A1" location="应付债券汇总表!B8" display="返回"/>
  </hyperlinks>
  <printOptions horizontalCentered="1"/>
  <pageMargins left="0.748031496062992" right="0.748031496062992" top="0.87" bottom="0.69" header="1.15"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showGridLines="0" showZeros="0" defaultGridColor="0" colorId="38" workbookViewId="0">
      <pane ySplit="6" topLeftCell="A25" activePane="bottomLeft" state="frozen"/>
      <selection/>
      <selection pane="bottomLeft" activeCell="R6" sqref="$A6:$XFD7"/>
    </sheetView>
  </sheetViews>
  <sheetFormatPr defaultColWidth="9.07619047619048" defaultRowHeight="15" customHeight="1"/>
  <cols>
    <col min="1" max="1" width="6.92380952380952" style="27" customWidth="1"/>
    <col min="2" max="2" width="32.7142857142857" style="27" customWidth="1"/>
    <col min="3" max="3" width="12.4285714285714" style="27" customWidth="1"/>
    <col min="4" max="4" width="9.92380952380952" style="28" customWidth="1"/>
    <col min="5" max="5" width="14.4285714285714" style="27" customWidth="1"/>
    <col min="6" max="7" width="12.7142857142857" style="27" hidden="1" customWidth="1" outlineLevel="1"/>
    <col min="8" max="8" width="18.7142857142857" style="29" customWidth="1" collapsed="1"/>
    <col min="9" max="9" width="18.7142857142857" style="29" customWidth="1"/>
    <col min="10" max="10" width="29.7142857142857" style="27" customWidth="1"/>
    <col min="11" max="16384" width="9.07619047619048" style="27"/>
  </cols>
  <sheetData>
    <row r="1" s="22" customFormat="1" customHeight="1" spans="1:10">
      <c r="A1" s="30" t="s">
        <v>116</v>
      </c>
      <c r="B1" s="31" t="s">
        <v>8</v>
      </c>
      <c r="D1" s="33"/>
      <c r="H1" s="34"/>
      <c r="I1" s="34"/>
    </row>
    <row r="2" s="109" customFormat="1" ht="18" customHeight="1" spans="1:10">
      <c r="A2" s="35" t="s">
        <v>21254</v>
      </c>
      <c r="B2" s="36"/>
      <c r="C2" s="36"/>
      <c r="D2" s="36"/>
      <c r="E2" s="36"/>
      <c r="F2" s="36"/>
      <c r="G2" s="36"/>
      <c r="H2" s="36"/>
      <c r="I2" s="36"/>
      <c r="J2" s="36"/>
    </row>
    <row r="3" s="109" customFormat="1" ht="11.2" customHeight="1" spans="1:10">
      <c r="A3" s="6"/>
      <c r="B3" s="6"/>
      <c r="C3" s="6"/>
      <c r="D3" s="6"/>
      <c r="E3" s="6"/>
      <c r="F3" s="6"/>
      <c r="G3" s="6"/>
      <c r="H3" s="37"/>
      <c r="I3" s="37"/>
      <c r="J3" s="38" t="s">
        <v>21255</v>
      </c>
    </row>
    <row r="4" ht="11.2" customHeight="1" spans="1:10">
      <c r="A4" s="39" t="e">
        <f>#REF!&amp;#REF!&amp;#REF!&amp;#REF!&amp;#REF!&amp;#REF!&amp;#REF!</f>
        <v>#REF!</v>
      </c>
      <c r="B4" s="39"/>
      <c r="C4" s="39"/>
      <c r="D4" s="39"/>
      <c r="E4" s="39"/>
      <c r="F4" s="39"/>
      <c r="G4" s="39"/>
      <c r="H4" s="39"/>
      <c r="I4" s="39"/>
      <c r="J4" s="39"/>
    </row>
    <row r="5" ht="11.2" customHeight="1" spans="1:10">
      <c r="A5" s="40" t="e">
        <f>#REF!&amp;#REF!</f>
        <v>#REF!</v>
      </c>
      <c r="B5" s="40"/>
      <c r="C5" s="40"/>
      <c r="I5" s="43"/>
      <c r="J5" s="44" t="s">
        <v>35</v>
      </c>
    </row>
    <row r="6" s="24" customFormat="1" ht="19.05" customHeight="1" spans="1:10">
      <c r="A6" s="45" t="s">
        <v>102</v>
      </c>
      <c r="B6" s="46" t="s">
        <v>21248</v>
      </c>
      <c r="C6" s="46" t="s">
        <v>21249</v>
      </c>
      <c r="D6" s="47" t="s">
        <v>230</v>
      </c>
      <c r="E6" s="110" t="s">
        <v>21156</v>
      </c>
      <c r="F6" s="110" t="s">
        <v>21030</v>
      </c>
      <c r="G6" s="110" t="s">
        <v>121</v>
      </c>
      <c r="H6" s="48" t="s">
        <v>122</v>
      </c>
      <c r="I6" s="49" t="s">
        <v>123</v>
      </c>
      <c r="J6" s="46" t="s">
        <v>256</v>
      </c>
    </row>
    <row r="7" s="25" customFormat="1" ht="13.05" customHeight="1" spans="1:10">
      <c r="A7" s="50">
        <v>1</v>
      </c>
      <c r="B7" s="51"/>
      <c r="C7" s="51"/>
      <c r="D7" s="52"/>
      <c r="E7" s="111"/>
      <c r="F7" s="53"/>
      <c r="G7" s="53"/>
      <c r="H7" s="54">
        <f>F7+G7</f>
        <v>0</v>
      </c>
      <c r="I7" s="55"/>
      <c r="J7" s="51"/>
    </row>
    <row r="8" s="25" customFormat="1" ht="13.05" customHeight="1" spans="1:10">
      <c r="A8" s="50"/>
      <c r="B8" s="51"/>
      <c r="C8" s="51"/>
      <c r="D8" s="52"/>
      <c r="E8" s="111"/>
      <c r="F8" s="53"/>
      <c r="G8" s="53"/>
      <c r="H8" s="54">
        <f t="shared" ref="H8:H34" si="0">F8+G8</f>
        <v>0</v>
      </c>
      <c r="I8" s="55"/>
      <c r="J8" s="51"/>
    </row>
    <row r="9" s="25" customFormat="1" ht="13.05" customHeight="1" spans="1:10">
      <c r="A9" s="51"/>
      <c r="B9" s="51"/>
      <c r="C9" s="51"/>
      <c r="D9" s="52"/>
      <c r="E9" s="111"/>
      <c r="F9" s="53"/>
      <c r="G9" s="53"/>
      <c r="H9" s="54">
        <f t="shared" si="0"/>
        <v>0</v>
      </c>
      <c r="I9" s="55"/>
      <c r="J9" s="51"/>
    </row>
    <row r="10" s="25" customFormat="1" ht="13.05" customHeight="1" spans="1:10">
      <c r="A10" s="51"/>
      <c r="B10" s="51"/>
      <c r="C10" s="51"/>
      <c r="D10" s="52"/>
      <c r="E10" s="111"/>
      <c r="F10" s="53"/>
      <c r="G10" s="53"/>
      <c r="H10" s="54">
        <f t="shared" si="0"/>
        <v>0</v>
      </c>
      <c r="I10" s="55"/>
      <c r="J10" s="51"/>
    </row>
    <row r="11" s="25" customFormat="1" ht="13.05" customHeight="1" spans="1:10">
      <c r="A11" s="51"/>
      <c r="B11" s="51"/>
      <c r="C11" s="51"/>
      <c r="D11" s="52"/>
      <c r="E11" s="111"/>
      <c r="F11" s="53"/>
      <c r="G11" s="53"/>
      <c r="H11" s="54">
        <f t="shared" si="0"/>
        <v>0</v>
      </c>
      <c r="I11" s="55"/>
      <c r="J11" s="51"/>
    </row>
    <row r="12" s="25" customFormat="1" ht="13.05" customHeight="1" spans="1:10">
      <c r="A12" s="51"/>
      <c r="B12" s="51"/>
      <c r="C12" s="51"/>
      <c r="D12" s="52"/>
      <c r="E12" s="111"/>
      <c r="F12" s="53"/>
      <c r="G12" s="53"/>
      <c r="H12" s="54">
        <f t="shared" si="0"/>
        <v>0</v>
      </c>
      <c r="I12" s="55"/>
      <c r="J12" s="51"/>
    </row>
    <row r="13" s="25" customFormat="1" ht="13.05" customHeight="1" spans="1:10">
      <c r="A13" s="51"/>
      <c r="B13" s="51"/>
      <c r="C13" s="51"/>
      <c r="D13" s="52"/>
      <c r="E13" s="111"/>
      <c r="F13" s="53"/>
      <c r="G13" s="53"/>
      <c r="H13" s="54">
        <f t="shared" si="0"/>
        <v>0</v>
      </c>
      <c r="I13" s="55"/>
      <c r="J13" s="51"/>
    </row>
    <row r="14" s="25" customFormat="1" ht="13.05" customHeight="1" spans="1:10">
      <c r="A14" s="51"/>
      <c r="B14" s="51"/>
      <c r="C14" s="51"/>
      <c r="D14" s="52"/>
      <c r="E14" s="111"/>
      <c r="F14" s="53"/>
      <c r="G14" s="53"/>
      <c r="H14" s="54">
        <f t="shared" si="0"/>
        <v>0</v>
      </c>
      <c r="I14" s="55"/>
      <c r="J14" s="51"/>
    </row>
    <row r="15" s="25" customFormat="1" ht="13.05" customHeight="1" spans="1:10">
      <c r="A15" s="51"/>
      <c r="B15" s="51"/>
      <c r="C15" s="51"/>
      <c r="D15" s="52"/>
      <c r="E15" s="111"/>
      <c r="F15" s="53"/>
      <c r="G15" s="53"/>
      <c r="H15" s="54">
        <f t="shared" si="0"/>
        <v>0</v>
      </c>
      <c r="I15" s="55"/>
      <c r="J15" s="51"/>
    </row>
    <row r="16" s="25" customFormat="1" ht="13.05" customHeight="1" spans="1:10">
      <c r="A16" s="51"/>
      <c r="B16" s="51"/>
      <c r="C16" s="51"/>
      <c r="D16" s="52"/>
      <c r="E16" s="111"/>
      <c r="F16" s="53"/>
      <c r="G16" s="53"/>
      <c r="H16" s="54">
        <f t="shared" si="0"/>
        <v>0</v>
      </c>
      <c r="I16" s="55"/>
      <c r="J16" s="51"/>
    </row>
    <row r="17" s="25" customFormat="1" ht="13.05" customHeight="1" spans="1:10">
      <c r="A17" s="51"/>
      <c r="B17" s="51"/>
      <c r="C17" s="51"/>
      <c r="D17" s="52"/>
      <c r="E17" s="111"/>
      <c r="F17" s="53"/>
      <c r="G17" s="53"/>
      <c r="H17" s="54">
        <f t="shared" si="0"/>
        <v>0</v>
      </c>
      <c r="I17" s="55"/>
      <c r="J17" s="51"/>
    </row>
    <row r="18" s="25" customFormat="1" ht="13.05" customHeight="1" spans="1:10">
      <c r="A18" s="51"/>
      <c r="B18" s="51"/>
      <c r="C18" s="51"/>
      <c r="D18" s="52"/>
      <c r="E18" s="111"/>
      <c r="F18" s="53"/>
      <c r="G18" s="53"/>
      <c r="H18" s="54">
        <f t="shared" si="0"/>
        <v>0</v>
      </c>
      <c r="I18" s="55"/>
      <c r="J18" s="51"/>
    </row>
    <row r="19" s="25" customFormat="1" ht="13.05" customHeight="1" spans="1:10">
      <c r="A19" s="51"/>
      <c r="B19" s="51"/>
      <c r="C19" s="51"/>
      <c r="D19" s="52"/>
      <c r="E19" s="111"/>
      <c r="F19" s="53"/>
      <c r="G19" s="53"/>
      <c r="H19" s="54">
        <f t="shared" si="0"/>
        <v>0</v>
      </c>
      <c r="I19" s="55"/>
      <c r="J19" s="51"/>
    </row>
    <row r="20" s="25" customFormat="1" ht="13.05" customHeight="1" spans="1:10">
      <c r="A20" s="51"/>
      <c r="B20" s="51"/>
      <c r="C20" s="51"/>
      <c r="D20" s="52"/>
      <c r="E20" s="111"/>
      <c r="F20" s="53"/>
      <c r="G20" s="53"/>
      <c r="H20" s="54">
        <f t="shared" si="0"/>
        <v>0</v>
      </c>
      <c r="I20" s="55"/>
      <c r="J20" s="51"/>
    </row>
    <row r="21" s="25" customFormat="1" ht="13.05" customHeight="1" spans="1:10">
      <c r="A21" s="51"/>
      <c r="B21" s="51"/>
      <c r="C21" s="51"/>
      <c r="D21" s="52"/>
      <c r="E21" s="111"/>
      <c r="F21" s="53"/>
      <c r="G21" s="53"/>
      <c r="H21" s="54">
        <f t="shared" si="0"/>
        <v>0</v>
      </c>
      <c r="I21" s="55"/>
      <c r="J21" s="51"/>
    </row>
    <row r="22" s="25" customFormat="1" ht="13.05" customHeight="1" spans="1:10">
      <c r="A22" s="51"/>
      <c r="B22" s="51"/>
      <c r="C22" s="51"/>
      <c r="D22" s="52"/>
      <c r="E22" s="111"/>
      <c r="F22" s="53"/>
      <c r="G22" s="53"/>
      <c r="H22" s="54">
        <f t="shared" si="0"/>
        <v>0</v>
      </c>
      <c r="I22" s="55"/>
      <c r="J22" s="51"/>
    </row>
    <row r="23" s="25" customFormat="1" ht="13.05" customHeight="1" spans="1:10">
      <c r="A23" s="51"/>
      <c r="B23" s="51"/>
      <c r="C23" s="51"/>
      <c r="D23" s="52"/>
      <c r="E23" s="111"/>
      <c r="F23" s="53"/>
      <c r="G23" s="53"/>
      <c r="H23" s="54">
        <f t="shared" si="0"/>
        <v>0</v>
      </c>
      <c r="I23" s="55"/>
      <c r="J23" s="51"/>
    </row>
    <row r="24" s="25" customFormat="1" ht="13.05" customHeight="1" spans="1:10">
      <c r="A24" s="51"/>
      <c r="B24" s="51"/>
      <c r="C24" s="51"/>
      <c r="D24" s="52"/>
      <c r="E24" s="111"/>
      <c r="F24" s="53"/>
      <c r="G24" s="53"/>
      <c r="H24" s="54">
        <f t="shared" si="0"/>
        <v>0</v>
      </c>
      <c r="I24" s="55"/>
      <c r="J24" s="51"/>
    </row>
    <row r="25" s="25" customFormat="1" ht="13.05" customHeight="1" spans="1:10">
      <c r="A25" s="51"/>
      <c r="B25" s="51"/>
      <c r="C25" s="51"/>
      <c r="D25" s="52"/>
      <c r="E25" s="111"/>
      <c r="F25" s="53"/>
      <c r="G25" s="53"/>
      <c r="H25" s="54">
        <f t="shared" si="0"/>
        <v>0</v>
      </c>
      <c r="I25" s="55"/>
      <c r="J25" s="51"/>
    </row>
    <row r="26" s="25" customFormat="1" ht="13.05" customHeight="1" spans="1:10">
      <c r="A26" s="51"/>
      <c r="B26" s="51"/>
      <c r="C26" s="51"/>
      <c r="D26" s="52"/>
      <c r="E26" s="111"/>
      <c r="F26" s="53"/>
      <c r="G26" s="53"/>
      <c r="H26" s="54">
        <f t="shared" si="0"/>
        <v>0</v>
      </c>
      <c r="I26" s="55"/>
      <c r="J26" s="51"/>
    </row>
    <row r="27" s="25" customFormat="1" ht="13.05" customHeight="1" spans="1:10">
      <c r="A27" s="51"/>
      <c r="B27" s="51"/>
      <c r="C27" s="51"/>
      <c r="D27" s="52"/>
      <c r="E27" s="111"/>
      <c r="F27" s="53"/>
      <c r="G27" s="53"/>
      <c r="H27" s="54">
        <f t="shared" si="0"/>
        <v>0</v>
      </c>
      <c r="I27" s="55"/>
      <c r="J27" s="51"/>
    </row>
    <row r="28" s="25" customFormat="1" ht="13.05" customHeight="1" spans="1:10">
      <c r="A28" s="51"/>
      <c r="B28" s="51"/>
      <c r="C28" s="51"/>
      <c r="D28" s="52"/>
      <c r="E28" s="111"/>
      <c r="F28" s="53"/>
      <c r="G28" s="53"/>
      <c r="H28" s="54">
        <f t="shared" si="0"/>
        <v>0</v>
      </c>
      <c r="I28" s="55"/>
      <c r="J28" s="51"/>
    </row>
    <row r="29" s="25" customFormat="1" ht="13.05" customHeight="1" spans="1:10">
      <c r="A29" s="51"/>
      <c r="B29" s="51"/>
      <c r="C29" s="51"/>
      <c r="D29" s="52"/>
      <c r="E29" s="111"/>
      <c r="F29" s="53"/>
      <c r="G29" s="53"/>
      <c r="H29" s="54">
        <f t="shared" si="0"/>
        <v>0</v>
      </c>
      <c r="I29" s="55"/>
      <c r="J29" s="51"/>
    </row>
    <row r="30" s="25" customFormat="1" ht="13.05" customHeight="1" spans="1:10">
      <c r="A30" s="51"/>
      <c r="B30" s="51"/>
      <c r="C30" s="51"/>
      <c r="D30" s="52"/>
      <c r="E30" s="111"/>
      <c r="F30" s="53"/>
      <c r="G30" s="53"/>
      <c r="H30" s="54">
        <f t="shared" si="0"/>
        <v>0</v>
      </c>
      <c r="I30" s="55"/>
      <c r="J30" s="51"/>
    </row>
    <row r="31" s="25" customFormat="1" ht="13.05" customHeight="1" spans="1:10">
      <c r="A31" s="51"/>
      <c r="B31" s="51"/>
      <c r="C31" s="51"/>
      <c r="D31" s="52"/>
      <c r="E31" s="111"/>
      <c r="F31" s="53"/>
      <c r="G31" s="53"/>
      <c r="H31" s="54">
        <f t="shared" si="0"/>
        <v>0</v>
      </c>
      <c r="I31" s="55"/>
      <c r="J31" s="51"/>
    </row>
    <row r="32" s="25" customFormat="1" ht="13.05" customHeight="1" spans="1:10">
      <c r="A32" s="51"/>
      <c r="B32" s="51"/>
      <c r="C32" s="51"/>
      <c r="D32" s="52"/>
      <c r="E32" s="111"/>
      <c r="F32" s="53"/>
      <c r="G32" s="53"/>
      <c r="H32" s="54">
        <f t="shared" si="0"/>
        <v>0</v>
      </c>
      <c r="I32" s="55"/>
      <c r="J32" s="51"/>
    </row>
    <row r="33" s="25" customFormat="1" ht="13.05" customHeight="1" spans="1:13">
      <c r="A33" s="51"/>
      <c r="B33" s="51"/>
      <c r="C33" s="51"/>
      <c r="D33" s="52"/>
      <c r="E33" s="111"/>
      <c r="F33" s="53"/>
      <c r="G33" s="53"/>
      <c r="H33" s="54">
        <f t="shared" si="0"/>
        <v>0</v>
      </c>
      <c r="I33" s="55"/>
      <c r="J33" s="51"/>
    </row>
    <row r="34" s="25" customFormat="1" ht="13.05" customHeight="1" spans="1:13">
      <c r="A34" s="51"/>
      <c r="B34" s="51"/>
      <c r="C34" s="51"/>
      <c r="D34" s="52"/>
      <c r="E34" s="111"/>
      <c r="F34" s="53"/>
      <c r="G34" s="53"/>
      <c r="H34" s="54">
        <f t="shared" si="0"/>
        <v>0</v>
      </c>
      <c r="I34" s="55"/>
      <c r="J34" s="51"/>
    </row>
    <row r="35" s="26" customFormat="1" ht="13.05" customHeight="1" spans="1:13">
      <c r="A35" s="56"/>
      <c r="B35" s="57" t="s">
        <v>72</v>
      </c>
      <c r="C35" s="56"/>
      <c r="D35" s="58"/>
      <c r="E35" s="112"/>
      <c r="F35" s="54">
        <f>ROUND(SUM(F7:F34),2)</f>
        <v>0</v>
      </c>
      <c r="G35" s="54">
        <f>ROUND(SUM(G7:G34),2)</f>
        <v>0</v>
      </c>
      <c r="H35" s="54">
        <f>ROUND(SUM(H7:H34),2)</f>
        <v>0</v>
      </c>
      <c r="I35" s="54">
        <f>ROUND(SUM(I7:I34),2)</f>
        <v>0</v>
      </c>
      <c r="J35" s="56"/>
    </row>
    <row r="36" ht="13.05" customHeight="1" spans="1:13">
      <c r="A36" s="59" t="e">
        <f>#REF!&amp;#REF!</f>
        <v>#REF!</v>
      </c>
      <c r="D36" s="60"/>
      <c r="E36" s="59" t="e">
        <f>#REF!</f>
        <v>#REF!</v>
      </c>
      <c r="F36" s="59"/>
      <c r="G36" s="59"/>
      <c r="H36" s="89"/>
      <c r="M36" s="28"/>
    </row>
    <row r="37" ht="13.05" customHeight="1" spans="1:13">
      <c r="A37" s="27" t="e">
        <f>#REF!&amp;#REF!&amp;#REF!&amp;#REF!&amp;#REF!&amp;#REF!&amp;#REF!</f>
        <v>#REF!</v>
      </c>
      <c r="E37" s="27" t="e">
        <f>#REF!&amp;#REF!</f>
        <v>#REF!</v>
      </c>
    </row>
  </sheetData>
  <sheetProtection formatCells="0" formatColumns="0" formatRows="0" insertRows="0" deleteRows="0" autoFilter="0"/>
  <mergeCells count="2">
    <mergeCell ref="A2:J2"/>
    <mergeCell ref="A4:J4"/>
  </mergeCells>
  <hyperlinks>
    <hyperlink ref="B1" location="参数!M104" display="返回索引页"/>
    <hyperlink ref="A1" location="应付债券汇总表!B9" display="返回"/>
  </hyperlinks>
  <printOptions horizontalCentered="1"/>
  <pageMargins left="0.748031496062992" right="0.748031496062992" top="0.866141732283464" bottom="0.62992125984252"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4" width="11.7142857142857" style="27" customWidth="1"/>
    <col min="5" max="5" width="11.7142857142857" style="28" customWidth="1"/>
    <col min="6" max="7" width="12.7142857142857" style="28" hidden="1" customWidth="1" outlineLevel="1"/>
    <col min="8" max="8" width="17.7142857142857" style="29" customWidth="1" collapsed="1"/>
    <col min="9" max="9" width="17.7142857142857" style="29" customWidth="1"/>
    <col min="10" max="10" width="33.7142857142857" style="27" customWidth="1"/>
    <col min="11" max="16384" width="9.07619047619048" style="27"/>
  </cols>
  <sheetData>
    <row r="1" s="22" customFormat="1" customHeight="1" spans="1:10">
      <c r="A1" s="30" t="s">
        <v>116</v>
      </c>
      <c r="B1" s="31" t="s">
        <v>8</v>
      </c>
      <c r="C1" s="32"/>
      <c r="D1" s="90"/>
      <c r="E1" s="33"/>
      <c r="F1" s="33"/>
      <c r="G1" s="33"/>
      <c r="H1" s="34"/>
      <c r="I1" s="34"/>
    </row>
    <row r="2" s="92" customFormat="1" ht="18" customHeight="1" spans="1:10">
      <c r="A2" s="95" t="s">
        <v>21256</v>
      </c>
      <c r="B2" s="96"/>
      <c r="C2" s="96"/>
      <c r="D2" s="96"/>
      <c r="E2" s="96"/>
      <c r="F2" s="96"/>
      <c r="G2" s="96"/>
      <c r="H2" s="96"/>
      <c r="I2" s="96"/>
      <c r="J2" s="96"/>
    </row>
    <row r="3" s="92" customFormat="1" ht="11.2" customHeight="1" spans="1:10">
      <c r="A3" s="97"/>
      <c r="B3" s="97"/>
      <c r="C3" s="97"/>
      <c r="D3" s="97"/>
      <c r="E3" s="97"/>
      <c r="F3" s="97"/>
      <c r="G3" s="97"/>
      <c r="H3" s="98"/>
      <c r="I3" s="98"/>
      <c r="J3" s="99" t="s">
        <v>21257</v>
      </c>
    </row>
    <row r="4" s="93" customFormat="1" ht="11.2" customHeight="1" spans="1:10">
      <c r="A4" s="100" t="e">
        <f>#REF!&amp;#REF!&amp;#REF!&amp;#REF!&amp;#REF!&amp;#REF!&amp;#REF!</f>
        <v>#REF!</v>
      </c>
      <c r="B4" s="100"/>
      <c r="C4" s="100"/>
      <c r="D4" s="100"/>
      <c r="E4" s="100"/>
      <c r="F4" s="100"/>
      <c r="G4" s="100"/>
      <c r="H4" s="100"/>
      <c r="I4" s="100"/>
      <c r="J4" s="100"/>
    </row>
    <row r="5" s="94" customFormat="1" ht="11.2" customHeight="1" spans="1:10">
      <c r="A5" s="101" t="e">
        <f>#REF!&amp;#REF!</f>
        <v>#REF!</v>
      </c>
      <c r="B5" s="101"/>
      <c r="C5" s="101"/>
      <c r="D5" s="101"/>
      <c r="E5" s="102"/>
      <c r="F5" s="103"/>
      <c r="G5" s="103"/>
      <c r="H5" s="104"/>
      <c r="I5" s="105"/>
      <c r="J5" s="106" t="s">
        <v>35</v>
      </c>
    </row>
    <row r="6" s="24" customFormat="1" ht="19.05" customHeight="1" spans="1:10">
      <c r="A6" s="45" t="s">
        <v>102</v>
      </c>
      <c r="B6" s="46" t="s">
        <v>21258</v>
      </c>
      <c r="C6" s="46" t="s">
        <v>21064</v>
      </c>
      <c r="D6" s="46" t="s">
        <v>21259</v>
      </c>
      <c r="E6" s="47" t="s">
        <v>21070</v>
      </c>
      <c r="F6" s="47" t="s">
        <v>21030</v>
      </c>
      <c r="G6" s="47" t="s">
        <v>121</v>
      </c>
      <c r="H6" s="48" t="s">
        <v>122</v>
      </c>
      <c r="I6" s="49" t="s">
        <v>123</v>
      </c>
      <c r="J6" s="46" t="s">
        <v>256</v>
      </c>
    </row>
    <row r="7" s="25" customFormat="1" ht="13.05" customHeight="1" spans="1:10">
      <c r="A7" s="50">
        <v>1</v>
      </c>
      <c r="B7" s="51"/>
      <c r="C7" s="51"/>
      <c r="D7" s="51"/>
      <c r="E7" s="52"/>
      <c r="F7" s="53"/>
      <c r="G7" s="53"/>
      <c r="H7" s="54">
        <f>F7+G7</f>
        <v>0</v>
      </c>
      <c r="I7" s="55"/>
      <c r="J7" s="51"/>
    </row>
    <row r="8" s="25" customFormat="1" ht="13.05" customHeight="1" spans="1:10">
      <c r="A8" s="50"/>
      <c r="B8" s="51"/>
      <c r="C8" s="51"/>
      <c r="D8" s="51"/>
      <c r="E8" s="52"/>
      <c r="F8" s="53"/>
      <c r="G8" s="53"/>
      <c r="H8" s="54">
        <f t="shared" ref="H8:H34" si="0">F8+G8</f>
        <v>0</v>
      </c>
      <c r="I8" s="55"/>
      <c r="J8" s="51"/>
    </row>
    <row r="9" s="25" customFormat="1" ht="13.05" customHeight="1" spans="1:10">
      <c r="A9" s="50"/>
      <c r="B9" s="51"/>
      <c r="C9" s="51"/>
      <c r="D9" s="51"/>
      <c r="E9" s="52"/>
      <c r="F9" s="53"/>
      <c r="G9" s="53"/>
      <c r="H9" s="54">
        <f t="shared" si="0"/>
        <v>0</v>
      </c>
      <c r="I9" s="55"/>
      <c r="J9" s="51"/>
    </row>
    <row r="10" s="25" customFormat="1" ht="13.05" customHeight="1" spans="1:10">
      <c r="A10" s="50"/>
      <c r="B10" s="51"/>
      <c r="C10" s="51"/>
      <c r="D10" s="51"/>
      <c r="E10" s="52"/>
      <c r="F10" s="53"/>
      <c r="G10" s="53"/>
      <c r="H10" s="54">
        <f t="shared" si="0"/>
        <v>0</v>
      </c>
      <c r="I10" s="55"/>
      <c r="J10" s="51"/>
    </row>
    <row r="11" s="25" customFormat="1" ht="13.05" customHeight="1" spans="1:10">
      <c r="A11" s="50"/>
      <c r="B11" s="51"/>
      <c r="C11" s="51"/>
      <c r="D11" s="51"/>
      <c r="E11" s="52"/>
      <c r="F11" s="53"/>
      <c r="G11" s="53"/>
      <c r="H11" s="54">
        <f t="shared" si="0"/>
        <v>0</v>
      </c>
      <c r="I11" s="55"/>
      <c r="J11" s="51"/>
    </row>
    <row r="12" s="25" customFormat="1" ht="13.05" customHeight="1" spans="1:10">
      <c r="A12" s="50"/>
      <c r="B12" s="51"/>
      <c r="C12" s="51"/>
      <c r="D12" s="51"/>
      <c r="E12" s="52"/>
      <c r="F12" s="53"/>
      <c r="G12" s="53"/>
      <c r="H12" s="54">
        <f t="shared" si="0"/>
        <v>0</v>
      </c>
      <c r="I12" s="55"/>
      <c r="J12" s="51"/>
    </row>
    <row r="13" s="25" customFormat="1" ht="13.05" customHeight="1" spans="1:10">
      <c r="A13" s="50"/>
      <c r="B13" s="51"/>
      <c r="C13" s="51"/>
      <c r="D13" s="51"/>
      <c r="E13" s="52"/>
      <c r="F13" s="53"/>
      <c r="G13" s="53"/>
      <c r="H13" s="54">
        <f t="shared" si="0"/>
        <v>0</v>
      </c>
      <c r="I13" s="55"/>
      <c r="J13" s="51"/>
    </row>
    <row r="14" s="25" customFormat="1" ht="13.05" customHeight="1" spans="1:10">
      <c r="A14" s="50"/>
      <c r="B14" s="51"/>
      <c r="C14" s="51"/>
      <c r="D14" s="51"/>
      <c r="E14" s="52"/>
      <c r="F14" s="53"/>
      <c r="G14" s="53"/>
      <c r="H14" s="54">
        <f t="shared" si="0"/>
        <v>0</v>
      </c>
      <c r="I14" s="55"/>
      <c r="J14" s="51"/>
    </row>
    <row r="15" s="25" customFormat="1" ht="13.05" customHeight="1" spans="1:10">
      <c r="A15" s="50"/>
      <c r="B15" s="51"/>
      <c r="C15" s="51"/>
      <c r="D15" s="51"/>
      <c r="E15" s="52"/>
      <c r="F15" s="53"/>
      <c r="G15" s="53"/>
      <c r="H15" s="54">
        <f t="shared" si="0"/>
        <v>0</v>
      </c>
      <c r="I15" s="55"/>
      <c r="J15" s="51"/>
    </row>
    <row r="16" s="25" customFormat="1" ht="13.05" customHeight="1" spans="1:10">
      <c r="A16" s="50"/>
      <c r="B16" s="51"/>
      <c r="C16" s="51"/>
      <c r="D16" s="51"/>
      <c r="E16" s="52"/>
      <c r="F16" s="53"/>
      <c r="G16" s="53"/>
      <c r="H16" s="54">
        <f t="shared" si="0"/>
        <v>0</v>
      </c>
      <c r="I16" s="55"/>
      <c r="J16" s="51"/>
    </row>
    <row r="17" s="25" customFormat="1" ht="13.05" customHeight="1" spans="1:10">
      <c r="A17" s="50"/>
      <c r="B17" s="51"/>
      <c r="C17" s="51"/>
      <c r="D17" s="51"/>
      <c r="E17" s="52"/>
      <c r="F17" s="53"/>
      <c r="G17" s="53"/>
      <c r="H17" s="54">
        <f t="shared" si="0"/>
        <v>0</v>
      </c>
      <c r="I17" s="55"/>
      <c r="J17" s="51"/>
    </row>
    <row r="18" s="25" customFormat="1" ht="13.05" customHeight="1" spans="1:10">
      <c r="A18" s="50"/>
      <c r="B18" s="51"/>
      <c r="C18" s="51"/>
      <c r="D18" s="51"/>
      <c r="E18" s="52"/>
      <c r="F18" s="53"/>
      <c r="G18" s="53"/>
      <c r="H18" s="54">
        <f t="shared" si="0"/>
        <v>0</v>
      </c>
      <c r="I18" s="55"/>
      <c r="J18" s="51"/>
    </row>
    <row r="19" s="25" customFormat="1" ht="13.05" customHeight="1" spans="1:10">
      <c r="A19" s="51"/>
      <c r="B19" s="51"/>
      <c r="C19" s="51"/>
      <c r="D19" s="51"/>
      <c r="E19" s="52"/>
      <c r="F19" s="53"/>
      <c r="G19" s="53"/>
      <c r="H19" s="54">
        <f t="shared" si="0"/>
        <v>0</v>
      </c>
      <c r="I19" s="55"/>
      <c r="J19" s="51"/>
    </row>
    <row r="20" s="25" customFormat="1" ht="13.05" customHeight="1" spans="1:10">
      <c r="A20" s="51"/>
      <c r="B20" s="51"/>
      <c r="C20" s="51"/>
      <c r="D20" s="51"/>
      <c r="E20" s="52"/>
      <c r="F20" s="53"/>
      <c r="G20" s="53"/>
      <c r="H20" s="54">
        <f t="shared" si="0"/>
        <v>0</v>
      </c>
      <c r="I20" s="55"/>
      <c r="J20" s="51"/>
    </row>
    <row r="21" s="25" customFormat="1" ht="13.05" customHeight="1" spans="1:10">
      <c r="A21" s="51"/>
      <c r="B21" s="51"/>
      <c r="C21" s="51"/>
      <c r="D21" s="51"/>
      <c r="E21" s="52"/>
      <c r="F21" s="53"/>
      <c r="G21" s="53"/>
      <c r="H21" s="54">
        <f t="shared" si="0"/>
        <v>0</v>
      </c>
      <c r="I21" s="55"/>
      <c r="J21" s="51"/>
    </row>
    <row r="22" s="25" customFormat="1" ht="13.05" customHeight="1" spans="1:10">
      <c r="A22" s="51"/>
      <c r="B22" s="51"/>
      <c r="C22" s="51"/>
      <c r="D22" s="51"/>
      <c r="E22" s="52"/>
      <c r="F22" s="53"/>
      <c r="G22" s="53"/>
      <c r="H22" s="54">
        <f t="shared" si="0"/>
        <v>0</v>
      </c>
      <c r="I22" s="55"/>
      <c r="J22" s="51"/>
    </row>
    <row r="23" s="25" customFormat="1" ht="13.05" customHeight="1" spans="1:10">
      <c r="A23" s="51"/>
      <c r="B23" s="51"/>
      <c r="C23" s="51"/>
      <c r="D23" s="51"/>
      <c r="E23" s="52"/>
      <c r="F23" s="53"/>
      <c r="G23" s="53"/>
      <c r="H23" s="54">
        <f t="shared" si="0"/>
        <v>0</v>
      </c>
      <c r="I23" s="55"/>
      <c r="J23" s="51"/>
    </row>
    <row r="24" s="25" customFormat="1" ht="13.05" customHeight="1" spans="1:10">
      <c r="A24" s="51"/>
      <c r="B24" s="51"/>
      <c r="C24" s="51"/>
      <c r="D24" s="51"/>
      <c r="E24" s="52"/>
      <c r="F24" s="53"/>
      <c r="G24" s="53"/>
      <c r="H24" s="54">
        <f t="shared" si="0"/>
        <v>0</v>
      </c>
      <c r="I24" s="55"/>
      <c r="J24" s="51"/>
    </row>
    <row r="25" s="25" customFormat="1" ht="13.05" customHeight="1" spans="1:10">
      <c r="A25" s="51"/>
      <c r="B25" s="51"/>
      <c r="C25" s="51"/>
      <c r="D25" s="51"/>
      <c r="E25" s="52"/>
      <c r="F25" s="53"/>
      <c r="G25" s="53"/>
      <c r="H25" s="54">
        <f t="shared" si="0"/>
        <v>0</v>
      </c>
      <c r="I25" s="55"/>
      <c r="J25" s="51"/>
    </row>
    <row r="26" s="25" customFormat="1" ht="13.05" customHeight="1" spans="1:10">
      <c r="A26" s="51"/>
      <c r="B26" s="51"/>
      <c r="C26" s="51"/>
      <c r="D26" s="51"/>
      <c r="E26" s="52"/>
      <c r="F26" s="53"/>
      <c r="G26" s="53"/>
      <c r="H26" s="54">
        <f t="shared" si="0"/>
        <v>0</v>
      </c>
      <c r="I26" s="55"/>
      <c r="J26" s="51"/>
    </row>
    <row r="27" s="25" customFormat="1" ht="13.05" customHeight="1" spans="1:10">
      <c r="A27" s="51"/>
      <c r="B27" s="51"/>
      <c r="C27" s="51"/>
      <c r="D27" s="51"/>
      <c r="E27" s="52"/>
      <c r="F27" s="53"/>
      <c r="G27" s="53"/>
      <c r="H27" s="54">
        <f t="shared" si="0"/>
        <v>0</v>
      </c>
      <c r="I27" s="55"/>
      <c r="J27" s="51"/>
    </row>
    <row r="28" s="25" customFormat="1" ht="13.05" customHeight="1" spans="1:10">
      <c r="A28" s="51"/>
      <c r="B28" s="51"/>
      <c r="C28" s="51"/>
      <c r="D28" s="51"/>
      <c r="E28" s="52"/>
      <c r="F28" s="53"/>
      <c r="G28" s="53"/>
      <c r="H28" s="54">
        <f t="shared" si="0"/>
        <v>0</v>
      </c>
      <c r="I28" s="55"/>
      <c r="J28" s="51"/>
    </row>
    <row r="29" s="25" customFormat="1" ht="13.05" customHeight="1" spans="1:10">
      <c r="A29" s="51"/>
      <c r="B29" s="51"/>
      <c r="C29" s="51"/>
      <c r="D29" s="51"/>
      <c r="E29" s="52"/>
      <c r="F29" s="53"/>
      <c r="G29" s="53"/>
      <c r="H29" s="54">
        <f t="shared" si="0"/>
        <v>0</v>
      </c>
      <c r="I29" s="55"/>
      <c r="J29" s="51"/>
    </row>
    <row r="30" s="25" customFormat="1" ht="13.05" customHeight="1" spans="1:10">
      <c r="A30" s="51"/>
      <c r="B30" s="51"/>
      <c r="C30" s="51"/>
      <c r="D30" s="51"/>
      <c r="E30" s="52"/>
      <c r="F30" s="53"/>
      <c r="G30" s="53"/>
      <c r="H30" s="54">
        <f t="shared" si="0"/>
        <v>0</v>
      </c>
      <c r="I30" s="55"/>
      <c r="J30" s="51"/>
    </row>
    <row r="31" s="25" customFormat="1" ht="13.05" customHeight="1" spans="1:10">
      <c r="A31" s="51"/>
      <c r="B31" s="51"/>
      <c r="C31" s="51"/>
      <c r="D31" s="51"/>
      <c r="E31" s="52"/>
      <c r="F31" s="53"/>
      <c r="G31" s="53"/>
      <c r="H31" s="54">
        <f t="shared" si="0"/>
        <v>0</v>
      </c>
      <c r="I31" s="55"/>
      <c r="J31" s="51"/>
    </row>
    <row r="32" s="25" customFormat="1" ht="13.05" customHeight="1" spans="1:10">
      <c r="A32" s="51"/>
      <c r="B32" s="51"/>
      <c r="C32" s="51"/>
      <c r="D32" s="51"/>
      <c r="E32" s="52"/>
      <c r="F32" s="53"/>
      <c r="G32" s="53"/>
      <c r="H32" s="54">
        <f t="shared" si="0"/>
        <v>0</v>
      </c>
      <c r="I32" s="55"/>
      <c r="J32" s="51"/>
    </row>
    <row r="33" s="25" customFormat="1" ht="13.05" customHeight="1" spans="1:16">
      <c r="A33" s="51"/>
      <c r="B33" s="51"/>
      <c r="C33" s="51"/>
      <c r="D33" s="51"/>
      <c r="E33" s="52"/>
      <c r="F33" s="53"/>
      <c r="G33" s="53"/>
      <c r="H33" s="54">
        <f t="shared" si="0"/>
        <v>0</v>
      </c>
      <c r="I33" s="55"/>
      <c r="J33" s="51"/>
    </row>
    <row r="34" s="25" customFormat="1" ht="13.05" customHeight="1" spans="1:16">
      <c r="A34" s="51"/>
      <c r="B34" s="51"/>
      <c r="C34" s="51"/>
      <c r="D34" s="51"/>
      <c r="E34" s="52"/>
      <c r="F34" s="53"/>
      <c r="G34" s="53"/>
      <c r="H34" s="54">
        <f t="shared" si="0"/>
        <v>0</v>
      </c>
      <c r="I34" s="55"/>
      <c r="J34" s="51"/>
    </row>
    <row r="35" s="26" customFormat="1" ht="13.05" customHeight="1" spans="1:16">
      <c r="A35" s="56"/>
      <c r="B35" s="107" t="s">
        <v>72</v>
      </c>
      <c r="C35" s="107"/>
      <c r="D35" s="108"/>
      <c r="E35" s="58"/>
      <c r="F35" s="54">
        <f>ROUND(SUM(F7:F34),2)</f>
        <v>0</v>
      </c>
      <c r="G35" s="54">
        <f>ROUND(SUM(G7:G34),2)</f>
        <v>0</v>
      </c>
      <c r="H35" s="54">
        <f>ROUND(SUM(H7:H34),2)</f>
        <v>0</v>
      </c>
      <c r="I35" s="54">
        <f>ROUND(SUM(I7:I34),2)</f>
        <v>0</v>
      </c>
      <c r="J35" s="56"/>
    </row>
    <row r="36" ht="13.05" customHeight="1" spans="1:16">
      <c r="A36" s="59" t="e">
        <f>#REF!&amp;#REF!</f>
        <v>#REF!</v>
      </c>
      <c r="E36" s="60"/>
      <c r="F36" s="60"/>
      <c r="G36" s="60"/>
      <c r="H36" s="61" t="e">
        <f>#REF!</f>
        <v>#REF!</v>
      </c>
      <c r="I36" s="88"/>
      <c r="J36" s="39"/>
      <c r="K36" s="28"/>
      <c r="M36" s="28"/>
      <c r="P36" s="28"/>
    </row>
    <row r="37" ht="13.05" customHeight="1" spans="1:16">
      <c r="A37" s="27" t="e">
        <f>#REF!&amp;#REF!&amp;#REF!&amp;#REF!&amp;#REF!&amp;#REF!&amp;#REF!</f>
        <v>#REF!</v>
      </c>
      <c r="H37" s="29" t="e">
        <f>#REF!&amp;#REF!</f>
        <v>#REF!</v>
      </c>
    </row>
  </sheetData>
  <sheetProtection formatCells="0" formatColumns="0" formatRows="0" insertRows="0" deleteRows="0" autoFilter="0"/>
  <mergeCells count="2">
    <mergeCell ref="A2:J2"/>
    <mergeCell ref="A4:J4"/>
  </mergeCells>
  <hyperlinks>
    <hyperlink ref="A1" location="非流动负债汇总!B11" display="返回"/>
    <hyperlink ref="B1" location="参数!M105" display="返回索引页"/>
  </hyperlinks>
  <printOptions horizontalCentered="1"/>
  <pageMargins left="0.748031496062992" right="0.748031496062992" top="0.866141732283464" bottom="0.65" header="1.31"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
  <sheetViews>
    <sheetView showGridLines="0" showZeros="0" defaultGridColor="0" colorId="38" workbookViewId="0">
      <pane ySplit="7" topLeftCell="A8" activePane="bottomLeft" state="frozen"/>
      <selection/>
      <selection pane="bottomLeft" activeCell="R6" sqref="$A6:$XFD7"/>
    </sheetView>
  </sheetViews>
  <sheetFormatPr defaultColWidth="9.07619047619048" defaultRowHeight="15" customHeight="1"/>
  <cols>
    <col min="1" max="1" width="6.92380952380952" style="27" customWidth="1"/>
    <col min="2" max="2" width="26.7142857142857" style="27" customWidth="1"/>
    <col min="3" max="3" width="9.92380952380952" style="28" customWidth="1"/>
    <col min="4" max="4" width="18.7142857142857" style="27" customWidth="1"/>
    <col min="5" max="8" width="12.7142857142857" style="27" hidden="1" customWidth="1" outlineLevel="1"/>
    <col min="9" max="9" width="14.7142857142857" style="29" customWidth="1" collapsed="1"/>
    <col min="10" max="12" width="14.7142857142857" style="29" customWidth="1"/>
    <col min="13" max="13" width="24.2857142857143" style="27" customWidth="1"/>
    <col min="14" max="16384" width="9.07619047619048" style="27"/>
  </cols>
  <sheetData>
    <row r="1" s="22" customFormat="1" customHeight="1" spans="1:13">
      <c r="A1" s="30" t="s">
        <v>116</v>
      </c>
      <c r="B1" s="31" t="s">
        <v>8</v>
      </c>
      <c r="C1" s="33"/>
      <c r="I1" s="34"/>
      <c r="J1" s="34"/>
      <c r="K1" s="34"/>
      <c r="L1" s="34"/>
    </row>
    <row r="2" s="23" customFormat="1" ht="18" customHeight="1" spans="1:13">
      <c r="A2" s="35" t="s">
        <v>21260</v>
      </c>
      <c r="B2" s="36"/>
      <c r="C2" s="36"/>
      <c r="D2" s="36"/>
      <c r="E2" s="36"/>
      <c r="F2" s="36"/>
      <c r="G2" s="36"/>
      <c r="H2" s="36"/>
      <c r="I2" s="36"/>
      <c r="J2" s="36"/>
      <c r="K2" s="36"/>
      <c r="L2" s="36"/>
      <c r="M2" s="36"/>
    </row>
    <row r="3" s="23" customFormat="1" ht="11.2" customHeight="1" spans="1:13">
      <c r="A3" s="6"/>
      <c r="B3" s="6"/>
      <c r="C3" s="6"/>
      <c r="D3" s="6"/>
      <c r="E3" s="6"/>
      <c r="F3" s="6"/>
      <c r="G3" s="6"/>
      <c r="H3" s="6"/>
      <c r="I3" s="37"/>
      <c r="J3" s="37"/>
      <c r="K3" s="37"/>
      <c r="L3" s="37"/>
      <c r="M3" s="38" t="s">
        <v>21261</v>
      </c>
    </row>
    <row r="4" ht="11.2" customHeight="1" spans="1:13">
      <c r="A4" s="39" t="e">
        <f>#REF!&amp;#REF!&amp;#REF!&amp;#REF!&amp;#REF!&amp;#REF!&amp;#REF!</f>
        <v>#REF!</v>
      </c>
      <c r="B4" s="39"/>
      <c r="C4" s="39"/>
      <c r="D4" s="39"/>
      <c r="E4" s="39"/>
      <c r="F4" s="39"/>
      <c r="G4" s="39"/>
      <c r="H4" s="39"/>
      <c r="I4" s="39"/>
      <c r="J4" s="39"/>
      <c r="K4" s="39"/>
      <c r="L4" s="39"/>
      <c r="M4" s="39"/>
    </row>
    <row r="5" ht="11.2" customHeight="1" spans="1:13">
      <c r="A5" s="40" t="e">
        <f>#REF!&amp;#REF!</f>
        <v>#REF!</v>
      </c>
      <c r="B5" s="40"/>
      <c r="C5" s="41"/>
      <c r="J5" s="72"/>
      <c r="L5" s="43"/>
      <c r="M5" s="44" t="s">
        <v>35</v>
      </c>
    </row>
    <row r="6" s="24" customFormat="1" ht="13.05" customHeight="1" spans="1:13">
      <c r="A6" s="73" t="s">
        <v>102</v>
      </c>
      <c r="B6" s="74" t="s">
        <v>21151</v>
      </c>
      <c r="C6" s="75" t="s">
        <v>230</v>
      </c>
      <c r="D6" s="74" t="s">
        <v>229</v>
      </c>
      <c r="E6" s="76" t="s">
        <v>21030</v>
      </c>
      <c r="F6" s="77"/>
      <c r="G6" s="78"/>
      <c r="H6" s="74" t="s">
        <v>121</v>
      </c>
      <c r="I6" s="76" t="s">
        <v>122</v>
      </c>
      <c r="J6" s="77"/>
      <c r="K6" s="78"/>
      <c r="L6" s="79" t="s">
        <v>123</v>
      </c>
      <c r="M6" s="74" t="s">
        <v>256</v>
      </c>
    </row>
    <row r="7" s="71" customFormat="1" ht="13.05" customHeight="1" spans="1:13">
      <c r="A7" s="80"/>
      <c r="B7" s="81"/>
      <c r="C7" s="82"/>
      <c r="D7" s="81"/>
      <c r="E7" s="48" t="s">
        <v>21262</v>
      </c>
      <c r="F7" s="83" t="s">
        <v>21263</v>
      </c>
      <c r="G7" s="48" t="s">
        <v>573</v>
      </c>
      <c r="H7" s="84"/>
      <c r="I7" s="48" t="s">
        <v>21262</v>
      </c>
      <c r="J7" s="83" t="s">
        <v>21263</v>
      </c>
      <c r="K7" s="48" t="s">
        <v>573</v>
      </c>
      <c r="L7" s="85"/>
      <c r="M7" s="81"/>
    </row>
    <row r="8" s="25" customFormat="1" ht="13.05" customHeight="1" spans="1:13">
      <c r="A8" s="50">
        <v>1</v>
      </c>
      <c r="B8" s="51"/>
      <c r="C8" s="52"/>
      <c r="D8" s="51"/>
      <c r="E8" s="53"/>
      <c r="F8" s="53"/>
      <c r="G8" s="86">
        <f>E8+F8</f>
        <v>0</v>
      </c>
      <c r="H8" s="53"/>
      <c r="I8" s="54">
        <f>G8+H8</f>
        <v>0</v>
      </c>
      <c r="J8" s="55"/>
      <c r="K8" s="86">
        <f>I8+J8</f>
        <v>0</v>
      </c>
      <c r="L8" s="55"/>
      <c r="M8" s="51"/>
    </row>
    <row r="9" s="25" customFormat="1" ht="13.05" customHeight="1" spans="1:13">
      <c r="A9" s="50"/>
      <c r="B9" s="51"/>
      <c r="C9" s="52"/>
      <c r="D9" s="51"/>
      <c r="E9" s="53"/>
      <c r="F9" s="53"/>
      <c r="G9" s="86">
        <f t="shared" ref="G9:G34" si="0">E9+F9</f>
        <v>0</v>
      </c>
      <c r="H9" s="53"/>
      <c r="I9" s="54">
        <f t="shared" ref="I9:I34" si="1">G9+H9</f>
        <v>0</v>
      </c>
      <c r="J9" s="55"/>
      <c r="K9" s="86">
        <f t="shared" ref="K9:K34" si="2">I9+J9</f>
        <v>0</v>
      </c>
      <c r="L9" s="55"/>
      <c r="M9" s="51"/>
    </row>
    <row r="10" s="25" customFormat="1" ht="13.05" customHeight="1" spans="1:13">
      <c r="A10" s="51"/>
      <c r="B10" s="51"/>
      <c r="C10" s="52"/>
      <c r="D10" s="51"/>
      <c r="E10" s="53"/>
      <c r="F10" s="53"/>
      <c r="G10" s="86">
        <f t="shared" si="0"/>
        <v>0</v>
      </c>
      <c r="H10" s="53"/>
      <c r="I10" s="54">
        <f t="shared" si="1"/>
        <v>0</v>
      </c>
      <c r="J10" s="55"/>
      <c r="K10" s="86">
        <f t="shared" si="2"/>
        <v>0</v>
      </c>
      <c r="L10" s="55"/>
      <c r="M10" s="51"/>
    </row>
    <row r="11" s="25" customFormat="1" ht="13.05" customHeight="1" spans="1:13">
      <c r="A11" s="51"/>
      <c r="B11" s="51"/>
      <c r="C11" s="52"/>
      <c r="D11" s="51"/>
      <c r="E11" s="53"/>
      <c r="F11" s="53"/>
      <c r="G11" s="86">
        <f t="shared" si="0"/>
        <v>0</v>
      </c>
      <c r="H11" s="53"/>
      <c r="I11" s="54">
        <f t="shared" si="1"/>
        <v>0</v>
      </c>
      <c r="J11" s="55"/>
      <c r="K11" s="86">
        <f t="shared" si="2"/>
        <v>0</v>
      </c>
      <c r="L11" s="55"/>
      <c r="M11" s="51"/>
    </row>
    <row r="12" s="25" customFormat="1" ht="13.05" customHeight="1" spans="1:13">
      <c r="A12" s="51"/>
      <c r="B12" s="51"/>
      <c r="C12" s="52"/>
      <c r="D12" s="51"/>
      <c r="E12" s="53"/>
      <c r="F12" s="53"/>
      <c r="G12" s="86">
        <f t="shared" si="0"/>
        <v>0</v>
      </c>
      <c r="H12" s="53"/>
      <c r="I12" s="54">
        <f t="shared" si="1"/>
        <v>0</v>
      </c>
      <c r="J12" s="55"/>
      <c r="K12" s="86">
        <f t="shared" si="2"/>
        <v>0</v>
      </c>
      <c r="L12" s="55"/>
      <c r="M12" s="51"/>
    </row>
    <row r="13" s="25" customFormat="1" ht="13.05" customHeight="1" spans="1:13">
      <c r="A13" s="51"/>
      <c r="B13" s="51"/>
      <c r="C13" s="52"/>
      <c r="D13" s="51"/>
      <c r="E13" s="53"/>
      <c r="F13" s="53"/>
      <c r="G13" s="86">
        <f t="shared" si="0"/>
        <v>0</v>
      </c>
      <c r="H13" s="53"/>
      <c r="I13" s="54">
        <f t="shared" si="1"/>
        <v>0</v>
      </c>
      <c r="J13" s="55"/>
      <c r="K13" s="86">
        <f t="shared" si="2"/>
        <v>0</v>
      </c>
      <c r="L13" s="55"/>
      <c r="M13" s="51"/>
    </row>
    <row r="14" s="25" customFormat="1" ht="13.05" customHeight="1" spans="1:13">
      <c r="A14" s="51"/>
      <c r="B14" s="51"/>
      <c r="C14" s="52"/>
      <c r="D14" s="51"/>
      <c r="E14" s="53"/>
      <c r="F14" s="53"/>
      <c r="G14" s="86">
        <f t="shared" si="0"/>
        <v>0</v>
      </c>
      <c r="H14" s="53"/>
      <c r="I14" s="54">
        <f t="shared" si="1"/>
        <v>0</v>
      </c>
      <c r="J14" s="55"/>
      <c r="K14" s="86">
        <f t="shared" si="2"/>
        <v>0</v>
      </c>
      <c r="L14" s="55"/>
      <c r="M14" s="51"/>
    </row>
    <row r="15" s="25" customFormat="1" ht="13.05" customHeight="1" spans="1:13">
      <c r="A15" s="51"/>
      <c r="B15" s="51"/>
      <c r="C15" s="52"/>
      <c r="D15" s="51"/>
      <c r="E15" s="53"/>
      <c r="F15" s="53"/>
      <c r="G15" s="86">
        <f t="shared" si="0"/>
        <v>0</v>
      </c>
      <c r="H15" s="53"/>
      <c r="I15" s="54">
        <f t="shared" si="1"/>
        <v>0</v>
      </c>
      <c r="J15" s="55"/>
      <c r="K15" s="86">
        <f t="shared" si="2"/>
        <v>0</v>
      </c>
      <c r="L15" s="55"/>
      <c r="M15" s="51"/>
    </row>
    <row r="16" s="25" customFormat="1" ht="13.05" customHeight="1" spans="1:13">
      <c r="A16" s="51"/>
      <c r="B16" s="51"/>
      <c r="C16" s="52"/>
      <c r="D16" s="51"/>
      <c r="E16" s="53"/>
      <c r="F16" s="53"/>
      <c r="G16" s="86">
        <f t="shared" si="0"/>
        <v>0</v>
      </c>
      <c r="H16" s="53"/>
      <c r="I16" s="54">
        <f t="shared" si="1"/>
        <v>0</v>
      </c>
      <c r="J16" s="55"/>
      <c r="K16" s="86">
        <f t="shared" si="2"/>
        <v>0</v>
      </c>
      <c r="L16" s="55"/>
      <c r="M16" s="51"/>
    </row>
    <row r="17" s="25" customFormat="1" ht="13.05" customHeight="1" spans="1:13">
      <c r="A17" s="51"/>
      <c r="B17" s="51"/>
      <c r="C17" s="52"/>
      <c r="D17" s="51"/>
      <c r="E17" s="53"/>
      <c r="F17" s="53"/>
      <c r="G17" s="86">
        <f t="shared" si="0"/>
        <v>0</v>
      </c>
      <c r="H17" s="53"/>
      <c r="I17" s="54">
        <f t="shared" si="1"/>
        <v>0</v>
      </c>
      <c r="J17" s="55"/>
      <c r="K17" s="86">
        <f t="shared" si="2"/>
        <v>0</v>
      </c>
      <c r="L17" s="55"/>
      <c r="M17" s="51"/>
    </row>
    <row r="18" s="25" customFormat="1" ht="13.05" customHeight="1" spans="1:13">
      <c r="A18" s="51"/>
      <c r="B18" s="51"/>
      <c r="C18" s="52"/>
      <c r="D18" s="51"/>
      <c r="E18" s="53"/>
      <c r="F18" s="53"/>
      <c r="G18" s="86">
        <f t="shared" si="0"/>
        <v>0</v>
      </c>
      <c r="H18" s="53"/>
      <c r="I18" s="54">
        <f t="shared" si="1"/>
        <v>0</v>
      </c>
      <c r="J18" s="55"/>
      <c r="K18" s="86">
        <f t="shared" si="2"/>
        <v>0</v>
      </c>
      <c r="L18" s="55"/>
      <c r="M18" s="51"/>
    </row>
    <row r="19" s="25" customFormat="1" ht="13.05" customHeight="1" spans="1:13">
      <c r="A19" s="51"/>
      <c r="B19" s="51"/>
      <c r="C19" s="52"/>
      <c r="D19" s="51"/>
      <c r="E19" s="53"/>
      <c r="F19" s="53"/>
      <c r="G19" s="86">
        <f t="shared" si="0"/>
        <v>0</v>
      </c>
      <c r="H19" s="53"/>
      <c r="I19" s="54">
        <f t="shared" si="1"/>
        <v>0</v>
      </c>
      <c r="J19" s="55"/>
      <c r="K19" s="86">
        <f t="shared" si="2"/>
        <v>0</v>
      </c>
      <c r="L19" s="55"/>
      <c r="M19" s="51"/>
    </row>
    <row r="20" s="25" customFormat="1" ht="13.05" customHeight="1" spans="1:13">
      <c r="A20" s="51"/>
      <c r="B20" s="51"/>
      <c r="C20" s="52"/>
      <c r="D20" s="51"/>
      <c r="E20" s="53"/>
      <c r="F20" s="53"/>
      <c r="G20" s="86">
        <f t="shared" si="0"/>
        <v>0</v>
      </c>
      <c r="H20" s="53"/>
      <c r="I20" s="54">
        <f t="shared" si="1"/>
        <v>0</v>
      </c>
      <c r="J20" s="55"/>
      <c r="K20" s="86">
        <f t="shared" si="2"/>
        <v>0</v>
      </c>
      <c r="L20" s="55"/>
      <c r="M20" s="51"/>
    </row>
    <row r="21" s="25" customFormat="1" ht="13.05" customHeight="1" spans="1:13">
      <c r="A21" s="51"/>
      <c r="B21" s="51"/>
      <c r="C21" s="52"/>
      <c r="D21" s="51"/>
      <c r="E21" s="53"/>
      <c r="F21" s="53"/>
      <c r="G21" s="86">
        <f t="shared" si="0"/>
        <v>0</v>
      </c>
      <c r="H21" s="53"/>
      <c r="I21" s="54">
        <f t="shared" si="1"/>
        <v>0</v>
      </c>
      <c r="J21" s="55"/>
      <c r="K21" s="86">
        <f t="shared" si="2"/>
        <v>0</v>
      </c>
      <c r="L21" s="55"/>
      <c r="M21" s="51"/>
    </row>
    <row r="22" s="25" customFormat="1" ht="13.05" customHeight="1" spans="1:13">
      <c r="A22" s="51"/>
      <c r="B22" s="51"/>
      <c r="C22" s="52"/>
      <c r="D22" s="51"/>
      <c r="E22" s="53"/>
      <c r="F22" s="53"/>
      <c r="G22" s="86">
        <f t="shared" si="0"/>
        <v>0</v>
      </c>
      <c r="H22" s="53"/>
      <c r="I22" s="54">
        <f t="shared" si="1"/>
        <v>0</v>
      </c>
      <c r="J22" s="55"/>
      <c r="K22" s="86">
        <f t="shared" si="2"/>
        <v>0</v>
      </c>
      <c r="L22" s="55"/>
      <c r="M22" s="51"/>
    </row>
    <row r="23" s="25" customFormat="1" ht="13.05" customHeight="1" spans="1:13">
      <c r="A23" s="51"/>
      <c r="B23" s="51"/>
      <c r="C23" s="52"/>
      <c r="D23" s="51"/>
      <c r="E23" s="53"/>
      <c r="F23" s="53"/>
      <c r="G23" s="86">
        <f t="shared" si="0"/>
        <v>0</v>
      </c>
      <c r="H23" s="53"/>
      <c r="I23" s="54">
        <f t="shared" si="1"/>
        <v>0</v>
      </c>
      <c r="J23" s="55"/>
      <c r="K23" s="86">
        <f t="shared" si="2"/>
        <v>0</v>
      </c>
      <c r="L23" s="55"/>
      <c r="M23" s="51"/>
    </row>
    <row r="24" s="25" customFormat="1" ht="13.05" customHeight="1" spans="1:13">
      <c r="A24" s="51"/>
      <c r="B24" s="51"/>
      <c r="C24" s="52"/>
      <c r="D24" s="51"/>
      <c r="E24" s="53"/>
      <c r="F24" s="53"/>
      <c r="G24" s="86">
        <f t="shared" si="0"/>
        <v>0</v>
      </c>
      <c r="H24" s="53"/>
      <c r="I24" s="54">
        <f t="shared" si="1"/>
        <v>0</v>
      </c>
      <c r="J24" s="55"/>
      <c r="K24" s="86">
        <f t="shared" si="2"/>
        <v>0</v>
      </c>
      <c r="L24" s="55"/>
      <c r="M24" s="51"/>
    </row>
    <row r="25" s="25" customFormat="1" ht="13.05" customHeight="1" spans="1:13">
      <c r="A25" s="51"/>
      <c r="B25" s="51"/>
      <c r="C25" s="52"/>
      <c r="D25" s="51"/>
      <c r="E25" s="53"/>
      <c r="F25" s="53"/>
      <c r="G25" s="86">
        <f t="shared" si="0"/>
        <v>0</v>
      </c>
      <c r="H25" s="53"/>
      <c r="I25" s="54">
        <f t="shared" si="1"/>
        <v>0</v>
      </c>
      <c r="J25" s="55"/>
      <c r="K25" s="86">
        <f t="shared" si="2"/>
        <v>0</v>
      </c>
      <c r="L25" s="55"/>
      <c r="M25" s="51"/>
    </row>
    <row r="26" s="25" customFormat="1" ht="13.05" customHeight="1" spans="1:13">
      <c r="A26" s="51"/>
      <c r="B26" s="51"/>
      <c r="C26" s="52"/>
      <c r="D26" s="51"/>
      <c r="E26" s="53"/>
      <c r="F26" s="53"/>
      <c r="G26" s="86">
        <f t="shared" si="0"/>
        <v>0</v>
      </c>
      <c r="H26" s="53"/>
      <c r="I26" s="54">
        <f t="shared" si="1"/>
        <v>0</v>
      </c>
      <c r="J26" s="55"/>
      <c r="K26" s="86">
        <f t="shared" si="2"/>
        <v>0</v>
      </c>
      <c r="L26" s="55"/>
      <c r="M26" s="51"/>
    </row>
    <row r="27" s="25" customFormat="1" ht="13.05" customHeight="1" spans="1:13">
      <c r="A27" s="51"/>
      <c r="B27" s="51"/>
      <c r="C27" s="52"/>
      <c r="D27" s="51"/>
      <c r="E27" s="53"/>
      <c r="F27" s="53"/>
      <c r="G27" s="86">
        <f t="shared" si="0"/>
        <v>0</v>
      </c>
      <c r="H27" s="53"/>
      <c r="I27" s="54">
        <f t="shared" si="1"/>
        <v>0</v>
      </c>
      <c r="J27" s="55"/>
      <c r="K27" s="86">
        <f t="shared" si="2"/>
        <v>0</v>
      </c>
      <c r="L27" s="55"/>
      <c r="M27" s="51"/>
    </row>
    <row r="28" s="25" customFormat="1" ht="13.05" customHeight="1" spans="1:13">
      <c r="A28" s="51"/>
      <c r="B28" s="51"/>
      <c r="C28" s="52"/>
      <c r="D28" s="51"/>
      <c r="E28" s="53"/>
      <c r="F28" s="53"/>
      <c r="G28" s="86">
        <f t="shared" si="0"/>
        <v>0</v>
      </c>
      <c r="H28" s="53"/>
      <c r="I28" s="54">
        <f t="shared" si="1"/>
        <v>0</v>
      </c>
      <c r="J28" s="55"/>
      <c r="K28" s="86">
        <f t="shared" si="2"/>
        <v>0</v>
      </c>
      <c r="L28" s="55"/>
      <c r="M28" s="51"/>
    </row>
    <row r="29" s="25" customFormat="1" ht="13.05" customHeight="1" spans="1:13">
      <c r="A29" s="51"/>
      <c r="B29" s="51"/>
      <c r="C29" s="52"/>
      <c r="D29" s="51"/>
      <c r="E29" s="53"/>
      <c r="F29" s="53"/>
      <c r="G29" s="86">
        <f t="shared" si="0"/>
        <v>0</v>
      </c>
      <c r="H29" s="53"/>
      <c r="I29" s="54">
        <f t="shared" si="1"/>
        <v>0</v>
      </c>
      <c r="J29" s="55"/>
      <c r="K29" s="86">
        <f t="shared" si="2"/>
        <v>0</v>
      </c>
      <c r="L29" s="55"/>
      <c r="M29" s="51"/>
    </row>
    <row r="30" s="25" customFormat="1" ht="13.05" customHeight="1" spans="1:13">
      <c r="A30" s="51"/>
      <c r="B30" s="51"/>
      <c r="C30" s="52"/>
      <c r="D30" s="51"/>
      <c r="E30" s="53"/>
      <c r="F30" s="53"/>
      <c r="G30" s="86">
        <f t="shared" si="0"/>
        <v>0</v>
      </c>
      <c r="H30" s="53"/>
      <c r="I30" s="54">
        <f t="shared" si="1"/>
        <v>0</v>
      </c>
      <c r="J30" s="55"/>
      <c r="K30" s="86">
        <f t="shared" si="2"/>
        <v>0</v>
      </c>
      <c r="L30" s="55"/>
      <c r="M30" s="51"/>
    </row>
    <row r="31" s="25" customFormat="1" ht="13.05" customHeight="1" spans="1:13">
      <c r="A31" s="51"/>
      <c r="B31" s="51"/>
      <c r="C31" s="52"/>
      <c r="D31" s="51"/>
      <c r="E31" s="53"/>
      <c r="F31" s="53"/>
      <c r="G31" s="86">
        <f t="shared" si="0"/>
        <v>0</v>
      </c>
      <c r="H31" s="53"/>
      <c r="I31" s="54">
        <f t="shared" si="1"/>
        <v>0</v>
      </c>
      <c r="J31" s="55"/>
      <c r="K31" s="86">
        <f t="shared" si="2"/>
        <v>0</v>
      </c>
      <c r="L31" s="55"/>
      <c r="M31" s="51"/>
    </row>
    <row r="32" s="25" customFormat="1" ht="13.05" customHeight="1" spans="1:13">
      <c r="A32" s="51"/>
      <c r="B32" s="51"/>
      <c r="C32" s="52"/>
      <c r="D32" s="51"/>
      <c r="E32" s="53"/>
      <c r="F32" s="53"/>
      <c r="G32" s="86">
        <f t="shared" si="0"/>
        <v>0</v>
      </c>
      <c r="H32" s="53"/>
      <c r="I32" s="54">
        <f t="shared" si="1"/>
        <v>0</v>
      </c>
      <c r="J32" s="55"/>
      <c r="K32" s="86">
        <f t="shared" si="2"/>
        <v>0</v>
      </c>
      <c r="L32" s="55"/>
      <c r="M32" s="51"/>
    </row>
    <row r="33" s="25" customFormat="1" ht="13.05" customHeight="1" spans="1:16">
      <c r="A33" s="51"/>
      <c r="B33" s="51"/>
      <c r="C33" s="52"/>
      <c r="D33" s="51"/>
      <c r="E33" s="53"/>
      <c r="F33" s="53"/>
      <c r="G33" s="86">
        <f t="shared" si="0"/>
        <v>0</v>
      </c>
      <c r="H33" s="53"/>
      <c r="I33" s="54">
        <f t="shared" si="1"/>
        <v>0</v>
      </c>
      <c r="J33" s="55"/>
      <c r="K33" s="86">
        <f t="shared" si="2"/>
        <v>0</v>
      </c>
      <c r="L33" s="55"/>
      <c r="M33" s="51"/>
    </row>
    <row r="34" s="25" customFormat="1" ht="13.05" customHeight="1" spans="1:16">
      <c r="A34" s="51"/>
      <c r="B34" s="51"/>
      <c r="C34" s="52"/>
      <c r="D34" s="51"/>
      <c r="E34" s="53"/>
      <c r="F34" s="53"/>
      <c r="G34" s="86">
        <f t="shared" si="0"/>
        <v>0</v>
      </c>
      <c r="H34" s="53"/>
      <c r="I34" s="54">
        <f t="shared" si="1"/>
        <v>0</v>
      </c>
      <c r="J34" s="55"/>
      <c r="K34" s="86">
        <f t="shared" si="2"/>
        <v>0</v>
      </c>
      <c r="L34" s="55"/>
      <c r="M34" s="51"/>
    </row>
    <row r="35" s="26" customFormat="1" ht="13.05" customHeight="1" spans="1:16">
      <c r="A35" s="56"/>
      <c r="B35" s="57" t="s">
        <v>72</v>
      </c>
      <c r="C35" s="58"/>
      <c r="D35" s="56"/>
      <c r="E35" s="87"/>
      <c r="F35" s="87"/>
      <c r="G35" s="54">
        <f>ROUND(SUM(G8:G34),2)</f>
        <v>0</v>
      </c>
      <c r="H35" s="54">
        <f>ROUND(SUM(H8:H34),2)</f>
        <v>0</v>
      </c>
      <c r="I35" s="54"/>
      <c r="J35" s="54"/>
      <c r="K35" s="54">
        <f>ROUND(SUM(K8:K34),2)</f>
        <v>0</v>
      </c>
      <c r="L35" s="54">
        <f>ROUND(SUM(L8:L34),2)</f>
        <v>0</v>
      </c>
      <c r="M35" s="56"/>
    </row>
    <row r="36" ht="12.75" customHeight="1" spans="1:16">
      <c r="A36" s="59" t="e">
        <f>#REF!&amp;#REF!</f>
        <v>#REF!</v>
      </c>
      <c r="D36" s="60"/>
      <c r="E36" s="59"/>
      <c r="F36" s="59"/>
      <c r="G36" s="59"/>
      <c r="H36" s="59"/>
      <c r="J36" s="88" t="e">
        <f>#REF!</f>
        <v>#REF!</v>
      </c>
      <c r="K36" s="89"/>
      <c r="P36" s="28"/>
    </row>
    <row r="37" customHeight="1" spans="1:16">
      <c r="A37" s="27" t="e">
        <f>#REF!&amp;#REF!&amp;#REF!&amp;#REF!&amp;#REF!&amp;#REF!&amp;#REF!</f>
        <v>#REF!</v>
      </c>
      <c r="J37" s="29" t="e">
        <f>#REF!&amp;#REF!</f>
        <v>#REF!</v>
      </c>
    </row>
  </sheetData>
  <sheetProtection formatCells="0" formatColumns="0" formatRows="0" insertRows="0" deleteRows="0" autoFilter="0"/>
  <mergeCells count="11">
    <mergeCell ref="A2:M2"/>
    <mergeCell ref="A4:M4"/>
    <mergeCell ref="E6:G6"/>
    <mergeCell ref="I6:K6"/>
    <mergeCell ref="A6:A7"/>
    <mergeCell ref="B6:B7"/>
    <mergeCell ref="C6:C7"/>
    <mergeCell ref="D6:D7"/>
    <mergeCell ref="H6:H7"/>
    <mergeCell ref="L6:L7"/>
    <mergeCell ref="M6:M7"/>
  </mergeCells>
  <hyperlinks>
    <hyperlink ref="A1" location="非流动负债汇总!B12" display="返回"/>
    <hyperlink ref="B1" location="参数!M106" display="返回索引页"/>
  </hyperlinks>
  <printOptions horizontalCentered="1"/>
  <pageMargins left="0.748031496062992" right="0.748031496062992" top="0.826771653543307" bottom="0.78" header="1.10236220472441"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outlineLevelCol="7"/>
  <cols>
    <col min="1" max="1" width="6.92380952380952" style="27" customWidth="1"/>
    <col min="2" max="2" width="49.7142857142857" style="27" customWidth="1"/>
    <col min="3" max="3" width="12.7142857142857" style="28" customWidth="1"/>
    <col min="4" max="4" width="18.7142857142857" style="28" hidden="1" customWidth="1" outlineLevel="1"/>
    <col min="5" max="5" width="16.7142857142857" style="28" hidden="1" customWidth="1" outlineLevel="1"/>
    <col min="6" max="6" width="19.7142857142857" style="29" customWidth="1" collapsed="1"/>
    <col min="7" max="7" width="19.7142857142857" style="29" customWidth="1"/>
    <col min="8" max="8" width="36.7142857142857" style="27" customWidth="1"/>
    <col min="9" max="16384" width="9.07619047619048" style="27"/>
  </cols>
  <sheetData>
    <row r="1" s="22" customFormat="1" customHeight="1" spans="1:8">
      <c r="A1" s="30" t="s">
        <v>116</v>
      </c>
      <c r="B1" s="31" t="s">
        <v>8</v>
      </c>
      <c r="C1" s="33"/>
      <c r="D1" s="33"/>
      <c r="E1" s="33"/>
      <c r="F1" s="34"/>
      <c r="G1" s="34"/>
    </row>
    <row r="2" s="23" customFormat="1" ht="18" customHeight="1" spans="1:8">
      <c r="A2" s="35" t="s">
        <v>21264</v>
      </c>
      <c r="B2" s="36"/>
      <c r="C2" s="36"/>
      <c r="D2" s="36"/>
      <c r="E2" s="36"/>
      <c r="F2" s="36"/>
      <c r="G2" s="36"/>
      <c r="H2" s="36"/>
    </row>
    <row r="3" s="23" customFormat="1" ht="11.2" customHeight="1" spans="1:8">
      <c r="A3" s="6"/>
      <c r="B3" s="6"/>
      <c r="C3" s="6"/>
      <c r="D3" s="6"/>
      <c r="E3" s="6"/>
      <c r="F3" s="37"/>
      <c r="G3" s="37"/>
      <c r="H3" s="38" t="s">
        <v>21265</v>
      </c>
    </row>
    <row r="4" ht="11.2" customHeight="1" spans="1:8">
      <c r="A4" s="39" t="e">
        <f>#REF!&amp;#REF!&amp;#REF!&amp;#REF!&amp;#REF!&amp;#REF!&amp;#REF!</f>
        <v>#REF!</v>
      </c>
      <c r="B4" s="39"/>
      <c r="C4" s="39"/>
      <c r="D4" s="39"/>
      <c r="E4" s="39"/>
      <c r="F4" s="39"/>
      <c r="G4" s="39"/>
      <c r="H4" s="39"/>
    </row>
    <row r="5" ht="11.2" customHeight="1" spans="1:8">
      <c r="A5" s="40" t="e">
        <f>#REF!&amp;#REF!</f>
        <v>#REF!</v>
      </c>
      <c r="B5" s="40"/>
      <c r="C5" s="41"/>
      <c r="D5" s="42"/>
      <c r="E5" s="42"/>
      <c r="G5" s="43"/>
      <c r="H5" s="44" t="s">
        <v>35</v>
      </c>
    </row>
    <row r="6" s="24" customFormat="1" ht="19.05" customHeight="1" spans="1:8">
      <c r="A6" s="45" t="s">
        <v>102</v>
      </c>
      <c r="B6" s="46" t="s">
        <v>21266</v>
      </c>
      <c r="C6" s="47" t="s">
        <v>230</v>
      </c>
      <c r="D6" s="47" t="s">
        <v>21030</v>
      </c>
      <c r="E6" s="47" t="s">
        <v>121</v>
      </c>
      <c r="F6" s="48" t="s">
        <v>122</v>
      </c>
      <c r="G6" s="49" t="s">
        <v>123</v>
      </c>
      <c r="H6" s="46" t="s">
        <v>256</v>
      </c>
    </row>
    <row r="7" s="25" customFormat="1" ht="13.05" customHeight="1" spans="1:8">
      <c r="A7" s="50">
        <v>1</v>
      </c>
      <c r="B7" s="51"/>
      <c r="C7" s="52"/>
      <c r="D7" s="53"/>
      <c r="E7" s="53"/>
      <c r="F7" s="54">
        <f>D7+E7</f>
        <v>0</v>
      </c>
      <c r="G7" s="55"/>
      <c r="H7" s="51"/>
    </row>
    <row r="8" s="25" customFormat="1" ht="13.05" customHeight="1" spans="1:8">
      <c r="A8" s="50"/>
      <c r="B8" s="51"/>
      <c r="C8" s="52"/>
      <c r="D8" s="53"/>
      <c r="E8" s="53"/>
      <c r="F8" s="54">
        <f t="shared" ref="F8:F34" si="0">D8+E8</f>
        <v>0</v>
      </c>
      <c r="G8" s="55"/>
      <c r="H8" s="51"/>
    </row>
    <row r="9" s="25" customFormat="1" ht="13.05" customHeight="1" spans="1:8">
      <c r="A9" s="50"/>
      <c r="B9" s="51"/>
      <c r="C9" s="52"/>
      <c r="D9" s="53"/>
      <c r="E9" s="53"/>
      <c r="F9" s="54">
        <f t="shared" si="0"/>
        <v>0</v>
      </c>
      <c r="G9" s="55"/>
      <c r="H9" s="51"/>
    </row>
    <row r="10" s="25" customFormat="1" ht="13.05" customHeight="1" spans="1:8">
      <c r="A10" s="50"/>
      <c r="B10" s="51"/>
      <c r="C10" s="52"/>
      <c r="D10" s="53"/>
      <c r="E10" s="53"/>
      <c r="F10" s="54">
        <f t="shared" si="0"/>
        <v>0</v>
      </c>
      <c r="G10" s="55"/>
      <c r="H10" s="51"/>
    </row>
    <row r="11" s="25" customFormat="1" ht="13.05" customHeight="1" spans="1:8">
      <c r="A11" s="50"/>
      <c r="B11" s="51"/>
      <c r="C11" s="52"/>
      <c r="D11" s="53"/>
      <c r="E11" s="53"/>
      <c r="F11" s="54">
        <f t="shared" si="0"/>
        <v>0</v>
      </c>
      <c r="G11" s="55"/>
      <c r="H11" s="51"/>
    </row>
    <row r="12" s="25" customFormat="1" ht="13.05" customHeight="1" spans="1:8">
      <c r="A12" s="50"/>
      <c r="B12" s="51"/>
      <c r="C12" s="52"/>
      <c r="D12" s="53"/>
      <c r="E12" s="53"/>
      <c r="F12" s="54">
        <f t="shared" si="0"/>
        <v>0</v>
      </c>
      <c r="G12" s="55"/>
      <c r="H12" s="51"/>
    </row>
    <row r="13" s="25" customFormat="1" ht="13.05" customHeight="1" spans="1:8">
      <c r="A13" s="50"/>
      <c r="B13" s="51"/>
      <c r="C13" s="52"/>
      <c r="D13" s="53"/>
      <c r="E13" s="53"/>
      <c r="F13" s="54">
        <f t="shared" si="0"/>
        <v>0</v>
      </c>
      <c r="G13" s="55"/>
      <c r="H13" s="51"/>
    </row>
    <row r="14" s="25" customFormat="1" ht="13.05" customHeight="1" spans="1:8">
      <c r="A14" s="50"/>
      <c r="B14" s="51"/>
      <c r="C14" s="52"/>
      <c r="D14" s="53"/>
      <c r="E14" s="53"/>
      <c r="F14" s="54">
        <f t="shared" si="0"/>
        <v>0</v>
      </c>
      <c r="G14" s="55"/>
      <c r="H14" s="51"/>
    </row>
    <row r="15" s="25" customFormat="1" ht="13.05" customHeight="1" spans="1:8">
      <c r="A15" s="50"/>
      <c r="B15" s="51"/>
      <c r="C15" s="52"/>
      <c r="D15" s="53"/>
      <c r="E15" s="53"/>
      <c r="F15" s="54">
        <f t="shared" si="0"/>
        <v>0</v>
      </c>
      <c r="G15" s="55"/>
      <c r="H15" s="51"/>
    </row>
    <row r="16" s="25" customFormat="1" ht="13.05" customHeight="1" spans="1:8">
      <c r="A16" s="50"/>
      <c r="B16" s="51"/>
      <c r="C16" s="52"/>
      <c r="D16" s="53"/>
      <c r="E16" s="53"/>
      <c r="F16" s="54">
        <f t="shared" si="0"/>
        <v>0</v>
      </c>
      <c r="G16" s="55"/>
      <c r="H16" s="51"/>
    </row>
    <row r="17" s="25" customFormat="1" ht="13.05" customHeight="1" spans="1:8">
      <c r="A17" s="50"/>
      <c r="B17" s="51"/>
      <c r="C17" s="52"/>
      <c r="D17" s="53"/>
      <c r="E17" s="53"/>
      <c r="F17" s="54">
        <f t="shared" si="0"/>
        <v>0</v>
      </c>
      <c r="G17" s="55"/>
      <c r="H17" s="51"/>
    </row>
    <row r="18" s="25" customFormat="1" ht="13.05" customHeight="1" spans="1:8">
      <c r="A18" s="50"/>
      <c r="B18" s="51"/>
      <c r="C18" s="52"/>
      <c r="D18" s="53"/>
      <c r="E18" s="53"/>
      <c r="F18" s="54">
        <f t="shared" si="0"/>
        <v>0</v>
      </c>
      <c r="G18" s="55"/>
      <c r="H18" s="51"/>
    </row>
    <row r="19" s="25" customFormat="1" ht="13.05" customHeight="1" spans="1:8">
      <c r="A19" s="50"/>
      <c r="B19" s="51"/>
      <c r="C19" s="52"/>
      <c r="D19" s="53"/>
      <c r="E19" s="53"/>
      <c r="F19" s="54">
        <f t="shared" si="0"/>
        <v>0</v>
      </c>
      <c r="G19" s="55"/>
      <c r="H19" s="51"/>
    </row>
    <row r="20" s="25" customFormat="1" ht="13.05" customHeight="1" spans="1:8">
      <c r="A20" s="50"/>
      <c r="B20" s="51"/>
      <c r="C20" s="52"/>
      <c r="D20" s="53"/>
      <c r="E20" s="53"/>
      <c r="F20" s="54">
        <f t="shared" si="0"/>
        <v>0</v>
      </c>
      <c r="G20" s="55"/>
      <c r="H20" s="51"/>
    </row>
    <row r="21" s="25" customFormat="1" ht="13.05" customHeight="1" spans="1:8">
      <c r="A21" s="50"/>
      <c r="B21" s="51"/>
      <c r="C21" s="52"/>
      <c r="D21" s="53"/>
      <c r="E21" s="53"/>
      <c r="F21" s="54">
        <f t="shared" si="0"/>
        <v>0</v>
      </c>
      <c r="G21" s="55"/>
      <c r="H21" s="51"/>
    </row>
    <row r="22" s="25" customFormat="1" ht="13.05" customHeight="1" spans="1:8">
      <c r="A22" s="50"/>
      <c r="B22" s="51"/>
      <c r="C22" s="52"/>
      <c r="D22" s="53"/>
      <c r="E22" s="53"/>
      <c r="F22" s="54">
        <f t="shared" si="0"/>
        <v>0</v>
      </c>
      <c r="G22" s="55"/>
      <c r="H22" s="51"/>
    </row>
    <row r="23" s="25" customFormat="1" ht="13.05" customHeight="1" spans="1:8">
      <c r="A23" s="50"/>
      <c r="B23" s="51"/>
      <c r="C23" s="52"/>
      <c r="D23" s="53"/>
      <c r="E23" s="53"/>
      <c r="F23" s="54">
        <f t="shared" si="0"/>
        <v>0</v>
      </c>
      <c r="G23" s="55"/>
      <c r="H23" s="51"/>
    </row>
    <row r="24" s="25" customFormat="1" ht="13.05" customHeight="1" spans="1:8">
      <c r="A24" s="50"/>
      <c r="B24" s="51"/>
      <c r="C24" s="52"/>
      <c r="D24" s="53"/>
      <c r="E24" s="53"/>
      <c r="F24" s="54">
        <f t="shared" si="0"/>
        <v>0</v>
      </c>
      <c r="G24" s="55"/>
      <c r="H24" s="51"/>
    </row>
    <row r="25" s="25" customFormat="1" ht="13.05" customHeight="1" spans="1:8">
      <c r="A25" s="50"/>
      <c r="B25" s="51"/>
      <c r="C25" s="52"/>
      <c r="D25" s="53"/>
      <c r="E25" s="53"/>
      <c r="F25" s="54">
        <f t="shared" si="0"/>
        <v>0</v>
      </c>
      <c r="G25" s="55"/>
      <c r="H25" s="51"/>
    </row>
    <row r="26" s="25" customFormat="1" ht="13.05" customHeight="1" spans="1:8">
      <c r="A26" s="50"/>
      <c r="B26" s="51"/>
      <c r="C26" s="52"/>
      <c r="D26" s="53"/>
      <c r="E26" s="53"/>
      <c r="F26" s="54">
        <f t="shared" si="0"/>
        <v>0</v>
      </c>
      <c r="G26" s="55"/>
      <c r="H26" s="51"/>
    </row>
    <row r="27" s="25" customFormat="1" ht="13.05" customHeight="1" spans="1:8">
      <c r="A27" s="50"/>
      <c r="B27" s="51"/>
      <c r="C27" s="52"/>
      <c r="D27" s="53"/>
      <c r="E27" s="53"/>
      <c r="F27" s="54">
        <f t="shared" si="0"/>
        <v>0</v>
      </c>
      <c r="G27" s="55"/>
      <c r="H27" s="51"/>
    </row>
    <row r="28" s="25" customFormat="1" ht="13.05" customHeight="1" spans="1:8">
      <c r="A28" s="50"/>
      <c r="B28" s="51"/>
      <c r="C28" s="52"/>
      <c r="D28" s="53"/>
      <c r="E28" s="53"/>
      <c r="F28" s="54">
        <f t="shared" si="0"/>
        <v>0</v>
      </c>
      <c r="G28" s="55"/>
      <c r="H28" s="51"/>
    </row>
    <row r="29" s="25" customFormat="1" ht="13.05" customHeight="1" spans="1:8">
      <c r="A29" s="50"/>
      <c r="B29" s="51"/>
      <c r="C29" s="52"/>
      <c r="D29" s="53"/>
      <c r="E29" s="53"/>
      <c r="F29" s="54">
        <f t="shared" si="0"/>
        <v>0</v>
      </c>
      <c r="G29" s="55"/>
      <c r="H29" s="51"/>
    </row>
    <row r="30" s="25" customFormat="1" ht="13.05" customHeight="1" spans="1:8">
      <c r="A30" s="50"/>
      <c r="B30" s="51"/>
      <c r="C30" s="52"/>
      <c r="D30" s="53"/>
      <c r="E30" s="53"/>
      <c r="F30" s="54">
        <f t="shared" si="0"/>
        <v>0</v>
      </c>
      <c r="G30" s="55"/>
      <c r="H30" s="51"/>
    </row>
    <row r="31" s="25" customFormat="1" ht="13.05" customHeight="1" spans="1:8">
      <c r="A31" s="50"/>
      <c r="B31" s="51"/>
      <c r="C31" s="52"/>
      <c r="D31" s="53"/>
      <c r="E31" s="53"/>
      <c r="F31" s="54">
        <f t="shared" si="0"/>
        <v>0</v>
      </c>
      <c r="G31" s="55"/>
      <c r="H31" s="51"/>
    </row>
    <row r="32" s="25" customFormat="1" ht="13.05" customHeight="1" spans="1:8">
      <c r="A32" s="50"/>
      <c r="B32" s="51"/>
      <c r="C32" s="52"/>
      <c r="D32" s="53"/>
      <c r="E32" s="53"/>
      <c r="F32" s="54">
        <f t="shared" si="0"/>
        <v>0</v>
      </c>
      <c r="G32" s="55"/>
      <c r="H32" s="51"/>
    </row>
    <row r="33" s="25" customFormat="1" ht="13.05" customHeight="1" spans="1:8">
      <c r="A33" s="50"/>
      <c r="B33" s="51"/>
      <c r="C33" s="52"/>
      <c r="D33" s="53"/>
      <c r="E33" s="53"/>
      <c r="F33" s="54">
        <f t="shared" si="0"/>
        <v>0</v>
      </c>
      <c r="G33" s="55"/>
      <c r="H33" s="51"/>
    </row>
    <row r="34" s="25" customFormat="1" ht="13.05" customHeight="1" spans="1:8">
      <c r="A34" s="50"/>
      <c r="B34" s="51"/>
      <c r="C34" s="52"/>
      <c r="D34" s="53"/>
      <c r="E34" s="53"/>
      <c r="F34" s="54">
        <f t="shared" si="0"/>
        <v>0</v>
      </c>
      <c r="G34" s="55"/>
      <c r="H34" s="51"/>
    </row>
    <row r="35" s="26" customFormat="1" ht="13.05" customHeight="1" spans="1:8">
      <c r="A35" s="56"/>
      <c r="B35" s="57" t="s">
        <v>72</v>
      </c>
      <c r="C35" s="58"/>
      <c r="D35" s="54">
        <f>ROUND(SUM(D7:D34),2)</f>
        <v>0</v>
      </c>
      <c r="E35" s="54">
        <f>ROUND(SUM(E7:E34),2)</f>
        <v>0</v>
      </c>
      <c r="F35" s="54">
        <f>ROUND(SUM(F7:F34),2)</f>
        <v>0</v>
      </c>
      <c r="G35" s="54">
        <f>ROUND(SUM(G7:G34),2)</f>
        <v>0</v>
      </c>
      <c r="H35" s="56"/>
    </row>
    <row r="36" ht="12.75" customHeight="1" spans="1:8">
      <c r="A36" s="59" t="e">
        <f>#REF!&amp;#REF!</f>
        <v>#REF!</v>
      </c>
      <c r="B36" s="59"/>
      <c r="C36" s="60"/>
      <c r="D36" s="60"/>
      <c r="E36" s="60"/>
      <c r="F36" s="61" t="e">
        <f>#REF!</f>
        <v>#REF!</v>
      </c>
      <c r="G36" s="62"/>
      <c r="H36" s="39"/>
    </row>
    <row r="37" customHeight="1" spans="1:8">
      <c r="A37" s="27" t="e">
        <f>#REF!&amp;#REF!&amp;#REF!&amp;#REF!&amp;#REF!&amp;#REF!&amp;#REF!</f>
        <v>#REF!</v>
      </c>
      <c r="F37" s="29" t="e">
        <f>#REF!&amp;#REF!</f>
        <v>#REF!</v>
      </c>
    </row>
  </sheetData>
  <sheetProtection formatCells="0" formatColumns="0" formatRows="0" insertRows="0" deleteRows="0" autoFilter="0"/>
  <mergeCells count="2">
    <mergeCell ref="A2:H2"/>
    <mergeCell ref="A4:H4"/>
  </mergeCells>
  <hyperlinks>
    <hyperlink ref="A1" location="非流动负债汇总!B13" display="返回"/>
    <hyperlink ref="B1" location="参数!M107" display="返回索引页"/>
  </hyperlinks>
  <printOptions horizontalCentered="1"/>
  <pageMargins left="0.748031496062992" right="0.748031496062992" top="0.866141732283464" bottom="0.61" header="1.14173228346457" footer="0.56"/>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5714285714286" style="28" customWidth="1"/>
    <col min="5" max="6" width="12.7142857142857" style="28" hidden="1" customWidth="1" outlineLevel="1"/>
    <col min="7" max="7" width="17.7142857142857" style="29" customWidth="1" collapsed="1"/>
    <col min="8" max="8" width="17.7142857142857" style="29" customWidth="1"/>
    <col min="9" max="9" width="3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21267</v>
      </c>
      <c r="B2" s="36"/>
      <c r="C2" s="36"/>
      <c r="D2" s="36"/>
      <c r="E2" s="36"/>
      <c r="F2" s="36"/>
      <c r="G2" s="36"/>
      <c r="H2" s="36"/>
      <c r="I2" s="36"/>
    </row>
    <row r="3" s="23" customFormat="1" ht="11.2" customHeight="1" spans="1:9">
      <c r="A3" s="6"/>
      <c r="B3" s="6"/>
      <c r="C3" s="6"/>
      <c r="D3" s="6"/>
      <c r="E3" s="6"/>
      <c r="F3" s="6"/>
      <c r="G3" s="37"/>
      <c r="H3" s="37"/>
      <c r="I3" s="38" t="s">
        <v>21268</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21151</v>
      </c>
      <c r="C6" s="46" t="s">
        <v>21269</v>
      </c>
      <c r="D6" s="47" t="s">
        <v>230</v>
      </c>
      <c r="E6" s="47" t="s">
        <v>21030</v>
      </c>
      <c r="F6" s="47" t="s">
        <v>121</v>
      </c>
      <c r="G6" s="48" t="s">
        <v>122</v>
      </c>
      <c r="H6" s="49" t="s">
        <v>123</v>
      </c>
      <c r="I6" s="46" t="s">
        <v>256</v>
      </c>
    </row>
    <row r="7" s="25" customFormat="1" ht="13.05" customHeight="1" spans="1:9">
      <c r="A7" s="50">
        <v>1</v>
      </c>
      <c r="B7" s="51"/>
      <c r="C7" s="51"/>
      <c r="D7" s="52"/>
      <c r="E7" s="53"/>
      <c r="F7" s="53"/>
      <c r="G7" s="54">
        <f>E7+F7</f>
        <v>0</v>
      </c>
      <c r="H7" s="55"/>
      <c r="I7" s="51"/>
    </row>
    <row r="8" s="25" customFormat="1" ht="13.05" customHeight="1" spans="1:9">
      <c r="A8" s="50"/>
      <c r="B8" s="51"/>
      <c r="C8" s="51"/>
      <c r="D8" s="52"/>
      <c r="E8" s="53"/>
      <c r="F8" s="53"/>
      <c r="G8" s="54">
        <f t="shared" ref="G8:G34" si="0">E8+F8</f>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56"/>
      <c r="B35" s="57" t="s">
        <v>72</v>
      </c>
      <c r="C35" s="91"/>
      <c r="D35" s="58"/>
      <c r="E35" s="54">
        <f>ROUND(SUM(E7:E34),2)</f>
        <v>0</v>
      </c>
      <c r="F35" s="54">
        <f>ROUND(SUM(F7:F34),2)</f>
        <v>0</v>
      </c>
      <c r="G35" s="54">
        <f>ROUND(SUM(G7:G34),2)</f>
        <v>0</v>
      </c>
      <c r="H35" s="54">
        <f>ROUND(SUM(H7:H34),2)</f>
        <v>0</v>
      </c>
      <c r="I35" s="56"/>
    </row>
    <row r="36" ht="12.75" customHeight="1" spans="1:9">
      <c r="A36" s="59" t="e">
        <f>#REF!&amp;#REF!</f>
        <v>#REF!</v>
      </c>
      <c r="B36" s="59"/>
      <c r="D36" s="60"/>
      <c r="E36" s="60"/>
      <c r="F36" s="60"/>
      <c r="G36" s="61" t="e">
        <f>#REF!</f>
        <v>#REF!</v>
      </c>
      <c r="H36" s="62"/>
      <c r="I36" s="39"/>
    </row>
    <row r="37"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A1" location="非流动负债汇总!B14" display="返回"/>
    <hyperlink ref="B1" location="参数!M108" display="返回索引页"/>
  </hyperlinks>
  <printOptions horizontalCentered="1"/>
  <pageMargins left="0.748031496062992" right="0.748031496062992" top="0.866141732283464" bottom="0.61" header="1.14173228346457" footer="0.56"/>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
  <sheetViews>
    <sheetView showGridLines="0" showZeros="0" defaultGridColor="0" colorId="38" workbookViewId="0">
      <pane ySplit="7" topLeftCell="A8" activePane="bottomLeft" state="frozen"/>
      <selection/>
      <selection pane="bottomLeft" activeCell="R6" sqref="$A6:$XFD7"/>
    </sheetView>
  </sheetViews>
  <sheetFormatPr defaultColWidth="9.07619047619048" defaultRowHeight="15" customHeight="1"/>
  <cols>
    <col min="1" max="1" width="6.92380952380952" style="27" customWidth="1"/>
    <col min="2" max="2" width="26.7142857142857" style="27" customWidth="1"/>
    <col min="3" max="3" width="9.92380952380952" style="28" customWidth="1"/>
    <col min="4" max="4" width="18.7142857142857" style="27" customWidth="1"/>
    <col min="5" max="8" width="12.7142857142857" style="27" hidden="1" customWidth="1" outlineLevel="1"/>
    <col min="9" max="9" width="14.7142857142857" style="29" customWidth="1" collapsed="1"/>
    <col min="10" max="12" width="14.7142857142857" style="29" customWidth="1"/>
    <col min="13" max="13" width="24.2857142857143" style="27" customWidth="1"/>
    <col min="14" max="16384" width="9.07619047619048" style="27"/>
  </cols>
  <sheetData>
    <row r="1" s="22" customFormat="1" customHeight="1" spans="1:13">
      <c r="A1" s="30" t="s">
        <v>116</v>
      </c>
      <c r="B1" s="31" t="s">
        <v>8</v>
      </c>
      <c r="C1" s="33"/>
      <c r="I1" s="34"/>
      <c r="J1" s="34"/>
      <c r="K1" s="34"/>
      <c r="L1" s="34"/>
    </row>
    <row r="2" s="23" customFormat="1" ht="18" customHeight="1" spans="1:13">
      <c r="A2" s="35" t="s">
        <v>21270</v>
      </c>
      <c r="B2" s="36"/>
      <c r="C2" s="36"/>
      <c r="D2" s="36"/>
      <c r="E2" s="36"/>
      <c r="F2" s="36"/>
      <c r="G2" s="36"/>
      <c r="H2" s="36"/>
      <c r="I2" s="36"/>
      <c r="J2" s="36"/>
      <c r="K2" s="36"/>
      <c r="L2" s="36"/>
      <c r="M2" s="36"/>
    </row>
    <row r="3" s="23" customFormat="1" ht="11.2" customHeight="1" spans="1:13">
      <c r="A3" s="6"/>
      <c r="B3" s="6"/>
      <c r="C3" s="6"/>
      <c r="D3" s="6"/>
      <c r="E3" s="6"/>
      <c r="F3" s="6"/>
      <c r="G3" s="6"/>
      <c r="H3" s="6"/>
      <c r="I3" s="37"/>
      <c r="J3" s="37"/>
      <c r="K3" s="37"/>
      <c r="L3" s="37"/>
      <c r="M3" s="38" t="s">
        <v>21271</v>
      </c>
    </row>
    <row r="4" ht="11.2" customHeight="1" spans="1:13">
      <c r="A4" s="39" t="e">
        <f>#REF!&amp;#REF!&amp;#REF!&amp;#REF!&amp;#REF!&amp;#REF!&amp;#REF!</f>
        <v>#REF!</v>
      </c>
      <c r="B4" s="39"/>
      <c r="C4" s="39"/>
      <c r="D4" s="39"/>
      <c r="E4" s="39"/>
      <c r="F4" s="39"/>
      <c r="G4" s="39"/>
      <c r="H4" s="39"/>
      <c r="I4" s="39"/>
      <c r="J4" s="39"/>
      <c r="K4" s="39"/>
      <c r="L4" s="39"/>
      <c r="M4" s="39"/>
    </row>
    <row r="5" ht="11.2" customHeight="1" spans="1:13">
      <c r="A5" s="40" t="e">
        <f>#REF!&amp;#REF!</f>
        <v>#REF!</v>
      </c>
      <c r="B5" s="40"/>
      <c r="C5" s="41"/>
      <c r="J5" s="72"/>
      <c r="L5" s="43"/>
      <c r="M5" s="44" t="s">
        <v>35</v>
      </c>
    </row>
    <row r="6" s="24" customFormat="1" ht="13.05" customHeight="1" spans="1:13">
      <c r="A6" s="73" t="s">
        <v>102</v>
      </c>
      <c r="B6" s="74" t="s">
        <v>21151</v>
      </c>
      <c r="C6" s="75" t="s">
        <v>230</v>
      </c>
      <c r="D6" s="74" t="s">
        <v>229</v>
      </c>
      <c r="E6" s="76" t="s">
        <v>21030</v>
      </c>
      <c r="F6" s="77"/>
      <c r="G6" s="78"/>
      <c r="H6" s="74" t="s">
        <v>121</v>
      </c>
      <c r="I6" s="76" t="s">
        <v>122</v>
      </c>
      <c r="J6" s="77"/>
      <c r="K6" s="78"/>
      <c r="L6" s="79" t="s">
        <v>123</v>
      </c>
      <c r="M6" s="74" t="s">
        <v>256</v>
      </c>
    </row>
    <row r="7" s="71" customFormat="1" ht="13.05" customHeight="1" spans="1:13">
      <c r="A7" s="80"/>
      <c r="B7" s="81"/>
      <c r="C7" s="82"/>
      <c r="D7" s="81"/>
      <c r="E7" s="48" t="s">
        <v>21262</v>
      </c>
      <c r="F7" s="83" t="s">
        <v>21263</v>
      </c>
      <c r="G7" s="48" t="s">
        <v>573</v>
      </c>
      <c r="H7" s="84"/>
      <c r="I7" s="48" t="s">
        <v>21262</v>
      </c>
      <c r="J7" s="83" t="s">
        <v>21263</v>
      </c>
      <c r="K7" s="48" t="s">
        <v>573</v>
      </c>
      <c r="L7" s="85"/>
      <c r="M7" s="81"/>
    </row>
    <row r="8" s="25" customFormat="1" ht="13.05" customHeight="1" spans="1:13">
      <c r="A8" s="50">
        <v>1</v>
      </c>
      <c r="B8" s="51"/>
      <c r="C8" s="52"/>
      <c r="D8" s="51"/>
      <c r="E8" s="53"/>
      <c r="F8" s="53"/>
      <c r="G8" s="86">
        <f>E8+F8</f>
        <v>0</v>
      </c>
      <c r="H8" s="53"/>
      <c r="I8" s="54">
        <f>G8+H8</f>
        <v>0</v>
      </c>
      <c r="J8" s="55"/>
      <c r="K8" s="86">
        <f>I8+J8</f>
        <v>0</v>
      </c>
      <c r="L8" s="55"/>
      <c r="M8" s="51"/>
    </row>
    <row r="9" s="25" customFormat="1" ht="13.05" customHeight="1" spans="1:13">
      <c r="A9" s="50"/>
      <c r="B9" s="51"/>
      <c r="C9" s="52"/>
      <c r="D9" s="51"/>
      <c r="E9" s="53"/>
      <c r="F9" s="53"/>
      <c r="G9" s="86">
        <f t="shared" ref="G9:G34" si="0">E9+F9</f>
        <v>0</v>
      </c>
      <c r="H9" s="53"/>
      <c r="I9" s="54">
        <f t="shared" ref="I9:I34" si="1">G9+H9</f>
        <v>0</v>
      </c>
      <c r="J9" s="55"/>
      <c r="K9" s="86">
        <f t="shared" ref="K9:K34" si="2">I9+J9</f>
        <v>0</v>
      </c>
      <c r="L9" s="55"/>
      <c r="M9" s="51"/>
    </row>
    <row r="10" s="25" customFormat="1" ht="13.05" customHeight="1" spans="1:13">
      <c r="A10" s="51"/>
      <c r="B10" s="51"/>
      <c r="C10" s="52"/>
      <c r="D10" s="51"/>
      <c r="E10" s="53"/>
      <c r="F10" s="53"/>
      <c r="G10" s="86">
        <f t="shared" si="0"/>
        <v>0</v>
      </c>
      <c r="H10" s="53"/>
      <c r="I10" s="54">
        <f t="shared" si="1"/>
        <v>0</v>
      </c>
      <c r="J10" s="55"/>
      <c r="K10" s="86">
        <f t="shared" si="2"/>
        <v>0</v>
      </c>
      <c r="L10" s="55"/>
      <c r="M10" s="51"/>
    </row>
    <row r="11" s="25" customFormat="1" ht="13.05" customHeight="1" spans="1:13">
      <c r="A11" s="51"/>
      <c r="B11" s="51"/>
      <c r="C11" s="52"/>
      <c r="D11" s="51"/>
      <c r="E11" s="53"/>
      <c r="F11" s="53"/>
      <c r="G11" s="86">
        <f t="shared" si="0"/>
        <v>0</v>
      </c>
      <c r="H11" s="53"/>
      <c r="I11" s="54">
        <f t="shared" si="1"/>
        <v>0</v>
      </c>
      <c r="J11" s="55"/>
      <c r="K11" s="86">
        <f t="shared" si="2"/>
        <v>0</v>
      </c>
      <c r="L11" s="55"/>
      <c r="M11" s="51"/>
    </row>
    <row r="12" s="25" customFormat="1" ht="13.05" customHeight="1" spans="1:13">
      <c r="A12" s="51"/>
      <c r="B12" s="51"/>
      <c r="C12" s="52"/>
      <c r="D12" s="51"/>
      <c r="E12" s="53"/>
      <c r="F12" s="53"/>
      <c r="G12" s="86">
        <f t="shared" si="0"/>
        <v>0</v>
      </c>
      <c r="H12" s="53"/>
      <c r="I12" s="54">
        <f t="shared" si="1"/>
        <v>0</v>
      </c>
      <c r="J12" s="55"/>
      <c r="K12" s="86">
        <f t="shared" si="2"/>
        <v>0</v>
      </c>
      <c r="L12" s="55"/>
      <c r="M12" s="51"/>
    </row>
    <row r="13" s="25" customFormat="1" ht="13.05" customHeight="1" spans="1:13">
      <c r="A13" s="51"/>
      <c r="B13" s="51"/>
      <c r="C13" s="52"/>
      <c r="D13" s="51"/>
      <c r="E13" s="53"/>
      <c r="F13" s="53"/>
      <c r="G13" s="86">
        <f t="shared" si="0"/>
        <v>0</v>
      </c>
      <c r="H13" s="53"/>
      <c r="I13" s="54">
        <f t="shared" si="1"/>
        <v>0</v>
      </c>
      <c r="J13" s="55"/>
      <c r="K13" s="86">
        <f t="shared" si="2"/>
        <v>0</v>
      </c>
      <c r="L13" s="55"/>
      <c r="M13" s="51"/>
    </row>
    <row r="14" s="25" customFormat="1" ht="13.05" customHeight="1" spans="1:13">
      <c r="A14" s="51"/>
      <c r="B14" s="51"/>
      <c r="C14" s="52"/>
      <c r="D14" s="51"/>
      <c r="E14" s="53"/>
      <c r="F14" s="53"/>
      <c r="G14" s="86">
        <f t="shared" si="0"/>
        <v>0</v>
      </c>
      <c r="H14" s="53"/>
      <c r="I14" s="54">
        <f t="shared" si="1"/>
        <v>0</v>
      </c>
      <c r="J14" s="55"/>
      <c r="K14" s="86">
        <f t="shared" si="2"/>
        <v>0</v>
      </c>
      <c r="L14" s="55"/>
      <c r="M14" s="51"/>
    </row>
    <row r="15" s="25" customFormat="1" ht="13.05" customHeight="1" spans="1:13">
      <c r="A15" s="51"/>
      <c r="B15" s="51"/>
      <c r="C15" s="52"/>
      <c r="D15" s="51"/>
      <c r="E15" s="53"/>
      <c r="F15" s="53"/>
      <c r="G15" s="86">
        <f t="shared" si="0"/>
        <v>0</v>
      </c>
      <c r="H15" s="53"/>
      <c r="I15" s="54">
        <f t="shared" si="1"/>
        <v>0</v>
      </c>
      <c r="J15" s="55"/>
      <c r="K15" s="86">
        <f t="shared" si="2"/>
        <v>0</v>
      </c>
      <c r="L15" s="55"/>
      <c r="M15" s="51"/>
    </row>
    <row r="16" s="25" customFormat="1" ht="13.05" customHeight="1" spans="1:13">
      <c r="A16" s="51"/>
      <c r="B16" s="51"/>
      <c r="C16" s="52"/>
      <c r="D16" s="51"/>
      <c r="E16" s="53"/>
      <c r="F16" s="53"/>
      <c r="G16" s="86">
        <f t="shared" si="0"/>
        <v>0</v>
      </c>
      <c r="H16" s="53"/>
      <c r="I16" s="54">
        <f t="shared" si="1"/>
        <v>0</v>
      </c>
      <c r="J16" s="55"/>
      <c r="K16" s="86">
        <f t="shared" si="2"/>
        <v>0</v>
      </c>
      <c r="L16" s="55"/>
      <c r="M16" s="51"/>
    </row>
    <row r="17" s="25" customFormat="1" ht="13.05" customHeight="1" spans="1:13">
      <c r="A17" s="51"/>
      <c r="B17" s="51"/>
      <c r="C17" s="52"/>
      <c r="D17" s="51"/>
      <c r="E17" s="53"/>
      <c r="F17" s="53"/>
      <c r="G17" s="86">
        <f t="shared" si="0"/>
        <v>0</v>
      </c>
      <c r="H17" s="53"/>
      <c r="I17" s="54">
        <f t="shared" si="1"/>
        <v>0</v>
      </c>
      <c r="J17" s="55"/>
      <c r="K17" s="86">
        <f t="shared" si="2"/>
        <v>0</v>
      </c>
      <c r="L17" s="55"/>
      <c r="M17" s="51"/>
    </row>
    <row r="18" s="25" customFormat="1" ht="13.05" customHeight="1" spans="1:13">
      <c r="A18" s="51"/>
      <c r="B18" s="51"/>
      <c r="C18" s="52"/>
      <c r="D18" s="51"/>
      <c r="E18" s="53"/>
      <c r="F18" s="53"/>
      <c r="G18" s="86">
        <f t="shared" si="0"/>
        <v>0</v>
      </c>
      <c r="H18" s="53"/>
      <c r="I18" s="54">
        <f t="shared" si="1"/>
        <v>0</v>
      </c>
      <c r="J18" s="55"/>
      <c r="K18" s="86">
        <f t="shared" si="2"/>
        <v>0</v>
      </c>
      <c r="L18" s="55"/>
      <c r="M18" s="51"/>
    </row>
    <row r="19" s="25" customFormat="1" ht="13.05" customHeight="1" spans="1:13">
      <c r="A19" s="51"/>
      <c r="B19" s="51"/>
      <c r="C19" s="52"/>
      <c r="D19" s="51"/>
      <c r="E19" s="53"/>
      <c r="F19" s="53"/>
      <c r="G19" s="86">
        <f t="shared" si="0"/>
        <v>0</v>
      </c>
      <c r="H19" s="53"/>
      <c r="I19" s="54">
        <f t="shared" si="1"/>
        <v>0</v>
      </c>
      <c r="J19" s="55"/>
      <c r="K19" s="86">
        <f t="shared" si="2"/>
        <v>0</v>
      </c>
      <c r="L19" s="55"/>
      <c r="M19" s="51"/>
    </row>
    <row r="20" s="25" customFormat="1" ht="13.05" customHeight="1" spans="1:13">
      <c r="A20" s="51"/>
      <c r="B20" s="51"/>
      <c r="C20" s="52"/>
      <c r="D20" s="51"/>
      <c r="E20" s="53"/>
      <c r="F20" s="53"/>
      <c r="G20" s="86">
        <f t="shared" si="0"/>
        <v>0</v>
      </c>
      <c r="H20" s="53"/>
      <c r="I20" s="54">
        <f t="shared" si="1"/>
        <v>0</v>
      </c>
      <c r="J20" s="55"/>
      <c r="K20" s="86">
        <f t="shared" si="2"/>
        <v>0</v>
      </c>
      <c r="L20" s="55"/>
      <c r="M20" s="51"/>
    </row>
    <row r="21" s="25" customFormat="1" ht="13.05" customHeight="1" spans="1:13">
      <c r="A21" s="51"/>
      <c r="B21" s="51"/>
      <c r="C21" s="52"/>
      <c r="D21" s="51"/>
      <c r="E21" s="53"/>
      <c r="F21" s="53"/>
      <c r="G21" s="86">
        <f t="shared" si="0"/>
        <v>0</v>
      </c>
      <c r="H21" s="53"/>
      <c r="I21" s="54">
        <f t="shared" si="1"/>
        <v>0</v>
      </c>
      <c r="J21" s="55"/>
      <c r="K21" s="86">
        <f t="shared" si="2"/>
        <v>0</v>
      </c>
      <c r="L21" s="55"/>
      <c r="M21" s="51"/>
    </row>
    <row r="22" s="25" customFormat="1" ht="13.05" customHeight="1" spans="1:13">
      <c r="A22" s="51"/>
      <c r="B22" s="51"/>
      <c r="C22" s="52"/>
      <c r="D22" s="51"/>
      <c r="E22" s="53"/>
      <c r="F22" s="53"/>
      <c r="G22" s="86">
        <f t="shared" si="0"/>
        <v>0</v>
      </c>
      <c r="H22" s="53"/>
      <c r="I22" s="54">
        <f t="shared" si="1"/>
        <v>0</v>
      </c>
      <c r="J22" s="55"/>
      <c r="K22" s="86">
        <f t="shared" si="2"/>
        <v>0</v>
      </c>
      <c r="L22" s="55"/>
      <c r="M22" s="51"/>
    </row>
    <row r="23" s="25" customFormat="1" ht="13.05" customHeight="1" spans="1:13">
      <c r="A23" s="51"/>
      <c r="B23" s="51"/>
      <c r="C23" s="52"/>
      <c r="D23" s="51"/>
      <c r="E23" s="53"/>
      <c r="F23" s="53"/>
      <c r="G23" s="86">
        <f t="shared" si="0"/>
        <v>0</v>
      </c>
      <c r="H23" s="53"/>
      <c r="I23" s="54">
        <f t="shared" si="1"/>
        <v>0</v>
      </c>
      <c r="J23" s="55"/>
      <c r="K23" s="86">
        <f t="shared" si="2"/>
        <v>0</v>
      </c>
      <c r="L23" s="55"/>
      <c r="M23" s="51"/>
    </row>
    <row r="24" s="25" customFormat="1" ht="13.05" customHeight="1" spans="1:13">
      <c r="A24" s="51"/>
      <c r="B24" s="51"/>
      <c r="C24" s="52"/>
      <c r="D24" s="51"/>
      <c r="E24" s="53"/>
      <c r="F24" s="53"/>
      <c r="G24" s="86">
        <f t="shared" si="0"/>
        <v>0</v>
      </c>
      <c r="H24" s="53"/>
      <c r="I24" s="54">
        <f t="shared" si="1"/>
        <v>0</v>
      </c>
      <c r="J24" s="55"/>
      <c r="K24" s="86">
        <f t="shared" si="2"/>
        <v>0</v>
      </c>
      <c r="L24" s="55"/>
      <c r="M24" s="51"/>
    </row>
    <row r="25" s="25" customFormat="1" ht="13.05" customHeight="1" spans="1:13">
      <c r="A25" s="51"/>
      <c r="B25" s="51"/>
      <c r="C25" s="52"/>
      <c r="D25" s="51"/>
      <c r="E25" s="53"/>
      <c r="F25" s="53"/>
      <c r="G25" s="86">
        <f t="shared" si="0"/>
        <v>0</v>
      </c>
      <c r="H25" s="53"/>
      <c r="I25" s="54">
        <f t="shared" si="1"/>
        <v>0</v>
      </c>
      <c r="J25" s="55"/>
      <c r="K25" s="86">
        <f t="shared" si="2"/>
        <v>0</v>
      </c>
      <c r="L25" s="55"/>
      <c r="M25" s="51"/>
    </row>
    <row r="26" s="25" customFormat="1" ht="13.05" customHeight="1" spans="1:13">
      <c r="A26" s="51"/>
      <c r="B26" s="51"/>
      <c r="C26" s="52"/>
      <c r="D26" s="51"/>
      <c r="E26" s="53"/>
      <c r="F26" s="53"/>
      <c r="G26" s="86">
        <f t="shared" si="0"/>
        <v>0</v>
      </c>
      <c r="H26" s="53"/>
      <c r="I26" s="54">
        <f t="shared" si="1"/>
        <v>0</v>
      </c>
      <c r="J26" s="55"/>
      <c r="K26" s="86">
        <f t="shared" si="2"/>
        <v>0</v>
      </c>
      <c r="L26" s="55"/>
      <c r="M26" s="51"/>
    </row>
    <row r="27" s="25" customFormat="1" ht="13.05" customHeight="1" spans="1:13">
      <c r="A27" s="51"/>
      <c r="B27" s="51"/>
      <c r="C27" s="52"/>
      <c r="D27" s="51"/>
      <c r="E27" s="53"/>
      <c r="F27" s="53"/>
      <c r="G27" s="86">
        <f t="shared" si="0"/>
        <v>0</v>
      </c>
      <c r="H27" s="53"/>
      <c r="I27" s="54">
        <f t="shared" si="1"/>
        <v>0</v>
      </c>
      <c r="J27" s="55"/>
      <c r="K27" s="86">
        <f t="shared" si="2"/>
        <v>0</v>
      </c>
      <c r="L27" s="55"/>
      <c r="M27" s="51"/>
    </row>
    <row r="28" s="25" customFormat="1" ht="13.05" customHeight="1" spans="1:13">
      <c r="A28" s="51"/>
      <c r="B28" s="51"/>
      <c r="C28" s="52"/>
      <c r="D28" s="51"/>
      <c r="E28" s="53"/>
      <c r="F28" s="53"/>
      <c r="G28" s="86">
        <f t="shared" si="0"/>
        <v>0</v>
      </c>
      <c r="H28" s="53"/>
      <c r="I28" s="54">
        <f t="shared" si="1"/>
        <v>0</v>
      </c>
      <c r="J28" s="55"/>
      <c r="K28" s="86">
        <f t="shared" si="2"/>
        <v>0</v>
      </c>
      <c r="L28" s="55"/>
      <c r="M28" s="51"/>
    </row>
    <row r="29" s="25" customFormat="1" ht="13.05" customHeight="1" spans="1:13">
      <c r="A29" s="51"/>
      <c r="B29" s="51"/>
      <c r="C29" s="52"/>
      <c r="D29" s="51"/>
      <c r="E29" s="53"/>
      <c r="F29" s="53"/>
      <c r="G29" s="86">
        <f t="shared" si="0"/>
        <v>0</v>
      </c>
      <c r="H29" s="53"/>
      <c r="I29" s="54">
        <f t="shared" si="1"/>
        <v>0</v>
      </c>
      <c r="J29" s="55"/>
      <c r="K29" s="86">
        <f t="shared" si="2"/>
        <v>0</v>
      </c>
      <c r="L29" s="55"/>
      <c r="M29" s="51"/>
    </row>
    <row r="30" s="25" customFormat="1" ht="13.05" customHeight="1" spans="1:13">
      <c r="A30" s="51"/>
      <c r="B30" s="51"/>
      <c r="C30" s="52"/>
      <c r="D30" s="51"/>
      <c r="E30" s="53"/>
      <c r="F30" s="53"/>
      <c r="G30" s="86">
        <f t="shared" si="0"/>
        <v>0</v>
      </c>
      <c r="H30" s="53"/>
      <c r="I30" s="54">
        <f t="shared" si="1"/>
        <v>0</v>
      </c>
      <c r="J30" s="55"/>
      <c r="K30" s="86">
        <f t="shared" si="2"/>
        <v>0</v>
      </c>
      <c r="L30" s="55"/>
      <c r="M30" s="51"/>
    </row>
    <row r="31" s="25" customFormat="1" ht="13.05" customHeight="1" spans="1:13">
      <c r="A31" s="51"/>
      <c r="B31" s="51"/>
      <c r="C31" s="52"/>
      <c r="D31" s="51"/>
      <c r="E31" s="53"/>
      <c r="F31" s="53"/>
      <c r="G31" s="86">
        <f t="shared" si="0"/>
        <v>0</v>
      </c>
      <c r="H31" s="53"/>
      <c r="I31" s="54">
        <f t="shared" si="1"/>
        <v>0</v>
      </c>
      <c r="J31" s="55"/>
      <c r="K31" s="86">
        <f t="shared" si="2"/>
        <v>0</v>
      </c>
      <c r="L31" s="55"/>
      <c r="M31" s="51"/>
    </row>
    <row r="32" s="25" customFormat="1" ht="13.05" customHeight="1" spans="1:13">
      <c r="A32" s="51"/>
      <c r="B32" s="51"/>
      <c r="C32" s="52"/>
      <c r="D32" s="51"/>
      <c r="E32" s="53"/>
      <c r="F32" s="53"/>
      <c r="G32" s="86">
        <f t="shared" si="0"/>
        <v>0</v>
      </c>
      <c r="H32" s="53"/>
      <c r="I32" s="54">
        <f t="shared" si="1"/>
        <v>0</v>
      </c>
      <c r="J32" s="55"/>
      <c r="K32" s="86">
        <f t="shared" si="2"/>
        <v>0</v>
      </c>
      <c r="L32" s="55"/>
      <c r="M32" s="51"/>
    </row>
    <row r="33" s="25" customFormat="1" ht="13.05" customHeight="1" spans="1:16">
      <c r="A33" s="51"/>
      <c r="B33" s="51"/>
      <c r="C33" s="52"/>
      <c r="D33" s="51"/>
      <c r="E33" s="53"/>
      <c r="F33" s="53"/>
      <c r="G33" s="86">
        <f t="shared" si="0"/>
        <v>0</v>
      </c>
      <c r="H33" s="53"/>
      <c r="I33" s="54">
        <f t="shared" si="1"/>
        <v>0</v>
      </c>
      <c r="J33" s="55"/>
      <c r="K33" s="86">
        <f t="shared" si="2"/>
        <v>0</v>
      </c>
      <c r="L33" s="55"/>
      <c r="M33" s="51"/>
    </row>
    <row r="34" s="25" customFormat="1" ht="13.05" customHeight="1" spans="1:16">
      <c r="A34" s="51"/>
      <c r="B34" s="51"/>
      <c r="C34" s="52"/>
      <c r="D34" s="51"/>
      <c r="E34" s="53"/>
      <c r="F34" s="53"/>
      <c r="G34" s="86">
        <f t="shared" si="0"/>
        <v>0</v>
      </c>
      <c r="H34" s="53"/>
      <c r="I34" s="54">
        <f t="shared" si="1"/>
        <v>0</v>
      </c>
      <c r="J34" s="55"/>
      <c r="K34" s="86">
        <f t="shared" si="2"/>
        <v>0</v>
      </c>
      <c r="L34" s="55"/>
      <c r="M34" s="51"/>
    </row>
    <row r="35" s="26" customFormat="1" ht="13.05" customHeight="1" spans="1:16">
      <c r="A35" s="56"/>
      <c r="B35" s="57" t="s">
        <v>72</v>
      </c>
      <c r="C35" s="58"/>
      <c r="D35" s="56"/>
      <c r="E35" s="87"/>
      <c r="F35" s="87"/>
      <c r="G35" s="54">
        <f>ROUND(SUM(G8:G34),2)</f>
        <v>0</v>
      </c>
      <c r="H35" s="54">
        <f>ROUND(SUM(H8:H34),2)</f>
        <v>0</v>
      </c>
      <c r="I35" s="54"/>
      <c r="J35" s="54"/>
      <c r="K35" s="54">
        <f>ROUND(SUM(K8:K34),2)</f>
        <v>0</v>
      </c>
      <c r="L35" s="54">
        <f>ROUND(SUM(L8:L34),2)</f>
        <v>0</v>
      </c>
      <c r="M35" s="56"/>
    </row>
    <row r="36" ht="12.75" customHeight="1" spans="1:16">
      <c r="A36" s="59" t="e">
        <f>#REF!&amp;#REF!</f>
        <v>#REF!</v>
      </c>
      <c r="D36" s="60"/>
      <c r="E36" s="59"/>
      <c r="F36" s="59"/>
      <c r="G36" s="59"/>
      <c r="H36" s="59"/>
      <c r="J36" s="88" t="e">
        <f>#REF!</f>
        <v>#REF!</v>
      </c>
      <c r="K36" s="89"/>
      <c r="P36" s="28"/>
    </row>
    <row r="37" customHeight="1" spans="1:16">
      <c r="A37" s="27" t="e">
        <f>#REF!&amp;#REF!&amp;#REF!&amp;#REF!&amp;#REF!&amp;#REF!&amp;#REF!</f>
        <v>#REF!</v>
      </c>
      <c r="J37" s="29" t="e">
        <f>#REF!&amp;#REF!</f>
        <v>#REF!</v>
      </c>
    </row>
  </sheetData>
  <sheetProtection formatCells="0" formatColumns="0" formatRows="0" insertRows="0" deleteRows="0" autoFilter="0"/>
  <mergeCells count="11">
    <mergeCell ref="A2:M2"/>
    <mergeCell ref="A4:M4"/>
    <mergeCell ref="E6:G6"/>
    <mergeCell ref="I6:K6"/>
    <mergeCell ref="A6:A7"/>
    <mergeCell ref="B6:B7"/>
    <mergeCell ref="C6:C7"/>
    <mergeCell ref="D6:D7"/>
    <mergeCell ref="H6:H7"/>
    <mergeCell ref="L6:L7"/>
    <mergeCell ref="M6:M7"/>
  </mergeCells>
  <hyperlinks>
    <hyperlink ref="A1" location="非流动负债汇总!B15" display="返回"/>
    <hyperlink ref="B1" location="参数!M109" display="返回索引页"/>
  </hyperlinks>
  <printOptions horizontalCentered="1"/>
  <pageMargins left="0.748031496062992" right="0.748031496062992" top="0.826771653543307" bottom="0.78" header="1.10236220472441"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outlineLevelCol="7"/>
  <cols>
    <col min="1" max="1" width="6.92380952380952" style="27" customWidth="1"/>
    <col min="2" max="2" width="46.7142857142857" style="27" customWidth="1"/>
    <col min="3" max="3" width="17.7142857142857" style="28" customWidth="1"/>
    <col min="4" max="5" width="12.7142857142857" style="28" hidden="1" customWidth="1" outlineLevel="1"/>
    <col min="6" max="6" width="17.7142857142857" style="63" customWidth="1" collapsed="1"/>
    <col min="7" max="7" width="17.7142857142857" style="63" customWidth="1"/>
    <col min="8" max="8" width="38.7142857142857" style="27" customWidth="1"/>
    <col min="9" max="16384" width="9.07619047619048" style="27"/>
  </cols>
  <sheetData>
    <row r="1" s="22" customFormat="1" customHeight="1" spans="1:8">
      <c r="A1" s="30" t="s">
        <v>116</v>
      </c>
      <c r="B1" s="31" t="s">
        <v>8</v>
      </c>
      <c r="C1" s="33"/>
      <c r="D1" s="33"/>
      <c r="E1" s="33"/>
      <c r="F1" s="64"/>
      <c r="G1" s="64"/>
    </row>
    <row r="2" s="23" customFormat="1" ht="18" customHeight="1" spans="1:8">
      <c r="A2" s="35" t="s">
        <v>21272</v>
      </c>
      <c r="B2" s="36"/>
      <c r="C2" s="36"/>
      <c r="D2" s="36"/>
      <c r="E2" s="36"/>
      <c r="F2" s="36"/>
      <c r="G2" s="36"/>
      <c r="H2" s="36"/>
    </row>
    <row r="3" s="23" customFormat="1" ht="11.2" customHeight="1" spans="1:8">
      <c r="A3" s="6"/>
      <c r="B3" s="6"/>
      <c r="C3" s="6"/>
      <c r="D3" s="6"/>
      <c r="E3" s="6"/>
      <c r="F3" s="65"/>
      <c r="G3" s="65"/>
      <c r="H3" s="38" t="s">
        <v>21273</v>
      </c>
    </row>
    <row r="4" ht="11.2" customHeight="1" spans="1:8">
      <c r="A4" s="39" t="e">
        <f>#REF!&amp;#REF!&amp;#REF!&amp;#REF!&amp;#REF!&amp;#REF!&amp;#REF!</f>
        <v>#REF!</v>
      </c>
      <c r="B4" s="39"/>
      <c r="C4" s="39"/>
      <c r="D4" s="39"/>
      <c r="E4" s="39"/>
      <c r="F4" s="39"/>
      <c r="G4" s="39"/>
      <c r="H4" s="39"/>
    </row>
    <row r="5" ht="11.2" customHeight="1" spans="1:8">
      <c r="A5" s="40" t="e">
        <f>#REF!&amp;#REF!</f>
        <v>#REF!</v>
      </c>
      <c r="B5" s="40"/>
      <c r="C5" s="41"/>
      <c r="D5" s="42"/>
      <c r="E5" s="42"/>
      <c r="G5" s="66"/>
      <c r="H5" s="44" t="s">
        <v>35</v>
      </c>
    </row>
    <row r="6" s="24" customFormat="1" ht="19.05" customHeight="1" spans="1:8">
      <c r="A6" s="45" t="s">
        <v>102</v>
      </c>
      <c r="B6" s="46" t="s">
        <v>21274</v>
      </c>
      <c r="C6" s="47" t="s">
        <v>230</v>
      </c>
      <c r="D6" s="47" t="s">
        <v>21030</v>
      </c>
      <c r="E6" s="47" t="s">
        <v>121</v>
      </c>
      <c r="F6" s="67" t="s">
        <v>122</v>
      </c>
      <c r="G6" s="68" t="s">
        <v>123</v>
      </c>
      <c r="H6" s="46" t="s">
        <v>256</v>
      </c>
    </row>
    <row r="7" s="25" customFormat="1" ht="13.05" customHeight="1" spans="1:8">
      <c r="A7" s="50">
        <v>1</v>
      </c>
      <c r="B7" s="51"/>
      <c r="C7" s="52"/>
      <c r="D7" s="53"/>
      <c r="E7" s="53"/>
      <c r="F7" s="54">
        <f>D7+E7</f>
        <v>0</v>
      </c>
      <c r="G7" s="55"/>
      <c r="H7" s="51"/>
    </row>
    <row r="8" s="25" customFormat="1" ht="13.05" customHeight="1" spans="1:8">
      <c r="A8" s="50"/>
      <c r="B8" s="51"/>
      <c r="C8" s="52"/>
      <c r="D8" s="53"/>
      <c r="E8" s="53"/>
      <c r="F8" s="54">
        <f t="shared" ref="F8:F34" si="0">D8+E8</f>
        <v>0</v>
      </c>
      <c r="G8" s="55"/>
      <c r="H8" s="51"/>
    </row>
    <row r="9" s="25" customFormat="1" ht="13.05" customHeight="1" spans="1:8">
      <c r="A9" s="50"/>
      <c r="B9" s="51"/>
      <c r="C9" s="52"/>
      <c r="D9" s="53"/>
      <c r="E9" s="53"/>
      <c r="F9" s="54">
        <f t="shared" si="0"/>
        <v>0</v>
      </c>
      <c r="G9" s="55"/>
      <c r="H9" s="51"/>
    </row>
    <row r="10" s="25" customFormat="1" ht="13.05" customHeight="1" spans="1:8">
      <c r="A10" s="50"/>
      <c r="B10" s="51"/>
      <c r="C10" s="52"/>
      <c r="D10" s="53"/>
      <c r="E10" s="53"/>
      <c r="F10" s="54">
        <f t="shared" si="0"/>
        <v>0</v>
      </c>
      <c r="G10" s="55"/>
      <c r="H10" s="51"/>
    </row>
    <row r="11" s="25" customFormat="1" ht="13.05" customHeight="1" spans="1:8">
      <c r="A11" s="50"/>
      <c r="B11" s="51"/>
      <c r="C11" s="52"/>
      <c r="D11" s="53"/>
      <c r="E11" s="53"/>
      <c r="F11" s="54">
        <f t="shared" si="0"/>
        <v>0</v>
      </c>
      <c r="G11" s="55"/>
      <c r="H11" s="51"/>
    </row>
    <row r="12" s="25" customFormat="1" ht="13.05" customHeight="1" spans="1:8">
      <c r="A12" s="50"/>
      <c r="B12" s="51"/>
      <c r="C12" s="52"/>
      <c r="D12" s="53"/>
      <c r="E12" s="53"/>
      <c r="F12" s="54">
        <f t="shared" si="0"/>
        <v>0</v>
      </c>
      <c r="G12" s="55"/>
      <c r="H12" s="51"/>
    </row>
    <row r="13" s="25" customFormat="1" ht="13.05" customHeight="1" spans="1:8">
      <c r="A13" s="50"/>
      <c r="B13" s="51"/>
      <c r="C13" s="52"/>
      <c r="D13" s="53"/>
      <c r="E13" s="53"/>
      <c r="F13" s="54">
        <f t="shared" si="0"/>
        <v>0</v>
      </c>
      <c r="G13" s="55"/>
      <c r="H13" s="51"/>
    </row>
    <row r="14" s="25" customFormat="1" ht="13.05" customHeight="1" spans="1:8">
      <c r="A14" s="51"/>
      <c r="B14" s="51"/>
      <c r="C14" s="52"/>
      <c r="D14" s="53"/>
      <c r="E14" s="53"/>
      <c r="F14" s="54">
        <f t="shared" si="0"/>
        <v>0</v>
      </c>
      <c r="G14" s="55"/>
      <c r="H14" s="51"/>
    </row>
    <row r="15" s="25" customFormat="1" ht="13.05" customHeight="1" spans="1:8">
      <c r="A15" s="51"/>
      <c r="B15" s="51"/>
      <c r="C15" s="52"/>
      <c r="D15" s="53"/>
      <c r="E15" s="53"/>
      <c r="F15" s="54">
        <f t="shared" si="0"/>
        <v>0</v>
      </c>
      <c r="G15" s="55"/>
      <c r="H15" s="51"/>
    </row>
    <row r="16" s="25" customFormat="1" ht="13.05" customHeight="1" spans="1:8">
      <c r="A16" s="51"/>
      <c r="B16" s="51"/>
      <c r="C16" s="52"/>
      <c r="D16" s="53"/>
      <c r="E16" s="53"/>
      <c r="F16" s="54">
        <f t="shared" si="0"/>
        <v>0</v>
      </c>
      <c r="G16" s="55"/>
      <c r="H16" s="51"/>
    </row>
    <row r="17" s="25" customFormat="1" ht="13.05" customHeight="1" spans="1:8">
      <c r="A17" s="51"/>
      <c r="B17" s="51"/>
      <c r="C17" s="52"/>
      <c r="D17" s="53"/>
      <c r="E17" s="53"/>
      <c r="F17" s="54">
        <f t="shared" si="0"/>
        <v>0</v>
      </c>
      <c r="G17" s="55"/>
      <c r="H17" s="51"/>
    </row>
    <row r="18" s="25" customFormat="1" ht="13.05" customHeight="1" spans="1:8">
      <c r="A18" s="51"/>
      <c r="B18" s="51"/>
      <c r="C18" s="52"/>
      <c r="D18" s="53"/>
      <c r="E18" s="53"/>
      <c r="F18" s="54">
        <f t="shared" si="0"/>
        <v>0</v>
      </c>
      <c r="G18" s="55"/>
      <c r="H18" s="51"/>
    </row>
    <row r="19" s="25" customFormat="1" ht="13.05" customHeight="1" spans="1:8">
      <c r="A19" s="51"/>
      <c r="B19" s="51"/>
      <c r="C19" s="52"/>
      <c r="D19" s="53"/>
      <c r="E19" s="53"/>
      <c r="F19" s="54">
        <f t="shared" si="0"/>
        <v>0</v>
      </c>
      <c r="G19" s="55"/>
      <c r="H19" s="51"/>
    </row>
    <row r="20" s="25" customFormat="1" ht="13.05" customHeight="1" spans="1:8">
      <c r="A20" s="51"/>
      <c r="B20" s="51"/>
      <c r="C20" s="52"/>
      <c r="D20" s="53"/>
      <c r="E20" s="53"/>
      <c r="F20" s="54">
        <f t="shared" si="0"/>
        <v>0</v>
      </c>
      <c r="G20" s="55"/>
      <c r="H20" s="51"/>
    </row>
    <row r="21" s="25" customFormat="1" ht="13.05" customHeight="1" spans="1:8">
      <c r="A21" s="51"/>
      <c r="B21" s="51"/>
      <c r="C21" s="52"/>
      <c r="D21" s="53"/>
      <c r="E21" s="53"/>
      <c r="F21" s="54">
        <f t="shared" si="0"/>
        <v>0</v>
      </c>
      <c r="G21" s="55"/>
      <c r="H21" s="51"/>
    </row>
    <row r="22" s="25" customFormat="1" ht="13.05" customHeight="1" spans="1:8">
      <c r="A22" s="51"/>
      <c r="B22" s="51"/>
      <c r="C22" s="52"/>
      <c r="D22" s="53"/>
      <c r="E22" s="53"/>
      <c r="F22" s="54">
        <f t="shared" si="0"/>
        <v>0</v>
      </c>
      <c r="G22" s="55"/>
      <c r="H22" s="51"/>
    </row>
    <row r="23" s="25" customFormat="1" ht="13.05" customHeight="1" spans="1:8">
      <c r="A23" s="51"/>
      <c r="B23" s="51"/>
      <c r="C23" s="52"/>
      <c r="D23" s="53"/>
      <c r="E23" s="53"/>
      <c r="F23" s="54">
        <f t="shared" si="0"/>
        <v>0</v>
      </c>
      <c r="G23" s="55"/>
      <c r="H23" s="51"/>
    </row>
    <row r="24" s="25" customFormat="1" ht="13.05" customHeight="1" spans="1:8">
      <c r="A24" s="51"/>
      <c r="B24" s="51"/>
      <c r="C24" s="52"/>
      <c r="D24" s="53"/>
      <c r="E24" s="53"/>
      <c r="F24" s="54">
        <f t="shared" si="0"/>
        <v>0</v>
      </c>
      <c r="G24" s="55"/>
      <c r="H24" s="51"/>
    </row>
    <row r="25" s="25" customFormat="1" ht="13.05" customHeight="1" spans="1:8">
      <c r="A25" s="51"/>
      <c r="B25" s="51"/>
      <c r="C25" s="52"/>
      <c r="D25" s="53"/>
      <c r="E25" s="53"/>
      <c r="F25" s="54">
        <f t="shared" si="0"/>
        <v>0</v>
      </c>
      <c r="G25" s="55"/>
      <c r="H25" s="51"/>
    </row>
    <row r="26" s="25" customFormat="1" ht="13.05" customHeight="1" spans="1:8">
      <c r="A26" s="51"/>
      <c r="B26" s="51"/>
      <c r="C26" s="52"/>
      <c r="D26" s="53"/>
      <c r="E26" s="53"/>
      <c r="F26" s="54">
        <f t="shared" si="0"/>
        <v>0</v>
      </c>
      <c r="G26" s="55"/>
      <c r="H26" s="51"/>
    </row>
    <row r="27" s="25" customFormat="1" ht="13.05" customHeight="1" spans="1:8">
      <c r="A27" s="51"/>
      <c r="B27" s="51"/>
      <c r="C27" s="52"/>
      <c r="D27" s="53"/>
      <c r="E27" s="53"/>
      <c r="F27" s="54">
        <f t="shared" si="0"/>
        <v>0</v>
      </c>
      <c r="G27" s="55"/>
      <c r="H27" s="51"/>
    </row>
    <row r="28" s="25" customFormat="1" ht="13.05" customHeight="1" spans="1:8">
      <c r="A28" s="51"/>
      <c r="B28" s="51"/>
      <c r="C28" s="52"/>
      <c r="D28" s="53"/>
      <c r="E28" s="53"/>
      <c r="F28" s="54">
        <f t="shared" si="0"/>
        <v>0</v>
      </c>
      <c r="G28" s="55"/>
      <c r="H28" s="51"/>
    </row>
    <row r="29" s="25" customFormat="1" ht="13.05" customHeight="1" spans="1:8">
      <c r="A29" s="51"/>
      <c r="B29" s="51"/>
      <c r="C29" s="52"/>
      <c r="D29" s="53"/>
      <c r="E29" s="53"/>
      <c r="F29" s="54">
        <f t="shared" si="0"/>
        <v>0</v>
      </c>
      <c r="G29" s="55"/>
      <c r="H29" s="51"/>
    </row>
    <row r="30" s="25" customFormat="1" ht="13.05" customHeight="1" spans="1:8">
      <c r="A30" s="51"/>
      <c r="B30" s="51"/>
      <c r="C30" s="52"/>
      <c r="D30" s="53"/>
      <c r="E30" s="53"/>
      <c r="F30" s="54">
        <f t="shared" si="0"/>
        <v>0</v>
      </c>
      <c r="G30" s="55"/>
      <c r="H30" s="51"/>
    </row>
    <row r="31" s="25" customFormat="1" ht="13.05" customHeight="1" spans="1:8">
      <c r="A31" s="51"/>
      <c r="B31" s="51"/>
      <c r="C31" s="52"/>
      <c r="D31" s="53"/>
      <c r="E31" s="53"/>
      <c r="F31" s="54">
        <f t="shared" si="0"/>
        <v>0</v>
      </c>
      <c r="G31" s="55"/>
      <c r="H31" s="51"/>
    </row>
    <row r="32" s="25" customFormat="1" ht="13.05" customHeight="1" spans="1:8">
      <c r="A32" s="51"/>
      <c r="B32" s="51"/>
      <c r="C32" s="52"/>
      <c r="D32" s="53"/>
      <c r="E32" s="53"/>
      <c r="F32" s="54">
        <f t="shared" si="0"/>
        <v>0</v>
      </c>
      <c r="G32" s="55"/>
      <c r="H32" s="51"/>
    </row>
    <row r="33" s="25" customFormat="1" ht="13.05" customHeight="1" spans="1:8">
      <c r="A33" s="51"/>
      <c r="B33" s="51"/>
      <c r="C33" s="52"/>
      <c r="D33" s="53"/>
      <c r="E33" s="53"/>
      <c r="F33" s="54">
        <f t="shared" si="0"/>
        <v>0</v>
      </c>
      <c r="G33" s="55"/>
      <c r="H33" s="51"/>
    </row>
    <row r="34" s="25" customFormat="1" ht="13.05" customHeight="1" spans="1:8">
      <c r="A34" s="51"/>
      <c r="B34" s="51"/>
      <c r="C34" s="52"/>
      <c r="D34" s="53"/>
      <c r="E34" s="53"/>
      <c r="F34" s="54">
        <f t="shared" si="0"/>
        <v>0</v>
      </c>
      <c r="G34" s="55"/>
      <c r="H34" s="51"/>
    </row>
    <row r="35" s="26" customFormat="1" ht="12.75" customHeight="1" spans="1:8">
      <c r="A35" s="56"/>
      <c r="B35" s="57" t="s">
        <v>72</v>
      </c>
      <c r="C35" s="58"/>
      <c r="D35" s="54">
        <f>ROUND(SUM(D7:D34),2)</f>
        <v>0</v>
      </c>
      <c r="E35" s="54">
        <f>ROUND(SUM(E7:E34),2)</f>
        <v>0</v>
      </c>
      <c r="F35" s="54">
        <f>ROUND(SUM(F7:F34),2)</f>
        <v>0</v>
      </c>
      <c r="G35" s="54">
        <f>ROUND(SUM(G7:G34),2)</f>
        <v>0</v>
      </c>
      <c r="H35" s="56"/>
    </row>
    <row r="36" ht="12.75" customHeight="1" spans="1:8">
      <c r="A36" s="59" t="e">
        <f>#REF!&amp;#REF!</f>
        <v>#REF!</v>
      </c>
      <c r="C36" s="60"/>
      <c r="D36" s="60"/>
      <c r="E36" s="60"/>
      <c r="F36" s="69" t="e">
        <f>#REF!</f>
        <v>#REF!</v>
      </c>
      <c r="G36" s="70"/>
      <c r="H36" s="39"/>
    </row>
    <row r="37" customHeight="1" spans="1:8">
      <c r="A37" s="27" t="e">
        <f>#REF!&amp;#REF!&amp;#REF!&amp;#REF!&amp;#REF!&amp;#REF!&amp;#REF!</f>
        <v>#REF!</v>
      </c>
      <c r="F37" s="63" t="e">
        <f>#REF!&amp;#REF!</f>
        <v>#REF!</v>
      </c>
    </row>
  </sheetData>
  <sheetProtection formatCells="0" formatColumns="0" formatRows="0" insertRows="0" deleteRows="0" autoFilter="0"/>
  <mergeCells count="2">
    <mergeCell ref="A2:H2"/>
    <mergeCell ref="A4:H4"/>
  </mergeCells>
  <hyperlinks>
    <hyperlink ref="A1" location="非流动负债汇总!B16" display="返回"/>
    <hyperlink ref="B1" location="参数!M110" display="返回索引页"/>
  </hyperlinks>
  <printOptions horizontalCentered="1"/>
  <pageMargins left="0.748031496062992" right="0.748031496062992" top="0.866141732283464" bottom="0.64" header="1.14173228346457"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4.9238095238095" style="27" customWidth="1"/>
    <col min="10" max="16384" width="9.07619047619048" style="27"/>
  </cols>
  <sheetData>
    <row r="1" s="22" customFormat="1" customHeight="1" spans="1:9">
      <c r="A1" s="30" t="s">
        <v>116</v>
      </c>
      <c r="B1" s="31" t="s">
        <v>8</v>
      </c>
      <c r="C1" s="32"/>
      <c r="D1" s="33"/>
      <c r="E1" s="33"/>
      <c r="F1" s="33"/>
      <c r="G1" s="34"/>
      <c r="H1" s="34"/>
    </row>
    <row r="2" s="23" customFormat="1" ht="18" customHeight="1" spans="1:9">
      <c r="A2" s="35" t="s">
        <v>21275</v>
      </c>
      <c r="B2" s="36"/>
      <c r="C2" s="36"/>
      <c r="D2" s="36"/>
      <c r="E2" s="36"/>
      <c r="F2" s="36"/>
      <c r="G2" s="36"/>
      <c r="H2" s="36"/>
      <c r="I2" s="36"/>
    </row>
    <row r="3" s="23" customFormat="1" ht="11.2" customHeight="1" spans="1:9">
      <c r="A3" s="6"/>
      <c r="B3" s="6"/>
      <c r="C3" s="6"/>
      <c r="D3" s="6"/>
      <c r="E3" s="6"/>
      <c r="F3" s="6"/>
      <c r="G3" s="37"/>
      <c r="H3" s="37"/>
      <c r="I3" s="38" t="s">
        <v>21276</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21277</v>
      </c>
      <c r="C6" s="46" t="s">
        <v>365</v>
      </c>
      <c r="D6" s="47" t="s">
        <v>230</v>
      </c>
      <c r="E6" s="47" t="s">
        <v>21030</v>
      </c>
      <c r="F6" s="47" t="s">
        <v>121</v>
      </c>
      <c r="G6" s="48" t="s">
        <v>122</v>
      </c>
      <c r="H6" s="49" t="s">
        <v>123</v>
      </c>
      <c r="I6" s="46" t="s">
        <v>256</v>
      </c>
    </row>
    <row r="7" s="25" customFormat="1" ht="13.05" customHeight="1" spans="1:9">
      <c r="A7" s="50">
        <v>1</v>
      </c>
      <c r="B7" s="51"/>
      <c r="C7" s="51"/>
      <c r="D7" s="52"/>
      <c r="E7" s="53"/>
      <c r="F7" s="53"/>
      <c r="G7" s="54">
        <f>E7+F7</f>
        <v>0</v>
      </c>
      <c r="H7" s="55"/>
      <c r="I7" s="51"/>
    </row>
    <row r="8" s="25" customFormat="1" ht="13.05" customHeight="1" spans="1:9">
      <c r="A8" s="50"/>
      <c r="B8" s="51"/>
      <c r="C8" s="51"/>
      <c r="D8" s="52"/>
      <c r="E8" s="53"/>
      <c r="F8" s="53"/>
      <c r="G8" s="54">
        <f t="shared" ref="G8:G34" si="0">E8+F8</f>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56"/>
      <c r="B35" s="57" t="s">
        <v>72</v>
      </c>
      <c r="C35" s="57"/>
      <c r="D35" s="58"/>
      <c r="E35" s="54">
        <f>ROUND(SUM(E7:E34),2)</f>
        <v>0</v>
      </c>
      <c r="F35" s="54">
        <f>ROUND(SUM(F7:F34),2)</f>
        <v>0</v>
      </c>
      <c r="G35" s="54">
        <f>ROUND(SUM(G7:G34),2)</f>
        <v>0</v>
      </c>
      <c r="H35" s="54">
        <f>ROUND(SUM(H7:H34),2)</f>
        <v>0</v>
      </c>
      <c r="I35" s="56"/>
    </row>
    <row r="36" ht="12.75" customHeight="1" spans="1:9">
      <c r="A36" s="59" t="e">
        <f>#REF!&amp;#REF!</f>
        <v>#REF!</v>
      </c>
      <c r="D36" s="60"/>
      <c r="E36" s="60"/>
      <c r="F36" s="60"/>
      <c r="G36" s="61" t="e">
        <f>#REF!</f>
        <v>#REF!</v>
      </c>
      <c r="H36" s="62"/>
    </row>
    <row r="37"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A1" location="非流动负债汇总!B17" display="返回"/>
    <hyperlink ref="B1" location="参数!M111" display="返回索引页"/>
  </hyperlinks>
  <printOptions horizontalCentered="1"/>
  <pageMargins left="0.748031496062992" right="0.748031496062992" top="0.866141732283464" bottom="0.6" header="1.14173228346457" footer="0.55"/>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6"/>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4.28571428571429" style="22" customWidth="1"/>
    <col min="2" max="2" width="23.5714285714286" style="22" customWidth="1"/>
    <col min="3" max="3" width="12.2857142857143" style="22" customWidth="1"/>
    <col min="4" max="4" width="8" style="33" customWidth="1"/>
    <col min="5" max="5" width="7" style="22" customWidth="1"/>
    <col min="6" max="6" width="13.7142857142857" style="22" customWidth="1"/>
    <col min="7" max="8" width="12.7142857142857" style="22" customWidth="1" outlineLevel="1"/>
    <col min="9" max="9" width="13.7142857142857" style="114" customWidth="1"/>
    <col min="10" max="10" width="10.5714285714286" style="115" customWidth="1"/>
    <col min="11" max="12" width="13.7142857142857" style="114" customWidth="1"/>
    <col min="13" max="13" width="8.42857142857143" style="115" customWidth="1"/>
    <col min="14" max="14" width="16.2857142857143" style="22" customWidth="1"/>
    <col min="15" max="16384" width="9.07619047619048" style="22"/>
  </cols>
  <sheetData>
    <row r="1" customHeight="1" spans="1:14">
      <c r="A1" s="30" t="s">
        <v>116</v>
      </c>
      <c r="B1" s="31" t="s">
        <v>8</v>
      </c>
    </row>
    <row r="2" s="113" customFormat="1" ht="21" customHeight="1" spans="1:14">
      <c r="A2" s="116" t="s">
        <v>189</v>
      </c>
      <c r="B2" s="117"/>
      <c r="C2" s="117"/>
      <c r="D2" s="117"/>
      <c r="E2" s="117"/>
      <c r="F2" s="117"/>
      <c r="G2" s="117"/>
      <c r="H2" s="117"/>
      <c r="I2" s="117"/>
      <c r="J2" s="117"/>
      <c r="K2" s="117"/>
      <c r="L2" s="117"/>
      <c r="M2" s="117"/>
      <c r="N2" s="117"/>
    </row>
    <row r="3" s="113" customFormat="1" ht="11.2" customHeight="1" spans="1:14">
      <c r="A3" s="118"/>
      <c r="B3" s="118"/>
      <c r="C3" s="118"/>
      <c r="D3" s="118"/>
      <c r="E3" s="118"/>
      <c r="F3" s="118"/>
      <c r="G3" s="118"/>
      <c r="H3" s="118"/>
      <c r="I3" s="118"/>
      <c r="J3" s="118"/>
      <c r="K3" s="118"/>
      <c r="L3" s="118"/>
      <c r="M3" s="118"/>
      <c r="N3" s="38" t="s">
        <v>190</v>
      </c>
    </row>
    <row r="4" s="27" customFormat="1" ht="13.05" customHeight="1" spans="1:14">
      <c r="A4" s="39" t="e">
        <f>#REF!&amp;#REF!&amp;#REF!&amp;#REF!&amp;#REF!&amp;#REF!&amp;#REF!</f>
        <v>#REF!</v>
      </c>
      <c r="B4" s="39"/>
      <c r="C4" s="39"/>
      <c r="D4" s="39"/>
      <c r="E4" s="39"/>
      <c r="F4" s="39"/>
      <c r="G4" s="39"/>
      <c r="H4" s="39"/>
      <c r="I4" s="39"/>
      <c r="J4" s="39"/>
      <c r="K4" s="39"/>
      <c r="L4" s="39"/>
      <c r="M4" s="39"/>
      <c r="N4" s="39"/>
    </row>
    <row r="5" s="27" customFormat="1" ht="11.2" customHeight="1" spans="1:14">
      <c r="A5" s="40" t="e">
        <f>#REF!&amp;#REF!</f>
        <v>#REF!</v>
      </c>
      <c r="B5" s="40"/>
      <c r="D5" s="28"/>
      <c r="F5" s="40"/>
      <c r="G5" s="40"/>
      <c r="H5" s="40"/>
      <c r="I5" s="119"/>
      <c r="J5" s="120"/>
      <c r="K5" s="121"/>
      <c r="L5" s="121"/>
      <c r="M5" s="120"/>
      <c r="N5" s="44" t="s">
        <v>35</v>
      </c>
    </row>
    <row r="6" s="24" customFormat="1" ht="24.75" customHeight="1" spans="1:14">
      <c r="A6" s="45" t="s">
        <v>102</v>
      </c>
      <c r="B6" s="122" t="s">
        <v>191</v>
      </c>
      <c r="C6" s="122" t="s">
        <v>192</v>
      </c>
      <c r="D6" s="123" t="s">
        <v>193</v>
      </c>
      <c r="E6" s="122" t="s">
        <v>194</v>
      </c>
      <c r="F6" s="122" t="s">
        <v>195</v>
      </c>
      <c r="G6" s="122" t="s">
        <v>120</v>
      </c>
      <c r="H6" s="122" t="s">
        <v>121</v>
      </c>
      <c r="I6" s="124" t="s">
        <v>122</v>
      </c>
      <c r="J6" s="125" t="s">
        <v>196</v>
      </c>
      <c r="K6" s="126" t="s">
        <v>123</v>
      </c>
      <c r="L6" s="126" t="s">
        <v>168</v>
      </c>
      <c r="M6" s="151" t="s">
        <v>125</v>
      </c>
      <c r="N6" s="122" t="s">
        <v>174</v>
      </c>
    </row>
    <row r="7" s="25" customFormat="1" ht="14" customHeight="1" spans="1:14">
      <c r="A7" s="50">
        <v>1</v>
      </c>
      <c r="B7" s="51"/>
      <c r="C7" s="51"/>
      <c r="D7" s="52"/>
      <c r="E7" s="51"/>
      <c r="F7" s="51"/>
      <c r="G7" s="53"/>
      <c r="H7" s="53"/>
      <c r="I7" s="86">
        <f t="shared" ref="I7:I33" si="0">G7+H7</f>
        <v>0</v>
      </c>
      <c r="J7" s="111"/>
      <c r="K7" s="502">
        <f t="shared" ref="K7:K25" si="1">ROUND(E7*J7,2)</f>
        <v>0</v>
      </c>
      <c r="L7" s="502">
        <f>IF((K7-I7)=0,0,K7-I7)</f>
        <v>0</v>
      </c>
      <c r="M7" s="405">
        <f>IF(L7=0,0,IF(L7=K7,100,IF(I7&lt;0,-(L7/I7*100),IF(L7&gt;0,ABS(L7/I7*100),(L7/I7*100)))))</f>
        <v>0</v>
      </c>
      <c r="N7" s="51"/>
    </row>
    <row r="8" s="25" customFormat="1" ht="14" customHeight="1" spans="1:14">
      <c r="A8" s="50"/>
      <c r="B8" s="51"/>
      <c r="C8" s="51"/>
      <c r="D8" s="52"/>
      <c r="E8" s="51"/>
      <c r="F8" s="51"/>
      <c r="G8" s="53"/>
      <c r="H8" s="53"/>
      <c r="I8" s="86">
        <f t="shared" si="0"/>
        <v>0</v>
      </c>
      <c r="J8" s="111"/>
      <c r="K8" s="502">
        <f t="shared" si="1"/>
        <v>0</v>
      </c>
      <c r="L8" s="502">
        <f t="shared" ref="L8:L34" si="2">IF((K8-I8)=0,0,K8-I8)</f>
        <v>0</v>
      </c>
      <c r="M8" s="405">
        <f t="shared" ref="M8:M34" si="3">IF(L8=0,0,IF(L8=K8,100,IF(L8&gt;0,ABS(L8/I8*100),-(L8/I8*100))))</f>
        <v>0</v>
      </c>
      <c r="N8" s="51"/>
    </row>
    <row r="9" s="25" customFormat="1" ht="14" customHeight="1" spans="1:14">
      <c r="A9" s="50"/>
      <c r="B9" s="51"/>
      <c r="C9" s="51"/>
      <c r="D9" s="52"/>
      <c r="E9" s="51"/>
      <c r="F9" s="51"/>
      <c r="G9" s="53"/>
      <c r="H9" s="53"/>
      <c r="I9" s="86">
        <f t="shared" si="0"/>
        <v>0</v>
      </c>
      <c r="J9" s="111"/>
      <c r="K9" s="502">
        <f t="shared" si="1"/>
        <v>0</v>
      </c>
      <c r="L9" s="502">
        <f t="shared" si="2"/>
        <v>0</v>
      </c>
      <c r="M9" s="405">
        <f t="shared" si="3"/>
        <v>0</v>
      </c>
      <c r="N9" s="51"/>
    </row>
    <row r="10" s="25" customFormat="1" ht="14" customHeight="1" spans="1:14">
      <c r="A10" s="50"/>
      <c r="B10" s="51"/>
      <c r="C10" s="51"/>
      <c r="D10" s="52"/>
      <c r="E10" s="51"/>
      <c r="F10" s="51"/>
      <c r="G10" s="53"/>
      <c r="H10" s="53"/>
      <c r="I10" s="86">
        <f t="shared" si="0"/>
        <v>0</v>
      </c>
      <c r="J10" s="111"/>
      <c r="K10" s="502">
        <f t="shared" si="1"/>
        <v>0</v>
      </c>
      <c r="L10" s="502">
        <f t="shared" si="2"/>
        <v>0</v>
      </c>
      <c r="M10" s="405">
        <f t="shared" si="3"/>
        <v>0</v>
      </c>
      <c r="N10" s="51"/>
    </row>
    <row r="11" s="25" customFormat="1" ht="14" customHeight="1" spans="1:14">
      <c r="A11" s="50"/>
      <c r="B11" s="51"/>
      <c r="C11" s="51"/>
      <c r="D11" s="52"/>
      <c r="E11" s="51"/>
      <c r="F11" s="51"/>
      <c r="G11" s="53"/>
      <c r="H11" s="53"/>
      <c r="I11" s="86">
        <f t="shared" si="0"/>
        <v>0</v>
      </c>
      <c r="J11" s="111"/>
      <c r="K11" s="502">
        <f t="shared" si="1"/>
        <v>0</v>
      </c>
      <c r="L11" s="502">
        <f t="shared" si="2"/>
        <v>0</v>
      </c>
      <c r="M11" s="405">
        <f t="shared" si="3"/>
        <v>0</v>
      </c>
      <c r="N11" s="51"/>
    </row>
    <row r="12" s="25" customFormat="1" ht="14" customHeight="1" spans="1:14">
      <c r="A12" s="50"/>
      <c r="B12" s="51"/>
      <c r="C12" s="51"/>
      <c r="D12" s="52"/>
      <c r="E12" s="51"/>
      <c r="F12" s="51"/>
      <c r="G12" s="53"/>
      <c r="H12" s="53"/>
      <c r="I12" s="86">
        <f t="shared" si="0"/>
        <v>0</v>
      </c>
      <c r="J12" s="111"/>
      <c r="K12" s="502">
        <f t="shared" si="1"/>
        <v>0</v>
      </c>
      <c r="L12" s="502">
        <f t="shared" si="2"/>
        <v>0</v>
      </c>
      <c r="M12" s="405">
        <f t="shared" si="3"/>
        <v>0</v>
      </c>
      <c r="N12" s="51"/>
    </row>
    <row r="13" s="25" customFormat="1" ht="14" customHeight="1" spans="1:14">
      <c r="A13" s="50"/>
      <c r="B13" s="51"/>
      <c r="C13" s="51"/>
      <c r="D13" s="52"/>
      <c r="E13" s="51"/>
      <c r="F13" s="51"/>
      <c r="G13" s="53"/>
      <c r="H13" s="53"/>
      <c r="I13" s="86">
        <f t="shared" si="0"/>
        <v>0</v>
      </c>
      <c r="J13" s="111"/>
      <c r="K13" s="502">
        <f t="shared" si="1"/>
        <v>0</v>
      </c>
      <c r="L13" s="502">
        <f t="shared" si="2"/>
        <v>0</v>
      </c>
      <c r="M13" s="405">
        <f t="shared" si="3"/>
        <v>0</v>
      </c>
      <c r="N13" s="51"/>
    </row>
    <row r="14" s="25" customFormat="1" ht="14" customHeight="1" spans="1:14">
      <c r="A14" s="50"/>
      <c r="B14" s="51"/>
      <c r="C14" s="51"/>
      <c r="D14" s="52"/>
      <c r="E14" s="51"/>
      <c r="F14" s="51"/>
      <c r="G14" s="53"/>
      <c r="H14" s="53"/>
      <c r="I14" s="86">
        <f t="shared" si="0"/>
        <v>0</v>
      </c>
      <c r="J14" s="111"/>
      <c r="K14" s="502">
        <f t="shared" si="1"/>
        <v>0</v>
      </c>
      <c r="L14" s="502">
        <f t="shared" si="2"/>
        <v>0</v>
      </c>
      <c r="M14" s="405">
        <f t="shared" si="3"/>
        <v>0</v>
      </c>
      <c r="N14" s="51"/>
    </row>
    <row r="15" s="25" customFormat="1" ht="14" customHeight="1" spans="1:14">
      <c r="A15" s="50"/>
      <c r="B15" s="51"/>
      <c r="C15" s="51"/>
      <c r="D15" s="52"/>
      <c r="E15" s="51"/>
      <c r="F15" s="51"/>
      <c r="G15" s="53"/>
      <c r="H15" s="53"/>
      <c r="I15" s="86">
        <f t="shared" si="0"/>
        <v>0</v>
      </c>
      <c r="J15" s="111"/>
      <c r="K15" s="502">
        <f t="shared" si="1"/>
        <v>0</v>
      </c>
      <c r="L15" s="502">
        <f t="shared" si="2"/>
        <v>0</v>
      </c>
      <c r="M15" s="405">
        <f t="shared" si="3"/>
        <v>0</v>
      </c>
      <c r="N15" s="51"/>
    </row>
    <row r="16" s="25" customFormat="1" ht="14" customHeight="1" spans="1:14">
      <c r="A16" s="50"/>
      <c r="B16" s="51"/>
      <c r="C16" s="51"/>
      <c r="D16" s="52"/>
      <c r="E16" s="51"/>
      <c r="F16" s="51"/>
      <c r="G16" s="53"/>
      <c r="H16" s="53"/>
      <c r="I16" s="86">
        <f t="shared" si="0"/>
        <v>0</v>
      </c>
      <c r="J16" s="111"/>
      <c r="K16" s="502">
        <f t="shared" si="1"/>
        <v>0</v>
      </c>
      <c r="L16" s="502">
        <f t="shared" si="2"/>
        <v>0</v>
      </c>
      <c r="M16" s="405">
        <f t="shared" si="3"/>
        <v>0</v>
      </c>
      <c r="N16" s="51"/>
    </row>
    <row r="17" s="25" customFormat="1" ht="14" customHeight="1" spans="1:14">
      <c r="A17" s="50"/>
      <c r="B17" s="51"/>
      <c r="C17" s="51"/>
      <c r="D17" s="52"/>
      <c r="E17" s="51"/>
      <c r="F17" s="51"/>
      <c r="G17" s="53"/>
      <c r="H17" s="53"/>
      <c r="I17" s="86">
        <f t="shared" si="0"/>
        <v>0</v>
      </c>
      <c r="J17" s="111"/>
      <c r="K17" s="502">
        <f t="shared" si="1"/>
        <v>0</v>
      </c>
      <c r="L17" s="502">
        <f t="shared" si="2"/>
        <v>0</v>
      </c>
      <c r="M17" s="405">
        <f t="shared" si="3"/>
        <v>0</v>
      </c>
      <c r="N17" s="51"/>
    </row>
    <row r="18" s="25" customFormat="1" ht="14" customHeight="1" spans="1:14">
      <c r="A18" s="50"/>
      <c r="B18" s="51"/>
      <c r="C18" s="51"/>
      <c r="D18" s="52"/>
      <c r="E18" s="51"/>
      <c r="F18" s="51"/>
      <c r="G18" s="53"/>
      <c r="H18" s="53"/>
      <c r="I18" s="86">
        <f t="shared" si="0"/>
        <v>0</v>
      </c>
      <c r="J18" s="111"/>
      <c r="K18" s="502">
        <f t="shared" si="1"/>
        <v>0</v>
      </c>
      <c r="L18" s="502">
        <f t="shared" si="2"/>
        <v>0</v>
      </c>
      <c r="M18" s="405">
        <f t="shared" si="3"/>
        <v>0</v>
      </c>
      <c r="N18" s="51"/>
    </row>
    <row r="19" s="25" customFormat="1" ht="14" customHeight="1" spans="1:14">
      <c r="A19" s="50"/>
      <c r="B19" s="51"/>
      <c r="C19" s="51"/>
      <c r="D19" s="52"/>
      <c r="E19" s="51"/>
      <c r="F19" s="51"/>
      <c r="G19" s="53"/>
      <c r="H19" s="53"/>
      <c r="I19" s="86">
        <f t="shared" si="0"/>
        <v>0</v>
      </c>
      <c r="J19" s="111"/>
      <c r="K19" s="502">
        <f t="shared" si="1"/>
        <v>0</v>
      </c>
      <c r="L19" s="502">
        <f t="shared" si="2"/>
        <v>0</v>
      </c>
      <c r="M19" s="405">
        <f t="shared" si="3"/>
        <v>0</v>
      </c>
      <c r="N19" s="51"/>
    </row>
    <row r="20" s="25" customFormat="1" ht="14" customHeight="1" spans="1:14">
      <c r="A20" s="50"/>
      <c r="B20" s="51"/>
      <c r="C20" s="51"/>
      <c r="D20" s="52"/>
      <c r="E20" s="51"/>
      <c r="F20" s="51"/>
      <c r="G20" s="53"/>
      <c r="H20" s="53"/>
      <c r="I20" s="86">
        <f t="shared" si="0"/>
        <v>0</v>
      </c>
      <c r="J20" s="111"/>
      <c r="K20" s="502">
        <f t="shared" si="1"/>
        <v>0</v>
      </c>
      <c r="L20" s="502">
        <f t="shared" si="2"/>
        <v>0</v>
      </c>
      <c r="M20" s="405">
        <f t="shared" si="3"/>
        <v>0</v>
      </c>
      <c r="N20" s="51"/>
    </row>
    <row r="21" s="25" customFormat="1" ht="14" customHeight="1" spans="1:14">
      <c r="A21" s="50"/>
      <c r="B21" s="51"/>
      <c r="C21" s="51"/>
      <c r="D21" s="52"/>
      <c r="E21" s="51"/>
      <c r="F21" s="51"/>
      <c r="G21" s="53"/>
      <c r="H21" s="53"/>
      <c r="I21" s="86">
        <f t="shared" si="0"/>
        <v>0</v>
      </c>
      <c r="J21" s="111"/>
      <c r="K21" s="502">
        <f t="shared" si="1"/>
        <v>0</v>
      </c>
      <c r="L21" s="502">
        <f t="shared" si="2"/>
        <v>0</v>
      </c>
      <c r="M21" s="405">
        <f t="shared" si="3"/>
        <v>0</v>
      </c>
      <c r="N21" s="51"/>
    </row>
    <row r="22" s="25" customFormat="1" ht="14" customHeight="1" spans="1:14">
      <c r="A22" s="50"/>
      <c r="B22" s="51"/>
      <c r="C22" s="51"/>
      <c r="D22" s="52"/>
      <c r="E22" s="51"/>
      <c r="F22" s="51"/>
      <c r="G22" s="53"/>
      <c r="H22" s="53"/>
      <c r="I22" s="86">
        <f t="shared" si="0"/>
        <v>0</v>
      </c>
      <c r="J22" s="111"/>
      <c r="K22" s="502">
        <f t="shared" si="1"/>
        <v>0</v>
      </c>
      <c r="L22" s="502">
        <f t="shared" si="2"/>
        <v>0</v>
      </c>
      <c r="M22" s="405">
        <f t="shared" si="3"/>
        <v>0</v>
      </c>
      <c r="N22" s="51"/>
    </row>
    <row r="23" s="25" customFormat="1" ht="14" customHeight="1" spans="1:14">
      <c r="A23" s="50"/>
      <c r="B23" s="51"/>
      <c r="C23" s="51"/>
      <c r="D23" s="52"/>
      <c r="E23" s="51"/>
      <c r="F23" s="51"/>
      <c r="G23" s="53"/>
      <c r="H23" s="53"/>
      <c r="I23" s="86">
        <f t="shared" si="0"/>
        <v>0</v>
      </c>
      <c r="J23" s="111"/>
      <c r="K23" s="502">
        <f t="shared" si="1"/>
        <v>0</v>
      </c>
      <c r="L23" s="502">
        <f t="shared" si="2"/>
        <v>0</v>
      </c>
      <c r="M23" s="405">
        <f t="shared" si="3"/>
        <v>0</v>
      </c>
      <c r="N23" s="51"/>
    </row>
    <row r="24" s="25" customFormat="1" ht="14" customHeight="1" spans="1:14">
      <c r="A24" s="50"/>
      <c r="B24" s="51"/>
      <c r="C24" s="51"/>
      <c r="D24" s="52"/>
      <c r="E24" s="51"/>
      <c r="F24" s="51"/>
      <c r="G24" s="53"/>
      <c r="H24" s="53"/>
      <c r="I24" s="86">
        <f t="shared" si="0"/>
        <v>0</v>
      </c>
      <c r="J24" s="111"/>
      <c r="K24" s="502">
        <f t="shared" si="1"/>
        <v>0</v>
      </c>
      <c r="L24" s="502">
        <f t="shared" si="2"/>
        <v>0</v>
      </c>
      <c r="M24" s="405">
        <f t="shared" si="3"/>
        <v>0</v>
      </c>
      <c r="N24" s="51"/>
    </row>
    <row r="25" s="25" customFormat="1" ht="14" customHeight="1" spans="1:14">
      <c r="A25" s="50"/>
      <c r="B25" s="51"/>
      <c r="C25" s="51"/>
      <c r="D25" s="52"/>
      <c r="E25" s="51"/>
      <c r="F25" s="51"/>
      <c r="G25" s="53"/>
      <c r="H25" s="53"/>
      <c r="I25" s="86">
        <f t="shared" si="0"/>
        <v>0</v>
      </c>
      <c r="J25" s="111"/>
      <c r="K25" s="502">
        <f t="shared" si="1"/>
        <v>0</v>
      </c>
      <c r="L25" s="502">
        <f t="shared" si="2"/>
        <v>0</v>
      </c>
      <c r="M25" s="405">
        <f t="shared" si="3"/>
        <v>0</v>
      </c>
      <c r="N25" s="51"/>
    </row>
    <row r="26" s="25" customFormat="1" ht="14" customHeight="1" spans="1:14">
      <c r="A26" s="50"/>
      <c r="B26" s="51"/>
      <c r="C26" s="51"/>
      <c r="D26" s="52"/>
      <c r="E26" s="51"/>
      <c r="F26" s="51"/>
      <c r="G26" s="53"/>
      <c r="H26" s="53"/>
      <c r="I26" s="86">
        <f t="shared" si="0"/>
        <v>0</v>
      </c>
      <c r="J26" s="111"/>
      <c r="K26" s="502"/>
      <c r="L26" s="502">
        <f t="shared" si="2"/>
        <v>0</v>
      </c>
      <c r="M26" s="405">
        <f t="shared" si="3"/>
        <v>0</v>
      </c>
      <c r="N26" s="51"/>
    </row>
    <row r="27" s="25" customFormat="1" ht="14" customHeight="1" spans="1:14">
      <c r="A27" s="50"/>
      <c r="B27" s="51"/>
      <c r="C27" s="51"/>
      <c r="D27" s="52"/>
      <c r="E27" s="51"/>
      <c r="F27" s="51"/>
      <c r="G27" s="53"/>
      <c r="H27" s="53"/>
      <c r="I27" s="86">
        <f t="shared" si="0"/>
        <v>0</v>
      </c>
      <c r="J27" s="111"/>
      <c r="K27" s="502">
        <f t="shared" ref="K27:K33" si="4">ROUND(E27*J27,2)</f>
        <v>0</v>
      </c>
      <c r="L27" s="502">
        <f t="shared" si="2"/>
        <v>0</v>
      </c>
      <c r="M27" s="405">
        <f t="shared" si="3"/>
        <v>0</v>
      </c>
      <c r="N27" s="51"/>
    </row>
    <row r="28" s="25" customFormat="1" ht="14" customHeight="1" spans="1:14">
      <c r="A28" s="50"/>
      <c r="B28" s="51"/>
      <c r="C28" s="51"/>
      <c r="D28" s="52"/>
      <c r="E28" s="51"/>
      <c r="F28" s="51"/>
      <c r="G28" s="53"/>
      <c r="H28" s="53"/>
      <c r="I28" s="86">
        <f t="shared" si="0"/>
        <v>0</v>
      </c>
      <c r="J28" s="111"/>
      <c r="K28" s="502">
        <f t="shared" si="4"/>
        <v>0</v>
      </c>
      <c r="L28" s="502">
        <f t="shared" si="2"/>
        <v>0</v>
      </c>
      <c r="M28" s="405">
        <f t="shared" si="3"/>
        <v>0</v>
      </c>
      <c r="N28" s="51"/>
    </row>
    <row r="29" s="25" customFormat="1" ht="14" customHeight="1" spans="1:14">
      <c r="A29" s="50"/>
      <c r="B29" s="51"/>
      <c r="C29" s="51"/>
      <c r="D29" s="52"/>
      <c r="E29" s="51"/>
      <c r="F29" s="51"/>
      <c r="G29" s="53"/>
      <c r="H29" s="53"/>
      <c r="I29" s="86">
        <f t="shared" si="0"/>
        <v>0</v>
      </c>
      <c r="J29" s="111"/>
      <c r="K29" s="502">
        <f t="shared" si="4"/>
        <v>0</v>
      </c>
      <c r="L29" s="502">
        <f t="shared" si="2"/>
        <v>0</v>
      </c>
      <c r="M29" s="405">
        <f t="shared" si="3"/>
        <v>0</v>
      </c>
      <c r="N29" s="51"/>
    </row>
    <row r="30" s="25" customFormat="1" ht="14" customHeight="1" spans="1:14">
      <c r="A30" s="50"/>
      <c r="B30" s="51"/>
      <c r="C30" s="51"/>
      <c r="D30" s="52"/>
      <c r="E30" s="51"/>
      <c r="F30" s="51"/>
      <c r="G30" s="53"/>
      <c r="H30" s="53"/>
      <c r="I30" s="86">
        <f t="shared" si="0"/>
        <v>0</v>
      </c>
      <c r="J30" s="111"/>
      <c r="K30" s="502">
        <f t="shared" si="4"/>
        <v>0</v>
      </c>
      <c r="L30" s="502">
        <f t="shared" si="2"/>
        <v>0</v>
      </c>
      <c r="M30" s="405">
        <f t="shared" si="3"/>
        <v>0</v>
      </c>
      <c r="N30" s="51"/>
    </row>
    <row r="31" s="25" customFormat="1" ht="14" customHeight="1" spans="1:14">
      <c r="A31" s="50"/>
      <c r="B31" s="51"/>
      <c r="C31" s="51"/>
      <c r="D31" s="52"/>
      <c r="E31" s="51"/>
      <c r="F31" s="51"/>
      <c r="G31" s="53"/>
      <c r="H31" s="53"/>
      <c r="I31" s="86">
        <f t="shared" si="0"/>
        <v>0</v>
      </c>
      <c r="J31" s="111"/>
      <c r="K31" s="502">
        <f t="shared" si="4"/>
        <v>0</v>
      </c>
      <c r="L31" s="502">
        <f t="shared" si="2"/>
        <v>0</v>
      </c>
      <c r="M31" s="405">
        <f t="shared" si="3"/>
        <v>0</v>
      </c>
      <c r="N31" s="51"/>
    </row>
    <row r="32" s="25" customFormat="1" ht="14" customHeight="1" spans="1:14">
      <c r="A32" s="50"/>
      <c r="B32" s="51"/>
      <c r="C32" s="51"/>
      <c r="D32" s="52"/>
      <c r="E32" s="51"/>
      <c r="F32" s="51"/>
      <c r="G32" s="53"/>
      <c r="H32" s="53"/>
      <c r="I32" s="86">
        <f t="shared" si="0"/>
        <v>0</v>
      </c>
      <c r="J32" s="111"/>
      <c r="K32" s="502">
        <f t="shared" si="4"/>
        <v>0</v>
      </c>
      <c r="L32" s="502">
        <f t="shared" si="2"/>
        <v>0</v>
      </c>
      <c r="M32" s="405">
        <f t="shared" si="3"/>
        <v>0</v>
      </c>
      <c r="N32" s="51"/>
    </row>
    <row r="33" s="25" customFormat="1" ht="14" customHeight="1" spans="1:14">
      <c r="A33" s="50"/>
      <c r="B33" s="51"/>
      <c r="C33" s="51"/>
      <c r="D33" s="52"/>
      <c r="E33" s="51"/>
      <c r="F33" s="51"/>
      <c r="G33" s="53"/>
      <c r="H33" s="53"/>
      <c r="I33" s="86">
        <f t="shared" si="0"/>
        <v>0</v>
      </c>
      <c r="J33" s="111"/>
      <c r="K33" s="502">
        <f t="shared" si="4"/>
        <v>0</v>
      </c>
      <c r="L33" s="502">
        <f t="shared" si="2"/>
        <v>0</v>
      </c>
      <c r="M33" s="405">
        <f t="shared" si="3"/>
        <v>0</v>
      </c>
      <c r="N33" s="51"/>
    </row>
    <row r="34" s="26" customFormat="1" ht="14" customHeight="1" spans="1:14">
      <c r="A34" s="127"/>
      <c r="B34" s="128" t="s">
        <v>72</v>
      </c>
      <c r="C34" s="56"/>
      <c r="D34" s="58"/>
      <c r="E34" s="56"/>
      <c r="F34" s="56"/>
      <c r="G34" s="129">
        <f>ROUND(SUM(G7:G33),2)</f>
        <v>0</v>
      </c>
      <c r="H34" s="129">
        <f>ROUND(SUM(H7:H33),2)</f>
        <v>0</v>
      </c>
      <c r="I34" s="129">
        <f>ROUND(SUM(I7:I33),2)</f>
        <v>0</v>
      </c>
      <c r="J34" s="112"/>
      <c r="K34" s="208">
        <f>ROUND(SUM(K7:K33),2)</f>
        <v>0</v>
      </c>
      <c r="L34" s="208">
        <f t="shared" si="2"/>
        <v>0</v>
      </c>
      <c r="M34" s="406">
        <f t="shared" si="3"/>
        <v>0</v>
      </c>
      <c r="N34" s="56"/>
    </row>
    <row r="35" s="27" customFormat="1" ht="13.05" customHeight="1" spans="1:14">
      <c r="A35" s="59" t="e">
        <f>#REF!&amp;#REF!</f>
        <v>#REF!</v>
      </c>
      <c r="C35" s="130"/>
      <c r="D35" s="130"/>
      <c r="F35" s="131"/>
      <c r="G35" s="131"/>
      <c r="H35" s="131"/>
      <c r="I35" s="132" t="e">
        <f>#REF!</f>
        <v>#REF!</v>
      </c>
      <c r="J35" s="120"/>
      <c r="K35" s="120"/>
      <c r="L35" s="120"/>
      <c r="M35" s="120"/>
    </row>
    <row r="36" s="27" customFormat="1" customHeight="1" spans="1:14">
      <c r="A36" s="27" t="e">
        <f>#REF!&amp;#REF!&amp;#REF!&amp;#REF!&amp;#REF!&amp;#REF!&amp;#REF!</f>
        <v>#REF!</v>
      </c>
      <c r="D36" s="28"/>
      <c r="I36" s="133" t="e">
        <f>#REF!&amp;#REF!</f>
        <v>#REF!</v>
      </c>
      <c r="J36" s="120"/>
      <c r="K36" s="133"/>
      <c r="L36" s="133"/>
      <c r="M36" s="120"/>
    </row>
    <row r="37" s="25" customFormat="1" customHeight="1" spans="1:14">
      <c r="D37" s="134"/>
      <c r="I37" s="135"/>
      <c r="J37" s="136"/>
      <c r="K37" s="135"/>
      <c r="L37" s="135"/>
      <c r="M37" s="136"/>
    </row>
    <row r="38" s="25" customFormat="1" customHeight="1" spans="1:14">
      <c r="D38" s="134"/>
      <c r="I38" s="135"/>
      <c r="J38" s="136"/>
      <c r="K38" s="135"/>
      <c r="L38" s="135"/>
      <c r="M38" s="136"/>
    </row>
    <row r="39" s="25" customFormat="1" customHeight="1" spans="1:14">
      <c r="D39" s="134"/>
      <c r="I39" s="135"/>
      <c r="J39" s="136"/>
      <c r="K39" s="135"/>
      <c r="L39" s="135"/>
      <c r="M39" s="136"/>
    </row>
    <row r="40" s="25" customFormat="1" customHeight="1" spans="1:14">
      <c r="D40" s="134"/>
      <c r="I40" s="135"/>
      <c r="J40" s="136"/>
      <c r="K40" s="135"/>
      <c r="L40" s="135"/>
      <c r="M40" s="136"/>
    </row>
    <row r="41" s="25" customFormat="1" customHeight="1" spans="1:14">
      <c r="D41" s="134"/>
      <c r="I41" s="135"/>
      <c r="J41" s="136"/>
      <c r="K41" s="135"/>
      <c r="L41" s="135"/>
      <c r="M41" s="136"/>
    </row>
    <row r="42" s="25" customFormat="1" customHeight="1" spans="1:14">
      <c r="D42" s="134"/>
      <c r="I42" s="135"/>
      <c r="J42" s="136"/>
      <c r="K42" s="135"/>
      <c r="L42" s="135"/>
      <c r="M42" s="136"/>
    </row>
    <row r="43" s="25" customFormat="1" customHeight="1" spans="1:14">
      <c r="D43" s="134"/>
      <c r="I43" s="135"/>
      <c r="J43" s="136"/>
      <c r="K43" s="135"/>
      <c r="L43" s="135"/>
      <c r="M43" s="136"/>
    </row>
    <row r="44" s="25" customFormat="1" customHeight="1" spans="1:14">
      <c r="D44" s="134"/>
      <c r="I44" s="135"/>
      <c r="J44" s="136"/>
      <c r="K44" s="135"/>
      <c r="L44" s="135"/>
      <c r="M44" s="136"/>
    </row>
    <row r="45" s="25" customFormat="1" customHeight="1" spans="1:14">
      <c r="D45" s="134"/>
      <c r="I45" s="135"/>
      <c r="J45" s="136"/>
      <c r="K45" s="135"/>
      <c r="L45" s="135"/>
      <c r="M45" s="136"/>
    </row>
    <row r="46" s="25" customFormat="1" customHeight="1" spans="1:14">
      <c r="D46" s="134"/>
      <c r="I46" s="135"/>
      <c r="J46" s="136"/>
      <c r="K46" s="135"/>
      <c r="L46" s="135"/>
      <c r="M46" s="136"/>
    </row>
    <row r="47" s="25" customFormat="1" customHeight="1" spans="1:14">
      <c r="D47" s="134"/>
      <c r="I47" s="135"/>
      <c r="J47" s="136"/>
      <c r="K47" s="135"/>
      <c r="L47" s="135"/>
      <c r="M47" s="136"/>
    </row>
    <row r="48" s="25" customFormat="1" customHeight="1" spans="1:14">
      <c r="D48" s="134"/>
      <c r="I48" s="135"/>
      <c r="J48" s="136"/>
      <c r="K48" s="135"/>
      <c r="L48" s="135"/>
      <c r="M48" s="136"/>
    </row>
    <row r="49" s="25" customFormat="1" customHeight="1" spans="4:13">
      <c r="D49" s="134"/>
      <c r="I49" s="135"/>
      <c r="J49" s="136"/>
      <c r="K49" s="135"/>
      <c r="L49" s="135"/>
      <c r="M49" s="136"/>
    </row>
    <row r="50" s="25" customFormat="1" customHeight="1" spans="4:13">
      <c r="D50" s="134"/>
      <c r="I50" s="135"/>
      <c r="J50" s="136"/>
      <c r="K50" s="135"/>
      <c r="L50" s="135"/>
      <c r="M50" s="136"/>
    </row>
    <row r="51" s="25" customFormat="1" customHeight="1" spans="4:13">
      <c r="D51" s="134"/>
      <c r="I51" s="135"/>
      <c r="J51" s="136"/>
      <c r="K51" s="135"/>
      <c r="L51" s="135"/>
      <c r="M51" s="136"/>
    </row>
    <row r="52" s="25" customFormat="1" customHeight="1" spans="4:13">
      <c r="D52" s="134"/>
      <c r="I52" s="135"/>
      <c r="J52" s="136"/>
      <c r="K52" s="135"/>
      <c r="L52" s="135"/>
      <c r="M52" s="136"/>
    </row>
    <row r="53" s="25" customFormat="1" customHeight="1" spans="4:13">
      <c r="D53" s="134"/>
      <c r="I53" s="135"/>
      <c r="J53" s="136"/>
      <c r="K53" s="135"/>
      <c r="L53" s="135"/>
      <c r="M53" s="136"/>
    </row>
    <row r="54" s="25" customFormat="1" customHeight="1" spans="4:13">
      <c r="D54" s="134"/>
      <c r="I54" s="135"/>
      <c r="J54" s="136"/>
      <c r="K54" s="135"/>
      <c r="L54" s="135"/>
      <c r="M54" s="136"/>
    </row>
    <row r="55" s="25" customFormat="1" customHeight="1" spans="4:13">
      <c r="D55" s="134"/>
      <c r="I55" s="135"/>
      <c r="J55" s="136"/>
      <c r="K55" s="135"/>
      <c r="L55" s="135"/>
      <c r="M55" s="136"/>
    </row>
    <row r="56" s="25" customFormat="1" customHeight="1" spans="4:13">
      <c r="D56" s="134"/>
      <c r="I56" s="135"/>
      <c r="J56" s="136"/>
      <c r="K56" s="135"/>
      <c r="L56" s="135"/>
      <c r="M56" s="136"/>
    </row>
    <row r="57" s="25" customFormat="1" customHeight="1" spans="4:13">
      <c r="D57" s="134"/>
      <c r="I57" s="135"/>
      <c r="J57" s="136"/>
      <c r="K57" s="135"/>
      <c r="L57" s="135"/>
      <c r="M57" s="136"/>
    </row>
    <row r="58" s="25" customFormat="1" customHeight="1" spans="4:13">
      <c r="D58" s="134"/>
      <c r="I58" s="135"/>
      <c r="J58" s="136"/>
      <c r="K58" s="135"/>
      <c r="L58" s="135"/>
      <c r="M58" s="136"/>
    </row>
    <row r="59" s="25" customFormat="1" customHeight="1" spans="4:13">
      <c r="D59" s="134"/>
      <c r="I59" s="135"/>
      <c r="J59" s="136"/>
      <c r="K59" s="135"/>
      <c r="L59" s="135"/>
      <c r="M59" s="136"/>
    </row>
    <row r="60" s="25" customFormat="1" customHeight="1" spans="4:13">
      <c r="D60" s="134"/>
      <c r="I60" s="135"/>
      <c r="J60" s="136"/>
      <c r="K60" s="135"/>
      <c r="L60" s="135"/>
      <c r="M60" s="136"/>
    </row>
    <row r="61" s="25" customFormat="1" customHeight="1" spans="4:13">
      <c r="D61" s="134"/>
      <c r="I61" s="135"/>
      <c r="J61" s="136"/>
      <c r="K61" s="135"/>
      <c r="L61" s="135"/>
      <c r="M61" s="136"/>
    </row>
    <row r="62" s="25" customFormat="1" customHeight="1" spans="4:13">
      <c r="D62" s="134"/>
      <c r="I62" s="135"/>
      <c r="J62" s="136"/>
      <c r="K62" s="135"/>
      <c r="L62" s="135"/>
      <c r="M62" s="136"/>
    </row>
    <row r="63" s="25" customFormat="1" customHeight="1" spans="4:13">
      <c r="D63" s="134"/>
      <c r="I63" s="135"/>
      <c r="J63" s="136"/>
      <c r="K63" s="135"/>
      <c r="L63" s="135"/>
      <c r="M63" s="136"/>
    </row>
    <row r="64" s="25" customFormat="1" customHeight="1" spans="4:13">
      <c r="D64" s="134"/>
      <c r="I64" s="135"/>
      <c r="J64" s="136"/>
      <c r="K64" s="135"/>
      <c r="L64" s="135"/>
      <c r="M64" s="136"/>
    </row>
    <row r="65" s="25" customFormat="1" customHeight="1" spans="4:13">
      <c r="D65" s="134"/>
      <c r="I65" s="135"/>
      <c r="J65" s="136"/>
      <c r="K65" s="135"/>
      <c r="L65" s="135"/>
      <c r="M65" s="136"/>
    </row>
    <row r="66" s="25" customFormat="1" customHeight="1" spans="4:13">
      <c r="D66" s="134"/>
      <c r="I66" s="135"/>
      <c r="J66" s="136"/>
      <c r="K66" s="135"/>
      <c r="L66" s="135"/>
      <c r="M66" s="136"/>
    </row>
    <row r="67" s="25" customFormat="1" customHeight="1" spans="4:13">
      <c r="D67" s="134"/>
      <c r="I67" s="135"/>
      <c r="J67" s="136"/>
      <c r="K67" s="135"/>
      <c r="L67" s="135"/>
      <c r="M67" s="136"/>
    </row>
    <row r="68" s="25" customFormat="1" customHeight="1" spans="4:13">
      <c r="D68" s="134"/>
      <c r="I68" s="135"/>
      <c r="J68" s="136"/>
      <c r="K68" s="135"/>
      <c r="L68" s="135"/>
      <c r="M68" s="136"/>
    </row>
    <row r="69" s="25" customFormat="1" customHeight="1" spans="4:13">
      <c r="D69" s="134"/>
      <c r="I69" s="135"/>
      <c r="J69" s="136"/>
      <c r="K69" s="135"/>
      <c r="L69" s="135"/>
      <c r="M69" s="136"/>
    </row>
    <row r="70" s="25" customFormat="1" customHeight="1" spans="4:13">
      <c r="D70" s="134"/>
      <c r="I70" s="135"/>
      <c r="J70" s="136"/>
      <c r="K70" s="135"/>
      <c r="L70" s="135"/>
      <c r="M70" s="136"/>
    </row>
    <row r="71" s="25" customFormat="1" customHeight="1" spans="4:13">
      <c r="D71" s="134"/>
      <c r="I71" s="135"/>
      <c r="J71" s="136"/>
      <c r="K71" s="135"/>
      <c r="L71" s="135"/>
      <c r="M71" s="136"/>
    </row>
    <row r="72" s="25" customFormat="1" customHeight="1" spans="4:13">
      <c r="D72" s="134"/>
      <c r="I72" s="135"/>
      <c r="J72" s="136"/>
      <c r="K72" s="135"/>
      <c r="L72" s="135"/>
      <c r="M72" s="136"/>
    </row>
    <row r="73" s="25" customFormat="1" customHeight="1" spans="4:13">
      <c r="D73" s="134"/>
      <c r="I73" s="135"/>
      <c r="J73" s="136"/>
      <c r="K73" s="135"/>
      <c r="L73" s="135"/>
      <c r="M73" s="136"/>
    </row>
    <row r="74" s="25" customFormat="1" customHeight="1" spans="4:13">
      <c r="D74" s="134"/>
      <c r="I74" s="135"/>
      <c r="J74" s="136"/>
      <c r="K74" s="135"/>
      <c r="L74" s="135"/>
      <c r="M74" s="136"/>
    </row>
    <row r="75" s="25" customFormat="1" customHeight="1" spans="4:13">
      <c r="D75" s="134"/>
      <c r="I75" s="135"/>
      <c r="J75" s="136"/>
      <c r="K75" s="135"/>
      <c r="L75" s="135"/>
      <c r="M75" s="136"/>
    </row>
    <row r="76" s="25" customFormat="1" customHeight="1" spans="4:13">
      <c r="D76" s="134"/>
      <c r="I76" s="135"/>
      <c r="J76" s="136"/>
      <c r="K76" s="135"/>
      <c r="L76" s="135"/>
      <c r="M76" s="136"/>
    </row>
    <row r="77" s="25" customFormat="1" customHeight="1" spans="4:13">
      <c r="D77" s="134"/>
      <c r="I77" s="135"/>
      <c r="J77" s="136"/>
      <c r="K77" s="135"/>
      <c r="L77" s="135"/>
      <c r="M77" s="136"/>
    </row>
    <row r="78" s="25" customFormat="1" customHeight="1" spans="4:13">
      <c r="D78" s="134"/>
      <c r="I78" s="135"/>
      <c r="J78" s="136"/>
      <c r="K78" s="135"/>
      <c r="L78" s="135"/>
      <c r="M78" s="136"/>
    </row>
    <row r="79" s="25" customFormat="1" customHeight="1" spans="4:13">
      <c r="D79" s="134"/>
      <c r="I79" s="135"/>
      <c r="J79" s="136"/>
      <c r="K79" s="135"/>
      <c r="L79" s="135"/>
      <c r="M79" s="136"/>
    </row>
    <row r="80" s="25" customFormat="1" customHeight="1" spans="4:13">
      <c r="D80" s="134"/>
      <c r="I80" s="135"/>
      <c r="J80" s="136"/>
      <c r="K80" s="135"/>
      <c r="L80" s="135"/>
      <c r="M80" s="136"/>
    </row>
    <row r="81" s="25" customFormat="1" customHeight="1" spans="4:13">
      <c r="D81" s="134"/>
      <c r="I81" s="135"/>
      <c r="J81" s="136"/>
      <c r="K81" s="135"/>
      <c r="L81" s="135"/>
      <c r="M81" s="136"/>
    </row>
    <row r="82" s="25" customFormat="1" customHeight="1" spans="4:13">
      <c r="D82" s="134"/>
      <c r="I82" s="135"/>
      <c r="J82" s="136"/>
      <c r="K82" s="135"/>
      <c r="L82" s="135"/>
      <c r="M82" s="136"/>
    </row>
    <row r="83" s="25" customFormat="1" customHeight="1" spans="4:13">
      <c r="D83" s="134"/>
      <c r="I83" s="135"/>
      <c r="J83" s="136"/>
      <c r="K83" s="135"/>
      <c r="L83" s="135"/>
      <c r="M83" s="136"/>
    </row>
    <row r="84" s="25" customFormat="1" customHeight="1" spans="4:13">
      <c r="D84" s="134"/>
      <c r="I84" s="135"/>
      <c r="J84" s="136"/>
      <c r="K84" s="135"/>
      <c r="L84" s="135"/>
      <c r="M84" s="136"/>
    </row>
    <row r="85" s="25" customFormat="1" customHeight="1" spans="4:13">
      <c r="D85" s="134"/>
      <c r="I85" s="135"/>
      <c r="J85" s="136"/>
      <c r="K85" s="135"/>
      <c r="L85" s="135"/>
      <c r="M85" s="136"/>
    </row>
    <row r="86" s="25" customFormat="1" customHeight="1" spans="4:13">
      <c r="D86" s="134"/>
      <c r="I86" s="135"/>
      <c r="J86" s="136"/>
      <c r="K86" s="135"/>
      <c r="L86" s="135"/>
      <c r="M86" s="136"/>
    </row>
    <row r="87" s="25" customFormat="1" customHeight="1" spans="4:13">
      <c r="D87" s="134"/>
      <c r="I87" s="135"/>
      <c r="J87" s="136"/>
      <c r="K87" s="135"/>
      <c r="L87" s="135"/>
      <c r="M87" s="136"/>
    </row>
    <row r="88" s="25" customFormat="1" customHeight="1" spans="4:13">
      <c r="D88" s="134"/>
      <c r="I88" s="135"/>
      <c r="J88" s="136"/>
      <c r="K88" s="135"/>
      <c r="L88" s="135"/>
      <c r="M88" s="136"/>
    </row>
    <row r="89" s="25" customFormat="1" customHeight="1" spans="4:13">
      <c r="D89" s="134"/>
      <c r="I89" s="135"/>
      <c r="J89" s="136"/>
      <c r="K89" s="135"/>
      <c r="L89" s="135"/>
      <c r="M89" s="136"/>
    </row>
    <row r="90" s="25" customFormat="1" customHeight="1" spans="4:13">
      <c r="D90" s="134"/>
      <c r="I90" s="135"/>
      <c r="J90" s="136"/>
      <c r="K90" s="135"/>
      <c r="L90" s="135"/>
      <c r="M90" s="136"/>
    </row>
    <row r="91" s="25" customFormat="1" customHeight="1" spans="4:13">
      <c r="D91" s="134"/>
      <c r="I91" s="135"/>
      <c r="J91" s="136"/>
      <c r="K91" s="135"/>
      <c r="L91" s="135"/>
      <c r="M91" s="136"/>
    </row>
    <row r="92" s="25" customFormat="1" customHeight="1" spans="4:13">
      <c r="D92" s="134"/>
      <c r="I92" s="135"/>
      <c r="J92" s="136"/>
      <c r="K92" s="135"/>
      <c r="L92" s="135"/>
      <c r="M92" s="136"/>
    </row>
    <row r="93" s="25" customFormat="1" customHeight="1" spans="4:13">
      <c r="D93" s="134"/>
      <c r="I93" s="135"/>
      <c r="J93" s="136"/>
      <c r="K93" s="135"/>
      <c r="L93" s="135"/>
      <c r="M93" s="136"/>
    </row>
    <row r="94" s="25" customFormat="1" customHeight="1" spans="4:13">
      <c r="D94" s="134"/>
      <c r="I94" s="135"/>
      <c r="J94" s="136"/>
      <c r="K94" s="135"/>
      <c r="L94" s="135"/>
      <c r="M94" s="136"/>
    </row>
    <row r="95" s="25" customFormat="1" customHeight="1" spans="4:13">
      <c r="D95" s="134"/>
      <c r="I95" s="135"/>
      <c r="J95" s="136"/>
      <c r="K95" s="135"/>
      <c r="L95" s="135"/>
      <c r="M95" s="136"/>
    </row>
    <row r="96" s="25" customFormat="1" customHeight="1" spans="4:13">
      <c r="D96" s="134"/>
      <c r="I96" s="135"/>
      <c r="J96" s="136"/>
      <c r="K96" s="135"/>
      <c r="L96" s="135"/>
      <c r="M96" s="136"/>
    </row>
    <row r="97" s="25" customFormat="1" customHeight="1" spans="4:13">
      <c r="D97" s="134"/>
      <c r="I97" s="135"/>
      <c r="J97" s="136"/>
      <c r="K97" s="135"/>
      <c r="L97" s="135"/>
      <c r="M97" s="136"/>
    </row>
    <row r="98" s="25" customFormat="1" customHeight="1" spans="4:13">
      <c r="D98" s="134"/>
      <c r="I98" s="135"/>
      <c r="J98" s="136"/>
      <c r="K98" s="135"/>
      <c r="L98" s="135"/>
      <c r="M98" s="136"/>
    </row>
    <row r="99" s="25" customFormat="1" customHeight="1" spans="4:13">
      <c r="D99" s="134"/>
      <c r="I99" s="135"/>
      <c r="J99" s="136"/>
      <c r="K99" s="135"/>
      <c r="L99" s="135"/>
      <c r="M99" s="136"/>
    </row>
    <row r="100" s="25" customFormat="1" customHeight="1" spans="4:13">
      <c r="D100" s="134"/>
      <c r="I100" s="135"/>
      <c r="J100" s="136"/>
      <c r="K100" s="135"/>
      <c r="L100" s="135"/>
      <c r="M100" s="136"/>
    </row>
    <row r="101" s="25" customFormat="1" customHeight="1" spans="4:13">
      <c r="D101" s="134"/>
      <c r="I101" s="135"/>
      <c r="J101" s="136"/>
      <c r="K101" s="135"/>
      <c r="L101" s="135"/>
      <c r="M101" s="136"/>
    </row>
    <row r="102" s="25" customFormat="1" customHeight="1" spans="4:13">
      <c r="D102" s="134"/>
      <c r="I102" s="135"/>
      <c r="J102" s="136"/>
      <c r="K102" s="135"/>
      <c r="L102" s="135"/>
      <c r="M102" s="136"/>
    </row>
    <row r="103" s="25" customFormat="1" customHeight="1" spans="4:13">
      <c r="D103" s="134"/>
      <c r="I103" s="135"/>
      <c r="J103" s="136"/>
      <c r="K103" s="135"/>
      <c r="L103" s="135"/>
      <c r="M103" s="136"/>
    </row>
    <row r="104" s="25" customFormat="1" customHeight="1" spans="4:13">
      <c r="D104" s="134"/>
      <c r="I104" s="135"/>
      <c r="J104" s="136"/>
      <c r="K104" s="135"/>
      <c r="L104" s="135"/>
      <c r="M104" s="136"/>
    </row>
    <row r="105" s="25" customFormat="1" customHeight="1" spans="4:13">
      <c r="D105" s="134"/>
      <c r="I105" s="135"/>
      <c r="J105" s="136"/>
      <c r="K105" s="135"/>
      <c r="L105" s="135"/>
      <c r="M105" s="136"/>
    </row>
    <row r="106" s="25" customFormat="1" customHeight="1" spans="4:13">
      <c r="D106" s="134"/>
      <c r="I106" s="135"/>
      <c r="J106" s="136"/>
      <c r="K106" s="135"/>
      <c r="L106" s="135"/>
      <c r="M106" s="136"/>
    </row>
    <row r="107" s="25" customFormat="1" customHeight="1" spans="4:13">
      <c r="D107" s="134"/>
      <c r="I107" s="135"/>
      <c r="J107" s="136"/>
      <c r="K107" s="135"/>
      <c r="L107" s="135"/>
      <c r="M107" s="136"/>
    </row>
    <row r="108" s="25" customFormat="1" customHeight="1" spans="4:13">
      <c r="D108" s="134"/>
      <c r="I108" s="135"/>
      <c r="J108" s="136"/>
      <c r="K108" s="135"/>
      <c r="L108" s="135"/>
      <c r="M108" s="136"/>
    </row>
    <row r="109" s="25" customFormat="1" customHeight="1" spans="4:13">
      <c r="D109" s="134"/>
      <c r="I109" s="135"/>
      <c r="J109" s="136"/>
      <c r="K109" s="135"/>
      <c r="L109" s="135"/>
      <c r="M109" s="136"/>
    </row>
    <row r="110" s="25" customFormat="1" customHeight="1" spans="4:13">
      <c r="D110" s="134"/>
      <c r="I110" s="135"/>
      <c r="J110" s="136"/>
      <c r="K110" s="135"/>
      <c r="L110" s="135"/>
      <c r="M110" s="136"/>
    </row>
    <row r="111" s="25" customFormat="1" customHeight="1" spans="4:13">
      <c r="D111" s="134"/>
      <c r="I111" s="135"/>
      <c r="J111" s="136"/>
      <c r="K111" s="135"/>
      <c r="L111" s="135"/>
      <c r="M111" s="136"/>
    </row>
    <row r="112" s="25" customFormat="1" customHeight="1" spans="4:13">
      <c r="D112" s="134"/>
      <c r="I112" s="135"/>
      <c r="J112" s="136"/>
      <c r="K112" s="135"/>
      <c r="L112" s="135"/>
      <c r="M112" s="136"/>
    </row>
    <row r="113" s="25" customFormat="1" customHeight="1" spans="4:13">
      <c r="D113" s="134"/>
      <c r="I113" s="135"/>
      <c r="J113" s="136"/>
      <c r="K113" s="135"/>
      <c r="L113" s="135"/>
      <c r="M113" s="136"/>
    </row>
    <row r="114" s="25" customFormat="1" customHeight="1" spans="4:13">
      <c r="D114" s="134"/>
      <c r="I114" s="135"/>
      <c r="J114" s="136"/>
      <c r="K114" s="135"/>
      <c r="L114" s="135"/>
      <c r="M114" s="136"/>
    </row>
    <row r="115" s="25" customFormat="1" customHeight="1" spans="4:13">
      <c r="D115" s="134"/>
      <c r="I115" s="135"/>
      <c r="J115" s="136"/>
      <c r="K115" s="135"/>
      <c r="L115" s="135"/>
      <c r="M115" s="136"/>
    </row>
    <row r="116" s="25" customFormat="1" customHeight="1" spans="4:13">
      <c r="D116" s="134"/>
      <c r="I116" s="135"/>
      <c r="J116" s="136"/>
      <c r="K116" s="135"/>
      <c r="L116" s="135"/>
      <c r="M116" s="136"/>
    </row>
  </sheetData>
  <sheetProtection formatCells="0" formatColumns="0" formatRows="0" insertRows="0" deleteRows="0" autoFilter="0"/>
  <mergeCells count="2">
    <mergeCell ref="A2:N2"/>
    <mergeCell ref="A4:N4"/>
  </mergeCells>
  <hyperlinks>
    <hyperlink ref="B1" location="参数!M16" display="返回索引页"/>
    <hyperlink ref="A1" location="交易性金融资产汇总表!B7" display="返回"/>
  </hyperlinks>
  <printOptions horizontalCentered="1"/>
  <pageMargins left="0.748031496062992" right="0.748031496062992" top="0.84" bottom="0.69" header="1.15"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
  <sheetViews>
    <sheetView showGridLines="0" showZeros="0" zoomScale="110" zoomScaleNormal="110" defaultGridColor="0" colorId="38" workbookViewId="0">
      <selection activeCell="A1" sqref="A1"/>
    </sheetView>
  </sheetViews>
  <sheetFormatPr defaultColWidth="9.07619047619048" defaultRowHeight="12.75"/>
  <cols>
    <col min="1" max="1" width="11.5714285714286" style="3" customWidth="1"/>
    <col min="2" max="2" width="8.57142857142857" style="3" customWidth="1"/>
    <col min="3" max="3" width="10.9238095238095" style="3" customWidth="1"/>
    <col min="4" max="5" width="18.9238095238095" style="3" customWidth="1"/>
    <col min="6" max="6" width="53.4285714285714" style="3" customWidth="1"/>
    <col min="7" max="15" width="9.07619047619048" style="3" hidden="1" customWidth="1"/>
    <col min="16" max="16384" width="9.07619047619048" style="3"/>
  </cols>
  <sheetData>
    <row r="1" s="1" customFormat="1" ht="14.25" spans="1:15">
      <c r="A1" s="4" t="s">
        <v>116</v>
      </c>
    </row>
    <row r="2" s="1" customFormat="1" ht="14.25" spans="1:15">
      <c r="A2" s="4" t="s">
        <v>8</v>
      </c>
    </row>
    <row r="3" ht="24" customHeight="1" spans="1:15">
      <c r="A3" s="5" t="s">
        <v>21278</v>
      </c>
      <c r="B3" s="6"/>
      <c r="C3" s="6"/>
      <c r="D3" s="6"/>
      <c r="E3" s="6"/>
      <c r="F3" s="6"/>
      <c r="M3" s="3">
        <v>20</v>
      </c>
      <c r="N3" s="3">
        <f>8+O3</f>
        <v>9</v>
      </c>
      <c r="O3" s="3">
        <v>1</v>
      </c>
    </row>
    <row r="4" ht="24" customHeight="1" spans="1:15">
      <c r="A4" s="7"/>
      <c r="B4" s="8"/>
      <c r="C4" s="8"/>
      <c r="D4" s="8"/>
      <c r="E4" s="8"/>
      <c r="F4" s="8"/>
    </row>
    <row r="5" ht="19.05" customHeight="1" spans="1:15">
      <c r="A5" s="9" t="e">
        <f>#REF!&amp;#REF!</f>
        <v>#REF!</v>
      </c>
      <c r="B5" s="10"/>
      <c r="C5" s="10"/>
      <c r="D5" s="10"/>
      <c r="E5" s="11" t="e">
        <f>#REF!&amp;#REF!&amp;#REF!&amp;#REF!&amp;#REF!&amp;#REF!&amp;#REF!</f>
        <v>#REF!</v>
      </c>
      <c r="F5" s="12" t="s">
        <v>35</v>
      </c>
    </row>
    <row r="6" s="2" customFormat="1" ht="33" customHeight="1" spans="1:15">
      <c r="A6" s="13" t="s">
        <v>21279</v>
      </c>
      <c r="B6" s="14" t="s">
        <v>21280</v>
      </c>
      <c r="C6" s="15" t="s">
        <v>21281</v>
      </c>
      <c r="D6" s="14" t="s">
        <v>70</v>
      </c>
      <c r="E6" s="14" t="s">
        <v>21282</v>
      </c>
      <c r="F6" s="13" t="s">
        <v>174</v>
      </c>
    </row>
    <row r="7" s="2" customFormat="1" ht="20.2" customHeight="1" spans="1:15">
      <c r="A7" s="16" t="s">
        <v>21283</v>
      </c>
      <c r="B7" s="17">
        <f>COUNTIF(应收账款!E7:E33,"1年以内")</f>
        <v>0</v>
      </c>
      <c r="C7" s="18">
        <f>IF($B$13&gt;0,ROUND(B7/$B$13*100,2),0)</f>
        <v>0</v>
      </c>
      <c r="D7" s="19">
        <f>应收账款!G32</f>
        <v>0</v>
      </c>
      <c r="E7" s="18">
        <f>IF($D$13&gt;0,ROUND(D7/$D$13*100,2),0)</f>
        <v>0</v>
      </c>
      <c r="F7" s="20"/>
    </row>
    <row r="8" s="2" customFormat="1" ht="20.2" customHeight="1" spans="1:15">
      <c r="A8" s="16" t="s">
        <v>21284</v>
      </c>
      <c r="B8" s="17">
        <f>COUNTIF(应收账款!E7:E33,"1-2年")</f>
        <v>0</v>
      </c>
      <c r="C8" s="18">
        <f>IF($B$13&gt;0,ROUND(B8/$B$13*100,2),0)</f>
        <v>0</v>
      </c>
      <c r="D8" s="19">
        <f>应收账款!H32</f>
        <v>0</v>
      </c>
      <c r="E8" s="18">
        <f>IF($D$13&gt;0,ROUND(D8/$D$13*100,2),0)</f>
        <v>0</v>
      </c>
      <c r="F8" s="20"/>
    </row>
    <row r="9" s="2" customFormat="1" ht="20.2" customHeight="1" spans="1:15">
      <c r="A9" s="16" t="s">
        <v>21285</v>
      </c>
      <c r="B9" s="17">
        <f>COUNTIF(应收账款!E7:E33,"2-3年")</f>
        <v>0</v>
      </c>
      <c r="C9" s="18">
        <f>IF($B$13&gt;0,ROUND(B9/$B$13*100,2),0)</f>
        <v>0</v>
      </c>
      <c r="D9" s="19">
        <f>应收账款!I32</f>
        <v>0</v>
      </c>
      <c r="E9" s="18">
        <f>IF($D$13&gt;0,ROUND(D9/$D$13*100,2),0)</f>
        <v>0</v>
      </c>
      <c r="F9" s="20"/>
    </row>
    <row r="10" s="2" customFormat="1" ht="20.2" customHeight="1" spans="1:15">
      <c r="A10" s="16" t="s">
        <v>21286</v>
      </c>
      <c r="B10" s="17">
        <f>COUNTIF(应收账款!E7:E33,"3-4年")</f>
        <v>0</v>
      </c>
      <c r="C10" s="18">
        <f t="shared" ref="C10:C12" si="0">IF($B$13&gt;0,ROUND(B10/$B$13*100,2),0)</f>
        <v>0</v>
      </c>
      <c r="D10" s="19">
        <f>应收账款!J32</f>
        <v>0</v>
      </c>
      <c r="E10" s="18">
        <f t="shared" ref="E10:E12" si="1">IF($D$13&gt;0,ROUND(D10/$D$13*100,2),0)</f>
        <v>0</v>
      </c>
      <c r="F10" s="20"/>
    </row>
    <row r="11" s="2" customFormat="1" ht="20.2" customHeight="1" spans="1:15">
      <c r="A11" s="16" t="s">
        <v>21287</v>
      </c>
      <c r="B11" s="17">
        <f>COUNTIF(应收账款!E7:E33,"4-5年")</f>
        <v>0</v>
      </c>
      <c r="C11" s="18">
        <f t="shared" si="0"/>
        <v>0</v>
      </c>
      <c r="D11" s="19">
        <f>应收账款!K32</f>
        <v>0</v>
      </c>
      <c r="E11" s="18">
        <f t="shared" si="1"/>
        <v>0</v>
      </c>
      <c r="F11" s="20"/>
    </row>
    <row r="12" s="2" customFormat="1" ht="20.2" customHeight="1" spans="1:15">
      <c r="A12" s="16" t="s">
        <v>21288</v>
      </c>
      <c r="B12" s="17">
        <f>COUNTIF(应收账款!E7:E33,"5年以内")</f>
        <v>0</v>
      </c>
      <c r="C12" s="18">
        <f t="shared" si="0"/>
        <v>0</v>
      </c>
      <c r="D12" s="19">
        <f>应收账款!L32</f>
        <v>0</v>
      </c>
      <c r="E12" s="18">
        <f t="shared" si="1"/>
        <v>0</v>
      </c>
      <c r="F12" s="20"/>
    </row>
    <row r="13" s="2" customFormat="1" ht="20.2" customHeight="1" spans="1:15">
      <c r="A13" s="21" t="s">
        <v>21289</v>
      </c>
      <c r="B13" s="17">
        <f>SUM(B7:B12)</f>
        <v>0</v>
      </c>
      <c r="C13" s="18">
        <f>SUM(C7:C12)</f>
        <v>0</v>
      </c>
      <c r="D13" s="19">
        <f>SUM(D7:D12)</f>
        <v>0</v>
      </c>
      <c r="E13" s="18">
        <f>SUM(E7:E12)</f>
        <v>0</v>
      </c>
      <c r="F13" s="20"/>
    </row>
  </sheetData>
  <mergeCells count="1">
    <mergeCell ref="A3:F3"/>
  </mergeCells>
  <hyperlinks>
    <hyperlink ref="A2" location="参数!M122" display="返回索引页"/>
    <hyperlink ref="A1" location="应收账款!E6" display="返回"/>
  </hyperlinks>
  <printOptions horizontalCentered="1"/>
  <pageMargins left="0.748031496062992" right="0.748031496062992" top="0.748031496062992" bottom="0.77" header="1.01" footer="0.72"/>
  <pageSetup paperSize="9" orientation="landscape" blackAndWhite="1"/>
  <headerFooter alignWithMargins="0">
    <oddHeader>&amp;R&amp;8表&amp;"Times New Roman,常规"9-6
&amp;"宋体,常规"共&amp;"Times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0"/>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5.28571428571429" style="139" customWidth="1"/>
    <col min="2" max="3" width="20.7142857142857" style="139" customWidth="1"/>
    <col min="4" max="5" width="7.71428571428571" style="195" customWidth="1"/>
    <col min="6" max="6" width="8.71428571428571" style="498" customWidth="1"/>
    <col min="7" max="7" width="12.7142857142857" style="178" customWidth="1"/>
    <col min="8" max="9" width="12.7142857142857" style="178" hidden="1" customWidth="1" outlineLevel="1"/>
    <col min="10" max="10" width="12.7142857142857" style="140" customWidth="1" collapsed="1"/>
    <col min="11" max="12" width="12.7142857142857" style="140" customWidth="1"/>
    <col min="13" max="13" width="8.28571428571429" style="178" customWidth="1"/>
    <col min="14" max="14" width="15.4285714285714" style="139" customWidth="1"/>
    <col min="15" max="16384" width="9.07619047619048" style="139"/>
  </cols>
  <sheetData>
    <row r="1" s="22" customFormat="1" customHeight="1" spans="1:14">
      <c r="A1" s="30" t="s">
        <v>116</v>
      </c>
      <c r="B1" s="31" t="s">
        <v>8</v>
      </c>
      <c r="D1" s="33"/>
      <c r="E1" s="33"/>
      <c r="F1" s="168"/>
      <c r="G1" s="34"/>
      <c r="H1" s="34"/>
      <c r="I1" s="34"/>
      <c r="J1" s="196"/>
      <c r="K1" s="196"/>
      <c r="L1" s="196"/>
      <c r="M1" s="34"/>
    </row>
    <row r="2" s="113" customFormat="1" ht="21" customHeight="1" spans="1:14">
      <c r="A2" s="116" t="s">
        <v>197</v>
      </c>
      <c r="B2" s="117"/>
      <c r="C2" s="117"/>
      <c r="D2" s="117"/>
      <c r="E2" s="117"/>
      <c r="F2" s="117"/>
      <c r="G2" s="117"/>
      <c r="H2" s="117"/>
      <c r="I2" s="117"/>
      <c r="J2" s="117"/>
      <c r="K2" s="117"/>
      <c r="L2" s="117"/>
      <c r="M2" s="117"/>
      <c r="N2" s="117"/>
    </row>
    <row r="3" s="113" customFormat="1" ht="11.2" customHeight="1" spans="1:14">
      <c r="A3" s="118"/>
      <c r="B3" s="118"/>
      <c r="C3" s="118"/>
      <c r="D3" s="118"/>
      <c r="E3" s="118"/>
      <c r="F3" s="118"/>
      <c r="G3" s="197"/>
      <c r="H3" s="197"/>
      <c r="I3" s="197"/>
      <c r="J3" s="197"/>
      <c r="K3" s="197"/>
      <c r="L3" s="197"/>
      <c r="M3" s="197"/>
      <c r="N3" s="38" t="s">
        <v>198</v>
      </c>
    </row>
    <row r="4" s="27" customFormat="1" ht="13.05" customHeight="1" spans="1:14">
      <c r="A4" s="39" t="e">
        <f>#REF!&amp;#REF!&amp;#REF!&amp;#REF!&amp;#REF!&amp;#REF!&amp;#REF!</f>
        <v>#REF!</v>
      </c>
      <c r="B4" s="39"/>
      <c r="C4" s="39"/>
      <c r="D4" s="39"/>
      <c r="E4" s="39"/>
      <c r="F4" s="39"/>
      <c r="G4" s="39"/>
      <c r="H4" s="39"/>
      <c r="I4" s="39"/>
      <c r="J4" s="39"/>
      <c r="K4" s="39"/>
      <c r="L4" s="39"/>
      <c r="M4" s="39"/>
      <c r="N4" s="39"/>
    </row>
    <row r="5" s="27" customFormat="1" ht="11.2" customHeight="1" spans="1:14">
      <c r="A5" s="40" t="e">
        <f>#REF!&amp;#REF!</f>
        <v>#REF!</v>
      </c>
      <c r="B5" s="40"/>
      <c r="D5" s="28"/>
      <c r="E5" s="41"/>
      <c r="F5" s="499"/>
      <c r="G5" s="88"/>
      <c r="H5" s="88"/>
      <c r="I5" s="88"/>
      <c r="J5" s="148"/>
      <c r="K5" s="164"/>
      <c r="L5" s="164"/>
      <c r="M5" s="29"/>
      <c r="N5" s="44" t="s">
        <v>35</v>
      </c>
    </row>
    <row r="6" s="24" customFormat="1" ht="18" customHeight="1" spans="1:14">
      <c r="A6" s="45" t="s">
        <v>102</v>
      </c>
      <c r="B6" s="122" t="s">
        <v>191</v>
      </c>
      <c r="C6" s="122" t="s">
        <v>199</v>
      </c>
      <c r="D6" s="123" t="s">
        <v>200</v>
      </c>
      <c r="E6" s="123" t="s">
        <v>193</v>
      </c>
      <c r="F6" s="500" t="s">
        <v>201</v>
      </c>
      <c r="G6" s="199" t="s">
        <v>202</v>
      </c>
      <c r="H6" s="199" t="s">
        <v>120</v>
      </c>
      <c r="I6" s="199" t="s">
        <v>121</v>
      </c>
      <c r="J6" s="201" t="s">
        <v>122</v>
      </c>
      <c r="K6" s="150" t="s">
        <v>123</v>
      </c>
      <c r="L6" s="150" t="s">
        <v>168</v>
      </c>
      <c r="M6" s="49" t="s">
        <v>125</v>
      </c>
      <c r="N6" s="122" t="s">
        <v>174</v>
      </c>
    </row>
    <row r="7" s="25" customFormat="1" ht="14" customHeight="1" spans="1:14">
      <c r="A7" s="50">
        <v>1</v>
      </c>
      <c r="B7" s="51"/>
      <c r="C7" s="51"/>
      <c r="D7" s="52"/>
      <c r="E7" s="52"/>
      <c r="F7" s="171"/>
      <c r="G7" s="53"/>
      <c r="H7" s="53"/>
      <c r="I7" s="53"/>
      <c r="J7" s="86">
        <f>H7+I7</f>
        <v>0</v>
      </c>
      <c r="K7" s="55"/>
      <c r="L7" s="155">
        <f t="shared" ref="L7:L35" si="0">IF((K7-J7)=0,0,K7-J7)</f>
        <v>0</v>
      </c>
      <c r="M7" s="156">
        <f>IF(L7=0,0,IF(L7=K7,100,IF(J7&lt;0,-(L7/J7*100),IF(L7&gt;0,ABS(L7/J7*100),(L7/J7*100)))))</f>
        <v>0</v>
      </c>
      <c r="N7" s="51"/>
    </row>
    <row r="8" s="25" customFormat="1" ht="14" customHeight="1" spans="1:14">
      <c r="A8" s="50"/>
      <c r="B8" s="51"/>
      <c r="C8" s="51"/>
      <c r="D8" s="52"/>
      <c r="E8" s="52"/>
      <c r="F8" s="171"/>
      <c r="G8" s="53"/>
      <c r="H8" s="53"/>
      <c r="I8" s="53"/>
      <c r="J8" s="86">
        <f t="shared" ref="J8:J34" si="1">H8+I8</f>
        <v>0</v>
      </c>
      <c r="K8" s="55"/>
      <c r="L8" s="155">
        <f t="shared" si="0"/>
        <v>0</v>
      </c>
      <c r="M8" s="156">
        <f t="shared" ref="M8:M35" si="2">IF(L8=0,0,IF(L8=K8,100,IF(J8&lt;0,-(L8/J8*100),IF(L8&gt;0,ABS(L8/J8*100),(L8/J8*100)))))</f>
        <v>0</v>
      </c>
      <c r="N8" s="51"/>
    </row>
    <row r="9" s="25" customFormat="1" ht="14" customHeight="1" spans="1:14">
      <c r="A9" s="50"/>
      <c r="B9" s="51"/>
      <c r="C9" s="51"/>
      <c r="D9" s="52"/>
      <c r="E9" s="52"/>
      <c r="F9" s="171"/>
      <c r="G9" s="53"/>
      <c r="H9" s="53"/>
      <c r="I9" s="53"/>
      <c r="J9" s="86">
        <f t="shared" si="1"/>
        <v>0</v>
      </c>
      <c r="K9" s="55"/>
      <c r="L9" s="155">
        <f t="shared" si="0"/>
        <v>0</v>
      </c>
      <c r="M9" s="156">
        <f t="shared" si="2"/>
        <v>0</v>
      </c>
      <c r="N9" s="51"/>
    </row>
    <row r="10" s="25" customFormat="1" ht="14" customHeight="1" spans="1:14">
      <c r="A10" s="50"/>
      <c r="B10" s="51"/>
      <c r="C10" s="51"/>
      <c r="D10" s="52"/>
      <c r="E10" s="52"/>
      <c r="F10" s="171"/>
      <c r="G10" s="53"/>
      <c r="H10" s="53"/>
      <c r="I10" s="53"/>
      <c r="J10" s="86">
        <f t="shared" si="1"/>
        <v>0</v>
      </c>
      <c r="K10" s="55"/>
      <c r="L10" s="155">
        <f t="shared" si="0"/>
        <v>0</v>
      </c>
      <c r="M10" s="156">
        <f t="shared" si="2"/>
        <v>0</v>
      </c>
      <c r="N10" s="51"/>
    </row>
    <row r="11" s="25" customFormat="1" ht="14" customHeight="1" spans="1:14">
      <c r="A11" s="50"/>
      <c r="B11" s="51"/>
      <c r="C11" s="51"/>
      <c r="D11" s="52"/>
      <c r="E11" s="52"/>
      <c r="F11" s="171"/>
      <c r="G11" s="53"/>
      <c r="H11" s="53"/>
      <c r="I11" s="53"/>
      <c r="J11" s="86">
        <f t="shared" si="1"/>
        <v>0</v>
      </c>
      <c r="K11" s="55"/>
      <c r="L11" s="155">
        <f t="shared" si="0"/>
        <v>0</v>
      </c>
      <c r="M11" s="156">
        <f t="shared" si="2"/>
        <v>0</v>
      </c>
      <c r="N11" s="51"/>
    </row>
    <row r="12" s="25" customFormat="1" ht="14" customHeight="1" spans="1:14">
      <c r="A12" s="50"/>
      <c r="B12" s="51"/>
      <c r="C12" s="51"/>
      <c r="D12" s="52"/>
      <c r="E12" s="52"/>
      <c r="F12" s="171"/>
      <c r="G12" s="53"/>
      <c r="H12" s="53"/>
      <c r="I12" s="53"/>
      <c r="J12" s="86">
        <f t="shared" si="1"/>
        <v>0</v>
      </c>
      <c r="K12" s="55"/>
      <c r="L12" s="155">
        <f t="shared" si="0"/>
        <v>0</v>
      </c>
      <c r="M12" s="156">
        <f t="shared" si="2"/>
        <v>0</v>
      </c>
      <c r="N12" s="51"/>
    </row>
    <row r="13" s="25" customFormat="1" ht="14" customHeight="1" spans="1:14">
      <c r="A13" s="50"/>
      <c r="B13" s="51"/>
      <c r="C13" s="51"/>
      <c r="D13" s="52"/>
      <c r="E13" s="52"/>
      <c r="F13" s="171"/>
      <c r="G13" s="53"/>
      <c r="H13" s="53"/>
      <c r="I13" s="53"/>
      <c r="J13" s="86">
        <f t="shared" si="1"/>
        <v>0</v>
      </c>
      <c r="K13" s="55"/>
      <c r="L13" s="155">
        <f t="shared" si="0"/>
        <v>0</v>
      </c>
      <c r="M13" s="156">
        <f t="shared" si="2"/>
        <v>0</v>
      </c>
      <c r="N13" s="51"/>
    </row>
    <row r="14" s="25" customFormat="1" ht="14" customHeight="1" spans="1:14">
      <c r="A14" s="50"/>
      <c r="B14" s="51"/>
      <c r="C14" s="51"/>
      <c r="D14" s="52"/>
      <c r="E14" s="52"/>
      <c r="F14" s="171"/>
      <c r="G14" s="53"/>
      <c r="H14" s="53"/>
      <c r="I14" s="53"/>
      <c r="J14" s="86">
        <f t="shared" si="1"/>
        <v>0</v>
      </c>
      <c r="K14" s="55"/>
      <c r="L14" s="155">
        <f t="shared" si="0"/>
        <v>0</v>
      </c>
      <c r="M14" s="156">
        <f t="shared" si="2"/>
        <v>0</v>
      </c>
      <c r="N14" s="51"/>
    </row>
    <row r="15" s="25" customFormat="1" ht="14" customHeight="1" spans="1:14">
      <c r="A15" s="50"/>
      <c r="B15" s="51"/>
      <c r="C15" s="51"/>
      <c r="D15" s="52"/>
      <c r="E15" s="52"/>
      <c r="F15" s="171"/>
      <c r="G15" s="53"/>
      <c r="H15" s="53"/>
      <c r="I15" s="53"/>
      <c r="J15" s="86">
        <f t="shared" si="1"/>
        <v>0</v>
      </c>
      <c r="K15" s="55"/>
      <c r="L15" s="155">
        <f t="shared" si="0"/>
        <v>0</v>
      </c>
      <c r="M15" s="156">
        <f t="shared" si="2"/>
        <v>0</v>
      </c>
      <c r="N15" s="51"/>
    </row>
    <row r="16" s="25" customFormat="1" ht="14" customHeight="1" spans="1:14">
      <c r="A16" s="50"/>
      <c r="B16" s="51"/>
      <c r="C16" s="51"/>
      <c r="D16" s="52"/>
      <c r="E16" s="52"/>
      <c r="F16" s="171"/>
      <c r="G16" s="53"/>
      <c r="H16" s="53"/>
      <c r="I16" s="53"/>
      <c r="J16" s="86">
        <f t="shared" si="1"/>
        <v>0</v>
      </c>
      <c r="K16" s="55"/>
      <c r="L16" s="155">
        <f t="shared" si="0"/>
        <v>0</v>
      </c>
      <c r="M16" s="156">
        <f t="shared" si="2"/>
        <v>0</v>
      </c>
      <c r="N16" s="51"/>
    </row>
    <row r="17" s="25" customFormat="1" ht="14" customHeight="1" spans="1:14">
      <c r="A17" s="50"/>
      <c r="B17" s="51"/>
      <c r="C17" s="51"/>
      <c r="D17" s="52"/>
      <c r="E17" s="52"/>
      <c r="F17" s="171"/>
      <c r="G17" s="53"/>
      <c r="H17" s="53"/>
      <c r="I17" s="53"/>
      <c r="J17" s="86">
        <f t="shared" si="1"/>
        <v>0</v>
      </c>
      <c r="K17" s="55"/>
      <c r="L17" s="155">
        <f t="shared" si="0"/>
        <v>0</v>
      </c>
      <c r="M17" s="156">
        <f t="shared" si="2"/>
        <v>0</v>
      </c>
      <c r="N17" s="51"/>
    </row>
    <row r="18" s="25" customFormat="1" ht="14" customHeight="1" spans="1:14">
      <c r="A18" s="50"/>
      <c r="B18" s="51"/>
      <c r="C18" s="51"/>
      <c r="D18" s="52"/>
      <c r="E18" s="52"/>
      <c r="F18" s="171"/>
      <c r="G18" s="53"/>
      <c r="H18" s="53"/>
      <c r="I18" s="53"/>
      <c r="J18" s="86">
        <f t="shared" si="1"/>
        <v>0</v>
      </c>
      <c r="K18" s="55"/>
      <c r="L18" s="155">
        <f t="shared" si="0"/>
        <v>0</v>
      </c>
      <c r="M18" s="156">
        <f t="shared" si="2"/>
        <v>0</v>
      </c>
      <c r="N18" s="51"/>
    </row>
    <row r="19" s="25" customFormat="1" ht="14" customHeight="1" spans="1:14">
      <c r="A19" s="50"/>
      <c r="B19" s="51"/>
      <c r="C19" s="51"/>
      <c r="D19" s="52"/>
      <c r="E19" s="52"/>
      <c r="F19" s="171"/>
      <c r="G19" s="53"/>
      <c r="H19" s="53"/>
      <c r="I19" s="53"/>
      <c r="J19" s="86">
        <f t="shared" si="1"/>
        <v>0</v>
      </c>
      <c r="K19" s="55"/>
      <c r="L19" s="155">
        <f t="shared" si="0"/>
        <v>0</v>
      </c>
      <c r="M19" s="156">
        <f t="shared" si="2"/>
        <v>0</v>
      </c>
      <c r="N19" s="51"/>
    </row>
    <row r="20" s="25" customFormat="1" ht="14" customHeight="1" spans="1:14">
      <c r="A20" s="50"/>
      <c r="B20" s="51"/>
      <c r="C20" s="51"/>
      <c r="D20" s="52"/>
      <c r="E20" s="52"/>
      <c r="F20" s="171"/>
      <c r="G20" s="53"/>
      <c r="H20" s="53"/>
      <c r="I20" s="53"/>
      <c r="J20" s="86">
        <f t="shared" si="1"/>
        <v>0</v>
      </c>
      <c r="K20" s="55"/>
      <c r="L20" s="155">
        <f t="shared" si="0"/>
        <v>0</v>
      </c>
      <c r="M20" s="156">
        <f t="shared" si="2"/>
        <v>0</v>
      </c>
      <c r="N20" s="51"/>
    </row>
    <row r="21" s="25" customFormat="1" ht="14" customHeight="1" spans="1:14">
      <c r="A21" s="50"/>
      <c r="B21" s="51"/>
      <c r="C21" s="51"/>
      <c r="D21" s="52"/>
      <c r="E21" s="52"/>
      <c r="F21" s="171"/>
      <c r="G21" s="53"/>
      <c r="H21" s="53"/>
      <c r="I21" s="53"/>
      <c r="J21" s="86">
        <f t="shared" si="1"/>
        <v>0</v>
      </c>
      <c r="K21" s="55"/>
      <c r="L21" s="155">
        <f t="shared" si="0"/>
        <v>0</v>
      </c>
      <c r="M21" s="156">
        <f t="shared" si="2"/>
        <v>0</v>
      </c>
      <c r="N21" s="51"/>
    </row>
    <row r="22" s="25" customFormat="1" ht="14" customHeight="1" spans="1:14">
      <c r="A22" s="50"/>
      <c r="B22" s="51"/>
      <c r="C22" s="51"/>
      <c r="D22" s="52"/>
      <c r="E22" s="52"/>
      <c r="F22" s="171"/>
      <c r="G22" s="53"/>
      <c r="H22" s="53"/>
      <c r="I22" s="53"/>
      <c r="J22" s="86">
        <f t="shared" si="1"/>
        <v>0</v>
      </c>
      <c r="K22" s="55"/>
      <c r="L22" s="155">
        <f t="shared" si="0"/>
        <v>0</v>
      </c>
      <c r="M22" s="156">
        <f t="shared" si="2"/>
        <v>0</v>
      </c>
      <c r="N22" s="51"/>
    </row>
    <row r="23" s="25" customFormat="1" ht="14" customHeight="1" spans="1:14">
      <c r="A23" s="50"/>
      <c r="B23" s="51"/>
      <c r="C23" s="51"/>
      <c r="D23" s="52"/>
      <c r="E23" s="52"/>
      <c r="F23" s="171"/>
      <c r="G23" s="53"/>
      <c r="H23" s="53"/>
      <c r="I23" s="53"/>
      <c r="J23" s="86">
        <f t="shared" si="1"/>
        <v>0</v>
      </c>
      <c r="K23" s="55"/>
      <c r="L23" s="155">
        <f t="shared" si="0"/>
        <v>0</v>
      </c>
      <c r="M23" s="156">
        <f t="shared" si="2"/>
        <v>0</v>
      </c>
      <c r="N23" s="51"/>
    </row>
    <row r="24" s="25" customFormat="1" ht="14" customHeight="1" spans="1:14">
      <c r="A24" s="50"/>
      <c r="B24" s="51"/>
      <c r="C24" s="51"/>
      <c r="D24" s="52"/>
      <c r="E24" s="52"/>
      <c r="F24" s="171"/>
      <c r="G24" s="53"/>
      <c r="H24" s="53"/>
      <c r="I24" s="53"/>
      <c r="J24" s="86">
        <f t="shared" si="1"/>
        <v>0</v>
      </c>
      <c r="K24" s="55"/>
      <c r="L24" s="155">
        <f t="shared" si="0"/>
        <v>0</v>
      </c>
      <c r="M24" s="156">
        <f t="shared" si="2"/>
        <v>0</v>
      </c>
      <c r="N24" s="51"/>
    </row>
    <row r="25" s="25" customFormat="1" ht="14" customHeight="1" spans="1:14">
      <c r="A25" s="50"/>
      <c r="B25" s="51"/>
      <c r="C25" s="51"/>
      <c r="D25" s="52"/>
      <c r="E25" s="52"/>
      <c r="F25" s="171"/>
      <c r="G25" s="53"/>
      <c r="H25" s="53"/>
      <c r="I25" s="53"/>
      <c r="J25" s="86">
        <f t="shared" si="1"/>
        <v>0</v>
      </c>
      <c r="K25" s="55"/>
      <c r="L25" s="155">
        <f t="shared" si="0"/>
        <v>0</v>
      </c>
      <c r="M25" s="156">
        <f t="shared" si="2"/>
        <v>0</v>
      </c>
      <c r="N25" s="51"/>
    </row>
    <row r="26" s="25" customFormat="1" ht="14" customHeight="1" spans="1:14">
      <c r="A26" s="50"/>
      <c r="B26" s="51"/>
      <c r="C26" s="51"/>
      <c r="D26" s="52"/>
      <c r="E26" s="52"/>
      <c r="F26" s="171"/>
      <c r="G26" s="53"/>
      <c r="H26" s="53"/>
      <c r="I26" s="53"/>
      <c r="J26" s="86">
        <f t="shared" si="1"/>
        <v>0</v>
      </c>
      <c r="K26" s="55"/>
      <c r="L26" s="155">
        <f t="shared" si="0"/>
        <v>0</v>
      </c>
      <c r="M26" s="156">
        <f t="shared" si="2"/>
        <v>0</v>
      </c>
      <c r="N26" s="51"/>
    </row>
    <row r="27" s="25" customFormat="1" ht="14" customHeight="1" spans="1:14">
      <c r="A27" s="50"/>
      <c r="B27" s="51"/>
      <c r="C27" s="51"/>
      <c r="D27" s="52"/>
      <c r="E27" s="52"/>
      <c r="F27" s="171"/>
      <c r="G27" s="53"/>
      <c r="H27" s="53"/>
      <c r="I27" s="53"/>
      <c r="J27" s="86">
        <f t="shared" si="1"/>
        <v>0</v>
      </c>
      <c r="K27" s="55"/>
      <c r="L27" s="155">
        <f t="shared" si="0"/>
        <v>0</v>
      </c>
      <c r="M27" s="156">
        <f t="shared" si="2"/>
        <v>0</v>
      </c>
      <c r="N27" s="51"/>
    </row>
    <row r="28" s="25" customFormat="1" ht="14" customHeight="1" spans="1:14">
      <c r="A28" s="50"/>
      <c r="B28" s="51"/>
      <c r="C28" s="51"/>
      <c r="D28" s="52"/>
      <c r="E28" s="52"/>
      <c r="F28" s="171"/>
      <c r="G28" s="53"/>
      <c r="H28" s="53"/>
      <c r="I28" s="53"/>
      <c r="J28" s="86">
        <f t="shared" si="1"/>
        <v>0</v>
      </c>
      <c r="K28" s="55"/>
      <c r="L28" s="155">
        <f t="shared" si="0"/>
        <v>0</v>
      </c>
      <c r="M28" s="156">
        <f t="shared" si="2"/>
        <v>0</v>
      </c>
      <c r="N28" s="51"/>
    </row>
    <row r="29" s="25" customFormat="1" ht="14" customHeight="1" spans="1:14">
      <c r="A29" s="50"/>
      <c r="B29" s="51"/>
      <c r="C29" s="51"/>
      <c r="D29" s="52"/>
      <c r="E29" s="52"/>
      <c r="F29" s="171"/>
      <c r="G29" s="53"/>
      <c r="H29" s="53"/>
      <c r="I29" s="53"/>
      <c r="J29" s="86">
        <f t="shared" si="1"/>
        <v>0</v>
      </c>
      <c r="K29" s="55"/>
      <c r="L29" s="155">
        <f t="shared" si="0"/>
        <v>0</v>
      </c>
      <c r="M29" s="156">
        <f t="shared" si="2"/>
        <v>0</v>
      </c>
      <c r="N29" s="51"/>
    </row>
    <row r="30" s="25" customFormat="1" ht="14" customHeight="1" spans="1:14">
      <c r="A30" s="50"/>
      <c r="B30" s="51"/>
      <c r="C30" s="51"/>
      <c r="D30" s="52"/>
      <c r="E30" s="52"/>
      <c r="F30" s="171"/>
      <c r="G30" s="53"/>
      <c r="H30" s="53"/>
      <c r="I30" s="53"/>
      <c r="J30" s="86">
        <f t="shared" si="1"/>
        <v>0</v>
      </c>
      <c r="K30" s="55"/>
      <c r="L30" s="155">
        <f t="shared" si="0"/>
        <v>0</v>
      </c>
      <c r="M30" s="156">
        <f t="shared" si="2"/>
        <v>0</v>
      </c>
      <c r="N30" s="51"/>
    </row>
    <row r="31" s="25" customFormat="1" ht="14" customHeight="1" spans="1:14">
      <c r="A31" s="50"/>
      <c r="B31" s="51"/>
      <c r="C31" s="51"/>
      <c r="D31" s="52"/>
      <c r="E31" s="52"/>
      <c r="F31" s="171"/>
      <c r="G31" s="53"/>
      <c r="H31" s="53"/>
      <c r="I31" s="53"/>
      <c r="J31" s="86">
        <f t="shared" si="1"/>
        <v>0</v>
      </c>
      <c r="K31" s="55"/>
      <c r="L31" s="155">
        <f t="shared" si="0"/>
        <v>0</v>
      </c>
      <c r="M31" s="156">
        <f t="shared" si="2"/>
        <v>0</v>
      </c>
      <c r="N31" s="51"/>
    </row>
    <row r="32" s="25" customFormat="1" ht="14" customHeight="1" spans="1:14">
      <c r="A32" s="50"/>
      <c r="B32" s="51"/>
      <c r="C32" s="51"/>
      <c r="D32" s="52"/>
      <c r="E32" s="52"/>
      <c r="F32" s="171"/>
      <c r="G32" s="53"/>
      <c r="H32" s="53"/>
      <c r="I32" s="53"/>
      <c r="J32" s="86">
        <f t="shared" si="1"/>
        <v>0</v>
      </c>
      <c r="K32" s="55"/>
      <c r="L32" s="155">
        <f t="shared" si="0"/>
        <v>0</v>
      </c>
      <c r="M32" s="156">
        <f t="shared" si="2"/>
        <v>0</v>
      </c>
      <c r="N32" s="51"/>
    </row>
    <row r="33" s="25" customFormat="1" ht="14" customHeight="1" spans="1:14">
      <c r="A33" s="50"/>
      <c r="B33" s="51"/>
      <c r="C33" s="51"/>
      <c r="D33" s="52"/>
      <c r="E33" s="52"/>
      <c r="F33" s="171"/>
      <c r="G33" s="53"/>
      <c r="H33" s="53"/>
      <c r="I33" s="53"/>
      <c r="J33" s="86">
        <f t="shared" si="1"/>
        <v>0</v>
      </c>
      <c r="K33" s="55"/>
      <c r="L33" s="155">
        <f t="shared" si="0"/>
        <v>0</v>
      </c>
      <c r="M33" s="156">
        <f t="shared" si="2"/>
        <v>0</v>
      </c>
      <c r="N33" s="51"/>
    </row>
    <row r="34" s="25" customFormat="1" ht="14" customHeight="1" spans="1:14">
      <c r="A34" s="50"/>
      <c r="B34" s="51"/>
      <c r="C34" s="51"/>
      <c r="D34" s="52"/>
      <c r="E34" s="52"/>
      <c r="F34" s="171"/>
      <c r="G34" s="53"/>
      <c r="H34" s="53"/>
      <c r="I34" s="53"/>
      <c r="J34" s="86">
        <f t="shared" si="1"/>
        <v>0</v>
      </c>
      <c r="K34" s="55"/>
      <c r="L34" s="155">
        <f t="shared" si="0"/>
        <v>0</v>
      </c>
      <c r="M34" s="156">
        <f t="shared" si="2"/>
        <v>0</v>
      </c>
      <c r="N34" s="51"/>
    </row>
    <row r="35" s="26" customFormat="1" ht="14" customHeight="1" spans="1:14">
      <c r="A35" s="127"/>
      <c r="B35" s="128" t="s">
        <v>72</v>
      </c>
      <c r="C35" s="56"/>
      <c r="D35" s="58"/>
      <c r="E35" s="58"/>
      <c r="F35" s="172"/>
      <c r="G35" s="87"/>
      <c r="H35" s="54">
        <f>ROUND(SUM(H7:H34),2)</f>
        <v>0</v>
      </c>
      <c r="I35" s="54">
        <f>ROUND(SUM(I7:I34),2)</f>
        <v>0</v>
      </c>
      <c r="J35" s="54">
        <f>ROUND(SUM(J7:J34),2)</f>
        <v>0</v>
      </c>
      <c r="K35" s="54">
        <f>ROUND(SUM(K7:K34),2)</f>
        <v>0</v>
      </c>
      <c r="L35" s="54">
        <f t="shared" si="0"/>
        <v>0</v>
      </c>
      <c r="M35" s="183">
        <f t="shared" si="2"/>
        <v>0</v>
      </c>
      <c r="N35" s="56"/>
    </row>
    <row r="36" s="27" customFormat="1" ht="13.05" customHeight="1" spans="1:14">
      <c r="A36" s="59" t="e">
        <f>#REF!&amp;#REF!</f>
        <v>#REF!</v>
      </c>
      <c r="C36" s="130"/>
      <c r="D36" s="407"/>
      <c r="E36" s="28"/>
      <c r="F36" s="501"/>
      <c r="G36" s="205"/>
      <c r="H36" s="205"/>
      <c r="I36" s="205"/>
      <c r="J36" s="206" t="e">
        <f>#REF!</f>
        <v>#REF!</v>
      </c>
      <c r="K36" s="29"/>
      <c r="L36" s="29"/>
      <c r="M36" s="29"/>
    </row>
    <row r="37" s="27" customFormat="1" customHeight="1" spans="1:14">
      <c r="A37" s="27" t="e">
        <f>#REF!&amp;#REF!&amp;#REF!&amp;#REF!&amp;#REF!&amp;#REF!&amp;#REF!</f>
        <v>#REF!</v>
      </c>
      <c r="D37" s="28"/>
      <c r="E37" s="28"/>
      <c r="F37" s="167"/>
      <c r="G37" s="29"/>
      <c r="H37" s="29"/>
      <c r="I37" s="29"/>
      <c r="J37" s="148" t="e">
        <f>#REF!&amp;#REF!</f>
        <v>#REF!</v>
      </c>
      <c r="K37" s="148"/>
      <c r="L37" s="148"/>
      <c r="M37" s="29"/>
    </row>
    <row r="38" s="27" customFormat="1" customHeight="1" spans="1:14">
      <c r="D38" s="28"/>
      <c r="E38" s="28"/>
      <c r="F38" s="167"/>
      <c r="G38" s="29"/>
      <c r="H38" s="29"/>
      <c r="I38" s="29"/>
      <c r="J38" s="148"/>
      <c r="K38" s="148"/>
      <c r="L38" s="148"/>
      <c r="M38" s="29"/>
    </row>
    <row r="39" s="27" customFormat="1" customHeight="1" spans="1:14">
      <c r="D39" s="28"/>
      <c r="E39" s="28"/>
      <c r="F39" s="167"/>
      <c r="G39" s="29"/>
      <c r="H39" s="29"/>
      <c r="I39" s="29"/>
      <c r="J39" s="148"/>
      <c r="K39" s="148"/>
      <c r="L39" s="148"/>
      <c r="M39" s="29"/>
    </row>
    <row r="40" s="27" customFormat="1" customHeight="1" spans="1:14">
      <c r="D40" s="28"/>
      <c r="E40" s="28"/>
      <c r="F40" s="167"/>
      <c r="G40" s="29"/>
      <c r="H40" s="29"/>
      <c r="I40" s="29"/>
      <c r="J40" s="148"/>
      <c r="K40" s="148"/>
      <c r="L40" s="148"/>
      <c r="M40" s="29"/>
    </row>
    <row r="41" s="27" customFormat="1" customHeight="1" spans="1:14">
      <c r="D41" s="28"/>
      <c r="E41" s="28"/>
      <c r="F41" s="167"/>
      <c r="G41" s="29"/>
      <c r="H41" s="29"/>
      <c r="I41" s="29"/>
      <c r="J41" s="148"/>
      <c r="K41" s="148"/>
      <c r="L41" s="148"/>
      <c r="M41" s="29"/>
    </row>
    <row r="42" s="27" customFormat="1" customHeight="1" spans="1:14">
      <c r="D42" s="28"/>
      <c r="E42" s="28"/>
      <c r="F42" s="167"/>
      <c r="G42" s="29"/>
      <c r="H42" s="29"/>
      <c r="I42" s="29"/>
      <c r="J42" s="148"/>
      <c r="K42" s="148"/>
      <c r="L42" s="148"/>
      <c r="M42" s="29"/>
    </row>
    <row r="43" s="27" customFormat="1" customHeight="1" spans="1:14">
      <c r="D43" s="28"/>
      <c r="E43" s="28"/>
      <c r="F43" s="167"/>
      <c r="G43" s="29"/>
      <c r="H43" s="29"/>
      <c r="I43" s="29"/>
      <c r="J43" s="148"/>
      <c r="K43" s="148"/>
      <c r="L43" s="148"/>
      <c r="M43" s="29"/>
    </row>
    <row r="44" s="27" customFormat="1" customHeight="1" spans="1:14">
      <c r="D44" s="28"/>
      <c r="E44" s="28"/>
      <c r="F44" s="167"/>
      <c r="G44" s="29"/>
      <c r="H44" s="29"/>
      <c r="I44" s="29"/>
      <c r="J44" s="148"/>
      <c r="K44" s="148"/>
      <c r="L44" s="148"/>
      <c r="M44" s="29"/>
    </row>
    <row r="45" s="27" customFormat="1" customHeight="1" spans="1:14">
      <c r="D45" s="28"/>
      <c r="E45" s="28"/>
      <c r="F45" s="167"/>
      <c r="G45" s="29"/>
      <c r="H45" s="29"/>
      <c r="I45" s="29"/>
      <c r="J45" s="148"/>
      <c r="K45" s="148"/>
      <c r="L45" s="148"/>
      <c r="M45" s="29"/>
    </row>
    <row r="46" s="27" customFormat="1" customHeight="1" spans="1:14">
      <c r="D46" s="28"/>
      <c r="E46" s="28"/>
      <c r="F46" s="167"/>
      <c r="G46" s="29"/>
      <c r="H46" s="29"/>
      <c r="I46" s="29"/>
      <c r="J46" s="148"/>
      <c r="K46" s="148"/>
      <c r="L46" s="148"/>
      <c r="M46" s="29"/>
    </row>
    <row r="47" s="27" customFormat="1" customHeight="1" spans="1:14">
      <c r="D47" s="28"/>
      <c r="E47" s="28"/>
      <c r="F47" s="167"/>
      <c r="G47" s="29"/>
      <c r="H47" s="29"/>
      <c r="I47" s="29"/>
      <c r="J47" s="148"/>
      <c r="K47" s="148"/>
      <c r="L47" s="148"/>
      <c r="M47" s="29"/>
    </row>
    <row r="48" s="27" customFormat="1" customHeight="1" spans="1:14">
      <c r="D48" s="28"/>
      <c r="E48" s="28"/>
      <c r="F48" s="167"/>
      <c r="G48" s="29"/>
      <c r="H48" s="29"/>
      <c r="I48" s="29"/>
      <c r="J48" s="148"/>
      <c r="K48" s="148"/>
      <c r="L48" s="148"/>
      <c r="M48" s="29"/>
    </row>
    <row r="49" s="27" customFormat="1" customHeight="1" spans="4:13">
      <c r="D49" s="28"/>
      <c r="E49" s="28"/>
      <c r="F49" s="167"/>
      <c r="G49" s="29"/>
      <c r="H49" s="29"/>
      <c r="I49" s="29"/>
      <c r="J49" s="148"/>
      <c r="K49" s="148"/>
      <c r="L49" s="148"/>
      <c r="M49" s="29"/>
    </row>
    <row r="50" s="27" customFormat="1" customHeight="1" spans="4:13">
      <c r="D50" s="28"/>
      <c r="E50" s="28"/>
      <c r="F50" s="167"/>
      <c r="G50" s="29"/>
      <c r="H50" s="29"/>
      <c r="I50" s="29"/>
      <c r="J50" s="148"/>
      <c r="K50" s="148"/>
      <c r="L50" s="148"/>
      <c r="M50" s="29"/>
    </row>
    <row r="51" s="27" customFormat="1" customHeight="1" spans="4:13">
      <c r="D51" s="28"/>
      <c r="E51" s="28"/>
      <c r="F51" s="167"/>
      <c r="G51" s="29"/>
      <c r="H51" s="29"/>
      <c r="I51" s="29"/>
      <c r="J51" s="148"/>
      <c r="K51" s="148"/>
      <c r="L51" s="148"/>
      <c r="M51" s="29"/>
    </row>
    <row r="52" s="27" customFormat="1" customHeight="1" spans="4:13">
      <c r="D52" s="28"/>
      <c r="E52" s="28"/>
      <c r="F52" s="167"/>
      <c r="G52" s="29"/>
      <c r="H52" s="29"/>
      <c r="I52" s="29"/>
      <c r="J52" s="148"/>
      <c r="K52" s="148"/>
      <c r="L52" s="148"/>
      <c r="M52" s="29"/>
    </row>
    <row r="53" s="27" customFormat="1" customHeight="1" spans="4:13">
      <c r="D53" s="28"/>
      <c r="E53" s="28"/>
      <c r="F53" s="167"/>
      <c r="G53" s="29"/>
      <c r="H53" s="29"/>
      <c r="I53" s="29"/>
      <c r="J53" s="148"/>
      <c r="K53" s="148"/>
      <c r="L53" s="148"/>
      <c r="M53" s="29"/>
    </row>
    <row r="54" s="27" customFormat="1" customHeight="1" spans="4:13">
      <c r="D54" s="28"/>
      <c r="E54" s="28"/>
      <c r="F54" s="167"/>
      <c r="G54" s="29"/>
      <c r="H54" s="29"/>
      <c r="I54" s="29"/>
      <c r="J54" s="148"/>
      <c r="K54" s="148"/>
      <c r="L54" s="148"/>
      <c r="M54" s="29"/>
    </row>
    <row r="55" s="27" customFormat="1" customHeight="1" spans="4:13">
      <c r="D55" s="28"/>
      <c r="E55" s="28"/>
      <c r="F55" s="167"/>
      <c r="G55" s="29"/>
      <c r="H55" s="29"/>
      <c r="I55" s="29"/>
      <c r="J55" s="148"/>
      <c r="K55" s="148"/>
      <c r="L55" s="148"/>
      <c r="M55" s="29"/>
    </row>
    <row r="56" s="27" customFormat="1" customHeight="1" spans="4:13">
      <c r="D56" s="28"/>
      <c r="E56" s="28"/>
      <c r="F56" s="167"/>
      <c r="G56" s="29"/>
      <c r="H56" s="29"/>
      <c r="I56" s="29"/>
      <c r="J56" s="148"/>
      <c r="K56" s="148"/>
      <c r="L56" s="148"/>
      <c r="M56" s="29"/>
    </row>
    <row r="57" s="27" customFormat="1" customHeight="1" spans="4:13">
      <c r="D57" s="28"/>
      <c r="E57" s="28"/>
      <c r="F57" s="167"/>
      <c r="G57" s="29"/>
      <c r="H57" s="29"/>
      <c r="I57" s="29"/>
      <c r="J57" s="148"/>
      <c r="K57" s="148"/>
      <c r="L57" s="148"/>
      <c r="M57" s="29"/>
    </row>
    <row r="58" s="27" customFormat="1" customHeight="1" spans="4:13">
      <c r="D58" s="28"/>
      <c r="E58" s="28"/>
      <c r="F58" s="167"/>
      <c r="G58" s="29"/>
      <c r="H58" s="29"/>
      <c r="I58" s="29"/>
      <c r="J58" s="148"/>
      <c r="K58" s="148"/>
      <c r="L58" s="148"/>
      <c r="M58" s="29"/>
    </row>
    <row r="59" s="27" customFormat="1" customHeight="1" spans="4:13">
      <c r="D59" s="28"/>
      <c r="E59" s="28"/>
      <c r="F59" s="167"/>
      <c r="G59" s="29"/>
      <c r="H59" s="29"/>
      <c r="I59" s="29"/>
      <c r="J59" s="148"/>
      <c r="K59" s="148"/>
      <c r="L59" s="148"/>
      <c r="M59" s="29"/>
    </row>
    <row r="60" s="27" customFormat="1" customHeight="1" spans="4:13">
      <c r="D60" s="28"/>
      <c r="E60" s="28"/>
      <c r="F60" s="167"/>
      <c r="G60" s="29"/>
      <c r="H60" s="29"/>
      <c r="I60" s="29"/>
      <c r="J60" s="148"/>
      <c r="K60" s="148"/>
      <c r="L60" s="148"/>
      <c r="M60" s="29"/>
    </row>
    <row r="61" s="27" customFormat="1" customHeight="1" spans="4:13">
      <c r="D61" s="28"/>
      <c r="E61" s="28"/>
      <c r="F61" s="167"/>
      <c r="G61" s="29"/>
      <c r="H61" s="29"/>
      <c r="I61" s="29"/>
      <c r="J61" s="148"/>
      <c r="K61" s="148"/>
      <c r="L61" s="148"/>
      <c r="M61" s="29"/>
    </row>
    <row r="62" s="27" customFormat="1" customHeight="1" spans="4:13">
      <c r="D62" s="28"/>
      <c r="E62" s="28"/>
      <c r="F62" s="167"/>
      <c r="G62" s="29"/>
      <c r="H62" s="29"/>
      <c r="I62" s="29"/>
      <c r="J62" s="148"/>
      <c r="K62" s="148"/>
      <c r="L62" s="148"/>
      <c r="M62" s="29"/>
    </row>
    <row r="63" s="27" customFormat="1" customHeight="1" spans="4:13">
      <c r="D63" s="28"/>
      <c r="E63" s="28"/>
      <c r="F63" s="167"/>
      <c r="G63" s="29"/>
      <c r="H63" s="29"/>
      <c r="I63" s="29"/>
      <c r="J63" s="148"/>
      <c r="K63" s="148"/>
      <c r="L63" s="148"/>
      <c r="M63" s="29"/>
    </row>
    <row r="64" s="27" customFormat="1" customHeight="1" spans="4:13">
      <c r="D64" s="28"/>
      <c r="E64" s="28"/>
      <c r="F64" s="167"/>
      <c r="G64" s="29"/>
      <c r="H64" s="29"/>
      <c r="I64" s="29"/>
      <c r="J64" s="148"/>
      <c r="K64" s="148"/>
      <c r="L64" s="148"/>
      <c r="M64" s="29"/>
    </row>
    <row r="65" s="27" customFormat="1" customHeight="1" spans="4:13">
      <c r="D65" s="28"/>
      <c r="E65" s="28"/>
      <c r="F65" s="167"/>
      <c r="G65" s="29"/>
      <c r="H65" s="29"/>
      <c r="I65" s="29"/>
      <c r="J65" s="148"/>
      <c r="K65" s="148"/>
      <c r="L65" s="148"/>
      <c r="M65" s="29"/>
    </row>
    <row r="66" s="27" customFormat="1" customHeight="1" spans="4:13">
      <c r="D66" s="28"/>
      <c r="E66" s="28"/>
      <c r="F66" s="167"/>
      <c r="G66" s="29"/>
      <c r="H66" s="29"/>
      <c r="I66" s="29"/>
      <c r="J66" s="148"/>
      <c r="K66" s="148"/>
      <c r="L66" s="148"/>
      <c r="M66" s="29"/>
    </row>
    <row r="67" s="27" customFormat="1" customHeight="1" spans="4:13">
      <c r="D67" s="28"/>
      <c r="E67" s="28"/>
      <c r="F67" s="167"/>
      <c r="G67" s="29"/>
      <c r="H67" s="29"/>
      <c r="I67" s="29"/>
      <c r="J67" s="148"/>
      <c r="K67" s="148"/>
      <c r="L67" s="148"/>
      <c r="M67" s="29"/>
    </row>
    <row r="68" s="27" customFormat="1" customHeight="1" spans="4:13">
      <c r="D68" s="28"/>
      <c r="E68" s="28"/>
      <c r="F68" s="167"/>
      <c r="G68" s="29"/>
      <c r="H68" s="29"/>
      <c r="I68" s="29"/>
      <c r="J68" s="148"/>
      <c r="K68" s="148"/>
      <c r="L68" s="148"/>
      <c r="M68" s="29"/>
    </row>
    <row r="69" s="27" customFormat="1" customHeight="1" spans="4:13">
      <c r="D69" s="28"/>
      <c r="E69" s="28"/>
      <c r="F69" s="167"/>
      <c r="G69" s="29"/>
      <c r="H69" s="29"/>
      <c r="I69" s="29"/>
      <c r="J69" s="148"/>
      <c r="K69" s="148"/>
      <c r="L69" s="148"/>
      <c r="M69" s="29"/>
    </row>
    <row r="70" s="27" customFormat="1" customHeight="1" spans="4:13">
      <c r="D70" s="28"/>
      <c r="E70" s="28"/>
      <c r="F70" s="167"/>
      <c r="G70" s="29"/>
      <c r="H70" s="29"/>
      <c r="I70" s="29"/>
      <c r="J70" s="148"/>
      <c r="K70" s="148"/>
      <c r="L70" s="148"/>
      <c r="M70" s="29"/>
    </row>
    <row r="71" s="27" customFormat="1" customHeight="1" spans="4:13">
      <c r="D71" s="28"/>
      <c r="E71" s="28"/>
      <c r="F71" s="167"/>
      <c r="G71" s="29"/>
      <c r="H71" s="29"/>
      <c r="I71" s="29"/>
      <c r="J71" s="148"/>
      <c r="K71" s="148"/>
      <c r="L71" s="148"/>
      <c r="M71" s="29"/>
    </row>
    <row r="72" s="27" customFormat="1" customHeight="1" spans="4:13">
      <c r="D72" s="28"/>
      <c r="E72" s="28"/>
      <c r="F72" s="167"/>
      <c r="G72" s="29"/>
      <c r="H72" s="29"/>
      <c r="I72" s="29"/>
      <c r="J72" s="148"/>
      <c r="K72" s="148"/>
      <c r="L72" s="148"/>
      <c r="M72" s="29"/>
    </row>
    <row r="73" s="27" customFormat="1" customHeight="1" spans="4:13">
      <c r="D73" s="28"/>
      <c r="E73" s="28"/>
      <c r="F73" s="167"/>
      <c r="G73" s="29"/>
      <c r="H73" s="29"/>
      <c r="I73" s="29"/>
      <c r="J73" s="148"/>
      <c r="K73" s="148"/>
      <c r="L73" s="148"/>
      <c r="M73" s="29"/>
    </row>
    <row r="74" s="27" customFormat="1" customHeight="1" spans="4:13">
      <c r="D74" s="28"/>
      <c r="E74" s="28"/>
      <c r="F74" s="167"/>
      <c r="G74" s="29"/>
      <c r="H74" s="29"/>
      <c r="I74" s="29"/>
      <c r="J74" s="148"/>
      <c r="K74" s="148"/>
      <c r="L74" s="148"/>
      <c r="M74" s="29"/>
    </row>
    <row r="75" s="27" customFormat="1" customHeight="1" spans="4:13">
      <c r="D75" s="28"/>
      <c r="E75" s="28"/>
      <c r="F75" s="167"/>
      <c r="G75" s="29"/>
      <c r="H75" s="29"/>
      <c r="I75" s="29"/>
      <c r="J75" s="148"/>
      <c r="K75" s="148"/>
      <c r="L75" s="148"/>
      <c r="M75" s="29"/>
    </row>
    <row r="76" s="27" customFormat="1" customHeight="1" spans="4:13">
      <c r="D76" s="28"/>
      <c r="E76" s="28"/>
      <c r="F76" s="167"/>
      <c r="G76" s="29"/>
      <c r="H76" s="29"/>
      <c r="I76" s="29"/>
      <c r="J76" s="148"/>
      <c r="K76" s="148"/>
      <c r="L76" s="148"/>
      <c r="M76" s="29"/>
    </row>
    <row r="77" s="27" customFormat="1" customHeight="1" spans="4:13">
      <c r="D77" s="28"/>
      <c r="E77" s="28"/>
      <c r="F77" s="167"/>
      <c r="G77" s="29"/>
      <c r="H77" s="29"/>
      <c r="I77" s="29"/>
      <c r="J77" s="148"/>
      <c r="K77" s="148"/>
      <c r="L77" s="148"/>
      <c r="M77" s="29"/>
    </row>
    <row r="78" s="27" customFormat="1" customHeight="1" spans="4:13">
      <c r="D78" s="28"/>
      <c r="E78" s="28"/>
      <c r="F78" s="167"/>
      <c r="G78" s="29"/>
      <c r="H78" s="29"/>
      <c r="I78" s="29"/>
      <c r="J78" s="148"/>
      <c r="K78" s="148"/>
      <c r="L78" s="148"/>
      <c r="M78" s="29"/>
    </row>
    <row r="79" s="27" customFormat="1" customHeight="1" spans="4:13">
      <c r="D79" s="28"/>
      <c r="E79" s="28"/>
      <c r="F79" s="167"/>
      <c r="G79" s="29"/>
      <c r="H79" s="29"/>
      <c r="I79" s="29"/>
      <c r="J79" s="148"/>
      <c r="K79" s="148"/>
      <c r="L79" s="148"/>
      <c r="M79" s="29"/>
    </row>
    <row r="80" s="27" customFormat="1" customHeight="1" spans="4:13">
      <c r="D80" s="28"/>
      <c r="E80" s="28"/>
      <c r="F80" s="167"/>
      <c r="G80" s="29"/>
      <c r="H80" s="29"/>
      <c r="I80" s="29"/>
      <c r="J80" s="148"/>
      <c r="K80" s="148"/>
      <c r="L80" s="148"/>
      <c r="M80" s="29"/>
    </row>
    <row r="81" s="27" customFormat="1" customHeight="1" spans="4:13">
      <c r="D81" s="28"/>
      <c r="E81" s="28"/>
      <c r="F81" s="167"/>
      <c r="G81" s="29"/>
      <c r="H81" s="29"/>
      <c r="I81" s="29"/>
      <c r="J81" s="148"/>
      <c r="K81" s="148"/>
      <c r="L81" s="148"/>
      <c r="M81" s="29"/>
    </row>
    <row r="82" s="27" customFormat="1" customHeight="1" spans="4:13">
      <c r="D82" s="28"/>
      <c r="E82" s="28"/>
      <c r="F82" s="167"/>
      <c r="G82" s="29"/>
      <c r="H82" s="29"/>
      <c r="I82" s="29"/>
      <c r="J82" s="148"/>
      <c r="K82" s="148"/>
      <c r="L82" s="148"/>
      <c r="M82" s="29"/>
    </row>
    <row r="83" s="27" customFormat="1" customHeight="1" spans="4:13">
      <c r="D83" s="28"/>
      <c r="E83" s="28"/>
      <c r="F83" s="167"/>
      <c r="G83" s="29"/>
      <c r="H83" s="29"/>
      <c r="I83" s="29"/>
      <c r="J83" s="148"/>
      <c r="K83" s="148"/>
      <c r="L83" s="148"/>
      <c r="M83" s="29"/>
    </row>
    <row r="84" s="27" customFormat="1" customHeight="1" spans="4:13">
      <c r="D84" s="28"/>
      <c r="E84" s="28"/>
      <c r="F84" s="167"/>
      <c r="G84" s="29"/>
      <c r="H84" s="29"/>
      <c r="I84" s="29"/>
      <c r="J84" s="148"/>
      <c r="K84" s="148"/>
      <c r="L84" s="148"/>
      <c r="M84" s="29"/>
    </row>
    <row r="85" s="27" customFormat="1" customHeight="1" spans="4:13">
      <c r="D85" s="28"/>
      <c r="E85" s="28"/>
      <c r="F85" s="167"/>
      <c r="G85" s="29"/>
      <c r="H85" s="29"/>
      <c r="I85" s="29"/>
      <c r="J85" s="148"/>
      <c r="K85" s="148"/>
      <c r="L85" s="148"/>
      <c r="M85" s="29"/>
    </row>
    <row r="86" s="27" customFormat="1" customHeight="1" spans="4:13">
      <c r="D86" s="28"/>
      <c r="E86" s="28"/>
      <c r="F86" s="167"/>
      <c r="G86" s="29"/>
      <c r="H86" s="29"/>
      <c r="I86" s="29"/>
      <c r="J86" s="148"/>
      <c r="K86" s="148"/>
      <c r="L86" s="148"/>
      <c r="M86" s="29"/>
    </row>
    <row r="87" s="27" customFormat="1" customHeight="1" spans="4:13">
      <c r="D87" s="28"/>
      <c r="E87" s="28"/>
      <c r="F87" s="167"/>
      <c r="G87" s="29"/>
      <c r="H87" s="29"/>
      <c r="I87" s="29"/>
      <c r="J87" s="148"/>
      <c r="K87" s="148"/>
      <c r="L87" s="148"/>
      <c r="M87" s="29"/>
    </row>
    <row r="88" s="27" customFormat="1" customHeight="1" spans="4:13">
      <c r="D88" s="28"/>
      <c r="E88" s="28"/>
      <c r="F88" s="167"/>
      <c r="G88" s="29"/>
      <c r="H88" s="29"/>
      <c r="I88" s="29"/>
      <c r="J88" s="148"/>
      <c r="K88" s="148"/>
      <c r="L88" s="148"/>
      <c r="M88" s="29"/>
    </row>
    <row r="89" s="27" customFormat="1" customHeight="1" spans="4:13">
      <c r="D89" s="28"/>
      <c r="E89" s="28"/>
      <c r="F89" s="167"/>
      <c r="G89" s="29"/>
      <c r="H89" s="29"/>
      <c r="I89" s="29"/>
      <c r="J89" s="148"/>
      <c r="K89" s="148"/>
      <c r="L89" s="148"/>
      <c r="M89" s="29"/>
    </row>
    <row r="90" s="27" customFormat="1" customHeight="1" spans="4:13">
      <c r="D90" s="28"/>
      <c r="E90" s="28"/>
      <c r="F90" s="167"/>
      <c r="G90" s="29"/>
      <c r="H90" s="29"/>
      <c r="I90" s="29"/>
      <c r="J90" s="148"/>
      <c r="K90" s="148"/>
      <c r="L90" s="148"/>
      <c r="M90" s="29"/>
    </row>
    <row r="91" s="27" customFormat="1" customHeight="1" spans="4:13">
      <c r="D91" s="28"/>
      <c r="E91" s="28"/>
      <c r="F91" s="167"/>
      <c r="G91" s="29"/>
      <c r="H91" s="29"/>
      <c r="I91" s="29"/>
      <c r="J91" s="148"/>
      <c r="K91" s="148"/>
      <c r="L91" s="148"/>
      <c r="M91" s="29"/>
    </row>
    <row r="92" s="27" customFormat="1" customHeight="1" spans="4:13">
      <c r="D92" s="28"/>
      <c r="E92" s="28"/>
      <c r="F92" s="167"/>
      <c r="G92" s="29"/>
      <c r="H92" s="29"/>
      <c r="I92" s="29"/>
      <c r="J92" s="148"/>
      <c r="K92" s="148"/>
      <c r="L92" s="148"/>
      <c r="M92" s="29"/>
    </row>
    <row r="93" s="27" customFormat="1" customHeight="1" spans="4:13">
      <c r="D93" s="28"/>
      <c r="E93" s="28"/>
      <c r="F93" s="167"/>
      <c r="G93" s="29"/>
      <c r="H93" s="29"/>
      <c r="I93" s="29"/>
      <c r="J93" s="148"/>
      <c r="K93" s="148"/>
      <c r="L93" s="148"/>
      <c r="M93" s="29"/>
    </row>
    <row r="94" s="27" customFormat="1" customHeight="1" spans="4:13">
      <c r="D94" s="28"/>
      <c r="E94" s="28"/>
      <c r="F94" s="167"/>
      <c r="G94" s="29"/>
      <c r="H94" s="29"/>
      <c r="I94" s="29"/>
      <c r="J94" s="148"/>
      <c r="K94" s="148"/>
      <c r="L94" s="148"/>
      <c r="M94" s="29"/>
    </row>
    <row r="95" s="27" customFormat="1" customHeight="1" spans="4:13">
      <c r="D95" s="28"/>
      <c r="E95" s="28"/>
      <c r="F95" s="167"/>
      <c r="G95" s="29"/>
      <c r="H95" s="29"/>
      <c r="I95" s="29"/>
      <c r="J95" s="148"/>
      <c r="K95" s="148"/>
      <c r="L95" s="148"/>
      <c r="M95" s="29"/>
    </row>
    <row r="96" s="27" customFormat="1" customHeight="1" spans="4:13">
      <c r="D96" s="28"/>
      <c r="E96" s="28"/>
      <c r="F96" s="167"/>
      <c r="G96" s="29"/>
      <c r="H96" s="29"/>
      <c r="I96" s="29"/>
      <c r="J96" s="148"/>
      <c r="K96" s="148"/>
      <c r="L96" s="148"/>
      <c r="M96" s="29"/>
    </row>
    <row r="97" s="27" customFormat="1" customHeight="1" spans="4:13">
      <c r="D97" s="28"/>
      <c r="E97" s="28"/>
      <c r="F97" s="167"/>
      <c r="G97" s="29"/>
      <c r="H97" s="29"/>
      <c r="I97" s="29"/>
      <c r="J97" s="148"/>
      <c r="K97" s="148"/>
      <c r="L97" s="148"/>
      <c r="M97" s="29"/>
    </row>
    <row r="98" s="27" customFormat="1" customHeight="1" spans="4:13">
      <c r="D98" s="28"/>
      <c r="E98" s="28"/>
      <c r="F98" s="167"/>
      <c r="G98" s="29"/>
      <c r="H98" s="29"/>
      <c r="I98" s="29"/>
      <c r="J98" s="148"/>
      <c r="K98" s="148"/>
      <c r="L98" s="148"/>
      <c r="M98" s="29"/>
    </row>
    <row r="99" s="27" customFormat="1" customHeight="1" spans="4:13">
      <c r="D99" s="28"/>
      <c r="E99" s="28"/>
      <c r="F99" s="167"/>
      <c r="G99" s="29"/>
      <c r="H99" s="29"/>
      <c r="I99" s="29"/>
      <c r="J99" s="148"/>
      <c r="K99" s="148"/>
      <c r="L99" s="148"/>
      <c r="M99" s="29"/>
    </row>
    <row r="100" s="27" customFormat="1" customHeight="1" spans="4:13">
      <c r="D100" s="28"/>
      <c r="E100" s="28"/>
      <c r="F100" s="167"/>
      <c r="G100" s="29"/>
      <c r="H100" s="29"/>
      <c r="I100" s="29"/>
      <c r="J100" s="148"/>
      <c r="K100" s="148"/>
      <c r="L100" s="148"/>
      <c r="M100" s="29"/>
    </row>
    <row r="101" s="27" customFormat="1" customHeight="1" spans="4:13">
      <c r="D101" s="28"/>
      <c r="E101" s="28"/>
      <c r="F101" s="167"/>
      <c r="G101" s="29"/>
      <c r="H101" s="29"/>
      <c r="I101" s="29"/>
      <c r="J101" s="148"/>
      <c r="K101" s="148"/>
      <c r="L101" s="148"/>
      <c r="M101" s="29"/>
    </row>
    <row r="102" s="27" customFormat="1" customHeight="1" spans="4:13">
      <c r="D102" s="28"/>
      <c r="E102" s="28"/>
      <c r="F102" s="167"/>
      <c r="G102" s="29"/>
      <c r="H102" s="29"/>
      <c r="I102" s="29"/>
      <c r="J102" s="148"/>
      <c r="K102" s="148"/>
      <c r="L102" s="148"/>
      <c r="M102" s="29"/>
    </row>
    <row r="103" s="27" customFormat="1" customHeight="1" spans="4:13">
      <c r="D103" s="28"/>
      <c r="E103" s="28"/>
      <c r="F103" s="167"/>
      <c r="G103" s="29"/>
      <c r="H103" s="29"/>
      <c r="I103" s="29"/>
      <c r="J103" s="148"/>
      <c r="K103" s="148"/>
      <c r="L103" s="148"/>
      <c r="M103" s="29"/>
    </row>
    <row r="104" s="27" customFormat="1" customHeight="1" spans="4:13">
      <c r="D104" s="28"/>
      <c r="E104" s="28"/>
      <c r="F104" s="167"/>
      <c r="G104" s="29"/>
      <c r="H104" s="29"/>
      <c r="I104" s="29"/>
      <c r="J104" s="148"/>
      <c r="K104" s="148"/>
      <c r="L104" s="148"/>
      <c r="M104" s="29"/>
    </row>
    <row r="105" s="27" customFormat="1" customHeight="1" spans="4:13">
      <c r="D105" s="28"/>
      <c r="E105" s="28"/>
      <c r="F105" s="167"/>
      <c r="G105" s="29"/>
      <c r="H105" s="29"/>
      <c r="I105" s="29"/>
      <c r="J105" s="148"/>
      <c r="K105" s="148"/>
      <c r="L105" s="148"/>
      <c r="M105" s="29"/>
    </row>
    <row r="106" s="27" customFormat="1" customHeight="1" spans="4:13">
      <c r="D106" s="28"/>
      <c r="E106" s="28"/>
      <c r="F106" s="167"/>
      <c r="G106" s="29"/>
      <c r="H106" s="29"/>
      <c r="I106" s="29"/>
      <c r="J106" s="148"/>
      <c r="K106" s="148"/>
      <c r="L106" s="148"/>
      <c r="M106" s="29"/>
    </row>
    <row r="107" s="27" customFormat="1" customHeight="1" spans="4:13">
      <c r="D107" s="28"/>
      <c r="E107" s="28"/>
      <c r="F107" s="167"/>
      <c r="G107" s="29"/>
      <c r="H107" s="29"/>
      <c r="I107" s="29"/>
      <c r="J107" s="148"/>
      <c r="K107" s="148"/>
      <c r="L107" s="148"/>
      <c r="M107" s="29"/>
    </row>
    <row r="108" s="27" customFormat="1" customHeight="1" spans="4:13">
      <c r="D108" s="28"/>
      <c r="E108" s="28"/>
      <c r="F108" s="167"/>
      <c r="G108" s="29"/>
      <c r="H108" s="29"/>
      <c r="I108" s="29"/>
      <c r="J108" s="148"/>
      <c r="K108" s="148"/>
      <c r="L108" s="148"/>
      <c r="M108" s="29"/>
    </row>
    <row r="109" s="27" customFormat="1" customHeight="1" spans="4:13">
      <c r="D109" s="28"/>
      <c r="E109" s="28"/>
      <c r="F109" s="167"/>
      <c r="G109" s="29"/>
      <c r="H109" s="29"/>
      <c r="I109" s="29"/>
      <c r="J109" s="148"/>
      <c r="K109" s="148"/>
      <c r="L109" s="148"/>
      <c r="M109" s="29"/>
    </row>
    <row r="110" s="27" customFormat="1" customHeight="1" spans="4:13">
      <c r="D110" s="28"/>
      <c r="E110" s="28"/>
      <c r="F110" s="167"/>
      <c r="G110" s="29"/>
      <c r="H110" s="29"/>
      <c r="I110" s="29"/>
      <c r="J110" s="148"/>
      <c r="K110" s="148"/>
      <c r="L110" s="148"/>
      <c r="M110" s="29"/>
    </row>
    <row r="111" s="27" customFormat="1" customHeight="1" spans="4:13">
      <c r="D111" s="28"/>
      <c r="E111" s="28"/>
      <c r="F111" s="167"/>
      <c r="G111" s="29"/>
      <c r="H111" s="29"/>
      <c r="I111" s="29"/>
      <c r="J111" s="148"/>
      <c r="K111" s="148"/>
      <c r="L111" s="148"/>
      <c r="M111" s="29"/>
    </row>
    <row r="112" s="27" customFormat="1" customHeight="1" spans="4:13">
      <c r="D112" s="28"/>
      <c r="E112" s="28"/>
      <c r="F112" s="167"/>
      <c r="G112" s="29"/>
      <c r="H112" s="29"/>
      <c r="I112" s="29"/>
      <c r="J112" s="148"/>
      <c r="K112" s="148"/>
      <c r="L112" s="148"/>
      <c r="M112" s="29"/>
    </row>
    <row r="113" s="27" customFormat="1" customHeight="1" spans="4:13">
      <c r="D113" s="28"/>
      <c r="E113" s="28"/>
      <c r="F113" s="167"/>
      <c r="G113" s="29"/>
      <c r="H113" s="29"/>
      <c r="I113" s="29"/>
      <c r="J113" s="148"/>
      <c r="K113" s="148"/>
      <c r="L113" s="148"/>
      <c r="M113" s="29"/>
    </row>
    <row r="114" s="27" customFormat="1" customHeight="1" spans="4:13">
      <c r="D114" s="28"/>
      <c r="E114" s="28"/>
      <c r="F114" s="167"/>
      <c r="G114" s="29"/>
      <c r="H114" s="29"/>
      <c r="I114" s="29"/>
      <c r="J114" s="148"/>
      <c r="K114" s="148"/>
      <c r="L114" s="148"/>
      <c r="M114" s="29"/>
    </row>
    <row r="115" s="27" customFormat="1" customHeight="1" spans="4:13">
      <c r="D115" s="28"/>
      <c r="E115" s="28"/>
      <c r="F115" s="167"/>
      <c r="G115" s="29"/>
      <c r="H115" s="29"/>
      <c r="I115" s="29"/>
      <c r="J115" s="148"/>
      <c r="K115" s="148"/>
      <c r="L115" s="148"/>
      <c r="M115" s="29"/>
    </row>
    <row r="116" s="27" customFormat="1" customHeight="1" spans="4:13">
      <c r="D116" s="28"/>
      <c r="E116" s="28"/>
      <c r="F116" s="167"/>
      <c r="G116" s="29"/>
      <c r="H116" s="29"/>
      <c r="I116" s="29"/>
      <c r="J116" s="148"/>
      <c r="K116" s="148"/>
      <c r="L116" s="148"/>
      <c r="M116" s="29"/>
    </row>
    <row r="117" s="27" customFormat="1" customHeight="1" spans="4:13">
      <c r="D117" s="28"/>
      <c r="E117" s="28"/>
      <c r="F117" s="167"/>
      <c r="G117" s="29"/>
      <c r="H117" s="29"/>
      <c r="I117" s="29"/>
      <c r="J117" s="148"/>
      <c r="K117" s="148"/>
      <c r="L117" s="148"/>
      <c r="M117" s="29"/>
    </row>
    <row r="118" s="27" customFormat="1" customHeight="1" spans="4:13">
      <c r="D118" s="28"/>
      <c r="E118" s="28"/>
      <c r="F118" s="167"/>
      <c r="G118" s="29"/>
      <c r="H118" s="29"/>
      <c r="I118" s="29"/>
      <c r="J118" s="148"/>
      <c r="K118" s="148"/>
      <c r="L118" s="148"/>
      <c r="M118" s="29"/>
    </row>
    <row r="119" s="27" customFormat="1" customHeight="1" spans="4:13">
      <c r="D119" s="28"/>
      <c r="E119" s="28"/>
      <c r="F119" s="167"/>
      <c r="G119" s="29"/>
      <c r="H119" s="29"/>
      <c r="I119" s="29"/>
      <c r="J119" s="148"/>
      <c r="K119" s="148"/>
      <c r="L119" s="148"/>
      <c r="M119" s="29"/>
    </row>
    <row r="120" s="27" customFormat="1" customHeight="1" spans="4:13">
      <c r="D120" s="28"/>
      <c r="E120" s="28"/>
      <c r="F120" s="167"/>
      <c r="G120" s="29"/>
      <c r="H120" s="29"/>
      <c r="I120" s="29"/>
      <c r="J120" s="148"/>
      <c r="K120" s="148"/>
      <c r="L120" s="148"/>
      <c r="M120" s="29"/>
    </row>
    <row r="121" s="27" customFormat="1" customHeight="1" spans="4:13">
      <c r="D121" s="28"/>
      <c r="E121" s="28"/>
      <c r="F121" s="167"/>
      <c r="G121" s="29"/>
      <c r="H121" s="29"/>
      <c r="I121" s="29"/>
      <c r="J121" s="148"/>
      <c r="K121" s="148"/>
      <c r="L121" s="148"/>
      <c r="M121" s="29"/>
    </row>
    <row r="122" s="27" customFormat="1" customHeight="1" spans="4:13">
      <c r="D122" s="28"/>
      <c r="E122" s="28"/>
      <c r="F122" s="167"/>
      <c r="G122" s="29"/>
      <c r="H122" s="29"/>
      <c r="I122" s="29"/>
      <c r="J122" s="148"/>
      <c r="K122" s="148"/>
      <c r="L122" s="148"/>
      <c r="M122" s="29"/>
    </row>
    <row r="123" s="27" customFormat="1" customHeight="1" spans="4:13">
      <c r="D123" s="28"/>
      <c r="E123" s="28"/>
      <c r="F123" s="167"/>
      <c r="G123" s="29"/>
      <c r="H123" s="29"/>
      <c r="I123" s="29"/>
      <c r="J123" s="148"/>
      <c r="K123" s="148"/>
      <c r="L123" s="148"/>
      <c r="M123" s="29"/>
    </row>
    <row r="124" s="27" customFormat="1" customHeight="1" spans="4:13">
      <c r="D124" s="28"/>
      <c r="E124" s="28"/>
      <c r="F124" s="167"/>
      <c r="G124" s="29"/>
      <c r="H124" s="29"/>
      <c r="I124" s="29"/>
      <c r="J124" s="148"/>
      <c r="K124" s="148"/>
      <c r="L124" s="148"/>
      <c r="M124" s="29"/>
    </row>
    <row r="125" s="27" customFormat="1" customHeight="1" spans="4:13">
      <c r="D125" s="28"/>
      <c r="E125" s="28"/>
      <c r="F125" s="167"/>
      <c r="G125" s="29"/>
      <c r="H125" s="29"/>
      <c r="I125" s="29"/>
      <c r="J125" s="148"/>
      <c r="K125" s="148"/>
      <c r="L125" s="148"/>
      <c r="M125" s="29"/>
    </row>
    <row r="126" s="27" customFormat="1" customHeight="1" spans="4:13">
      <c r="D126" s="28"/>
      <c r="E126" s="28"/>
      <c r="F126" s="167"/>
      <c r="G126" s="29"/>
      <c r="H126" s="29"/>
      <c r="I126" s="29"/>
      <c r="J126" s="148"/>
      <c r="K126" s="148"/>
      <c r="L126" s="148"/>
      <c r="M126" s="29"/>
    </row>
    <row r="127" s="27" customFormat="1" customHeight="1" spans="4:13">
      <c r="D127" s="28"/>
      <c r="E127" s="28"/>
      <c r="F127" s="167"/>
      <c r="G127" s="29"/>
      <c r="H127" s="29"/>
      <c r="I127" s="29"/>
      <c r="J127" s="148"/>
      <c r="K127" s="148"/>
      <c r="L127" s="148"/>
      <c r="M127" s="29"/>
    </row>
    <row r="128" s="27" customFormat="1" customHeight="1" spans="4:13">
      <c r="D128" s="28"/>
      <c r="E128" s="28"/>
      <c r="F128" s="167"/>
      <c r="G128" s="29"/>
      <c r="H128" s="29"/>
      <c r="I128" s="29"/>
      <c r="J128" s="148"/>
      <c r="K128" s="148"/>
      <c r="L128" s="148"/>
      <c r="M128" s="29"/>
    </row>
    <row r="129" s="27" customFormat="1" customHeight="1" spans="4:13">
      <c r="D129" s="28"/>
      <c r="E129" s="28"/>
      <c r="F129" s="167"/>
      <c r="G129" s="29"/>
      <c r="H129" s="29"/>
      <c r="I129" s="29"/>
      <c r="J129" s="148"/>
      <c r="K129" s="148"/>
      <c r="L129" s="148"/>
      <c r="M129" s="29"/>
    </row>
    <row r="130" s="27" customFormat="1" customHeight="1" spans="4:13">
      <c r="D130" s="28"/>
      <c r="E130" s="28"/>
      <c r="F130" s="167"/>
      <c r="G130" s="29"/>
      <c r="H130" s="29"/>
      <c r="I130" s="29"/>
      <c r="J130" s="148"/>
      <c r="K130" s="148"/>
      <c r="L130" s="148"/>
      <c r="M130" s="29"/>
    </row>
    <row r="131" s="27" customFormat="1" customHeight="1" spans="4:13">
      <c r="D131" s="28"/>
      <c r="E131" s="28"/>
      <c r="F131" s="167"/>
      <c r="G131" s="29"/>
      <c r="H131" s="29"/>
      <c r="I131" s="29"/>
      <c r="J131" s="148"/>
      <c r="K131" s="148"/>
      <c r="L131" s="148"/>
      <c r="M131" s="29"/>
    </row>
    <row r="132" s="27" customFormat="1" customHeight="1" spans="4:13">
      <c r="D132" s="28"/>
      <c r="E132" s="28"/>
      <c r="F132" s="167"/>
      <c r="G132" s="29"/>
      <c r="H132" s="29"/>
      <c r="I132" s="29"/>
      <c r="J132" s="148"/>
      <c r="K132" s="148"/>
      <c r="L132" s="148"/>
      <c r="M132" s="29"/>
    </row>
    <row r="133" s="27" customFormat="1" customHeight="1" spans="4:13">
      <c r="D133" s="28"/>
      <c r="E133" s="28"/>
      <c r="F133" s="167"/>
      <c r="G133" s="29"/>
      <c r="H133" s="29"/>
      <c r="I133" s="29"/>
      <c r="J133" s="148"/>
      <c r="K133" s="148"/>
      <c r="L133" s="148"/>
      <c r="M133" s="29"/>
    </row>
    <row r="134" s="27" customFormat="1" customHeight="1" spans="4:13">
      <c r="D134" s="28"/>
      <c r="E134" s="28"/>
      <c r="F134" s="167"/>
      <c r="G134" s="29"/>
      <c r="H134" s="29"/>
      <c r="I134" s="29"/>
      <c r="J134" s="148"/>
      <c r="K134" s="148"/>
      <c r="L134" s="148"/>
      <c r="M134" s="29"/>
    </row>
    <row r="135" s="27" customFormat="1" customHeight="1" spans="4:13">
      <c r="D135" s="28"/>
      <c r="E135" s="28"/>
      <c r="F135" s="167"/>
      <c r="G135" s="29"/>
      <c r="H135" s="29"/>
      <c r="I135" s="29"/>
      <c r="J135" s="148"/>
      <c r="K135" s="148"/>
      <c r="L135" s="148"/>
      <c r="M135" s="29"/>
    </row>
    <row r="136" s="27" customFormat="1" customHeight="1" spans="4:13">
      <c r="D136" s="28"/>
      <c r="E136" s="28"/>
      <c r="F136" s="167"/>
      <c r="G136" s="29"/>
      <c r="H136" s="29"/>
      <c r="I136" s="29"/>
      <c r="J136" s="148"/>
      <c r="K136" s="148"/>
      <c r="L136" s="148"/>
      <c r="M136" s="29"/>
    </row>
    <row r="137" s="27" customFormat="1" customHeight="1" spans="4:13">
      <c r="D137" s="28"/>
      <c r="E137" s="28"/>
      <c r="F137" s="167"/>
      <c r="G137" s="29"/>
      <c r="H137" s="29"/>
      <c r="I137" s="29"/>
      <c r="J137" s="148"/>
      <c r="K137" s="148"/>
      <c r="L137" s="148"/>
      <c r="M137" s="29"/>
    </row>
    <row r="138" s="27" customFormat="1" customHeight="1" spans="4:13">
      <c r="D138" s="28"/>
      <c r="E138" s="28"/>
      <c r="F138" s="167"/>
      <c r="G138" s="29"/>
      <c r="H138" s="29"/>
      <c r="I138" s="29"/>
      <c r="J138" s="148"/>
      <c r="K138" s="148"/>
      <c r="L138" s="148"/>
      <c r="M138" s="29"/>
    </row>
    <row r="139" s="27" customFormat="1" customHeight="1" spans="4:13">
      <c r="D139" s="28"/>
      <c r="E139" s="28"/>
      <c r="F139" s="167"/>
      <c r="G139" s="29"/>
      <c r="H139" s="29"/>
      <c r="I139" s="29"/>
      <c r="J139" s="148"/>
      <c r="K139" s="148"/>
      <c r="L139" s="148"/>
      <c r="M139" s="29"/>
    </row>
    <row r="140" s="27" customFormat="1" customHeight="1" spans="4:13">
      <c r="D140" s="28"/>
      <c r="E140" s="28"/>
      <c r="F140" s="167"/>
      <c r="G140" s="29"/>
      <c r="H140" s="29"/>
      <c r="I140" s="29"/>
      <c r="J140" s="148"/>
      <c r="K140" s="148"/>
      <c r="L140" s="148"/>
      <c r="M140" s="29"/>
    </row>
  </sheetData>
  <sheetProtection formatCells="0" formatColumns="0" formatRows="0" insertRows="0" deleteRows="0" autoFilter="0"/>
  <mergeCells count="2">
    <mergeCell ref="A2:N2"/>
    <mergeCell ref="A4:N4"/>
  </mergeCells>
  <hyperlinks>
    <hyperlink ref="A1" location="交易性金融资产汇总表!B8" display="返回"/>
    <hyperlink ref="B1" location="参数!M17" display="返回索引页"/>
  </hyperlinks>
  <printOptions horizontalCentered="1"/>
  <pageMargins left="0.748031496062992" right="0.748031496062992" top="0.88" bottom="0.61" header="1.19" footer="0.56"/>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6"/>
  <sheetViews>
    <sheetView showGridLines="0" showZeros="0" defaultGridColor="0" colorId="38" workbookViewId="0">
      <pane ySplit="6" topLeftCell="A27" activePane="bottomLeft" state="frozen"/>
      <selection/>
      <selection pane="bottomLeft" activeCell="F23" sqref="F23"/>
    </sheetView>
  </sheetViews>
  <sheetFormatPr defaultColWidth="9.07619047619048" defaultRowHeight="15" customHeight="1"/>
  <cols>
    <col min="1" max="1" width="4.28571428571429" style="139" customWidth="1"/>
    <col min="2" max="2" width="22.5714285714286" style="139" customWidth="1"/>
    <col min="3" max="3" width="8.71428571428571" style="139" customWidth="1"/>
    <col min="4" max="4" width="8.20952380952381" style="195" customWidth="1"/>
    <col min="5" max="6" width="7.28571428571429" style="139" customWidth="1"/>
    <col min="7" max="7" width="12.7142857142857" style="178" customWidth="1"/>
    <col min="8" max="9" width="12.7142857142857" style="178" hidden="1" customWidth="1" outlineLevel="1"/>
    <col min="10" max="10" width="12.7142857142857" style="140" customWidth="1" collapsed="1"/>
    <col min="11" max="11" width="11.7142857142857" style="141" customWidth="1"/>
    <col min="12" max="13" width="12.7142857142857" style="140" customWidth="1"/>
    <col min="14" max="14" width="8.42857142857143" style="178" customWidth="1"/>
    <col min="15" max="15" width="15.7142857142857" style="139" customWidth="1"/>
    <col min="16" max="16384" width="9.07619047619048" style="139"/>
  </cols>
  <sheetData>
    <row r="1" s="22" customFormat="1" customHeight="1" spans="1:15">
      <c r="A1" s="30" t="s">
        <v>116</v>
      </c>
      <c r="B1" s="31" t="s">
        <v>8</v>
      </c>
      <c r="D1" s="33"/>
      <c r="G1" s="34"/>
      <c r="H1" s="34"/>
      <c r="I1" s="34"/>
      <c r="J1" s="196"/>
      <c r="K1" s="115"/>
      <c r="L1" s="196"/>
      <c r="M1" s="196"/>
      <c r="N1" s="34"/>
    </row>
    <row r="2" s="113" customFormat="1" ht="21" customHeight="1" spans="1:15">
      <c r="A2" s="116" t="s">
        <v>203</v>
      </c>
      <c r="B2" s="117"/>
      <c r="C2" s="117"/>
      <c r="D2" s="117"/>
      <c r="E2" s="117"/>
      <c r="F2" s="117"/>
      <c r="G2" s="117"/>
      <c r="H2" s="117"/>
      <c r="I2" s="117"/>
      <c r="J2" s="117"/>
      <c r="K2" s="117"/>
      <c r="L2" s="117"/>
      <c r="M2" s="117"/>
      <c r="N2" s="117"/>
      <c r="O2" s="117"/>
    </row>
    <row r="3" s="113" customFormat="1" ht="11.2" customHeight="1" spans="1:15">
      <c r="A3" s="118"/>
      <c r="B3" s="118"/>
      <c r="C3" s="118"/>
      <c r="D3" s="118"/>
      <c r="E3" s="118"/>
      <c r="F3" s="118"/>
      <c r="G3" s="197"/>
      <c r="H3" s="197"/>
      <c r="I3" s="197"/>
      <c r="J3" s="197"/>
      <c r="K3" s="118"/>
      <c r="L3" s="197"/>
      <c r="M3" s="197"/>
      <c r="N3" s="197"/>
      <c r="O3" s="38" t="s">
        <v>204</v>
      </c>
    </row>
    <row r="4" s="27" customFormat="1" ht="13.05" customHeight="1" spans="1:15">
      <c r="A4" s="39" t="e">
        <f>#REF!&amp;#REF!&amp;#REF!&amp;#REF!&amp;#REF!&amp;#REF!&amp;#REF!</f>
        <v>#REF!</v>
      </c>
      <c r="B4" s="39"/>
      <c r="C4" s="39"/>
      <c r="D4" s="39"/>
      <c r="E4" s="39"/>
      <c r="F4" s="39"/>
      <c r="G4" s="39"/>
      <c r="H4" s="39"/>
      <c r="I4" s="39"/>
      <c r="J4" s="39"/>
      <c r="K4" s="39"/>
      <c r="L4" s="39"/>
      <c r="M4" s="39"/>
      <c r="N4" s="39"/>
      <c r="O4" s="39"/>
    </row>
    <row r="5" s="27" customFormat="1" ht="11.2" customHeight="1" spans="1:15">
      <c r="A5" s="40" t="e">
        <f>#REF!&amp;#REF!</f>
        <v>#REF!</v>
      </c>
      <c r="B5" s="40"/>
      <c r="D5" s="28"/>
      <c r="G5" s="198"/>
      <c r="H5" s="198"/>
      <c r="I5" s="198"/>
      <c r="J5" s="147"/>
      <c r="K5" s="120"/>
      <c r="L5" s="164"/>
      <c r="M5" s="164"/>
      <c r="N5" s="29"/>
      <c r="O5" s="44" t="s">
        <v>35</v>
      </c>
    </row>
    <row r="6" s="24" customFormat="1" ht="18" customHeight="1" spans="1:15">
      <c r="A6" s="45" t="s">
        <v>102</v>
      </c>
      <c r="B6" s="122" t="s">
        <v>205</v>
      </c>
      <c r="C6" s="122" t="s">
        <v>206</v>
      </c>
      <c r="D6" s="123" t="s">
        <v>207</v>
      </c>
      <c r="E6" s="122" t="s">
        <v>193</v>
      </c>
      <c r="F6" s="122" t="s">
        <v>208</v>
      </c>
      <c r="G6" s="199" t="s">
        <v>202</v>
      </c>
      <c r="H6" s="199" t="s">
        <v>120</v>
      </c>
      <c r="I6" s="199" t="s">
        <v>121</v>
      </c>
      <c r="J6" s="201" t="s">
        <v>122</v>
      </c>
      <c r="K6" s="151" t="s">
        <v>209</v>
      </c>
      <c r="L6" s="150" t="s">
        <v>123</v>
      </c>
      <c r="M6" s="150" t="s">
        <v>168</v>
      </c>
      <c r="N6" s="49" t="s">
        <v>125</v>
      </c>
      <c r="O6" s="122" t="s">
        <v>174</v>
      </c>
    </row>
    <row r="7" s="25" customFormat="1" ht="14" customHeight="1" spans="1:15">
      <c r="A7" s="50">
        <v>1</v>
      </c>
      <c r="B7" s="51"/>
      <c r="C7" s="51"/>
      <c r="D7" s="52"/>
      <c r="E7" s="51"/>
      <c r="F7" s="51"/>
      <c r="G7" s="51"/>
      <c r="H7" s="53"/>
      <c r="I7" s="53"/>
      <c r="J7" s="86">
        <f>H7+I7</f>
        <v>0</v>
      </c>
      <c r="K7" s="111"/>
      <c r="L7" s="155">
        <f t="shared" ref="L7:L22" si="0">ROUND(F7*K7,2)</f>
        <v>0</v>
      </c>
      <c r="M7" s="155">
        <f>IF((L7-J7)=0,0,L7-J7)</f>
        <v>0</v>
      </c>
      <c r="N7" s="156">
        <f>IF(M7=0,0,IF(M7=L7,100,IF(J7&lt;0,-(M7/J7*100),IF(M7&gt;0,ABS(M7/J7*100),(M7/J7*100)))))</f>
        <v>0</v>
      </c>
      <c r="O7" s="51"/>
    </row>
    <row r="8" s="25" customFormat="1" ht="14" customHeight="1" spans="1:15">
      <c r="A8" s="50"/>
      <c r="B8" s="51"/>
      <c r="C8" s="51"/>
      <c r="D8" s="52"/>
      <c r="E8" s="51"/>
      <c r="F8" s="51"/>
      <c r="G8" s="203"/>
      <c r="H8" s="53"/>
      <c r="I8" s="53"/>
      <c r="J8" s="86">
        <f t="shared" ref="J8:J33" si="1">H8+I8</f>
        <v>0</v>
      </c>
      <c r="K8" s="111"/>
      <c r="L8" s="155">
        <f t="shared" si="0"/>
        <v>0</v>
      </c>
      <c r="M8" s="155">
        <f t="shared" ref="M8:M34" si="2">IF((L8-J8)=0,0,L8-J8)</f>
        <v>0</v>
      </c>
      <c r="N8" s="156">
        <f t="shared" ref="N8:N34" si="3">IF(M8=0,0,IF(M8=L8,100,IF(J8&lt;0,-(M8/J8*100),IF(M8&gt;0,ABS(M8/J8*100),(M8/J8*100)))))</f>
        <v>0</v>
      </c>
      <c r="O8" s="51"/>
    </row>
    <row r="9" s="25" customFormat="1" ht="14" customHeight="1" spans="1:15">
      <c r="A9" s="50"/>
      <c r="B9" s="51"/>
      <c r="C9" s="51"/>
      <c r="D9" s="52"/>
      <c r="E9" s="51"/>
      <c r="F9" s="51"/>
      <c r="G9" s="203"/>
      <c r="H9" s="53"/>
      <c r="I9" s="53"/>
      <c r="J9" s="86">
        <f t="shared" si="1"/>
        <v>0</v>
      </c>
      <c r="K9" s="111"/>
      <c r="L9" s="155">
        <f t="shared" si="0"/>
        <v>0</v>
      </c>
      <c r="M9" s="155">
        <f t="shared" si="2"/>
        <v>0</v>
      </c>
      <c r="N9" s="156">
        <f t="shared" si="3"/>
        <v>0</v>
      </c>
      <c r="O9" s="51"/>
    </row>
    <row r="10" s="25" customFormat="1" ht="14" customHeight="1" spans="1:15">
      <c r="A10" s="50"/>
      <c r="B10" s="51"/>
      <c r="C10" s="51"/>
      <c r="D10" s="52"/>
      <c r="E10" s="51"/>
      <c r="F10" s="51"/>
      <c r="G10" s="203"/>
      <c r="H10" s="53"/>
      <c r="I10" s="53"/>
      <c r="J10" s="86">
        <f t="shared" si="1"/>
        <v>0</v>
      </c>
      <c r="K10" s="111"/>
      <c r="L10" s="155">
        <f t="shared" si="0"/>
        <v>0</v>
      </c>
      <c r="M10" s="155">
        <f t="shared" si="2"/>
        <v>0</v>
      </c>
      <c r="N10" s="156">
        <f t="shared" si="3"/>
        <v>0</v>
      </c>
      <c r="O10" s="51"/>
    </row>
    <row r="11" s="25" customFormat="1" ht="14" customHeight="1" spans="1:15">
      <c r="A11" s="50"/>
      <c r="B11" s="51"/>
      <c r="C11" s="51"/>
      <c r="D11" s="52"/>
      <c r="E11" s="51"/>
      <c r="F11" s="51"/>
      <c r="G11" s="203"/>
      <c r="H11" s="53"/>
      <c r="I11" s="53"/>
      <c r="J11" s="86">
        <f t="shared" si="1"/>
        <v>0</v>
      </c>
      <c r="K11" s="111"/>
      <c r="L11" s="155">
        <f t="shared" si="0"/>
        <v>0</v>
      </c>
      <c r="M11" s="155">
        <f t="shared" si="2"/>
        <v>0</v>
      </c>
      <c r="N11" s="156">
        <f t="shared" si="3"/>
        <v>0</v>
      </c>
      <c r="O11" s="51"/>
    </row>
    <row r="12" s="25" customFormat="1" ht="14" customHeight="1" spans="1:15">
      <c r="A12" s="50"/>
      <c r="B12" s="51"/>
      <c r="C12" s="51"/>
      <c r="D12" s="52"/>
      <c r="E12" s="51"/>
      <c r="F12" s="51"/>
      <c r="G12" s="203"/>
      <c r="H12" s="53"/>
      <c r="I12" s="53"/>
      <c r="J12" s="86">
        <f t="shared" si="1"/>
        <v>0</v>
      </c>
      <c r="K12" s="111"/>
      <c r="L12" s="155">
        <f t="shared" si="0"/>
        <v>0</v>
      </c>
      <c r="M12" s="155">
        <f t="shared" si="2"/>
        <v>0</v>
      </c>
      <c r="N12" s="156">
        <f t="shared" si="3"/>
        <v>0</v>
      </c>
      <c r="O12" s="51"/>
    </row>
    <row r="13" s="25" customFormat="1" ht="14" customHeight="1" spans="1:15">
      <c r="A13" s="50"/>
      <c r="B13" s="51"/>
      <c r="C13" s="51"/>
      <c r="D13" s="52"/>
      <c r="E13" s="51"/>
      <c r="F13" s="51"/>
      <c r="G13" s="203"/>
      <c r="H13" s="53"/>
      <c r="I13" s="53"/>
      <c r="J13" s="86">
        <f t="shared" si="1"/>
        <v>0</v>
      </c>
      <c r="K13" s="111"/>
      <c r="L13" s="155">
        <f t="shared" si="0"/>
        <v>0</v>
      </c>
      <c r="M13" s="155">
        <f t="shared" si="2"/>
        <v>0</v>
      </c>
      <c r="N13" s="156">
        <f t="shared" si="3"/>
        <v>0</v>
      </c>
      <c r="O13" s="51"/>
    </row>
    <row r="14" s="25" customFormat="1" ht="14" customHeight="1" spans="1:15">
      <c r="A14" s="50"/>
      <c r="B14" s="51"/>
      <c r="C14" s="51"/>
      <c r="D14" s="52"/>
      <c r="E14" s="51"/>
      <c r="F14" s="51"/>
      <c r="G14" s="203"/>
      <c r="H14" s="53"/>
      <c r="I14" s="53"/>
      <c r="J14" s="86">
        <f t="shared" si="1"/>
        <v>0</v>
      </c>
      <c r="K14" s="111"/>
      <c r="L14" s="155">
        <f t="shared" si="0"/>
        <v>0</v>
      </c>
      <c r="M14" s="155">
        <f t="shared" si="2"/>
        <v>0</v>
      </c>
      <c r="N14" s="156">
        <f t="shared" si="3"/>
        <v>0</v>
      </c>
      <c r="O14" s="51"/>
    </row>
    <row r="15" s="25" customFormat="1" ht="14" customHeight="1" spans="1:15">
      <c r="A15" s="50"/>
      <c r="B15" s="51"/>
      <c r="C15" s="51"/>
      <c r="D15" s="52"/>
      <c r="E15" s="51"/>
      <c r="F15" s="51"/>
      <c r="G15" s="203"/>
      <c r="H15" s="53"/>
      <c r="I15" s="53"/>
      <c r="J15" s="86">
        <f t="shared" si="1"/>
        <v>0</v>
      </c>
      <c r="K15" s="111"/>
      <c r="L15" s="155">
        <f t="shared" si="0"/>
        <v>0</v>
      </c>
      <c r="M15" s="155">
        <f t="shared" si="2"/>
        <v>0</v>
      </c>
      <c r="N15" s="156">
        <f t="shared" si="3"/>
        <v>0</v>
      </c>
      <c r="O15" s="51"/>
    </row>
    <row r="16" s="25" customFormat="1" ht="14" customHeight="1" spans="1:15">
      <c r="A16" s="50"/>
      <c r="B16" s="51"/>
      <c r="C16" s="51"/>
      <c r="D16" s="52"/>
      <c r="E16" s="51"/>
      <c r="F16" s="51"/>
      <c r="G16" s="203"/>
      <c r="H16" s="53"/>
      <c r="I16" s="53"/>
      <c r="J16" s="86">
        <f t="shared" si="1"/>
        <v>0</v>
      </c>
      <c r="K16" s="111"/>
      <c r="L16" s="155">
        <f t="shared" si="0"/>
        <v>0</v>
      </c>
      <c r="M16" s="155">
        <f t="shared" si="2"/>
        <v>0</v>
      </c>
      <c r="N16" s="156">
        <f t="shared" si="3"/>
        <v>0</v>
      </c>
      <c r="O16" s="51"/>
    </row>
    <row r="17" s="25" customFormat="1" ht="14" customHeight="1" spans="1:15">
      <c r="A17" s="50"/>
      <c r="B17" s="51"/>
      <c r="C17" s="51"/>
      <c r="D17" s="52"/>
      <c r="E17" s="51"/>
      <c r="F17" s="51"/>
      <c r="G17" s="203"/>
      <c r="H17" s="53"/>
      <c r="I17" s="53"/>
      <c r="J17" s="86">
        <f t="shared" si="1"/>
        <v>0</v>
      </c>
      <c r="K17" s="111"/>
      <c r="L17" s="155">
        <f t="shared" si="0"/>
        <v>0</v>
      </c>
      <c r="M17" s="155">
        <f t="shared" si="2"/>
        <v>0</v>
      </c>
      <c r="N17" s="156">
        <f t="shared" si="3"/>
        <v>0</v>
      </c>
      <c r="O17" s="51"/>
    </row>
    <row r="18" s="25" customFormat="1" ht="14" customHeight="1" spans="1:15">
      <c r="A18" s="50"/>
      <c r="B18" s="51"/>
      <c r="C18" s="51"/>
      <c r="D18" s="52"/>
      <c r="E18" s="51"/>
      <c r="F18" s="51"/>
      <c r="G18" s="203"/>
      <c r="H18" s="53"/>
      <c r="I18" s="53"/>
      <c r="J18" s="86">
        <f t="shared" si="1"/>
        <v>0</v>
      </c>
      <c r="K18" s="111"/>
      <c r="L18" s="155">
        <f t="shared" si="0"/>
        <v>0</v>
      </c>
      <c r="M18" s="155">
        <f t="shared" si="2"/>
        <v>0</v>
      </c>
      <c r="N18" s="156">
        <f t="shared" si="3"/>
        <v>0</v>
      </c>
      <c r="O18" s="51"/>
    </row>
    <row r="19" s="25" customFormat="1" ht="14" customHeight="1" spans="1:15">
      <c r="A19" s="50"/>
      <c r="B19" s="51"/>
      <c r="C19" s="51"/>
      <c r="D19" s="52"/>
      <c r="E19" s="51"/>
      <c r="F19" s="51"/>
      <c r="G19" s="203"/>
      <c r="H19" s="53"/>
      <c r="I19" s="53"/>
      <c r="J19" s="86">
        <f t="shared" si="1"/>
        <v>0</v>
      </c>
      <c r="K19" s="111"/>
      <c r="L19" s="155">
        <f t="shared" si="0"/>
        <v>0</v>
      </c>
      <c r="M19" s="155">
        <f t="shared" si="2"/>
        <v>0</v>
      </c>
      <c r="N19" s="156">
        <f t="shared" si="3"/>
        <v>0</v>
      </c>
      <c r="O19" s="51"/>
    </row>
    <row r="20" s="25" customFormat="1" ht="14" customHeight="1" spans="1:15">
      <c r="A20" s="50"/>
      <c r="B20" s="51"/>
      <c r="C20" s="51"/>
      <c r="D20" s="52"/>
      <c r="E20" s="51"/>
      <c r="F20" s="51"/>
      <c r="G20" s="203"/>
      <c r="H20" s="53"/>
      <c r="I20" s="53"/>
      <c r="J20" s="86">
        <f t="shared" si="1"/>
        <v>0</v>
      </c>
      <c r="K20" s="111"/>
      <c r="L20" s="155">
        <f t="shared" si="0"/>
        <v>0</v>
      </c>
      <c r="M20" s="155">
        <f t="shared" si="2"/>
        <v>0</v>
      </c>
      <c r="N20" s="156">
        <f t="shared" si="3"/>
        <v>0</v>
      </c>
      <c r="O20" s="51"/>
    </row>
    <row r="21" s="25" customFormat="1" ht="14" customHeight="1" spans="1:15">
      <c r="A21" s="50"/>
      <c r="B21" s="51"/>
      <c r="C21" s="51"/>
      <c r="D21" s="52"/>
      <c r="E21" s="51"/>
      <c r="F21" s="51"/>
      <c r="G21" s="203"/>
      <c r="H21" s="53"/>
      <c r="I21" s="53"/>
      <c r="J21" s="86">
        <f t="shared" si="1"/>
        <v>0</v>
      </c>
      <c r="K21" s="111"/>
      <c r="L21" s="155">
        <f t="shared" si="0"/>
        <v>0</v>
      </c>
      <c r="M21" s="155">
        <f t="shared" si="2"/>
        <v>0</v>
      </c>
      <c r="N21" s="156">
        <f t="shared" si="3"/>
        <v>0</v>
      </c>
      <c r="O21" s="51"/>
    </row>
    <row r="22" s="25" customFormat="1" ht="14" customHeight="1" spans="1:15">
      <c r="A22" s="50"/>
      <c r="B22" s="51"/>
      <c r="C22" s="51"/>
      <c r="D22" s="52"/>
      <c r="E22" s="51"/>
      <c r="F22" s="51"/>
      <c r="G22" s="203"/>
      <c r="H22" s="53"/>
      <c r="I22" s="53"/>
      <c r="J22" s="86">
        <f t="shared" si="1"/>
        <v>0</v>
      </c>
      <c r="K22" s="111"/>
      <c r="L22" s="155">
        <f t="shared" si="0"/>
        <v>0</v>
      </c>
      <c r="M22" s="155">
        <f t="shared" si="2"/>
        <v>0</v>
      </c>
      <c r="N22" s="156">
        <f t="shared" si="3"/>
        <v>0</v>
      </c>
      <c r="O22" s="51"/>
    </row>
    <row r="23" s="25" customFormat="1" ht="14" customHeight="1" spans="1:15">
      <c r="A23" s="50"/>
      <c r="B23" s="51"/>
      <c r="C23" s="51"/>
      <c r="D23" s="52"/>
      <c r="E23" s="51"/>
      <c r="F23" s="51"/>
      <c r="G23" s="203"/>
      <c r="H23" s="53"/>
      <c r="I23" s="53"/>
      <c r="J23" s="86">
        <f t="shared" si="1"/>
        <v>0</v>
      </c>
      <c r="K23" s="111"/>
      <c r="L23" s="155">
        <f t="shared" ref="L23:L33" si="4">ROUND(F23*K23,2)</f>
        <v>0</v>
      </c>
      <c r="M23" s="155">
        <f t="shared" si="2"/>
        <v>0</v>
      </c>
      <c r="N23" s="156">
        <f t="shared" si="3"/>
        <v>0</v>
      </c>
      <c r="O23" s="51"/>
    </row>
    <row r="24" s="25" customFormat="1" ht="14" customHeight="1" spans="1:15">
      <c r="A24" s="50"/>
      <c r="B24" s="51"/>
      <c r="C24" s="51"/>
      <c r="D24" s="52"/>
      <c r="E24" s="51"/>
      <c r="F24" s="51"/>
      <c r="G24" s="203"/>
      <c r="H24" s="53"/>
      <c r="I24" s="53"/>
      <c r="J24" s="86">
        <f t="shared" si="1"/>
        <v>0</v>
      </c>
      <c r="K24" s="111"/>
      <c r="L24" s="155">
        <f t="shared" si="4"/>
        <v>0</v>
      </c>
      <c r="M24" s="155">
        <f t="shared" si="2"/>
        <v>0</v>
      </c>
      <c r="N24" s="156">
        <f t="shared" si="3"/>
        <v>0</v>
      </c>
      <c r="O24" s="51"/>
    </row>
    <row r="25" s="25" customFormat="1" ht="14" customHeight="1" spans="1:15">
      <c r="A25" s="50"/>
      <c r="B25" s="51"/>
      <c r="C25" s="51"/>
      <c r="D25" s="52"/>
      <c r="E25" s="51"/>
      <c r="F25" s="51"/>
      <c r="G25" s="203"/>
      <c r="H25" s="53"/>
      <c r="I25" s="53"/>
      <c r="J25" s="86">
        <f t="shared" si="1"/>
        <v>0</v>
      </c>
      <c r="K25" s="111"/>
      <c r="L25" s="155">
        <f t="shared" si="4"/>
        <v>0</v>
      </c>
      <c r="M25" s="155">
        <f t="shared" si="2"/>
        <v>0</v>
      </c>
      <c r="N25" s="156">
        <f t="shared" si="3"/>
        <v>0</v>
      </c>
      <c r="O25" s="51"/>
    </row>
    <row r="26" s="25" customFormat="1" ht="14" customHeight="1" spans="1:15">
      <c r="A26" s="50"/>
      <c r="B26" s="51"/>
      <c r="C26" s="51"/>
      <c r="D26" s="52"/>
      <c r="E26" s="51"/>
      <c r="F26" s="51"/>
      <c r="G26" s="203"/>
      <c r="H26" s="53"/>
      <c r="I26" s="53"/>
      <c r="J26" s="86">
        <f t="shared" si="1"/>
        <v>0</v>
      </c>
      <c r="K26" s="111"/>
      <c r="L26" s="155">
        <f t="shared" si="4"/>
        <v>0</v>
      </c>
      <c r="M26" s="155">
        <f t="shared" si="2"/>
        <v>0</v>
      </c>
      <c r="N26" s="156">
        <f t="shared" si="3"/>
        <v>0</v>
      </c>
      <c r="O26" s="51"/>
    </row>
    <row r="27" s="25" customFormat="1" ht="14" customHeight="1" spans="1:15">
      <c r="A27" s="50"/>
      <c r="B27" s="51"/>
      <c r="C27" s="51"/>
      <c r="D27" s="52"/>
      <c r="E27" s="51"/>
      <c r="F27" s="51"/>
      <c r="G27" s="203"/>
      <c r="H27" s="53"/>
      <c r="I27" s="53"/>
      <c r="J27" s="86">
        <f t="shared" si="1"/>
        <v>0</v>
      </c>
      <c r="K27" s="111"/>
      <c r="L27" s="155">
        <f t="shared" si="4"/>
        <v>0</v>
      </c>
      <c r="M27" s="155">
        <f t="shared" si="2"/>
        <v>0</v>
      </c>
      <c r="N27" s="156">
        <f t="shared" si="3"/>
        <v>0</v>
      </c>
      <c r="O27" s="51"/>
    </row>
    <row r="28" s="25" customFormat="1" ht="14" customHeight="1" spans="1:15">
      <c r="A28" s="50"/>
      <c r="B28" s="51"/>
      <c r="C28" s="51"/>
      <c r="D28" s="52"/>
      <c r="E28" s="51"/>
      <c r="F28" s="51"/>
      <c r="G28" s="203"/>
      <c r="H28" s="53"/>
      <c r="I28" s="53"/>
      <c r="J28" s="86">
        <f t="shared" si="1"/>
        <v>0</v>
      </c>
      <c r="K28" s="111"/>
      <c r="L28" s="155">
        <f t="shared" si="4"/>
        <v>0</v>
      </c>
      <c r="M28" s="155">
        <f t="shared" si="2"/>
        <v>0</v>
      </c>
      <c r="N28" s="156">
        <f t="shared" si="3"/>
        <v>0</v>
      </c>
      <c r="O28" s="51"/>
    </row>
    <row r="29" s="25" customFormat="1" ht="14" customHeight="1" spans="1:15">
      <c r="A29" s="50"/>
      <c r="B29" s="51"/>
      <c r="C29" s="51"/>
      <c r="D29" s="52"/>
      <c r="E29" s="51"/>
      <c r="F29" s="51"/>
      <c r="G29" s="203"/>
      <c r="H29" s="53"/>
      <c r="I29" s="53"/>
      <c r="J29" s="86">
        <f t="shared" si="1"/>
        <v>0</v>
      </c>
      <c r="K29" s="111"/>
      <c r="L29" s="155">
        <f t="shared" si="4"/>
        <v>0</v>
      </c>
      <c r="M29" s="155">
        <f t="shared" si="2"/>
        <v>0</v>
      </c>
      <c r="N29" s="156">
        <f t="shared" si="3"/>
        <v>0</v>
      </c>
      <c r="O29" s="51"/>
    </row>
    <row r="30" s="25" customFormat="1" ht="14" customHeight="1" spans="1:15">
      <c r="A30" s="50"/>
      <c r="B30" s="51"/>
      <c r="C30" s="51"/>
      <c r="D30" s="52"/>
      <c r="E30" s="51"/>
      <c r="F30" s="51"/>
      <c r="G30" s="203"/>
      <c r="H30" s="53"/>
      <c r="I30" s="53"/>
      <c r="J30" s="86">
        <f t="shared" si="1"/>
        <v>0</v>
      </c>
      <c r="K30" s="111"/>
      <c r="L30" s="155">
        <f t="shared" si="4"/>
        <v>0</v>
      </c>
      <c r="M30" s="155">
        <f t="shared" si="2"/>
        <v>0</v>
      </c>
      <c r="N30" s="156">
        <f t="shared" si="3"/>
        <v>0</v>
      </c>
      <c r="O30" s="51"/>
    </row>
    <row r="31" s="25" customFormat="1" ht="14" customHeight="1" spans="1:15">
      <c r="A31" s="50"/>
      <c r="B31" s="51"/>
      <c r="C31" s="51"/>
      <c r="D31" s="52"/>
      <c r="E31" s="51"/>
      <c r="F31" s="51"/>
      <c r="G31" s="203"/>
      <c r="H31" s="53"/>
      <c r="I31" s="53"/>
      <c r="J31" s="86">
        <f t="shared" si="1"/>
        <v>0</v>
      </c>
      <c r="K31" s="111"/>
      <c r="L31" s="155">
        <f t="shared" si="4"/>
        <v>0</v>
      </c>
      <c r="M31" s="155">
        <f t="shared" si="2"/>
        <v>0</v>
      </c>
      <c r="N31" s="156">
        <f t="shared" si="3"/>
        <v>0</v>
      </c>
      <c r="O31" s="51"/>
    </row>
    <row r="32" s="25" customFormat="1" ht="14" customHeight="1" spans="1:15">
      <c r="A32" s="50"/>
      <c r="B32" s="51"/>
      <c r="C32" s="51"/>
      <c r="D32" s="52"/>
      <c r="E32" s="51"/>
      <c r="F32" s="51"/>
      <c r="G32" s="203"/>
      <c r="H32" s="53"/>
      <c r="I32" s="53"/>
      <c r="J32" s="86">
        <f t="shared" si="1"/>
        <v>0</v>
      </c>
      <c r="K32" s="111"/>
      <c r="L32" s="155">
        <f t="shared" si="4"/>
        <v>0</v>
      </c>
      <c r="M32" s="155">
        <f t="shared" si="2"/>
        <v>0</v>
      </c>
      <c r="N32" s="156">
        <f t="shared" si="3"/>
        <v>0</v>
      </c>
      <c r="O32" s="51"/>
    </row>
    <row r="33" s="25" customFormat="1" ht="14" customHeight="1" spans="1:15">
      <c r="A33" s="50"/>
      <c r="B33" s="51"/>
      <c r="C33" s="51"/>
      <c r="D33" s="52"/>
      <c r="E33" s="51"/>
      <c r="F33" s="51"/>
      <c r="G33" s="203"/>
      <c r="H33" s="53"/>
      <c r="I33" s="53"/>
      <c r="J33" s="86">
        <f t="shared" si="1"/>
        <v>0</v>
      </c>
      <c r="K33" s="111"/>
      <c r="L33" s="155">
        <f t="shared" si="4"/>
        <v>0</v>
      </c>
      <c r="M33" s="155">
        <f t="shared" si="2"/>
        <v>0</v>
      </c>
      <c r="N33" s="156">
        <f t="shared" si="3"/>
        <v>0</v>
      </c>
      <c r="O33" s="51"/>
    </row>
    <row r="34" s="26" customFormat="1" ht="14" customHeight="1" spans="1:15">
      <c r="A34" s="127"/>
      <c r="B34" s="128" t="s">
        <v>72</v>
      </c>
      <c r="C34" s="56"/>
      <c r="D34" s="58"/>
      <c r="E34" s="56"/>
      <c r="F34" s="56"/>
      <c r="G34" s="204"/>
      <c r="H34" s="54">
        <f>ROUND(SUM(H7:H33),2)</f>
        <v>0</v>
      </c>
      <c r="I34" s="54">
        <f>ROUND(SUM(I7:I33),2)</f>
        <v>0</v>
      </c>
      <c r="J34" s="54">
        <f>ROUND(SUM(J7:J33),2)</f>
        <v>0</v>
      </c>
      <c r="K34" s="112"/>
      <c r="L34" s="54">
        <f>ROUND(SUM(L7:L33),2)</f>
        <v>0</v>
      </c>
      <c r="M34" s="54">
        <f t="shared" si="2"/>
        <v>0</v>
      </c>
      <c r="N34" s="183">
        <f t="shared" si="3"/>
        <v>0</v>
      </c>
      <c r="O34" s="56"/>
    </row>
    <row r="35" s="27" customFormat="1" ht="13.05" customHeight="1" spans="1:15">
      <c r="A35" s="59" t="e">
        <f>#REF!&amp;#REF!</f>
        <v>#REF!</v>
      </c>
      <c r="C35" s="130"/>
      <c r="D35" s="130"/>
      <c r="G35" s="205"/>
      <c r="H35" s="205"/>
      <c r="I35" s="205"/>
      <c r="J35" s="206" t="e">
        <f>#REF!</f>
        <v>#REF!</v>
      </c>
      <c r="K35" s="120"/>
      <c r="L35" s="29"/>
      <c r="M35" s="29"/>
      <c r="N35" s="29"/>
    </row>
    <row r="36" s="27" customFormat="1" customHeight="1" spans="1:15">
      <c r="A36" s="27" t="e">
        <f>#REF!&amp;#REF!&amp;#REF!&amp;#REF!&amp;#REF!&amp;#REF!&amp;#REF!</f>
        <v>#REF!</v>
      </c>
      <c r="D36" s="28"/>
      <c r="G36" s="29"/>
      <c r="H36" s="29"/>
      <c r="I36" s="29"/>
      <c r="J36" s="148" t="e">
        <f>#REF!&amp;#REF!</f>
        <v>#REF!</v>
      </c>
      <c r="K36" s="120"/>
      <c r="L36" s="148"/>
      <c r="M36" s="148"/>
      <c r="N36" s="29"/>
    </row>
    <row r="37" s="27" customFormat="1" customHeight="1" spans="1:15">
      <c r="D37" s="28"/>
      <c r="G37" s="29"/>
      <c r="H37" s="29"/>
      <c r="I37" s="29"/>
      <c r="J37" s="148"/>
      <c r="K37" s="120"/>
      <c r="L37" s="148"/>
      <c r="M37" s="148"/>
      <c r="N37" s="29"/>
    </row>
    <row r="38" s="27" customFormat="1" customHeight="1" spans="1:15">
      <c r="D38" s="28"/>
      <c r="G38" s="29"/>
      <c r="H38" s="29"/>
      <c r="I38" s="29"/>
      <c r="J38" s="148"/>
      <c r="K38" s="120"/>
      <c r="L38" s="148"/>
      <c r="M38" s="148"/>
      <c r="N38" s="29"/>
    </row>
    <row r="39" s="27" customFormat="1" customHeight="1" spans="1:15">
      <c r="D39" s="28"/>
      <c r="G39" s="29"/>
      <c r="H39" s="29"/>
      <c r="I39" s="29"/>
      <c r="J39" s="148"/>
      <c r="K39" s="120"/>
      <c r="L39" s="148"/>
      <c r="M39" s="148"/>
      <c r="N39" s="29"/>
    </row>
    <row r="40" s="27" customFormat="1" customHeight="1" spans="1:15">
      <c r="D40" s="28"/>
      <c r="G40" s="29"/>
      <c r="H40" s="29"/>
      <c r="I40" s="29"/>
      <c r="J40" s="148"/>
      <c r="K40" s="120"/>
      <c r="L40" s="148"/>
      <c r="M40" s="148"/>
      <c r="N40" s="29"/>
    </row>
    <row r="41" s="27" customFormat="1" customHeight="1" spans="1:15">
      <c r="D41" s="28"/>
      <c r="G41" s="29"/>
      <c r="H41" s="29"/>
      <c r="I41" s="29"/>
      <c r="J41" s="148"/>
      <c r="K41" s="120"/>
      <c r="L41" s="148"/>
      <c r="M41" s="148"/>
      <c r="N41" s="29"/>
    </row>
    <row r="42" s="27" customFormat="1" customHeight="1" spans="1:15">
      <c r="D42" s="28"/>
      <c r="G42" s="29"/>
      <c r="H42" s="29"/>
      <c r="I42" s="29"/>
      <c r="J42" s="148"/>
      <c r="K42" s="120"/>
      <c r="L42" s="148"/>
      <c r="M42" s="148"/>
      <c r="N42" s="29"/>
    </row>
    <row r="43" s="27" customFormat="1" customHeight="1" spans="1:15">
      <c r="D43" s="28"/>
      <c r="G43" s="29"/>
      <c r="H43" s="29"/>
      <c r="I43" s="29"/>
      <c r="J43" s="148"/>
      <c r="K43" s="120"/>
      <c r="L43" s="148"/>
      <c r="M43" s="148"/>
      <c r="N43" s="29"/>
    </row>
    <row r="44" s="27" customFormat="1" customHeight="1" spans="1:15">
      <c r="D44" s="28"/>
      <c r="G44" s="29"/>
      <c r="H44" s="29"/>
      <c r="I44" s="29"/>
      <c r="J44" s="148"/>
      <c r="K44" s="120"/>
      <c r="L44" s="148"/>
      <c r="M44" s="148"/>
      <c r="N44" s="29"/>
    </row>
    <row r="45" s="27" customFormat="1" customHeight="1" spans="1:15">
      <c r="D45" s="28"/>
      <c r="G45" s="29"/>
      <c r="H45" s="29"/>
      <c r="I45" s="29"/>
      <c r="J45" s="148"/>
      <c r="K45" s="120"/>
      <c r="L45" s="148"/>
      <c r="M45" s="148"/>
      <c r="N45" s="29"/>
    </row>
    <row r="46" s="27" customFormat="1" customHeight="1" spans="1:15">
      <c r="D46" s="28"/>
      <c r="G46" s="29"/>
      <c r="H46" s="29"/>
      <c r="I46" s="29"/>
      <c r="J46" s="148"/>
      <c r="K46" s="120"/>
      <c r="L46" s="148"/>
      <c r="M46" s="148"/>
      <c r="N46" s="29"/>
    </row>
    <row r="47" s="27" customFormat="1" customHeight="1" spans="1:15">
      <c r="D47" s="28"/>
      <c r="G47" s="29"/>
      <c r="H47" s="29"/>
      <c r="I47" s="29"/>
      <c r="J47" s="148"/>
      <c r="K47" s="120"/>
      <c r="L47" s="148"/>
      <c r="M47" s="148"/>
      <c r="N47" s="29"/>
    </row>
    <row r="48" s="27" customFormat="1" customHeight="1" spans="1:15">
      <c r="D48" s="28"/>
      <c r="G48" s="29"/>
      <c r="H48" s="29"/>
      <c r="I48" s="29"/>
      <c r="J48" s="148"/>
      <c r="K48" s="120"/>
      <c r="L48" s="148"/>
      <c r="M48" s="148"/>
      <c r="N48" s="29"/>
    </row>
    <row r="49" s="27" customFormat="1" customHeight="1" spans="4:14">
      <c r="D49" s="28"/>
      <c r="G49" s="29"/>
      <c r="H49" s="29"/>
      <c r="I49" s="29"/>
      <c r="J49" s="148"/>
      <c r="K49" s="120"/>
      <c r="L49" s="148"/>
      <c r="M49" s="148"/>
      <c r="N49" s="29"/>
    </row>
    <row r="50" s="27" customFormat="1" customHeight="1" spans="4:14">
      <c r="D50" s="28"/>
      <c r="G50" s="29"/>
      <c r="H50" s="29"/>
      <c r="I50" s="29"/>
      <c r="J50" s="148"/>
      <c r="K50" s="120"/>
      <c r="L50" s="148"/>
      <c r="M50" s="148"/>
      <c r="N50" s="29"/>
    </row>
    <row r="51" s="27" customFormat="1" customHeight="1" spans="4:14">
      <c r="D51" s="28"/>
      <c r="G51" s="29"/>
      <c r="H51" s="29"/>
      <c r="I51" s="29"/>
      <c r="J51" s="148"/>
      <c r="K51" s="120"/>
      <c r="L51" s="148"/>
      <c r="M51" s="148"/>
      <c r="N51" s="29"/>
    </row>
    <row r="52" s="27" customFormat="1" customHeight="1" spans="4:14">
      <c r="D52" s="28"/>
      <c r="G52" s="29"/>
      <c r="H52" s="29"/>
      <c r="I52" s="29"/>
      <c r="J52" s="148"/>
      <c r="K52" s="120"/>
      <c r="L52" s="148"/>
      <c r="M52" s="148"/>
      <c r="N52" s="29"/>
    </row>
    <row r="53" s="27" customFormat="1" customHeight="1" spans="4:14">
      <c r="D53" s="28"/>
      <c r="G53" s="29"/>
      <c r="H53" s="29"/>
      <c r="I53" s="29"/>
      <c r="J53" s="148"/>
      <c r="K53" s="120"/>
      <c r="L53" s="148"/>
      <c r="M53" s="148"/>
      <c r="N53" s="29"/>
    </row>
    <row r="54" s="27" customFormat="1" customHeight="1" spans="4:14">
      <c r="D54" s="28"/>
      <c r="G54" s="29"/>
      <c r="H54" s="29"/>
      <c r="I54" s="29"/>
      <c r="J54" s="148"/>
      <c r="K54" s="120"/>
      <c r="L54" s="148"/>
      <c r="M54" s="148"/>
      <c r="N54" s="29"/>
    </row>
    <row r="55" s="27" customFormat="1" customHeight="1" spans="4:14">
      <c r="D55" s="28"/>
      <c r="G55" s="29"/>
      <c r="H55" s="29"/>
      <c r="I55" s="29"/>
      <c r="J55" s="148"/>
      <c r="K55" s="120"/>
      <c r="L55" s="148"/>
      <c r="M55" s="148"/>
      <c r="N55" s="29"/>
    </row>
    <row r="56" s="27" customFormat="1" customHeight="1" spans="4:14">
      <c r="D56" s="28"/>
      <c r="G56" s="29"/>
      <c r="H56" s="29"/>
      <c r="I56" s="29"/>
      <c r="J56" s="148"/>
      <c r="K56" s="120"/>
      <c r="L56" s="148"/>
      <c r="M56" s="148"/>
      <c r="N56" s="29"/>
    </row>
    <row r="57" s="27" customFormat="1" customHeight="1" spans="4:14">
      <c r="D57" s="28"/>
      <c r="G57" s="29"/>
      <c r="H57" s="29"/>
      <c r="I57" s="29"/>
      <c r="J57" s="148"/>
      <c r="K57" s="120"/>
      <c r="L57" s="148"/>
      <c r="M57" s="148"/>
      <c r="N57" s="29"/>
    </row>
    <row r="58" s="27" customFormat="1" customHeight="1" spans="4:14">
      <c r="D58" s="28"/>
      <c r="G58" s="29"/>
      <c r="H58" s="29"/>
      <c r="I58" s="29"/>
      <c r="J58" s="148"/>
      <c r="K58" s="120"/>
      <c r="L58" s="148"/>
      <c r="M58" s="148"/>
      <c r="N58" s="29"/>
    </row>
    <row r="59" s="27" customFormat="1" customHeight="1" spans="4:14">
      <c r="D59" s="28"/>
      <c r="G59" s="29"/>
      <c r="H59" s="29"/>
      <c r="I59" s="29"/>
      <c r="J59" s="148"/>
      <c r="K59" s="120"/>
      <c r="L59" s="148"/>
      <c r="M59" s="148"/>
      <c r="N59" s="29"/>
    </row>
    <row r="60" s="27" customFormat="1" customHeight="1" spans="4:14">
      <c r="D60" s="28"/>
      <c r="G60" s="29"/>
      <c r="H60" s="29"/>
      <c r="I60" s="29"/>
      <c r="J60" s="148"/>
      <c r="K60" s="120"/>
      <c r="L60" s="148"/>
      <c r="M60" s="148"/>
      <c r="N60" s="29"/>
    </row>
    <row r="61" s="27" customFormat="1" customHeight="1" spans="4:14">
      <c r="D61" s="28"/>
      <c r="G61" s="29"/>
      <c r="H61" s="29"/>
      <c r="I61" s="29"/>
      <c r="J61" s="148"/>
      <c r="K61" s="120"/>
      <c r="L61" s="148"/>
      <c r="M61" s="148"/>
      <c r="N61" s="29"/>
    </row>
    <row r="62" s="27" customFormat="1" customHeight="1" spans="4:14">
      <c r="D62" s="28"/>
      <c r="G62" s="29"/>
      <c r="H62" s="29"/>
      <c r="I62" s="29"/>
      <c r="J62" s="148"/>
      <c r="K62" s="120"/>
      <c r="L62" s="148"/>
      <c r="M62" s="148"/>
      <c r="N62" s="29"/>
    </row>
    <row r="63" s="27" customFormat="1" customHeight="1" spans="4:14">
      <c r="D63" s="28"/>
      <c r="G63" s="29"/>
      <c r="H63" s="29"/>
      <c r="I63" s="29"/>
      <c r="J63" s="148"/>
      <c r="K63" s="120"/>
      <c r="L63" s="148"/>
      <c r="M63" s="148"/>
      <c r="N63" s="29"/>
    </row>
    <row r="64" s="27" customFormat="1" customHeight="1" spans="4:14">
      <c r="D64" s="28"/>
      <c r="G64" s="29"/>
      <c r="H64" s="29"/>
      <c r="I64" s="29"/>
      <c r="J64" s="148"/>
      <c r="K64" s="120"/>
      <c r="L64" s="148"/>
      <c r="M64" s="148"/>
      <c r="N64" s="29"/>
    </row>
    <row r="65" s="27" customFormat="1" customHeight="1" spans="4:14">
      <c r="D65" s="28"/>
      <c r="G65" s="29"/>
      <c r="H65" s="29"/>
      <c r="I65" s="29"/>
      <c r="J65" s="148"/>
      <c r="K65" s="120"/>
      <c r="L65" s="148"/>
      <c r="M65" s="148"/>
      <c r="N65" s="29"/>
    </row>
    <row r="66" s="27" customFormat="1" customHeight="1" spans="4:14">
      <c r="D66" s="28"/>
      <c r="G66" s="29"/>
      <c r="H66" s="29"/>
      <c r="I66" s="29"/>
      <c r="J66" s="148"/>
      <c r="K66" s="120"/>
      <c r="L66" s="148"/>
      <c r="M66" s="148"/>
      <c r="N66" s="29"/>
    </row>
    <row r="67" s="27" customFormat="1" customHeight="1" spans="4:14">
      <c r="D67" s="28"/>
      <c r="G67" s="29"/>
      <c r="H67" s="29"/>
      <c r="I67" s="29"/>
      <c r="J67" s="148"/>
      <c r="K67" s="120"/>
      <c r="L67" s="148"/>
      <c r="M67" s="148"/>
      <c r="N67" s="29"/>
    </row>
    <row r="68" s="27" customFormat="1" customHeight="1" spans="4:14">
      <c r="D68" s="28"/>
      <c r="G68" s="29"/>
      <c r="H68" s="29"/>
      <c r="I68" s="29"/>
      <c r="J68" s="148"/>
      <c r="K68" s="120"/>
      <c r="L68" s="148"/>
      <c r="M68" s="148"/>
      <c r="N68" s="29"/>
    </row>
    <row r="69" s="27" customFormat="1" customHeight="1" spans="4:14">
      <c r="D69" s="28"/>
      <c r="G69" s="29"/>
      <c r="H69" s="29"/>
      <c r="I69" s="29"/>
      <c r="J69" s="148"/>
      <c r="K69" s="120"/>
      <c r="L69" s="148"/>
      <c r="M69" s="148"/>
      <c r="N69" s="29"/>
    </row>
    <row r="70" s="27" customFormat="1" customHeight="1" spans="4:14">
      <c r="D70" s="28"/>
      <c r="G70" s="29"/>
      <c r="H70" s="29"/>
      <c r="I70" s="29"/>
      <c r="J70" s="148"/>
      <c r="K70" s="120"/>
      <c r="L70" s="148"/>
      <c r="M70" s="148"/>
      <c r="N70" s="29"/>
    </row>
    <row r="71" s="27" customFormat="1" customHeight="1" spans="4:14">
      <c r="D71" s="28"/>
      <c r="G71" s="29"/>
      <c r="H71" s="29"/>
      <c r="I71" s="29"/>
      <c r="J71" s="148"/>
      <c r="K71" s="120"/>
      <c r="L71" s="148"/>
      <c r="M71" s="148"/>
      <c r="N71" s="29"/>
    </row>
    <row r="72" s="27" customFormat="1" customHeight="1" spans="4:14">
      <c r="D72" s="28"/>
      <c r="G72" s="29"/>
      <c r="H72" s="29"/>
      <c r="I72" s="29"/>
      <c r="J72" s="148"/>
      <c r="K72" s="120"/>
      <c r="L72" s="148"/>
      <c r="M72" s="148"/>
      <c r="N72" s="29"/>
    </row>
    <row r="73" s="27" customFormat="1" customHeight="1" spans="4:14">
      <c r="D73" s="28"/>
      <c r="G73" s="29"/>
      <c r="H73" s="29"/>
      <c r="I73" s="29"/>
      <c r="J73" s="148"/>
      <c r="K73" s="120"/>
      <c r="L73" s="148"/>
      <c r="M73" s="148"/>
      <c r="N73" s="29"/>
    </row>
    <row r="74" s="27" customFormat="1" customHeight="1" spans="4:14">
      <c r="D74" s="28"/>
      <c r="G74" s="29"/>
      <c r="H74" s="29"/>
      <c r="I74" s="29"/>
      <c r="J74" s="148"/>
      <c r="K74" s="120"/>
      <c r="L74" s="148"/>
      <c r="M74" s="148"/>
      <c r="N74" s="29"/>
    </row>
    <row r="75" s="27" customFormat="1" customHeight="1" spans="4:14">
      <c r="D75" s="28"/>
      <c r="G75" s="29"/>
      <c r="H75" s="29"/>
      <c r="I75" s="29"/>
      <c r="J75" s="148"/>
      <c r="K75" s="120"/>
      <c r="L75" s="148"/>
      <c r="M75" s="148"/>
      <c r="N75" s="29"/>
    </row>
    <row r="76" s="27" customFormat="1" customHeight="1" spans="4:14">
      <c r="D76" s="28"/>
      <c r="G76" s="29"/>
      <c r="H76" s="29"/>
      <c r="I76" s="29"/>
      <c r="J76" s="148"/>
      <c r="K76" s="120"/>
      <c r="L76" s="148"/>
      <c r="M76" s="148"/>
      <c r="N76" s="29"/>
    </row>
    <row r="77" s="27" customFormat="1" customHeight="1" spans="4:14">
      <c r="D77" s="28"/>
      <c r="G77" s="29"/>
      <c r="H77" s="29"/>
      <c r="I77" s="29"/>
      <c r="J77" s="148"/>
      <c r="K77" s="120"/>
      <c r="L77" s="148"/>
      <c r="M77" s="148"/>
      <c r="N77" s="29"/>
    </row>
    <row r="78" s="27" customFormat="1" customHeight="1" spans="4:14">
      <c r="D78" s="28"/>
      <c r="G78" s="29"/>
      <c r="H78" s="29"/>
      <c r="I78" s="29"/>
      <c r="J78" s="148"/>
      <c r="K78" s="120"/>
      <c r="L78" s="148"/>
      <c r="M78" s="148"/>
      <c r="N78" s="29"/>
    </row>
    <row r="79" s="27" customFormat="1" customHeight="1" spans="4:14">
      <c r="D79" s="28"/>
      <c r="G79" s="29"/>
      <c r="H79" s="29"/>
      <c r="I79" s="29"/>
      <c r="J79" s="148"/>
      <c r="K79" s="120"/>
      <c r="L79" s="148"/>
      <c r="M79" s="148"/>
      <c r="N79" s="29"/>
    </row>
    <row r="80" s="27" customFormat="1" customHeight="1" spans="4:14">
      <c r="D80" s="28"/>
      <c r="G80" s="29"/>
      <c r="H80" s="29"/>
      <c r="I80" s="29"/>
      <c r="J80" s="148"/>
      <c r="K80" s="120"/>
      <c r="L80" s="148"/>
      <c r="M80" s="148"/>
      <c r="N80" s="29"/>
    </row>
    <row r="81" s="27" customFormat="1" customHeight="1" spans="4:14">
      <c r="D81" s="28"/>
      <c r="G81" s="29"/>
      <c r="H81" s="29"/>
      <c r="I81" s="29"/>
      <c r="J81" s="148"/>
      <c r="K81" s="120"/>
      <c r="L81" s="148"/>
      <c r="M81" s="148"/>
      <c r="N81" s="29"/>
    </row>
    <row r="82" s="27" customFormat="1" customHeight="1" spans="4:14">
      <c r="D82" s="28"/>
      <c r="G82" s="29"/>
      <c r="H82" s="29"/>
      <c r="I82" s="29"/>
      <c r="J82" s="148"/>
      <c r="K82" s="120"/>
      <c r="L82" s="148"/>
      <c r="M82" s="148"/>
      <c r="N82" s="29"/>
    </row>
    <row r="83" s="27" customFormat="1" customHeight="1" spans="4:14">
      <c r="D83" s="28"/>
      <c r="G83" s="29"/>
      <c r="H83" s="29"/>
      <c r="I83" s="29"/>
      <c r="J83" s="148"/>
      <c r="K83" s="120"/>
      <c r="L83" s="148"/>
      <c r="M83" s="148"/>
      <c r="N83" s="29"/>
    </row>
    <row r="84" s="27" customFormat="1" customHeight="1" spans="4:14">
      <c r="D84" s="28"/>
      <c r="G84" s="29"/>
      <c r="H84" s="29"/>
      <c r="I84" s="29"/>
      <c r="J84" s="148"/>
      <c r="K84" s="120"/>
      <c r="L84" s="148"/>
      <c r="M84" s="148"/>
      <c r="N84" s="29"/>
    </row>
    <row r="85" s="27" customFormat="1" customHeight="1" spans="4:14">
      <c r="D85" s="28"/>
      <c r="G85" s="29"/>
      <c r="H85" s="29"/>
      <c r="I85" s="29"/>
      <c r="J85" s="148"/>
      <c r="K85" s="120"/>
      <c r="L85" s="148"/>
      <c r="M85" s="148"/>
      <c r="N85" s="29"/>
    </row>
    <row r="86" s="27" customFormat="1" customHeight="1" spans="4:14">
      <c r="D86" s="28"/>
      <c r="G86" s="29"/>
      <c r="H86" s="29"/>
      <c r="I86" s="29"/>
      <c r="J86" s="148"/>
      <c r="K86" s="120"/>
      <c r="L86" s="148"/>
      <c r="M86" s="148"/>
      <c r="N86" s="29"/>
    </row>
    <row r="87" s="27" customFormat="1" customHeight="1" spans="4:14">
      <c r="D87" s="28"/>
      <c r="G87" s="29"/>
      <c r="H87" s="29"/>
      <c r="I87" s="29"/>
      <c r="J87" s="148"/>
      <c r="K87" s="120"/>
      <c r="L87" s="148"/>
      <c r="M87" s="148"/>
      <c r="N87" s="29"/>
    </row>
    <row r="88" s="27" customFormat="1" customHeight="1" spans="4:14">
      <c r="D88" s="28"/>
      <c r="G88" s="29"/>
      <c r="H88" s="29"/>
      <c r="I88" s="29"/>
      <c r="J88" s="148"/>
      <c r="K88" s="120"/>
      <c r="L88" s="148"/>
      <c r="M88" s="148"/>
      <c r="N88" s="29"/>
    </row>
    <row r="89" s="27" customFormat="1" customHeight="1" spans="4:14">
      <c r="D89" s="28"/>
      <c r="G89" s="29"/>
      <c r="H89" s="29"/>
      <c r="I89" s="29"/>
      <c r="J89" s="148"/>
      <c r="K89" s="120"/>
      <c r="L89" s="148"/>
      <c r="M89" s="148"/>
      <c r="N89" s="29"/>
    </row>
    <row r="90" s="27" customFormat="1" customHeight="1" spans="4:14">
      <c r="D90" s="28"/>
      <c r="G90" s="29"/>
      <c r="H90" s="29"/>
      <c r="I90" s="29"/>
      <c r="J90" s="148"/>
      <c r="K90" s="120"/>
      <c r="L90" s="148"/>
      <c r="M90" s="148"/>
      <c r="N90" s="29"/>
    </row>
    <row r="91" s="27" customFormat="1" customHeight="1" spans="4:14">
      <c r="D91" s="28"/>
      <c r="G91" s="29"/>
      <c r="H91" s="29"/>
      <c r="I91" s="29"/>
      <c r="J91" s="148"/>
      <c r="K91" s="120"/>
      <c r="L91" s="148"/>
      <c r="M91" s="148"/>
      <c r="N91" s="29"/>
    </row>
    <row r="92" s="27" customFormat="1" customHeight="1" spans="4:14">
      <c r="D92" s="28"/>
      <c r="G92" s="29"/>
      <c r="H92" s="29"/>
      <c r="I92" s="29"/>
      <c r="J92" s="148"/>
      <c r="K92" s="120"/>
      <c r="L92" s="148"/>
      <c r="M92" s="148"/>
      <c r="N92" s="29"/>
    </row>
    <row r="93" s="27" customFormat="1" customHeight="1" spans="4:14">
      <c r="D93" s="28"/>
      <c r="G93" s="29"/>
      <c r="H93" s="29"/>
      <c r="I93" s="29"/>
      <c r="J93" s="148"/>
      <c r="K93" s="120"/>
      <c r="L93" s="148"/>
      <c r="M93" s="148"/>
      <c r="N93" s="29"/>
    </row>
    <row r="94" s="27" customFormat="1" customHeight="1" spans="4:14">
      <c r="D94" s="28"/>
      <c r="G94" s="29"/>
      <c r="H94" s="29"/>
      <c r="I94" s="29"/>
      <c r="J94" s="148"/>
      <c r="K94" s="120"/>
      <c r="L94" s="148"/>
      <c r="M94" s="148"/>
      <c r="N94" s="29"/>
    </row>
    <row r="95" s="27" customFormat="1" customHeight="1" spans="4:14">
      <c r="D95" s="28"/>
      <c r="G95" s="29"/>
      <c r="H95" s="29"/>
      <c r="I95" s="29"/>
      <c r="J95" s="148"/>
      <c r="K95" s="120"/>
      <c r="L95" s="148"/>
      <c r="M95" s="148"/>
      <c r="N95" s="29"/>
    </row>
    <row r="96" s="27" customFormat="1" customHeight="1" spans="4:14">
      <c r="D96" s="28"/>
      <c r="G96" s="29"/>
      <c r="H96" s="29"/>
      <c r="I96" s="29"/>
      <c r="J96" s="148"/>
      <c r="K96" s="120"/>
      <c r="L96" s="148"/>
      <c r="M96" s="148"/>
      <c r="N96" s="29"/>
    </row>
    <row r="97" s="27" customFormat="1" customHeight="1" spans="4:14">
      <c r="D97" s="28"/>
      <c r="G97" s="29"/>
      <c r="H97" s="29"/>
      <c r="I97" s="29"/>
      <c r="J97" s="148"/>
      <c r="K97" s="120"/>
      <c r="L97" s="148"/>
      <c r="M97" s="148"/>
      <c r="N97" s="29"/>
    </row>
    <row r="98" s="27" customFormat="1" customHeight="1" spans="4:14">
      <c r="D98" s="28"/>
      <c r="G98" s="29"/>
      <c r="H98" s="29"/>
      <c r="I98" s="29"/>
      <c r="J98" s="148"/>
      <c r="K98" s="120"/>
      <c r="L98" s="148"/>
      <c r="M98" s="148"/>
      <c r="N98" s="29"/>
    </row>
    <row r="99" s="27" customFormat="1" customHeight="1" spans="4:14">
      <c r="D99" s="28"/>
      <c r="G99" s="29"/>
      <c r="H99" s="29"/>
      <c r="I99" s="29"/>
      <c r="J99" s="148"/>
      <c r="K99" s="120"/>
      <c r="L99" s="148"/>
      <c r="M99" s="148"/>
      <c r="N99" s="29"/>
    </row>
    <row r="100" s="27" customFormat="1" customHeight="1" spans="4:14">
      <c r="D100" s="28"/>
      <c r="G100" s="29"/>
      <c r="H100" s="29"/>
      <c r="I100" s="29"/>
      <c r="J100" s="148"/>
      <c r="K100" s="120"/>
      <c r="L100" s="148"/>
      <c r="M100" s="148"/>
      <c r="N100" s="29"/>
    </row>
    <row r="101" s="27" customFormat="1" customHeight="1" spans="4:14">
      <c r="D101" s="28"/>
      <c r="G101" s="29"/>
      <c r="H101" s="29"/>
      <c r="I101" s="29"/>
      <c r="J101" s="148"/>
      <c r="K101" s="120"/>
      <c r="L101" s="148"/>
      <c r="M101" s="148"/>
      <c r="N101" s="29"/>
    </row>
    <row r="102" s="27" customFormat="1" customHeight="1" spans="4:14">
      <c r="D102" s="28"/>
      <c r="G102" s="29"/>
      <c r="H102" s="29"/>
      <c r="I102" s="29"/>
      <c r="J102" s="148"/>
      <c r="K102" s="120"/>
      <c r="L102" s="148"/>
      <c r="M102" s="148"/>
      <c r="N102" s="29"/>
    </row>
    <row r="103" s="27" customFormat="1" customHeight="1" spans="4:14">
      <c r="D103" s="28"/>
      <c r="G103" s="29"/>
      <c r="H103" s="29"/>
      <c r="I103" s="29"/>
      <c r="J103" s="148"/>
      <c r="K103" s="120"/>
      <c r="L103" s="148"/>
      <c r="M103" s="148"/>
      <c r="N103" s="29"/>
    </row>
    <row r="104" s="27" customFormat="1" customHeight="1" spans="4:14">
      <c r="D104" s="28"/>
      <c r="G104" s="29"/>
      <c r="H104" s="29"/>
      <c r="I104" s="29"/>
      <c r="J104" s="148"/>
      <c r="K104" s="120"/>
      <c r="L104" s="148"/>
      <c r="M104" s="148"/>
      <c r="N104" s="29"/>
    </row>
    <row r="105" s="27" customFormat="1" customHeight="1" spans="4:14">
      <c r="D105" s="28"/>
      <c r="G105" s="29"/>
      <c r="H105" s="29"/>
      <c r="I105" s="29"/>
      <c r="J105" s="148"/>
      <c r="K105" s="120"/>
      <c r="L105" s="148"/>
      <c r="M105" s="148"/>
      <c r="N105" s="29"/>
    </row>
    <row r="106" s="27" customFormat="1" customHeight="1" spans="4:14">
      <c r="D106" s="28"/>
      <c r="G106" s="29"/>
      <c r="H106" s="29"/>
      <c r="I106" s="29"/>
      <c r="J106" s="148"/>
      <c r="K106" s="120"/>
      <c r="L106" s="148"/>
      <c r="M106" s="148"/>
      <c r="N106" s="29"/>
    </row>
    <row r="107" s="27" customFormat="1" customHeight="1" spans="4:14">
      <c r="D107" s="28"/>
      <c r="G107" s="29"/>
      <c r="H107" s="29"/>
      <c r="I107" s="29"/>
      <c r="J107" s="148"/>
      <c r="K107" s="120"/>
      <c r="L107" s="148"/>
      <c r="M107" s="148"/>
      <c r="N107" s="29"/>
    </row>
    <row r="108" s="27" customFormat="1" customHeight="1" spans="4:14">
      <c r="D108" s="28"/>
      <c r="G108" s="29"/>
      <c r="H108" s="29"/>
      <c r="I108" s="29"/>
      <c r="J108" s="148"/>
      <c r="K108" s="120"/>
      <c r="L108" s="148"/>
      <c r="M108" s="148"/>
      <c r="N108" s="29"/>
    </row>
    <row r="109" s="27" customFormat="1" customHeight="1" spans="4:14">
      <c r="D109" s="28"/>
      <c r="G109" s="29"/>
      <c r="H109" s="29"/>
      <c r="I109" s="29"/>
      <c r="J109" s="148"/>
      <c r="K109" s="120"/>
      <c r="L109" s="148"/>
      <c r="M109" s="148"/>
      <c r="N109" s="29"/>
    </row>
    <row r="110" s="27" customFormat="1" customHeight="1" spans="4:14">
      <c r="D110" s="28"/>
      <c r="G110" s="29"/>
      <c r="H110" s="29"/>
      <c r="I110" s="29"/>
      <c r="J110" s="148"/>
      <c r="K110" s="120"/>
      <c r="L110" s="148"/>
      <c r="M110" s="148"/>
      <c r="N110" s="29"/>
    </row>
    <row r="111" s="27" customFormat="1" customHeight="1" spans="4:14">
      <c r="D111" s="28"/>
      <c r="G111" s="29"/>
      <c r="H111" s="29"/>
      <c r="I111" s="29"/>
      <c r="J111" s="148"/>
      <c r="K111" s="120"/>
      <c r="L111" s="148"/>
      <c r="M111" s="148"/>
      <c r="N111" s="29"/>
    </row>
    <row r="112" s="27" customFormat="1" customHeight="1" spans="4:14">
      <c r="D112" s="28"/>
      <c r="G112" s="29"/>
      <c r="H112" s="29"/>
      <c r="I112" s="29"/>
      <c r="J112" s="148"/>
      <c r="K112" s="120"/>
      <c r="L112" s="148"/>
      <c r="M112" s="148"/>
      <c r="N112" s="29"/>
    </row>
    <row r="113" s="27" customFormat="1" customHeight="1" spans="4:14">
      <c r="D113" s="28"/>
      <c r="G113" s="29"/>
      <c r="H113" s="29"/>
      <c r="I113" s="29"/>
      <c r="J113" s="148"/>
      <c r="K113" s="120"/>
      <c r="L113" s="148"/>
      <c r="M113" s="148"/>
      <c r="N113" s="29"/>
    </row>
    <row r="114" s="27" customFormat="1" customHeight="1" spans="4:14">
      <c r="D114" s="28"/>
      <c r="G114" s="29"/>
      <c r="H114" s="29"/>
      <c r="I114" s="29"/>
      <c r="J114" s="148"/>
      <c r="K114" s="120"/>
      <c r="L114" s="148"/>
      <c r="M114" s="148"/>
      <c r="N114" s="29"/>
    </row>
    <row r="115" s="27" customFormat="1" customHeight="1" spans="4:14">
      <c r="D115" s="28"/>
      <c r="G115" s="29"/>
      <c r="H115" s="29"/>
      <c r="I115" s="29"/>
      <c r="J115" s="148"/>
      <c r="K115" s="120"/>
      <c r="L115" s="148"/>
      <c r="M115" s="148"/>
      <c r="N115" s="29"/>
    </row>
    <row r="116" s="27" customFormat="1" customHeight="1" spans="4:14">
      <c r="D116" s="28"/>
      <c r="G116" s="29"/>
      <c r="H116" s="29"/>
      <c r="I116" s="29"/>
      <c r="J116" s="148"/>
      <c r="K116" s="120"/>
      <c r="L116" s="148"/>
      <c r="M116" s="148"/>
      <c r="N116" s="29"/>
    </row>
  </sheetData>
  <sheetProtection formatCells="0" formatColumns="0" formatRows="0" insertRows="0" deleteRows="0" autoFilter="0"/>
  <mergeCells count="2">
    <mergeCell ref="A2:O2"/>
    <mergeCell ref="A4:O4"/>
  </mergeCells>
  <hyperlinks>
    <hyperlink ref="A1" location="交易性金融资产汇总表!B9" display="返回"/>
    <hyperlink ref="B1" location="参数!M18" display="返回索引页"/>
  </hyperlinks>
  <printOptions horizontalCentered="1"/>
  <pageMargins left="0.748031496062992" right="0.748031496062992" top="0.97" bottom="0.72" header="1.26" footer="0.62992125984252"/>
  <pageSetup paperSize="9" orientation="landscape" blackAndWhite="1" verticalDpi="300"/>
  <headerFooter alignWithMargins="0">
    <oddHeader>&amp;R&amp;"Times New Roman,常规"&amp;8
&amp;"宋体,常规"共&amp;"Times New Roman,常规"&amp;N&amp;"宋体,常规"页第&amp;"Times New Roman,常规"&amp;P&amp;"宋体,常规"页</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6"/>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4.71428571428571" style="139" customWidth="1"/>
    <col min="2" max="2" width="19.7142857142857" style="139" customWidth="1"/>
    <col min="3" max="3" width="10.7142857142857" style="139" customWidth="1"/>
    <col min="4" max="4" width="9.71428571428571" style="195" customWidth="1"/>
    <col min="5" max="6" width="8.71428571428571" style="139" customWidth="1"/>
    <col min="7" max="7" width="13.7142857142857" style="178" customWidth="1"/>
    <col min="8" max="9" width="12.7142857142857" style="178" hidden="1" customWidth="1" outlineLevel="1"/>
    <col min="10" max="10" width="12.7142857142857" style="140" customWidth="1" collapsed="1"/>
    <col min="11" max="11" width="12.7142857142857" style="141" customWidth="1"/>
    <col min="12" max="13" width="12.7142857142857" style="140" customWidth="1"/>
    <col min="14" max="14" width="7.71428571428571" style="178" customWidth="1"/>
    <col min="15" max="15" width="10.7142857142857" style="139" customWidth="1"/>
    <col min="16" max="16384" width="9.07619047619048" style="139"/>
  </cols>
  <sheetData>
    <row r="1" s="22" customFormat="1" customHeight="1" spans="1:15">
      <c r="A1" s="30" t="s">
        <v>116</v>
      </c>
      <c r="B1" s="31" t="s">
        <v>8</v>
      </c>
      <c r="D1" s="33"/>
      <c r="G1" s="34"/>
      <c r="H1" s="34"/>
      <c r="I1" s="34"/>
      <c r="J1" s="196"/>
      <c r="K1" s="115"/>
      <c r="L1" s="196"/>
      <c r="M1" s="196"/>
      <c r="N1" s="34"/>
    </row>
    <row r="2" s="113" customFormat="1" ht="18" customHeight="1" spans="1:15">
      <c r="A2" s="116" t="s">
        <v>210</v>
      </c>
      <c r="B2" s="117"/>
      <c r="C2" s="117"/>
      <c r="D2" s="117"/>
      <c r="E2" s="117"/>
      <c r="F2" s="117"/>
      <c r="G2" s="117"/>
      <c r="H2" s="117"/>
      <c r="I2" s="117"/>
      <c r="J2" s="117"/>
      <c r="K2" s="117"/>
      <c r="L2" s="117"/>
      <c r="M2" s="117"/>
      <c r="N2" s="117"/>
      <c r="O2" s="117"/>
    </row>
    <row r="3" s="113" customFormat="1" ht="11.2" customHeight="1" spans="1:15">
      <c r="A3" s="118"/>
      <c r="B3" s="118"/>
      <c r="C3" s="118"/>
      <c r="D3" s="118"/>
      <c r="E3" s="118"/>
      <c r="F3" s="118"/>
      <c r="G3" s="197"/>
      <c r="H3" s="197"/>
      <c r="I3" s="197"/>
      <c r="J3" s="197"/>
      <c r="K3" s="118"/>
      <c r="L3" s="197"/>
      <c r="M3" s="197"/>
      <c r="N3" s="197"/>
      <c r="O3" s="99" t="s">
        <v>211</v>
      </c>
    </row>
    <row r="4" s="27" customFormat="1" ht="13.05" customHeight="1" spans="1:15">
      <c r="A4" s="39" t="e">
        <f>#REF!&amp;#REF!&amp;#REF!&amp;#REF!&amp;#REF!&amp;#REF!&amp;#REF!</f>
        <v>#REF!</v>
      </c>
      <c r="B4" s="39"/>
      <c r="C4" s="39"/>
      <c r="D4" s="39"/>
      <c r="E4" s="39"/>
      <c r="F4" s="39"/>
      <c r="G4" s="39"/>
      <c r="H4" s="39"/>
      <c r="I4" s="39"/>
      <c r="J4" s="39"/>
      <c r="K4" s="39"/>
      <c r="L4" s="39"/>
      <c r="M4" s="39"/>
      <c r="N4" s="39"/>
      <c r="O4" s="39"/>
    </row>
    <row r="5" s="27" customFormat="1" ht="11.2" customHeight="1" spans="1:15">
      <c r="A5" s="40" t="e">
        <f>#REF!&amp;#REF!</f>
        <v>#REF!</v>
      </c>
      <c r="B5" s="40"/>
      <c r="D5" s="28"/>
      <c r="G5" s="198"/>
      <c r="H5" s="198"/>
      <c r="I5" s="198"/>
      <c r="J5" s="147"/>
      <c r="K5" s="120"/>
      <c r="L5" s="164"/>
      <c r="M5" s="164"/>
      <c r="N5" s="29"/>
      <c r="O5" s="44" t="s">
        <v>35</v>
      </c>
    </row>
    <row r="6" s="24" customFormat="1" ht="25.05" customHeight="1" spans="1:15">
      <c r="A6" s="45" t="s">
        <v>102</v>
      </c>
      <c r="B6" s="199" t="s">
        <v>212</v>
      </c>
      <c r="C6" s="199" t="s">
        <v>213</v>
      </c>
      <c r="D6" s="199" t="s">
        <v>214</v>
      </c>
      <c r="E6" s="200" t="s">
        <v>215</v>
      </c>
      <c r="F6" s="200" t="s">
        <v>216</v>
      </c>
      <c r="G6" s="200" t="s">
        <v>217</v>
      </c>
      <c r="H6" s="199" t="s">
        <v>120</v>
      </c>
      <c r="I6" s="199" t="s">
        <v>121</v>
      </c>
      <c r="J6" s="201" t="s">
        <v>122</v>
      </c>
      <c r="K6" s="202" t="s">
        <v>218</v>
      </c>
      <c r="L6" s="150" t="s">
        <v>123</v>
      </c>
      <c r="M6" s="150" t="s">
        <v>168</v>
      </c>
      <c r="N6" s="49" t="s">
        <v>125</v>
      </c>
      <c r="O6" s="122" t="s">
        <v>174</v>
      </c>
    </row>
    <row r="7" s="25" customFormat="1" ht="14" customHeight="1" spans="1:15">
      <c r="A7" s="50">
        <v>1</v>
      </c>
      <c r="B7" s="51"/>
      <c r="C7" s="51"/>
      <c r="D7" s="52"/>
      <c r="E7" s="51"/>
      <c r="F7" s="51"/>
      <c r="G7" s="51"/>
      <c r="H7" s="53"/>
      <c r="I7" s="53"/>
      <c r="J7" s="86">
        <f>H7+I7</f>
        <v>0</v>
      </c>
      <c r="K7" s="111"/>
      <c r="L7" s="53"/>
      <c r="M7" s="155">
        <f>IF((L7-J7)=0,0,L7-J7)</f>
        <v>0</v>
      </c>
      <c r="N7" s="156">
        <f>IF(M7=0,0,IF(M7=L7,100,IF(J7&lt;0,-(M7/J7*100),IF(M7&gt;0,ABS(M7/J7*100),(M7/J7*100)))))</f>
        <v>0</v>
      </c>
      <c r="O7" s="51"/>
    </row>
    <row r="8" s="25" customFormat="1" ht="14" customHeight="1" spans="1:15">
      <c r="A8" s="50"/>
      <c r="B8" s="51"/>
      <c r="C8" s="51"/>
      <c r="D8" s="52"/>
      <c r="E8" s="51"/>
      <c r="F8" s="51"/>
      <c r="G8" s="203"/>
      <c r="H8" s="53"/>
      <c r="I8" s="53"/>
      <c r="J8" s="86">
        <f t="shared" ref="J8:J33" si="0">H8+I8</f>
        <v>0</v>
      </c>
      <c r="K8" s="111"/>
      <c r="L8" s="53"/>
      <c r="M8" s="155">
        <f t="shared" ref="M8:M34" si="1">IF((L8-J8)=0,0,L8-J8)</f>
        <v>0</v>
      </c>
      <c r="N8" s="156">
        <f t="shared" ref="N8:N34" si="2">IF(M8=0,0,IF(M8=L8,100,IF(J8&lt;0,-(M8/J8*100),IF(M8&gt;0,ABS(M8/J8*100),(M8/J8*100)))))</f>
        <v>0</v>
      </c>
      <c r="O8" s="51"/>
    </row>
    <row r="9" s="25" customFormat="1" ht="14" customHeight="1" spans="1:15">
      <c r="A9" s="50"/>
      <c r="B9" s="51"/>
      <c r="C9" s="51"/>
      <c r="D9" s="52"/>
      <c r="E9" s="51"/>
      <c r="F9" s="51"/>
      <c r="G9" s="203"/>
      <c r="H9" s="53"/>
      <c r="I9" s="53"/>
      <c r="J9" s="86">
        <f t="shared" si="0"/>
        <v>0</v>
      </c>
      <c r="K9" s="111"/>
      <c r="L9" s="53"/>
      <c r="M9" s="155">
        <f t="shared" si="1"/>
        <v>0</v>
      </c>
      <c r="N9" s="156">
        <f t="shared" si="2"/>
        <v>0</v>
      </c>
      <c r="O9" s="51"/>
    </row>
    <row r="10" s="25" customFormat="1" ht="14" customHeight="1" spans="1:15">
      <c r="A10" s="50"/>
      <c r="B10" s="51"/>
      <c r="C10" s="51"/>
      <c r="D10" s="52"/>
      <c r="E10" s="51"/>
      <c r="F10" s="51"/>
      <c r="G10" s="203"/>
      <c r="H10" s="53"/>
      <c r="I10" s="53"/>
      <c r="J10" s="86">
        <f t="shared" si="0"/>
        <v>0</v>
      </c>
      <c r="K10" s="111"/>
      <c r="L10" s="53"/>
      <c r="M10" s="155">
        <f t="shared" si="1"/>
        <v>0</v>
      </c>
      <c r="N10" s="156">
        <f t="shared" si="2"/>
        <v>0</v>
      </c>
      <c r="O10" s="51"/>
    </row>
    <row r="11" s="25" customFormat="1" ht="14" customHeight="1" spans="1:15">
      <c r="A11" s="50"/>
      <c r="B11" s="51"/>
      <c r="C11" s="51"/>
      <c r="D11" s="52"/>
      <c r="E11" s="51"/>
      <c r="F11" s="51"/>
      <c r="G11" s="203"/>
      <c r="H11" s="53"/>
      <c r="I11" s="53"/>
      <c r="J11" s="86">
        <f t="shared" si="0"/>
        <v>0</v>
      </c>
      <c r="K11" s="111"/>
      <c r="L11" s="53"/>
      <c r="M11" s="155">
        <f t="shared" si="1"/>
        <v>0</v>
      </c>
      <c r="N11" s="156">
        <f t="shared" si="2"/>
        <v>0</v>
      </c>
      <c r="O11" s="51"/>
    </row>
    <row r="12" s="25" customFormat="1" ht="14" customHeight="1" spans="1:15">
      <c r="A12" s="50"/>
      <c r="B12" s="51"/>
      <c r="C12" s="51"/>
      <c r="D12" s="52"/>
      <c r="E12" s="51"/>
      <c r="F12" s="51"/>
      <c r="G12" s="203"/>
      <c r="H12" s="53"/>
      <c r="I12" s="53"/>
      <c r="J12" s="86">
        <f t="shared" si="0"/>
        <v>0</v>
      </c>
      <c r="K12" s="111"/>
      <c r="L12" s="53"/>
      <c r="M12" s="155">
        <f t="shared" si="1"/>
        <v>0</v>
      </c>
      <c r="N12" s="156">
        <f t="shared" si="2"/>
        <v>0</v>
      </c>
      <c r="O12" s="51"/>
    </row>
    <row r="13" s="25" customFormat="1" ht="14" customHeight="1" spans="1:15">
      <c r="A13" s="50"/>
      <c r="B13" s="51"/>
      <c r="C13" s="51"/>
      <c r="D13" s="52"/>
      <c r="E13" s="51"/>
      <c r="F13" s="51"/>
      <c r="G13" s="203"/>
      <c r="H13" s="53"/>
      <c r="I13" s="53"/>
      <c r="J13" s="86">
        <f t="shared" si="0"/>
        <v>0</v>
      </c>
      <c r="K13" s="111"/>
      <c r="L13" s="53"/>
      <c r="M13" s="155">
        <f t="shared" si="1"/>
        <v>0</v>
      </c>
      <c r="N13" s="156">
        <f t="shared" si="2"/>
        <v>0</v>
      </c>
      <c r="O13" s="51"/>
    </row>
    <row r="14" s="25" customFormat="1" ht="14" customHeight="1" spans="1:15">
      <c r="A14" s="50"/>
      <c r="B14" s="51"/>
      <c r="C14" s="51"/>
      <c r="D14" s="52"/>
      <c r="E14" s="51"/>
      <c r="F14" s="51"/>
      <c r="G14" s="203"/>
      <c r="H14" s="53"/>
      <c r="I14" s="53"/>
      <c r="J14" s="86">
        <f t="shared" si="0"/>
        <v>0</v>
      </c>
      <c r="K14" s="111"/>
      <c r="L14" s="53"/>
      <c r="M14" s="155">
        <f t="shared" si="1"/>
        <v>0</v>
      </c>
      <c r="N14" s="156">
        <f t="shared" si="2"/>
        <v>0</v>
      </c>
      <c r="O14" s="51"/>
    </row>
    <row r="15" s="25" customFormat="1" ht="14" customHeight="1" spans="1:15">
      <c r="A15" s="50"/>
      <c r="B15" s="51"/>
      <c r="C15" s="51"/>
      <c r="D15" s="52"/>
      <c r="E15" s="51"/>
      <c r="F15" s="51"/>
      <c r="G15" s="203"/>
      <c r="H15" s="53"/>
      <c r="I15" s="53"/>
      <c r="J15" s="86">
        <f t="shared" si="0"/>
        <v>0</v>
      </c>
      <c r="K15" s="111"/>
      <c r="L15" s="53"/>
      <c r="M15" s="155">
        <f t="shared" si="1"/>
        <v>0</v>
      </c>
      <c r="N15" s="156">
        <f t="shared" si="2"/>
        <v>0</v>
      </c>
      <c r="O15" s="51"/>
    </row>
    <row r="16" s="25" customFormat="1" ht="14" customHeight="1" spans="1:15">
      <c r="A16" s="50"/>
      <c r="B16" s="51"/>
      <c r="C16" s="51"/>
      <c r="D16" s="52"/>
      <c r="E16" s="51"/>
      <c r="F16" s="51"/>
      <c r="G16" s="203"/>
      <c r="H16" s="53"/>
      <c r="I16" s="53"/>
      <c r="J16" s="86">
        <f t="shared" si="0"/>
        <v>0</v>
      </c>
      <c r="K16" s="111"/>
      <c r="L16" s="53"/>
      <c r="M16" s="155">
        <f t="shared" si="1"/>
        <v>0</v>
      </c>
      <c r="N16" s="156">
        <f t="shared" si="2"/>
        <v>0</v>
      </c>
      <c r="O16" s="51"/>
    </row>
    <row r="17" s="25" customFormat="1" ht="14" customHeight="1" spans="1:15">
      <c r="A17" s="50"/>
      <c r="B17" s="51"/>
      <c r="C17" s="51"/>
      <c r="D17" s="52"/>
      <c r="E17" s="51"/>
      <c r="F17" s="51"/>
      <c r="G17" s="203"/>
      <c r="H17" s="53"/>
      <c r="I17" s="53"/>
      <c r="J17" s="86">
        <f t="shared" si="0"/>
        <v>0</v>
      </c>
      <c r="K17" s="111"/>
      <c r="L17" s="53"/>
      <c r="M17" s="155">
        <f t="shared" si="1"/>
        <v>0</v>
      </c>
      <c r="N17" s="156">
        <f t="shared" si="2"/>
        <v>0</v>
      </c>
      <c r="O17" s="51"/>
    </row>
    <row r="18" s="25" customFormat="1" ht="14" customHeight="1" spans="1:15">
      <c r="A18" s="50"/>
      <c r="B18" s="51"/>
      <c r="C18" s="51"/>
      <c r="D18" s="52"/>
      <c r="E18" s="51"/>
      <c r="F18" s="51"/>
      <c r="G18" s="203"/>
      <c r="H18" s="53"/>
      <c r="I18" s="53"/>
      <c r="J18" s="86">
        <f t="shared" si="0"/>
        <v>0</v>
      </c>
      <c r="K18" s="111"/>
      <c r="L18" s="53"/>
      <c r="M18" s="155">
        <f t="shared" si="1"/>
        <v>0</v>
      </c>
      <c r="N18" s="156">
        <f t="shared" si="2"/>
        <v>0</v>
      </c>
      <c r="O18" s="51"/>
    </row>
    <row r="19" s="25" customFormat="1" ht="14" customHeight="1" spans="1:15">
      <c r="A19" s="50"/>
      <c r="B19" s="51"/>
      <c r="C19" s="51"/>
      <c r="D19" s="52"/>
      <c r="E19" s="51"/>
      <c r="F19" s="51"/>
      <c r="G19" s="203"/>
      <c r="H19" s="53"/>
      <c r="I19" s="53"/>
      <c r="J19" s="86">
        <f t="shared" si="0"/>
        <v>0</v>
      </c>
      <c r="K19" s="111"/>
      <c r="L19" s="53"/>
      <c r="M19" s="155">
        <f t="shared" si="1"/>
        <v>0</v>
      </c>
      <c r="N19" s="156">
        <f t="shared" si="2"/>
        <v>0</v>
      </c>
      <c r="O19" s="51"/>
    </row>
    <row r="20" s="25" customFormat="1" ht="14" customHeight="1" spans="1:15">
      <c r="A20" s="50"/>
      <c r="B20" s="51"/>
      <c r="C20" s="51"/>
      <c r="D20" s="52"/>
      <c r="E20" s="51"/>
      <c r="F20" s="51"/>
      <c r="G20" s="203"/>
      <c r="H20" s="53"/>
      <c r="I20" s="53"/>
      <c r="J20" s="86">
        <f t="shared" si="0"/>
        <v>0</v>
      </c>
      <c r="K20" s="111"/>
      <c r="L20" s="53"/>
      <c r="M20" s="155">
        <f t="shared" si="1"/>
        <v>0</v>
      </c>
      <c r="N20" s="156">
        <f t="shared" si="2"/>
        <v>0</v>
      </c>
      <c r="O20" s="51"/>
    </row>
    <row r="21" s="25" customFormat="1" ht="14" customHeight="1" spans="1:15">
      <c r="A21" s="50"/>
      <c r="B21" s="51"/>
      <c r="C21" s="51"/>
      <c r="D21" s="52"/>
      <c r="E21" s="51"/>
      <c r="F21" s="51"/>
      <c r="G21" s="203"/>
      <c r="H21" s="53"/>
      <c r="I21" s="53"/>
      <c r="J21" s="86">
        <f t="shared" si="0"/>
        <v>0</v>
      </c>
      <c r="K21" s="111"/>
      <c r="L21" s="53"/>
      <c r="M21" s="155">
        <f t="shared" si="1"/>
        <v>0</v>
      </c>
      <c r="N21" s="156">
        <f t="shared" si="2"/>
        <v>0</v>
      </c>
      <c r="O21" s="51"/>
    </row>
    <row r="22" s="25" customFormat="1" ht="14" customHeight="1" spans="1:15">
      <c r="A22" s="50"/>
      <c r="B22" s="51"/>
      <c r="C22" s="51"/>
      <c r="D22" s="52"/>
      <c r="E22" s="51"/>
      <c r="F22" s="51"/>
      <c r="G22" s="203"/>
      <c r="H22" s="53"/>
      <c r="I22" s="53"/>
      <c r="J22" s="86">
        <f t="shared" si="0"/>
        <v>0</v>
      </c>
      <c r="K22" s="111"/>
      <c r="L22" s="53"/>
      <c r="M22" s="155">
        <f t="shared" si="1"/>
        <v>0</v>
      </c>
      <c r="N22" s="156">
        <f t="shared" si="2"/>
        <v>0</v>
      </c>
      <c r="O22" s="51"/>
    </row>
    <row r="23" s="25" customFormat="1" ht="14" customHeight="1" spans="1:15">
      <c r="A23" s="50"/>
      <c r="B23" s="51"/>
      <c r="C23" s="51"/>
      <c r="D23" s="52"/>
      <c r="E23" s="51"/>
      <c r="F23" s="51"/>
      <c r="G23" s="203"/>
      <c r="H23" s="53"/>
      <c r="I23" s="53"/>
      <c r="J23" s="86">
        <f t="shared" si="0"/>
        <v>0</v>
      </c>
      <c r="K23" s="111"/>
      <c r="L23" s="53"/>
      <c r="M23" s="155">
        <f t="shared" si="1"/>
        <v>0</v>
      </c>
      <c r="N23" s="156">
        <f t="shared" si="2"/>
        <v>0</v>
      </c>
      <c r="O23" s="51"/>
    </row>
    <row r="24" s="25" customFormat="1" ht="14" customHeight="1" spans="1:15">
      <c r="A24" s="50"/>
      <c r="B24" s="51"/>
      <c r="C24" s="51"/>
      <c r="D24" s="52"/>
      <c r="E24" s="51"/>
      <c r="F24" s="51"/>
      <c r="G24" s="203"/>
      <c r="H24" s="53"/>
      <c r="I24" s="53"/>
      <c r="J24" s="86">
        <f t="shared" si="0"/>
        <v>0</v>
      </c>
      <c r="K24" s="111"/>
      <c r="L24" s="53"/>
      <c r="M24" s="155">
        <f t="shared" si="1"/>
        <v>0</v>
      </c>
      <c r="N24" s="156">
        <f t="shared" si="2"/>
        <v>0</v>
      </c>
      <c r="O24" s="51"/>
    </row>
    <row r="25" s="25" customFormat="1" ht="14" customHeight="1" spans="1:15">
      <c r="A25" s="50"/>
      <c r="B25" s="51"/>
      <c r="C25" s="51"/>
      <c r="D25" s="52"/>
      <c r="E25" s="51"/>
      <c r="F25" s="51"/>
      <c r="G25" s="203"/>
      <c r="H25" s="53"/>
      <c r="I25" s="53"/>
      <c r="J25" s="86">
        <f t="shared" si="0"/>
        <v>0</v>
      </c>
      <c r="K25" s="111"/>
      <c r="L25" s="53"/>
      <c r="M25" s="155">
        <f t="shared" si="1"/>
        <v>0</v>
      </c>
      <c r="N25" s="156">
        <f t="shared" si="2"/>
        <v>0</v>
      </c>
      <c r="O25" s="51"/>
    </row>
    <row r="26" s="25" customFormat="1" ht="14" customHeight="1" spans="1:15">
      <c r="A26" s="50"/>
      <c r="B26" s="51"/>
      <c r="C26" s="51"/>
      <c r="D26" s="52"/>
      <c r="E26" s="51"/>
      <c r="F26" s="51"/>
      <c r="G26" s="203"/>
      <c r="H26" s="53"/>
      <c r="I26" s="53"/>
      <c r="J26" s="86">
        <f t="shared" si="0"/>
        <v>0</v>
      </c>
      <c r="K26" s="111"/>
      <c r="L26" s="53"/>
      <c r="M26" s="155">
        <f t="shared" si="1"/>
        <v>0</v>
      </c>
      <c r="N26" s="156">
        <f t="shared" si="2"/>
        <v>0</v>
      </c>
      <c r="O26" s="51"/>
    </row>
    <row r="27" s="25" customFormat="1" ht="14" customHeight="1" spans="1:15">
      <c r="A27" s="50"/>
      <c r="B27" s="51"/>
      <c r="C27" s="51"/>
      <c r="D27" s="52"/>
      <c r="E27" s="51"/>
      <c r="F27" s="51"/>
      <c r="G27" s="203"/>
      <c r="H27" s="53"/>
      <c r="I27" s="53"/>
      <c r="J27" s="86">
        <f t="shared" si="0"/>
        <v>0</v>
      </c>
      <c r="K27" s="111"/>
      <c r="L27" s="53"/>
      <c r="M27" s="155">
        <f t="shared" si="1"/>
        <v>0</v>
      </c>
      <c r="N27" s="156">
        <f t="shared" si="2"/>
        <v>0</v>
      </c>
      <c r="O27" s="51"/>
    </row>
    <row r="28" s="25" customFormat="1" ht="14" customHeight="1" spans="1:15">
      <c r="A28" s="50"/>
      <c r="B28" s="51"/>
      <c r="C28" s="51"/>
      <c r="D28" s="52"/>
      <c r="E28" s="51"/>
      <c r="F28" s="51"/>
      <c r="G28" s="203"/>
      <c r="H28" s="53"/>
      <c r="I28" s="53"/>
      <c r="J28" s="86">
        <f t="shared" si="0"/>
        <v>0</v>
      </c>
      <c r="K28" s="111"/>
      <c r="L28" s="53"/>
      <c r="M28" s="155">
        <f t="shared" si="1"/>
        <v>0</v>
      </c>
      <c r="N28" s="156">
        <f t="shared" si="2"/>
        <v>0</v>
      </c>
      <c r="O28" s="51"/>
    </row>
    <row r="29" s="25" customFormat="1" ht="14" customHeight="1" spans="1:15">
      <c r="A29" s="50"/>
      <c r="B29" s="51"/>
      <c r="C29" s="51"/>
      <c r="D29" s="52"/>
      <c r="E29" s="51"/>
      <c r="F29" s="51"/>
      <c r="G29" s="203"/>
      <c r="H29" s="53"/>
      <c r="I29" s="53"/>
      <c r="J29" s="86">
        <f t="shared" si="0"/>
        <v>0</v>
      </c>
      <c r="K29" s="111"/>
      <c r="L29" s="53"/>
      <c r="M29" s="155">
        <f t="shared" si="1"/>
        <v>0</v>
      </c>
      <c r="N29" s="156">
        <f t="shared" si="2"/>
        <v>0</v>
      </c>
      <c r="O29" s="51"/>
    </row>
    <row r="30" s="25" customFormat="1" ht="14" customHeight="1" spans="1:15">
      <c r="A30" s="50"/>
      <c r="B30" s="51"/>
      <c r="C30" s="51"/>
      <c r="D30" s="52"/>
      <c r="E30" s="51"/>
      <c r="F30" s="51"/>
      <c r="G30" s="203"/>
      <c r="H30" s="53"/>
      <c r="I30" s="53"/>
      <c r="J30" s="86">
        <f t="shared" si="0"/>
        <v>0</v>
      </c>
      <c r="K30" s="111"/>
      <c r="L30" s="53"/>
      <c r="M30" s="155">
        <f t="shared" si="1"/>
        <v>0</v>
      </c>
      <c r="N30" s="156">
        <f t="shared" si="2"/>
        <v>0</v>
      </c>
      <c r="O30" s="51"/>
    </row>
    <row r="31" s="25" customFormat="1" ht="14" customHeight="1" spans="1:15">
      <c r="A31" s="50"/>
      <c r="B31" s="51"/>
      <c r="C31" s="51"/>
      <c r="D31" s="52"/>
      <c r="E31" s="51"/>
      <c r="F31" s="51"/>
      <c r="G31" s="203"/>
      <c r="H31" s="53"/>
      <c r="I31" s="53"/>
      <c r="J31" s="86">
        <f t="shared" si="0"/>
        <v>0</v>
      </c>
      <c r="K31" s="111"/>
      <c r="L31" s="53"/>
      <c r="M31" s="155">
        <f t="shared" si="1"/>
        <v>0</v>
      </c>
      <c r="N31" s="156">
        <f t="shared" si="2"/>
        <v>0</v>
      </c>
      <c r="O31" s="51"/>
    </row>
    <row r="32" s="25" customFormat="1" ht="14" customHeight="1" spans="1:15">
      <c r="A32" s="50"/>
      <c r="B32" s="51"/>
      <c r="C32" s="51"/>
      <c r="D32" s="52"/>
      <c r="E32" s="51"/>
      <c r="F32" s="51"/>
      <c r="G32" s="203"/>
      <c r="H32" s="53"/>
      <c r="I32" s="53"/>
      <c r="J32" s="86">
        <f t="shared" si="0"/>
        <v>0</v>
      </c>
      <c r="K32" s="111"/>
      <c r="L32" s="53"/>
      <c r="M32" s="155">
        <f t="shared" si="1"/>
        <v>0</v>
      </c>
      <c r="N32" s="156">
        <f t="shared" si="2"/>
        <v>0</v>
      </c>
      <c r="O32" s="51"/>
    </row>
    <row r="33" s="25" customFormat="1" ht="14" customHeight="1" spans="1:15">
      <c r="A33" s="50"/>
      <c r="B33" s="51"/>
      <c r="C33" s="51"/>
      <c r="D33" s="52"/>
      <c r="E33" s="51"/>
      <c r="F33" s="51"/>
      <c r="G33" s="203"/>
      <c r="H33" s="53"/>
      <c r="I33" s="53"/>
      <c r="J33" s="86">
        <f t="shared" si="0"/>
        <v>0</v>
      </c>
      <c r="K33" s="111"/>
      <c r="L33" s="53"/>
      <c r="M33" s="155">
        <f t="shared" si="1"/>
        <v>0</v>
      </c>
      <c r="N33" s="156">
        <f t="shared" si="2"/>
        <v>0</v>
      </c>
      <c r="O33" s="51"/>
    </row>
    <row r="34" s="26" customFormat="1" ht="14" customHeight="1" spans="1:15">
      <c r="A34" s="127"/>
      <c r="B34" s="128" t="s">
        <v>72</v>
      </c>
      <c r="C34" s="56"/>
      <c r="D34" s="58"/>
      <c r="E34" s="56"/>
      <c r="F34" s="56"/>
      <c r="G34" s="204"/>
      <c r="H34" s="54">
        <f>ROUND(SUM(H7:H33),2)</f>
        <v>0</v>
      </c>
      <c r="I34" s="54">
        <f>ROUND(SUM(I7:I33),2)</f>
        <v>0</v>
      </c>
      <c r="J34" s="54">
        <f>ROUND(SUM(J7:J33),2)</f>
        <v>0</v>
      </c>
      <c r="K34" s="112"/>
      <c r="L34" s="54">
        <f>ROUND(SUM(L7:L33),2)</f>
        <v>0</v>
      </c>
      <c r="M34" s="54">
        <f t="shared" si="1"/>
        <v>0</v>
      </c>
      <c r="N34" s="183">
        <f t="shared" si="2"/>
        <v>0</v>
      </c>
      <c r="O34" s="56"/>
    </row>
    <row r="35" s="27" customFormat="1" ht="13.05" customHeight="1" spans="1:15">
      <c r="A35" s="59" t="e">
        <f>#REF!&amp;#REF!</f>
        <v>#REF!</v>
      </c>
      <c r="C35" s="130"/>
      <c r="D35" s="130"/>
      <c r="G35" s="205"/>
      <c r="H35" s="205"/>
      <c r="I35" s="205"/>
      <c r="J35" s="206" t="e">
        <f>#REF!</f>
        <v>#REF!</v>
      </c>
      <c r="K35" s="120"/>
      <c r="L35" s="29"/>
      <c r="M35" s="29"/>
      <c r="N35" s="29"/>
    </row>
    <row r="36" s="27" customFormat="1" customHeight="1" spans="1:15">
      <c r="A36" s="27" t="e">
        <f>#REF!&amp;#REF!&amp;#REF!&amp;#REF!&amp;#REF!&amp;#REF!&amp;#REF!</f>
        <v>#REF!</v>
      </c>
      <c r="D36" s="28"/>
      <c r="G36" s="29"/>
      <c r="H36" s="29"/>
      <c r="I36" s="29"/>
      <c r="J36" s="148" t="e">
        <f>#REF!&amp;#REF!</f>
        <v>#REF!</v>
      </c>
      <c r="K36" s="120"/>
      <c r="L36" s="148"/>
      <c r="M36" s="148"/>
      <c r="N36" s="29"/>
    </row>
    <row r="37" s="27" customFormat="1" customHeight="1" spans="1:15">
      <c r="D37" s="28"/>
      <c r="G37" s="29"/>
      <c r="H37" s="29"/>
      <c r="I37" s="29"/>
      <c r="J37" s="148"/>
      <c r="K37" s="120"/>
      <c r="L37" s="148"/>
      <c r="M37" s="148"/>
      <c r="N37" s="29"/>
    </row>
    <row r="38" s="27" customFormat="1" customHeight="1" spans="1:15">
      <c r="D38" s="28"/>
      <c r="G38" s="29"/>
      <c r="H38" s="29"/>
      <c r="I38" s="29"/>
      <c r="J38" s="148"/>
      <c r="K38" s="120"/>
      <c r="L38" s="148"/>
      <c r="M38" s="148"/>
      <c r="N38" s="29"/>
    </row>
    <row r="39" s="27" customFormat="1" customHeight="1" spans="1:15">
      <c r="D39" s="28"/>
      <c r="G39" s="29"/>
      <c r="H39" s="29"/>
      <c r="I39" s="29"/>
      <c r="J39" s="148"/>
      <c r="K39" s="120"/>
      <c r="L39" s="148"/>
      <c r="M39" s="148"/>
      <c r="N39" s="29"/>
    </row>
    <row r="40" s="27" customFormat="1" customHeight="1" spans="1:15">
      <c r="D40" s="28"/>
      <c r="G40" s="29"/>
      <c r="H40" s="29"/>
      <c r="I40" s="29"/>
      <c r="J40" s="148"/>
      <c r="K40" s="120"/>
      <c r="L40" s="148"/>
      <c r="M40" s="148"/>
      <c r="N40" s="29"/>
    </row>
    <row r="41" s="27" customFormat="1" customHeight="1" spans="1:15">
      <c r="D41" s="28"/>
      <c r="G41" s="29"/>
      <c r="H41" s="29"/>
      <c r="I41" s="29"/>
      <c r="J41" s="148"/>
      <c r="K41" s="120"/>
      <c r="L41" s="148"/>
      <c r="M41" s="148"/>
      <c r="N41" s="29"/>
    </row>
    <row r="42" s="27" customFormat="1" customHeight="1" spans="1:15">
      <c r="D42" s="28"/>
      <c r="G42" s="29"/>
      <c r="H42" s="29"/>
      <c r="I42" s="29"/>
      <c r="J42" s="148"/>
      <c r="K42" s="120"/>
      <c r="L42" s="148"/>
      <c r="M42" s="148"/>
      <c r="N42" s="29"/>
    </row>
    <row r="43" s="27" customFormat="1" customHeight="1" spans="1:15">
      <c r="D43" s="28"/>
      <c r="G43" s="29"/>
      <c r="H43" s="29"/>
      <c r="I43" s="29"/>
      <c r="J43" s="148"/>
      <c r="K43" s="120"/>
      <c r="L43" s="148"/>
      <c r="M43" s="148"/>
      <c r="N43" s="29"/>
    </row>
    <row r="44" s="27" customFormat="1" customHeight="1" spans="1:15">
      <c r="D44" s="28"/>
      <c r="G44" s="29"/>
      <c r="H44" s="29"/>
      <c r="I44" s="29"/>
      <c r="J44" s="148"/>
      <c r="K44" s="120"/>
      <c r="L44" s="148"/>
      <c r="M44" s="148"/>
      <c r="N44" s="29"/>
    </row>
    <row r="45" s="27" customFormat="1" customHeight="1" spans="1:15">
      <c r="D45" s="28"/>
      <c r="G45" s="29"/>
      <c r="H45" s="29"/>
      <c r="I45" s="29"/>
      <c r="J45" s="148"/>
      <c r="K45" s="120"/>
      <c r="L45" s="148"/>
      <c r="M45" s="148"/>
      <c r="N45" s="29"/>
    </row>
    <row r="46" s="27" customFormat="1" customHeight="1" spans="1:15">
      <c r="D46" s="28"/>
      <c r="G46" s="29"/>
      <c r="H46" s="29"/>
      <c r="I46" s="29"/>
      <c r="J46" s="148"/>
      <c r="K46" s="120"/>
      <c r="L46" s="148"/>
      <c r="M46" s="148"/>
      <c r="N46" s="29"/>
    </row>
    <row r="47" s="27" customFormat="1" customHeight="1" spans="1:15">
      <c r="D47" s="28"/>
      <c r="G47" s="29"/>
      <c r="H47" s="29"/>
      <c r="I47" s="29"/>
      <c r="J47" s="148"/>
      <c r="K47" s="120"/>
      <c r="L47" s="148"/>
      <c r="M47" s="148"/>
      <c r="N47" s="29"/>
    </row>
    <row r="48" s="27" customFormat="1" customHeight="1" spans="1:15">
      <c r="D48" s="28"/>
      <c r="G48" s="29"/>
      <c r="H48" s="29"/>
      <c r="I48" s="29"/>
      <c r="J48" s="148"/>
      <c r="K48" s="120"/>
      <c r="L48" s="148"/>
      <c r="M48" s="148"/>
      <c r="N48" s="29"/>
    </row>
    <row r="49" s="27" customFormat="1" customHeight="1" spans="4:14">
      <c r="D49" s="28"/>
      <c r="G49" s="29"/>
      <c r="H49" s="29"/>
      <c r="I49" s="29"/>
      <c r="J49" s="148"/>
      <c r="K49" s="120"/>
      <c r="L49" s="148"/>
      <c r="M49" s="148"/>
      <c r="N49" s="29"/>
    </row>
    <row r="50" s="27" customFormat="1" customHeight="1" spans="4:14">
      <c r="D50" s="28"/>
      <c r="G50" s="29"/>
      <c r="H50" s="29"/>
      <c r="I50" s="29"/>
      <c r="J50" s="148"/>
      <c r="K50" s="120"/>
      <c r="L50" s="148"/>
      <c r="M50" s="148"/>
      <c r="N50" s="29"/>
    </row>
    <row r="51" s="27" customFormat="1" customHeight="1" spans="4:14">
      <c r="D51" s="28"/>
      <c r="G51" s="29"/>
      <c r="H51" s="29"/>
      <c r="I51" s="29"/>
      <c r="J51" s="148"/>
      <c r="K51" s="120"/>
      <c r="L51" s="148"/>
      <c r="M51" s="148"/>
      <c r="N51" s="29"/>
    </row>
    <row r="52" s="27" customFormat="1" customHeight="1" spans="4:14">
      <c r="D52" s="28"/>
      <c r="G52" s="29"/>
      <c r="H52" s="29"/>
      <c r="I52" s="29"/>
      <c r="J52" s="148"/>
      <c r="K52" s="120"/>
      <c r="L52" s="148"/>
      <c r="M52" s="148"/>
      <c r="N52" s="29"/>
    </row>
    <row r="53" s="27" customFormat="1" customHeight="1" spans="4:14">
      <c r="D53" s="28"/>
      <c r="G53" s="29"/>
      <c r="H53" s="29"/>
      <c r="I53" s="29"/>
      <c r="J53" s="148"/>
      <c r="K53" s="120"/>
      <c r="L53" s="148"/>
      <c r="M53" s="148"/>
      <c r="N53" s="29"/>
    </row>
    <row r="54" s="27" customFormat="1" customHeight="1" spans="4:14">
      <c r="D54" s="28"/>
      <c r="G54" s="29"/>
      <c r="H54" s="29"/>
      <c r="I54" s="29"/>
      <c r="J54" s="148"/>
      <c r="K54" s="120"/>
      <c r="L54" s="148"/>
      <c r="M54" s="148"/>
      <c r="N54" s="29"/>
    </row>
    <row r="55" s="27" customFormat="1" customHeight="1" spans="4:14">
      <c r="D55" s="28"/>
      <c r="G55" s="29"/>
      <c r="H55" s="29"/>
      <c r="I55" s="29"/>
      <c r="J55" s="148"/>
      <c r="K55" s="120"/>
      <c r="L55" s="148"/>
      <c r="M55" s="148"/>
      <c r="N55" s="29"/>
    </row>
    <row r="56" s="27" customFormat="1" customHeight="1" spans="4:14">
      <c r="D56" s="28"/>
      <c r="G56" s="29"/>
      <c r="H56" s="29"/>
      <c r="I56" s="29"/>
      <c r="J56" s="148"/>
      <c r="K56" s="120"/>
      <c r="L56" s="148"/>
      <c r="M56" s="148"/>
      <c r="N56" s="29"/>
    </row>
    <row r="57" s="27" customFormat="1" customHeight="1" spans="4:14">
      <c r="D57" s="28"/>
      <c r="G57" s="29"/>
      <c r="H57" s="29"/>
      <c r="I57" s="29"/>
      <c r="J57" s="148"/>
      <c r="K57" s="120"/>
      <c r="L57" s="148"/>
      <c r="M57" s="148"/>
      <c r="N57" s="29"/>
    </row>
    <row r="58" s="27" customFormat="1" customHeight="1" spans="4:14">
      <c r="D58" s="28"/>
      <c r="G58" s="29"/>
      <c r="H58" s="29"/>
      <c r="I58" s="29"/>
      <c r="J58" s="148"/>
      <c r="K58" s="120"/>
      <c r="L58" s="148"/>
      <c r="M58" s="148"/>
      <c r="N58" s="29"/>
    </row>
    <row r="59" s="27" customFormat="1" customHeight="1" spans="4:14">
      <c r="D59" s="28"/>
      <c r="G59" s="29"/>
      <c r="H59" s="29"/>
      <c r="I59" s="29"/>
      <c r="J59" s="148"/>
      <c r="K59" s="120"/>
      <c r="L59" s="148"/>
      <c r="M59" s="148"/>
      <c r="N59" s="29"/>
    </row>
    <row r="60" s="27" customFormat="1" customHeight="1" spans="4:14">
      <c r="D60" s="28"/>
      <c r="G60" s="29"/>
      <c r="H60" s="29"/>
      <c r="I60" s="29"/>
      <c r="J60" s="148"/>
      <c r="K60" s="120"/>
      <c r="L60" s="148"/>
      <c r="M60" s="148"/>
      <c r="N60" s="29"/>
    </row>
    <row r="61" s="27" customFormat="1" customHeight="1" spans="4:14">
      <c r="D61" s="28"/>
      <c r="G61" s="29"/>
      <c r="H61" s="29"/>
      <c r="I61" s="29"/>
      <c r="J61" s="148"/>
      <c r="K61" s="120"/>
      <c r="L61" s="148"/>
      <c r="M61" s="148"/>
      <c r="N61" s="29"/>
    </row>
    <row r="62" s="27" customFormat="1" customHeight="1" spans="4:14">
      <c r="D62" s="28"/>
      <c r="G62" s="29"/>
      <c r="H62" s="29"/>
      <c r="I62" s="29"/>
      <c r="J62" s="148"/>
      <c r="K62" s="120"/>
      <c r="L62" s="148"/>
      <c r="M62" s="148"/>
      <c r="N62" s="29"/>
    </row>
    <row r="63" s="27" customFormat="1" customHeight="1" spans="4:14">
      <c r="D63" s="28"/>
      <c r="G63" s="29"/>
      <c r="H63" s="29"/>
      <c r="I63" s="29"/>
      <c r="J63" s="148"/>
      <c r="K63" s="120"/>
      <c r="L63" s="148"/>
      <c r="M63" s="148"/>
      <c r="N63" s="29"/>
    </row>
    <row r="64" s="27" customFormat="1" customHeight="1" spans="4:14">
      <c r="D64" s="28"/>
      <c r="G64" s="29"/>
      <c r="H64" s="29"/>
      <c r="I64" s="29"/>
      <c r="J64" s="148"/>
      <c r="K64" s="120"/>
      <c r="L64" s="148"/>
      <c r="M64" s="148"/>
      <c r="N64" s="29"/>
    </row>
    <row r="65" s="27" customFormat="1" customHeight="1" spans="4:14">
      <c r="D65" s="28"/>
      <c r="G65" s="29"/>
      <c r="H65" s="29"/>
      <c r="I65" s="29"/>
      <c r="J65" s="148"/>
      <c r="K65" s="120"/>
      <c r="L65" s="148"/>
      <c r="M65" s="148"/>
      <c r="N65" s="29"/>
    </row>
    <row r="66" s="27" customFormat="1" customHeight="1" spans="4:14">
      <c r="D66" s="28"/>
      <c r="G66" s="29"/>
      <c r="H66" s="29"/>
      <c r="I66" s="29"/>
      <c r="J66" s="148"/>
      <c r="K66" s="120"/>
      <c r="L66" s="148"/>
      <c r="M66" s="148"/>
      <c r="N66" s="29"/>
    </row>
    <row r="67" s="27" customFormat="1" customHeight="1" spans="4:14">
      <c r="D67" s="28"/>
      <c r="G67" s="29"/>
      <c r="H67" s="29"/>
      <c r="I67" s="29"/>
      <c r="J67" s="148"/>
      <c r="K67" s="120"/>
      <c r="L67" s="148"/>
      <c r="M67" s="148"/>
      <c r="N67" s="29"/>
    </row>
    <row r="68" s="27" customFormat="1" customHeight="1" spans="4:14">
      <c r="D68" s="28"/>
      <c r="G68" s="29"/>
      <c r="H68" s="29"/>
      <c r="I68" s="29"/>
      <c r="J68" s="148"/>
      <c r="K68" s="120"/>
      <c r="L68" s="148"/>
      <c r="M68" s="148"/>
      <c r="N68" s="29"/>
    </row>
    <row r="69" s="27" customFormat="1" customHeight="1" spans="4:14">
      <c r="D69" s="28"/>
      <c r="G69" s="29"/>
      <c r="H69" s="29"/>
      <c r="I69" s="29"/>
      <c r="J69" s="148"/>
      <c r="K69" s="120"/>
      <c r="L69" s="148"/>
      <c r="M69" s="148"/>
      <c r="N69" s="29"/>
    </row>
    <row r="70" s="27" customFormat="1" customHeight="1" spans="4:14">
      <c r="D70" s="28"/>
      <c r="G70" s="29"/>
      <c r="H70" s="29"/>
      <c r="I70" s="29"/>
      <c r="J70" s="148"/>
      <c r="K70" s="120"/>
      <c r="L70" s="148"/>
      <c r="M70" s="148"/>
      <c r="N70" s="29"/>
    </row>
    <row r="71" s="27" customFormat="1" customHeight="1" spans="4:14">
      <c r="D71" s="28"/>
      <c r="G71" s="29"/>
      <c r="H71" s="29"/>
      <c r="I71" s="29"/>
      <c r="J71" s="148"/>
      <c r="K71" s="120"/>
      <c r="L71" s="148"/>
      <c r="M71" s="148"/>
      <c r="N71" s="29"/>
    </row>
    <row r="72" s="27" customFormat="1" customHeight="1" spans="4:14">
      <c r="D72" s="28"/>
      <c r="G72" s="29"/>
      <c r="H72" s="29"/>
      <c r="I72" s="29"/>
      <c r="J72" s="148"/>
      <c r="K72" s="120"/>
      <c r="L72" s="148"/>
      <c r="M72" s="148"/>
      <c r="N72" s="29"/>
    </row>
    <row r="73" s="27" customFormat="1" customHeight="1" spans="4:14">
      <c r="D73" s="28"/>
      <c r="G73" s="29"/>
      <c r="H73" s="29"/>
      <c r="I73" s="29"/>
      <c r="J73" s="148"/>
      <c r="K73" s="120"/>
      <c r="L73" s="148"/>
      <c r="M73" s="148"/>
      <c r="N73" s="29"/>
    </row>
    <row r="74" s="27" customFormat="1" customHeight="1" spans="4:14">
      <c r="D74" s="28"/>
      <c r="G74" s="29"/>
      <c r="H74" s="29"/>
      <c r="I74" s="29"/>
      <c r="J74" s="148"/>
      <c r="K74" s="120"/>
      <c r="L74" s="148"/>
      <c r="M74" s="148"/>
      <c r="N74" s="29"/>
    </row>
    <row r="75" s="27" customFormat="1" customHeight="1" spans="4:14">
      <c r="D75" s="28"/>
      <c r="G75" s="29"/>
      <c r="H75" s="29"/>
      <c r="I75" s="29"/>
      <c r="J75" s="148"/>
      <c r="K75" s="120"/>
      <c r="L75" s="148"/>
      <c r="M75" s="148"/>
      <c r="N75" s="29"/>
    </row>
    <row r="76" s="27" customFormat="1" customHeight="1" spans="4:14">
      <c r="D76" s="28"/>
      <c r="G76" s="29"/>
      <c r="H76" s="29"/>
      <c r="I76" s="29"/>
      <c r="J76" s="148"/>
      <c r="K76" s="120"/>
      <c r="L76" s="148"/>
      <c r="M76" s="148"/>
      <c r="N76" s="29"/>
    </row>
    <row r="77" s="27" customFormat="1" customHeight="1" spans="4:14">
      <c r="D77" s="28"/>
      <c r="G77" s="29"/>
      <c r="H77" s="29"/>
      <c r="I77" s="29"/>
      <c r="J77" s="148"/>
      <c r="K77" s="120"/>
      <c r="L77" s="148"/>
      <c r="M77" s="148"/>
      <c r="N77" s="29"/>
    </row>
    <row r="78" s="27" customFormat="1" customHeight="1" spans="4:14">
      <c r="D78" s="28"/>
      <c r="G78" s="29"/>
      <c r="H78" s="29"/>
      <c r="I78" s="29"/>
      <c r="J78" s="148"/>
      <c r="K78" s="120"/>
      <c r="L78" s="148"/>
      <c r="M78" s="148"/>
      <c r="N78" s="29"/>
    </row>
    <row r="79" s="27" customFormat="1" customHeight="1" spans="4:14">
      <c r="D79" s="28"/>
      <c r="G79" s="29"/>
      <c r="H79" s="29"/>
      <c r="I79" s="29"/>
      <c r="J79" s="148"/>
      <c r="K79" s="120"/>
      <c r="L79" s="148"/>
      <c r="M79" s="148"/>
      <c r="N79" s="29"/>
    </row>
    <row r="80" s="27" customFormat="1" customHeight="1" spans="4:14">
      <c r="D80" s="28"/>
      <c r="G80" s="29"/>
      <c r="H80" s="29"/>
      <c r="I80" s="29"/>
      <c r="J80" s="148"/>
      <c r="K80" s="120"/>
      <c r="L80" s="148"/>
      <c r="M80" s="148"/>
      <c r="N80" s="29"/>
    </row>
    <row r="81" s="27" customFormat="1" customHeight="1" spans="4:14">
      <c r="D81" s="28"/>
      <c r="G81" s="29"/>
      <c r="H81" s="29"/>
      <c r="I81" s="29"/>
      <c r="J81" s="148"/>
      <c r="K81" s="120"/>
      <c r="L81" s="148"/>
      <c r="M81" s="148"/>
      <c r="N81" s="29"/>
    </row>
    <row r="82" s="27" customFormat="1" customHeight="1" spans="4:14">
      <c r="D82" s="28"/>
      <c r="G82" s="29"/>
      <c r="H82" s="29"/>
      <c r="I82" s="29"/>
      <c r="J82" s="148"/>
      <c r="K82" s="120"/>
      <c r="L82" s="148"/>
      <c r="M82" s="148"/>
      <c r="N82" s="29"/>
    </row>
    <row r="83" s="27" customFormat="1" customHeight="1" spans="4:14">
      <c r="D83" s="28"/>
      <c r="G83" s="29"/>
      <c r="H83" s="29"/>
      <c r="I83" s="29"/>
      <c r="J83" s="148"/>
      <c r="K83" s="120"/>
      <c r="L83" s="148"/>
      <c r="M83" s="148"/>
      <c r="N83" s="29"/>
    </row>
    <row r="84" s="27" customFormat="1" customHeight="1" spans="4:14">
      <c r="D84" s="28"/>
      <c r="G84" s="29"/>
      <c r="H84" s="29"/>
      <c r="I84" s="29"/>
      <c r="J84" s="148"/>
      <c r="K84" s="120"/>
      <c r="L84" s="148"/>
      <c r="M84" s="148"/>
      <c r="N84" s="29"/>
    </row>
    <row r="85" s="27" customFormat="1" customHeight="1" spans="4:14">
      <c r="D85" s="28"/>
      <c r="G85" s="29"/>
      <c r="H85" s="29"/>
      <c r="I85" s="29"/>
      <c r="J85" s="148"/>
      <c r="K85" s="120"/>
      <c r="L85" s="148"/>
      <c r="M85" s="148"/>
      <c r="N85" s="29"/>
    </row>
    <row r="86" s="27" customFormat="1" customHeight="1" spans="4:14">
      <c r="D86" s="28"/>
      <c r="G86" s="29"/>
      <c r="H86" s="29"/>
      <c r="I86" s="29"/>
      <c r="J86" s="148"/>
      <c r="K86" s="120"/>
      <c r="L86" s="148"/>
      <c r="M86" s="148"/>
      <c r="N86" s="29"/>
    </row>
    <row r="87" s="27" customFormat="1" customHeight="1" spans="4:14">
      <c r="D87" s="28"/>
      <c r="G87" s="29"/>
      <c r="H87" s="29"/>
      <c r="I87" s="29"/>
      <c r="J87" s="148"/>
      <c r="K87" s="120"/>
      <c r="L87" s="148"/>
      <c r="M87" s="148"/>
      <c r="N87" s="29"/>
    </row>
    <row r="88" s="27" customFormat="1" customHeight="1" spans="4:14">
      <c r="D88" s="28"/>
      <c r="G88" s="29"/>
      <c r="H88" s="29"/>
      <c r="I88" s="29"/>
      <c r="J88" s="148"/>
      <c r="K88" s="120"/>
      <c r="L88" s="148"/>
      <c r="M88" s="148"/>
      <c r="N88" s="29"/>
    </row>
    <row r="89" s="27" customFormat="1" customHeight="1" spans="4:14">
      <c r="D89" s="28"/>
      <c r="G89" s="29"/>
      <c r="H89" s="29"/>
      <c r="I89" s="29"/>
      <c r="J89" s="148"/>
      <c r="K89" s="120"/>
      <c r="L89" s="148"/>
      <c r="M89" s="148"/>
      <c r="N89" s="29"/>
    </row>
    <row r="90" s="27" customFormat="1" customHeight="1" spans="4:14">
      <c r="D90" s="28"/>
      <c r="G90" s="29"/>
      <c r="H90" s="29"/>
      <c r="I90" s="29"/>
      <c r="J90" s="148"/>
      <c r="K90" s="120"/>
      <c r="L90" s="148"/>
      <c r="M90" s="148"/>
      <c r="N90" s="29"/>
    </row>
    <row r="91" s="27" customFormat="1" customHeight="1" spans="4:14">
      <c r="D91" s="28"/>
      <c r="G91" s="29"/>
      <c r="H91" s="29"/>
      <c r="I91" s="29"/>
      <c r="J91" s="148"/>
      <c r="K91" s="120"/>
      <c r="L91" s="148"/>
      <c r="M91" s="148"/>
      <c r="N91" s="29"/>
    </row>
    <row r="92" s="27" customFormat="1" customHeight="1" spans="4:14">
      <c r="D92" s="28"/>
      <c r="G92" s="29"/>
      <c r="H92" s="29"/>
      <c r="I92" s="29"/>
      <c r="J92" s="148"/>
      <c r="K92" s="120"/>
      <c r="L92" s="148"/>
      <c r="M92" s="148"/>
      <c r="N92" s="29"/>
    </row>
    <row r="93" s="27" customFormat="1" customHeight="1" spans="4:14">
      <c r="D93" s="28"/>
      <c r="G93" s="29"/>
      <c r="H93" s="29"/>
      <c r="I93" s="29"/>
      <c r="J93" s="148"/>
      <c r="K93" s="120"/>
      <c r="L93" s="148"/>
      <c r="M93" s="148"/>
      <c r="N93" s="29"/>
    </row>
    <row r="94" s="27" customFormat="1" customHeight="1" spans="4:14">
      <c r="D94" s="28"/>
      <c r="G94" s="29"/>
      <c r="H94" s="29"/>
      <c r="I94" s="29"/>
      <c r="J94" s="148"/>
      <c r="K94" s="120"/>
      <c r="L94" s="148"/>
      <c r="M94" s="148"/>
      <c r="N94" s="29"/>
    </row>
    <row r="95" s="27" customFormat="1" customHeight="1" spans="4:14">
      <c r="D95" s="28"/>
      <c r="G95" s="29"/>
      <c r="H95" s="29"/>
      <c r="I95" s="29"/>
      <c r="J95" s="148"/>
      <c r="K95" s="120"/>
      <c r="L95" s="148"/>
      <c r="M95" s="148"/>
      <c r="N95" s="29"/>
    </row>
    <row r="96" s="27" customFormat="1" customHeight="1" spans="4:14">
      <c r="D96" s="28"/>
      <c r="G96" s="29"/>
      <c r="H96" s="29"/>
      <c r="I96" s="29"/>
      <c r="J96" s="148"/>
      <c r="K96" s="120"/>
      <c r="L96" s="148"/>
      <c r="M96" s="148"/>
      <c r="N96" s="29"/>
    </row>
    <row r="97" s="27" customFormat="1" customHeight="1" spans="4:14">
      <c r="D97" s="28"/>
      <c r="G97" s="29"/>
      <c r="H97" s="29"/>
      <c r="I97" s="29"/>
      <c r="J97" s="148"/>
      <c r="K97" s="120"/>
      <c r="L97" s="148"/>
      <c r="M97" s="148"/>
      <c r="N97" s="29"/>
    </row>
    <row r="98" s="27" customFormat="1" customHeight="1" spans="4:14">
      <c r="D98" s="28"/>
      <c r="G98" s="29"/>
      <c r="H98" s="29"/>
      <c r="I98" s="29"/>
      <c r="J98" s="148"/>
      <c r="K98" s="120"/>
      <c r="L98" s="148"/>
      <c r="M98" s="148"/>
      <c r="N98" s="29"/>
    </row>
    <row r="99" s="27" customFormat="1" customHeight="1" spans="4:14">
      <c r="D99" s="28"/>
      <c r="G99" s="29"/>
      <c r="H99" s="29"/>
      <c r="I99" s="29"/>
      <c r="J99" s="148"/>
      <c r="K99" s="120"/>
      <c r="L99" s="148"/>
      <c r="M99" s="148"/>
      <c r="N99" s="29"/>
    </row>
    <row r="100" s="27" customFormat="1" customHeight="1" spans="4:14">
      <c r="D100" s="28"/>
      <c r="G100" s="29"/>
      <c r="H100" s="29"/>
      <c r="I100" s="29"/>
      <c r="J100" s="148"/>
      <c r="K100" s="120"/>
      <c r="L100" s="148"/>
      <c r="M100" s="148"/>
      <c r="N100" s="29"/>
    </row>
    <row r="101" s="27" customFormat="1" customHeight="1" spans="4:14">
      <c r="D101" s="28"/>
      <c r="G101" s="29"/>
      <c r="H101" s="29"/>
      <c r="I101" s="29"/>
      <c r="J101" s="148"/>
      <c r="K101" s="120"/>
      <c r="L101" s="148"/>
      <c r="M101" s="148"/>
      <c r="N101" s="29"/>
    </row>
    <row r="102" s="27" customFormat="1" customHeight="1" spans="4:14">
      <c r="D102" s="28"/>
      <c r="G102" s="29"/>
      <c r="H102" s="29"/>
      <c r="I102" s="29"/>
      <c r="J102" s="148"/>
      <c r="K102" s="120"/>
      <c r="L102" s="148"/>
      <c r="M102" s="148"/>
      <c r="N102" s="29"/>
    </row>
    <row r="103" s="27" customFormat="1" customHeight="1" spans="4:14">
      <c r="D103" s="28"/>
      <c r="G103" s="29"/>
      <c r="H103" s="29"/>
      <c r="I103" s="29"/>
      <c r="J103" s="148"/>
      <c r="K103" s="120"/>
      <c r="L103" s="148"/>
      <c r="M103" s="148"/>
      <c r="N103" s="29"/>
    </row>
    <row r="104" s="27" customFormat="1" customHeight="1" spans="4:14">
      <c r="D104" s="28"/>
      <c r="G104" s="29"/>
      <c r="H104" s="29"/>
      <c r="I104" s="29"/>
      <c r="J104" s="148"/>
      <c r="K104" s="120"/>
      <c r="L104" s="148"/>
      <c r="M104" s="148"/>
      <c r="N104" s="29"/>
    </row>
    <row r="105" s="27" customFormat="1" customHeight="1" spans="4:14">
      <c r="D105" s="28"/>
      <c r="G105" s="29"/>
      <c r="H105" s="29"/>
      <c r="I105" s="29"/>
      <c r="J105" s="148"/>
      <c r="K105" s="120"/>
      <c r="L105" s="148"/>
      <c r="M105" s="148"/>
      <c r="N105" s="29"/>
    </row>
    <row r="106" s="27" customFormat="1" customHeight="1" spans="4:14">
      <c r="D106" s="28"/>
      <c r="G106" s="29"/>
      <c r="H106" s="29"/>
      <c r="I106" s="29"/>
      <c r="J106" s="148"/>
      <c r="K106" s="120"/>
      <c r="L106" s="148"/>
      <c r="M106" s="148"/>
      <c r="N106" s="29"/>
    </row>
    <row r="107" s="27" customFormat="1" customHeight="1" spans="4:14">
      <c r="D107" s="28"/>
      <c r="G107" s="29"/>
      <c r="H107" s="29"/>
      <c r="I107" s="29"/>
      <c r="J107" s="148"/>
      <c r="K107" s="120"/>
      <c r="L107" s="148"/>
      <c r="M107" s="148"/>
      <c r="N107" s="29"/>
    </row>
    <row r="108" s="27" customFormat="1" customHeight="1" spans="4:14">
      <c r="D108" s="28"/>
      <c r="G108" s="29"/>
      <c r="H108" s="29"/>
      <c r="I108" s="29"/>
      <c r="J108" s="148"/>
      <c r="K108" s="120"/>
      <c r="L108" s="148"/>
      <c r="M108" s="148"/>
      <c r="N108" s="29"/>
    </row>
    <row r="109" s="27" customFormat="1" customHeight="1" spans="4:14">
      <c r="D109" s="28"/>
      <c r="G109" s="29"/>
      <c r="H109" s="29"/>
      <c r="I109" s="29"/>
      <c r="J109" s="148"/>
      <c r="K109" s="120"/>
      <c r="L109" s="148"/>
      <c r="M109" s="148"/>
      <c r="N109" s="29"/>
    </row>
    <row r="110" s="27" customFormat="1" customHeight="1" spans="4:14">
      <c r="D110" s="28"/>
      <c r="G110" s="29"/>
      <c r="H110" s="29"/>
      <c r="I110" s="29"/>
      <c r="J110" s="148"/>
      <c r="K110" s="120"/>
      <c r="L110" s="148"/>
      <c r="M110" s="148"/>
      <c r="N110" s="29"/>
    </row>
    <row r="111" s="27" customFormat="1" customHeight="1" spans="4:14">
      <c r="D111" s="28"/>
      <c r="G111" s="29"/>
      <c r="H111" s="29"/>
      <c r="I111" s="29"/>
      <c r="J111" s="148"/>
      <c r="K111" s="120"/>
      <c r="L111" s="148"/>
      <c r="M111" s="148"/>
      <c r="N111" s="29"/>
    </row>
    <row r="112" s="27" customFormat="1" customHeight="1" spans="4:14">
      <c r="D112" s="28"/>
      <c r="G112" s="29"/>
      <c r="H112" s="29"/>
      <c r="I112" s="29"/>
      <c r="J112" s="148"/>
      <c r="K112" s="120"/>
      <c r="L112" s="148"/>
      <c r="M112" s="148"/>
      <c r="N112" s="29"/>
    </row>
    <row r="113" s="27" customFormat="1" customHeight="1" spans="4:14">
      <c r="D113" s="28"/>
      <c r="G113" s="29"/>
      <c r="H113" s="29"/>
      <c r="I113" s="29"/>
      <c r="J113" s="148"/>
      <c r="K113" s="120"/>
      <c r="L113" s="148"/>
      <c r="M113" s="148"/>
      <c r="N113" s="29"/>
    </row>
    <row r="114" s="27" customFormat="1" customHeight="1" spans="4:14">
      <c r="D114" s="28"/>
      <c r="G114" s="29"/>
      <c r="H114" s="29"/>
      <c r="I114" s="29"/>
      <c r="J114" s="148"/>
      <c r="K114" s="120"/>
      <c r="L114" s="148"/>
      <c r="M114" s="148"/>
      <c r="N114" s="29"/>
    </row>
    <row r="115" s="27" customFormat="1" customHeight="1" spans="4:14">
      <c r="D115" s="28"/>
      <c r="G115" s="29"/>
      <c r="H115" s="29"/>
      <c r="I115" s="29"/>
      <c r="J115" s="148"/>
      <c r="K115" s="120"/>
      <c r="L115" s="148"/>
      <c r="M115" s="148"/>
      <c r="N115" s="29"/>
    </row>
    <row r="116" s="27" customFormat="1" customHeight="1" spans="4:14">
      <c r="D116" s="28"/>
      <c r="G116" s="29"/>
      <c r="H116" s="29"/>
      <c r="I116" s="29"/>
      <c r="J116" s="148"/>
      <c r="K116" s="120"/>
      <c r="L116" s="148"/>
      <c r="M116" s="148"/>
      <c r="N116" s="29"/>
    </row>
  </sheetData>
  <sheetProtection formatCells="0" formatColumns="0" formatRows="0" insertRows="0" deleteRows="0" autoFilter="0"/>
  <mergeCells count="2">
    <mergeCell ref="A2:O2"/>
    <mergeCell ref="A4:O4"/>
  </mergeCells>
  <hyperlinks>
    <hyperlink ref="A1" location="流动资产汇总表!B9" display="返回"/>
    <hyperlink ref="B1" location="参数!M19" display="返回索引页"/>
  </hyperlinks>
  <printOptions horizontalCentered="1"/>
  <pageMargins left="0.748031496062992" right="0.748031496062992" top="0.984251968503937" bottom="0.511811023622047" header="1.25984251968504" footer="0.47244094488189"/>
  <pageSetup paperSize="9" orientation="landscape" blackAndWhite="1" verticalDpi="300"/>
  <headerFooter alignWithMargins="0">
    <oddHeader>&amp;R&amp;"Times New Roman,常规"&amp;8
&amp;"宋体,常规"共&amp;"Times New Roman,常规"&amp;N&amp;"宋体,常规"页第&amp;"Times New Roman,常规"&amp;P&amp;"宋体,常规"页</odd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5.71428571428571" style="27" customWidth="1"/>
    <col min="2" max="2" width="30.2857142857143" style="27" customWidth="1"/>
    <col min="3" max="4" width="9.92380952380952" style="28" customWidth="1"/>
    <col min="5" max="5" width="9.92380952380952" style="167" customWidth="1"/>
    <col min="6" max="7" width="12.7142857142857" style="167" hidden="1" customWidth="1" outlineLevel="1"/>
    <col min="8" max="8" width="14.4285714285714" style="148" customWidth="1" collapsed="1"/>
    <col min="9" max="10" width="14.4285714285714" style="148" customWidth="1"/>
    <col min="11" max="11" width="9.92380952380952" style="29" customWidth="1"/>
    <col min="12" max="12" width="26.5714285714286" style="27" customWidth="1"/>
    <col min="13" max="16384" width="9.07619047619048" style="27"/>
  </cols>
  <sheetData>
    <row r="1" s="22" customFormat="1" customHeight="1" spans="1:12">
      <c r="A1" s="30" t="s">
        <v>116</v>
      </c>
      <c r="B1" s="31" t="s">
        <v>8</v>
      </c>
      <c r="C1" s="33"/>
      <c r="D1" s="33"/>
      <c r="E1" s="168"/>
      <c r="F1" s="168"/>
      <c r="G1" s="168"/>
      <c r="H1" s="196"/>
      <c r="I1" s="196"/>
      <c r="J1" s="196"/>
      <c r="K1" s="34"/>
    </row>
    <row r="2" s="514" customFormat="1" ht="18" customHeight="1" spans="1:12">
      <c r="A2" s="95" t="s">
        <v>219</v>
      </c>
      <c r="B2" s="96"/>
      <c r="C2" s="96"/>
      <c r="D2" s="96"/>
      <c r="E2" s="96"/>
      <c r="F2" s="96"/>
      <c r="G2" s="96"/>
      <c r="H2" s="96"/>
      <c r="I2" s="96"/>
      <c r="J2" s="96"/>
      <c r="K2" s="96"/>
      <c r="L2" s="96"/>
    </row>
    <row r="3" s="514" customFormat="1" ht="11.2" customHeight="1" spans="1:12">
      <c r="A3" s="97"/>
      <c r="B3" s="97"/>
      <c r="C3" s="97"/>
      <c r="D3" s="97"/>
      <c r="E3" s="97"/>
      <c r="F3" s="97"/>
      <c r="G3" s="97"/>
      <c r="H3" s="98"/>
      <c r="I3" s="98"/>
      <c r="J3" s="98"/>
      <c r="K3" s="98"/>
      <c r="L3" s="99" t="s">
        <v>220</v>
      </c>
    </row>
    <row r="4" s="93" customFormat="1" ht="11.2" customHeight="1" spans="1:12">
      <c r="A4" s="189" t="e">
        <f>#REF!&amp;#REF!&amp;#REF!&amp;#REF!&amp;#REF!&amp;#REF!&amp;#REF!</f>
        <v>#REF!</v>
      </c>
      <c r="B4" s="189"/>
      <c r="C4" s="189"/>
      <c r="D4" s="189"/>
      <c r="E4" s="189"/>
      <c r="F4" s="189"/>
      <c r="G4" s="189"/>
      <c r="H4" s="189"/>
      <c r="I4" s="189"/>
      <c r="J4" s="189"/>
      <c r="K4" s="189"/>
      <c r="L4" s="189"/>
    </row>
    <row r="5" s="94" customFormat="1" ht="11.2" customHeight="1" spans="1:12">
      <c r="A5" s="101" t="e">
        <f>#REF!&amp;#REF!</f>
        <v>#REF!</v>
      </c>
      <c r="B5" s="101"/>
      <c r="C5" s="193"/>
      <c r="D5" s="518"/>
      <c r="E5" s="207"/>
      <c r="F5" s="207"/>
      <c r="G5" s="207"/>
      <c r="H5" s="519"/>
      <c r="I5" s="520"/>
      <c r="J5" s="520"/>
      <c r="K5" s="104"/>
      <c r="L5" s="106" t="s">
        <v>35</v>
      </c>
    </row>
    <row r="6" s="24" customFormat="1" ht="18" customHeight="1" spans="1:12">
      <c r="A6" s="45" t="s">
        <v>102</v>
      </c>
      <c r="B6" s="122" t="s">
        <v>221</v>
      </c>
      <c r="C6" s="123" t="s">
        <v>222</v>
      </c>
      <c r="D6" s="123" t="s">
        <v>223</v>
      </c>
      <c r="E6" s="500" t="s">
        <v>201</v>
      </c>
      <c r="F6" s="500" t="s">
        <v>120</v>
      </c>
      <c r="G6" s="500" t="s">
        <v>121</v>
      </c>
      <c r="H6" s="201" t="s">
        <v>122</v>
      </c>
      <c r="I6" s="150" t="s">
        <v>123</v>
      </c>
      <c r="J6" s="150" t="s">
        <v>168</v>
      </c>
      <c r="K6" s="49" t="s">
        <v>125</v>
      </c>
      <c r="L6" s="122" t="s">
        <v>169</v>
      </c>
    </row>
    <row r="7" s="192" customFormat="1" ht="14" customHeight="1" spans="1:12">
      <c r="A7" s="50">
        <v>1</v>
      </c>
      <c r="B7" s="522"/>
      <c r="C7" s="194"/>
      <c r="D7" s="194"/>
      <c r="E7" s="171"/>
      <c r="F7" s="53"/>
      <c r="G7" s="53"/>
      <c r="H7" s="86">
        <f>F7+G7</f>
        <v>0</v>
      </c>
      <c r="I7" s="55"/>
      <c r="J7" s="155">
        <f>IF((I7-H7)=0,0,I7-H7)</f>
        <v>0</v>
      </c>
      <c r="K7" s="156">
        <f>IF(J7=0,0,IF(J7=I7,100,IF(H7&lt;0,-(J7/H7*100),IF(J7&gt;0,ABS(J7/H7*100),(J7/H7*100)))))</f>
        <v>0</v>
      </c>
      <c r="L7" s="50"/>
    </row>
    <row r="8" s="192" customFormat="1" ht="14" customHeight="1" spans="1:12">
      <c r="A8" s="50"/>
      <c r="B8" s="522"/>
      <c r="C8" s="194"/>
      <c r="D8" s="194"/>
      <c r="E8" s="171"/>
      <c r="F8" s="53"/>
      <c r="G8" s="53"/>
      <c r="H8" s="86">
        <f t="shared" ref="H8:H34" si="0">F8+G8</f>
        <v>0</v>
      </c>
      <c r="I8" s="55"/>
      <c r="J8" s="155">
        <f>IF((I8-H8)=0,0,I8-H8)</f>
        <v>0</v>
      </c>
      <c r="K8" s="156">
        <f>IF(J8=0,0,IF(J8=I8,100,IF(H8&lt;0,-(J8/H8*100),IF(J8&gt;0,ABS(J8/H8*100),(J8/H8*100)))))</f>
        <v>0</v>
      </c>
      <c r="L8" s="50"/>
    </row>
    <row r="9" s="192" customFormat="1" ht="14" customHeight="1" spans="1:12">
      <c r="A9" s="50"/>
      <c r="B9" s="522"/>
      <c r="C9" s="194"/>
      <c r="D9" s="194"/>
      <c r="E9" s="171"/>
      <c r="F9" s="53"/>
      <c r="G9" s="53"/>
      <c r="H9" s="86">
        <f t="shared" si="0"/>
        <v>0</v>
      </c>
      <c r="I9" s="55"/>
      <c r="J9" s="155">
        <f t="shared" ref="J9:J35" si="1">IF((I9-H9)=0,0,I9-H9)</f>
        <v>0</v>
      </c>
      <c r="K9" s="156">
        <f t="shared" ref="K9:K35" si="2">IF(J9=0,0,IF(J9=I9,100,IF(H9&lt;0,-(J9/H9*100),IF(J9&gt;0,ABS(J9/H9*100),(J9/H9*100)))))</f>
        <v>0</v>
      </c>
      <c r="L9" s="50"/>
    </row>
    <row r="10" s="192" customFormat="1" ht="14" customHeight="1" spans="1:12">
      <c r="A10" s="50"/>
      <c r="B10" s="522"/>
      <c r="C10" s="194"/>
      <c r="D10" s="194"/>
      <c r="E10" s="171"/>
      <c r="F10" s="53"/>
      <c r="G10" s="53"/>
      <c r="H10" s="86">
        <f t="shared" si="0"/>
        <v>0</v>
      </c>
      <c r="I10" s="55"/>
      <c r="J10" s="155">
        <f t="shared" si="1"/>
        <v>0</v>
      </c>
      <c r="K10" s="156">
        <f t="shared" si="2"/>
        <v>0</v>
      </c>
      <c r="L10" s="50"/>
    </row>
    <row r="11" s="192" customFormat="1" ht="14" customHeight="1" spans="1:12">
      <c r="A11" s="50"/>
      <c r="B11" s="522"/>
      <c r="C11" s="194"/>
      <c r="D11" s="194"/>
      <c r="E11" s="171"/>
      <c r="F11" s="53"/>
      <c r="G11" s="53"/>
      <c r="H11" s="86">
        <f t="shared" si="0"/>
        <v>0</v>
      </c>
      <c r="I11" s="55"/>
      <c r="J11" s="155">
        <f t="shared" si="1"/>
        <v>0</v>
      </c>
      <c r="K11" s="156">
        <f t="shared" si="2"/>
        <v>0</v>
      </c>
      <c r="L11" s="50"/>
    </row>
    <row r="12" s="192" customFormat="1" ht="14" customHeight="1" spans="1:12">
      <c r="A12" s="50"/>
      <c r="B12" s="522"/>
      <c r="C12" s="194"/>
      <c r="D12" s="194"/>
      <c r="E12" s="171"/>
      <c r="F12" s="53"/>
      <c r="G12" s="53"/>
      <c r="H12" s="86">
        <f t="shared" si="0"/>
        <v>0</v>
      </c>
      <c r="I12" s="55"/>
      <c r="J12" s="155">
        <f t="shared" si="1"/>
        <v>0</v>
      </c>
      <c r="K12" s="156">
        <f t="shared" si="2"/>
        <v>0</v>
      </c>
      <c r="L12" s="50"/>
    </row>
    <row r="13" s="192" customFormat="1" ht="14" customHeight="1" spans="1:12">
      <c r="A13" s="50"/>
      <c r="B13" s="522"/>
      <c r="C13" s="194"/>
      <c r="D13" s="194"/>
      <c r="E13" s="171"/>
      <c r="F13" s="53"/>
      <c r="G13" s="53"/>
      <c r="H13" s="86">
        <f t="shared" si="0"/>
        <v>0</v>
      </c>
      <c r="I13" s="55"/>
      <c r="J13" s="155">
        <f t="shared" si="1"/>
        <v>0</v>
      </c>
      <c r="K13" s="156">
        <f t="shared" si="2"/>
        <v>0</v>
      </c>
      <c r="L13" s="50"/>
    </row>
    <row r="14" s="192" customFormat="1" ht="14" customHeight="1" spans="1:12">
      <c r="A14" s="50"/>
      <c r="B14" s="522"/>
      <c r="C14" s="194"/>
      <c r="D14" s="194"/>
      <c r="E14" s="171"/>
      <c r="F14" s="53"/>
      <c r="G14" s="53"/>
      <c r="H14" s="86">
        <f t="shared" si="0"/>
        <v>0</v>
      </c>
      <c r="I14" s="55"/>
      <c r="J14" s="155">
        <f t="shared" si="1"/>
        <v>0</v>
      </c>
      <c r="K14" s="156">
        <f t="shared" si="2"/>
        <v>0</v>
      </c>
      <c r="L14" s="50"/>
    </row>
    <row r="15" s="192" customFormat="1" ht="14" customHeight="1" spans="1:12">
      <c r="A15" s="50"/>
      <c r="B15" s="522"/>
      <c r="C15" s="194"/>
      <c r="D15" s="194"/>
      <c r="E15" s="171"/>
      <c r="F15" s="53"/>
      <c r="G15" s="53"/>
      <c r="H15" s="86">
        <f t="shared" si="0"/>
        <v>0</v>
      </c>
      <c r="I15" s="55"/>
      <c r="J15" s="155">
        <f t="shared" si="1"/>
        <v>0</v>
      </c>
      <c r="K15" s="156">
        <f t="shared" si="2"/>
        <v>0</v>
      </c>
      <c r="L15" s="50"/>
    </row>
    <row r="16" s="192" customFormat="1" ht="14" customHeight="1" spans="1:12">
      <c r="A16" s="50"/>
      <c r="B16" s="522"/>
      <c r="C16" s="194"/>
      <c r="D16" s="194"/>
      <c r="E16" s="171"/>
      <c r="F16" s="53"/>
      <c r="G16" s="53"/>
      <c r="H16" s="86">
        <f t="shared" si="0"/>
        <v>0</v>
      </c>
      <c r="I16" s="55"/>
      <c r="J16" s="155">
        <f t="shared" si="1"/>
        <v>0</v>
      </c>
      <c r="K16" s="156">
        <f t="shared" si="2"/>
        <v>0</v>
      </c>
      <c r="L16" s="50"/>
    </row>
    <row r="17" s="192" customFormat="1" ht="14" customHeight="1" spans="1:12">
      <c r="A17" s="50"/>
      <c r="B17" s="522"/>
      <c r="C17" s="194"/>
      <c r="D17" s="194"/>
      <c r="E17" s="171"/>
      <c r="F17" s="53"/>
      <c r="G17" s="53"/>
      <c r="H17" s="86">
        <f t="shared" si="0"/>
        <v>0</v>
      </c>
      <c r="I17" s="55"/>
      <c r="J17" s="155">
        <f t="shared" si="1"/>
        <v>0</v>
      </c>
      <c r="K17" s="156">
        <f t="shared" si="2"/>
        <v>0</v>
      </c>
      <c r="L17" s="50"/>
    </row>
    <row r="18" s="192" customFormat="1" ht="14" customHeight="1" spans="1:12">
      <c r="A18" s="50"/>
      <c r="B18" s="522"/>
      <c r="C18" s="194"/>
      <c r="D18" s="194"/>
      <c r="E18" s="171"/>
      <c r="F18" s="53"/>
      <c r="G18" s="53"/>
      <c r="H18" s="86">
        <f t="shared" si="0"/>
        <v>0</v>
      </c>
      <c r="I18" s="55"/>
      <c r="J18" s="155">
        <f t="shared" si="1"/>
        <v>0</v>
      </c>
      <c r="K18" s="156">
        <f t="shared" si="2"/>
        <v>0</v>
      </c>
      <c r="L18" s="50"/>
    </row>
    <row r="19" s="192" customFormat="1" ht="14" customHeight="1" spans="1:12">
      <c r="A19" s="50"/>
      <c r="B19" s="522"/>
      <c r="C19" s="194"/>
      <c r="D19" s="194"/>
      <c r="E19" s="171"/>
      <c r="F19" s="53"/>
      <c r="G19" s="53"/>
      <c r="H19" s="86">
        <f t="shared" si="0"/>
        <v>0</v>
      </c>
      <c r="I19" s="55"/>
      <c r="J19" s="155">
        <f t="shared" si="1"/>
        <v>0</v>
      </c>
      <c r="K19" s="156">
        <f t="shared" si="2"/>
        <v>0</v>
      </c>
      <c r="L19" s="50"/>
    </row>
    <row r="20" s="192" customFormat="1" ht="14" customHeight="1" spans="1:12">
      <c r="A20" s="50"/>
      <c r="B20" s="522"/>
      <c r="C20" s="194"/>
      <c r="D20" s="194"/>
      <c r="E20" s="171"/>
      <c r="F20" s="53"/>
      <c r="G20" s="53"/>
      <c r="H20" s="86">
        <f t="shared" si="0"/>
        <v>0</v>
      </c>
      <c r="I20" s="55"/>
      <c r="J20" s="155">
        <f t="shared" si="1"/>
        <v>0</v>
      </c>
      <c r="K20" s="156">
        <f t="shared" si="2"/>
        <v>0</v>
      </c>
      <c r="L20" s="50"/>
    </row>
    <row r="21" s="192" customFormat="1" ht="14" customHeight="1" spans="1:12">
      <c r="A21" s="50"/>
      <c r="B21" s="522"/>
      <c r="C21" s="194"/>
      <c r="D21" s="194"/>
      <c r="E21" s="171"/>
      <c r="F21" s="53"/>
      <c r="G21" s="53"/>
      <c r="H21" s="86">
        <f t="shared" si="0"/>
        <v>0</v>
      </c>
      <c r="I21" s="55"/>
      <c r="J21" s="155">
        <f t="shared" si="1"/>
        <v>0</v>
      </c>
      <c r="K21" s="156">
        <f t="shared" si="2"/>
        <v>0</v>
      </c>
      <c r="L21" s="50"/>
    </row>
    <row r="22" s="192" customFormat="1" ht="14" customHeight="1" spans="1:12">
      <c r="A22" s="50"/>
      <c r="B22" s="522"/>
      <c r="C22" s="194"/>
      <c r="D22" s="194"/>
      <c r="E22" s="171"/>
      <c r="F22" s="53"/>
      <c r="G22" s="53"/>
      <c r="H22" s="86">
        <f t="shared" si="0"/>
        <v>0</v>
      </c>
      <c r="I22" s="55"/>
      <c r="J22" s="155">
        <f t="shared" si="1"/>
        <v>0</v>
      </c>
      <c r="K22" s="156">
        <f t="shared" si="2"/>
        <v>0</v>
      </c>
      <c r="L22" s="50"/>
    </row>
    <row r="23" s="192" customFormat="1" ht="14" customHeight="1" spans="1:12">
      <c r="A23" s="50"/>
      <c r="B23" s="522"/>
      <c r="C23" s="194"/>
      <c r="D23" s="194"/>
      <c r="E23" s="171"/>
      <c r="F23" s="53"/>
      <c r="G23" s="53"/>
      <c r="H23" s="86">
        <f t="shared" si="0"/>
        <v>0</v>
      </c>
      <c r="I23" s="55"/>
      <c r="J23" s="155">
        <f t="shared" si="1"/>
        <v>0</v>
      </c>
      <c r="K23" s="156">
        <f t="shared" si="2"/>
        <v>0</v>
      </c>
      <c r="L23" s="50"/>
    </row>
    <row r="24" s="192" customFormat="1" ht="14" customHeight="1" spans="1:12">
      <c r="A24" s="50"/>
      <c r="B24" s="522"/>
      <c r="C24" s="194"/>
      <c r="D24" s="194"/>
      <c r="E24" s="171"/>
      <c r="F24" s="53"/>
      <c r="G24" s="53"/>
      <c r="H24" s="86">
        <f t="shared" si="0"/>
        <v>0</v>
      </c>
      <c r="I24" s="55"/>
      <c r="J24" s="155">
        <f t="shared" si="1"/>
        <v>0</v>
      </c>
      <c r="K24" s="156">
        <f t="shared" si="2"/>
        <v>0</v>
      </c>
      <c r="L24" s="50"/>
    </row>
    <row r="25" s="192" customFormat="1" ht="14" customHeight="1" spans="1:12">
      <c r="A25" s="50"/>
      <c r="B25" s="522"/>
      <c r="C25" s="194"/>
      <c r="D25" s="194"/>
      <c r="E25" s="171"/>
      <c r="F25" s="53"/>
      <c r="G25" s="53"/>
      <c r="H25" s="86">
        <f t="shared" si="0"/>
        <v>0</v>
      </c>
      <c r="I25" s="55"/>
      <c r="J25" s="155">
        <f t="shared" si="1"/>
        <v>0</v>
      </c>
      <c r="K25" s="156">
        <f t="shared" si="2"/>
        <v>0</v>
      </c>
      <c r="L25" s="50"/>
    </row>
    <row r="26" s="192" customFormat="1" ht="14" customHeight="1" spans="1:12">
      <c r="A26" s="50"/>
      <c r="B26" s="522"/>
      <c r="C26" s="194"/>
      <c r="D26" s="194"/>
      <c r="E26" s="171"/>
      <c r="F26" s="53"/>
      <c r="G26" s="53"/>
      <c r="H26" s="86">
        <f t="shared" si="0"/>
        <v>0</v>
      </c>
      <c r="I26" s="55"/>
      <c r="J26" s="155">
        <f t="shared" si="1"/>
        <v>0</v>
      </c>
      <c r="K26" s="156">
        <f t="shared" si="2"/>
        <v>0</v>
      </c>
      <c r="L26" s="50"/>
    </row>
    <row r="27" s="192" customFormat="1" ht="14" customHeight="1" spans="1:12">
      <c r="A27" s="50"/>
      <c r="B27" s="522"/>
      <c r="C27" s="194"/>
      <c r="D27" s="194"/>
      <c r="E27" s="171"/>
      <c r="F27" s="53"/>
      <c r="G27" s="53"/>
      <c r="H27" s="86">
        <f t="shared" si="0"/>
        <v>0</v>
      </c>
      <c r="I27" s="55"/>
      <c r="J27" s="155">
        <f t="shared" si="1"/>
        <v>0</v>
      </c>
      <c r="K27" s="156">
        <f t="shared" si="2"/>
        <v>0</v>
      </c>
      <c r="L27" s="50"/>
    </row>
    <row r="28" s="192" customFormat="1" ht="14" customHeight="1" spans="1:12">
      <c r="A28" s="50"/>
      <c r="B28" s="522"/>
      <c r="C28" s="194"/>
      <c r="D28" s="194"/>
      <c r="E28" s="171"/>
      <c r="F28" s="53"/>
      <c r="G28" s="53"/>
      <c r="H28" s="86">
        <f t="shared" si="0"/>
        <v>0</v>
      </c>
      <c r="I28" s="55"/>
      <c r="J28" s="155">
        <f t="shared" si="1"/>
        <v>0</v>
      </c>
      <c r="K28" s="156">
        <f t="shared" si="2"/>
        <v>0</v>
      </c>
      <c r="L28" s="50"/>
    </row>
    <row r="29" s="192" customFormat="1" ht="14" customHeight="1" spans="1:12">
      <c r="A29" s="50"/>
      <c r="B29" s="522"/>
      <c r="C29" s="194"/>
      <c r="D29" s="194"/>
      <c r="E29" s="171"/>
      <c r="F29" s="53"/>
      <c r="G29" s="53"/>
      <c r="H29" s="86">
        <f t="shared" si="0"/>
        <v>0</v>
      </c>
      <c r="I29" s="55"/>
      <c r="J29" s="155">
        <f t="shared" si="1"/>
        <v>0</v>
      </c>
      <c r="K29" s="156">
        <f t="shared" si="2"/>
        <v>0</v>
      </c>
      <c r="L29" s="50"/>
    </row>
    <row r="30" s="192" customFormat="1" ht="14" customHeight="1" spans="1:12">
      <c r="A30" s="50"/>
      <c r="B30" s="522"/>
      <c r="C30" s="194"/>
      <c r="D30" s="194"/>
      <c r="E30" s="171"/>
      <c r="F30" s="53"/>
      <c r="G30" s="53"/>
      <c r="H30" s="86">
        <f t="shared" si="0"/>
        <v>0</v>
      </c>
      <c r="I30" s="55"/>
      <c r="J30" s="155">
        <f t="shared" si="1"/>
        <v>0</v>
      </c>
      <c r="K30" s="156">
        <f t="shared" si="2"/>
        <v>0</v>
      </c>
      <c r="L30" s="50"/>
    </row>
    <row r="31" s="192" customFormat="1" ht="14" customHeight="1" spans="1:12">
      <c r="A31" s="50"/>
      <c r="B31" s="522"/>
      <c r="C31" s="194"/>
      <c r="D31" s="194"/>
      <c r="E31" s="171"/>
      <c r="F31" s="53"/>
      <c r="G31" s="53"/>
      <c r="H31" s="86">
        <f t="shared" si="0"/>
        <v>0</v>
      </c>
      <c r="I31" s="55"/>
      <c r="J31" s="155">
        <f t="shared" si="1"/>
        <v>0</v>
      </c>
      <c r="K31" s="156">
        <f t="shared" si="2"/>
        <v>0</v>
      </c>
      <c r="L31" s="50"/>
    </row>
    <row r="32" s="192" customFormat="1" ht="14" customHeight="1" spans="1:12">
      <c r="A32" s="50"/>
      <c r="B32" s="522"/>
      <c r="C32" s="194"/>
      <c r="D32" s="194"/>
      <c r="E32" s="171"/>
      <c r="F32" s="53"/>
      <c r="G32" s="53"/>
      <c r="H32" s="86">
        <f t="shared" si="0"/>
        <v>0</v>
      </c>
      <c r="I32" s="55"/>
      <c r="J32" s="155">
        <f t="shared" si="1"/>
        <v>0</v>
      </c>
      <c r="K32" s="156">
        <f t="shared" si="2"/>
        <v>0</v>
      </c>
      <c r="L32" s="50"/>
    </row>
    <row r="33" s="639" customFormat="1" ht="14" customHeight="1" spans="1:12">
      <c r="A33" s="226" t="s">
        <v>72</v>
      </c>
      <c r="B33" s="227"/>
      <c r="C33" s="528"/>
      <c r="D33" s="528"/>
      <c r="E33" s="172"/>
      <c r="F33" s="54">
        <f>ROUND(SUM(F7:F32),2)</f>
        <v>0</v>
      </c>
      <c r="G33" s="54">
        <f>ROUND(SUM(G7:G32),2)</f>
        <v>0</v>
      </c>
      <c r="H33" s="54">
        <f>ROUND(SUM(H7:H32),2)</f>
        <v>0</v>
      </c>
      <c r="I33" s="54">
        <f>ROUND(SUM(I7:I32),2)</f>
        <v>0</v>
      </c>
      <c r="J33" s="54">
        <f t="shared" si="1"/>
        <v>0</v>
      </c>
      <c r="K33" s="183">
        <f t="shared" si="2"/>
        <v>0</v>
      </c>
      <c r="L33" s="127"/>
    </row>
    <row r="34" s="192" customFormat="1" ht="14" customHeight="1" spans="1:12">
      <c r="A34" s="640" t="s">
        <v>224</v>
      </c>
      <c r="B34" s="641"/>
      <c r="C34" s="194"/>
      <c r="D34" s="194"/>
      <c r="E34" s="171"/>
      <c r="F34" s="55"/>
      <c r="G34" s="55"/>
      <c r="H34" s="86">
        <f t="shared" si="0"/>
        <v>0</v>
      </c>
      <c r="I34" s="55"/>
      <c r="J34" s="155">
        <f t="shared" si="1"/>
        <v>0</v>
      </c>
      <c r="K34" s="156">
        <f t="shared" si="2"/>
        <v>0</v>
      </c>
      <c r="L34" s="50"/>
    </row>
    <row r="35" s="639" customFormat="1" ht="14" customHeight="1" spans="1:12">
      <c r="A35" s="226" t="s">
        <v>72</v>
      </c>
      <c r="B35" s="227"/>
      <c r="C35" s="528"/>
      <c r="D35" s="528"/>
      <c r="E35" s="172"/>
      <c r="F35" s="54">
        <f>F33-F34</f>
        <v>0</v>
      </c>
      <c r="G35" s="54">
        <f>G33-G34</f>
        <v>0</v>
      </c>
      <c r="H35" s="54">
        <f>H33-H34</f>
        <v>0</v>
      </c>
      <c r="I35" s="54">
        <f>I33-I34</f>
        <v>0</v>
      </c>
      <c r="J35" s="54">
        <f t="shared" si="1"/>
        <v>0</v>
      </c>
      <c r="K35" s="183">
        <f t="shared" si="2"/>
        <v>0</v>
      </c>
      <c r="L35" s="127"/>
    </row>
    <row r="36" ht="13.05" customHeight="1" spans="1:12">
      <c r="A36" s="59" t="e">
        <f>#REF!&amp;#REF!</f>
        <v>#REF!</v>
      </c>
      <c r="C36" s="60"/>
      <c r="D36" s="642"/>
      <c r="H36" s="61" t="e">
        <f>#REF!</f>
        <v>#REF!</v>
      </c>
      <c r="I36" s="29"/>
      <c r="J36" s="29"/>
    </row>
    <row r="37" ht="13.05" customHeight="1" spans="1:12">
      <c r="A37" s="27" t="e">
        <f>#REF!&amp;#REF!&amp;#REF!&amp;#REF!&amp;#REF!&amp;#REF!&amp;#REF!</f>
        <v>#REF!</v>
      </c>
      <c r="H37" s="148" t="e">
        <f>#REF!&amp;#REF!</f>
        <v>#REF!</v>
      </c>
    </row>
  </sheetData>
  <sheetProtection formatCells="0" formatColumns="0" formatRows="0" insertRows="0" deleteRows="0" autoFilter="0"/>
  <mergeCells count="5">
    <mergeCell ref="A2:L2"/>
    <mergeCell ref="A4:L4"/>
    <mergeCell ref="A33:B33"/>
    <mergeCell ref="A34:B34"/>
    <mergeCell ref="A35:B35"/>
  </mergeCells>
  <hyperlinks>
    <hyperlink ref="B1" location="参数!M20" display="返回索引页"/>
    <hyperlink ref="A1" location="流动资产汇总表!B10" display="返回"/>
  </hyperlinks>
  <printOptions horizontalCentered="1"/>
  <pageMargins left="0.748031496062992" right="0.748031496062992" top="0.866141732283464" bottom="0.68" header="1.14173228346457" footer="0.61"/>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92380952380952" style="27" customWidth="1"/>
    <col min="2" max="2" width="30.2857142857143" style="27" customWidth="1"/>
    <col min="3" max="3" width="12.0761904761905" style="27" customWidth="1"/>
    <col min="4" max="4" width="9.07619047619048" style="166" customWidth="1"/>
    <col min="5" max="5" width="9.92380952380952" style="39" customWidth="1"/>
    <col min="6" max="6" width="12.7142857142857" style="39" hidden="1" customWidth="1" outlineLevel="1"/>
    <col min="7" max="13" width="10.7142857142857" style="39" hidden="1" customWidth="1" outlineLevel="1"/>
    <col min="14" max="14" width="12.7142857142857" style="39" hidden="1" customWidth="1" outlineLevel="1"/>
    <col min="15" max="15" width="14.4285714285714" style="148" customWidth="1" collapsed="1"/>
    <col min="16" max="17" width="14.4285714285714" style="148" customWidth="1"/>
    <col min="18" max="18" width="9.92380952380952" style="29" customWidth="1"/>
    <col min="19" max="19" width="23.9238095238095" style="27" customWidth="1"/>
    <col min="20" max="20" width="2.71428571428571" style="27" customWidth="1"/>
    <col min="21" max="21" width="12.7142857142857" style="27" customWidth="1"/>
    <col min="22" max="16384" width="9.07619047619048" style="27"/>
  </cols>
  <sheetData>
    <row r="1" s="22" customFormat="1" customHeight="1" spans="1:21">
      <c r="A1" s="30" t="s">
        <v>116</v>
      </c>
      <c r="B1" s="31" t="s">
        <v>8</v>
      </c>
      <c r="D1" s="516"/>
      <c r="E1" s="345"/>
      <c r="F1" s="345"/>
      <c r="G1" s="345"/>
      <c r="H1" s="345"/>
      <c r="I1" s="345"/>
      <c r="J1" s="345"/>
      <c r="K1" s="345"/>
      <c r="L1" s="345"/>
      <c r="M1" s="345"/>
      <c r="N1" s="345"/>
      <c r="O1" s="196"/>
      <c r="P1" s="196"/>
      <c r="Q1" s="196"/>
      <c r="R1" s="34"/>
    </row>
    <row r="2" s="514" customFormat="1" ht="18" customHeight="1" spans="1:21">
      <c r="A2" s="95" t="s">
        <v>225</v>
      </c>
      <c r="B2" s="96"/>
      <c r="C2" s="96"/>
      <c r="D2" s="96"/>
      <c r="E2" s="96"/>
      <c r="F2" s="96"/>
      <c r="G2" s="96"/>
      <c r="H2" s="96"/>
      <c r="I2" s="96"/>
      <c r="J2" s="96"/>
      <c r="K2" s="96"/>
      <c r="L2" s="96"/>
      <c r="M2" s="96"/>
      <c r="N2" s="96"/>
      <c r="O2" s="96"/>
      <c r="P2" s="96"/>
      <c r="Q2" s="96"/>
      <c r="R2" s="96"/>
      <c r="S2" s="96"/>
    </row>
    <row r="3" s="514" customFormat="1" ht="11.2" customHeight="1" spans="1:21">
      <c r="A3" s="97"/>
      <c r="B3" s="97"/>
      <c r="C3" s="97"/>
      <c r="D3" s="97"/>
      <c r="E3" s="97"/>
      <c r="F3" s="97"/>
      <c r="G3" s="97"/>
      <c r="H3" s="97"/>
      <c r="I3" s="97"/>
      <c r="J3" s="97"/>
      <c r="K3" s="97"/>
      <c r="L3" s="97"/>
      <c r="M3" s="97"/>
      <c r="N3" s="97"/>
      <c r="O3" s="98"/>
      <c r="P3" s="98"/>
      <c r="Q3" s="98"/>
      <c r="R3" s="98"/>
      <c r="S3" s="38" t="s">
        <v>226</v>
      </c>
    </row>
    <row r="4" s="93" customFormat="1" ht="11.2" customHeight="1" spans="1:21">
      <c r="A4" s="189" t="e">
        <f>#REF!&amp;#REF!&amp;#REF!&amp;#REF!&amp;#REF!&amp;#REF!&amp;#REF!</f>
        <v>#REF!</v>
      </c>
      <c r="B4" s="189"/>
      <c r="C4" s="189"/>
      <c r="D4" s="189"/>
      <c r="E4" s="189"/>
      <c r="F4" s="189"/>
      <c r="G4" s="189"/>
      <c r="H4" s="189"/>
      <c r="I4" s="189"/>
      <c r="J4" s="189"/>
      <c r="K4" s="189"/>
      <c r="L4" s="189"/>
      <c r="M4" s="189"/>
      <c r="N4" s="189"/>
      <c r="O4" s="189"/>
      <c r="P4" s="189"/>
      <c r="Q4" s="189"/>
      <c r="R4" s="189"/>
      <c r="S4" s="189"/>
    </row>
    <row r="5" s="94" customFormat="1" ht="11.2" customHeight="1" spans="1:21">
      <c r="A5" s="101" t="e">
        <f>#REF!&amp;#REF!</f>
        <v>#REF!</v>
      </c>
      <c r="B5" s="101"/>
      <c r="D5" s="518"/>
      <c r="E5" s="100"/>
      <c r="F5" s="100"/>
      <c r="G5" s="100"/>
      <c r="H5" s="100"/>
      <c r="I5" s="100"/>
      <c r="J5" s="100"/>
      <c r="K5" s="100"/>
      <c r="L5" s="100"/>
      <c r="M5" s="100"/>
      <c r="N5" s="100"/>
      <c r="O5" s="519"/>
      <c r="P5" s="520"/>
      <c r="Q5" s="520"/>
      <c r="R5" s="303" t="s">
        <v>227</v>
      </c>
      <c r="S5" s="106" t="s">
        <v>35</v>
      </c>
    </row>
    <row r="6" s="24" customFormat="1" ht="18" customHeight="1" spans="1:21">
      <c r="A6" s="45" t="s">
        <v>102</v>
      </c>
      <c r="B6" s="46" t="s">
        <v>228</v>
      </c>
      <c r="C6" s="46" t="s">
        <v>229</v>
      </c>
      <c r="D6" s="47" t="s">
        <v>230</v>
      </c>
      <c r="E6" s="47" t="s">
        <v>231</v>
      </c>
      <c r="F6" s="561" t="s">
        <v>120</v>
      </c>
      <c r="G6" s="561" t="s">
        <v>232</v>
      </c>
      <c r="H6" s="561" t="s">
        <v>233</v>
      </c>
      <c r="I6" s="561" t="s">
        <v>234</v>
      </c>
      <c r="J6" s="561" t="s">
        <v>235</v>
      </c>
      <c r="K6" s="561" t="s">
        <v>236</v>
      </c>
      <c r="L6" s="561" t="s">
        <v>237</v>
      </c>
      <c r="M6" s="110" t="s">
        <v>238</v>
      </c>
      <c r="N6" s="561" t="s">
        <v>121</v>
      </c>
      <c r="O6" s="201" t="s">
        <v>122</v>
      </c>
      <c r="P6" s="150" t="s">
        <v>123</v>
      </c>
      <c r="Q6" s="150" t="s">
        <v>168</v>
      </c>
      <c r="R6" s="49" t="s">
        <v>125</v>
      </c>
      <c r="S6" s="122" t="s">
        <v>169</v>
      </c>
      <c r="U6" s="45" t="s">
        <v>239</v>
      </c>
    </row>
    <row r="7" s="25" customFormat="1" ht="14" customHeight="1" spans="1:21">
      <c r="A7" s="50">
        <v>1</v>
      </c>
      <c r="B7" s="522"/>
      <c r="C7" s="51"/>
      <c r="D7" s="194"/>
      <c r="E7" s="562">
        <f>IF(D7=0,0,IF(#REF!-D7&lt;0.999,"1年以内",IF(#REF!-D7&gt;4.999,"5年以上",IF(#REF!-D7&gt;3.999,"4-5年",IF(#REF!-D7&gt;2.999,"3-4年",IF(#REF!-D7&gt;1.999,"2-3年","1-2年"))))))</f>
        <v>0</v>
      </c>
      <c r="F7" s="53"/>
      <c r="G7" s="53"/>
      <c r="H7" s="55"/>
      <c r="I7" s="55"/>
      <c r="J7" s="55"/>
      <c r="K7" s="55"/>
      <c r="L7" s="55"/>
      <c r="M7" s="55">
        <f t="shared" ref="M7:M33" si="0">SUM(G7:L7)-F7</f>
        <v>0</v>
      </c>
      <c r="N7" s="55"/>
      <c r="O7" s="86">
        <f>F7+N7</f>
        <v>0</v>
      </c>
      <c r="P7" s="55"/>
      <c r="Q7" s="155">
        <f t="shared" ref="Q7:Q35" si="1">IF((P7-O7)=0,0,P7-O7)</f>
        <v>0</v>
      </c>
      <c r="R7" s="156">
        <f>IF(Q7=0,0,IF(Q7=P7,100,IF(O7&lt;0,-(Q7/O7*100),IF(Q7&gt;0,ABS(Q7/O7*100),(Q7/O7*100)))))</f>
        <v>0</v>
      </c>
      <c r="S7" s="51"/>
      <c r="U7" s="51"/>
    </row>
    <row r="8" s="25" customFormat="1" ht="14" customHeight="1" spans="1:21">
      <c r="A8" s="50"/>
      <c r="B8" s="522"/>
      <c r="C8" s="51"/>
      <c r="D8" s="194"/>
      <c r="E8" s="562">
        <f>IF(D8=0,0,IF(#REF!-D8&lt;0.999,"1年以内",IF(#REF!-D8&gt;4.999,"5年以上",IF(#REF!-D8&gt;3.999,"4-5年",IF(#REF!-D8&gt;2.999,"3-4年",IF(#REF!-D8&gt;1.999,"2-3年","1-2年"))))))</f>
        <v>0</v>
      </c>
      <c r="F8" s="55"/>
      <c r="G8" s="55"/>
      <c r="H8" s="55"/>
      <c r="I8" s="55"/>
      <c r="J8" s="55"/>
      <c r="K8" s="55"/>
      <c r="L8" s="55"/>
      <c r="M8" s="55">
        <f t="shared" si="0"/>
        <v>0</v>
      </c>
      <c r="N8" s="55"/>
      <c r="O8" s="86">
        <f t="shared" ref="O8:O35" si="2">F8+N8</f>
        <v>0</v>
      </c>
      <c r="P8" s="55"/>
      <c r="Q8" s="155">
        <f t="shared" si="1"/>
        <v>0</v>
      </c>
      <c r="R8" s="156">
        <f t="shared" ref="R8:R35" si="3">IF(Q8=0,0,IF(Q8=P8,100,IF(O8&lt;0,-(Q8/O8*100),IF(Q8&gt;0,ABS(Q8/O8*100),(Q8/O8*100)))))</f>
        <v>0</v>
      </c>
      <c r="S8" s="51"/>
      <c r="U8" s="51"/>
    </row>
    <row r="9" s="25" customFormat="1" ht="14" customHeight="1" spans="1:21">
      <c r="A9" s="50"/>
      <c r="B9" s="522"/>
      <c r="C9" s="51"/>
      <c r="D9" s="194"/>
      <c r="E9" s="562">
        <f>IF(D9=0,0,IF(#REF!-D9&lt;0.999,"1年以内",IF(#REF!-D9&gt;4.999,"5年以上",IF(#REF!-D9&gt;3.999,"4-5年",IF(#REF!-D9&gt;2.999,"3-4年",IF(#REF!-D9&gt;1.999,"2-3年","1-2年"))))))</f>
        <v>0</v>
      </c>
      <c r="F9" s="55"/>
      <c r="G9" s="55"/>
      <c r="H9" s="55"/>
      <c r="I9" s="55"/>
      <c r="J9" s="55"/>
      <c r="K9" s="55"/>
      <c r="L9" s="55"/>
      <c r="M9" s="55">
        <f t="shared" si="0"/>
        <v>0</v>
      </c>
      <c r="N9" s="55"/>
      <c r="O9" s="86">
        <f t="shared" si="2"/>
        <v>0</v>
      </c>
      <c r="P9" s="55"/>
      <c r="Q9" s="155">
        <f t="shared" si="1"/>
        <v>0</v>
      </c>
      <c r="R9" s="156">
        <f t="shared" si="3"/>
        <v>0</v>
      </c>
      <c r="S9" s="51"/>
      <c r="U9" s="51"/>
    </row>
    <row r="10" s="25" customFormat="1" ht="14" customHeight="1" spans="1:21">
      <c r="A10" s="50"/>
      <c r="B10" s="522"/>
      <c r="C10" s="51"/>
      <c r="D10" s="194"/>
      <c r="E10" s="562">
        <f>IF(D10=0,0,IF(#REF!-D10&lt;0.999,"1年以内",IF(#REF!-D10&gt;4.999,"5年以上",IF(#REF!-D10&gt;3.999,"4-5年",IF(#REF!-D10&gt;2.999,"3-4年",IF(#REF!-D10&gt;1.999,"2-3年","1-2年"))))))</f>
        <v>0</v>
      </c>
      <c r="F10" s="55"/>
      <c r="G10" s="55"/>
      <c r="H10" s="55"/>
      <c r="I10" s="55"/>
      <c r="J10" s="55"/>
      <c r="K10" s="55"/>
      <c r="L10" s="55"/>
      <c r="M10" s="55">
        <f t="shared" si="0"/>
        <v>0</v>
      </c>
      <c r="N10" s="55"/>
      <c r="O10" s="86">
        <f t="shared" si="2"/>
        <v>0</v>
      </c>
      <c r="P10" s="55"/>
      <c r="Q10" s="155">
        <f t="shared" si="1"/>
        <v>0</v>
      </c>
      <c r="R10" s="156">
        <f t="shared" si="3"/>
        <v>0</v>
      </c>
      <c r="S10" s="51"/>
      <c r="U10" s="51"/>
    </row>
    <row r="11" s="25" customFormat="1" ht="14" customHeight="1" spans="1:21">
      <c r="A11" s="50"/>
      <c r="B11" s="522"/>
      <c r="C11" s="51"/>
      <c r="D11" s="194"/>
      <c r="E11" s="562">
        <f>IF(D11=0,0,IF(#REF!-D11&lt;0.999,"1年以内",IF(#REF!-D11&gt;4.999,"5年以上",IF(#REF!-D11&gt;3.999,"4-5年",IF(#REF!-D11&gt;2.999,"3-4年",IF(#REF!-D11&gt;1.999,"2-3年","1-2年"))))))</f>
        <v>0</v>
      </c>
      <c r="F11" s="55"/>
      <c r="G11" s="55"/>
      <c r="H11" s="55"/>
      <c r="I11" s="55"/>
      <c r="J11" s="55"/>
      <c r="K11" s="55"/>
      <c r="L11" s="55"/>
      <c r="M11" s="55">
        <f t="shared" si="0"/>
        <v>0</v>
      </c>
      <c r="N11" s="55"/>
      <c r="O11" s="86">
        <f t="shared" si="2"/>
        <v>0</v>
      </c>
      <c r="P11" s="55"/>
      <c r="Q11" s="155">
        <f t="shared" si="1"/>
        <v>0</v>
      </c>
      <c r="R11" s="156">
        <f t="shared" si="3"/>
        <v>0</v>
      </c>
      <c r="S11" s="51"/>
      <c r="U11" s="51"/>
    </row>
    <row r="12" s="25" customFormat="1" ht="14" customHeight="1" spans="1:21">
      <c r="A12" s="50"/>
      <c r="B12" s="522"/>
      <c r="C12" s="51"/>
      <c r="D12" s="194"/>
      <c r="E12" s="562">
        <f>IF(D12=0,0,IF(#REF!-D12&lt;0.999,"1年以内",IF(#REF!-D12&gt;4.999,"5年以上",IF(#REF!-D12&gt;3.999,"4-5年",IF(#REF!-D12&gt;2.999,"3-4年",IF(#REF!-D12&gt;1.999,"2-3年","1-2年"))))))</f>
        <v>0</v>
      </c>
      <c r="F12" s="55"/>
      <c r="G12" s="55"/>
      <c r="H12" s="55"/>
      <c r="I12" s="55"/>
      <c r="J12" s="55"/>
      <c r="K12" s="55"/>
      <c r="L12" s="55"/>
      <c r="M12" s="55">
        <f t="shared" si="0"/>
        <v>0</v>
      </c>
      <c r="N12" s="55"/>
      <c r="O12" s="86">
        <f t="shared" si="2"/>
        <v>0</v>
      </c>
      <c r="P12" s="55"/>
      <c r="Q12" s="155">
        <f t="shared" si="1"/>
        <v>0</v>
      </c>
      <c r="R12" s="156">
        <f t="shared" si="3"/>
        <v>0</v>
      </c>
      <c r="S12" s="51"/>
      <c r="U12" s="51"/>
    </row>
    <row r="13" s="25" customFormat="1" ht="14" customHeight="1" spans="1:21">
      <c r="A13" s="50"/>
      <c r="B13" s="522"/>
      <c r="C13" s="51"/>
      <c r="D13" s="194"/>
      <c r="E13" s="562">
        <f>IF(D13=0,0,IF(#REF!-D13&lt;0.999,"1年以内",IF(#REF!-D13&gt;4.999,"5年以上",IF(#REF!-D13&gt;3.999,"4-5年",IF(#REF!-D13&gt;2.999,"3-4年",IF(#REF!-D13&gt;1.999,"2-3年","1-2年"))))))</f>
        <v>0</v>
      </c>
      <c r="F13" s="55"/>
      <c r="G13" s="55"/>
      <c r="H13" s="55"/>
      <c r="I13" s="55"/>
      <c r="J13" s="55"/>
      <c r="K13" s="55"/>
      <c r="L13" s="55"/>
      <c r="M13" s="55">
        <f t="shared" si="0"/>
        <v>0</v>
      </c>
      <c r="N13" s="55"/>
      <c r="O13" s="86">
        <f t="shared" si="2"/>
        <v>0</v>
      </c>
      <c r="P13" s="55"/>
      <c r="Q13" s="155">
        <f t="shared" si="1"/>
        <v>0</v>
      </c>
      <c r="R13" s="156">
        <f t="shared" si="3"/>
        <v>0</v>
      </c>
      <c r="S13" s="51"/>
      <c r="U13" s="51"/>
    </row>
    <row r="14" s="25" customFormat="1" ht="14" customHeight="1" spans="1:21">
      <c r="A14" s="50"/>
      <c r="B14" s="522"/>
      <c r="C14" s="51"/>
      <c r="D14" s="194"/>
      <c r="E14" s="562">
        <f>IF(D14=0,0,IF(#REF!-D14&lt;0.999,"1年以内",IF(#REF!-D14&gt;4.999,"5年以上",IF(#REF!-D14&gt;3.999,"4-5年",IF(#REF!-D14&gt;2.999,"3-4年",IF(#REF!-D14&gt;1.999,"2-3年","1-2年"))))))</f>
        <v>0</v>
      </c>
      <c r="F14" s="55"/>
      <c r="G14" s="55"/>
      <c r="H14" s="55"/>
      <c r="I14" s="55"/>
      <c r="J14" s="55"/>
      <c r="K14" s="55"/>
      <c r="L14" s="55"/>
      <c r="M14" s="55">
        <f t="shared" si="0"/>
        <v>0</v>
      </c>
      <c r="N14" s="55"/>
      <c r="O14" s="86">
        <f t="shared" si="2"/>
        <v>0</v>
      </c>
      <c r="P14" s="55"/>
      <c r="Q14" s="155">
        <f t="shared" si="1"/>
        <v>0</v>
      </c>
      <c r="R14" s="156">
        <f t="shared" si="3"/>
        <v>0</v>
      </c>
      <c r="S14" s="51"/>
      <c r="U14" s="51"/>
    </row>
    <row r="15" s="25" customFormat="1" ht="14" customHeight="1" spans="1:21">
      <c r="A15" s="50"/>
      <c r="B15" s="522"/>
      <c r="C15" s="51"/>
      <c r="D15" s="194"/>
      <c r="E15" s="562">
        <f>IF(D15=0,0,IF(#REF!-D15&lt;0.999,"1年以内",IF(#REF!-D15&gt;4.999,"5年以上",IF(#REF!-D15&gt;3.999,"4-5年",IF(#REF!-D15&gt;2.999,"3-4年",IF(#REF!-D15&gt;1.999,"2-3年","1-2年"))))))</f>
        <v>0</v>
      </c>
      <c r="F15" s="55"/>
      <c r="G15" s="55"/>
      <c r="H15" s="55"/>
      <c r="I15" s="55"/>
      <c r="J15" s="55"/>
      <c r="K15" s="55"/>
      <c r="L15" s="55"/>
      <c r="M15" s="55">
        <f t="shared" si="0"/>
        <v>0</v>
      </c>
      <c r="N15" s="55"/>
      <c r="O15" s="86">
        <f t="shared" si="2"/>
        <v>0</v>
      </c>
      <c r="P15" s="55"/>
      <c r="Q15" s="155">
        <f t="shared" si="1"/>
        <v>0</v>
      </c>
      <c r="R15" s="156">
        <f t="shared" si="3"/>
        <v>0</v>
      </c>
      <c r="S15" s="51"/>
      <c r="U15" s="51"/>
    </row>
    <row r="16" s="25" customFormat="1" ht="14" customHeight="1" spans="1:21">
      <c r="A16" s="50"/>
      <c r="B16" s="522"/>
      <c r="C16" s="51"/>
      <c r="D16" s="194"/>
      <c r="E16" s="562">
        <f>IF(D16=0,0,IF(#REF!-D16&lt;0.999,"1年以内",IF(#REF!-D16&gt;4.999,"5年以上",IF(#REF!-D16&gt;3.999,"4-5年",IF(#REF!-D16&gt;2.999,"3-4年",IF(#REF!-D16&gt;1.999,"2-3年","1-2年"))))))</f>
        <v>0</v>
      </c>
      <c r="F16" s="55"/>
      <c r="G16" s="55"/>
      <c r="H16" s="55"/>
      <c r="I16" s="55"/>
      <c r="J16" s="55"/>
      <c r="K16" s="55"/>
      <c r="L16" s="55"/>
      <c r="M16" s="55">
        <f t="shared" si="0"/>
        <v>0</v>
      </c>
      <c r="N16" s="55"/>
      <c r="O16" s="86">
        <f t="shared" si="2"/>
        <v>0</v>
      </c>
      <c r="P16" s="55"/>
      <c r="Q16" s="155"/>
      <c r="R16" s="156"/>
      <c r="S16" s="51"/>
      <c r="U16" s="51"/>
    </row>
    <row r="17" s="25" customFormat="1" ht="14" customHeight="1" spans="1:21">
      <c r="A17" s="50"/>
      <c r="B17" s="522"/>
      <c r="C17" s="51"/>
      <c r="D17" s="194"/>
      <c r="E17" s="562">
        <f>IF(D17=0,0,IF(#REF!-D17&lt;0.999,"1年以内",IF(#REF!-D17&gt;4.999,"5年以上",IF(#REF!-D17&gt;3.999,"4-5年",IF(#REF!-D17&gt;2.999,"3-4年",IF(#REF!-D17&gt;1.999,"2-3年","1-2年"))))))</f>
        <v>0</v>
      </c>
      <c r="F17" s="55"/>
      <c r="G17" s="55"/>
      <c r="H17" s="55"/>
      <c r="I17" s="55"/>
      <c r="J17" s="55"/>
      <c r="K17" s="55"/>
      <c r="L17" s="55"/>
      <c r="M17" s="55">
        <f t="shared" si="0"/>
        <v>0</v>
      </c>
      <c r="N17" s="55"/>
      <c r="O17" s="86">
        <f t="shared" si="2"/>
        <v>0</v>
      </c>
      <c r="P17" s="55"/>
      <c r="Q17" s="155">
        <f t="shared" si="1"/>
        <v>0</v>
      </c>
      <c r="R17" s="156">
        <f t="shared" si="3"/>
        <v>0</v>
      </c>
      <c r="S17" s="51"/>
      <c r="U17" s="51"/>
    </row>
    <row r="18" s="25" customFormat="1" ht="14" customHeight="1" spans="1:21">
      <c r="A18" s="50"/>
      <c r="B18" s="522"/>
      <c r="C18" s="51"/>
      <c r="D18" s="194"/>
      <c r="E18" s="562">
        <f>IF(D18=0,0,IF(#REF!-D18&lt;0.999,"1年以内",IF(#REF!-D18&gt;4.999,"5年以上",IF(#REF!-D18&gt;3.999,"4-5年",IF(#REF!-D18&gt;2.999,"3-4年",IF(#REF!-D18&gt;1.999,"2-3年","1-2年"))))))</f>
        <v>0</v>
      </c>
      <c r="F18" s="55"/>
      <c r="G18" s="55"/>
      <c r="H18" s="55"/>
      <c r="I18" s="55"/>
      <c r="J18" s="55"/>
      <c r="K18" s="55"/>
      <c r="L18" s="55"/>
      <c r="M18" s="55">
        <f t="shared" si="0"/>
        <v>0</v>
      </c>
      <c r="N18" s="55"/>
      <c r="O18" s="86">
        <f t="shared" si="2"/>
        <v>0</v>
      </c>
      <c r="P18" s="55"/>
      <c r="Q18" s="155">
        <f t="shared" si="1"/>
        <v>0</v>
      </c>
      <c r="R18" s="156">
        <f t="shared" si="3"/>
        <v>0</v>
      </c>
      <c r="S18" s="51"/>
      <c r="U18" s="51"/>
    </row>
    <row r="19" s="25" customFormat="1" ht="14" customHeight="1" spans="1:21">
      <c r="A19" s="50"/>
      <c r="B19" s="522"/>
      <c r="C19" s="51"/>
      <c r="D19" s="194"/>
      <c r="E19" s="562">
        <f>IF(D19=0,0,IF(#REF!-D19&lt;0.999,"1年以内",IF(#REF!-D19&gt;4.999,"5年以上",IF(#REF!-D19&gt;3.999,"4-5年",IF(#REF!-D19&gt;2.999,"3-4年",IF(#REF!-D19&gt;1.999,"2-3年","1-2年"))))))</f>
        <v>0</v>
      </c>
      <c r="F19" s="55"/>
      <c r="G19" s="55"/>
      <c r="H19" s="55"/>
      <c r="I19" s="55"/>
      <c r="J19" s="55"/>
      <c r="K19" s="55"/>
      <c r="L19" s="55"/>
      <c r="M19" s="55">
        <f t="shared" si="0"/>
        <v>0</v>
      </c>
      <c r="N19" s="55"/>
      <c r="O19" s="86">
        <f t="shared" si="2"/>
        <v>0</v>
      </c>
      <c r="P19" s="55"/>
      <c r="Q19" s="155">
        <f t="shared" si="1"/>
        <v>0</v>
      </c>
      <c r="R19" s="156">
        <f t="shared" si="3"/>
        <v>0</v>
      </c>
      <c r="S19" s="51"/>
      <c r="U19" s="51"/>
    </row>
    <row r="20" s="25" customFormat="1" ht="14" customHeight="1" spans="1:21">
      <c r="A20" s="50"/>
      <c r="B20" s="522"/>
      <c r="C20" s="51"/>
      <c r="D20" s="194"/>
      <c r="E20" s="562">
        <f>IF(D20=0,0,IF(#REF!-D20&lt;0.999,"1年以内",IF(#REF!-D20&gt;4.999,"5年以上",IF(#REF!-D20&gt;3.999,"4-5年",IF(#REF!-D20&gt;2.999,"3-4年",IF(#REF!-D20&gt;1.999,"2-3年","1-2年"))))))</f>
        <v>0</v>
      </c>
      <c r="F20" s="55"/>
      <c r="G20" s="55"/>
      <c r="H20" s="55"/>
      <c r="I20" s="55"/>
      <c r="J20" s="55"/>
      <c r="K20" s="55"/>
      <c r="L20" s="55"/>
      <c r="M20" s="55">
        <f t="shared" si="0"/>
        <v>0</v>
      </c>
      <c r="N20" s="55"/>
      <c r="O20" s="86">
        <f t="shared" si="2"/>
        <v>0</v>
      </c>
      <c r="P20" s="55"/>
      <c r="Q20" s="155">
        <f t="shared" si="1"/>
        <v>0</v>
      </c>
      <c r="R20" s="156">
        <f t="shared" si="3"/>
        <v>0</v>
      </c>
      <c r="S20" s="51"/>
      <c r="U20" s="51"/>
    </row>
    <row r="21" s="25" customFormat="1" ht="14" customHeight="1" spans="1:21">
      <c r="A21" s="50"/>
      <c r="B21" s="522"/>
      <c r="C21" s="51"/>
      <c r="D21" s="194"/>
      <c r="E21" s="562">
        <f>IF(D21=0,0,IF(#REF!-D21&lt;0.999,"1年以内",IF(#REF!-D21&gt;4.999,"5年以上",IF(#REF!-D21&gt;3.999,"4-5年",IF(#REF!-D21&gt;2.999,"3-4年",IF(#REF!-D21&gt;1.999,"2-3年","1-2年"))))))</f>
        <v>0</v>
      </c>
      <c r="F21" s="55"/>
      <c r="G21" s="55"/>
      <c r="H21" s="55"/>
      <c r="I21" s="55"/>
      <c r="J21" s="55"/>
      <c r="K21" s="55"/>
      <c r="L21" s="55"/>
      <c r="M21" s="55">
        <f t="shared" si="0"/>
        <v>0</v>
      </c>
      <c r="N21" s="55"/>
      <c r="O21" s="86">
        <f t="shared" si="2"/>
        <v>0</v>
      </c>
      <c r="P21" s="55"/>
      <c r="Q21" s="155">
        <f t="shared" si="1"/>
        <v>0</v>
      </c>
      <c r="R21" s="156">
        <f t="shared" si="3"/>
        <v>0</v>
      </c>
      <c r="S21" s="51"/>
      <c r="U21" s="51"/>
    </row>
    <row r="22" s="25" customFormat="1" ht="14" customHeight="1" spans="1:21">
      <c r="A22" s="50"/>
      <c r="B22" s="522"/>
      <c r="C22" s="51"/>
      <c r="D22" s="194"/>
      <c r="E22" s="562">
        <f>IF(D22=0,0,IF(#REF!-D22&lt;0.999,"1年以内",IF(#REF!-D22&gt;4.999,"5年以上",IF(#REF!-D22&gt;3.999,"4-5年",IF(#REF!-D22&gt;2.999,"3-4年",IF(#REF!-D22&gt;1.999,"2-3年","1-2年"))))))</f>
        <v>0</v>
      </c>
      <c r="F22" s="55"/>
      <c r="G22" s="55"/>
      <c r="H22" s="55"/>
      <c r="I22" s="55"/>
      <c r="J22" s="55"/>
      <c r="K22" s="55"/>
      <c r="L22" s="55"/>
      <c r="M22" s="55">
        <f t="shared" si="0"/>
        <v>0</v>
      </c>
      <c r="N22" s="55"/>
      <c r="O22" s="86">
        <f t="shared" si="2"/>
        <v>0</v>
      </c>
      <c r="P22" s="55"/>
      <c r="Q22" s="155">
        <f t="shared" si="1"/>
        <v>0</v>
      </c>
      <c r="R22" s="156">
        <f t="shared" si="3"/>
        <v>0</v>
      </c>
      <c r="S22" s="51"/>
      <c r="U22" s="51"/>
    </row>
    <row r="23" s="25" customFormat="1" ht="14" customHeight="1" spans="1:21">
      <c r="A23" s="50"/>
      <c r="B23" s="522"/>
      <c r="C23" s="51"/>
      <c r="D23" s="194"/>
      <c r="E23" s="562">
        <f>IF(D23=0,0,IF(#REF!-D23&lt;0.999,"1年以内",IF(#REF!-D23&gt;4.999,"5年以上",IF(#REF!-D23&gt;3.999,"4-5年",IF(#REF!-D23&gt;2.999,"3-4年",IF(#REF!-D23&gt;1.999,"2-3年","1-2年"))))))</f>
        <v>0</v>
      </c>
      <c r="F23" s="55"/>
      <c r="G23" s="55"/>
      <c r="H23" s="55"/>
      <c r="I23" s="55"/>
      <c r="J23" s="55"/>
      <c r="K23" s="55"/>
      <c r="L23" s="55"/>
      <c r="M23" s="55">
        <f t="shared" si="0"/>
        <v>0</v>
      </c>
      <c r="N23" s="55"/>
      <c r="O23" s="86">
        <f t="shared" si="2"/>
        <v>0</v>
      </c>
      <c r="P23" s="55"/>
      <c r="Q23" s="155">
        <f t="shared" si="1"/>
        <v>0</v>
      </c>
      <c r="R23" s="156">
        <f t="shared" si="3"/>
        <v>0</v>
      </c>
      <c r="S23" s="51"/>
      <c r="U23" s="51"/>
    </row>
    <row r="24" s="25" customFormat="1" ht="14" customHeight="1" spans="1:21">
      <c r="A24" s="50"/>
      <c r="B24" s="522"/>
      <c r="C24" s="51"/>
      <c r="D24" s="194"/>
      <c r="E24" s="562">
        <f>IF(D24=0,0,IF(#REF!-D24&lt;0.999,"1年以内",IF(#REF!-D24&gt;4.999,"5年以上",IF(#REF!-D24&gt;3.999,"4-5年",IF(#REF!-D24&gt;2.999,"3-4年",IF(#REF!-D24&gt;1.999,"2-3年","1-2年"))))))</f>
        <v>0</v>
      </c>
      <c r="F24" s="55"/>
      <c r="G24" s="55"/>
      <c r="H24" s="55"/>
      <c r="I24" s="55"/>
      <c r="J24" s="55"/>
      <c r="K24" s="55"/>
      <c r="L24" s="55"/>
      <c r="M24" s="55">
        <f t="shared" si="0"/>
        <v>0</v>
      </c>
      <c r="N24" s="55"/>
      <c r="O24" s="86">
        <f t="shared" si="2"/>
        <v>0</v>
      </c>
      <c r="P24" s="55"/>
      <c r="Q24" s="155">
        <f t="shared" si="1"/>
        <v>0</v>
      </c>
      <c r="R24" s="156">
        <f t="shared" si="3"/>
        <v>0</v>
      </c>
      <c r="S24" s="51"/>
      <c r="U24" s="51"/>
    </row>
    <row r="25" s="25" customFormat="1" ht="14" customHeight="1" spans="1:21">
      <c r="A25" s="50"/>
      <c r="B25" s="522"/>
      <c r="C25" s="51"/>
      <c r="D25" s="194"/>
      <c r="E25" s="562">
        <f>IF(D25=0,0,IF(#REF!-D25&lt;0.999,"1年以内",IF(#REF!-D25&gt;4.999,"5年以上",IF(#REF!-D25&gt;3.999,"4-5年",IF(#REF!-D25&gt;2.999,"3-4年",IF(#REF!-D25&gt;1.999,"2-3年","1-2年"))))))</f>
        <v>0</v>
      </c>
      <c r="F25" s="55"/>
      <c r="G25" s="55"/>
      <c r="H25" s="55"/>
      <c r="I25" s="55"/>
      <c r="J25" s="55"/>
      <c r="K25" s="55"/>
      <c r="L25" s="55"/>
      <c r="M25" s="55">
        <f t="shared" si="0"/>
        <v>0</v>
      </c>
      <c r="N25" s="55"/>
      <c r="O25" s="86">
        <f t="shared" si="2"/>
        <v>0</v>
      </c>
      <c r="P25" s="55"/>
      <c r="Q25" s="155">
        <f t="shared" si="1"/>
        <v>0</v>
      </c>
      <c r="R25" s="156">
        <f t="shared" si="3"/>
        <v>0</v>
      </c>
      <c r="S25" s="51"/>
      <c r="U25" s="51"/>
    </row>
    <row r="26" s="25" customFormat="1" ht="14" customHeight="1" spans="1:21">
      <c r="A26" s="50"/>
      <c r="B26" s="522"/>
      <c r="C26" s="51"/>
      <c r="D26" s="194"/>
      <c r="E26" s="562">
        <f>IF(D26=0,0,IF(#REF!-D26&lt;0.999,"1年以内",IF(#REF!-D26&gt;4.999,"5年以上",IF(#REF!-D26&gt;3.999,"4-5年",IF(#REF!-D26&gt;2.999,"3-4年",IF(#REF!-D26&gt;1.999,"2-3年","1-2年"))))))</f>
        <v>0</v>
      </c>
      <c r="F26" s="55"/>
      <c r="G26" s="55"/>
      <c r="H26" s="55"/>
      <c r="I26" s="55"/>
      <c r="J26" s="55"/>
      <c r="K26" s="55"/>
      <c r="L26" s="55"/>
      <c r="M26" s="55">
        <f t="shared" si="0"/>
        <v>0</v>
      </c>
      <c r="N26" s="55"/>
      <c r="O26" s="86">
        <f t="shared" si="2"/>
        <v>0</v>
      </c>
      <c r="P26" s="55"/>
      <c r="Q26" s="155">
        <f t="shared" si="1"/>
        <v>0</v>
      </c>
      <c r="R26" s="156">
        <f t="shared" si="3"/>
        <v>0</v>
      </c>
      <c r="S26" s="51"/>
      <c r="U26" s="51"/>
    </row>
    <row r="27" s="25" customFormat="1" ht="14" customHeight="1" spans="1:21">
      <c r="A27" s="50"/>
      <c r="B27" s="522"/>
      <c r="C27" s="51"/>
      <c r="D27" s="194"/>
      <c r="E27" s="562">
        <f>IF(D27=0,0,IF(#REF!-D27&lt;0.999,"1年以内",IF(#REF!-D27&gt;4.999,"5年以上",IF(#REF!-D27&gt;3.999,"4-5年",IF(#REF!-D27&gt;2.999,"3-4年",IF(#REF!-D27&gt;1.999,"2-3年","1-2年"))))))</f>
        <v>0</v>
      </c>
      <c r="F27" s="55"/>
      <c r="G27" s="55"/>
      <c r="H27" s="55"/>
      <c r="I27" s="55"/>
      <c r="J27" s="55"/>
      <c r="K27" s="55"/>
      <c r="L27" s="55"/>
      <c r="M27" s="55">
        <f t="shared" si="0"/>
        <v>0</v>
      </c>
      <c r="N27" s="55"/>
      <c r="O27" s="86">
        <f t="shared" si="2"/>
        <v>0</v>
      </c>
      <c r="P27" s="55"/>
      <c r="Q27" s="155">
        <f t="shared" si="1"/>
        <v>0</v>
      </c>
      <c r="R27" s="156">
        <f t="shared" si="3"/>
        <v>0</v>
      </c>
      <c r="S27" s="51"/>
      <c r="U27" s="51"/>
    </row>
    <row r="28" s="25" customFormat="1" ht="14" customHeight="1" spans="1:21">
      <c r="A28" s="50"/>
      <c r="B28" s="522"/>
      <c r="C28" s="51"/>
      <c r="D28" s="194"/>
      <c r="E28" s="562">
        <f>IF(D28=0,0,IF(#REF!-D28&lt;0.999,"1年以内",IF(#REF!-D28&gt;4.999,"5年以上",IF(#REF!-D28&gt;3.999,"4-5年",IF(#REF!-D28&gt;2.999,"3-4年",IF(#REF!-D28&gt;1.999,"2-3年","1-2年"))))))</f>
        <v>0</v>
      </c>
      <c r="F28" s="55"/>
      <c r="G28" s="55"/>
      <c r="H28" s="55"/>
      <c r="I28" s="55"/>
      <c r="J28" s="55"/>
      <c r="K28" s="55"/>
      <c r="L28" s="55"/>
      <c r="M28" s="55">
        <f t="shared" si="0"/>
        <v>0</v>
      </c>
      <c r="N28" s="55"/>
      <c r="O28" s="86">
        <f t="shared" si="2"/>
        <v>0</v>
      </c>
      <c r="P28" s="55"/>
      <c r="Q28" s="155">
        <f t="shared" si="1"/>
        <v>0</v>
      </c>
      <c r="R28" s="156">
        <f t="shared" si="3"/>
        <v>0</v>
      </c>
      <c r="S28" s="51"/>
      <c r="U28" s="51"/>
    </row>
    <row r="29" s="25" customFormat="1" ht="14" customHeight="1" spans="1:21">
      <c r="A29" s="50"/>
      <c r="B29" s="522"/>
      <c r="C29" s="51"/>
      <c r="D29" s="194"/>
      <c r="E29" s="562">
        <f>IF(D29=0,0,IF(#REF!-D29&lt;0.999,"1年以内",IF(#REF!-D29&gt;4.999,"5年以上",IF(#REF!-D29&gt;3.999,"4-5年",IF(#REF!-D29&gt;2.999,"3-4年",IF(#REF!-D29&gt;1.999,"2-3年","1-2年"))))))</f>
        <v>0</v>
      </c>
      <c r="F29" s="55"/>
      <c r="G29" s="55"/>
      <c r="H29" s="55"/>
      <c r="I29" s="55"/>
      <c r="J29" s="55"/>
      <c r="K29" s="55"/>
      <c r="L29" s="55"/>
      <c r="M29" s="55">
        <f t="shared" si="0"/>
        <v>0</v>
      </c>
      <c r="N29" s="55"/>
      <c r="O29" s="86">
        <f t="shared" si="2"/>
        <v>0</v>
      </c>
      <c r="P29" s="55"/>
      <c r="Q29" s="155">
        <f t="shared" si="1"/>
        <v>0</v>
      </c>
      <c r="R29" s="156">
        <f t="shared" si="3"/>
        <v>0</v>
      </c>
      <c r="S29" s="51"/>
      <c r="U29" s="51"/>
    </row>
    <row r="30" s="25" customFormat="1" ht="14" customHeight="1" spans="1:21">
      <c r="A30" s="50"/>
      <c r="B30" s="522"/>
      <c r="C30" s="51"/>
      <c r="D30" s="194"/>
      <c r="E30" s="562">
        <f>IF(D30=0,0,IF(#REF!-D30&lt;0.999,"1年以内",IF(#REF!-D30&gt;4.999,"5年以上",IF(#REF!-D30&gt;3.999,"4-5年",IF(#REF!-D30&gt;2.999,"3-4年",IF(#REF!-D30&gt;1.999,"2-3年","1-2年"))))))</f>
        <v>0</v>
      </c>
      <c r="F30" s="55"/>
      <c r="G30" s="55"/>
      <c r="H30" s="55"/>
      <c r="I30" s="55"/>
      <c r="J30" s="55"/>
      <c r="K30" s="55"/>
      <c r="L30" s="55"/>
      <c r="M30" s="55">
        <f t="shared" si="0"/>
        <v>0</v>
      </c>
      <c r="N30" s="55"/>
      <c r="O30" s="86">
        <f t="shared" si="2"/>
        <v>0</v>
      </c>
      <c r="P30" s="55"/>
      <c r="Q30" s="155">
        <f t="shared" si="1"/>
        <v>0</v>
      </c>
      <c r="R30" s="156">
        <f t="shared" si="3"/>
        <v>0</v>
      </c>
      <c r="S30" s="51"/>
      <c r="U30" s="51"/>
    </row>
    <row r="31" s="25" customFormat="1" ht="14" customHeight="1" spans="1:21">
      <c r="A31" s="50"/>
      <c r="B31" s="522"/>
      <c r="C31" s="51"/>
      <c r="D31" s="194"/>
      <c r="E31" s="562">
        <f>IF(D31=0,0,IF(#REF!-D31&lt;0.999,"1年以内",IF(#REF!-D31&gt;4.999,"5年以上",IF(#REF!-D31&gt;3.999,"4-5年",IF(#REF!-D31&gt;2.999,"3-4年",IF(#REF!-D31&gt;1.999,"2-3年","1-2年"))))))</f>
        <v>0</v>
      </c>
      <c r="F31" s="55"/>
      <c r="G31" s="55"/>
      <c r="H31" s="55"/>
      <c r="I31" s="55"/>
      <c r="J31" s="55"/>
      <c r="K31" s="55"/>
      <c r="L31" s="55"/>
      <c r="M31" s="55">
        <f t="shared" si="0"/>
        <v>0</v>
      </c>
      <c r="N31" s="55"/>
      <c r="O31" s="86">
        <f t="shared" si="2"/>
        <v>0</v>
      </c>
      <c r="P31" s="55"/>
      <c r="Q31" s="155">
        <f t="shared" si="1"/>
        <v>0</v>
      </c>
      <c r="R31" s="156">
        <f t="shared" si="3"/>
        <v>0</v>
      </c>
      <c r="S31" s="51"/>
      <c r="U31" s="51"/>
    </row>
    <row r="32" s="26" customFormat="1" ht="14" customHeight="1" spans="1:21">
      <c r="A32" s="526" t="s">
        <v>72</v>
      </c>
      <c r="B32" s="527"/>
      <c r="C32" s="56"/>
      <c r="D32" s="528"/>
      <c r="E32" s="562"/>
      <c r="F32" s="54">
        <f t="shared" ref="F32:N32" si="4">ROUND(SUM(F7:F31),2)</f>
        <v>0</v>
      </c>
      <c r="G32" s="54">
        <f t="shared" si="4"/>
        <v>0</v>
      </c>
      <c r="H32" s="54">
        <f t="shared" si="4"/>
        <v>0</v>
      </c>
      <c r="I32" s="54">
        <f t="shared" si="4"/>
        <v>0</v>
      </c>
      <c r="J32" s="54">
        <f t="shared" si="4"/>
        <v>0</v>
      </c>
      <c r="K32" s="54">
        <f t="shared" si="4"/>
        <v>0</v>
      </c>
      <c r="L32" s="54">
        <f t="shared" si="4"/>
        <v>0</v>
      </c>
      <c r="M32" s="54">
        <f t="shared" si="4"/>
        <v>0</v>
      </c>
      <c r="N32" s="54">
        <f t="shared" si="4"/>
        <v>0</v>
      </c>
      <c r="O32" s="86">
        <f t="shared" si="2"/>
        <v>0</v>
      </c>
      <c r="P32" s="54">
        <f>ROUND(SUM(P7:P31),2)</f>
        <v>0</v>
      </c>
      <c r="Q32" s="155">
        <f t="shared" si="1"/>
        <v>0</v>
      </c>
      <c r="R32" s="156">
        <f t="shared" si="3"/>
        <v>0</v>
      </c>
      <c r="S32" s="56"/>
      <c r="U32" s="54">
        <f>ROUND(SUM(U7:U31),2)</f>
        <v>0</v>
      </c>
    </row>
    <row r="33" s="25" customFormat="1" ht="14" customHeight="1" spans="1:21">
      <c r="A33" s="228" t="s">
        <v>240</v>
      </c>
      <c r="B33" s="229"/>
      <c r="C33" s="51"/>
      <c r="D33" s="194"/>
      <c r="E33" s="562"/>
      <c r="F33" s="55"/>
      <c r="G33" s="55"/>
      <c r="H33" s="55"/>
      <c r="I33" s="55"/>
      <c r="J33" s="55"/>
      <c r="K33" s="55"/>
      <c r="L33" s="55"/>
      <c r="M33" s="55">
        <f t="shared" si="0"/>
        <v>0</v>
      </c>
      <c r="N33" s="55"/>
      <c r="O33" s="86">
        <f t="shared" si="2"/>
        <v>0</v>
      </c>
      <c r="P33" s="55"/>
      <c r="Q33" s="155">
        <f t="shared" si="1"/>
        <v>0</v>
      </c>
      <c r="R33" s="156">
        <f t="shared" si="3"/>
        <v>0</v>
      </c>
      <c r="S33" s="51"/>
      <c r="U33" s="51"/>
    </row>
    <row r="34" s="25" customFormat="1" ht="14" customHeight="1" spans="1:21">
      <c r="A34" s="228" t="s">
        <v>241</v>
      </c>
      <c r="B34" s="529"/>
      <c r="C34" s="51"/>
      <c r="D34" s="194"/>
      <c r="E34" s="562"/>
      <c r="F34" s="55"/>
      <c r="G34" s="55"/>
      <c r="H34" s="55"/>
      <c r="I34" s="55"/>
      <c r="J34" s="55"/>
      <c r="K34" s="55"/>
      <c r="L34" s="55"/>
      <c r="M34" s="55"/>
      <c r="N34" s="55"/>
      <c r="O34" s="86"/>
      <c r="P34" s="55">
        <f>U32</f>
        <v>0</v>
      </c>
      <c r="Q34" s="155"/>
      <c r="R34" s="156"/>
      <c r="S34" s="51"/>
      <c r="U34" s="51"/>
    </row>
    <row r="35" s="515" customFormat="1" ht="14" customHeight="1" spans="1:21">
      <c r="A35" s="526" t="s">
        <v>72</v>
      </c>
      <c r="B35" s="527"/>
      <c r="C35" s="530"/>
      <c r="D35" s="531"/>
      <c r="E35" s="562"/>
      <c r="F35" s="54">
        <f t="shared" ref="F35:N35" si="5">F32-F33</f>
        <v>0</v>
      </c>
      <c r="G35" s="54">
        <f t="shared" si="5"/>
        <v>0</v>
      </c>
      <c r="H35" s="54">
        <f t="shared" si="5"/>
        <v>0</v>
      </c>
      <c r="I35" s="54">
        <f t="shared" si="5"/>
        <v>0</v>
      </c>
      <c r="J35" s="54">
        <f t="shared" si="5"/>
        <v>0</v>
      </c>
      <c r="K35" s="54">
        <f t="shared" si="5"/>
        <v>0</v>
      </c>
      <c r="L35" s="54">
        <f t="shared" si="5"/>
        <v>0</v>
      </c>
      <c r="M35" s="54">
        <f t="shared" si="5"/>
        <v>0</v>
      </c>
      <c r="N35" s="54">
        <f t="shared" si="5"/>
        <v>0</v>
      </c>
      <c r="O35" s="86">
        <f t="shared" si="2"/>
        <v>0</v>
      </c>
      <c r="P35" s="54">
        <f>P32-P34</f>
        <v>0</v>
      </c>
      <c r="Q35" s="155">
        <f t="shared" si="1"/>
        <v>0</v>
      </c>
      <c r="R35" s="156">
        <f t="shared" si="3"/>
        <v>0</v>
      </c>
      <c r="S35" s="530"/>
      <c r="U35" s="530"/>
    </row>
    <row r="36" ht="13.05" customHeight="1" spans="1:21">
      <c r="A36" s="27" t="e">
        <f>#REF!&amp;#REF!</f>
        <v>#REF!</v>
      </c>
      <c r="O36" s="148" t="e">
        <f>#REF!</f>
        <v>#REF!</v>
      </c>
    </row>
    <row r="37" ht="13.05" customHeight="1" spans="1:21">
      <c r="A37" s="27" t="e">
        <f>#REF!&amp;#REF!&amp;#REF!&amp;#REF!&amp;#REF!&amp;#REF!&amp;#REF!</f>
        <v>#REF!</v>
      </c>
      <c r="O37" s="148" t="e">
        <f>#REF!&amp;#REF!</f>
        <v>#REF!</v>
      </c>
    </row>
  </sheetData>
  <sheetProtection formatCells="0" formatColumns="0" formatRows="0" insertRows="0" deleteRows="0" autoFilter="0"/>
  <mergeCells count="6">
    <mergeCell ref="A2:S2"/>
    <mergeCell ref="A4:S4"/>
    <mergeCell ref="A32:B32"/>
    <mergeCell ref="A33:B33"/>
    <mergeCell ref="A34:B34"/>
    <mergeCell ref="A35:B35"/>
  </mergeCells>
  <hyperlinks>
    <hyperlink ref="B1" location="参数!M21" display="返回索引页"/>
    <hyperlink ref="A1" location="流动资产汇总表!B11" display="返回"/>
  </hyperlinks>
  <printOptions horizontalCentered="1"/>
  <pageMargins left="0.748031496062992" right="0.748031496062992" top="1.01" bottom="0.48" header="1.26" footer="0.47"/>
  <pageSetup paperSize="9" orientation="landscape" blackAndWhite="1"/>
  <headerFooter alignWithMargins="0">
    <oddHeader>&amp;R&amp;"Times New Roman,常规"&amp;8
&amp;"宋体,常规"共&amp;"Times New Roman,常规"&amp;N&amp;"宋体,常规"页第&amp;"Times New Roman,常规"&amp;P&amp;"宋体,常规"页</oddHeader>
    <oddFooter>&amp;L&amp;8 &amp;C &amp;R&amp;8</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F23" sqref="F23"/>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242</v>
      </c>
      <c r="B2" s="144"/>
      <c r="C2" s="144"/>
      <c r="D2" s="144"/>
      <c r="E2" s="144"/>
      <c r="F2" s="144"/>
      <c r="G2" s="144"/>
      <c r="H2" s="144"/>
    </row>
    <row r="3" ht="11.2" customHeight="1" spans="1:8">
      <c r="A3" s="145"/>
      <c r="B3" s="145"/>
      <c r="C3" s="145"/>
      <c r="D3" s="145"/>
      <c r="E3" s="145"/>
      <c r="F3" s="145"/>
      <c r="G3" s="145"/>
      <c r="H3" s="146" t="s">
        <v>243</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19.05" customHeight="1" spans="1:8">
      <c r="A6" s="149" t="s">
        <v>119</v>
      </c>
      <c r="B6" s="45" t="s">
        <v>82</v>
      </c>
      <c r="C6" s="45" t="s">
        <v>120</v>
      </c>
      <c r="D6" s="45" t="s">
        <v>121</v>
      </c>
      <c r="E6" s="150" t="s">
        <v>122</v>
      </c>
      <c r="F6" s="150" t="s">
        <v>123</v>
      </c>
      <c r="G6" s="150" t="s">
        <v>124</v>
      </c>
      <c r="H6" s="151" t="s">
        <v>125</v>
      </c>
    </row>
    <row r="7" s="27" customFormat="1" ht="18" customHeight="1" spans="1:8">
      <c r="A7" s="152" t="s">
        <v>244</v>
      </c>
      <c r="B7" s="503" t="s">
        <v>245</v>
      </c>
      <c r="C7" s="154">
        <f>'应收款项融资-应收票据'!F35</f>
        <v>0</v>
      </c>
      <c r="D7" s="154">
        <f>C7-E7</f>
        <v>0</v>
      </c>
      <c r="E7" s="154">
        <f>'应收款项融资-应收票据'!H35</f>
        <v>0</v>
      </c>
      <c r="F7" s="154">
        <f>'应收款项融资-应收票据'!I35</f>
        <v>0</v>
      </c>
      <c r="G7" s="155">
        <f>IF((F7-E7)=0,0,F7-E7)</f>
        <v>0</v>
      </c>
      <c r="H7" s="156">
        <f>IF(G7=0,0,IF(G7=F7,100,IF(E7&lt;0,-(G7/E7*100),IF(G7&gt;0,ABS(G7/E7*100),(G7/E7*100)))))</f>
        <v>0</v>
      </c>
    </row>
    <row r="8" s="27" customFormat="1" ht="18" customHeight="1" spans="1:8">
      <c r="A8" s="152" t="s">
        <v>246</v>
      </c>
      <c r="B8" s="503" t="s">
        <v>247</v>
      </c>
      <c r="C8" s="154">
        <f>'应收款项融资-应收账款'!F35</f>
        <v>0</v>
      </c>
      <c r="D8" s="154">
        <f>C8-E8</f>
        <v>0</v>
      </c>
      <c r="E8" s="154">
        <f>'应收款项融资-应收账款'!O35</f>
        <v>0</v>
      </c>
      <c r="F8" s="154">
        <f>'应收款项融资-应收账款'!P35</f>
        <v>0</v>
      </c>
      <c r="G8" s="155">
        <f t="shared" ref="G8:G15" si="0">IF((F8-E8)=0,0,F8-E8)</f>
        <v>0</v>
      </c>
      <c r="H8" s="156">
        <f t="shared" ref="H8:H15" si="1">IF(G8=0,0,IF(G8=F8,100,IF(E8&lt;0,-(G8/E8*100),IF(G8&gt;0,ABS(G8/E8*100),(G8/E8*100)))))</f>
        <v>0</v>
      </c>
    </row>
    <row r="9" s="27" customFormat="1" ht="18" customHeight="1" spans="1:8">
      <c r="A9" s="152"/>
      <c r="B9" s="503"/>
      <c r="C9" s="154"/>
      <c r="D9" s="154"/>
      <c r="E9" s="154"/>
      <c r="F9" s="154"/>
      <c r="G9" s="155">
        <f t="shared" si="0"/>
        <v>0</v>
      </c>
      <c r="H9" s="156">
        <f t="shared" si="1"/>
        <v>0</v>
      </c>
    </row>
    <row r="10" s="27" customFormat="1" ht="18" customHeight="1" spans="1:8">
      <c r="A10" s="152"/>
      <c r="B10" s="158"/>
      <c r="C10" s="154"/>
      <c r="D10" s="154"/>
      <c r="E10" s="154"/>
      <c r="F10" s="154"/>
      <c r="G10" s="155">
        <f t="shared" si="0"/>
        <v>0</v>
      </c>
      <c r="H10" s="156">
        <f t="shared" si="1"/>
        <v>0</v>
      </c>
    </row>
    <row r="11" s="27" customFormat="1" ht="18" customHeight="1" spans="1:8">
      <c r="A11" s="152"/>
      <c r="B11" s="158"/>
      <c r="C11" s="154"/>
      <c r="D11" s="154"/>
      <c r="E11" s="154"/>
      <c r="F11" s="154"/>
      <c r="G11" s="155">
        <f t="shared" si="0"/>
        <v>0</v>
      </c>
      <c r="H11" s="156">
        <f t="shared" si="1"/>
        <v>0</v>
      </c>
    </row>
    <row r="12" s="27" customFormat="1" ht="18" customHeight="1" spans="1:8">
      <c r="A12" s="152"/>
      <c r="B12" s="158"/>
      <c r="C12" s="154"/>
      <c r="D12" s="154"/>
      <c r="E12" s="154"/>
      <c r="F12" s="154"/>
      <c r="G12" s="155">
        <f t="shared" si="0"/>
        <v>0</v>
      </c>
      <c r="H12" s="156">
        <f t="shared" si="1"/>
        <v>0</v>
      </c>
    </row>
    <row r="13" s="27" customFormat="1" ht="18" customHeight="1" spans="1:8">
      <c r="A13" s="152"/>
      <c r="B13" s="158"/>
      <c r="C13" s="154"/>
      <c r="D13" s="154"/>
      <c r="E13" s="154"/>
      <c r="F13" s="154"/>
      <c r="G13" s="155">
        <f t="shared" si="0"/>
        <v>0</v>
      </c>
      <c r="H13" s="156">
        <f t="shared" si="1"/>
        <v>0</v>
      </c>
    </row>
    <row r="14" s="27" customFormat="1" ht="18" customHeight="1" spans="1:8">
      <c r="A14" s="152"/>
      <c r="B14" s="158"/>
      <c r="C14" s="154"/>
      <c r="D14" s="154"/>
      <c r="E14" s="154"/>
      <c r="F14" s="154"/>
      <c r="G14" s="155">
        <f t="shared" si="0"/>
        <v>0</v>
      </c>
      <c r="H14" s="156">
        <f t="shared" si="1"/>
        <v>0</v>
      </c>
    </row>
    <row r="15" s="27" customFormat="1" ht="18" customHeight="1" spans="1:8">
      <c r="A15" s="152"/>
      <c r="B15" s="159"/>
      <c r="C15" s="154"/>
      <c r="D15" s="154"/>
      <c r="E15" s="154"/>
      <c r="F15" s="154"/>
      <c r="G15" s="155">
        <f t="shared" si="0"/>
        <v>0</v>
      </c>
      <c r="H15" s="156">
        <f t="shared" si="1"/>
        <v>0</v>
      </c>
    </row>
    <row r="16" s="27" customFormat="1" ht="18" customHeight="1" spans="1:8">
      <c r="A16" s="152"/>
      <c r="B16" s="159"/>
      <c r="C16" s="154"/>
      <c r="D16" s="154"/>
      <c r="E16" s="154"/>
      <c r="F16" s="154"/>
      <c r="G16" s="155">
        <f t="shared" ref="G16:G17" si="2">IF((F16-E16)=0,0,F16-E16)</f>
        <v>0</v>
      </c>
      <c r="H16" s="156">
        <f t="shared" ref="H16:H17" si="3">IF(G16=0,0,IF(G16=F16,100,IF(E16&lt;0,-(G16/E16*100),IF(G16&gt;0,ABS(G16/E16*100),(G16/E16*100)))))</f>
        <v>0</v>
      </c>
    </row>
    <row r="17" s="26" customFormat="1" ht="18" customHeight="1" spans="1:8">
      <c r="A17" s="160" t="s">
        <v>248</v>
      </c>
      <c r="B17" s="161"/>
      <c r="C17" s="162">
        <f>SUM(C7:C16)</f>
        <v>0</v>
      </c>
      <c r="D17" s="162">
        <f>SUM(D7:D16)</f>
        <v>0</v>
      </c>
      <c r="E17" s="162">
        <f>SUM(E7:E16)</f>
        <v>0</v>
      </c>
      <c r="F17" s="162">
        <f>SUM(F7:F16)</f>
        <v>0</v>
      </c>
      <c r="G17" s="155">
        <f t="shared" si="2"/>
        <v>0</v>
      </c>
      <c r="H17" s="156">
        <f t="shared" si="3"/>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8" location="'应收款项融资-应收账款'!A1" display="应收款项融资-应收账款"/>
    <hyperlink ref="B1" location="参数!M22" display="返回索引页"/>
    <hyperlink ref="B7" location="'应收款项融资-应收票据'!A1" display="应收款项融资-应收票据"/>
    <hyperlink ref="A1" location="流动资产汇总表!B12" display="返回"/>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7"/>
  <sheetViews>
    <sheetView showGridLines="0" showZeros="0" defaultGridColor="0" colorId="38" workbookViewId="0">
      <pane ySplit="6" topLeftCell="A7" activePane="bottomLeft" state="frozen"/>
      <selection/>
      <selection pane="bottomLeft" activeCell="B23" sqref="B23"/>
    </sheetView>
  </sheetViews>
  <sheetFormatPr defaultColWidth="9.07619047619048" defaultRowHeight="15" customHeight="1"/>
  <cols>
    <col min="1" max="1" width="5.71428571428571" style="27" customWidth="1"/>
    <col min="2" max="2" width="30.2857142857143" style="27" customWidth="1"/>
    <col min="3" max="4" width="9.92380952380952" style="28" customWidth="1"/>
    <col min="5" max="5" width="9.92380952380952" style="167" customWidth="1"/>
    <col min="6" max="7" width="12.7142857142857" style="167" hidden="1" customWidth="1" outlineLevel="1"/>
    <col min="8" max="8" width="14.4285714285714" style="148" customWidth="1" collapsed="1"/>
    <col min="9" max="10" width="14.4285714285714" style="148" customWidth="1"/>
    <col min="11" max="11" width="9.92380952380952" style="29" customWidth="1"/>
    <col min="12" max="12" width="26.5714285714286" style="27" customWidth="1"/>
    <col min="13" max="16384" width="9.07619047619048" style="27"/>
  </cols>
  <sheetData>
    <row r="1" s="22" customFormat="1" customHeight="1" spans="1:12">
      <c r="A1" s="30" t="s">
        <v>116</v>
      </c>
      <c r="B1" s="31" t="s">
        <v>8</v>
      </c>
      <c r="C1" s="33"/>
      <c r="D1" s="33"/>
      <c r="E1" s="168"/>
      <c r="F1" s="168"/>
      <c r="G1" s="168"/>
      <c r="H1" s="196"/>
      <c r="I1" s="196"/>
      <c r="J1" s="196"/>
      <c r="K1" s="34"/>
    </row>
    <row r="2" s="514" customFormat="1" ht="18" customHeight="1" spans="1:12">
      <c r="A2" s="95" t="s">
        <v>249</v>
      </c>
      <c r="B2" s="96"/>
      <c r="C2" s="96"/>
      <c r="D2" s="96"/>
      <c r="E2" s="96"/>
      <c r="F2" s="96"/>
      <c r="G2" s="96"/>
      <c r="H2" s="96"/>
      <c r="I2" s="96"/>
      <c r="J2" s="96"/>
      <c r="K2" s="96"/>
      <c r="L2" s="96"/>
    </row>
    <row r="3" s="514" customFormat="1" ht="11.2" customHeight="1" spans="1:12">
      <c r="A3" s="97"/>
      <c r="B3" s="97"/>
      <c r="C3" s="97"/>
      <c r="D3" s="97"/>
      <c r="E3" s="97"/>
      <c r="F3" s="97"/>
      <c r="G3" s="97"/>
      <c r="H3" s="98"/>
      <c r="I3" s="98"/>
      <c r="J3" s="98"/>
      <c r="K3" s="98"/>
      <c r="L3" s="99" t="s">
        <v>250</v>
      </c>
    </row>
    <row r="4" s="93" customFormat="1" ht="11.2" customHeight="1" spans="1:12">
      <c r="A4" s="189" t="e">
        <f>#REF!&amp;#REF!&amp;#REF!&amp;#REF!&amp;#REF!&amp;#REF!&amp;#REF!</f>
        <v>#REF!</v>
      </c>
      <c r="B4" s="189"/>
      <c r="C4" s="189"/>
      <c r="D4" s="189"/>
      <c r="E4" s="189"/>
      <c r="F4" s="189"/>
      <c r="G4" s="189"/>
      <c r="H4" s="189"/>
      <c r="I4" s="189"/>
      <c r="J4" s="189"/>
      <c r="K4" s="189"/>
      <c r="L4" s="189"/>
    </row>
    <row r="5" s="94" customFormat="1" ht="11.2" customHeight="1" spans="1:12">
      <c r="A5" s="101" t="e">
        <f>#REF!&amp;#REF!</f>
        <v>#REF!</v>
      </c>
      <c r="B5" s="101"/>
      <c r="C5" s="193"/>
      <c r="D5" s="518"/>
      <c r="E5" s="207"/>
      <c r="F5" s="207"/>
      <c r="G5" s="207"/>
      <c r="H5" s="519"/>
      <c r="I5" s="520"/>
      <c r="J5" s="520"/>
      <c r="K5" s="104"/>
      <c r="L5" s="106" t="s">
        <v>35</v>
      </c>
    </row>
    <row r="6" s="24" customFormat="1" ht="18" customHeight="1" spans="1:12">
      <c r="A6" s="45" t="s">
        <v>102</v>
      </c>
      <c r="B6" s="122" t="s">
        <v>221</v>
      </c>
      <c r="C6" s="123" t="s">
        <v>222</v>
      </c>
      <c r="D6" s="123" t="s">
        <v>223</v>
      </c>
      <c r="E6" s="500" t="s">
        <v>201</v>
      </c>
      <c r="F6" s="500" t="s">
        <v>120</v>
      </c>
      <c r="G6" s="500" t="s">
        <v>121</v>
      </c>
      <c r="H6" s="201" t="s">
        <v>122</v>
      </c>
      <c r="I6" s="150" t="s">
        <v>123</v>
      </c>
      <c r="J6" s="150" t="s">
        <v>168</v>
      </c>
      <c r="K6" s="49" t="s">
        <v>125</v>
      </c>
      <c r="L6" s="122" t="s">
        <v>169</v>
      </c>
    </row>
    <row r="7" s="192" customFormat="1" ht="14" customHeight="1" spans="1:12">
      <c r="A7" s="50">
        <v>1</v>
      </c>
      <c r="B7" s="522"/>
      <c r="C7" s="194"/>
      <c r="D7" s="194"/>
      <c r="E7" s="171"/>
      <c r="F7" s="53"/>
      <c r="G7" s="53"/>
      <c r="H7" s="86">
        <f>F7+G7</f>
        <v>0</v>
      </c>
      <c r="I7" s="55"/>
      <c r="J7" s="155">
        <f>IF((I7-H7)=0,0,I7-H7)</f>
        <v>0</v>
      </c>
      <c r="K7" s="156">
        <f>IF(J7=0,0,IF(J7=I7,100,IF(H7&lt;0,-(J7/H7*100),IF(J7&gt;0,ABS(J7/H7*100),(J7/H7*100)))))</f>
        <v>0</v>
      </c>
      <c r="L7" s="50"/>
    </row>
    <row r="8" s="192" customFormat="1" ht="14" customHeight="1" spans="1:12">
      <c r="A8" s="50"/>
      <c r="B8" s="522"/>
      <c r="C8" s="194"/>
      <c r="D8" s="194"/>
      <c r="E8" s="171"/>
      <c r="F8" s="53"/>
      <c r="G8" s="53"/>
      <c r="H8" s="86">
        <f t="shared" ref="H8:H34" si="0">F8+G8</f>
        <v>0</v>
      </c>
      <c r="I8" s="55"/>
      <c r="J8" s="155">
        <f>IF((I8-H8)=0,0,I8-H8)</f>
        <v>0</v>
      </c>
      <c r="K8" s="156">
        <f>IF(J8=0,0,IF(J8=I8,100,IF(H8&lt;0,-(J8/H8*100),IF(J8&gt;0,ABS(J8/H8*100),(J8/H8*100)))))</f>
        <v>0</v>
      </c>
      <c r="L8" s="50"/>
    </row>
    <row r="9" s="192" customFormat="1" ht="14" customHeight="1" spans="1:12">
      <c r="A9" s="50"/>
      <c r="B9" s="522"/>
      <c r="C9" s="194"/>
      <c r="D9" s="194"/>
      <c r="E9" s="171"/>
      <c r="F9" s="53"/>
      <c r="G9" s="53"/>
      <c r="H9" s="86">
        <f t="shared" si="0"/>
        <v>0</v>
      </c>
      <c r="I9" s="55"/>
      <c r="J9" s="155">
        <f t="shared" ref="J9:J35" si="1">IF((I9-H9)=0,0,I9-H9)</f>
        <v>0</v>
      </c>
      <c r="K9" s="156">
        <f t="shared" ref="K9:K35" si="2">IF(J9=0,0,IF(J9=I9,100,IF(H9&lt;0,-(J9/H9*100),IF(J9&gt;0,ABS(J9/H9*100),(J9/H9*100)))))</f>
        <v>0</v>
      </c>
      <c r="L9" s="50"/>
    </row>
    <row r="10" s="192" customFormat="1" ht="14" customHeight="1" spans="1:12">
      <c r="A10" s="50"/>
      <c r="B10" s="522"/>
      <c r="C10" s="194"/>
      <c r="D10" s="194"/>
      <c r="E10" s="171"/>
      <c r="F10" s="53"/>
      <c r="G10" s="53"/>
      <c r="H10" s="86">
        <f t="shared" si="0"/>
        <v>0</v>
      </c>
      <c r="I10" s="55"/>
      <c r="J10" s="155">
        <f t="shared" si="1"/>
        <v>0</v>
      </c>
      <c r="K10" s="156">
        <f t="shared" si="2"/>
        <v>0</v>
      </c>
      <c r="L10" s="50"/>
    </row>
    <row r="11" s="192" customFormat="1" ht="14" customHeight="1" spans="1:12">
      <c r="A11" s="50"/>
      <c r="B11" s="522"/>
      <c r="C11" s="194"/>
      <c r="D11" s="194"/>
      <c r="E11" s="171"/>
      <c r="F11" s="53"/>
      <c r="G11" s="53"/>
      <c r="H11" s="86">
        <f t="shared" si="0"/>
        <v>0</v>
      </c>
      <c r="I11" s="55"/>
      <c r="J11" s="155">
        <f t="shared" si="1"/>
        <v>0</v>
      </c>
      <c r="K11" s="156">
        <f t="shared" si="2"/>
        <v>0</v>
      </c>
      <c r="L11" s="50"/>
    </row>
    <row r="12" s="192" customFormat="1" ht="14" customHeight="1" spans="1:12">
      <c r="A12" s="50"/>
      <c r="B12" s="522"/>
      <c r="C12" s="194"/>
      <c r="D12" s="194"/>
      <c r="E12" s="171"/>
      <c r="F12" s="53"/>
      <c r="G12" s="53"/>
      <c r="H12" s="86">
        <f t="shared" si="0"/>
        <v>0</v>
      </c>
      <c r="I12" s="55"/>
      <c r="J12" s="155">
        <f t="shared" si="1"/>
        <v>0</v>
      </c>
      <c r="K12" s="156">
        <f t="shared" si="2"/>
        <v>0</v>
      </c>
      <c r="L12" s="50"/>
    </row>
    <row r="13" s="192" customFormat="1" ht="14" customHeight="1" spans="1:12">
      <c r="A13" s="50"/>
      <c r="B13" s="522"/>
      <c r="C13" s="194"/>
      <c r="D13" s="194"/>
      <c r="E13" s="171"/>
      <c r="F13" s="53"/>
      <c r="G13" s="53"/>
      <c r="H13" s="86">
        <f t="shared" si="0"/>
        <v>0</v>
      </c>
      <c r="I13" s="55"/>
      <c r="J13" s="155">
        <f t="shared" si="1"/>
        <v>0</v>
      </c>
      <c r="K13" s="156">
        <f t="shared" si="2"/>
        <v>0</v>
      </c>
      <c r="L13" s="50"/>
    </row>
    <row r="14" s="192" customFormat="1" ht="14" customHeight="1" spans="1:12">
      <c r="A14" s="50"/>
      <c r="B14" s="522"/>
      <c r="C14" s="194"/>
      <c r="D14" s="194"/>
      <c r="E14" s="171"/>
      <c r="F14" s="53"/>
      <c r="G14" s="53"/>
      <c r="H14" s="86">
        <f t="shared" si="0"/>
        <v>0</v>
      </c>
      <c r="I14" s="55"/>
      <c r="J14" s="155">
        <f t="shared" si="1"/>
        <v>0</v>
      </c>
      <c r="K14" s="156">
        <f t="shared" si="2"/>
        <v>0</v>
      </c>
      <c r="L14" s="50"/>
    </row>
    <row r="15" s="192" customFormat="1" ht="14" customHeight="1" spans="1:12">
      <c r="A15" s="50"/>
      <c r="B15" s="522"/>
      <c r="C15" s="194"/>
      <c r="D15" s="194"/>
      <c r="E15" s="171"/>
      <c r="F15" s="53"/>
      <c r="G15" s="53"/>
      <c r="H15" s="86">
        <f t="shared" si="0"/>
        <v>0</v>
      </c>
      <c r="I15" s="55"/>
      <c r="J15" s="155">
        <f t="shared" si="1"/>
        <v>0</v>
      </c>
      <c r="K15" s="156">
        <f t="shared" si="2"/>
        <v>0</v>
      </c>
      <c r="L15" s="50"/>
    </row>
    <row r="16" s="192" customFormat="1" ht="14" customHeight="1" spans="1:12">
      <c r="A16" s="50"/>
      <c r="B16" s="522"/>
      <c r="C16" s="194"/>
      <c r="D16" s="194"/>
      <c r="E16" s="171"/>
      <c r="F16" s="53"/>
      <c r="G16" s="53"/>
      <c r="H16" s="86">
        <f t="shared" si="0"/>
        <v>0</v>
      </c>
      <c r="I16" s="55"/>
      <c r="J16" s="155">
        <f t="shared" si="1"/>
        <v>0</v>
      </c>
      <c r="K16" s="156">
        <f t="shared" si="2"/>
        <v>0</v>
      </c>
      <c r="L16" s="50"/>
    </row>
    <row r="17" s="192" customFormat="1" ht="14" customHeight="1" spans="1:12">
      <c r="A17" s="50"/>
      <c r="B17" s="522"/>
      <c r="C17" s="194"/>
      <c r="D17" s="194"/>
      <c r="E17" s="171"/>
      <c r="F17" s="53"/>
      <c r="G17" s="53"/>
      <c r="H17" s="86">
        <f t="shared" si="0"/>
        <v>0</v>
      </c>
      <c r="I17" s="55"/>
      <c r="J17" s="155">
        <f t="shared" si="1"/>
        <v>0</v>
      </c>
      <c r="K17" s="156">
        <f t="shared" si="2"/>
        <v>0</v>
      </c>
      <c r="L17" s="50"/>
    </row>
    <row r="18" s="192" customFormat="1" ht="14" customHeight="1" spans="1:12">
      <c r="A18" s="50"/>
      <c r="B18" s="522"/>
      <c r="C18" s="194"/>
      <c r="D18" s="194"/>
      <c r="E18" s="171"/>
      <c r="F18" s="53"/>
      <c r="G18" s="53"/>
      <c r="H18" s="86">
        <f t="shared" si="0"/>
        <v>0</v>
      </c>
      <c r="I18" s="55"/>
      <c r="J18" s="155">
        <f t="shared" si="1"/>
        <v>0</v>
      </c>
      <c r="K18" s="156">
        <f t="shared" si="2"/>
        <v>0</v>
      </c>
      <c r="L18" s="50"/>
    </row>
    <row r="19" s="192" customFormat="1" ht="14" customHeight="1" spans="1:12">
      <c r="A19" s="50"/>
      <c r="B19" s="522"/>
      <c r="C19" s="194"/>
      <c r="D19" s="194"/>
      <c r="E19" s="171"/>
      <c r="F19" s="53"/>
      <c r="G19" s="53"/>
      <c r="H19" s="86">
        <f t="shared" si="0"/>
        <v>0</v>
      </c>
      <c r="I19" s="55"/>
      <c r="J19" s="155">
        <f t="shared" si="1"/>
        <v>0</v>
      </c>
      <c r="K19" s="156">
        <f t="shared" si="2"/>
        <v>0</v>
      </c>
      <c r="L19" s="50"/>
    </row>
    <row r="20" s="192" customFormat="1" ht="14" customHeight="1" spans="1:12">
      <c r="A20" s="50"/>
      <c r="B20" s="522"/>
      <c r="C20" s="194"/>
      <c r="D20" s="194"/>
      <c r="E20" s="171"/>
      <c r="F20" s="53"/>
      <c r="G20" s="53"/>
      <c r="H20" s="86">
        <f t="shared" si="0"/>
        <v>0</v>
      </c>
      <c r="I20" s="55"/>
      <c r="J20" s="155">
        <f t="shared" si="1"/>
        <v>0</v>
      </c>
      <c r="K20" s="156">
        <f t="shared" si="2"/>
        <v>0</v>
      </c>
      <c r="L20" s="50"/>
    </row>
    <row r="21" s="192" customFormat="1" ht="14" customHeight="1" spans="1:12">
      <c r="A21" s="50"/>
      <c r="B21" s="522"/>
      <c r="C21" s="194"/>
      <c r="D21" s="194"/>
      <c r="E21" s="171"/>
      <c r="F21" s="53"/>
      <c r="G21" s="53"/>
      <c r="H21" s="86">
        <f t="shared" si="0"/>
        <v>0</v>
      </c>
      <c r="I21" s="55"/>
      <c r="J21" s="155">
        <f t="shared" si="1"/>
        <v>0</v>
      </c>
      <c r="K21" s="156">
        <f t="shared" si="2"/>
        <v>0</v>
      </c>
      <c r="L21" s="50"/>
    </row>
    <row r="22" s="192" customFormat="1" ht="14" customHeight="1" spans="1:12">
      <c r="A22" s="50"/>
      <c r="B22" s="522"/>
      <c r="C22" s="194"/>
      <c r="D22" s="194"/>
      <c r="E22" s="171"/>
      <c r="F22" s="53"/>
      <c r="G22" s="53"/>
      <c r="H22" s="86">
        <f t="shared" si="0"/>
        <v>0</v>
      </c>
      <c r="I22" s="55"/>
      <c r="J22" s="155">
        <f t="shared" si="1"/>
        <v>0</v>
      </c>
      <c r="K22" s="156">
        <f t="shared" si="2"/>
        <v>0</v>
      </c>
      <c r="L22" s="50"/>
    </row>
    <row r="23" s="192" customFormat="1" ht="14" customHeight="1" spans="1:12">
      <c r="A23" s="50"/>
      <c r="B23" s="522"/>
      <c r="C23" s="194"/>
      <c r="D23" s="194"/>
      <c r="E23" s="171"/>
      <c r="F23" s="53"/>
      <c r="G23" s="53"/>
      <c r="H23" s="86">
        <f t="shared" si="0"/>
        <v>0</v>
      </c>
      <c r="I23" s="55"/>
      <c r="J23" s="155">
        <f t="shared" si="1"/>
        <v>0</v>
      </c>
      <c r="K23" s="156">
        <f t="shared" si="2"/>
        <v>0</v>
      </c>
      <c r="L23" s="50"/>
    </row>
    <row r="24" s="192" customFormat="1" ht="14" customHeight="1" spans="1:12">
      <c r="A24" s="50"/>
      <c r="B24" s="522"/>
      <c r="C24" s="194"/>
      <c r="D24" s="194"/>
      <c r="E24" s="171"/>
      <c r="F24" s="53"/>
      <c r="G24" s="53"/>
      <c r="H24" s="86">
        <f t="shared" si="0"/>
        <v>0</v>
      </c>
      <c r="I24" s="55"/>
      <c r="J24" s="155">
        <f t="shared" si="1"/>
        <v>0</v>
      </c>
      <c r="K24" s="156">
        <f t="shared" si="2"/>
        <v>0</v>
      </c>
      <c r="L24" s="50"/>
    </row>
    <row r="25" s="192" customFormat="1" ht="14" customHeight="1" spans="1:12">
      <c r="A25" s="50"/>
      <c r="B25" s="522"/>
      <c r="C25" s="194"/>
      <c r="D25" s="194"/>
      <c r="E25" s="171"/>
      <c r="F25" s="53"/>
      <c r="G25" s="53"/>
      <c r="H25" s="86">
        <f t="shared" si="0"/>
        <v>0</v>
      </c>
      <c r="I25" s="55"/>
      <c r="J25" s="155">
        <f t="shared" si="1"/>
        <v>0</v>
      </c>
      <c r="K25" s="156">
        <f t="shared" si="2"/>
        <v>0</v>
      </c>
      <c r="L25" s="50"/>
    </row>
    <row r="26" s="192" customFormat="1" ht="14" customHeight="1" spans="1:12">
      <c r="A26" s="50"/>
      <c r="B26" s="522"/>
      <c r="C26" s="194"/>
      <c r="D26" s="194"/>
      <c r="E26" s="171"/>
      <c r="F26" s="53"/>
      <c r="G26" s="53"/>
      <c r="H26" s="86">
        <f t="shared" si="0"/>
        <v>0</v>
      </c>
      <c r="I26" s="55"/>
      <c r="J26" s="155">
        <f t="shared" si="1"/>
        <v>0</v>
      </c>
      <c r="K26" s="156">
        <f t="shared" si="2"/>
        <v>0</v>
      </c>
      <c r="L26" s="50"/>
    </row>
    <row r="27" s="192" customFormat="1" ht="14" customHeight="1" spans="1:12">
      <c r="A27" s="50"/>
      <c r="B27" s="522"/>
      <c r="C27" s="194"/>
      <c r="D27" s="194"/>
      <c r="E27" s="171"/>
      <c r="F27" s="53"/>
      <c r="G27" s="53"/>
      <c r="H27" s="86">
        <f t="shared" si="0"/>
        <v>0</v>
      </c>
      <c r="I27" s="55"/>
      <c r="J27" s="155">
        <f t="shared" si="1"/>
        <v>0</v>
      </c>
      <c r="K27" s="156">
        <f t="shared" si="2"/>
        <v>0</v>
      </c>
      <c r="L27" s="50"/>
    </row>
    <row r="28" s="192" customFormat="1" ht="14" customHeight="1" spans="1:12">
      <c r="A28" s="50"/>
      <c r="B28" s="522"/>
      <c r="C28" s="194"/>
      <c r="D28" s="194"/>
      <c r="E28" s="171"/>
      <c r="F28" s="53"/>
      <c r="G28" s="53"/>
      <c r="H28" s="86">
        <f t="shared" si="0"/>
        <v>0</v>
      </c>
      <c r="I28" s="55"/>
      <c r="J28" s="155">
        <f t="shared" si="1"/>
        <v>0</v>
      </c>
      <c r="K28" s="156">
        <f t="shared" si="2"/>
        <v>0</v>
      </c>
      <c r="L28" s="50"/>
    </row>
    <row r="29" s="192" customFormat="1" ht="14" customHeight="1" spans="1:12">
      <c r="A29" s="50"/>
      <c r="B29" s="522"/>
      <c r="C29" s="194"/>
      <c r="D29" s="194"/>
      <c r="E29" s="171"/>
      <c r="F29" s="53"/>
      <c r="G29" s="53"/>
      <c r="H29" s="86">
        <f t="shared" si="0"/>
        <v>0</v>
      </c>
      <c r="I29" s="55"/>
      <c r="J29" s="155">
        <f t="shared" si="1"/>
        <v>0</v>
      </c>
      <c r="K29" s="156">
        <f t="shared" si="2"/>
        <v>0</v>
      </c>
      <c r="L29" s="50"/>
    </row>
    <row r="30" s="192" customFormat="1" ht="14" customHeight="1" spans="1:12">
      <c r="A30" s="50"/>
      <c r="B30" s="522"/>
      <c r="C30" s="194"/>
      <c r="D30" s="194"/>
      <c r="E30" s="171"/>
      <c r="F30" s="53"/>
      <c r="G30" s="53"/>
      <c r="H30" s="86">
        <f t="shared" si="0"/>
        <v>0</v>
      </c>
      <c r="I30" s="55"/>
      <c r="J30" s="155">
        <f t="shared" si="1"/>
        <v>0</v>
      </c>
      <c r="K30" s="156">
        <f t="shared" si="2"/>
        <v>0</v>
      </c>
      <c r="L30" s="50"/>
    </row>
    <row r="31" s="192" customFormat="1" ht="14" customHeight="1" spans="1:12">
      <c r="A31" s="50"/>
      <c r="B31" s="522"/>
      <c r="C31" s="194"/>
      <c r="D31" s="194"/>
      <c r="E31" s="171"/>
      <c r="F31" s="53"/>
      <c r="G31" s="53"/>
      <c r="H31" s="86">
        <f t="shared" si="0"/>
        <v>0</v>
      </c>
      <c r="I31" s="55"/>
      <c r="J31" s="155">
        <f t="shared" si="1"/>
        <v>0</v>
      </c>
      <c r="K31" s="156">
        <f t="shared" si="2"/>
        <v>0</v>
      </c>
      <c r="L31" s="50"/>
    </row>
    <row r="32" s="192" customFormat="1" ht="14" customHeight="1" spans="1:12">
      <c r="A32" s="50"/>
      <c r="B32" s="522"/>
      <c r="C32" s="194"/>
      <c r="D32" s="194"/>
      <c r="E32" s="171"/>
      <c r="F32" s="53"/>
      <c r="G32" s="53"/>
      <c r="H32" s="86">
        <f t="shared" si="0"/>
        <v>0</v>
      </c>
      <c r="I32" s="55"/>
      <c r="J32" s="155">
        <f t="shared" si="1"/>
        <v>0</v>
      </c>
      <c r="K32" s="156">
        <f t="shared" si="2"/>
        <v>0</v>
      </c>
      <c r="L32" s="50"/>
    </row>
    <row r="33" s="639" customFormat="1" ht="14" customHeight="1" spans="1:12">
      <c r="A33" s="226" t="s">
        <v>72</v>
      </c>
      <c r="B33" s="227"/>
      <c r="C33" s="528"/>
      <c r="D33" s="528"/>
      <c r="E33" s="172"/>
      <c r="F33" s="54">
        <f>ROUND(SUM(F7:F32),2)</f>
        <v>0</v>
      </c>
      <c r="G33" s="54">
        <f>ROUND(SUM(G7:G32),2)</f>
        <v>0</v>
      </c>
      <c r="H33" s="54">
        <f>ROUND(SUM(H7:H32),2)</f>
        <v>0</v>
      </c>
      <c r="I33" s="54">
        <f>ROUND(SUM(I7:I32),2)</f>
        <v>0</v>
      </c>
      <c r="J33" s="54">
        <f t="shared" si="1"/>
        <v>0</v>
      </c>
      <c r="K33" s="183">
        <f t="shared" si="2"/>
        <v>0</v>
      </c>
      <c r="L33" s="127"/>
    </row>
    <row r="34" s="192" customFormat="1" ht="14" customHeight="1" spans="1:12">
      <c r="A34" s="640" t="s">
        <v>224</v>
      </c>
      <c r="B34" s="641"/>
      <c r="C34" s="194"/>
      <c r="D34" s="194"/>
      <c r="E34" s="171"/>
      <c r="F34" s="55"/>
      <c r="G34" s="55"/>
      <c r="H34" s="86">
        <f t="shared" si="0"/>
        <v>0</v>
      </c>
      <c r="I34" s="55"/>
      <c r="J34" s="155">
        <f t="shared" si="1"/>
        <v>0</v>
      </c>
      <c r="K34" s="156">
        <f t="shared" si="2"/>
        <v>0</v>
      </c>
      <c r="L34" s="50"/>
    </row>
    <row r="35" s="639" customFormat="1" ht="14" customHeight="1" spans="1:12">
      <c r="A35" s="226" t="s">
        <v>72</v>
      </c>
      <c r="B35" s="227"/>
      <c r="C35" s="528"/>
      <c r="D35" s="528"/>
      <c r="E35" s="172"/>
      <c r="F35" s="54">
        <f>F33-F34</f>
        <v>0</v>
      </c>
      <c r="G35" s="54">
        <f>G33-G34</f>
        <v>0</v>
      </c>
      <c r="H35" s="54">
        <f>H33-H34</f>
        <v>0</v>
      </c>
      <c r="I35" s="54">
        <f>I33-I34</f>
        <v>0</v>
      </c>
      <c r="J35" s="54">
        <f t="shared" si="1"/>
        <v>0</v>
      </c>
      <c r="K35" s="183">
        <f t="shared" si="2"/>
        <v>0</v>
      </c>
      <c r="L35" s="127"/>
    </row>
    <row r="36" ht="13.05" customHeight="1" spans="1:12">
      <c r="A36" s="59" t="e">
        <f>#REF!&amp;#REF!</f>
        <v>#REF!</v>
      </c>
      <c r="C36" s="60"/>
      <c r="D36" s="642"/>
      <c r="H36" s="61" t="e">
        <f>#REF!</f>
        <v>#REF!</v>
      </c>
      <c r="I36" s="29"/>
      <c r="J36" s="29"/>
    </row>
    <row r="37" ht="13.05" customHeight="1" spans="1:12">
      <c r="A37" s="27" t="e">
        <f>#REF!&amp;#REF!&amp;#REF!&amp;#REF!&amp;#REF!&amp;#REF!&amp;#REF!</f>
        <v>#REF!</v>
      </c>
      <c r="H37" s="148" t="e">
        <f>#REF!&amp;#REF!</f>
        <v>#REF!</v>
      </c>
    </row>
  </sheetData>
  <sheetProtection formatCells="0" formatColumns="0" formatRows="0" insertRows="0" deleteRows="0" autoFilter="0"/>
  <mergeCells count="5">
    <mergeCell ref="A2:L2"/>
    <mergeCell ref="A4:L4"/>
    <mergeCell ref="A33:B33"/>
    <mergeCell ref="A34:B34"/>
    <mergeCell ref="A35:B35"/>
  </mergeCells>
  <hyperlinks>
    <hyperlink ref="B1" location="参数!M23" display="返回索引页"/>
    <hyperlink ref="A1" location="应收款项融资汇总表!B7" display="返回"/>
  </hyperlinks>
  <printOptions horizontalCentered="1"/>
  <pageMargins left="0.748031496062992" right="0.748031496062992" top="0.866141732283464" bottom="0.68" header="1.14173228346457" footer="0.61"/>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92380952380952" style="27" customWidth="1"/>
    <col min="2" max="2" width="30.2857142857143" style="27" customWidth="1"/>
    <col min="3" max="3" width="12.0761904761905" style="27" customWidth="1"/>
    <col min="4" max="4" width="9.07619047619048" style="166" customWidth="1"/>
    <col min="5" max="5" width="9.92380952380952" style="39" customWidth="1"/>
    <col min="6" max="6" width="12.7142857142857" style="39" hidden="1" customWidth="1" outlineLevel="1"/>
    <col min="7" max="13" width="10.7142857142857" style="39" hidden="1" customWidth="1" outlineLevel="1"/>
    <col min="14" max="14" width="12.7142857142857" style="39" hidden="1" customWidth="1" outlineLevel="1"/>
    <col min="15" max="15" width="14.4285714285714" style="148" customWidth="1" collapsed="1"/>
    <col min="16" max="17" width="14.4285714285714" style="148" customWidth="1"/>
    <col min="18" max="18" width="9.92380952380952" style="29" customWidth="1"/>
    <col min="19" max="19" width="23.9238095238095" style="27" customWidth="1"/>
    <col min="20" max="20" width="2.71428571428571" style="27" customWidth="1"/>
    <col min="21" max="21" width="12.7142857142857" style="27" customWidth="1"/>
    <col min="22" max="16384" width="9.07619047619048" style="27"/>
  </cols>
  <sheetData>
    <row r="1" s="22" customFormat="1" customHeight="1" spans="1:21">
      <c r="A1" s="30" t="s">
        <v>116</v>
      </c>
      <c r="B1" s="31" t="s">
        <v>8</v>
      </c>
      <c r="D1" s="516"/>
      <c r="E1" s="345"/>
      <c r="F1" s="345"/>
      <c r="G1" s="345"/>
      <c r="H1" s="345"/>
      <c r="I1" s="345"/>
      <c r="J1" s="345"/>
      <c r="K1" s="345"/>
      <c r="L1" s="345"/>
      <c r="M1" s="345"/>
      <c r="N1" s="345"/>
      <c r="O1" s="196"/>
      <c r="P1" s="196"/>
      <c r="Q1" s="196"/>
      <c r="R1" s="34"/>
    </row>
    <row r="2" s="514" customFormat="1" ht="18" customHeight="1" spans="1:21">
      <c r="A2" s="95" t="s">
        <v>251</v>
      </c>
      <c r="B2" s="96"/>
      <c r="C2" s="96"/>
      <c r="D2" s="96"/>
      <c r="E2" s="96"/>
      <c r="F2" s="96"/>
      <c r="G2" s="96"/>
      <c r="H2" s="96"/>
      <c r="I2" s="96"/>
      <c r="J2" s="96"/>
      <c r="K2" s="96"/>
      <c r="L2" s="96"/>
      <c r="M2" s="96"/>
      <c r="N2" s="96"/>
      <c r="O2" s="96"/>
      <c r="P2" s="96"/>
      <c r="Q2" s="96"/>
      <c r="R2" s="96"/>
      <c r="S2" s="96"/>
    </row>
    <row r="3" s="514" customFormat="1" ht="11.2" customHeight="1" spans="1:21">
      <c r="A3" s="97"/>
      <c r="B3" s="97"/>
      <c r="C3" s="97"/>
      <c r="D3" s="97"/>
      <c r="E3" s="97"/>
      <c r="F3" s="97"/>
      <c r="G3" s="97"/>
      <c r="H3" s="97"/>
      <c r="I3" s="97"/>
      <c r="J3" s="97"/>
      <c r="K3" s="97"/>
      <c r="L3" s="97"/>
      <c r="M3" s="97"/>
      <c r="N3" s="97"/>
      <c r="O3" s="98"/>
      <c r="P3" s="98"/>
      <c r="Q3" s="98"/>
      <c r="R3" s="98"/>
      <c r="S3" s="38" t="s">
        <v>252</v>
      </c>
    </row>
    <row r="4" s="93" customFormat="1" ht="11.2" customHeight="1" spans="1:21">
      <c r="A4" s="189" t="e">
        <f>#REF!&amp;#REF!&amp;#REF!&amp;#REF!&amp;#REF!&amp;#REF!&amp;#REF!</f>
        <v>#REF!</v>
      </c>
      <c r="B4" s="189"/>
      <c r="C4" s="189"/>
      <c r="D4" s="189"/>
      <c r="E4" s="189"/>
      <c r="F4" s="189"/>
      <c r="G4" s="189"/>
      <c r="H4" s="189"/>
      <c r="I4" s="189"/>
      <c r="J4" s="189"/>
      <c r="K4" s="189"/>
      <c r="L4" s="189"/>
      <c r="M4" s="189"/>
      <c r="N4" s="189"/>
      <c r="O4" s="189"/>
      <c r="P4" s="189"/>
      <c r="Q4" s="189"/>
      <c r="R4" s="189"/>
      <c r="S4" s="189"/>
    </row>
    <row r="5" s="94" customFormat="1" ht="11.2" customHeight="1" spans="1:21">
      <c r="A5" s="101" t="e">
        <f>#REF!&amp;#REF!</f>
        <v>#REF!</v>
      </c>
      <c r="B5" s="101"/>
      <c r="D5" s="518"/>
      <c r="E5" s="100"/>
      <c r="F5" s="100"/>
      <c r="G5" s="100"/>
      <c r="H5" s="100"/>
      <c r="I5" s="100"/>
      <c r="J5" s="100"/>
      <c r="K5" s="100"/>
      <c r="L5" s="100"/>
      <c r="M5" s="100"/>
      <c r="N5" s="100"/>
      <c r="O5" s="519"/>
      <c r="P5" s="520"/>
      <c r="Q5" s="520"/>
      <c r="R5" s="303" t="s">
        <v>227</v>
      </c>
      <c r="S5" s="106" t="s">
        <v>35</v>
      </c>
    </row>
    <row r="6" s="24" customFormat="1" ht="18" customHeight="1" spans="1:21">
      <c r="A6" s="45" t="s">
        <v>102</v>
      </c>
      <c r="B6" s="46" t="s">
        <v>228</v>
      </c>
      <c r="C6" s="46" t="s">
        <v>229</v>
      </c>
      <c r="D6" s="47" t="s">
        <v>230</v>
      </c>
      <c r="E6" s="561" t="s">
        <v>231</v>
      </c>
      <c r="F6" s="561" t="s">
        <v>120</v>
      </c>
      <c r="G6" s="561" t="s">
        <v>232</v>
      </c>
      <c r="H6" s="561" t="s">
        <v>233</v>
      </c>
      <c r="I6" s="561" t="s">
        <v>234</v>
      </c>
      <c r="J6" s="561" t="s">
        <v>235</v>
      </c>
      <c r="K6" s="561" t="s">
        <v>236</v>
      </c>
      <c r="L6" s="561" t="s">
        <v>237</v>
      </c>
      <c r="M6" s="110" t="s">
        <v>238</v>
      </c>
      <c r="N6" s="561" t="s">
        <v>121</v>
      </c>
      <c r="O6" s="201" t="s">
        <v>122</v>
      </c>
      <c r="P6" s="150" t="s">
        <v>123</v>
      </c>
      <c r="Q6" s="150" t="s">
        <v>168</v>
      </c>
      <c r="R6" s="49" t="s">
        <v>125</v>
      </c>
      <c r="S6" s="122" t="s">
        <v>169</v>
      </c>
      <c r="U6" s="45" t="s">
        <v>239</v>
      </c>
    </row>
    <row r="7" s="25" customFormat="1" ht="14" customHeight="1" spans="1:21">
      <c r="A7" s="50">
        <v>1</v>
      </c>
      <c r="B7" s="522"/>
      <c r="C7" s="51"/>
      <c r="D7" s="194"/>
      <c r="E7" s="562">
        <f>IF(D7=0,0,IF(#REF!-D7&lt;0.999,"1年以内",IF(#REF!-D7&gt;4.999,"5年以上",IF(#REF!-D7&gt;3.999,"4-5年",IF(#REF!-D7&gt;2.999,"3-4年",IF(#REF!-D7&gt;1.999,"2-3年","1-2年"))))))</f>
        <v>0</v>
      </c>
      <c r="F7" s="53"/>
      <c r="G7" s="53"/>
      <c r="H7" s="55"/>
      <c r="I7" s="55"/>
      <c r="J7" s="55"/>
      <c r="K7" s="55"/>
      <c r="L7" s="55"/>
      <c r="M7" s="55">
        <f t="shared" ref="M7:M33" si="0">SUM(G7:L7)-F7</f>
        <v>0</v>
      </c>
      <c r="N7" s="55"/>
      <c r="O7" s="86">
        <f>F7+N7</f>
        <v>0</v>
      </c>
      <c r="P7" s="55"/>
      <c r="Q7" s="155">
        <f t="shared" ref="Q7:Q35" si="1">IF((P7-O7)=0,0,P7-O7)</f>
        <v>0</v>
      </c>
      <c r="R7" s="156">
        <f>IF(Q7=0,0,IF(Q7=P7,100,IF(O7&lt;0,-(Q7/O7*100),IF(Q7&gt;0,ABS(Q7/O7*100),(Q7/O7*100)))))</f>
        <v>0</v>
      </c>
      <c r="S7" s="51"/>
      <c r="U7" s="51"/>
    </row>
    <row r="8" s="25" customFormat="1" ht="14" customHeight="1" spans="1:21">
      <c r="A8" s="50"/>
      <c r="B8" s="522"/>
      <c r="C8" s="51"/>
      <c r="D8" s="194"/>
      <c r="E8" s="562">
        <f>IF(D8=0,0,IF(#REF!-D8&lt;0.999,"1年以内",IF(#REF!-D8&gt;4.999,"5年以上",IF(#REF!-D8&gt;3.999,"4-5年",IF(#REF!-D8&gt;2.999,"3-4年",IF(#REF!-D8&gt;1.999,"2-3年","1-2年"))))))</f>
        <v>0</v>
      </c>
      <c r="F8" s="55"/>
      <c r="G8" s="55"/>
      <c r="H8" s="55"/>
      <c r="I8" s="55"/>
      <c r="J8" s="55"/>
      <c r="K8" s="55"/>
      <c r="L8" s="55"/>
      <c r="M8" s="55">
        <f t="shared" si="0"/>
        <v>0</v>
      </c>
      <c r="N8" s="55"/>
      <c r="O8" s="86">
        <f t="shared" ref="O8:O35" si="2">F8+N8</f>
        <v>0</v>
      </c>
      <c r="P8" s="55"/>
      <c r="Q8" s="155">
        <f t="shared" si="1"/>
        <v>0</v>
      </c>
      <c r="R8" s="156">
        <f t="shared" ref="R8:R35" si="3">IF(Q8=0,0,IF(Q8=P8,100,IF(O8&lt;0,-(Q8/O8*100),IF(Q8&gt;0,ABS(Q8/O8*100),(Q8/O8*100)))))</f>
        <v>0</v>
      </c>
      <c r="S8" s="51"/>
      <c r="U8" s="51"/>
    </row>
    <row r="9" s="25" customFormat="1" ht="14" customHeight="1" spans="1:21">
      <c r="A9" s="50"/>
      <c r="B9" s="522"/>
      <c r="C9" s="51"/>
      <c r="D9" s="194"/>
      <c r="E9" s="562">
        <f>IF(D9=0,0,IF(#REF!-D9&lt;0.999,"1年以内",IF(#REF!-D9&gt;4.999,"5年以上",IF(#REF!-D9&gt;3.999,"4-5年",IF(#REF!-D9&gt;2.999,"3-4年",IF(#REF!-D9&gt;1.999,"2-3年","1-2年"))))))</f>
        <v>0</v>
      </c>
      <c r="F9" s="55"/>
      <c r="G9" s="55"/>
      <c r="H9" s="55"/>
      <c r="I9" s="55"/>
      <c r="J9" s="55"/>
      <c r="K9" s="55"/>
      <c r="L9" s="55"/>
      <c r="M9" s="55">
        <f t="shared" si="0"/>
        <v>0</v>
      </c>
      <c r="N9" s="55"/>
      <c r="O9" s="86">
        <f t="shared" si="2"/>
        <v>0</v>
      </c>
      <c r="P9" s="55"/>
      <c r="Q9" s="155">
        <f t="shared" si="1"/>
        <v>0</v>
      </c>
      <c r="R9" s="156">
        <f t="shared" si="3"/>
        <v>0</v>
      </c>
      <c r="S9" s="51"/>
      <c r="U9" s="51"/>
    </row>
    <row r="10" s="25" customFormat="1" ht="14" customHeight="1" spans="1:21">
      <c r="A10" s="50"/>
      <c r="B10" s="522"/>
      <c r="C10" s="51"/>
      <c r="D10" s="194"/>
      <c r="E10" s="562">
        <f>IF(D10=0,0,IF(#REF!-D10&lt;0.999,"1年以内",IF(#REF!-D10&gt;4.999,"5年以上",IF(#REF!-D10&gt;3.999,"4-5年",IF(#REF!-D10&gt;2.999,"3-4年",IF(#REF!-D10&gt;1.999,"2-3年","1-2年"))))))</f>
        <v>0</v>
      </c>
      <c r="F10" s="55"/>
      <c r="G10" s="55"/>
      <c r="H10" s="55"/>
      <c r="I10" s="55"/>
      <c r="J10" s="55"/>
      <c r="K10" s="55"/>
      <c r="L10" s="55"/>
      <c r="M10" s="55">
        <f t="shared" si="0"/>
        <v>0</v>
      </c>
      <c r="N10" s="55"/>
      <c r="O10" s="86">
        <f t="shared" si="2"/>
        <v>0</v>
      </c>
      <c r="P10" s="55"/>
      <c r="Q10" s="155">
        <f t="shared" si="1"/>
        <v>0</v>
      </c>
      <c r="R10" s="156">
        <f t="shared" si="3"/>
        <v>0</v>
      </c>
      <c r="S10" s="51"/>
      <c r="U10" s="51"/>
    </row>
    <row r="11" s="25" customFormat="1" ht="14" customHeight="1" spans="1:21">
      <c r="A11" s="50"/>
      <c r="B11" s="522"/>
      <c r="C11" s="51"/>
      <c r="D11" s="194"/>
      <c r="E11" s="562">
        <f>IF(D11=0,0,IF(#REF!-D11&lt;0.999,"1年以内",IF(#REF!-D11&gt;4.999,"5年以上",IF(#REF!-D11&gt;3.999,"4-5年",IF(#REF!-D11&gt;2.999,"3-4年",IF(#REF!-D11&gt;1.999,"2-3年","1-2年"))))))</f>
        <v>0</v>
      </c>
      <c r="F11" s="55"/>
      <c r="G11" s="55"/>
      <c r="H11" s="55"/>
      <c r="I11" s="55"/>
      <c r="J11" s="55"/>
      <c r="K11" s="55"/>
      <c r="L11" s="55"/>
      <c r="M11" s="55">
        <f t="shared" si="0"/>
        <v>0</v>
      </c>
      <c r="N11" s="55"/>
      <c r="O11" s="86">
        <f t="shared" si="2"/>
        <v>0</v>
      </c>
      <c r="P11" s="55"/>
      <c r="Q11" s="155">
        <f t="shared" si="1"/>
        <v>0</v>
      </c>
      <c r="R11" s="156">
        <f t="shared" si="3"/>
        <v>0</v>
      </c>
      <c r="S11" s="51"/>
      <c r="U11" s="51"/>
    </row>
    <row r="12" s="25" customFormat="1" ht="14" customHeight="1" spans="1:21">
      <c r="A12" s="50"/>
      <c r="B12" s="522"/>
      <c r="C12" s="51"/>
      <c r="D12" s="194"/>
      <c r="E12" s="562">
        <f>IF(D12=0,0,IF(#REF!-D12&lt;0.999,"1年以内",IF(#REF!-D12&gt;4.999,"5年以上",IF(#REF!-D12&gt;3.999,"4-5年",IF(#REF!-D12&gt;2.999,"3-4年",IF(#REF!-D12&gt;1.999,"2-3年","1-2年"))))))</f>
        <v>0</v>
      </c>
      <c r="F12" s="55"/>
      <c r="G12" s="55"/>
      <c r="H12" s="55"/>
      <c r="I12" s="55"/>
      <c r="J12" s="55"/>
      <c r="K12" s="55"/>
      <c r="L12" s="55"/>
      <c r="M12" s="55">
        <f t="shared" si="0"/>
        <v>0</v>
      </c>
      <c r="N12" s="55"/>
      <c r="O12" s="86">
        <f t="shared" si="2"/>
        <v>0</v>
      </c>
      <c r="P12" s="55"/>
      <c r="Q12" s="155">
        <f t="shared" si="1"/>
        <v>0</v>
      </c>
      <c r="R12" s="156">
        <f t="shared" si="3"/>
        <v>0</v>
      </c>
      <c r="S12" s="51"/>
      <c r="U12" s="51"/>
    </row>
    <row r="13" s="25" customFormat="1" ht="14" customHeight="1" spans="1:21">
      <c r="A13" s="50"/>
      <c r="B13" s="522"/>
      <c r="C13" s="51"/>
      <c r="D13" s="194"/>
      <c r="E13" s="562">
        <f>IF(D13=0,0,IF(#REF!-D13&lt;0.999,"1年以内",IF(#REF!-D13&gt;4.999,"5年以上",IF(#REF!-D13&gt;3.999,"4-5年",IF(#REF!-D13&gt;2.999,"3-4年",IF(#REF!-D13&gt;1.999,"2-3年","1-2年"))))))</f>
        <v>0</v>
      </c>
      <c r="F13" s="55"/>
      <c r="G13" s="55"/>
      <c r="H13" s="55"/>
      <c r="I13" s="55"/>
      <c r="J13" s="55"/>
      <c r="K13" s="55"/>
      <c r="L13" s="55"/>
      <c r="M13" s="55">
        <f t="shared" si="0"/>
        <v>0</v>
      </c>
      <c r="N13" s="55"/>
      <c r="O13" s="86">
        <f t="shared" si="2"/>
        <v>0</v>
      </c>
      <c r="P13" s="55"/>
      <c r="Q13" s="155">
        <f t="shared" si="1"/>
        <v>0</v>
      </c>
      <c r="R13" s="156">
        <f t="shared" si="3"/>
        <v>0</v>
      </c>
      <c r="S13" s="51"/>
      <c r="U13" s="51"/>
    </row>
    <row r="14" s="25" customFormat="1" ht="14" customHeight="1" spans="1:21">
      <c r="A14" s="50"/>
      <c r="B14" s="522"/>
      <c r="C14" s="51"/>
      <c r="D14" s="194"/>
      <c r="E14" s="562">
        <f>IF(D14=0,0,IF(#REF!-D14&lt;0.999,"1年以内",IF(#REF!-D14&gt;4.999,"5年以上",IF(#REF!-D14&gt;3.999,"4-5年",IF(#REF!-D14&gt;2.999,"3-4年",IF(#REF!-D14&gt;1.999,"2-3年","1-2年"))))))</f>
        <v>0</v>
      </c>
      <c r="F14" s="55"/>
      <c r="G14" s="55"/>
      <c r="H14" s="55"/>
      <c r="I14" s="55"/>
      <c r="J14" s="55"/>
      <c r="K14" s="55"/>
      <c r="L14" s="55"/>
      <c r="M14" s="55">
        <f t="shared" si="0"/>
        <v>0</v>
      </c>
      <c r="N14" s="55"/>
      <c r="O14" s="86">
        <f t="shared" si="2"/>
        <v>0</v>
      </c>
      <c r="P14" s="55"/>
      <c r="Q14" s="155">
        <f t="shared" si="1"/>
        <v>0</v>
      </c>
      <c r="R14" s="156">
        <f t="shared" si="3"/>
        <v>0</v>
      </c>
      <c r="S14" s="51"/>
      <c r="U14" s="51"/>
    </row>
    <row r="15" s="25" customFormat="1" ht="14" customHeight="1" spans="1:21">
      <c r="A15" s="50"/>
      <c r="B15" s="522"/>
      <c r="C15" s="51"/>
      <c r="D15" s="194"/>
      <c r="E15" s="562">
        <f>IF(D15=0,0,IF(#REF!-D15&lt;0.999,"1年以内",IF(#REF!-D15&gt;4.999,"5年以上",IF(#REF!-D15&gt;3.999,"4-5年",IF(#REF!-D15&gt;2.999,"3-4年",IF(#REF!-D15&gt;1.999,"2-3年","1-2年"))))))</f>
        <v>0</v>
      </c>
      <c r="F15" s="55"/>
      <c r="G15" s="55"/>
      <c r="H15" s="55"/>
      <c r="I15" s="55"/>
      <c r="J15" s="55"/>
      <c r="K15" s="55"/>
      <c r="L15" s="55"/>
      <c r="M15" s="55">
        <f t="shared" si="0"/>
        <v>0</v>
      </c>
      <c r="N15" s="55"/>
      <c r="O15" s="86">
        <f t="shared" si="2"/>
        <v>0</v>
      </c>
      <c r="P15" s="55"/>
      <c r="Q15" s="155">
        <f t="shared" si="1"/>
        <v>0</v>
      </c>
      <c r="R15" s="156">
        <f t="shared" si="3"/>
        <v>0</v>
      </c>
      <c r="S15" s="51"/>
      <c r="U15" s="51"/>
    </row>
    <row r="16" s="25" customFormat="1" ht="14" customHeight="1" spans="1:21">
      <c r="A16" s="50"/>
      <c r="B16" s="522"/>
      <c r="C16" s="51"/>
      <c r="D16" s="194"/>
      <c r="E16" s="562">
        <f>IF(D16=0,0,IF(#REF!-D16&lt;0.999,"1年以内",IF(#REF!-D16&gt;4.999,"5年以上",IF(#REF!-D16&gt;3.999,"4-5年",IF(#REF!-D16&gt;2.999,"3-4年",IF(#REF!-D16&gt;1.999,"2-3年","1-2年"))))))</f>
        <v>0</v>
      </c>
      <c r="F16" s="55"/>
      <c r="G16" s="55"/>
      <c r="H16" s="55"/>
      <c r="I16" s="55"/>
      <c r="J16" s="55"/>
      <c r="K16" s="55"/>
      <c r="L16" s="55"/>
      <c r="M16" s="55">
        <f t="shared" si="0"/>
        <v>0</v>
      </c>
      <c r="N16" s="55"/>
      <c r="O16" s="86">
        <f t="shared" si="2"/>
        <v>0</v>
      </c>
      <c r="P16" s="55"/>
      <c r="Q16" s="155"/>
      <c r="R16" s="156"/>
      <c r="S16" s="51"/>
      <c r="U16" s="51"/>
    </row>
    <row r="17" s="25" customFormat="1" ht="14" customHeight="1" spans="1:21">
      <c r="A17" s="50"/>
      <c r="B17" s="522"/>
      <c r="C17" s="51"/>
      <c r="D17" s="194"/>
      <c r="E17" s="562">
        <f>IF(D17=0,0,IF(#REF!-D17&lt;0.999,"1年以内",IF(#REF!-D17&gt;4.999,"5年以上",IF(#REF!-D17&gt;3.999,"4-5年",IF(#REF!-D17&gt;2.999,"3-4年",IF(#REF!-D17&gt;1.999,"2-3年","1-2年"))))))</f>
        <v>0</v>
      </c>
      <c r="F17" s="55"/>
      <c r="G17" s="55"/>
      <c r="H17" s="55"/>
      <c r="I17" s="55"/>
      <c r="J17" s="55"/>
      <c r="K17" s="55"/>
      <c r="L17" s="55"/>
      <c r="M17" s="55">
        <f t="shared" si="0"/>
        <v>0</v>
      </c>
      <c r="N17" s="55"/>
      <c r="O17" s="86">
        <f t="shared" si="2"/>
        <v>0</v>
      </c>
      <c r="P17" s="55"/>
      <c r="Q17" s="155">
        <f t="shared" si="1"/>
        <v>0</v>
      </c>
      <c r="R17" s="156">
        <f t="shared" si="3"/>
        <v>0</v>
      </c>
      <c r="S17" s="51"/>
      <c r="U17" s="51"/>
    </row>
    <row r="18" s="25" customFormat="1" ht="14" customHeight="1" spans="1:21">
      <c r="A18" s="50"/>
      <c r="B18" s="522"/>
      <c r="C18" s="51"/>
      <c r="D18" s="194"/>
      <c r="E18" s="562">
        <f>IF(D18=0,0,IF(#REF!-D18&lt;0.999,"1年以内",IF(#REF!-D18&gt;4.999,"5年以上",IF(#REF!-D18&gt;3.999,"4-5年",IF(#REF!-D18&gt;2.999,"3-4年",IF(#REF!-D18&gt;1.999,"2-3年","1-2年"))))))</f>
        <v>0</v>
      </c>
      <c r="F18" s="55"/>
      <c r="G18" s="55"/>
      <c r="H18" s="55"/>
      <c r="I18" s="55"/>
      <c r="J18" s="55"/>
      <c r="K18" s="55"/>
      <c r="L18" s="55"/>
      <c r="M18" s="55">
        <f t="shared" si="0"/>
        <v>0</v>
      </c>
      <c r="N18" s="55"/>
      <c r="O18" s="86">
        <f t="shared" si="2"/>
        <v>0</v>
      </c>
      <c r="P18" s="55"/>
      <c r="Q18" s="155">
        <f t="shared" si="1"/>
        <v>0</v>
      </c>
      <c r="R18" s="156">
        <f t="shared" si="3"/>
        <v>0</v>
      </c>
      <c r="S18" s="51"/>
      <c r="U18" s="51"/>
    </row>
    <row r="19" s="25" customFormat="1" ht="14" customHeight="1" spans="1:21">
      <c r="A19" s="50"/>
      <c r="B19" s="522"/>
      <c r="C19" s="51"/>
      <c r="D19" s="194"/>
      <c r="E19" s="562">
        <f>IF(D19=0,0,IF(#REF!-D19&lt;0.999,"1年以内",IF(#REF!-D19&gt;4.999,"5年以上",IF(#REF!-D19&gt;3.999,"4-5年",IF(#REF!-D19&gt;2.999,"3-4年",IF(#REF!-D19&gt;1.999,"2-3年","1-2年"))))))</f>
        <v>0</v>
      </c>
      <c r="F19" s="55"/>
      <c r="G19" s="55"/>
      <c r="H19" s="55"/>
      <c r="I19" s="55"/>
      <c r="J19" s="55"/>
      <c r="K19" s="55"/>
      <c r="L19" s="55"/>
      <c r="M19" s="55">
        <f t="shared" si="0"/>
        <v>0</v>
      </c>
      <c r="N19" s="55"/>
      <c r="O19" s="86">
        <f t="shared" si="2"/>
        <v>0</v>
      </c>
      <c r="P19" s="55"/>
      <c r="Q19" s="155">
        <f t="shared" si="1"/>
        <v>0</v>
      </c>
      <c r="R19" s="156">
        <f t="shared" si="3"/>
        <v>0</v>
      </c>
      <c r="S19" s="51"/>
      <c r="U19" s="51"/>
    </row>
    <row r="20" s="25" customFormat="1" ht="14" customHeight="1" spans="1:21">
      <c r="A20" s="50"/>
      <c r="B20" s="522"/>
      <c r="C20" s="51"/>
      <c r="D20" s="194"/>
      <c r="E20" s="562">
        <f>IF(D20=0,0,IF(#REF!-D20&lt;0.999,"1年以内",IF(#REF!-D20&gt;4.999,"5年以上",IF(#REF!-D20&gt;3.999,"4-5年",IF(#REF!-D20&gt;2.999,"3-4年",IF(#REF!-D20&gt;1.999,"2-3年","1-2年"))))))</f>
        <v>0</v>
      </c>
      <c r="F20" s="55"/>
      <c r="G20" s="55"/>
      <c r="H20" s="55"/>
      <c r="I20" s="55"/>
      <c r="J20" s="55"/>
      <c r="K20" s="55"/>
      <c r="L20" s="55"/>
      <c r="M20" s="55">
        <f t="shared" si="0"/>
        <v>0</v>
      </c>
      <c r="N20" s="55"/>
      <c r="O20" s="86">
        <f t="shared" si="2"/>
        <v>0</v>
      </c>
      <c r="P20" s="55"/>
      <c r="Q20" s="155">
        <f t="shared" si="1"/>
        <v>0</v>
      </c>
      <c r="R20" s="156">
        <f t="shared" si="3"/>
        <v>0</v>
      </c>
      <c r="S20" s="51"/>
      <c r="U20" s="51"/>
    </row>
    <row r="21" s="25" customFormat="1" ht="14" customHeight="1" spans="1:21">
      <c r="A21" s="50"/>
      <c r="B21" s="522"/>
      <c r="C21" s="51"/>
      <c r="D21" s="194"/>
      <c r="E21" s="562">
        <f>IF(D21=0,0,IF(#REF!-D21&lt;0.999,"1年以内",IF(#REF!-D21&gt;4.999,"5年以上",IF(#REF!-D21&gt;3.999,"4-5年",IF(#REF!-D21&gt;2.999,"3-4年",IF(#REF!-D21&gt;1.999,"2-3年","1-2年"))))))</f>
        <v>0</v>
      </c>
      <c r="F21" s="55"/>
      <c r="G21" s="55"/>
      <c r="H21" s="55"/>
      <c r="I21" s="55"/>
      <c r="J21" s="55"/>
      <c r="K21" s="55"/>
      <c r="L21" s="55"/>
      <c r="M21" s="55">
        <f t="shared" si="0"/>
        <v>0</v>
      </c>
      <c r="N21" s="55"/>
      <c r="O21" s="86">
        <f t="shared" si="2"/>
        <v>0</v>
      </c>
      <c r="P21" s="55"/>
      <c r="Q21" s="155">
        <f t="shared" si="1"/>
        <v>0</v>
      </c>
      <c r="R21" s="156">
        <f t="shared" si="3"/>
        <v>0</v>
      </c>
      <c r="S21" s="51"/>
      <c r="U21" s="51"/>
    </row>
    <row r="22" s="25" customFormat="1" ht="14" customHeight="1" spans="1:21">
      <c r="A22" s="50"/>
      <c r="B22" s="522"/>
      <c r="C22" s="51"/>
      <c r="D22" s="194"/>
      <c r="E22" s="562">
        <f>IF(D22=0,0,IF(#REF!-D22&lt;0.999,"1年以内",IF(#REF!-D22&gt;4.999,"5年以上",IF(#REF!-D22&gt;3.999,"4-5年",IF(#REF!-D22&gt;2.999,"3-4年",IF(#REF!-D22&gt;1.999,"2-3年","1-2年"))))))</f>
        <v>0</v>
      </c>
      <c r="F22" s="55"/>
      <c r="G22" s="55"/>
      <c r="H22" s="55"/>
      <c r="I22" s="55"/>
      <c r="J22" s="55"/>
      <c r="K22" s="55"/>
      <c r="L22" s="55"/>
      <c r="M22" s="55">
        <f t="shared" si="0"/>
        <v>0</v>
      </c>
      <c r="N22" s="55"/>
      <c r="O22" s="86">
        <f t="shared" si="2"/>
        <v>0</v>
      </c>
      <c r="P22" s="55"/>
      <c r="Q22" s="155">
        <f t="shared" si="1"/>
        <v>0</v>
      </c>
      <c r="R22" s="156">
        <f t="shared" si="3"/>
        <v>0</v>
      </c>
      <c r="S22" s="51"/>
      <c r="U22" s="51"/>
    </row>
    <row r="23" s="25" customFormat="1" ht="14" customHeight="1" spans="1:21">
      <c r="A23" s="50"/>
      <c r="B23" s="522"/>
      <c r="C23" s="51"/>
      <c r="D23" s="194"/>
      <c r="E23" s="562">
        <f>IF(D23=0,0,IF(#REF!-D23&lt;0.999,"1年以内",IF(#REF!-D23&gt;4.999,"5年以上",IF(#REF!-D23&gt;3.999,"4-5年",IF(#REF!-D23&gt;2.999,"3-4年",IF(#REF!-D23&gt;1.999,"2-3年","1-2年"))))))</f>
        <v>0</v>
      </c>
      <c r="F23" s="55"/>
      <c r="G23" s="55"/>
      <c r="H23" s="55"/>
      <c r="I23" s="55"/>
      <c r="J23" s="55"/>
      <c r="K23" s="55"/>
      <c r="L23" s="55"/>
      <c r="M23" s="55">
        <f t="shared" si="0"/>
        <v>0</v>
      </c>
      <c r="N23" s="55"/>
      <c r="O23" s="86">
        <f t="shared" si="2"/>
        <v>0</v>
      </c>
      <c r="P23" s="55"/>
      <c r="Q23" s="155">
        <f t="shared" si="1"/>
        <v>0</v>
      </c>
      <c r="R23" s="156">
        <f t="shared" si="3"/>
        <v>0</v>
      </c>
      <c r="S23" s="51"/>
      <c r="U23" s="51"/>
    </row>
    <row r="24" s="25" customFormat="1" ht="14" customHeight="1" spans="1:21">
      <c r="A24" s="50"/>
      <c r="B24" s="522"/>
      <c r="C24" s="51"/>
      <c r="D24" s="194"/>
      <c r="E24" s="562">
        <f>IF(D24=0,0,IF(#REF!-D24&lt;0.999,"1年以内",IF(#REF!-D24&gt;4.999,"5年以上",IF(#REF!-D24&gt;3.999,"4-5年",IF(#REF!-D24&gt;2.999,"3-4年",IF(#REF!-D24&gt;1.999,"2-3年","1-2年"))))))</f>
        <v>0</v>
      </c>
      <c r="F24" s="55"/>
      <c r="G24" s="55"/>
      <c r="H24" s="55"/>
      <c r="I24" s="55"/>
      <c r="J24" s="55"/>
      <c r="K24" s="55"/>
      <c r="L24" s="55"/>
      <c r="M24" s="55">
        <f t="shared" si="0"/>
        <v>0</v>
      </c>
      <c r="N24" s="55"/>
      <c r="O24" s="86">
        <f t="shared" si="2"/>
        <v>0</v>
      </c>
      <c r="P24" s="55"/>
      <c r="Q24" s="155">
        <f t="shared" si="1"/>
        <v>0</v>
      </c>
      <c r="R24" s="156">
        <f t="shared" si="3"/>
        <v>0</v>
      </c>
      <c r="S24" s="51"/>
      <c r="U24" s="51"/>
    </row>
    <row r="25" s="25" customFormat="1" ht="14" customHeight="1" spans="1:21">
      <c r="A25" s="50"/>
      <c r="B25" s="522"/>
      <c r="C25" s="51"/>
      <c r="D25" s="194"/>
      <c r="E25" s="562">
        <f>IF(D25=0,0,IF(#REF!-D25&lt;0.999,"1年以内",IF(#REF!-D25&gt;4.999,"5年以上",IF(#REF!-D25&gt;3.999,"4-5年",IF(#REF!-D25&gt;2.999,"3-4年",IF(#REF!-D25&gt;1.999,"2-3年","1-2年"))))))</f>
        <v>0</v>
      </c>
      <c r="F25" s="55"/>
      <c r="G25" s="55"/>
      <c r="H25" s="55"/>
      <c r="I25" s="55"/>
      <c r="J25" s="55"/>
      <c r="K25" s="55"/>
      <c r="L25" s="55"/>
      <c r="M25" s="55">
        <f t="shared" si="0"/>
        <v>0</v>
      </c>
      <c r="N25" s="55"/>
      <c r="O25" s="86">
        <f t="shared" si="2"/>
        <v>0</v>
      </c>
      <c r="P25" s="55"/>
      <c r="Q25" s="155">
        <f t="shared" si="1"/>
        <v>0</v>
      </c>
      <c r="R25" s="156">
        <f t="shared" si="3"/>
        <v>0</v>
      </c>
      <c r="S25" s="51"/>
      <c r="U25" s="51"/>
    </row>
    <row r="26" s="25" customFormat="1" ht="14" customHeight="1" spans="1:21">
      <c r="A26" s="50"/>
      <c r="B26" s="522"/>
      <c r="C26" s="51"/>
      <c r="D26" s="194"/>
      <c r="E26" s="562">
        <f>IF(D26=0,0,IF(#REF!-D26&lt;0.999,"1年以内",IF(#REF!-D26&gt;4.999,"5年以上",IF(#REF!-D26&gt;3.999,"4-5年",IF(#REF!-D26&gt;2.999,"3-4年",IF(#REF!-D26&gt;1.999,"2-3年","1-2年"))))))</f>
        <v>0</v>
      </c>
      <c r="F26" s="55"/>
      <c r="G26" s="55"/>
      <c r="H26" s="55"/>
      <c r="I26" s="55"/>
      <c r="J26" s="55"/>
      <c r="K26" s="55"/>
      <c r="L26" s="55"/>
      <c r="M26" s="55">
        <f t="shared" si="0"/>
        <v>0</v>
      </c>
      <c r="N26" s="55"/>
      <c r="O26" s="86">
        <f t="shared" si="2"/>
        <v>0</v>
      </c>
      <c r="P26" s="55"/>
      <c r="Q26" s="155">
        <f t="shared" si="1"/>
        <v>0</v>
      </c>
      <c r="R26" s="156">
        <f t="shared" si="3"/>
        <v>0</v>
      </c>
      <c r="S26" s="51"/>
      <c r="U26" s="51"/>
    </row>
    <row r="27" s="25" customFormat="1" ht="14" customHeight="1" spans="1:21">
      <c r="A27" s="50"/>
      <c r="B27" s="522"/>
      <c r="C27" s="51"/>
      <c r="D27" s="194"/>
      <c r="E27" s="562">
        <f>IF(D27=0,0,IF(#REF!-D27&lt;0.999,"1年以内",IF(#REF!-D27&gt;4.999,"5年以上",IF(#REF!-D27&gt;3.999,"4-5年",IF(#REF!-D27&gt;2.999,"3-4年",IF(#REF!-D27&gt;1.999,"2-3年","1-2年"))))))</f>
        <v>0</v>
      </c>
      <c r="F27" s="55"/>
      <c r="G27" s="55"/>
      <c r="H27" s="55"/>
      <c r="I27" s="55"/>
      <c r="J27" s="55"/>
      <c r="K27" s="55"/>
      <c r="L27" s="55"/>
      <c r="M27" s="55">
        <f t="shared" si="0"/>
        <v>0</v>
      </c>
      <c r="N27" s="55"/>
      <c r="O27" s="86">
        <f t="shared" si="2"/>
        <v>0</v>
      </c>
      <c r="P27" s="55"/>
      <c r="Q27" s="155">
        <f t="shared" si="1"/>
        <v>0</v>
      </c>
      <c r="R27" s="156">
        <f t="shared" si="3"/>
        <v>0</v>
      </c>
      <c r="S27" s="51"/>
      <c r="U27" s="51"/>
    </row>
    <row r="28" s="25" customFormat="1" ht="14" customHeight="1" spans="1:21">
      <c r="A28" s="50"/>
      <c r="B28" s="522"/>
      <c r="C28" s="51"/>
      <c r="D28" s="194"/>
      <c r="E28" s="562">
        <f>IF(D28=0,0,IF(#REF!-D28&lt;0.999,"1年以内",IF(#REF!-D28&gt;4.999,"5年以上",IF(#REF!-D28&gt;3.999,"4-5年",IF(#REF!-D28&gt;2.999,"3-4年",IF(#REF!-D28&gt;1.999,"2-3年","1-2年"))))))</f>
        <v>0</v>
      </c>
      <c r="F28" s="55"/>
      <c r="G28" s="55"/>
      <c r="H28" s="55"/>
      <c r="I28" s="55"/>
      <c r="J28" s="55"/>
      <c r="K28" s="55"/>
      <c r="L28" s="55"/>
      <c r="M28" s="55">
        <f t="shared" si="0"/>
        <v>0</v>
      </c>
      <c r="N28" s="55"/>
      <c r="O28" s="86">
        <f t="shared" si="2"/>
        <v>0</v>
      </c>
      <c r="P28" s="55"/>
      <c r="Q28" s="155">
        <f t="shared" si="1"/>
        <v>0</v>
      </c>
      <c r="R28" s="156">
        <f t="shared" si="3"/>
        <v>0</v>
      </c>
      <c r="S28" s="51"/>
      <c r="U28" s="51"/>
    </row>
    <row r="29" s="25" customFormat="1" ht="14" customHeight="1" spans="1:21">
      <c r="A29" s="50"/>
      <c r="B29" s="522"/>
      <c r="C29" s="51"/>
      <c r="D29" s="194"/>
      <c r="E29" s="562">
        <f>IF(D29=0,0,IF(#REF!-D29&lt;0.999,"1年以内",IF(#REF!-D29&gt;4.999,"5年以上",IF(#REF!-D29&gt;3.999,"4-5年",IF(#REF!-D29&gt;2.999,"3-4年",IF(#REF!-D29&gt;1.999,"2-3年","1-2年"))))))</f>
        <v>0</v>
      </c>
      <c r="F29" s="55"/>
      <c r="G29" s="55"/>
      <c r="H29" s="55"/>
      <c r="I29" s="55"/>
      <c r="J29" s="55"/>
      <c r="K29" s="55"/>
      <c r="L29" s="55"/>
      <c r="M29" s="55">
        <f t="shared" si="0"/>
        <v>0</v>
      </c>
      <c r="N29" s="55"/>
      <c r="O29" s="86">
        <f t="shared" si="2"/>
        <v>0</v>
      </c>
      <c r="P29" s="55"/>
      <c r="Q29" s="155">
        <f t="shared" si="1"/>
        <v>0</v>
      </c>
      <c r="R29" s="156">
        <f t="shared" si="3"/>
        <v>0</v>
      </c>
      <c r="S29" s="51"/>
      <c r="U29" s="51"/>
    </row>
    <row r="30" s="25" customFormat="1" ht="14" customHeight="1" spans="1:21">
      <c r="A30" s="50"/>
      <c r="B30" s="522"/>
      <c r="C30" s="51"/>
      <c r="D30" s="194"/>
      <c r="E30" s="562">
        <f>IF(D30=0,0,IF(#REF!-D30&lt;0.999,"1年以内",IF(#REF!-D30&gt;4.999,"5年以上",IF(#REF!-D30&gt;3.999,"4-5年",IF(#REF!-D30&gt;2.999,"3-4年",IF(#REF!-D30&gt;1.999,"2-3年","1-2年"))))))</f>
        <v>0</v>
      </c>
      <c r="F30" s="55"/>
      <c r="G30" s="55"/>
      <c r="H30" s="55"/>
      <c r="I30" s="55"/>
      <c r="J30" s="55"/>
      <c r="K30" s="55"/>
      <c r="L30" s="55"/>
      <c r="M30" s="55">
        <f t="shared" si="0"/>
        <v>0</v>
      </c>
      <c r="N30" s="55"/>
      <c r="O30" s="86">
        <f t="shared" si="2"/>
        <v>0</v>
      </c>
      <c r="P30" s="55"/>
      <c r="Q30" s="155">
        <f t="shared" si="1"/>
        <v>0</v>
      </c>
      <c r="R30" s="156">
        <f t="shared" si="3"/>
        <v>0</v>
      </c>
      <c r="S30" s="51"/>
      <c r="U30" s="51"/>
    </row>
    <row r="31" s="25" customFormat="1" ht="14" customHeight="1" spans="1:21">
      <c r="A31" s="50"/>
      <c r="B31" s="522"/>
      <c r="C31" s="51"/>
      <c r="D31" s="194"/>
      <c r="E31" s="562">
        <f>IF(D31=0,0,IF(#REF!-D31&lt;0.999,"1年以内",IF(#REF!-D31&gt;4.999,"5年以上",IF(#REF!-D31&gt;3.999,"4-5年",IF(#REF!-D31&gt;2.999,"3-4年",IF(#REF!-D31&gt;1.999,"2-3年","1-2年"))))))</f>
        <v>0</v>
      </c>
      <c r="F31" s="55"/>
      <c r="G31" s="55"/>
      <c r="H31" s="55"/>
      <c r="I31" s="55"/>
      <c r="J31" s="55"/>
      <c r="K31" s="55"/>
      <c r="L31" s="55"/>
      <c r="M31" s="55">
        <f t="shared" si="0"/>
        <v>0</v>
      </c>
      <c r="N31" s="55"/>
      <c r="O31" s="86">
        <f t="shared" si="2"/>
        <v>0</v>
      </c>
      <c r="P31" s="55"/>
      <c r="Q31" s="155">
        <f t="shared" si="1"/>
        <v>0</v>
      </c>
      <c r="R31" s="156">
        <f t="shared" si="3"/>
        <v>0</v>
      </c>
      <c r="S31" s="51"/>
      <c r="U31" s="51"/>
    </row>
    <row r="32" s="26" customFormat="1" ht="14" customHeight="1" spans="1:21">
      <c r="A32" s="526" t="s">
        <v>72</v>
      </c>
      <c r="B32" s="527"/>
      <c r="C32" s="56"/>
      <c r="D32" s="528"/>
      <c r="E32" s="562"/>
      <c r="F32" s="54">
        <f t="shared" ref="F32:N32" si="4">ROUND(SUM(F7:F31),2)</f>
        <v>0</v>
      </c>
      <c r="G32" s="54">
        <f t="shared" si="4"/>
        <v>0</v>
      </c>
      <c r="H32" s="54">
        <f t="shared" si="4"/>
        <v>0</v>
      </c>
      <c r="I32" s="54">
        <f t="shared" si="4"/>
        <v>0</v>
      </c>
      <c r="J32" s="54">
        <f t="shared" si="4"/>
        <v>0</v>
      </c>
      <c r="K32" s="54">
        <f t="shared" si="4"/>
        <v>0</v>
      </c>
      <c r="L32" s="54">
        <f t="shared" si="4"/>
        <v>0</v>
      </c>
      <c r="M32" s="54">
        <f t="shared" si="4"/>
        <v>0</v>
      </c>
      <c r="N32" s="54">
        <f t="shared" si="4"/>
        <v>0</v>
      </c>
      <c r="O32" s="86">
        <f t="shared" si="2"/>
        <v>0</v>
      </c>
      <c r="P32" s="54">
        <f>ROUND(SUM(P7:P31),2)</f>
        <v>0</v>
      </c>
      <c r="Q32" s="155">
        <f t="shared" si="1"/>
        <v>0</v>
      </c>
      <c r="R32" s="156">
        <f t="shared" si="3"/>
        <v>0</v>
      </c>
      <c r="S32" s="56"/>
      <c r="U32" s="54">
        <f>ROUND(SUM(U7:U31),2)</f>
        <v>0</v>
      </c>
    </row>
    <row r="33" s="25" customFormat="1" ht="14" customHeight="1" spans="1:21">
      <c r="A33" s="228" t="s">
        <v>240</v>
      </c>
      <c r="B33" s="229"/>
      <c r="C33" s="51"/>
      <c r="D33" s="194"/>
      <c r="E33" s="562"/>
      <c r="F33" s="55"/>
      <c r="G33" s="55"/>
      <c r="H33" s="55"/>
      <c r="I33" s="55"/>
      <c r="J33" s="55"/>
      <c r="K33" s="55"/>
      <c r="L33" s="55"/>
      <c r="M33" s="55">
        <f t="shared" si="0"/>
        <v>0</v>
      </c>
      <c r="N33" s="55"/>
      <c r="O33" s="86">
        <f t="shared" si="2"/>
        <v>0</v>
      </c>
      <c r="P33" s="55"/>
      <c r="Q33" s="155">
        <f t="shared" si="1"/>
        <v>0</v>
      </c>
      <c r="R33" s="156">
        <f t="shared" si="3"/>
        <v>0</v>
      </c>
      <c r="S33" s="51"/>
      <c r="U33" s="51"/>
    </row>
    <row r="34" s="25" customFormat="1" ht="14" customHeight="1" spans="1:21">
      <c r="A34" s="228" t="s">
        <v>241</v>
      </c>
      <c r="B34" s="529"/>
      <c r="C34" s="51"/>
      <c r="D34" s="194"/>
      <c r="E34" s="562"/>
      <c r="F34" s="55"/>
      <c r="G34" s="55"/>
      <c r="H34" s="55"/>
      <c r="I34" s="55"/>
      <c r="J34" s="55"/>
      <c r="K34" s="55"/>
      <c r="L34" s="55"/>
      <c r="M34" s="55"/>
      <c r="N34" s="55"/>
      <c r="O34" s="86"/>
      <c r="P34" s="55">
        <f>U32</f>
        <v>0</v>
      </c>
      <c r="Q34" s="155"/>
      <c r="R34" s="156"/>
      <c r="S34" s="51"/>
      <c r="U34" s="51"/>
    </row>
    <row r="35" s="515" customFormat="1" ht="14" customHeight="1" spans="1:21">
      <c r="A35" s="526" t="s">
        <v>72</v>
      </c>
      <c r="B35" s="527"/>
      <c r="C35" s="530"/>
      <c r="D35" s="531"/>
      <c r="E35" s="562"/>
      <c r="F35" s="54">
        <f t="shared" ref="F35:N35" si="5">F32-F33</f>
        <v>0</v>
      </c>
      <c r="G35" s="54">
        <f t="shared" si="5"/>
        <v>0</v>
      </c>
      <c r="H35" s="54">
        <f t="shared" si="5"/>
        <v>0</v>
      </c>
      <c r="I35" s="54">
        <f t="shared" si="5"/>
        <v>0</v>
      </c>
      <c r="J35" s="54">
        <f t="shared" si="5"/>
        <v>0</v>
      </c>
      <c r="K35" s="54">
        <f t="shared" si="5"/>
        <v>0</v>
      </c>
      <c r="L35" s="54">
        <f t="shared" si="5"/>
        <v>0</v>
      </c>
      <c r="M35" s="54">
        <f t="shared" si="5"/>
        <v>0</v>
      </c>
      <c r="N35" s="54">
        <f t="shared" si="5"/>
        <v>0</v>
      </c>
      <c r="O35" s="86">
        <f t="shared" si="2"/>
        <v>0</v>
      </c>
      <c r="P35" s="54">
        <f>P32-P34</f>
        <v>0</v>
      </c>
      <c r="Q35" s="155">
        <f t="shared" si="1"/>
        <v>0</v>
      </c>
      <c r="R35" s="156">
        <f t="shared" si="3"/>
        <v>0</v>
      </c>
      <c r="S35" s="530"/>
      <c r="U35" s="530"/>
    </row>
    <row r="36" ht="13.05" customHeight="1" spans="1:21">
      <c r="A36" s="27" t="e">
        <f>#REF!&amp;#REF!</f>
        <v>#REF!</v>
      </c>
      <c r="O36" s="148" t="e">
        <f>#REF!</f>
        <v>#REF!</v>
      </c>
    </row>
    <row r="37" ht="13.05" customHeight="1" spans="1:21">
      <c r="A37" s="27" t="e">
        <f>#REF!&amp;#REF!&amp;#REF!&amp;#REF!&amp;#REF!&amp;#REF!&amp;#REF!</f>
        <v>#REF!</v>
      </c>
      <c r="O37" s="148" t="e">
        <f>#REF!&amp;#REF!</f>
        <v>#REF!</v>
      </c>
    </row>
  </sheetData>
  <sheetProtection formatCells="0" formatColumns="0" formatRows="0" insertRows="0" deleteRows="0" autoFilter="0"/>
  <mergeCells count="6">
    <mergeCell ref="A2:S2"/>
    <mergeCell ref="A4:S4"/>
    <mergeCell ref="A32:B32"/>
    <mergeCell ref="A33:B33"/>
    <mergeCell ref="A34:B34"/>
    <mergeCell ref="A35:B35"/>
  </mergeCells>
  <hyperlinks>
    <hyperlink ref="B1" location="参数!M24" display="返回索引页"/>
    <hyperlink ref="E6" location="评估分析!A5" display="账龄"/>
    <hyperlink ref="A1" location="应收款项融资汇总表!B8" display="返回"/>
  </hyperlinks>
  <printOptions horizontalCentered="1"/>
  <pageMargins left="0.748031496062992" right="0.748031496062992" top="1.01" bottom="0.49" header="1.24" footer="0.42"/>
  <pageSetup paperSize="9" orientation="landscape" blackAndWhite="1"/>
  <headerFooter alignWithMargins="0">
    <oddHeader>&amp;R&amp;"Times New Roman,常规"&amp;8
&amp;"宋体,常规"共&amp;"Times New Roman,常规"&amp;N&amp;"宋体,常规"页第&amp;"Times New Roman,常规"&amp;P&amp;"宋体,常规"页</oddHeader>
    <oddFooter>&amp;L&amp;8 &amp;C &amp;R&amp;8</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27"/>
  <sheetViews>
    <sheetView showRowColHeaders="0" workbookViewId="0">
      <selection activeCell="B2" sqref="B2"/>
    </sheetView>
  </sheetViews>
  <sheetFormatPr defaultColWidth="9.07619047619048" defaultRowHeight="12"/>
  <cols>
    <col min="1" max="1" width="12.2857142857143" style="838" customWidth="1"/>
    <col min="2" max="2" width="4.92380952380952" style="838" customWidth="1"/>
    <col min="3" max="13" width="9.07619047619048" style="838" customWidth="1"/>
    <col min="14" max="14" width="15" style="838" customWidth="1"/>
    <col min="15" max="15" width="9.07619047619048" style="838" customWidth="1"/>
    <col min="16" max="16" width="16.7142857142857" style="838" customWidth="1"/>
    <col min="17" max="16384" width="9.07619047619048" style="838"/>
  </cols>
  <sheetData>
    <row r="1" ht="33.75" customHeight="1" spans="2:14">
      <c r="B1" s="839" t="s">
        <v>7</v>
      </c>
      <c r="C1" s="839"/>
      <c r="D1" s="839"/>
      <c r="E1" s="839"/>
      <c r="F1" s="839"/>
      <c r="G1" s="839"/>
      <c r="H1" s="839"/>
      <c r="I1" s="839"/>
      <c r="J1" s="839"/>
      <c r="K1" s="839"/>
      <c r="L1" s="839"/>
      <c r="M1" s="839"/>
      <c r="N1" s="839"/>
    </row>
    <row r="2" ht="19.5" spans="2:14">
      <c r="B2" s="840" t="s">
        <v>8</v>
      </c>
      <c r="C2" s="841"/>
      <c r="D2" s="841"/>
      <c r="E2" s="841"/>
      <c r="F2" s="841"/>
      <c r="G2" s="841"/>
      <c r="H2" s="841"/>
      <c r="I2" s="841"/>
      <c r="J2" s="841"/>
      <c r="K2" s="841"/>
      <c r="L2" s="841"/>
      <c r="M2" s="841"/>
      <c r="N2" s="841"/>
    </row>
    <row r="3" ht="14.25" customHeight="1" spans="2:14">
      <c r="B3" s="842" t="s">
        <v>9</v>
      </c>
      <c r="C3" s="843" t="s">
        <v>10</v>
      </c>
      <c r="D3" s="843"/>
      <c r="E3" s="843"/>
      <c r="F3" s="843"/>
      <c r="G3" s="843"/>
      <c r="H3" s="843"/>
      <c r="I3" s="843"/>
      <c r="J3" s="843"/>
      <c r="K3" s="843"/>
      <c r="L3" s="843"/>
      <c r="M3" s="843"/>
      <c r="N3" s="843"/>
    </row>
    <row r="4" ht="14.25" customHeight="1" spans="2:14">
      <c r="B4" s="842"/>
      <c r="C4" s="843" t="s">
        <v>11</v>
      </c>
      <c r="D4" s="843"/>
      <c r="E4" s="843"/>
      <c r="F4" s="843"/>
      <c r="G4" s="843"/>
      <c r="H4" s="843"/>
      <c r="I4" s="843"/>
      <c r="J4" s="843"/>
      <c r="K4" s="843"/>
      <c r="L4" s="843"/>
      <c r="M4" s="843"/>
      <c r="N4" s="843"/>
    </row>
    <row r="5" ht="18.75" customHeight="1" spans="2:14">
      <c r="B5" s="842"/>
      <c r="C5" s="844"/>
      <c r="D5" s="844"/>
      <c r="E5" s="844"/>
      <c r="F5" s="844"/>
      <c r="G5" s="844"/>
      <c r="H5" s="844"/>
      <c r="I5" s="844"/>
      <c r="J5" s="844"/>
      <c r="K5" s="844"/>
      <c r="L5" s="844"/>
      <c r="M5" s="844"/>
      <c r="N5" s="844"/>
    </row>
    <row r="6" ht="14.25" customHeight="1" spans="2:14">
      <c r="B6" s="842" t="s">
        <v>12</v>
      </c>
      <c r="C6" s="843" t="s">
        <v>13</v>
      </c>
      <c r="D6" s="843"/>
      <c r="E6" s="843"/>
      <c r="F6" s="843"/>
      <c r="G6" s="843"/>
      <c r="H6" s="843"/>
      <c r="I6" s="843"/>
      <c r="J6" s="843"/>
      <c r="K6" s="843"/>
      <c r="L6" s="843"/>
      <c r="M6" s="843"/>
      <c r="N6" s="843"/>
    </row>
    <row r="7" ht="14.25" customHeight="1" spans="2:14">
      <c r="B7" s="842"/>
      <c r="C7" s="843"/>
      <c r="D7" s="843"/>
      <c r="E7" s="843"/>
      <c r="F7" s="843"/>
      <c r="G7" s="843"/>
      <c r="H7" s="843"/>
      <c r="I7" s="843"/>
      <c r="J7" s="843"/>
      <c r="K7" s="843"/>
      <c r="L7" s="843"/>
      <c r="M7" s="843"/>
      <c r="N7" s="843"/>
    </row>
    <row r="8" ht="14.25" customHeight="1" spans="2:14">
      <c r="B8" s="842" t="s">
        <v>14</v>
      </c>
      <c r="C8" s="843" t="s">
        <v>15</v>
      </c>
      <c r="D8" s="843"/>
      <c r="E8" s="843"/>
      <c r="F8" s="843"/>
      <c r="G8" s="843"/>
      <c r="H8" s="843"/>
      <c r="I8" s="843"/>
      <c r="J8" s="843"/>
      <c r="K8" s="843"/>
      <c r="L8" s="843"/>
      <c r="M8" s="843"/>
      <c r="N8" s="843"/>
    </row>
    <row r="9" ht="14.25" customHeight="1" spans="2:14">
      <c r="B9" s="842"/>
      <c r="C9" s="843"/>
      <c r="D9" s="843"/>
      <c r="E9" s="843"/>
      <c r="F9" s="843"/>
      <c r="G9" s="843"/>
      <c r="H9" s="843"/>
      <c r="I9" s="843"/>
      <c r="J9" s="843"/>
      <c r="K9" s="843"/>
      <c r="L9" s="843"/>
      <c r="M9" s="843"/>
      <c r="N9" s="843"/>
    </row>
    <row r="10" ht="14.25" customHeight="1" spans="2:14">
      <c r="B10" s="842" t="s">
        <v>16</v>
      </c>
      <c r="C10" s="843" t="s">
        <v>17</v>
      </c>
      <c r="D10" s="843"/>
      <c r="E10" s="843"/>
      <c r="F10" s="843"/>
      <c r="G10" s="843"/>
      <c r="H10" s="843"/>
      <c r="I10" s="843"/>
      <c r="J10" s="843"/>
      <c r="K10" s="843"/>
      <c r="L10" s="843"/>
      <c r="M10" s="843"/>
      <c r="N10" s="843"/>
    </row>
    <row r="11" ht="14.25" customHeight="1" spans="2:14">
      <c r="B11" s="842"/>
      <c r="C11" s="843" t="s">
        <v>18</v>
      </c>
      <c r="D11" s="843"/>
      <c r="E11" s="843"/>
      <c r="F11" s="843"/>
      <c r="G11" s="843"/>
      <c r="H11" s="843"/>
      <c r="I11" s="843"/>
      <c r="J11" s="843"/>
      <c r="K11" s="843"/>
      <c r="L11" s="843"/>
      <c r="M11" s="843"/>
      <c r="N11" s="843"/>
    </row>
    <row r="12" ht="14.25" customHeight="1" spans="2:14">
      <c r="B12" s="842"/>
      <c r="C12" s="843" t="s">
        <v>19</v>
      </c>
      <c r="D12" s="843"/>
      <c r="E12" s="843"/>
      <c r="F12" s="843"/>
      <c r="G12" s="843"/>
      <c r="H12" s="843"/>
      <c r="I12" s="843"/>
      <c r="J12" s="843"/>
      <c r="K12" s="843"/>
      <c r="L12" s="843"/>
      <c r="M12" s="843"/>
      <c r="N12" s="843"/>
    </row>
    <row r="13" ht="14.25" customHeight="1" spans="2:14">
      <c r="B13" s="842"/>
      <c r="C13" s="843" t="s">
        <v>20</v>
      </c>
      <c r="D13" s="843"/>
      <c r="E13" s="843"/>
      <c r="F13" s="843"/>
      <c r="G13" s="843"/>
      <c r="H13" s="843"/>
      <c r="I13" s="843"/>
      <c r="J13" s="843"/>
      <c r="K13" s="843"/>
      <c r="L13" s="843"/>
      <c r="M13" s="843"/>
      <c r="N13" s="843"/>
    </row>
    <row r="14" ht="14.25" customHeight="1" spans="2:14">
      <c r="B14" s="842"/>
      <c r="C14" s="843" t="s">
        <v>21</v>
      </c>
      <c r="D14" s="843"/>
      <c r="E14" s="843"/>
      <c r="F14" s="843"/>
      <c r="G14" s="843"/>
      <c r="H14" s="843"/>
      <c r="I14" s="843"/>
      <c r="J14" s="843"/>
      <c r="K14" s="843"/>
      <c r="L14" s="843"/>
      <c r="M14" s="843"/>
      <c r="N14" s="843"/>
    </row>
    <row r="15" ht="14.25" customHeight="1" spans="2:14">
      <c r="B15" s="842"/>
      <c r="C15" s="843"/>
      <c r="D15" s="843"/>
      <c r="E15" s="843"/>
      <c r="F15" s="843"/>
      <c r="G15" s="843"/>
      <c r="H15" s="843"/>
      <c r="I15" s="843"/>
      <c r="J15" s="843"/>
      <c r="K15" s="843"/>
      <c r="L15" s="843"/>
      <c r="M15" s="843"/>
      <c r="N15" s="843"/>
    </row>
    <row r="16" ht="14.25" customHeight="1" spans="2:14">
      <c r="B16" s="842" t="s">
        <v>22</v>
      </c>
      <c r="C16" s="843" t="s">
        <v>23</v>
      </c>
      <c r="D16" s="843"/>
      <c r="E16" s="843"/>
      <c r="F16" s="843"/>
      <c r="G16" s="843"/>
      <c r="H16" s="843"/>
      <c r="I16" s="843"/>
      <c r="J16" s="843"/>
      <c r="K16" s="843"/>
      <c r="L16" s="843"/>
      <c r="M16" s="843"/>
      <c r="N16" s="843"/>
    </row>
    <row r="17" ht="14.25" customHeight="1" spans="2:14">
      <c r="B17" s="842"/>
      <c r="C17" s="843"/>
      <c r="D17" s="843"/>
      <c r="E17" s="843"/>
      <c r="F17" s="843"/>
      <c r="G17" s="843"/>
      <c r="H17" s="843"/>
      <c r="I17" s="843"/>
      <c r="J17" s="843"/>
      <c r="K17" s="843"/>
      <c r="L17" s="843"/>
      <c r="M17" s="843"/>
      <c r="N17" s="843"/>
    </row>
    <row r="18" ht="13.5" spans="2:14">
      <c r="B18" s="842" t="s">
        <v>24</v>
      </c>
      <c r="C18" s="843" t="s">
        <v>25</v>
      </c>
      <c r="D18" s="843"/>
      <c r="E18" s="843"/>
      <c r="F18" s="843"/>
      <c r="G18" s="843"/>
      <c r="H18" s="843"/>
      <c r="I18" s="843"/>
      <c r="J18" s="843"/>
      <c r="K18" s="843"/>
      <c r="L18" s="843"/>
      <c r="M18" s="843"/>
      <c r="N18" s="843"/>
    </row>
    <row r="19" ht="14.25" customHeight="1" spans="2:14">
      <c r="B19" s="842"/>
      <c r="C19" s="843"/>
      <c r="D19" s="843"/>
      <c r="E19" s="843"/>
      <c r="F19" s="843"/>
      <c r="G19" s="843"/>
      <c r="H19" s="843"/>
      <c r="I19" s="843"/>
      <c r="J19" s="843"/>
      <c r="K19" s="843"/>
      <c r="L19" s="843"/>
      <c r="M19" s="843"/>
      <c r="N19" s="843"/>
    </row>
    <row r="20" ht="13.5" spans="2:14">
      <c r="B20" s="842" t="s">
        <v>26</v>
      </c>
      <c r="C20" s="843" t="s">
        <v>27</v>
      </c>
      <c r="D20" s="843"/>
      <c r="E20" s="843"/>
      <c r="F20" s="843"/>
      <c r="G20" s="843"/>
      <c r="H20" s="843"/>
      <c r="I20" s="843"/>
      <c r="J20" s="843"/>
      <c r="K20" s="843"/>
      <c r="L20" s="843"/>
      <c r="M20" s="843"/>
      <c r="N20" s="843"/>
    </row>
    <row r="21" ht="14.25" customHeight="1" spans="2:14">
      <c r="B21" s="845"/>
      <c r="C21" s="845"/>
      <c r="D21" s="845"/>
      <c r="E21" s="845"/>
      <c r="F21" s="845"/>
      <c r="G21" s="845"/>
      <c r="H21" s="845"/>
      <c r="I21" s="845"/>
      <c r="J21" s="845"/>
      <c r="K21" s="845"/>
      <c r="L21" s="845"/>
      <c r="M21" s="845"/>
      <c r="N21" s="845"/>
    </row>
    <row r="22" ht="14.25" customHeight="1" spans="2:14">
      <c r="B22" s="846" t="s">
        <v>28</v>
      </c>
      <c r="C22" s="847" t="s">
        <v>29</v>
      </c>
      <c r="D22" s="847"/>
      <c r="E22" s="847"/>
      <c r="F22" s="847"/>
      <c r="G22" s="847"/>
      <c r="H22" s="847"/>
      <c r="I22" s="847"/>
      <c r="J22" s="847"/>
      <c r="K22" s="847"/>
      <c r="L22" s="847"/>
      <c r="M22" s="847"/>
      <c r="N22" s="847"/>
    </row>
    <row r="23" ht="14.25" customHeight="1" spans="2:14">
      <c r="B23" s="848"/>
      <c r="C23" s="847" t="s">
        <v>30</v>
      </c>
      <c r="D23" s="847"/>
      <c r="E23" s="847"/>
      <c r="F23" s="847"/>
      <c r="G23" s="847"/>
      <c r="H23" s="847"/>
      <c r="I23" s="847"/>
      <c r="J23" s="847"/>
      <c r="K23" s="847"/>
      <c r="L23" s="847"/>
      <c r="M23" s="847"/>
      <c r="N23" s="847"/>
    </row>
    <row r="24" ht="14.25" customHeight="1" spans="2:14">
      <c r="B24" s="848"/>
      <c r="C24" s="848"/>
      <c r="D24" s="848"/>
      <c r="E24" s="848"/>
      <c r="F24" s="848"/>
      <c r="G24" s="848"/>
      <c r="H24" s="848"/>
      <c r="I24" s="848"/>
      <c r="J24" s="848"/>
      <c r="K24" s="848"/>
      <c r="L24" s="848"/>
      <c r="M24" s="848"/>
      <c r="N24" s="848"/>
    </row>
    <row r="25" ht="18.75" customHeight="1" spans="2:14">
      <c r="B25" s="849"/>
      <c r="C25" s="850" t="s">
        <v>31</v>
      </c>
      <c r="D25" s="850"/>
      <c r="E25" s="850"/>
      <c r="F25" s="850"/>
      <c r="G25" s="850"/>
      <c r="H25" s="850"/>
      <c r="I25" s="851"/>
      <c r="J25" s="850"/>
      <c r="K25" s="852"/>
      <c r="L25" s="852"/>
      <c r="M25" s="852"/>
      <c r="N25" s="852"/>
    </row>
    <row r="26" ht="18.75" customHeight="1" spans="2:14">
      <c r="B26" s="849"/>
      <c r="C26" s="850" t="s">
        <v>32</v>
      </c>
      <c r="D26" s="850"/>
      <c r="E26" s="850"/>
      <c r="F26" s="850"/>
      <c r="G26" s="850"/>
      <c r="H26" s="850"/>
      <c r="I26" s="852"/>
      <c r="J26" s="852"/>
      <c r="K26" s="852"/>
      <c r="L26" s="852"/>
      <c r="M26" s="852"/>
      <c r="N26" s="852"/>
    </row>
    <row r="27" ht="26.2" customHeight="1" spans="2:14">
      <c r="B27" s="843"/>
      <c r="C27" s="843"/>
      <c r="D27" s="843"/>
      <c r="E27" s="843"/>
      <c r="F27" s="843"/>
      <c r="G27" s="843"/>
      <c r="H27" s="843"/>
      <c r="I27" s="843"/>
      <c r="J27" s="843"/>
      <c r="K27" s="843"/>
      <c r="L27" s="843"/>
      <c r="M27" s="843"/>
      <c r="N27" s="853"/>
    </row>
  </sheetData>
  <mergeCells count="23">
    <mergeCell ref="B1:N1"/>
    <mergeCell ref="C3:N3"/>
    <mergeCell ref="C4:N4"/>
    <mergeCell ref="C5:N5"/>
    <mergeCell ref="C6:N6"/>
    <mergeCell ref="C7:N7"/>
    <mergeCell ref="C8:N8"/>
    <mergeCell ref="C9:N9"/>
    <mergeCell ref="C10:N10"/>
    <mergeCell ref="C11:N11"/>
    <mergeCell ref="C12:N12"/>
    <mergeCell ref="C13:N13"/>
    <mergeCell ref="C14:N14"/>
    <mergeCell ref="C15:N15"/>
    <mergeCell ref="C16:N16"/>
    <mergeCell ref="C17:N17"/>
    <mergeCell ref="C18:N18"/>
    <mergeCell ref="C19:N19"/>
    <mergeCell ref="C20:N20"/>
    <mergeCell ref="C21:N21"/>
    <mergeCell ref="C22:N22"/>
    <mergeCell ref="C23:N23"/>
    <mergeCell ref="C24:N24"/>
  </mergeCells>
  <hyperlinks>
    <hyperlink ref="B2" location="参数!C5" display="返回索引页"/>
  </hyperlink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15" activePane="bottomLeft" state="frozen"/>
      <selection/>
      <selection pane="bottomLeft" activeCell="F23" sqref="F23"/>
    </sheetView>
  </sheetViews>
  <sheetFormatPr defaultColWidth="9.07619047619048" defaultRowHeight="15" customHeight="1"/>
  <cols>
    <col min="1" max="1" width="6.07619047619048" style="27" customWidth="1"/>
    <col min="2" max="2" width="30.2857142857143" style="27" customWidth="1"/>
    <col min="3" max="3" width="12.0761904761905" style="27" customWidth="1"/>
    <col min="4" max="4" width="8.92380952380952" style="28" customWidth="1"/>
    <col min="5" max="5" width="9.92380952380952" style="27" customWidth="1"/>
    <col min="6" max="7" width="12.7142857142857" style="27" hidden="1" customWidth="1" outlineLevel="1"/>
    <col min="8" max="8" width="14.4285714285714" style="148" customWidth="1" collapsed="1"/>
    <col min="9" max="10" width="14.4285714285714" style="148" customWidth="1"/>
    <col min="11" max="11" width="9.92380952380952" style="29" customWidth="1"/>
    <col min="12" max="12" width="24.2857142857143" style="27" customWidth="1"/>
    <col min="13" max="13" width="2.71428571428571" style="27" customWidth="1"/>
    <col min="14" max="14" width="11.2857142857143" style="27" customWidth="1"/>
    <col min="15" max="16384" width="9.07619047619048" style="27"/>
  </cols>
  <sheetData>
    <row r="1" s="22" customFormat="1" customHeight="1" spans="1:14">
      <c r="A1" s="30" t="s">
        <v>116</v>
      </c>
      <c r="B1" s="31" t="s">
        <v>8</v>
      </c>
      <c r="D1" s="33"/>
      <c r="H1" s="196"/>
      <c r="I1" s="196"/>
      <c r="J1" s="196"/>
      <c r="K1" s="34"/>
    </row>
    <row r="2" s="113" customFormat="1" ht="18" customHeight="1" spans="1:14">
      <c r="A2" s="35" t="s">
        <v>253</v>
      </c>
      <c r="B2" s="36"/>
      <c r="C2" s="36"/>
      <c r="D2" s="36"/>
      <c r="E2" s="36"/>
      <c r="F2" s="36"/>
      <c r="G2" s="36"/>
      <c r="H2" s="36"/>
      <c r="I2" s="36"/>
      <c r="J2" s="36"/>
      <c r="K2" s="36"/>
      <c r="L2" s="36"/>
    </row>
    <row r="3" s="113" customFormat="1" ht="11.2" customHeight="1" spans="1:14">
      <c r="A3" s="6"/>
      <c r="B3" s="6"/>
      <c r="C3" s="6"/>
      <c r="D3" s="6"/>
      <c r="E3" s="6"/>
      <c r="F3" s="6"/>
      <c r="G3" s="6"/>
      <c r="H3" s="37"/>
      <c r="I3" s="37"/>
      <c r="J3" s="37"/>
      <c r="K3" s="37"/>
      <c r="L3" s="38" t="s">
        <v>254</v>
      </c>
    </row>
    <row r="4" ht="11.2" customHeight="1" spans="1:14">
      <c r="A4" s="39" t="e">
        <f>#REF!&amp;#REF!&amp;#REF!&amp;#REF!&amp;#REF!&amp;#REF!&amp;#REF!</f>
        <v>#REF!</v>
      </c>
      <c r="B4" s="39"/>
      <c r="C4" s="39"/>
      <c r="D4" s="39"/>
      <c r="E4" s="39"/>
      <c r="F4" s="39"/>
      <c r="G4" s="39"/>
      <c r="H4" s="39"/>
      <c r="I4" s="39"/>
      <c r="J4" s="39"/>
      <c r="K4" s="39"/>
      <c r="L4" s="39"/>
    </row>
    <row r="5" ht="11.2" customHeight="1" spans="1:14">
      <c r="A5" s="40" t="e">
        <f>#REF!&amp;#REF!</f>
        <v>#REF!</v>
      </c>
      <c r="B5" s="40"/>
      <c r="D5" s="638"/>
      <c r="H5" s="147"/>
      <c r="I5" s="164"/>
      <c r="J5" s="164"/>
      <c r="L5" s="44" t="s">
        <v>35</v>
      </c>
    </row>
    <row r="6" s="24" customFormat="1" ht="18" customHeight="1" spans="1:14">
      <c r="A6" s="45" t="s">
        <v>102</v>
      </c>
      <c r="B6" s="46" t="s">
        <v>255</v>
      </c>
      <c r="C6" s="46" t="s">
        <v>229</v>
      </c>
      <c r="D6" s="47" t="s">
        <v>230</v>
      </c>
      <c r="E6" s="46" t="s">
        <v>231</v>
      </c>
      <c r="F6" s="46" t="s">
        <v>120</v>
      </c>
      <c r="G6" s="46" t="s">
        <v>121</v>
      </c>
      <c r="H6" s="613" t="s">
        <v>122</v>
      </c>
      <c r="I6" s="150" t="s">
        <v>123</v>
      </c>
      <c r="J6" s="150" t="s">
        <v>168</v>
      </c>
      <c r="K6" s="49" t="s">
        <v>125</v>
      </c>
      <c r="L6" s="46" t="s">
        <v>256</v>
      </c>
      <c r="N6" s="45" t="s">
        <v>239</v>
      </c>
    </row>
    <row r="7" s="25" customFormat="1" ht="14" customHeight="1" spans="1:14">
      <c r="A7" s="50"/>
      <c r="B7" s="51"/>
      <c r="C7" s="51"/>
      <c r="D7" s="194"/>
      <c r="E7" s="562">
        <f>IF(D7=0,0,IF(#REF!-D7&lt;0.999,"1年以内",IF(#REF!-D7&gt;4.999,"5年以上",IF(#REF!-D7&gt;3.999,"4-5年",IF(#REF!-D7&gt;2.999,"3-4年",IF(#REF!-D7&gt;1.999,"2-3年","1-2年"))))))</f>
        <v>0</v>
      </c>
      <c r="F7" s="53"/>
      <c r="G7" s="53"/>
      <c r="H7" s="86">
        <f t="shared" ref="H7:H31" si="0">F7+G7</f>
        <v>0</v>
      </c>
      <c r="I7" s="55"/>
      <c r="J7" s="155">
        <f t="shared" ref="J7:J35" si="1">IF((I7-H7)=0,0,I7-H7)</f>
        <v>0</v>
      </c>
      <c r="K7" s="156">
        <f>IF(J7=0,0,IF(J7=I7,100,IF(H7&lt;0,-(J7/H7*100),IF(J7&gt;0,ABS(J7/H7*100),(J7/H7*100)))))</f>
        <v>0</v>
      </c>
      <c r="L7" s="51"/>
      <c r="N7" s="51"/>
    </row>
    <row r="8" s="25" customFormat="1" ht="14" customHeight="1" spans="1:14">
      <c r="A8" s="50"/>
      <c r="B8" s="51"/>
      <c r="C8" s="51"/>
      <c r="D8" s="194"/>
      <c r="E8" s="562">
        <f>IF(D8=0,0,IF(#REF!-D8&lt;0.999,"1年以内",IF(#REF!-D8&gt;4.999,"5年以上",IF(#REF!-D8&gt;3.999,"4-5年",IF(#REF!-D8&gt;2.999,"3-4年",IF(#REF!-D8&gt;1.999,"2-3年","1-2年"))))))</f>
        <v>0</v>
      </c>
      <c r="F8" s="55"/>
      <c r="G8" s="55"/>
      <c r="H8" s="86">
        <f t="shared" si="0"/>
        <v>0</v>
      </c>
      <c r="I8" s="55"/>
      <c r="J8" s="155">
        <f t="shared" si="1"/>
        <v>0</v>
      </c>
      <c r="K8" s="156">
        <f t="shared" ref="K8:K35" si="2">IF(J8=0,0,IF(J8=I8,100,IF(H8&lt;0,-(J8/H8*100),IF(J8&gt;0,ABS(J8/H8*100),(J8/H8*100)))))</f>
        <v>0</v>
      </c>
      <c r="L8" s="51"/>
      <c r="N8" s="51"/>
    </row>
    <row r="9" s="25" customFormat="1" ht="14" customHeight="1" spans="1:14">
      <c r="A9" s="50"/>
      <c r="B9" s="51"/>
      <c r="C9" s="51"/>
      <c r="D9" s="194"/>
      <c r="E9" s="562">
        <f>IF(D9=0,0,IF(#REF!-D9&lt;0.999,"1年以内",IF(#REF!-D9&gt;4.999,"5年以上",IF(#REF!-D9&gt;3.999,"4-5年",IF(#REF!-D9&gt;2.999,"3-4年",IF(#REF!-D9&gt;1.999,"2-3年","1-2年"))))))</f>
        <v>0</v>
      </c>
      <c r="F9" s="55"/>
      <c r="G9" s="55"/>
      <c r="H9" s="86">
        <f t="shared" si="0"/>
        <v>0</v>
      </c>
      <c r="I9" s="55"/>
      <c r="J9" s="155">
        <f t="shared" si="1"/>
        <v>0</v>
      </c>
      <c r="K9" s="156">
        <f t="shared" si="2"/>
        <v>0</v>
      </c>
      <c r="L9" s="51"/>
      <c r="N9" s="51"/>
    </row>
    <row r="10" s="25" customFormat="1" ht="14" customHeight="1" spans="1:14">
      <c r="A10" s="50"/>
      <c r="B10" s="51"/>
      <c r="C10" s="51"/>
      <c r="D10" s="194"/>
      <c r="E10" s="562">
        <f>IF(D10=0,0,IF(#REF!-D10&lt;0.999,"1年以内",IF(#REF!-D10&gt;4.999,"5年以上",IF(#REF!-D10&gt;3.999,"4-5年",IF(#REF!-D10&gt;2.999,"3-4年",IF(#REF!-D10&gt;1.999,"2-3年","1-2年"))))))</f>
        <v>0</v>
      </c>
      <c r="F10" s="55"/>
      <c r="G10" s="55"/>
      <c r="H10" s="86">
        <f t="shared" si="0"/>
        <v>0</v>
      </c>
      <c r="I10" s="55"/>
      <c r="J10" s="155">
        <f t="shared" si="1"/>
        <v>0</v>
      </c>
      <c r="K10" s="156">
        <f t="shared" si="2"/>
        <v>0</v>
      </c>
      <c r="L10" s="51"/>
      <c r="N10" s="51"/>
    </row>
    <row r="11" s="25" customFormat="1" ht="14" customHeight="1" spans="1:14">
      <c r="A11" s="50"/>
      <c r="B11" s="51"/>
      <c r="C11" s="51"/>
      <c r="D11" s="194"/>
      <c r="E11" s="562">
        <f>IF(D11=0,0,IF(#REF!-D11&lt;0.999,"1年以内",IF(#REF!-D11&gt;4.999,"5年以上",IF(#REF!-D11&gt;3.999,"4-5年",IF(#REF!-D11&gt;2.999,"3-4年",IF(#REF!-D11&gt;1.999,"2-3年","1-2年"))))))</f>
        <v>0</v>
      </c>
      <c r="F11" s="55"/>
      <c r="G11" s="55"/>
      <c r="H11" s="86">
        <f t="shared" si="0"/>
        <v>0</v>
      </c>
      <c r="I11" s="55"/>
      <c r="J11" s="155">
        <f t="shared" si="1"/>
        <v>0</v>
      </c>
      <c r="K11" s="156">
        <f t="shared" si="2"/>
        <v>0</v>
      </c>
      <c r="L11" s="51"/>
      <c r="N11" s="51"/>
    </row>
    <row r="12" s="25" customFormat="1" ht="14" customHeight="1" spans="1:14">
      <c r="A12" s="50"/>
      <c r="B12" s="51"/>
      <c r="C12" s="51"/>
      <c r="D12" s="194"/>
      <c r="E12" s="562">
        <f>IF(D12=0,0,IF(#REF!-D12&lt;0.999,"1年以内",IF(#REF!-D12&gt;4.999,"5年以上",IF(#REF!-D12&gt;3.999,"4-5年",IF(#REF!-D12&gt;2.999,"3-4年",IF(#REF!-D12&gt;1.999,"2-3年","1-2年"))))))</f>
        <v>0</v>
      </c>
      <c r="F12" s="55"/>
      <c r="G12" s="55"/>
      <c r="H12" s="86">
        <f t="shared" si="0"/>
        <v>0</v>
      </c>
      <c r="I12" s="55"/>
      <c r="J12" s="155">
        <f t="shared" si="1"/>
        <v>0</v>
      </c>
      <c r="K12" s="156">
        <f t="shared" si="2"/>
        <v>0</v>
      </c>
      <c r="L12" s="51"/>
      <c r="N12" s="51"/>
    </row>
    <row r="13" s="25" customFormat="1" ht="14" customHeight="1" spans="1:14">
      <c r="A13" s="50"/>
      <c r="B13" s="51"/>
      <c r="C13" s="51"/>
      <c r="D13" s="194"/>
      <c r="E13" s="562">
        <f>IF(D13=0,0,IF(#REF!-D13&lt;0.999,"1年以内",IF(#REF!-D13&gt;4.999,"5年以上",IF(#REF!-D13&gt;3.999,"4-5年",IF(#REF!-D13&gt;2.999,"3-4年",IF(#REF!-D13&gt;1.999,"2-3年","1-2年"))))))</f>
        <v>0</v>
      </c>
      <c r="F13" s="55"/>
      <c r="G13" s="55"/>
      <c r="H13" s="86">
        <f t="shared" si="0"/>
        <v>0</v>
      </c>
      <c r="I13" s="55"/>
      <c r="J13" s="155">
        <f t="shared" si="1"/>
        <v>0</v>
      </c>
      <c r="K13" s="156">
        <f t="shared" si="2"/>
        <v>0</v>
      </c>
      <c r="L13" s="51"/>
      <c r="N13" s="51"/>
    </row>
    <row r="14" s="25" customFormat="1" ht="14" customHeight="1" spans="1:14">
      <c r="A14" s="50"/>
      <c r="B14" s="51"/>
      <c r="C14" s="51"/>
      <c r="D14" s="194"/>
      <c r="E14" s="562">
        <f>IF(D14=0,0,IF(#REF!-D14&lt;0.999,"1年以内",IF(#REF!-D14&gt;4.999,"5年以上",IF(#REF!-D14&gt;3.999,"4-5年",IF(#REF!-D14&gt;2.999,"3-4年",IF(#REF!-D14&gt;1.999,"2-3年","1-2年"))))))</f>
        <v>0</v>
      </c>
      <c r="F14" s="55"/>
      <c r="G14" s="55"/>
      <c r="H14" s="86">
        <f t="shared" si="0"/>
        <v>0</v>
      </c>
      <c r="I14" s="55"/>
      <c r="J14" s="155">
        <f t="shared" si="1"/>
        <v>0</v>
      </c>
      <c r="K14" s="156">
        <f t="shared" si="2"/>
        <v>0</v>
      </c>
      <c r="L14" s="51"/>
      <c r="N14" s="51"/>
    </row>
    <row r="15" s="25" customFormat="1" ht="14" customHeight="1" spans="1:14">
      <c r="A15" s="50"/>
      <c r="B15" s="51"/>
      <c r="C15" s="51"/>
      <c r="D15" s="194"/>
      <c r="E15" s="562">
        <f>IF(D15=0,0,IF(#REF!-D15&lt;0.999,"1年以内",IF(#REF!-D15&gt;4.999,"5年以上",IF(#REF!-D15&gt;3.999,"4-5年",IF(#REF!-D15&gt;2.999,"3-4年",IF(#REF!-D15&gt;1.999,"2-3年","1-2年"))))))</f>
        <v>0</v>
      </c>
      <c r="F15" s="55"/>
      <c r="G15" s="55"/>
      <c r="H15" s="86">
        <f t="shared" si="0"/>
        <v>0</v>
      </c>
      <c r="I15" s="55"/>
      <c r="J15" s="155">
        <f t="shared" si="1"/>
        <v>0</v>
      </c>
      <c r="K15" s="156">
        <f t="shared" si="2"/>
        <v>0</v>
      </c>
      <c r="L15" s="51"/>
      <c r="N15" s="51"/>
    </row>
    <row r="16" s="25" customFormat="1" ht="14" customHeight="1" spans="1:14">
      <c r="A16" s="50"/>
      <c r="B16" s="51"/>
      <c r="C16" s="51"/>
      <c r="D16" s="194"/>
      <c r="E16" s="562">
        <f>IF(D16=0,0,IF(#REF!-D16&lt;0.999,"1年以内",IF(#REF!-D16&gt;4.999,"5年以上",IF(#REF!-D16&gt;3.999,"4-5年",IF(#REF!-D16&gt;2.999,"3-4年",IF(#REF!-D16&gt;1.999,"2-3年","1-2年"))))))</f>
        <v>0</v>
      </c>
      <c r="F16" s="55"/>
      <c r="G16" s="55"/>
      <c r="H16" s="86">
        <f t="shared" si="0"/>
        <v>0</v>
      </c>
      <c r="I16" s="55"/>
      <c r="J16" s="155">
        <f t="shared" si="1"/>
        <v>0</v>
      </c>
      <c r="K16" s="156">
        <f t="shared" si="2"/>
        <v>0</v>
      </c>
      <c r="L16" s="51"/>
      <c r="N16" s="51"/>
    </row>
    <row r="17" s="25" customFormat="1" ht="14" customHeight="1" spans="1:14">
      <c r="A17" s="50"/>
      <c r="B17" s="51"/>
      <c r="C17" s="51"/>
      <c r="D17" s="194"/>
      <c r="E17" s="562">
        <f>IF(D17=0,0,IF(#REF!-D17&lt;0.999,"1年以内",IF(#REF!-D17&gt;4.999,"5年以上",IF(#REF!-D17&gt;3.999,"4-5年",IF(#REF!-D17&gt;2.999,"3-4年",IF(#REF!-D17&gt;1.999,"2-3年","1-2年"))))))</f>
        <v>0</v>
      </c>
      <c r="F17" s="55"/>
      <c r="G17" s="55"/>
      <c r="H17" s="86">
        <f t="shared" si="0"/>
        <v>0</v>
      </c>
      <c r="I17" s="55"/>
      <c r="J17" s="155">
        <f t="shared" si="1"/>
        <v>0</v>
      </c>
      <c r="K17" s="156">
        <f t="shared" si="2"/>
        <v>0</v>
      </c>
      <c r="L17" s="51"/>
      <c r="N17" s="51"/>
    </row>
    <row r="18" s="25" customFormat="1" ht="14" customHeight="1" spans="1:14">
      <c r="A18" s="50"/>
      <c r="B18" s="51"/>
      <c r="C18" s="51"/>
      <c r="D18" s="194"/>
      <c r="E18" s="562">
        <f>IF(D18=0,0,IF(#REF!-D18&lt;0.999,"1年以内",IF(#REF!-D18&gt;4.999,"5年以上",IF(#REF!-D18&gt;3.999,"4-5年",IF(#REF!-D18&gt;2.999,"3-4年",IF(#REF!-D18&gt;1.999,"2-3年","1-2年"))))))</f>
        <v>0</v>
      </c>
      <c r="F18" s="55"/>
      <c r="G18" s="55"/>
      <c r="H18" s="86">
        <f t="shared" si="0"/>
        <v>0</v>
      </c>
      <c r="I18" s="55"/>
      <c r="J18" s="155">
        <f t="shared" si="1"/>
        <v>0</v>
      </c>
      <c r="K18" s="156">
        <f t="shared" si="2"/>
        <v>0</v>
      </c>
      <c r="L18" s="51"/>
      <c r="N18" s="51"/>
    </row>
    <row r="19" s="25" customFormat="1" ht="14" customHeight="1" spans="1:14">
      <c r="A19" s="50"/>
      <c r="B19" s="51"/>
      <c r="C19" s="51"/>
      <c r="D19" s="194"/>
      <c r="E19" s="562">
        <f>IF(D19=0,0,IF(#REF!-D19&lt;0.999,"1年以内",IF(#REF!-D19&gt;4.999,"5年以上",IF(#REF!-D19&gt;3.999,"4-5年",IF(#REF!-D19&gt;2.999,"3-4年",IF(#REF!-D19&gt;1.999,"2-3年","1-2年"))))))</f>
        <v>0</v>
      </c>
      <c r="F19" s="55"/>
      <c r="G19" s="55"/>
      <c r="H19" s="86">
        <f t="shared" si="0"/>
        <v>0</v>
      </c>
      <c r="I19" s="55"/>
      <c r="J19" s="155">
        <f t="shared" si="1"/>
        <v>0</v>
      </c>
      <c r="K19" s="156">
        <f t="shared" si="2"/>
        <v>0</v>
      </c>
      <c r="L19" s="51"/>
      <c r="N19" s="51"/>
    </row>
    <row r="20" s="25" customFormat="1" ht="14" customHeight="1" spans="1:14">
      <c r="A20" s="50"/>
      <c r="B20" s="51"/>
      <c r="C20" s="51"/>
      <c r="D20" s="194"/>
      <c r="E20" s="562">
        <f>IF(D20=0,0,IF(#REF!-D20&lt;0.999,"1年以内",IF(#REF!-D20&gt;4.999,"5年以上",IF(#REF!-D20&gt;3.999,"4-5年",IF(#REF!-D20&gt;2.999,"3-4年",IF(#REF!-D20&gt;1.999,"2-3年","1-2年"))))))</f>
        <v>0</v>
      </c>
      <c r="F20" s="55"/>
      <c r="G20" s="55"/>
      <c r="H20" s="86">
        <f t="shared" si="0"/>
        <v>0</v>
      </c>
      <c r="I20" s="55"/>
      <c r="J20" s="155">
        <f t="shared" si="1"/>
        <v>0</v>
      </c>
      <c r="K20" s="156">
        <f t="shared" si="2"/>
        <v>0</v>
      </c>
      <c r="L20" s="51"/>
      <c r="N20" s="51"/>
    </row>
    <row r="21" s="25" customFormat="1" ht="14" customHeight="1" spans="1:14">
      <c r="A21" s="50"/>
      <c r="B21" s="51"/>
      <c r="C21" s="51"/>
      <c r="D21" s="194"/>
      <c r="E21" s="562">
        <f>IF(D21=0,0,IF(#REF!-D21&lt;0.999,"1年以内",IF(#REF!-D21&gt;4.999,"5年以上",IF(#REF!-D21&gt;3.999,"4-5年",IF(#REF!-D21&gt;2.999,"3-4年",IF(#REF!-D21&gt;1.999,"2-3年","1-2年"))))))</f>
        <v>0</v>
      </c>
      <c r="F21" s="55"/>
      <c r="G21" s="55"/>
      <c r="H21" s="86">
        <f t="shared" si="0"/>
        <v>0</v>
      </c>
      <c r="I21" s="55"/>
      <c r="J21" s="155">
        <f t="shared" si="1"/>
        <v>0</v>
      </c>
      <c r="K21" s="156">
        <f t="shared" si="2"/>
        <v>0</v>
      </c>
      <c r="L21" s="51"/>
      <c r="N21" s="51"/>
    </row>
    <row r="22" s="25" customFormat="1" ht="14" customHeight="1" spans="1:14">
      <c r="A22" s="50"/>
      <c r="B22" s="51"/>
      <c r="C22" s="51"/>
      <c r="D22" s="194"/>
      <c r="E22" s="562">
        <f>IF(D22=0,0,IF(#REF!-D22&lt;0.999,"1年以内",IF(#REF!-D22&gt;4.999,"5年以上",IF(#REF!-D22&gt;3.999,"4-5年",IF(#REF!-D22&gt;2.999,"3-4年",IF(#REF!-D22&gt;1.999,"2-3年","1-2年"))))))</f>
        <v>0</v>
      </c>
      <c r="F22" s="55"/>
      <c r="G22" s="55"/>
      <c r="H22" s="86">
        <f t="shared" si="0"/>
        <v>0</v>
      </c>
      <c r="I22" s="55"/>
      <c r="J22" s="155">
        <f t="shared" si="1"/>
        <v>0</v>
      </c>
      <c r="K22" s="156">
        <f t="shared" si="2"/>
        <v>0</v>
      </c>
      <c r="L22" s="51"/>
      <c r="N22" s="51"/>
    </row>
    <row r="23" s="25" customFormat="1" ht="14" customHeight="1" spans="1:14">
      <c r="A23" s="50"/>
      <c r="B23" s="51"/>
      <c r="C23" s="51"/>
      <c r="D23" s="194"/>
      <c r="E23" s="562">
        <f>IF(D23=0,0,IF(#REF!-D23&lt;0.999,"1年以内",IF(#REF!-D23&gt;4.999,"5年以上",IF(#REF!-D23&gt;3.999,"4-5年",IF(#REF!-D23&gt;2.999,"3-4年",IF(#REF!-D23&gt;1.999,"2-3年","1-2年"))))))</f>
        <v>0</v>
      </c>
      <c r="F23" s="55"/>
      <c r="G23" s="55"/>
      <c r="H23" s="86">
        <f t="shared" si="0"/>
        <v>0</v>
      </c>
      <c r="I23" s="55"/>
      <c r="J23" s="155">
        <f t="shared" si="1"/>
        <v>0</v>
      </c>
      <c r="K23" s="156">
        <f t="shared" si="2"/>
        <v>0</v>
      </c>
      <c r="L23" s="51"/>
      <c r="N23" s="51"/>
    </row>
    <row r="24" s="25" customFormat="1" ht="14" customHeight="1" spans="1:14">
      <c r="A24" s="50"/>
      <c r="B24" s="51"/>
      <c r="C24" s="51"/>
      <c r="D24" s="194"/>
      <c r="E24" s="562">
        <f>IF(D24=0,0,IF(#REF!-D24&lt;0.999,"1年以内",IF(#REF!-D24&gt;4.999,"5年以上",IF(#REF!-D24&gt;3.999,"4-5年",IF(#REF!-D24&gt;2.999,"3-4年",IF(#REF!-D24&gt;1.999,"2-3年","1-2年"))))))</f>
        <v>0</v>
      </c>
      <c r="F24" s="55"/>
      <c r="G24" s="55"/>
      <c r="H24" s="86">
        <f t="shared" si="0"/>
        <v>0</v>
      </c>
      <c r="I24" s="55"/>
      <c r="J24" s="155">
        <f t="shared" si="1"/>
        <v>0</v>
      </c>
      <c r="K24" s="156">
        <f t="shared" si="2"/>
        <v>0</v>
      </c>
      <c r="L24" s="51"/>
      <c r="N24" s="51"/>
    </row>
    <row r="25" s="25" customFormat="1" ht="14" customHeight="1" spans="1:14">
      <c r="A25" s="50"/>
      <c r="B25" s="51"/>
      <c r="C25" s="51"/>
      <c r="D25" s="194"/>
      <c r="E25" s="562">
        <f>IF(D25=0,0,IF(#REF!-D25&lt;0.999,"1年以内",IF(#REF!-D25&gt;4.999,"5年以上",IF(#REF!-D25&gt;3.999,"4-5年",IF(#REF!-D25&gt;2.999,"3-4年",IF(#REF!-D25&gt;1.999,"2-3年","1-2年"))))))</f>
        <v>0</v>
      </c>
      <c r="F25" s="55"/>
      <c r="G25" s="55"/>
      <c r="H25" s="86">
        <f t="shared" si="0"/>
        <v>0</v>
      </c>
      <c r="I25" s="55"/>
      <c r="J25" s="155">
        <f t="shared" si="1"/>
        <v>0</v>
      </c>
      <c r="K25" s="156">
        <f t="shared" si="2"/>
        <v>0</v>
      </c>
      <c r="L25" s="51"/>
      <c r="N25" s="51"/>
    </row>
    <row r="26" s="25" customFormat="1" ht="14" customHeight="1" spans="1:14">
      <c r="A26" s="50"/>
      <c r="B26" s="51"/>
      <c r="C26" s="51"/>
      <c r="D26" s="194"/>
      <c r="E26" s="562">
        <f>IF(D26=0,0,IF(#REF!-D26&lt;0.999,"1年以内",IF(#REF!-D26&gt;4.999,"5年以上",IF(#REF!-D26&gt;3.999,"4-5年",IF(#REF!-D26&gt;2.999,"3-4年",IF(#REF!-D26&gt;1.999,"2-3年","1-2年"))))))</f>
        <v>0</v>
      </c>
      <c r="F26" s="55"/>
      <c r="G26" s="55"/>
      <c r="H26" s="86">
        <f t="shared" si="0"/>
        <v>0</v>
      </c>
      <c r="I26" s="55"/>
      <c r="J26" s="155">
        <f t="shared" si="1"/>
        <v>0</v>
      </c>
      <c r="K26" s="156">
        <f t="shared" si="2"/>
        <v>0</v>
      </c>
      <c r="L26" s="51"/>
      <c r="N26" s="51"/>
    </row>
    <row r="27" s="25" customFormat="1" ht="14" customHeight="1" spans="1:14">
      <c r="A27" s="50"/>
      <c r="B27" s="51"/>
      <c r="C27" s="51"/>
      <c r="D27" s="194"/>
      <c r="E27" s="562">
        <f>IF(D27=0,0,IF(#REF!-D27&lt;0.999,"1年以内",IF(#REF!-D27&gt;4.999,"5年以上",IF(#REF!-D27&gt;3.999,"4-5年",IF(#REF!-D27&gt;2.999,"3-4年",IF(#REF!-D27&gt;1.999,"2-3年","1-2年"))))))</f>
        <v>0</v>
      </c>
      <c r="F27" s="55"/>
      <c r="G27" s="55"/>
      <c r="H27" s="86">
        <f t="shared" si="0"/>
        <v>0</v>
      </c>
      <c r="I27" s="55"/>
      <c r="J27" s="155">
        <f t="shared" si="1"/>
        <v>0</v>
      </c>
      <c r="K27" s="156">
        <f t="shared" si="2"/>
        <v>0</v>
      </c>
      <c r="L27" s="51"/>
      <c r="N27" s="51"/>
    </row>
    <row r="28" s="25" customFormat="1" ht="14" customHeight="1" spans="1:14">
      <c r="A28" s="50"/>
      <c r="B28" s="51"/>
      <c r="C28" s="51"/>
      <c r="D28" s="194"/>
      <c r="E28" s="562">
        <f>IF(D28=0,0,IF(#REF!-D28&lt;0.999,"1年以内",IF(#REF!-D28&gt;4.999,"5年以上",IF(#REF!-D28&gt;3.999,"4-5年",IF(#REF!-D28&gt;2.999,"3-4年",IF(#REF!-D28&gt;1.999,"2-3年","1-2年"))))))</f>
        <v>0</v>
      </c>
      <c r="F28" s="55"/>
      <c r="G28" s="55"/>
      <c r="H28" s="86">
        <f t="shared" si="0"/>
        <v>0</v>
      </c>
      <c r="I28" s="55"/>
      <c r="J28" s="155">
        <f t="shared" si="1"/>
        <v>0</v>
      </c>
      <c r="K28" s="156">
        <f t="shared" si="2"/>
        <v>0</v>
      </c>
      <c r="L28" s="51"/>
      <c r="N28" s="51"/>
    </row>
    <row r="29" s="25" customFormat="1" ht="14" customHeight="1" spans="1:14">
      <c r="A29" s="50"/>
      <c r="B29" s="51"/>
      <c r="C29" s="51"/>
      <c r="D29" s="194"/>
      <c r="E29" s="562">
        <f>IF(D29=0,0,IF(#REF!-D29&lt;0.999,"1年以内",IF(#REF!-D29&gt;4.999,"5年以上",IF(#REF!-D29&gt;3.999,"4-5年",IF(#REF!-D29&gt;2.999,"3-4年",IF(#REF!-D29&gt;1.999,"2-3年","1-2年"))))))</f>
        <v>0</v>
      </c>
      <c r="F29" s="55"/>
      <c r="G29" s="55"/>
      <c r="H29" s="86">
        <f t="shared" si="0"/>
        <v>0</v>
      </c>
      <c r="I29" s="55"/>
      <c r="J29" s="155">
        <f t="shared" si="1"/>
        <v>0</v>
      </c>
      <c r="K29" s="156">
        <f t="shared" si="2"/>
        <v>0</v>
      </c>
      <c r="L29" s="51"/>
      <c r="N29" s="51"/>
    </row>
    <row r="30" s="25" customFormat="1" ht="14" customHeight="1" spans="1:14">
      <c r="A30" s="50"/>
      <c r="B30" s="51"/>
      <c r="C30" s="51"/>
      <c r="D30" s="194"/>
      <c r="E30" s="562">
        <f>IF(D30=0,0,IF(#REF!-D30&lt;0.999,"1年以内",IF(#REF!-D30&gt;4.999,"5年以上",IF(#REF!-D30&gt;3.999,"4-5年",IF(#REF!-D30&gt;2.999,"3-4年",IF(#REF!-D30&gt;1.999,"2-3年","1-2年"))))))</f>
        <v>0</v>
      </c>
      <c r="F30" s="55"/>
      <c r="G30" s="55"/>
      <c r="H30" s="86">
        <f t="shared" si="0"/>
        <v>0</v>
      </c>
      <c r="I30" s="55"/>
      <c r="J30" s="155">
        <f t="shared" si="1"/>
        <v>0</v>
      </c>
      <c r="K30" s="156">
        <f t="shared" si="2"/>
        <v>0</v>
      </c>
      <c r="L30" s="51"/>
      <c r="N30" s="51"/>
    </row>
    <row r="31" s="25" customFormat="1" ht="14" customHeight="1" spans="1:14">
      <c r="A31" s="50"/>
      <c r="B31" s="51"/>
      <c r="C31" s="51"/>
      <c r="D31" s="194"/>
      <c r="E31" s="562">
        <f>IF(D31=0,0,IF(#REF!-D31&lt;0.999,"1年以内",IF(#REF!-D31&gt;4.999,"5年以上",IF(#REF!-D31&gt;3.999,"4-5年",IF(#REF!-D31&gt;2.999,"3-4年",IF(#REF!-D31&gt;1.999,"2-3年","1-2年"))))))</f>
        <v>0</v>
      </c>
      <c r="F31" s="55"/>
      <c r="G31" s="55"/>
      <c r="H31" s="86">
        <f t="shared" si="0"/>
        <v>0</v>
      </c>
      <c r="I31" s="55"/>
      <c r="J31" s="155">
        <f t="shared" si="1"/>
        <v>0</v>
      </c>
      <c r="K31" s="156">
        <f t="shared" si="2"/>
        <v>0</v>
      </c>
      <c r="L31" s="51"/>
      <c r="N31" s="51"/>
    </row>
    <row r="32" s="26" customFormat="1" ht="14" customHeight="1" spans="1:14">
      <c r="A32" s="226" t="s">
        <v>72</v>
      </c>
      <c r="B32" s="227"/>
      <c r="C32" s="56"/>
      <c r="D32" s="58"/>
      <c r="E32" s="127">
        <f>IF(D32=0,0,IF((#REF!-D32)&lt;0.999,"1年以内",IF((#REF!-D32)&gt;4.999,"5年以上",IF((#REF!-D32)&gt;2.999,"3-4年",IF((#REF!-D32)&gt;3.999,"4-5年",IF((#REF!-D32)&gt;1.999,"2-3年","1-2年"))))))</f>
        <v>0</v>
      </c>
      <c r="F32" s="54">
        <f>ROUND(SUM(F7:F31),2)</f>
        <v>0</v>
      </c>
      <c r="G32" s="54">
        <f>ROUND(SUM(G7:G31),2)</f>
        <v>0</v>
      </c>
      <c r="H32" s="54">
        <f>ROUND(SUM(H7:H31),2)</f>
        <v>0</v>
      </c>
      <c r="I32" s="54">
        <f>ROUND(SUM(I7:I31),2)</f>
        <v>0</v>
      </c>
      <c r="J32" s="54">
        <f t="shared" si="1"/>
        <v>0</v>
      </c>
      <c r="K32" s="183">
        <f t="shared" si="2"/>
        <v>0</v>
      </c>
      <c r="L32" s="56"/>
      <c r="N32" s="54">
        <f>ROUND(SUM(N7:N31),2)</f>
        <v>0</v>
      </c>
    </row>
    <row r="33" s="25" customFormat="1" ht="14" customHeight="1" spans="1:14">
      <c r="A33" s="228" t="s">
        <v>257</v>
      </c>
      <c r="B33" s="229"/>
      <c r="C33" s="51"/>
      <c r="D33" s="52"/>
      <c r="E33" s="562">
        <f>IF(D33=0,0,IF((#REF!-D33)&lt;0.999,"1年以内",IF((#REF!-D33)&gt;4.999,"5年以上",IF((#REF!-D33)&gt;2.999,"3-4年",IF((#REF!-D33)&gt;3.999,"4-5年",IF((#REF!-D33)&gt;1.999,"2-3年","1-2年"))))))</f>
        <v>0</v>
      </c>
      <c r="F33" s="55"/>
      <c r="G33" s="55"/>
      <c r="H33" s="86">
        <f>F33+G33</f>
        <v>0</v>
      </c>
      <c r="I33" s="55"/>
      <c r="J33" s="155">
        <f t="shared" si="1"/>
        <v>0</v>
      </c>
      <c r="K33" s="156">
        <f t="shared" si="2"/>
        <v>0</v>
      </c>
      <c r="L33" s="51"/>
      <c r="N33" s="51"/>
    </row>
    <row r="34" s="25" customFormat="1" ht="14" customHeight="1" spans="1:14">
      <c r="A34" s="228" t="s">
        <v>258</v>
      </c>
      <c r="B34" s="529"/>
      <c r="C34" s="51"/>
      <c r="D34" s="52"/>
      <c r="E34" s="562"/>
      <c r="F34" s="55"/>
      <c r="G34" s="55"/>
      <c r="H34" s="86"/>
      <c r="I34" s="55">
        <f>N32</f>
        <v>0</v>
      </c>
      <c r="J34" s="155"/>
      <c r="K34" s="156"/>
      <c r="L34" s="51"/>
      <c r="N34" s="51"/>
    </row>
    <row r="35" s="26" customFormat="1" ht="14" customHeight="1" spans="1:14">
      <c r="A35" s="226" t="s">
        <v>72</v>
      </c>
      <c r="B35" s="227"/>
      <c r="C35" s="56"/>
      <c r="D35" s="58"/>
      <c r="E35" s="127">
        <f>IF(D35=0,0,IF((#REF!-D35)&lt;0.999,"1年以内",IF((#REF!-D35)&gt;4.999,"5年以上",IF((#REF!-D35)&gt;2.999,"3-4年",IF((#REF!-D35)&gt;3.999,"4-5年",IF((#REF!-D35)&gt;1.999,"2-3年","1-2年"))))))</f>
        <v>0</v>
      </c>
      <c r="F35" s="54">
        <f>F32-F33</f>
        <v>0</v>
      </c>
      <c r="G35" s="54">
        <f>G32-G33</f>
        <v>0</v>
      </c>
      <c r="H35" s="54">
        <f>H32-H33</f>
        <v>0</v>
      </c>
      <c r="I35" s="54">
        <f>I32-I34</f>
        <v>0</v>
      </c>
      <c r="J35" s="54">
        <f t="shared" si="1"/>
        <v>0</v>
      </c>
      <c r="K35" s="183">
        <f t="shared" si="2"/>
        <v>0</v>
      </c>
      <c r="L35" s="56"/>
      <c r="N35" s="56"/>
    </row>
    <row r="36" ht="13.05" customHeight="1" spans="1:14">
      <c r="A36" s="27" t="e">
        <f>#REF!&amp;#REF!</f>
        <v>#REF!</v>
      </c>
      <c r="H36" s="148" t="e">
        <f>#REF!</f>
        <v>#REF!</v>
      </c>
    </row>
    <row r="37" ht="13.05" customHeight="1" spans="1:14">
      <c r="A37" s="27" t="e">
        <f>#REF!&amp;#REF!&amp;#REF!&amp;#REF!&amp;#REF!&amp;#REF!&amp;#REF!</f>
        <v>#REF!</v>
      </c>
      <c r="H37" s="148" t="e">
        <f>#REF!&amp;#REF!</f>
        <v>#REF!</v>
      </c>
    </row>
  </sheetData>
  <sheetProtection formatCells="0" formatColumns="0" formatRows="0" insertRows="0" deleteRows="0" autoFilter="0"/>
  <mergeCells count="6">
    <mergeCell ref="A2:L2"/>
    <mergeCell ref="A4:L4"/>
    <mergeCell ref="A32:B32"/>
    <mergeCell ref="A33:B33"/>
    <mergeCell ref="A34:B34"/>
    <mergeCell ref="A35:B35"/>
  </mergeCells>
  <hyperlinks>
    <hyperlink ref="B1" location="参数!M25" display="返回索引页"/>
    <hyperlink ref="A1" location="流动资产汇总表!B13" display="返回"/>
  </hyperlinks>
  <printOptions horizontalCentered="1"/>
  <pageMargins left="0.748031496062992" right="0.748031496062992" top="0.87" bottom="0.75" header="1.11" footer="0.68"/>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A6" sqref="$A6:$XFD6"/>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259</v>
      </c>
      <c r="B2" s="144"/>
      <c r="C2" s="144"/>
      <c r="D2" s="144"/>
      <c r="E2" s="144"/>
      <c r="F2" s="144"/>
      <c r="G2" s="144"/>
      <c r="H2" s="144"/>
    </row>
    <row r="3" ht="11.2" customHeight="1" spans="1:8">
      <c r="A3" s="145"/>
      <c r="B3" s="145"/>
      <c r="C3" s="145"/>
      <c r="D3" s="145"/>
      <c r="E3" s="145"/>
      <c r="F3" s="145"/>
      <c r="G3" s="145"/>
      <c r="H3" s="146" t="s">
        <v>260</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19.05" customHeight="1" spans="1:8">
      <c r="A6" s="149" t="s">
        <v>119</v>
      </c>
      <c r="B6" s="45" t="s">
        <v>82</v>
      </c>
      <c r="C6" s="45" t="s">
        <v>120</v>
      </c>
      <c r="D6" s="45" t="s">
        <v>121</v>
      </c>
      <c r="E6" s="150" t="s">
        <v>122</v>
      </c>
      <c r="F6" s="150" t="s">
        <v>123</v>
      </c>
      <c r="G6" s="150" t="s">
        <v>124</v>
      </c>
      <c r="H6" s="151" t="s">
        <v>125</v>
      </c>
    </row>
    <row r="7" s="27" customFormat="1" ht="18" customHeight="1" spans="1:8">
      <c r="A7" s="152" t="s">
        <v>261</v>
      </c>
      <c r="B7" s="188" t="s">
        <v>141</v>
      </c>
      <c r="C7" s="154">
        <f>其他应收款!F35</f>
        <v>0</v>
      </c>
      <c r="D7" s="154">
        <f>C7-E7</f>
        <v>0</v>
      </c>
      <c r="E7" s="154">
        <f>其他应收款!O35</f>
        <v>0</v>
      </c>
      <c r="F7" s="154">
        <f>其他应收款!P35</f>
        <v>0</v>
      </c>
      <c r="G7" s="155">
        <f>IF((F7-E7)=0,0,F7-E7)</f>
        <v>0</v>
      </c>
      <c r="H7" s="156">
        <f>IF(G7=0,0,IF(G7=F7,100,IF(E7&lt;0,-(G7/E7*100),IF(G7&gt;0,ABS(G7/E7*100),(G7/E7*100)))))</f>
        <v>0</v>
      </c>
    </row>
    <row r="8" s="27" customFormat="1" ht="18" customHeight="1" spans="1:8">
      <c r="A8" s="152" t="s">
        <v>262</v>
      </c>
      <c r="B8" s="188" t="s">
        <v>263</v>
      </c>
      <c r="C8" s="154">
        <f>应收利息!G34</f>
        <v>0</v>
      </c>
      <c r="D8" s="154">
        <f t="shared" ref="D8:D9" si="0">C8-E8</f>
        <v>0</v>
      </c>
      <c r="E8" s="154">
        <f>应收利息!I34</f>
        <v>0</v>
      </c>
      <c r="F8" s="154">
        <f>应收利息!J34</f>
        <v>0</v>
      </c>
      <c r="G8" s="155">
        <f t="shared" ref="G8:G17" si="1">IF((F8-E8)=0,0,F8-E8)</f>
        <v>0</v>
      </c>
      <c r="H8" s="156">
        <f t="shared" ref="H8:H17" si="2">IF(G8=0,0,IF(G8=F8,100,IF(E8&lt;0,-(G8/E8*100),IF(G8&gt;0,ABS(G8/E8*100),(G8/E8*100)))))</f>
        <v>0</v>
      </c>
    </row>
    <row r="9" s="27" customFormat="1" ht="18" customHeight="1" spans="1:8">
      <c r="A9" s="152" t="s">
        <v>264</v>
      </c>
      <c r="B9" s="188" t="s">
        <v>265</v>
      </c>
      <c r="C9" s="154">
        <f>应收股利!E34</f>
        <v>0</v>
      </c>
      <c r="D9" s="154">
        <f t="shared" si="0"/>
        <v>0</v>
      </c>
      <c r="E9" s="154">
        <f>应收股利!G34</f>
        <v>0</v>
      </c>
      <c r="F9" s="154">
        <f>应收股利!H34</f>
        <v>0</v>
      </c>
      <c r="G9" s="155">
        <f t="shared" si="1"/>
        <v>0</v>
      </c>
      <c r="H9" s="156">
        <f t="shared" si="2"/>
        <v>0</v>
      </c>
    </row>
    <row r="10" s="27" customFormat="1" ht="18" customHeight="1" spans="1:8">
      <c r="A10" s="152"/>
      <c r="B10" s="157"/>
      <c r="C10" s="154"/>
      <c r="D10" s="154"/>
      <c r="E10" s="154"/>
      <c r="F10" s="154"/>
      <c r="G10" s="155">
        <f t="shared" si="1"/>
        <v>0</v>
      </c>
      <c r="H10" s="156">
        <f t="shared" si="2"/>
        <v>0</v>
      </c>
    </row>
    <row r="11" s="27" customFormat="1" ht="18" customHeight="1" spans="1:8">
      <c r="A11" s="152"/>
      <c r="B11" s="157"/>
      <c r="C11" s="154"/>
      <c r="D11" s="154"/>
      <c r="E11" s="154"/>
      <c r="F11" s="154"/>
      <c r="G11" s="155">
        <f t="shared" si="1"/>
        <v>0</v>
      </c>
      <c r="H11" s="156">
        <f t="shared" si="2"/>
        <v>0</v>
      </c>
    </row>
    <row r="12" s="27" customFormat="1" ht="18" customHeight="1" spans="1:8">
      <c r="A12" s="152"/>
      <c r="B12" s="157"/>
      <c r="C12" s="154"/>
      <c r="D12" s="154"/>
      <c r="E12" s="154"/>
      <c r="F12" s="154"/>
      <c r="G12" s="155">
        <f t="shared" si="1"/>
        <v>0</v>
      </c>
      <c r="H12" s="156">
        <f t="shared" si="2"/>
        <v>0</v>
      </c>
    </row>
    <row r="13" s="27" customFormat="1" ht="18" customHeight="1" spans="1:8">
      <c r="A13" s="152"/>
      <c r="B13" s="158"/>
      <c r="C13" s="154"/>
      <c r="D13" s="154"/>
      <c r="E13" s="154"/>
      <c r="F13" s="154"/>
      <c r="G13" s="155">
        <f t="shared" si="1"/>
        <v>0</v>
      </c>
      <c r="H13" s="156">
        <f t="shared" si="2"/>
        <v>0</v>
      </c>
    </row>
    <row r="14" s="27" customFormat="1" ht="18" customHeight="1" spans="1:8">
      <c r="A14" s="152"/>
      <c r="B14" s="158"/>
      <c r="C14" s="154"/>
      <c r="D14" s="154"/>
      <c r="E14" s="154"/>
      <c r="F14" s="154"/>
      <c r="G14" s="155">
        <f t="shared" si="1"/>
        <v>0</v>
      </c>
      <c r="H14" s="156">
        <f t="shared" si="2"/>
        <v>0</v>
      </c>
    </row>
    <row r="15" s="27" customFormat="1" ht="18" customHeight="1" spans="1:8">
      <c r="A15" s="152"/>
      <c r="B15" s="159"/>
      <c r="C15" s="154"/>
      <c r="D15" s="154"/>
      <c r="E15" s="154"/>
      <c r="F15" s="154"/>
      <c r="G15" s="155">
        <f t="shared" si="1"/>
        <v>0</v>
      </c>
      <c r="H15" s="156">
        <f t="shared" si="2"/>
        <v>0</v>
      </c>
    </row>
    <row r="16" s="27" customFormat="1" ht="18" customHeight="1" spans="1:8">
      <c r="A16" s="152"/>
      <c r="B16" s="159"/>
      <c r="C16" s="154"/>
      <c r="D16" s="154"/>
      <c r="E16" s="154"/>
      <c r="F16" s="154"/>
      <c r="G16" s="155">
        <f t="shared" si="1"/>
        <v>0</v>
      </c>
      <c r="H16" s="156">
        <f t="shared" si="2"/>
        <v>0</v>
      </c>
    </row>
    <row r="17" s="26" customFormat="1" ht="18" customHeight="1" spans="1:8">
      <c r="A17" s="160" t="s">
        <v>266</v>
      </c>
      <c r="B17" s="161"/>
      <c r="C17" s="162">
        <f>SUM(C7:C16)</f>
        <v>0</v>
      </c>
      <c r="D17" s="162">
        <f>SUM(D7:D16)</f>
        <v>0</v>
      </c>
      <c r="E17" s="162">
        <f>SUM(E7:E16)</f>
        <v>0</v>
      </c>
      <c r="F17" s="162">
        <f>SUM(F7:F16)</f>
        <v>0</v>
      </c>
      <c r="G17" s="155">
        <f t="shared" si="1"/>
        <v>0</v>
      </c>
      <c r="H17" s="156">
        <f t="shared" si="2"/>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8" location="应收利息!A1" display="应收利息"/>
    <hyperlink ref="B9" location="应收股利!A1" display="应收股利"/>
    <hyperlink ref="A1" location="流动资产汇总表!B14" display="返回"/>
    <hyperlink ref="B1" location="参数!M26" display="返回索引页"/>
    <hyperlink ref="B7" location="其他应收款!A1" display="其他应收款"/>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92380952380952" style="27" customWidth="1"/>
    <col min="2" max="2" width="30.2857142857143" style="27" customWidth="1"/>
    <col min="3" max="3" width="12.0761904761905" style="27" customWidth="1"/>
    <col min="4" max="4" width="9.92380952380952" style="28" customWidth="1"/>
    <col min="5" max="5" width="9.92380952380952" style="27" customWidth="1"/>
    <col min="6" max="6" width="12.7142857142857" style="27" hidden="1" customWidth="1" outlineLevel="1"/>
    <col min="7" max="13" width="10.7142857142857" style="27" hidden="1" customWidth="1" outlineLevel="1"/>
    <col min="14" max="14" width="12.7142857142857" style="27" hidden="1" customWidth="1" outlineLevel="1"/>
    <col min="15" max="15" width="14.4285714285714" style="148" customWidth="1" collapsed="1"/>
    <col min="16" max="17" width="14.4285714285714" style="148" customWidth="1"/>
    <col min="18" max="18" width="9.92380952380952" style="29" customWidth="1"/>
    <col min="19" max="19" width="23" style="27" customWidth="1"/>
    <col min="20" max="20" width="2.71428571428571" style="27" customWidth="1"/>
    <col min="21" max="21" width="11.2857142857143" style="27" customWidth="1"/>
    <col min="22" max="16384" width="9.07619047619048" style="27"/>
  </cols>
  <sheetData>
    <row r="1" s="22" customFormat="1" customHeight="1" spans="1:21">
      <c r="A1" s="30" t="s">
        <v>116</v>
      </c>
      <c r="B1" s="31" t="s">
        <v>8</v>
      </c>
      <c r="D1" s="33"/>
      <c r="O1" s="196"/>
      <c r="P1" s="196"/>
      <c r="Q1" s="196"/>
      <c r="R1" s="34"/>
    </row>
    <row r="2" s="23" customFormat="1" ht="20" customHeight="1" spans="1:21">
      <c r="A2" s="35" t="s">
        <v>267</v>
      </c>
      <c r="B2" s="36"/>
      <c r="C2" s="36"/>
      <c r="D2" s="36"/>
      <c r="E2" s="36"/>
      <c r="F2" s="36"/>
      <c r="G2" s="36"/>
      <c r="H2" s="36"/>
      <c r="I2" s="36"/>
      <c r="J2" s="36"/>
      <c r="K2" s="36"/>
      <c r="L2" s="36"/>
      <c r="M2" s="36"/>
      <c r="N2" s="36"/>
      <c r="O2" s="36"/>
      <c r="P2" s="36"/>
      <c r="Q2" s="36"/>
      <c r="R2" s="36"/>
      <c r="S2" s="36"/>
    </row>
    <row r="3" s="23" customFormat="1" ht="11.2" customHeight="1" spans="1:21">
      <c r="A3" s="6"/>
      <c r="B3" s="6"/>
      <c r="C3" s="6"/>
      <c r="D3" s="6"/>
      <c r="E3" s="6"/>
      <c r="F3" s="6"/>
      <c r="G3" s="6"/>
      <c r="H3" s="6"/>
      <c r="I3" s="6"/>
      <c r="J3" s="6"/>
      <c r="K3" s="6"/>
      <c r="L3" s="6"/>
      <c r="M3" s="6"/>
      <c r="N3" s="6"/>
      <c r="O3" s="37"/>
      <c r="P3" s="37"/>
      <c r="Q3" s="37"/>
      <c r="R3" s="37"/>
      <c r="S3" s="179" t="s">
        <v>268</v>
      </c>
    </row>
    <row r="4" ht="11.2" customHeight="1" spans="1:21">
      <c r="A4" s="39" t="e">
        <f>#REF!&amp;#REF!&amp;#REF!&amp;#REF!&amp;#REF!&amp;#REF!&amp;#REF!</f>
        <v>#REF!</v>
      </c>
      <c r="B4" s="39"/>
      <c r="C4" s="39"/>
      <c r="D4" s="39"/>
      <c r="E4" s="39"/>
      <c r="F4" s="39"/>
      <c r="G4" s="39"/>
      <c r="H4" s="39"/>
      <c r="I4" s="39"/>
      <c r="J4" s="39"/>
      <c r="K4" s="39"/>
      <c r="L4" s="39"/>
      <c r="M4" s="39"/>
      <c r="N4" s="39"/>
      <c r="O4" s="39"/>
      <c r="P4" s="39"/>
      <c r="Q4" s="39"/>
      <c r="R4" s="39"/>
      <c r="S4" s="39"/>
    </row>
    <row r="5" ht="11.2" customHeight="1" spans="1:21">
      <c r="A5" s="40" t="e">
        <f>#REF!&amp;#REF!</f>
        <v>#REF!</v>
      </c>
      <c r="B5" s="40"/>
      <c r="D5" s="638"/>
      <c r="O5" s="147"/>
      <c r="P5" s="164"/>
      <c r="Q5" s="164"/>
      <c r="S5" s="44" t="s">
        <v>35</v>
      </c>
    </row>
    <row r="6" s="24" customFormat="1" ht="18" customHeight="1" spans="1:21">
      <c r="A6" s="45" t="s">
        <v>102</v>
      </c>
      <c r="B6" s="46" t="s">
        <v>269</v>
      </c>
      <c r="C6" s="46" t="s">
        <v>229</v>
      </c>
      <c r="D6" s="47" t="s">
        <v>230</v>
      </c>
      <c r="E6" s="46" t="s">
        <v>231</v>
      </c>
      <c r="F6" s="46" t="s">
        <v>120</v>
      </c>
      <c r="G6" s="46" t="s">
        <v>232</v>
      </c>
      <c r="H6" s="46" t="s">
        <v>233</v>
      </c>
      <c r="I6" s="46" t="s">
        <v>234</v>
      </c>
      <c r="J6" s="46" t="s">
        <v>235</v>
      </c>
      <c r="K6" s="46" t="s">
        <v>236</v>
      </c>
      <c r="L6" s="46" t="s">
        <v>237</v>
      </c>
      <c r="M6" s="110" t="s">
        <v>238</v>
      </c>
      <c r="N6" s="46" t="s">
        <v>121</v>
      </c>
      <c r="O6" s="613" t="s">
        <v>122</v>
      </c>
      <c r="P6" s="150" t="s">
        <v>123</v>
      </c>
      <c r="Q6" s="150" t="s">
        <v>168</v>
      </c>
      <c r="R6" s="49" t="s">
        <v>125</v>
      </c>
      <c r="S6" s="46" t="s">
        <v>256</v>
      </c>
      <c r="U6" s="45" t="s">
        <v>239</v>
      </c>
    </row>
    <row r="7" s="25" customFormat="1" ht="14" customHeight="1" spans="1:21">
      <c r="A7" s="50"/>
      <c r="B7" s="51"/>
      <c r="C7" s="51"/>
      <c r="D7" s="194"/>
      <c r="E7" s="562">
        <f>IF(D7=0,0,IF(#REF!-D7&lt;0.999,"1年以内",IF(#REF!-D7&gt;4.999,"5年以上",IF(#REF!-D7&gt;3.999,"4-5年",IF(#REF!-D7&gt;2.999,"3-4年",IF(#REF!-D7&gt;1.999,"2-3年","1-2年"))))))</f>
        <v>0</v>
      </c>
      <c r="F7" s="55"/>
      <c r="G7" s="55"/>
      <c r="H7" s="55"/>
      <c r="I7" s="55"/>
      <c r="J7" s="55"/>
      <c r="K7" s="55"/>
      <c r="L7" s="55"/>
      <c r="M7" s="55">
        <f>SUM(G7:L7)-F7</f>
        <v>0</v>
      </c>
      <c r="N7" s="55"/>
      <c r="O7" s="86">
        <f>F7+N7</f>
        <v>0</v>
      </c>
      <c r="P7" s="55"/>
      <c r="Q7" s="155">
        <f>IF((P7-O7)=0,0,P7-O7)</f>
        <v>0</v>
      </c>
      <c r="R7" s="156">
        <f>IF(Q7=0,0,IF(Q7=P7,100,IF(O7&lt;0,-(Q7/O7*100),IF(Q7&gt;0,ABS(Q7/O7*100),(Q7/O7*100)))))</f>
        <v>0</v>
      </c>
      <c r="S7" s="51"/>
      <c r="U7" s="51"/>
    </row>
    <row r="8" s="25" customFormat="1" ht="14" customHeight="1" spans="1:21">
      <c r="A8" s="50"/>
      <c r="B8" s="51"/>
      <c r="C8" s="51"/>
      <c r="D8" s="194"/>
      <c r="E8" s="562">
        <f>IF(D8=0,0,IF(#REF!-D8&lt;0.999,"1年以内",IF(#REF!-D8&gt;4.999,"5年以上",IF(#REF!-D8&gt;3.999,"4-5年",IF(#REF!-D8&gt;2.999,"3-4年",IF(#REF!-D8&gt;1.999,"2-3年","1-2年"))))))</f>
        <v>0</v>
      </c>
      <c r="F8" s="55"/>
      <c r="G8" s="55"/>
      <c r="H8" s="55"/>
      <c r="I8" s="55"/>
      <c r="J8" s="55"/>
      <c r="K8" s="55"/>
      <c r="L8" s="55"/>
      <c r="M8" s="55">
        <f t="shared" ref="M8:M33" si="0">SUM(G8:L8)-F8</f>
        <v>0</v>
      </c>
      <c r="N8" s="55"/>
      <c r="O8" s="86">
        <f t="shared" ref="O8:O33" si="1">F8+N8</f>
        <v>0</v>
      </c>
      <c r="P8" s="55"/>
      <c r="Q8" s="155">
        <f t="shared" ref="Q8:Q35" si="2">IF((P8-O8)=0,0,P8-O8)</f>
        <v>0</v>
      </c>
      <c r="R8" s="156">
        <f t="shared" ref="R8:R35" si="3">IF(Q8=0,0,IF(Q8=P8,100,IF(O8&lt;0,-(Q8/O8*100),IF(Q8&gt;0,ABS(Q8/O8*100),(Q8/O8*100)))))</f>
        <v>0</v>
      </c>
      <c r="S8" s="51"/>
      <c r="U8" s="51"/>
    </row>
    <row r="9" s="25" customFormat="1" ht="14" customHeight="1" spans="1:21">
      <c r="A9" s="50"/>
      <c r="B9" s="51"/>
      <c r="C9" s="51"/>
      <c r="D9" s="194"/>
      <c r="E9" s="562">
        <f>IF(D9=0,0,IF(#REF!-D9&lt;0.999,"1年以内",IF(#REF!-D9&gt;4.999,"5年以上",IF(#REF!-D9&gt;3.999,"4-5年",IF(#REF!-D9&gt;2.999,"3-4年",IF(#REF!-D9&gt;1.999,"2-3年","1-2年"))))))</f>
        <v>0</v>
      </c>
      <c r="F9" s="55"/>
      <c r="G9" s="55"/>
      <c r="H9" s="55"/>
      <c r="I9" s="55"/>
      <c r="J9" s="55"/>
      <c r="K9" s="55"/>
      <c r="L9" s="55"/>
      <c r="M9" s="55">
        <f t="shared" si="0"/>
        <v>0</v>
      </c>
      <c r="N9" s="55"/>
      <c r="O9" s="86">
        <f t="shared" si="1"/>
        <v>0</v>
      </c>
      <c r="P9" s="55"/>
      <c r="Q9" s="155">
        <f t="shared" si="2"/>
        <v>0</v>
      </c>
      <c r="R9" s="156">
        <f t="shared" si="3"/>
        <v>0</v>
      </c>
      <c r="S9" s="51"/>
      <c r="U9" s="51"/>
    </row>
    <row r="10" s="25" customFormat="1" ht="14" customHeight="1" spans="1:21">
      <c r="A10" s="50"/>
      <c r="B10" s="51"/>
      <c r="C10" s="51"/>
      <c r="D10" s="194"/>
      <c r="E10" s="562">
        <f>IF(D10=0,0,IF(#REF!-D10&lt;0.999,"1年以内",IF(#REF!-D10&gt;4.999,"5年以上",IF(#REF!-D10&gt;3.999,"4-5年",IF(#REF!-D10&gt;2.999,"3-4年",IF(#REF!-D10&gt;1.999,"2-3年","1-2年"))))))</f>
        <v>0</v>
      </c>
      <c r="F10" s="55"/>
      <c r="G10" s="55"/>
      <c r="H10" s="55"/>
      <c r="I10" s="55"/>
      <c r="J10" s="55"/>
      <c r="K10" s="55"/>
      <c r="L10" s="55"/>
      <c r="M10" s="55">
        <f t="shared" si="0"/>
        <v>0</v>
      </c>
      <c r="N10" s="55"/>
      <c r="O10" s="86">
        <f t="shared" si="1"/>
        <v>0</v>
      </c>
      <c r="P10" s="55"/>
      <c r="Q10" s="155">
        <f t="shared" si="2"/>
        <v>0</v>
      </c>
      <c r="R10" s="156">
        <f t="shared" si="3"/>
        <v>0</v>
      </c>
      <c r="S10" s="51"/>
      <c r="U10" s="51"/>
    </row>
    <row r="11" s="25" customFormat="1" ht="14" customHeight="1" spans="1:21">
      <c r="A11" s="50"/>
      <c r="B11" s="51"/>
      <c r="C11" s="51"/>
      <c r="D11" s="194"/>
      <c r="E11" s="562">
        <f>IF(D11=0,0,IF(#REF!-D11&lt;0.999,"1年以内",IF(#REF!-D11&gt;4.999,"5年以上",IF(#REF!-D11&gt;3.999,"4-5年",IF(#REF!-D11&gt;2.999,"3-4年",IF(#REF!-D11&gt;1.999,"2-3年","1-2年"))))))</f>
        <v>0</v>
      </c>
      <c r="F11" s="55"/>
      <c r="G11" s="55"/>
      <c r="H11" s="55"/>
      <c r="I11" s="55"/>
      <c r="J11" s="55"/>
      <c r="K11" s="55"/>
      <c r="L11" s="55"/>
      <c r="M11" s="55">
        <f t="shared" si="0"/>
        <v>0</v>
      </c>
      <c r="N11" s="55"/>
      <c r="O11" s="86">
        <f t="shared" si="1"/>
        <v>0</v>
      </c>
      <c r="P11" s="55"/>
      <c r="Q11" s="155">
        <f t="shared" si="2"/>
        <v>0</v>
      </c>
      <c r="R11" s="156">
        <f t="shared" si="3"/>
        <v>0</v>
      </c>
      <c r="S11" s="51"/>
      <c r="U11" s="51"/>
    </row>
    <row r="12" s="25" customFormat="1" ht="14" customHeight="1" spans="1:21">
      <c r="A12" s="50"/>
      <c r="B12" s="51"/>
      <c r="C12" s="51"/>
      <c r="D12" s="194"/>
      <c r="E12" s="562">
        <f>IF(D12=0,0,IF(#REF!-D12&lt;0.999,"1年以内",IF(#REF!-D12&gt;4.999,"5年以上",IF(#REF!-D12&gt;3.999,"4-5年",IF(#REF!-D12&gt;2.999,"3-4年",IF(#REF!-D12&gt;1.999,"2-3年","1-2年"))))))</f>
        <v>0</v>
      </c>
      <c r="F12" s="55"/>
      <c r="G12" s="55"/>
      <c r="H12" s="55"/>
      <c r="I12" s="55"/>
      <c r="J12" s="55"/>
      <c r="K12" s="55"/>
      <c r="L12" s="55"/>
      <c r="M12" s="55">
        <f t="shared" si="0"/>
        <v>0</v>
      </c>
      <c r="N12" s="55"/>
      <c r="O12" s="86">
        <f t="shared" si="1"/>
        <v>0</v>
      </c>
      <c r="P12" s="55"/>
      <c r="Q12" s="155">
        <f t="shared" si="2"/>
        <v>0</v>
      </c>
      <c r="R12" s="156">
        <f t="shared" si="3"/>
        <v>0</v>
      </c>
      <c r="S12" s="51"/>
      <c r="U12" s="51"/>
    </row>
    <row r="13" s="25" customFormat="1" ht="14" customHeight="1" spans="1:21">
      <c r="A13" s="50"/>
      <c r="B13" s="51"/>
      <c r="C13" s="51"/>
      <c r="D13" s="194"/>
      <c r="E13" s="562">
        <f>IF(D13=0,0,IF(#REF!-D13&lt;0.999,"1年以内",IF(#REF!-D13&gt;4.999,"5年以上",IF(#REF!-D13&gt;3.999,"4-5年",IF(#REF!-D13&gt;2.999,"3-4年",IF(#REF!-D13&gt;1.999,"2-3年","1-2年"))))))</f>
        <v>0</v>
      </c>
      <c r="F13" s="55"/>
      <c r="G13" s="55"/>
      <c r="H13" s="55"/>
      <c r="I13" s="55"/>
      <c r="J13" s="55"/>
      <c r="K13" s="55"/>
      <c r="L13" s="55"/>
      <c r="M13" s="55">
        <f t="shared" si="0"/>
        <v>0</v>
      </c>
      <c r="N13" s="55"/>
      <c r="O13" s="86">
        <f t="shared" si="1"/>
        <v>0</v>
      </c>
      <c r="P13" s="55"/>
      <c r="Q13" s="155">
        <f t="shared" si="2"/>
        <v>0</v>
      </c>
      <c r="R13" s="156">
        <f t="shared" si="3"/>
        <v>0</v>
      </c>
      <c r="S13" s="51"/>
      <c r="U13" s="51"/>
    </row>
    <row r="14" s="25" customFormat="1" ht="14" customHeight="1" spans="1:21">
      <c r="A14" s="50"/>
      <c r="B14" s="51"/>
      <c r="C14" s="51"/>
      <c r="D14" s="194"/>
      <c r="E14" s="562">
        <f>IF(D14=0,0,IF(#REF!-D14&lt;0.999,"1年以内",IF(#REF!-D14&gt;4.999,"5年以上",IF(#REF!-D14&gt;3.999,"4-5年",IF(#REF!-D14&gt;2.999,"3-4年",IF(#REF!-D14&gt;1.999,"2-3年","1-2年"))))))</f>
        <v>0</v>
      </c>
      <c r="F14" s="55"/>
      <c r="G14" s="55"/>
      <c r="H14" s="55"/>
      <c r="I14" s="55"/>
      <c r="J14" s="55"/>
      <c r="K14" s="55"/>
      <c r="L14" s="55"/>
      <c r="M14" s="55">
        <f t="shared" si="0"/>
        <v>0</v>
      </c>
      <c r="N14" s="55"/>
      <c r="O14" s="86">
        <f t="shared" si="1"/>
        <v>0</v>
      </c>
      <c r="P14" s="55"/>
      <c r="Q14" s="155">
        <f t="shared" si="2"/>
        <v>0</v>
      </c>
      <c r="R14" s="156">
        <f t="shared" si="3"/>
        <v>0</v>
      </c>
      <c r="S14" s="51"/>
      <c r="U14" s="51"/>
    </row>
    <row r="15" s="25" customFormat="1" ht="14" customHeight="1" spans="1:21">
      <c r="A15" s="50"/>
      <c r="B15" s="51"/>
      <c r="C15" s="51"/>
      <c r="D15" s="52"/>
      <c r="E15" s="562">
        <f>IF(D15=0,0,IF(#REF!-D15&lt;0.999,"1年以内",IF(#REF!-D15&gt;4.999,"5年以上",IF(#REF!-D15&gt;3.999,"4-5年",IF(#REF!-D15&gt;2.999,"3-4年",IF(#REF!-D15&gt;1.999,"2-3年","1-2年"))))))</f>
        <v>0</v>
      </c>
      <c r="F15" s="55"/>
      <c r="G15" s="55"/>
      <c r="H15" s="55"/>
      <c r="I15" s="55"/>
      <c r="J15" s="55"/>
      <c r="K15" s="55"/>
      <c r="L15" s="55"/>
      <c r="M15" s="55">
        <f t="shared" si="0"/>
        <v>0</v>
      </c>
      <c r="N15" s="55"/>
      <c r="O15" s="86">
        <f t="shared" si="1"/>
        <v>0</v>
      </c>
      <c r="P15" s="55"/>
      <c r="Q15" s="155">
        <f t="shared" si="2"/>
        <v>0</v>
      </c>
      <c r="R15" s="156">
        <f t="shared" si="3"/>
        <v>0</v>
      </c>
      <c r="S15" s="51"/>
      <c r="U15" s="51"/>
    </row>
    <row r="16" s="25" customFormat="1" ht="14" customHeight="1" spans="1:21">
      <c r="A16" s="50"/>
      <c r="B16" s="51"/>
      <c r="C16" s="51"/>
      <c r="D16" s="52"/>
      <c r="E16" s="562">
        <f>IF(D16=0,0,IF(#REF!-D16&lt;0.999,"1年以内",IF(#REF!-D16&gt;4.999,"5年以上",IF(#REF!-D16&gt;3.999,"4-5年",IF(#REF!-D16&gt;2.999,"3-4年",IF(#REF!-D16&gt;1.999,"2-3年","1-2年"))))))</f>
        <v>0</v>
      </c>
      <c r="F16" s="55"/>
      <c r="G16" s="55"/>
      <c r="H16" s="55"/>
      <c r="I16" s="55"/>
      <c r="J16" s="55"/>
      <c r="K16" s="55"/>
      <c r="L16" s="55"/>
      <c r="M16" s="55">
        <f t="shared" si="0"/>
        <v>0</v>
      </c>
      <c r="N16" s="55"/>
      <c r="O16" s="86">
        <f t="shared" si="1"/>
        <v>0</v>
      </c>
      <c r="P16" s="55"/>
      <c r="Q16" s="155">
        <f t="shared" si="2"/>
        <v>0</v>
      </c>
      <c r="R16" s="156">
        <f t="shared" si="3"/>
        <v>0</v>
      </c>
      <c r="S16" s="51"/>
      <c r="U16" s="51"/>
    </row>
    <row r="17" s="25" customFormat="1" ht="14" customHeight="1" spans="1:21">
      <c r="A17" s="50"/>
      <c r="B17" s="51"/>
      <c r="C17" s="51"/>
      <c r="D17" s="52"/>
      <c r="E17" s="562">
        <f>IF(D17=0,0,IF(#REF!-D17&lt;0.999,"1年以内",IF(#REF!-D17&gt;4.999,"5年以上",IF(#REF!-D17&gt;3.999,"4-5年",IF(#REF!-D17&gt;2.999,"3-4年",IF(#REF!-D17&gt;1.999,"2-3年","1-2年"))))))</f>
        <v>0</v>
      </c>
      <c r="F17" s="55"/>
      <c r="G17" s="55"/>
      <c r="H17" s="55"/>
      <c r="I17" s="55"/>
      <c r="J17" s="55"/>
      <c r="K17" s="55"/>
      <c r="L17" s="55"/>
      <c r="M17" s="55">
        <f t="shared" si="0"/>
        <v>0</v>
      </c>
      <c r="N17" s="55"/>
      <c r="O17" s="86">
        <f t="shared" si="1"/>
        <v>0</v>
      </c>
      <c r="P17" s="55"/>
      <c r="Q17" s="155">
        <f t="shared" si="2"/>
        <v>0</v>
      </c>
      <c r="R17" s="156">
        <f t="shared" si="3"/>
        <v>0</v>
      </c>
      <c r="S17" s="51"/>
      <c r="U17" s="51"/>
    </row>
    <row r="18" s="25" customFormat="1" ht="14" customHeight="1" spans="1:21">
      <c r="A18" s="50"/>
      <c r="B18" s="51"/>
      <c r="C18" s="51"/>
      <c r="D18" s="52"/>
      <c r="E18" s="562">
        <f>IF(D18=0,0,IF(#REF!-D18&lt;0.999,"1年以内",IF(#REF!-D18&gt;4.999,"5年以上",IF(#REF!-D18&gt;3.999,"4-5年",IF(#REF!-D18&gt;2.999,"3-4年",IF(#REF!-D18&gt;1.999,"2-3年","1-2年"))))))</f>
        <v>0</v>
      </c>
      <c r="F18" s="55"/>
      <c r="G18" s="55"/>
      <c r="H18" s="55"/>
      <c r="I18" s="55"/>
      <c r="J18" s="55"/>
      <c r="K18" s="55"/>
      <c r="L18" s="55"/>
      <c r="M18" s="55">
        <f t="shared" si="0"/>
        <v>0</v>
      </c>
      <c r="N18" s="55"/>
      <c r="O18" s="86">
        <f t="shared" si="1"/>
        <v>0</v>
      </c>
      <c r="P18" s="55"/>
      <c r="Q18" s="155">
        <f t="shared" si="2"/>
        <v>0</v>
      </c>
      <c r="R18" s="156">
        <f t="shared" si="3"/>
        <v>0</v>
      </c>
      <c r="S18" s="51"/>
      <c r="U18" s="51"/>
    </row>
    <row r="19" s="25" customFormat="1" ht="14" customHeight="1" spans="1:21">
      <c r="A19" s="50"/>
      <c r="B19" s="51"/>
      <c r="C19" s="51"/>
      <c r="D19" s="52"/>
      <c r="E19" s="562">
        <f>IF(D19=0,0,IF(#REF!-D19&lt;0.999,"1年以内",IF(#REF!-D19&gt;4.999,"5年以上",IF(#REF!-D19&gt;3.999,"4-5年",IF(#REF!-D19&gt;2.999,"3-4年",IF(#REF!-D19&gt;1.999,"2-3年","1-2年"))))))</f>
        <v>0</v>
      </c>
      <c r="F19" s="55"/>
      <c r="G19" s="55"/>
      <c r="H19" s="55"/>
      <c r="I19" s="55"/>
      <c r="J19" s="55"/>
      <c r="K19" s="55"/>
      <c r="L19" s="55"/>
      <c r="M19" s="55">
        <f t="shared" si="0"/>
        <v>0</v>
      </c>
      <c r="N19" s="55"/>
      <c r="O19" s="86">
        <f t="shared" si="1"/>
        <v>0</v>
      </c>
      <c r="P19" s="55"/>
      <c r="Q19" s="155">
        <f t="shared" si="2"/>
        <v>0</v>
      </c>
      <c r="R19" s="156">
        <f t="shared" si="3"/>
        <v>0</v>
      </c>
      <c r="S19" s="51"/>
      <c r="U19" s="51"/>
    </row>
    <row r="20" s="25" customFormat="1" ht="14" customHeight="1" spans="1:21">
      <c r="A20" s="50"/>
      <c r="B20" s="51"/>
      <c r="C20" s="51"/>
      <c r="D20" s="52"/>
      <c r="E20" s="562">
        <f>IF(D20=0,0,IF(#REF!-D20&lt;0.999,"1年以内",IF(#REF!-D20&gt;4.999,"5年以上",IF(#REF!-D20&gt;3.999,"4-5年",IF(#REF!-D20&gt;2.999,"3-4年",IF(#REF!-D20&gt;1.999,"2-3年","1-2年"))))))</f>
        <v>0</v>
      </c>
      <c r="F20" s="55"/>
      <c r="G20" s="55"/>
      <c r="H20" s="55"/>
      <c r="I20" s="55"/>
      <c r="J20" s="55"/>
      <c r="K20" s="55"/>
      <c r="L20" s="55"/>
      <c r="M20" s="55">
        <f t="shared" si="0"/>
        <v>0</v>
      </c>
      <c r="N20" s="55"/>
      <c r="O20" s="86">
        <f t="shared" si="1"/>
        <v>0</v>
      </c>
      <c r="P20" s="55"/>
      <c r="Q20" s="155">
        <f t="shared" si="2"/>
        <v>0</v>
      </c>
      <c r="R20" s="156">
        <f t="shared" si="3"/>
        <v>0</v>
      </c>
      <c r="S20" s="51"/>
      <c r="U20" s="51"/>
    </row>
    <row r="21" s="25" customFormat="1" ht="14" customHeight="1" spans="1:21">
      <c r="A21" s="50"/>
      <c r="B21" s="51"/>
      <c r="C21" s="51"/>
      <c r="D21" s="52"/>
      <c r="E21" s="562">
        <f>IF(D21=0,0,IF(#REF!-D21&lt;0.999,"1年以内",IF(#REF!-D21&gt;4.999,"5年以上",IF(#REF!-D21&gt;3.999,"4-5年",IF(#REF!-D21&gt;2.999,"3-4年",IF(#REF!-D21&gt;1.999,"2-3年","1-2年"))))))</f>
        <v>0</v>
      </c>
      <c r="F21" s="55"/>
      <c r="G21" s="55"/>
      <c r="H21" s="55"/>
      <c r="I21" s="55"/>
      <c r="J21" s="55"/>
      <c r="K21" s="55"/>
      <c r="L21" s="55"/>
      <c r="M21" s="55">
        <f t="shared" si="0"/>
        <v>0</v>
      </c>
      <c r="N21" s="55"/>
      <c r="O21" s="86">
        <f t="shared" si="1"/>
        <v>0</v>
      </c>
      <c r="P21" s="55"/>
      <c r="Q21" s="155">
        <f t="shared" si="2"/>
        <v>0</v>
      </c>
      <c r="R21" s="156">
        <f t="shared" si="3"/>
        <v>0</v>
      </c>
      <c r="S21" s="51"/>
      <c r="U21" s="51"/>
    </row>
    <row r="22" s="25" customFormat="1" ht="14" customHeight="1" spans="1:21">
      <c r="A22" s="50"/>
      <c r="B22" s="51"/>
      <c r="C22" s="51"/>
      <c r="D22" s="52"/>
      <c r="E22" s="562">
        <f>IF(D22=0,0,IF(#REF!-D22&lt;0.999,"1年以内",IF(#REF!-D22&gt;4.999,"5年以上",IF(#REF!-D22&gt;3.999,"4-5年",IF(#REF!-D22&gt;2.999,"3-4年",IF(#REF!-D22&gt;1.999,"2-3年","1-2年"))))))</f>
        <v>0</v>
      </c>
      <c r="F22" s="55"/>
      <c r="G22" s="55"/>
      <c r="H22" s="55"/>
      <c r="I22" s="55"/>
      <c r="J22" s="55"/>
      <c r="K22" s="55"/>
      <c r="L22" s="55"/>
      <c r="M22" s="55">
        <f t="shared" si="0"/>
        <v>0</v>
      </c>
      <c r="N22" s="55"/>
      <c r="O22" s="86">
        <f t="shared" si="1"/>
        <v>0</v>
      </c>
      <c r="P22" s="55"/>
      <c r="Q22" s="155">
        <f t="shared" si="2"/>
        <v>0</v>
      </c>
      <c r="R22" s="156">
        <f t="shared" si="3"/>
        <v>0</v>
      </c>
      <c r="S22" s="51"/>
      <c r="U22" s="51"/>
    </row>
    <row r="23" s="25" customFormat="1" ht="14" customHeight="1" spans="1:21">
      <c r="A23" s="50"/>
      <c r="B23" s="51"/>
      <c r="C23" s="51"/>
      <c r="D23" s="52"/>
      <c r="E23" s="562">
        <f>IF(D23=0,0,IF(#REF!-D23&lt;0.999,"1年以内",IF(#REF!-D23&gt;4.999,"5年以上",IF(#REF!-D23&gt;3.999,"4-5年",IF(#REF!-D23&gt;2.999,"3-4年",IF(#REF!-D23&gt;1.999,"2-3年","1-2年"))))))</f>
        <v>0</v>
      </c>
      <c r="F23" s="55"/>
      <c r="G23" s="55"/>
      <c r="H23" s="55"/>
      <c r="I23" s="55"/>
      <c r="J23" s="55"/>
      <c r="K23" s="55"/>
      <c r="L23" s="55"/>
      <c r="M23" s="55">
        <f t="shared" si="0"/>
        <v>0</v>
      </c>
      <c r="N23" s="55"/>
      <c r="O23" s="86">
        <f t="shared" si="1"/>
        <v>0</v>
      </c>
      <c r="P23" s="55"/>
      <c r="Q23" s="155">
        <f t="shared" si="2"/>
        <v>0</v>
      </c>
      <c r="R23" s="156">
        <f t="shared" si="3"/>
        <v>0</v>
      </c>
      <c r="S23" s="51"/>
      <c r="U23" s="51"/>
    </row>
    <row r="24" s="25" customFormat="1" ht="14" customHeight="1" spans="1:21">
      <c r="A24" s="50"/>
      <c r="B24" s="51"/>
      <c r="C24" s="51"/>
      <c r="D24" s="52"/>
      <c r="E24" s="562">
        <f>IF(D24=0,0,IF(#REF!-D24&lt;0.999,"1年以内",IF(#REF!-D24&gt;4.999,"5年以上",IF(#REF!-D24&gt;3.999,"4-5年",IF(#REF!-D24&gt;2.999,"3-4年",IF(#REF!-D24&gt;1.999,"2-3年","1-2年"))))))</f>
        <v>0</v>
      </c>
      <c r="F24" s="55"/>
      <c r="G24" s="55"/>
      <c r="H24" s="55"/>
      <c r="I24" s="55"/>
      <c r="J24" s="55"/>
      <c r="K24" s="55"/>
      <c r="L24" s="55"/>
      <c r="M24" s="55">
        <f t="shared" si="0"/>
        <v>0</v>
      </c>
      <c r="N24" s="55"/>
      <c r="O24" s="86">
        <f t="shared" si="1"/>
        <v>0</v>
      </c>
      <c r="P24" s="55"/>
      <c r="Q24" s="155">
        <f t="shared" si="2"/>
        <v>0</v>
      </c>
      <c r="R24" s="156">
        <f t="shared" si="3"/>
        <v>0</v>
      </c>
      <c r="S24" s="51"/>
      <c r="U24" s="51"/>
    </row>
    <row r="25" s="25" customFormat="1" ht="14" customHeight="1" spans="1:21">
      <c r="A25" s="50"/>
      <c r="B25" s="51"/>
      <c r="C25" s="51"/>
      <c r="D25" s="52"/>
      <c r="E25" s="562">
        <f>IF(D25=0,0,IF(#REF!-D25&lt;0.999,"1年以内",IF(#REF!-D25&gt;4.999,"5年以上",IF(#REF!-D25&gt;3.999,"4-5年",IF(#REF!-D25&gt;2.999,"3-4年",IF(#REF!-D25&gt;1.999,"2-3年","1-2年"))))))</f>
        <v>0</v>
      </c>
      <c r="F25" s="55"/>
      <c r="G25" s="55"/>
      <c r="H25" s="55"/>
      <c r="I25" s="55"/>
      <c r="J25" s="55"/>
      <c r="K25" s="55"/>
      <c r="L25" s="55"/>
      <c r="M25" s="55">
        <f t="shared" si="0"/>
        <v>0</v>
      </c>
      <c r="N25" s="55"/>
      <c r="O25" s="86">
        <f t="shared" si="1"/>
        <v>0</v>
      </c>
      <c r="P25" s="55"/>
      <c r="Q25" s="155">
        <f t="shared" si="2"/>
        <v>0</v>
      </c>
      <c r="R25" s="156">
        <f t="shared" si="3"/>
        <v>0</v>
      </c>
      <c r="S25" s="51"/>
      <c r="U25" s="51"/>
    </row>
    <row r="26" s="25" customFormat="1" ht="14" customHeight="1" spans="1:21">
      <c r="A26" s="50"/>
      <c r="B26" s="51"/>
      <c r="C26" s="51"/>
      <c r="D26" s="52"/>
      <c r="E26" s="562">
        <f>IF(D26=0,0,IF(#REF!-D26&lt;0.999,"1年以内",IF(#REF!-D26&gt;4.999,"5年以上",IF(#REF!-D26&gt;3.999,"4-5年",IF(#REF!-D26&gt;2.999,"3-4年",IF(#REF!-D26&gt;1.999,"2-3年","1-2年"))))))</f>
        <v>0</v>
      </c>
      <c r="F26" s="55"/>
      <c r="G26" s="55"/>
      <c r="H26" s="55"/>
      <c r="I26" s="55"/>
      <c r="J26" s="55"/>
      <c r="K26" s="55"/>
      <c r="L26" s="55"/>
      <c r="M26" s="55">
        <f t="shared" si="0"/>
        <v>0</v>
      </c>
      <c r="N26" s="55"/>
      <c r="O26" s="86">
        <f t="shared" si="1"/>
        <v>0</v>
      </c>
      <c r="P26" s="55"/>
      <c r="Q26" s="155">
        <f t="shared" si="2"/>
        <v>0</v>
      </c>
      <c r="R26" s="156">
        <f t="shared" si="3"/>
        <v>0</v>
      </c>
      <c r="S26" s="51"/>
      <c r="U26" s="51"/>
    </row>
    <row r="27" s="25" customFormat="1" ht="14" customHeight="1" spans="1:21">
      <c r="A27" s="50"/>
      <c r="B27" s="51"/>
      <c r="C27" s="51"/>
      <c r="D27" s="52"/>
      <c r="E27" s="562">
        <f>IF(D27=0,0,IF(#REF!-D27&lt;0.999,"1年以内",IF(#REF!-D27&gt;4.999,"5年以上",IF(#REF!-D27&gt;3.999,"4-5年",IF(#REF!-D27&gt;2.999,"3-4年",IF(#REF!-D27&gt;1.999,"2-3年","1-2年"))))))</f>
        <v>0</v>
      </c>
      <c r="F27" s="55"/>
      <c r="G27" s="55"/>
      <c r="H27" s="55"/>
      <c r="I27" s="55"/>
      <c r="J27" s="55"/>
      <c r="K27" s="55"/>
      <c r="L27" s="55"/>
      <c r="M27" s="55">
        <f t="shared" si="0"/>
        <v>0</v>
      </c>
      <c r="N27" s="55"/>
      <c r="O27" s="86">
        <f t="shared" si="1"/>
        <v>0</v>
      </c>
      <c r="P27" s="55"/>
      <c r="Q27" s="155">
        <f t="shared" si="2"/>
        <v>0</v>
      </c>
      <c r="R27" s="156">
        <f t="shared" si="3"/>
        <v>0</v>
      </c>
      <c r="S27" s="51"/>
      <c r="U27" s="51"/>
    </row>
    <row r="28" s="25" customFormat="1" ht="14" customHeight="1" spans="1:21">
      <c r="A28" s="50"/>
      <c r="B28" s="51"/>
      <c r="C28" s="51"/>
      <c r="D28" s="52"/>
      <c r="E28" s="562">
        <f>IF(D28=0,0,IF(#REF!-D28&lt;0.999,"1年以内",IF(#REF!-D28&gt;4.999,"5年以上",IF(#REF!-D28&gt;3.999,"4-5年",IF(#REF!-D28&gt;2.999,"3-4年",IF(#REF!-D28&gt;1.999,"2-3年","1-2年"))))))</f>
        <v>0</v>
      </c>
      <c r="F28" s="55"/>
      <c r="G28" s="55"/>
      <c r="H28" s="55"/>
      <c r="I28" s="55"/>
      <c r="J28" s="55"/>
      <c r="K28" s="55"/>
      <c r="L28" s="55"/>
      <c r="M28" s="55">
        <f t="shared" si="0"/>
        <v>0</v>
      </c>
      <c r="N28" s="55"/>
      <c r="O28" s="86">
        <f t="shared" si="1"/>
        <v>0</v>
      </c>
      <c r="P28" s="55"/>
      <c r="Q28" s="155">
        <f t="shared" si="2"/>
        <v>0</v>
      </c>
      <c r="R28" s="156">
        <f t="shared" si="3"/>
        <v>0</v>
      </c>
      <c r="S28" s="51"/>
      <c r="U28" s="51"/>
    </row>
    <row r="29" s="25" customFormat="1" ht="14" customHeight="1" spans="1:21">
      <c r="A29" s="50"/>
      <c r="B29" s="51"/>
      <c r="C29" s="51"/>
      <c r="D29" s="52"/>
      <c r="E29" s="562">
        <f>IF(D29=0,0,IF(#REF!-D29&lt;0.999,"1年以内",IF(#REF!-D29&gt;4.999,"5年以上",IF(#REF!-D29&gt;3.999,"4-5年",IF(#REF!-D29&gt;2.999,"3-4年",IF(#REF!-D29&gt;1.999,"2-3年","1-2年"))))))</f>
        <v>0</v>
      </c>
      <c r="F29" s="55"/>
      <c r="G29" s="55"/>
      <c r="H29" s="55"/>
      <c r="I29" s="55"/>
      <c r="J29" s="55"/>
      <c r="K29" s="55"/>
      <c r="L29" s="55"/>
      <c r="M29" s="55">
        <f t="shared" si="0"/>
        <v>0</v>
      </c>
      <c r="N29" s="55"/>
      <c r="O29" s="86">
        <f t="shared" si="1"/>
        <v>0</v>
      </c>
      <c r="P29" s="55"/>
      <c r="Q29" s="155">
        <f t="shared" si="2"/>
        <v>0</v>
      </c>
      <c r="R29" s="156">
        <f t="shared" si="3"/>
        <v>0</v>
      </c>
      <c r="S29" s="51"/>
      <c r="U29" s="51"/>
    </row>
    <row r="30" s="25" customFormat="1" ht="14" customHeight="1" spans="1:21">
      <c r="A30" s="50"/>
      <c r="B30" s="51"/>
      <c r="C30" s="51"/>
      <c r="D30" s="52"/>
      <c r="E30" s="562">
        <f>IF(D30=0,0,IF(#REF!-D30&lt;0.999,"1年以内",IF(#REF!-D30&gt;4.999,"5年以上",IF(#REF!-D30&gt;3.999,"4-5年",IF(#REF!-D30&gt;2.999,"3-4年",IF(#REF!-D30&gt;1.999,"2-3年","1-2年"))))))</f>
        <v>0</v>
      </c>
      <c r="F30" s="55"/>
      <c r="G30" s="55"/>
      <c r="H30" s="55"/>
      <c r="I30" s="55"/>
      <c r="J30" s="55"/>
      <c r="K30" s="55"/>
      <c r="L30" s="55"/>
      <c r="M30" s="55">
        <f t="shared" si="0"/>
        <v>0</v>
      </c>
      <c r="N30" s="55"/>
      <c r="O30" s="86">
        <f t="shared" si="1"/>
        <v>0</v>
      </c>
      <c r="P30" s="55"/>
      <c r="Q30" s="155">
        <f t="shared" si="2"/>
        <v>0</v>
      </c>
      <c r="R30" s="156">
        <f t="shared" si="3"/>
        <v>0</v>
      </c>
      <c r="S30" s="51"/>
      <c r="U30" s="51"/>
    </row>
    <row r="31" s="25" customFormat="1" ht="14" customHeight="1" spans="1:21">
      <c r="A31" s="50"/>
      <c r="B31" s="51"/>
      <c r="C31" s="51"/>
      <c r="D31" s="52"/>
      <c r="E31" s="562">
        <f>IF(D31=0,0,IF(#REF!-D31&lt;0.999,"1年以内",IF(#REF!-D31&gt;4.999,"5年以上",IF(#REF!-D31&gt;3.999,"4-5年",IF(#REF!-D31&gt;2.999,"3-4年",IF(#REF!-D31&gt;1.999,"2-3年","1-2年"))))))</f>
        <v>0</v>
      </c>
      <c r="F31" s="55"/>
      <c r="G31" s="55"/>
      <c r="H31" s="55"/>
      <c r="I31" s="55"/>
      <c r="J31" s="55"/>
      <c r="K31" s="55"/>
      <c r="L31" s="55"/>
      <c r="M31" s="55">
        <f t="shared" si="0"/>
        <v>0</v>
      </c>
      <c r="N31" s="55"/>
      <c r="O31" s="86">
        <f t="shared" si="1"/>
        <v>0</v>
      </c>
      <c r="P31" s="55"/>
      <c r="Q31" s="155">
        <f t="shared" si="2"/>
        <v>0</v>
      </c>
      <c r="R31" s="156">
        <f t="shared" si="3"/>
        <v>0</v>
      </c>
      <c r="S31" s="51"/>
      <c r="U31" s="51"/>
    </row>
    <row r="32" s="26" customFormat="1" ht="14" customHeight="1" spans="1:21">
      <c r="A32" s="226" t="s">
        <v>72</v>
      </c>
      <c r="B32" s="227"/>
      <c r="C32" s="56"/>
      <c r="D32" s="58"/>
      <c r="E32" s="127">
        <f>IF(D32=0,0,IF((#REF!-D32)&lt;0.999,"1年以内",IF((#REF!-D32)&gt;4.999,"5年以上",IF((#REF!-D32)&gt;2.999,"3-4年",IF((#REF!-D32)&gt;3.999,"4-5年",IF((#REF!-D32)&gt;1.999,"2-3年","1-2年"))))))</f>
        <v>0</v>
      </c>
      <c r="F32" s="54">
        <f>ROUND(SUM(F7:F31),2)</f>
        <v>0</v>
      </c>
      <c r="G32" s="54">
        <f t="shared" ref="G32:P32" si="4">ROUND(SUM(G7:G31),2)</f>
        <v>0</v>
      </c>
      <c r="H32" s="54">
        <f t="shared" si="4"/>
        <v>0</v>
      </c>
      <c r="I32" s="54">
        <f t="shared" si="4"/>
        <v>0</v>
      </c>
      <c r="J32" s="54">
        <f t="shared" si="4"/>
        <v>0</v>
      </c>
      <c r="K32" s="54">
        <f t="shared" si="4"/>
        <v>0</v>
      </c>
      <c r="L32" s="54">
        <f t="shared" si="4"/>
        <v>0</v>
      </c>
      <c r="M32" s="54"/>
      <c r="N32" s="54">
        <f t="shared" si="4"/>
        <v>0</v>
      </c>
      <c r="O32" s="54">
        <f t="shared" si="4"/>
        <v>0</v>
      </c>
      <c r="P32" s="54">
        <f t="shared" si="4"/>
        <v>0</v>
      </c>
      <c r="Q32" s="54">
        <f t="shared" si="2"/>
        <v>0</v>
      </c>
      <c r="R32" s="183">
        <f t="shared" si="3"/>
        <v>0</v>
      </c>
      <c r="S32" s="56"/>
      <c r="U32" s="54">
        <f>ROUND(SUM(U7:U31),2)</f>
        <v>0</v>
      </c>
    </row>
    <row r="33" s="25" customFormat="1" ht="14" customHeight="1" spans="1:21">
      <c r="A33" s="228" t="s">
        <v>270</v>
      </c>
      <c r="B33" s="229"/>
      <c r="C33" s="51"/>
      <c r="D33" s="52"/>
      <c r="E33" s="562">
        <f>IF(D33=0,0,IF((#REF!-D33)&lt;0.999,"1年以内",IF((#REF!-D33)&gt;4.999,"5年以上",IF((#REF!-D33)&gt;2.999,"3-4年",IF((#REF!-D33)&gt;3.999,"4-5年",IF((#REF!-D33)&gt;1.999,"2-3年","1-2年"))))))</f>
        <v>0</v>
      </c>
      <c r="F33" s="55"/>
      <c r="G33" s="55"/>
      <c r="H33" s="55"/>
      <c r="I33" s="55"/>
      <c r="J33" s="55"/>
      <c r="K33" s="55"/>
      <c r="L33" s="55"/>
      <c r="M33" s="55">
        <f t="shared" si="0"/>
        <v>0</v>
      </c>
      <c r="N33" s="55"/>
      <c r="O33" s="86">
        <f t="shared" si="1"/>
        <v>0</v>
      </c>
      <c r="P33" s="55"/>
      <c r="Q33" s="155">
        <f t="shared" si="2"/>
        <v>0</v>
      </c>
      <c r="R33" s="156">
        <f t="shared" si="3"/>
        <v>0</v>
      </c>
      <c r="S33" s="51"/>
      <c r="U33" s="51"/>
    </row>
    <row r="34" s="25" customFormat="1" ht="14" customHeight="1" spans="1:21">
      <c r="A34" s="228" t="s">
        <v>271</v>
      </c>
      <c r="B34" s="229"/>
      <c r="C34" s="51"/>
      <c r="D34" s="52"/>
      <c r="E34" s="562"/>
      <c r="F34" s="55"/>
      <c r="G34" s="55"/>
      <c r="H34" s="55"/>
      <c r="I34" s="55"/>
      <c r="J34" s="55"/>
      <c r="K34" s="55"/>
      <c r="L34" s="55"/>
      <c r="M34" s="55"/>
      <c r="N34" s="55"/>
      <c r="O34" s="86"/>
      <c r="P34" s="55">
        <f>U32</f>
        <v>0</v>
      </c>
      <c r="Q34" s="155"/>
      <c r="R34" s="156"/>
      <c r="S34" s="51"/>
      <c r="U34" s="51"/>
    </row>
    <row r="35" s="26" customFormat="1" ht="14" customHeight="1" spans="1:21">
      <c r="A35" s="226" t="s">
        <v>72</v>
      </c>
      <c r="B35" s="227"/>
      <c r="C35" s="56"/>
      <c r="D35" s="58"/>
      <c r="E35" s="56"/>
      <c r="F35" s="54">
        <f>F32-F33</f>
        <v>0</v>
      </c>
      <c r="G35" s="54">
        <f t="shared" ref="G35:L35" si="5">G32-G33</f>
        <v>0</v>
      </c>
      <c r="H35" s="54">
        <f t="shared" si="5"/>
        <v>0</v>
      </c>
      <c r="I35" s="54">
        <f t="shared" si="5"/>
        <v>0</v>
      </c>
      <c r="J35" s="54">
        <f t="shared" si="5"/>
        <v>0</v>
      </c>
      <c r="K35" s="54">
        <f t="shared" si="5"/>
        <v>0</v>
      </c>
      <c r="L35" s="54">
        <f t="shared" si="5"/>
        <v>0</v>
      </c>
      <c r="M35" s="54"/>
      <c r="N35" s="54">
        <f>N32-N33</f>
        <v>0</v>
      </c>
      <c r="O35" s="54">
        <f>O32-O33</f>
        <v>0</v>
      </c>
      <c r="P35" s="54">
        <f>P32-P34</f>
        <v>0</v>
      </c>
      <c r="Q35" s="54">
        <f t="shared" si="2"/>
        <v>0</v>
      </c>
      <c r="R35" s="183">
        <f t="shared" si="3"/>
        <v>0</v>
      </c>
      <c r="S35" s="56"/>
      <c r="U35" s="56"/>
    </row>
    <row r="36" ht="13.05" customHeight="1" spans="1:21">
      <c r="A36" s="27" t="e">
        <f>#REF!&amp;#REF!</f>
        <v>#REF!</v>
      </c>
      <c r="O36" s="148" t="e">
        <f>#REF!</f>
        <v>#REF!</v>
      </c>
    </row>
    <row r="37" ht="13.05" customHeight="1" spans="1:21">
      <c r="A37" s="27" t="e">
        <f>#REF!&amp;#REF!&amp;#REF!&amp;#REF!&amp;#REF!&amp;#REF!&amp;#REF!</f>
        <v>#REF!</v>
      </c>
      <c r="O37" s="148" t="e">
        <f>#REF!&amp;#REF!</f>
        <v>#REF!</v>
      </c>
    </row>
  </sheetData>
  <sheetProtection formatCells="0" formatColumns="0" formatRows="0" insertRows="0" deleteRows="0" autoFilter="0"/>
  <mergeCells count="6">
    <mergeCell ref="A2:S2"/>
    <mergeCell ref="A4:S4"/>
    <mergeCell ref="A32:B32"/>
    <mergeCell ref="A33:B33"/>
    <mergeCell ref="A34:B34"/>
    <mergeCell ref="A35:B35"/>
  </mergeCells>
  <hyperlinks>
    <hyperlink ref="B1" location="参数!M27" display="返回索引页"/>
    <hyperlink ref="A1" location="其他应收款汇总表!B7" display="返回"/>
  </hyperlinks>
  <printOptions horizontalCentered="1"/>
  <pageMargins left="0.748031496062992" right="0.748031496062992" top="0.89" bottom="0.64" header="1.13" footer="0.56"/>
  <pageSetup paperSize="9" orientation="landscape" blackAndWhite="1"/>
  <headerFooter alignWithMargins="0">
    <oddHeader>&amp;R&amp;"Times New Roman,常规"&amp;8
&amp;"宋体,常规"共&amp;"Times New Roman,常规"&amp;N&amp;"宋体,常规"页第&amp;"Times New Roman,常规"&amp;P&amp;"宋体,常规"页</oddHeader>
    <oddFooter>&amp;L&amp;8 &amp;C &amp;R&amp;8</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6"/>
  <sheetViews>
    <sheetView showGridLines="0" showZeros="0" defaultGridColor="0" colorId="38" workbookViewId="0">
      <pane ySplit="6" topLeftCell="A17" activePane="bottomLeft" state="frozen"/>
      <selection/>
      <selection pane="bottomLeft" activeCell="F23" sqref="F23"/>
    </sheetView>
  </sheetViews>
  <sheetFormatPr defaultColWidth="9.07619047619048" defaultRowHeight="15" customHeight="1"/>
  <cols>
    <col min="1" max="1" width="4.92380952380952" style="27" customWidth="1"/>
    <col min="2" max="2" width="31.2857142857143" style="27" customWidth="1"/>
    <col min="3" max="3" width="9.57142857142857" style="28" customWidth="1"/>
    <col min="4" max="4" width="14.4285714285714" style="120" customWidth="1"/>
    <col min="5" max="5" width="9.92380952380952" style="27" customWidth="1"/>
    <col min="6" max="6" width="9.92380952380952" style="167" customWidth="1"/>
    <col min="7" max="8" width="12.7142857142857" style="167" hidden="1" customWidth="1" outlineLevel="1"/>
    <col min="9" max="9" width="13.2857142857143" style="148" customWidth="1" collapsed="1"/>
    <col min="10" max="11" width="13.2857142857143" style="148" customWidth="1"/>
    <col min="12" max="12" width="9.92380952380952" style="29" customWidth="1"/>
    <col min="13" max="13" width="15.4285714285714" style="27" customWidth="1"/>
    <col min="14" max="16384" width="9.07619047619048" style="27"/>
  </cols>
  <sheetData>
    <row r="1" s="22" customFormat="1" customHeight="1" spans="1:13">
      <c r="A1" s="30" t="s">
        <v>116</v>
      </c>
      <c r="B1" s="31" t="s">
        <v>8</v>
      </c>
      <c r="C1" s="33"/>
      <c r="D1" s="115"/>
      <c r="F1" s="168"/>
      <c r="G1" s="168"/>
      <c r="H1" s="168"/>
      <c r="I1" s="196"/>
      <c r="J1" s="196"/>
      <c r="K1" s="196"/>
      <c r="L1" s="34"/>
    </row>
    <row r="2" s="113" customFormat="1" ht="18" customHeight="1" spans="1:13">
      <c r="A2" s="35" t="s">
        <v>272</v>
      </c>
      <c r="B2" s="36"/>
      <c r="C2" s="36"/>
      <c r="D2" s="36"/>
      <c r="E2" s="36"/>
      <c r="F2" s="36"/>
      <c r="G2" s="36"/>
      <c r="H2" s="36"/>
      <c r="I2" s="36"/>
      <c r="J2" s="36"/>
      <c r="K2" s="36"/>
      <c r="L2" s="36"/>
      <c r="M2" s="36"/>
    </row>
    <row r="3" s="113" customFormat="1" ht="11.2" customHeight="1" spans="1:13">
      <c r="A3" s="6"/>
      <c r="B3" s="6"/>
      <c r="C3" s="6"/>
      <c r="D3" s="6"/>
      <c r="E3" s="6"/>
      <c r="F3" s="6"/>
      <c r="G3" s="6"/>
      <c r="H3" s="6"/>
      <c r="I3" s="37"/>
      <c r="J3" s="37"/>
      <c r="K3" s="37"/>
      <c r="L3" s="37"/>
      <c r="M3" s="38" t="s">
        <v>273</v>
      </c>
    </row>
    <row r="4" ht="11.2" customHeight="1" spans="1:13">
      <c r="A4" s="39" t="e">
        <f>#REF!&amp;#REF!&amp;#REF!&amp;#REF!&amp;#REF!&amp;#REF!&amp;#REF!</f>
        <v>#REF!</v>
      </c>
      <c r="B4" s="39"/>
      <c r="C4" s="39"/>
      <c r="D4" s="39"/>
      <c r="E4" s="39"/>
      <c r="F4" s="39"/>
      <c r="G4" s="39"/>
      <c r="H4" s="39"/>
      <c r="I4" s="39"/>
      <c r="J4" s="39"/>
      <c r="K4" s="39"/>
      <c r="L4" s="39"/>
      <c r="M4" s="39"/>
    </row>
    <row r="5" ht="11.2" customHeight="1" spans="1:13">
      <c r="A5" s="40" t="e">
        <f>#REF!&amp;#REF!</f>
        <v>#REF!</v>
      </c>
      <c r="B5" s="40"/>
      <c r="D5" s="634"/>
      <c r="F5" s="499"/>
      <c r="G5" s="635"/>
      <c r="H5" s="635"/>
      <c r="J5" s="164"/>
      <c r="K5" s="164"/>
      <c r="M5" s="44" t="s">
        <v>35</v>
      </c>
    </row>
    <row r="6" s="24" customFormat="1" ht="25.05" customHeight="1" spans="1:13">
      <c r="A6" s="45" t="s">
        <v>102</v>
      </c>
      <c r="B6" s="46" t="s">
        <v>274</v>
      </c>
      <c r="C6" s="47" t="s">
        <v>230</v>
      </c>
      <c r="D6" s="245" t="s">
        <v>275</v>
      </c>
      <c r="E6" s="110" t="s">
        <v>276</v>
      </c>
      <c r="F6" s="169" t="s">
        <v>277</v>
      </c>
      <c r="G6" s="169" t="s">
        <v>120</v>
      </c>
      <c r="H6" s="169" t="s">
        <v>121</v>
      </c>
      <c r="I6" s="613" t="s">
        <v>122</v>
      </c>
      <c r="J6" s="150" t="s">
        <v>123</v>
      </c>
      <c r="K6" s="150" t="s">
        <v>168</v>
      </c>
      <c r="L6" s="49" t="s">
        <v>125</v>
      </c>
      <c r="M6" s="46" t="s">
        <v>256</v>
      </c>
    </row>
    <row r="7" s="25" customFormat="1" ht="14" customHeight="1" spans="1:13">
      <c r="A7" s="50">
        <v>1</v>
      </c>
      <c r="B7" s="51"/>
      <c r="C7" s="52"/>
      <c r="D7" s="288"/>
      <c r="E7" s="51"/>
      <c r="F7" s="171"/>
      <c r="G7" s="53"/>
      <c r="H7" s="53"/>
      <c r="I7" s="86">
        <f>G7+H7</f>
        <v>0</v>
      </c>
      <c r="J7" s="55"/>
      <c r="K7" s="155">
        <f t="shared" ref="K7:K34" si="0">IF((J7-I7)=0,0,J7-I7)</f>
        <v>0</v>
      </c>
      <c r="L7" s="156">
        <f>IF(K7=0,0,IF(K7=J7,100,IF(I7&lt;0,-(K7/I7*100),IF(K7&gt;0,ABS(K7/I7*100),(K7/I7*100)))))</f>
        <v>0</v>
      </c>
      <c r="M7" s="51"/>
    </row>
    <row r="8" s="25" customFormat="1" ht="14" customHeight="1" spans="1:13">
      <c r="A8" s="50"/>
      <c r="B8" s="51"/>
      <c r="C8" s="52"/>
      <c r="D8" s="288"/>
      <c r="E8" s="51"/>
      <c r="F8" s="171"/>
      <c r="G8" s="53"/>
      <c r="H8" s="53"/>
      <c r="I8" s="86">
        <f t="shared" ref="I8:I33" si="1">G8+H8</f>
        <v>0</v>
      </c>
      <c r="J8" s="55"/>
      <c r="K8" s="155">
        <f t="shared" si="0"/>
        <v>0</v>
      </c>
      <c r="L8" s="156">
        <f t="shared" ref="L8:L34" si="2">IF(K8=0,0,IF(K8=J8,100,IF(I8&lt;0,-(K8/I8*100),IF(K8&gt;0,ABS(K8/I8*100),(K8/I8*100)))))</f>
        <v>0</v>
      </c>
      <c r="M8" s="51"/>
    </row>
    <row r="9" s="25" customFormat="1" ht="14" customHeight="1" spans="1:13">
      <c r="A9" s="50"/>
      <c r="B9" s="51"/>
      <c r="C9" s="52"/>
      <c r="D9" s="288"/>
      <c r="E9" s="51"/>
      <c r="F9" s="171"/>
      <c r="G9" s="53"/>
      <c r="H9" s="53"/>
      <c r="I9" s="86">
        <f t="shared" si="1"/>
        <v>0</v>
      </c>
      <c r="J9" s="55"/>
      <c r="K9" s="155">
        <f t="shared" si="0"/>
        <v>0</v>
      </c>
      <c r="L9" s="156">
        <f t="shared" si="2"/>
        <v>0</v>
      </c>
      <c r="M9" s="51"/>
    </row>
    <row r="10" s="25" customFormat="1" ht="14" customHeight="1" spans="1:13">
      <c r="A10" s="50"/>
      <c r="B10" s="51"/>
      <c r="C10" s="52"/>
      <c r="D10" s="288"/>
      <c r="E10" s="51"/>
      <c r="F10" s="171"/>
      <c r="G10" s="53"/>
      <c r="H10" s="53"/>
      <c r="I10" s="86">
        <f t="shared" si="1"/>
        <v>0</v>
      </c>
      <c r="J10" s="55"/>
      <c r="K10" s="155">
        <f t="shared" si="0"/>
        <v>0</v>
      </c>
      <c r="L10" s="156">
        <f t="shared" si="2"/>
        <v>0</v>
      </c>
      <c r="M10" s="51"/>
    </row>
    <row r="11" s="25" customFormat="1" ht="14" customHeight="1" spans="1:13">
      <c r="A11" s="50"/>
      <c r="B11" s="51"/>
      <c r="C11" s="52"/>
      <c r="D11" s="288"/>
      <c r="E11" s="51"/>
      <c r="F11" s="171"/>
      <c r="G11" s="53"/>
      <c r="H11" s="53"/>
      <c r="I11" s="86">
        <f t="shared" si="1"/>
        <v>0</v>
      </c>
      <c r="J11" s="55"/>
      <c r="K11" s="155">
        <f t="shared" si="0"/>
        <v>0</v>
      </c>
      <c r="L11" s="156">
        <f t="shared" si="2"/>
        <v>0</v>
      </c>
      <c r="M11" s="51"/>
    </row>
    <row r="12" s="25" customFormat="1" ht="14" customHeight="1" spans="1:13">
      <c r="A12" s="50"/>
      <c r="B12" s="51"/>
      <c r="C12" s="52"/>
      <c r="D12" s="288"/>
      <c r="E12" s="51"/>
      <c r="F12" s="171"/>
      <c r="G12" s="53"/>
      <c r="H12" s="53"/>
      <c r="I12" s="86">
        <f t="shared" si="1"/>
        <v>0</v>
      </c>
      <c r="J12" s="55"/>
      <c r="K12" s="155">
        <f t="shared" si="0"/>
        <v>0</v>
      </c>
      <c r="L12" s="156">
        <f t="shared" si="2"/>
        <v>0</v>
      </c>
      <c r="M12" s="51"/>
    </row>
    <row r="13" s="25" customFormat="1" ht="14" customHeight="1" spans="1:13">
      <c r="A13" s="50"/>
      <c r="B13" s="51"/>
      <c r="C13" s="52"/>
      <c r="D13" s="288"/>
      <c r="E13" s="51"/>
      <c r="F13" s="171"/>
      <c r="G13" s="53"/>
      <c r="H13" s="53"/>
      <c r="I13" s="86">
        <f t="shared" si="1"/>
        <v>0</v>
      </c>
      <c r="J13" s="55"/>
      <c r="K13" s="155">
        <f t="shared" si="0"/>
        <v>0</v>
      </c>
      <c r="L13" s="156">
        <f t="shared" si="2"/>
        <v>0</v>
      </c>
      <c r="M13" s="51"/>
    </row>
    <row r="14" s="25" customFormat="1" ht="14" customHeight="1" spans="1:13">
      <c r="A14" s="50"/>
      <c r="B14" s="51"/>
      <c r="C14" s="52"/>
      <c r="D14" s="288"/>
      <c r="E14" s="51"/>
      <c r="F14" s="171"/>
      <c r="G14" s="53"/>
      <c r="H14" s="53"/>
      <c r="I14" s="86">
        <f t="shared" si="1"/>
        <v>0</v>
      </c>
      <c r="J14" s="55"/>
      <c r="K14" s="155">
        <f t="shared" si="0"/>
        <v>0</v>
      </c>
      <c r="L14" s="156">
        <f t="shared" si="2"/>
        <v>0</v>
      </c>
      <c r="M14" s="51"/>
    </row>
    <row r="15" s="25" customFormat="1" ht="14" customHeight="1" spans="1:13">
      <c r="A15" s="50"/>
      <c r="B15" s="51"/>
      <c r="C15" s="52"/>
      <c r="D15" s="288"/>
      <c r="E15" s="51"/>
      <c r="F15" s="171"/>
      <c r="G15" s="53"/>
      <c r="H15" s="53"/>
      <c r="I15" s="86">
        <f t="shared" si="1"/>
        <v>0</v>
      </c>
      <c r="J15" s="55"/>
      <c r="K15" s="155">
        <f t="shared" si="0"/>
        <v>0</v>
      </c>
      <c r="L15" s="156">
        <f t="shared" si="2"/>
        <v>0</v>
      </c>
      <c r="M15" s="51"/>
    </row>
    <row r="16" s="25" customFormat="1" ht="14" customHeight="1" spans="1:13">
      <c r="A16" s="50"/>
      <c r="B16" s="51"/>
      <c r="C16" s="52"/>
      <c r="D16" s="288"/>
      <c r="E16" s="51"/>
      <c r="F16" s="171"/>
      <c r="G16" s="53"/>
      <c r="H16" s="53"/>
      <c r="I16" s="86">
        <f t="shared" si="1"/>
        <v>0</v>
      </c>
      <c r="J16" s="55"/>
      <c r="K16" s="155">
        <f t="shared" si="0"/>
        <v>0</v>
      </c>
      <c r="L16" s="156">
        <f t="shared" si="2"/>
        <v>0</v>
      </c>
      <c r="M16" s="51"/>
    </row>
    <row r="17" s="25" customFormat="1" ht="14" customHeight="1" spans="1:13">
      <c r="A17" s="50"/>
      <c r="B17" s="51"/>
      <c r="C17" s="52"/>
      <c r="D17" s="288"/>
      <c r="E17" s="51"/>
      <c r="F17" s="171"/>
      <c r="G17" s="53"/>
      <c r="H17" s="53"/>
      <c r="I17" s="86">
        <f t="shared" si="1"/>
        <v>0</v>
      </c>
      <c r="J17" s="55"/>
      <c r="K17" s="155">
        <f t="shared" si="0"/>
        <v>0</v>
      </c>
      <c r="L17" s="156">
        <f t="shared" si="2"/>
        <v>0</v>
      </c>
      <c r="M17" s="51"/>
    </row>
    <row r="18" s="25" customFormat="1" ht="14" customHeight="1" spans="1:13">
      <c r="A18" s="50"/>
      <c r="B18" s="51"/>
      <c r="C18" s="52"/>
      <c r="D18" s="288"/>
      <c r="E18" s="51"/>
      <c r="F18" s="171"/>
      <c r="G18" s="53"/>
      <c r="H18" s="53"/>
      <c r="I18" s="86">
        <f t="shared" si="1"/>
        <v>0</v>
      </c>
      <c r="J18" s="55"/>
      <c r="K18" s="155">
        <f t="shared" si="0"/>
        <v>0</v>
      </c>
      <c r="L18" s="156">
        <f t="shared" si="2"/>
        <v>0</v>
      </c>
      <c r="M18" s="51"/>
    </row>
    <row r="19" s="25" customFormat="1" ht="14" customHeight="1" spans="1:13">
      <c r="A19" s="50"/>
      <c r="B19" s="51"/>
      <c r="C19" s="52"/>
      <c r="D19" s="288"/>
      <c r="E19" s="51"/>
      <c r="F19" s="171"/>
      <c r="G19" s="53"/>
      <c r="H19" s="53"/>
      <c r="I19" s="86">
        <f t="shared" si="1"/>
        <v>0</v>
      </c>
      <c r="J19" s="55"/>
      <c r="K19" s="155">
        <f t="shared" si="0"/>
        <v>0</v>
      </c>
      <c r="L19" s="156">
        <f t="shared" si="2"/>
        <v>0</v>
      </c>
      <c r="M19" s="51"/>
    </row>
    <row r="20" s="25" customFormat="1" ht="14" customHeight="1" spans="1:13">
      <c r="A20" s="50"/>
      <c r="B20" s="51"/>
      <c r="C20" s="52"/>
      <c r="D20" s="288"/>
      <c r="E20" s="51"/>
      <c r="F20" s="171"/>
      <c r="G20" s="53"/>
      <c r="H20" s="53"/>
      <c r="I20" s="86">
        <f t="shared" si="1"/>
        <v>0</v>
      </c>
      <c r="J20" s="55"/>
      <c r="K20" s="155">
        <f t="shared" si="0"/>
        <v>0</v>
      </c>
      <c r="L20" s="156">
        <f t="shared" si="2"/>
        <v>0</v>
      </c>
      <c r="M20" s="51"/>
    </row>
    <row r="21" s="25" customFormat="1" ht="14" customHeight="1" spans="1:13">
      <c r="A21" s="50"/>
      <c r="B21" s="51"/>
      <c r="C21" s="52"/>
      <c r="D21" s="288"/>
      <c r="E21" s="51"/>
      <c r="F21" s="171"/>
      <c r="G21" s="53"/>
      <c r="H21" s="53"/>
      <c r="I21" s="86">
        <f t="shared" si="1"/>
        <v>0</v>
      </c>
      <c r="J21" s="55"/>
      <c r="K21" s="155">
        <f t="shared" si="0"/>
        <v>0</v>
      </c>
      <c r="L21" s="156">
        <f t="shared" si="2"/>
        <v>0</v>
      </c>
      <c r="M21" s="51"/>
    </row>
    <row r="22" s="25" customFormat="1" ht="14" customHeight="1" spans="1:13">
      <c r="A22" s="50"/>
      <c r="B22" s="51"/>
      <c r="C22" s="52"/>
      <c r="D22" s="288"/>
      <c r="E22" s="51"/>
      <c r="F22" s="171"/>
      <c r="G22" s="53"/>
      <c r="H22" s="53"/>
      <c r="I22" s="86">
        <f t="shared" si="1"/>
        <v>0</v>
      </c>
      <c r="J22" s="55"/>
      <c r="K22" s="155">
        <f t="shared" si="0"/>
        <v>0</v>
      </c>
      <c r="L22" s="156">
        <f t="shared" si="2"/>
        <v>0</v>
      </c>
      <c r="M22" s="51"/>
    </row>
    <row r="23" s="25" customFormat="1" ht="14" customHeight="1" spans="1:13">
      <c r="A23" s="50"/>
      <c r="B23" s="51"/>
      <c r="C23" s="52"/>
      <c r="D23" s="288"/>
      <c r="E23" s="51"/>
      <c r="F23" s="171"/>
      <c r="G23" s="53"/>
      <c r="H23" s="53"/>
      <c r="I23" s="86">
        <f t="shared" si="1"/>
        <v>0</v>
      </c>
      <c r="J23" s="55"/>
      <c r="K23" s="155">
        <f t="shared" si="0"/>
        <v>0</v>
      </c>
      <c r="L23" s="156">
        <f t="shared" si="2"/>
        <v>0</v>
      </c>
      <c r="M23" s="51"/>
    </row>
    <row r="24" s="25" customFormat="1" ht="14" customHeight="1" spans="1:13">
      <c r="A24" s="50"/>
      <c r="B24" s="51"/>
      <c r="C24" s="52"/>
      <c r="D24" s="288"/>
      <c r="E24" s="51"/>
      <c r="F24" s="171"/>
      <c r="G24" s="53"/>
      <c r="H24" s="53"/>
      <c r="I24" s="86">
        <f t="shared" si="1"/>
        <v>0</v>
      </c>
      <c r="J24" s="55"/>
      <c r="K24" s="155">
        <f t="shared" si="0"/>
        <v>0</v>
      </c>
      <c r="L24" s="156">
        <f t="shared" si="2"/>
        <v>0</v>
      </c>
      <c r="M24" s="51"/>
    </row>
    <row r="25" s="25" customFormat="1" ht="14" customHeight="1" spans="1:13">
      <c r="A25" s="50"/>
      <c r="B25" s="51"/>
      <c r="C25" s="52"/>
      <c r="D25" s="288"/>
      <c r="E25" s="51"/>
      <c r="F25" s="171"/>
      <c r="G25" s="53"/>
      <c r="H25" s="53"/>
      <c r="I25" s="86">
        <f t="shared" si="1"/>
        <v>0</v>
      </c>
      <c r="J25" s="55"/>
      <c r="K25" s="155">
        <f t="shared" si="0"/>
        <v>0</v>
      </c>
      <c r="L25" s="156">
        <f t="shared" si="2"/>
        <v>0</v>
      </c>
      <c r="M25" s="51"/>
    </row>
    <row r="26" s="25" customFormat="1" ht="14" customHeight="1" spans="1:13">
      <c r="A26" s="50"/>
      <c r="B26" s="51"/>
      <c r="C26" s="52"/>
      <c r="D26" s="288"/>
      <c r="E26" s="51"/>
      <c r="F26" s="171"/>
      <c r="G26" s="53"/>
      <c r="H26" s="53"/>
      <c r="I26" s="86">
        <f t="shared" si="1"/>
        <v>0</v>
      </c>
      <c r="J26" s="55"/>
      <c r="K26" s="155">
        <f t="shared" si="0"/>
        <v>0</v>
      </c>
      <c r="L26" s="156">
        <f t="shared" si="2"/>
        <v>0</v>
      </c>
      <c r="M26" s="51"/>
    </row>
    <row r="27" s="25" customFormat="1" ht="14" customHeight="1" spans="1:13">
      <c r="A27" s="50"/>
      <c r="B27" s="51"/>
      <c r="C27" s="52"/>
      <c r="D27" s="288"/>
      <c r="E27" s="51"/>
      <c r="F27" s="171"/>
      <c r="G27" s="53"/>
      <c r="H27" s="53"/>
      <c r="I27" s="86">
        <f t="shared" si="1"/>
        <v>0</v>
      </c>
      <c r="J27" s="55"/>
      <c r="K27" s="155">
        <f t="shared" si="0"/>
        <v>0</v>
      </c>
      <c r="L27" s="156">
        <f t="shared" si="2"/>
        <v>0</v>
      </c>
      <c r="M27" s="51"/>
    </row>
    <row r="28" s="25" customFormat="1" ht="14" customHeight="1" spans="1:13">
      <c r="A28" s="50"/>
      <c r="B28" s="51"/>
      <c r="C28" s="52"/>
      <c r="D28" s="288"/>
      <c r="E28" s="51"/>
      <c r="F28" s="171"/>
      <c r="G28" s="53"/>
      <c r="H28" s="53"/>
      <c r="I28" s="86">
        <f t="shared" si="1"/>
        <v>0</v>
      </c>
      <c r="J28" s="55"/>
      <c r="K28" s="155">
        <f t="shared" si="0"/>
        <v>0</v>
      </c>
      <c r="L28" s="156">
        <f t="shared" si="2"/>
        <v>0</v>
      </c>
      <c r="M28" s="51"/>
    </row>
    <row r="29" s="25" customFormat="1" ht="14" customHeight="1" spans="1:13">
      <c r="A29" s="50"/>
      <c r="B29" s="51"/>
      <c r="C29" s="52"/>
      <c r="D29" s="288"/>
      <c r="E29" s="51"/>
      <c r="F29" s="171"/>
      <c r="G29" s="53"/>
      <c r="H29" s="53"/>
      <c r="I29" s="86">
        <f t="shared" si="1"/>
        <v>0</v>
      </c>
      <c r="J29" s="55"/>
      <c r="K29" s="155">
        <f t="shared" si="0"/>
        <v>0</v>
      </c>
      <c r="L29" s="156">
        <f t="shared" si="2"/>
        <v>0</v>
      </c>
      <c r="M29" s="51"/>
    </row>
    <row r="30" s="25" customFormat="1" ht="14" customHeight="1" spans="1:13">
      <c r="A30" s="50"/>
      <c r="B30" s="51"/>
      <c r="C30" s="52"/>
      <c r="D30" s="288"/>
      <c r="E30" s="51"/>
      <c r="F30" s="171"/>
      <c r="G30" s="53"/>
      <c r="H30" s="53"/>
      <c r="I30" s="86">
        <f t="shared" si="1"/>
        <v>0</v>
      </c>
      <c r="J30" s="55"/>
      <c r="K30" s="155">
        <f t="shared" si="0"/>
        <v>0</v>
      </c>
      <c r="L30" s="156">
        <f t="shared" si="2"/>
        <v>0</v>
      </c>
      <c r="M30" s="51"/>
    </row>
    <row r="31" s="25" customFormat="1" ht="14" customHeight="1" spans="1:13">
      <c r="A31" s="50"/>
      <c r="B31" s="51"/>
      <c r="C31" s="52"/>
      <c r="D31" s="288"/>
      <c r="E31" s="51"/>
      <c r="F31" s="171"/>
      <c r="G31" s="53"/>
      <c r="H31" s="53"/>
      <c r="I31" s="86">
        <f t="shared" si="1"/>
        <v>0</v>
      </c>
      <c r="J31" s="55"/>
      <c r="K31" s="155">
        <f t="shared" si="0"/>
        <v>0</v>
      </c>
      <c r="L31" s="156">
        <f t="shared" si="2"/>
        <v>0</v>
      </c>
      <c r="M31" s="51"/>
    </row>
    <row r="32" s="25" customFormat="1" ht="14" customHeight="1" spans="1:13">
      <c r="A32" s="50"/>
      <c r="B32" s="51"/>
      <c r="C32" s="52"/>
      <c r="D32" s="288"/>
      <c r="E32" s="51"/>
      <c r="F32" s="171"/>
      <c r="G32" s="53"/>
      <c r="H32" s="53"/>
      <c r="I32" s="86">
        <f t="shared" si="1"/>
        <v>0</v>
      </c>
      <c r="J32" s="55"/>
      <c r="K32" s="155">
        <f t="shared" si="0"/>
        <v>0</v>
      </c>
      <c r="L32" s="156">
        <f t="shared" si="2"/>
        <v>0</v>
      </c>
      <c r="M32" s="51"/>
    </row>
    <row r="33" s="25" customFormat="1" ht="14" customHeight="1" spans="1:13">
      <c r="A33" s="50"/>
      <c r="B33" s="51"/>
      <c r="C33" s="52"/>
      <c r="D33" s="288"/>
      <c r="E33" s="51"/>
      <c r="F33" s="171"/>
      <c r="G33" s="53"/>
      <c r="H33" s="53"/>
      <c r="I33" s="86">
        <f t="shared" si="1"/>
        <v>0</v>
      </c>
      <c r="J33" s="55"/>
      <c r="K33" s="155">
        <f t="shared" si="0"/>
        <v>0</v>
      </c>
      <c r="L33" s="156">
        <f t="shared" si="2"/>
        <v>0</v>
      </c>
      <c r="M33" s="51"/>
    </row>
    <row r="34" s="26" customFormat="1" ht="14" customHeight="1" spans="1:13">
      <c r="A34" s="56"/>
      <c r="B34" s="128" t="s">
        <v>72</v>
      </c>
      <c r="C34" s="58"/>
      <c r="D34" s="293"/>
      <c r="E34" s="56"/>
      <c r="F34" s="172"/>
      <c r="G34" s="54">
        <f>ROUND(SUM(G7:G33),2)</f>
        <v>0</v>
      </c>
      <c r="H34" s="54">
        <f>ROUND(SUM(H7:H33),2)</f>
        <v>0</v>
      </c>
      <c r="I34" s="54">
        <f>ROUND(SUM(I7:I33),2)</f>
        <v>0</v>
      </c>
      <c r="J34" s="54">
        <f>ROUND(SUM(J7:J33),2)</f>
        <v>0</v>
      </c>
      <c r="K34" s="54">
        <f t="shared" si="0"/>
        <v>0</v>
      </c>
      <c r="L34" s="183">
        <f t="shared" si="2"/>
        <v>0</v>
      </c>
      <c r="M34" s="56"/>
    </row>
    <row r="35" ht="13.05" customHeight="1" spans="1:13">
      <c r="A35" s="59" t="e">
        <f>#REF!&amp;#REF!</f>
        <v>#REF!</v>
      </c>
      <c r="C35" s="60"/>
      <c r="D35" s="636"/>
      <c r="E35" s="637"/>
      <c r="F35" s="60" t="e">
        <f>#REF!</f>
        <v>#REF!</v>
      </c>
      <c r="G35" s="60"/>
      <c r="H35" s="60"/>
      <c r="I35" s="61"/>
      <c r="J35" s="29"/>
      <c r="K35" s="29"/>
    </row>
    <row r="36" ht="13.05" customHeight="1" spans="1:13">
      <c r="A36" s="27" t="e">
        <f>#REF!&amp;#REF!&amp;#REF!&amp;#REF!&amp;#REF!&amp;#REF!&amp;#REF!</f>
        <v>#REF!</v>
      </c>
      <c r="F36" s="167" t="e">
        <f>#REF!&amp;#REF!</f>
        <v>#REF!</v>
      </c>
    </row>
  </sheetData>
  <sheetProtection formatCells="0" formatColumns="0" formatRows="0" insertRows="0" deleteRows="0" autoFilter="0"/>
  <mergeCells count="2">
    <mergeCell ref="A2:M2"/>
    <mergeCell ref="A4:M4"/>
  </mergeCells>
  <hyperlinks>
    <hyperlink ref="B1" location="参数!M28" display="返回索引页"/>
    <hyperlink ref="A1" location="其他应收款汇总表!B8" display="返回"/>
  </hyperlinks>
  <printOptions horizontalCentered="1"/>
  <pageMargins left="0.748031496062992" right="0.748031496062992" top="0.96" bottom="0.65" header="1.24"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
  <sheetViews>
    <sheetView showGridLines="0" showZeros="0" defaultGridColor="0" colorId="38" workbookViewId="0">
      <pane ySplit="6" topLeftCell="A17" activePane="bottomLeft" state="frozen"/>
      <selection/>
      <selection pane="bottomLeft" activeCell="F23" sqref="F23"/>
    </sheetView>
  </sheetViews>
  <sheetFormatPr defaultColWidth="9.07619047619048" defaultRowHeight="15" customHeight="1"/>
  <cols>
    <col min="1" max="1" width="6" style="27" customWidth="1"/>
    <col min="2" max="2" width="30.2857142857143" style="27" customWidth="1"/>
    <col min="3" max="3" width="11.5714285714286" style="28" customWidth="1"/>
    <col min="4" max="4" width="18.5714285714286" style="27" customWidth="1"/>
    <col min="5" max="6" width="12.7142857142857" style="27" hidden="1" customWidth="1" outlineLevel="1"/>
    <col min="7" max="7" width="14.4285714285714" style="148" customWidth="1" collapsed="1"/>
    <col min="8" max="9" width="14.4285714285714" style="148" customWidth="1"/>
    <col min="10" max="10" width="9.92380952380952" style="29" customWidth="1"/>
    <col min="11" max="11" width="25" style="27" customWidth="1"/>
    <col min="12" max="16384" width="9.07619047619048" style="27"/>
  </cols>
  <sheetData>
    <row r="1" s="22" customFormat="1" customHeight="1" spans="1:11">
      <c r="A1" s="269" t="s">
        <v>116</v>
      </c>
      <c r="B1" s="31" t="s">
        <v>8</v>
      </c>
      <c r="C1" s="33"/>
      <c r="G1" s="196"/>
      <c r="H1" s="196"/>
      <c r="I1" s="196"/>
      <c r="J1" s="34"/>
    </row>
    <row r="2" s="113" customFormat="1" ht="18" customHeight="1" spans="1:11">
      <c r="A2" s="35" t="s">
        <v>278</v>
      </c>
      <c r="B2" s="36"/>
      <c r="C2" s="36"/>
      <c r="D2" s="36"/>
      <c r="E2" s="36"/>
      <c r="F2" s="36"/>
      <c r="G2" s="36"/>
      <c r="H2" s="36"/>
      <c r="I2" s="36"/>
      <c r="J2" s="36"/>
      <c r="K2" s="36"/>
    </row>
    <row r="3" s="113" customFormat="1" ht="11.2" customHeight="1" spans="1:11">
      <c r="A3" s="6"/>
      <c r="B3" s="6"/>
      <c r="C3" s="6"/>
      <c r="D3" s="6"/>
      <c r="E3" s="6"/>
      <c r="F3" s="6"/>
      <c r="G3" s="37"/>
      <c r="H3" s="37"/>
      <c r="I3" s="37"/>
      <c r="J3" s="37"/>
      <c r="K3" s="38" t="s">
        <v>279</v>
      </c>
    </row>
    <row r="4" ht="11.2" customHeight="1" spans="1:11">
      <c r="A4" s="39" t="e">
        <f>#REF!&amp;#REF!&amp;#REF!&amp;#REF!&amp;#REF!&amp;#REF!&amp;#REF!</f>
        <v>#REF!</v>
      </c>
      <c r="B4" s="39"/>
      <c r="C4" s="39"/>
      <c r="D4" s="39"/>
      <c r="E4" s="39"/>
      <c r="F4" s="39"/>
      <c r="G4" s="39"/>
      <c r="H4" s="39"/>
      <c r="I4" s="39"/>
      <c r="J4" s="39"/>
      <c r="K4" s="39"/>
    </row>
    <row r="5" ht="11.2" customHeight="1" spans="1:11">
      <c r="A5" s="40" t="e">
        <f>#REF!&amp;#REF!</f>
        <v>#REF!</v>
      </c>
      <c r="B5" s="40"/>
      <c r="G5" s="147"/>
      <c r="H5" s="164"/>
      <c r="I5" s="164"/>
      <c r="K5" s="44" t="s">
        <v>35</v>
      </c>
    </row>
    <row r="6" s="24" customFormat="1" ht="18" customHeight="1" spans="1:11">
      <c r="A6" s="45" t="s">
        <v>102</v>
      </c>
      <c r="B6" s="122" t="s">
        <v>221</v>
      </c>
      <c r="C6" s="123" t="s">
        <v>230</v>
      </c>
      <c r="D6" s="122" t="s">
        <v>280</v>
      </c>
      <c r="E6" s="122" t="s">
        <v>120</v>
      </c>
      <c r="F6" s="122" t="s">
        <v>121</v>
      </c>
      <c r="G6" s="201" t="s">
        <v>122</v>
      </c>
      <c r="H6" s="150" t="s">
        <v>123</v>
      </c>
      <c r="I6" s="150" t="s">
        <v>168</v>
      </c>
      <c r="J6" s="49" t="s">
        <v>125</v>
      </c>
      <c r="K6" s="122" t="s">
        <v>169</v>
      </c>
    </row>
    <row r="7" s="25" customFormat="1" ht="14" customHeight="1" spans="1:11">
      <c r="A7" s="50">
        <v>1</v>
      </c>
      <c r="B7" s="51"/>
      <c r="C7" s="52"/>
      <c r="D7" s="51"/>
      <c r="E7" s="53"/>
      <c r="F7" s="53"/>
      <c r="G7" s="86">
        <f>E7+F7</f>
        <v>0</v>
      </c>
      <c r="H7" s="55"/>
      <c r="I7" s="155">
        <f t="shared" ref="I7:I34" si="0">IF((H7-G7)=0,0,H7-G7)</f>
        <v>0</v>
      </c>
      <c r="J7" s="156">
        <f>IF(I7=0,0,IF(I7=H7,100,IF(G7&lt;0,-(I7/G7*100),IF(I7&gt;0,ABS(I7/G7*100),(I7/G7*100)))))</f>
        <v>0</v>
      </c>
      <c r="K7" s="51"/>
    </row>
    <row r="8" s="25" customFormat="1" ht="14" customHeight="1" spans="1:11">
      <c r="A8" s="50"/>
      <c r="B8" s="51"/>
      <c r="C8" s="52"/>
      <c r="D8" s="51"/>
      <c r="E8" s="53"/>
      <c r="F8" s="53"/>
      <c r="G8" s="86">
        <f t="shared" ref="G8:G33" si="1">E8+F8</f>
        <v>0</v>
      </c>
      <c r="H8" s="55"/>
      <c r="I8" s="155">
        <f t="shared" si="0"/>
        <v>0</v>
      </c>
      <c r="J8" s="156">
        <f t="shared" ref="J8:J34" si="2">IF(I8=0,0,IF(I8=H8,100,IF(G8&lt;0,-(I8/G8*100),IF(I8&gt;0,ABS(I8/G8*100),(I8/G8*100)))))</f>
        <v>0</v>
      </c>
      <c r="K8" s="51"/>
    </row>
    <row r="9" s="25" customFormat="1" ht="14" customHeight="1" spans="1:11">
      <c r="A9" s="50"/>
      <c r="B9" s="51"/>
      <c r="C9" s="52"/>
      <c r="D9" s="51"/>
      <c r="E9" s="53"/>
      <c r="F9" s="53"/>
      <c r="G9" s="86">
        <f t="shared" si="1"/>
        <v>0</v>
      </c>
      <c r="H9" s="55"/>
      <c r="I9" s="155">
        <f t="shared" si="0"/>
        <v>0</v>
      </c>
      <c r="J9" s="156">
        <f t="shared" si="2"/>
        <v>0</v>
      </c>
      <c r="K9" s="51"/>
    </row>
    <row r="10" s="25" customFormat="1" ht="14" customHeight="1" spans="1:11">
      <c r="A10" s="50"/>
      <c r="B10" s="51"/>
      <c r="C10" s="52"/>
      <c r="D10" s="51"/>
      <c r="E10" s="53"/>
      <c r="F10" s="53"/>
      <c r="G10" s="86">
        <f t="shared" si="1"/>
        <v>0</v>
      </c>
      <c r="H10" s="55"/>
      <c r="I10" s="155">
        <f t="shared" si="0"/>
        <v>0</v>
      </c>
      <c r="J10" s="156">
        <f t="shared" si="2"/>
        <v>0</v>
      </c>
      <c r="K10" s="51"/>
    </row>
    <row r="11" s="25" customFormat="1" ht="14" customHeight="1" spans="1:11">
      <c r="A11" s="50"/>
      <c r="B11" s="51"/>
      <c r="C11" s="52"/>
      <c r="D11" s="51"/>
      <c r="E11" s="53"/>
      <c r="F11" s="53"/>
      <c r="G11" s="86">
        <f t="shared" si="1"/>
        <v>0</v>
      </c>
      <c r="H11" s="55"/>
      <c r="I11" s="155">
        <f t="shared" si="0"/>
        <v>0</v>
      </c>
      <c r="J11" s="156">
        <f t="shared" si="2"/>
        <v>0</v>
      </c>
      <c r="K11" s="51"/>
    </row>
    <row r="12" s="25" customFormat="1" ht="14" customHeight="1" spans="1:11">
      <c r="A12" s="50"/>
      <c r="B12" s="51"/>
      <c r="C12" s="52"/>
      <c r="D12" s="51"/>
      <c r="E12" s="53"/>
      <c r="F12" s="53"/>
      <c r="G12" s="86">
        <f t="shared" si="1"/>
        <v>0</v>
      </c>
      <c r="H12" s="55"/>
      <c r="I12" s="155">
        <f t="shared" si="0"/>
        <v>0</v>
      </c>
      <c r="J12" s="156">
        <f t="shared" si="2"/>
        <v>0</v>
      </c>
      <c r="K12" s="51"/>
    </row>
    <row r="13" s="25" customFormat="1" ht="14" customHeight="1" spans="1:11">
      <c r="A13" s="50"/>
      <c r="B13" s="51"/>
      <c r="C13" s="52"/>
      <c r="D13" s="51"/>
      <c r="E13" s="53"/>
      <c r="F13" s="53"/>
      <c r="G13" s="86">
        <f t="shared" si="1"/>
        <v>0</v>
      </c>
      <c r="H13" s="55"/>
      <c r="I13" s="155">
        <f t="shared" si="0"/>
        <v>0</v>
      </c>
      <c r="J13" s="156">
        <f t="shared" si="2"/>
        <v>0</v>
      </c>
      <c r="K13" s="51"/>
    </row>
    <row r="14" s="25" customFormat="1" ht="14" customHeight="1" spans="1:11">
      <c r="A14" s="50"/>
      <c r="B14" s="51"/>
      <c r="C14" s="52"/>
      <c r="D14" s="51"/>
      <c r="E14" s="53"/>
      <c r="F14" s="53"/>
      <c r="G14" s="86">
        <f t="shared" si="1"/>
        <v>0</v>
      </c>
      <c r="H14" s="55"/>
      <c r="I14" s="155">
        <f t="shared" si="0"/>
        <v>0</v>
      </c>
      <c r="J14" s="156">
        <f t="shared" si="2"/>
        <v>0</v>
      </c>
      <c r="K14" s="51"/>
    </row>
    <row r="15" s="25" customFormat="1" ht="14" customHeight="1" spans="1:11">
      <c r="A15" s="50"/>
      <c r="B15" s="51"/>
      <c r="C15" s="52"/>
      <c r="D15" s="51"/>
      <c r="E15" s="53"/>
      <c r="F15" s="53"/>
      <c r="G15" s="86">
        <f t="shared" si="1"/>
        <v>0</v>
      </c>
      <c r="H15" s="55"/>
      <c r="I15" s="155">
        <f t="shared" si="0"/>
        <v>0</v>
      </c>
      <c r="J15" s="156">
        <f t="shared" si="2"/>
        <v>0</v>
      </c>
      <c r="K15" s="51"/>
    </row>
    <row r="16" s="25" customFormat="1" ht="14" customHeight="1" spans="1:11">
      <c r="A16" s="50"/>
      <c r="B16" s="51"/>
      <c r="C16" s="52"/>
      <c r="D16" s="51"/>
      <c r="E16" s="53"/>
      <c r="F16" s="53"/>
      <c r="G16" s="86">
        <f t="shared" si="1"/>
        <v>0</v>
      </c>
      <c r="H16" s="55"/>
      <c r="I16" s="155">
        <f t="shared" si="0"/>
        <v>0</v>
      </c>
      <c r="J16" s="156">
        <f t="shared" si="2"/>
        <v>0</v>
      </c>
      <c r="K16" s="51"/>
    </row>
    <row r="17" s="25" customFormat="1" ht="14" customHeight="1" spans="1:11">
      <c r="A17" s="50"/>
      <c r="B17" s="51"/>
      <c r="C17" s="52"/>
      <c r="D17" s="51"/>
      <c r="E17" s="53"/>
      <c r="F17" s="53"/>
      <c r="G17" s="86">
        <f t="shared" si="1"/>
        <v>0</v>
      </c>
      <c r="H17" s="55"/>
      <c r="I17" s="155">
        <f t="shared" si="0"/>
        <v>0</v>
      </c>
      <c r="J17" s="156">
        <f t="shared" si="2"/>
        <v>0</v>
      </c>
      <c r="K17" s="51"/>
    </row>
    <row r="18" s="25" customFormat="1" ht="14" customHeight="1" spans="1:11">
      <c r="A18" s="50"/>
      <c r="B18" s="51"/>
      <c r="C18" s="52"/>
      <c r="D18" s="51"/>
      <c r="E18" s="53"/>
      <c r="F18" s="53"/>
      <c r="G18" s="86">
        <f t="shared" si="1"/>
        <v>0</v>
      </c>
      <c r="H18" s="55"/>
      <c r="I18" s="155">
        <f t="shared" si="0"/>
        <v>0</v>
      </c>
      <c r="J18" s="156">
        <f t="shared" si="2"/>
        <v>0</v>
      </c>
      <c r="K18" s="51"/>
    </row>
    <row r="19" s="25" customFormat="1" ht="14" customHeight="1" spans="1:11">
      <c r="A19" s="50"/>
      <c r="B19" s="51"/>
      <c r="C19" s="52"/>
      <c r="D19" s="51"/>
      <c r="E19" s="53"/>
      <c r="F19" s="53"/>
      <c r="G19" s="86">
        <f t="shared" si="1"/>
        <v>0</v>
      </c>
      <c r="H19" s="55"/>
      <c r="I19" s="155">
        <f t="shared" si="0"/>
        <v>0</v>
      </c>
      <c r="J19" s="156">
        <f t="shared" si="2"/>
        <v>0</v>
      </c>
      <c r="K19" s="51"/>
    </row>
    <row r="20" s="25" customFormat="1" ht="14" customHeight="1" spans="1:11">
      <c r="A20" s="50"/>
      <c r="B20" s="51"/>
      <c r="C20" s="52"/>
      <c r="D20" s="51"/>
      <c r="E20" s="53"/>
      <c r="F20" s="53"/>
      <c r="G20" s="86">
        <f t="shared" si="1"/>
        <v>0</v>
      </c>
      <c r="H20" s="55"/>
      <c r="I20" s="155">
        <f t="shared" si="0"/>
        <v>0</v>
      </c>
      <c r="J20" s="156">
        <f t="shared" si="2"/>
        <v>0</v>
      </c>
      <c r="K20" s="51"/>
    </row>
    <row r="21" s="25" customFormat="1" ht="14" customHeight="1" spans="1:11">
      <c r="A21" s="50"/>
      <c r="B21" s="51"/>
      <c r="C21" s="52"/>
      <c r="D21" s="51"/>
      <c r="E21" s="53"/>
      <c r="F21" s="53"/>
      <c r="G21" s="86">
        <f t="shared" si="1"/>
        <v>0</v>
      </c>
      <c r="H21" s="55"/>
      <c r="I21" s="155">
        <f t="shared" si="0"/>
        <v>0</v>
      </c>
      <c r="J21" s="156">
        <f t="shared" si="2"/>
        <v>0</v>
      </c>
      <c r="K21" s="51"/>
    </row>
    <row r="22" s="25" customFormat="1" ht="14" customHeight="1" spans="1:11">
      <c r="A22" s="50"/>
      <c r="B22" s="51"/>
      <c r="C22" s="52"/>
      <c r="D22" s="51"/>
      <c r="E22" s="53"/>
      <c r="F22" s="53"/>
      <c r="G22" s="86">
        <f t="shared" si="1"/>
        <v>0</v>
      </c>
      <c r="H22" s="55"/>
      <c r="I22" s="155">
        <f t="shared" si="0"/>
        <v>0</v>
      </c>
      <c r="J22" s="156">
        <f t="shared" si="2"/>
        <v>0</v>
      </c>
      <c r="K22" s="51"/>
    </row>
    <row r="23" s="25" customFormat="1" ht="14" customHeight="1" spans="1:11">
      <c r="A23" s="50"/>
      <c r="B23" s="51"/>
      <c r="C23" s="52"/>
      <c r="D23" s="51"/>
      <c r="E23" s="53"/>
      <c r="F23" s="53"/>
      <c r="G23" s="86">
        <f t="shared" si="1"/>
        <v>0</v>
      </c>
      <c r="H23" s="55"/>
      <c r="I23" s="155">
        <f t="shared" si="0"/>
        <v>0</v>
      </c>
      <c r="J23" s="156">
        <f t="shared" si="2"/>
        <v>0</v>
      </c>
      <c r="K23" s="51"/>
    </row>
    <row r="24" s="25" customFormat="1" ht="14" customHeight="1" spans="1:11">
      <c r="A24" s="50"/>
      <c r="B24" s="51"/>
      <c r="C24" s="52"/>
      <c r="D24" s="51"/>
      <c r="E24" s="53"/>
      <c r="F24" s="53"/>
      <c r="G24" s="86">
        <f t="shared" si="1"/>
        <v>0</v>
      </c>
      <c r="H24" s="55"/>
      <c r="I24" s="155">
        <f t="shared" si="0"/>
        <v>0</v>
      </c>
      <c r="J24" s="156">
        <f t="shared" si="2"/>
        <v>0</v>
      </c>
      <c r="K24" s="51"/>
    </row>
    <row r="25" s="25" customFormat="1" ht="14" customHeight="1" spans="1:11">
      <c r="A25" s="50"/>
      <c r="B25" s="51"/>
      <c r="C25" s="52"/>
      <c r="D25" s="51"/>
      <c r="E25" s="53"/>
      <c r="F25" s="53"/>
      <c r="G25" s="86">
        <f t="shared" si="1"/>
        <v>0</v>
      </c>
      <c r="H25" s="55"/>
      <c r="I25" s="155">
        <f t="shared" si="0"/>
        <v>0</v>
      </c>
      <c r="J25" s="156">
        <f t="shared" si="2"/>
        <v>0</v>
      </c>
      <c r="K25" s="51"/>
    </row>
    <row r="26" s="25" customFormat="1" ht="14" customHeight="1" spans="1:11">
      <c r="A26" s="50"/>
      <c r="B26" s="51"/>
      <c r="C26" s="52"/>
      <c r="D26" s="51"/>
      <c r="E26" s="53"/>
      <c r="F26" s="53"/>
      <c r="G26" s="86">
        <f t="shared" si="1"/>
        <v>0</v>
      </c>
      <c r="H26" s="55"/>
      <c r="I26" s="155">
        <f t="shared" si="0"/>
        <v>0</v>
      </c>
      <c r="J26" s="156">
        <f t="shared" si="2"/>
        <v>0</v>
      </c>
      <c r="K26" s="51"/>
    </row>
    <row r="27" s="25" customFormat="1" ht="14" customHeight="1" spans="1:11">
      <c r="A27" s="50"/>
      <c r="B27" s="51"/>
      <c r="C27" s="52"/>
      <c r="D27" s="51"/>
      <c r="E27" s="53"/>
      <c r="F27" s="53"/>
      <c r="G27" s="86">
        <f t="shared" si="1"/>
        <v>0</v>
      </c>
      <c r="H27" s="55"/>
      <c r="I27" s="155">
        <f t="shared" si="0"/>
        <v>0</v>
      </c>
      <c r="J27" s="156">
        <f t="shared" si="2"/>
        <v>0</v>
      </c>
      <c r="K27" s="51"/>
    </row>
    <row r="28" s="25" customFormat="1" ht="14" customHeight="1" spans="1:11">
      <c r="A28" s="50"/>
      <c r="B28" s="51"/>
      <c r="C28" s="52"/>
      <c r="D28" s="51"/>
      <c r="E28" s="53"/>
      <c r="F28" s="53"/>
      <c r="G28" s="86">
        <f t="shared" si="1"/>
        <v>0</v>
      </c>
      <c r="H28" s="55"/>
      <c r="I28" s="155">
        <f t="shared" si="0"/>
        <v>0</v>
      </c>
      <c r="J28" s="156">
        <f t="shared" si="2"/>
        <v>0</v>
      </c>
      <c r="K28" s="51"/>
    </row>
    <row r="29" s="25" customFormat="1" ht="14" customHeight="1" spans="1:11">
      <c r="A29" s="50"/>
      <c r="B29" s="51"/>
      <c r="C29" s="52"/>
      <c r="D29" s="51"/>
      <c r="E29" s="53"/>
      <c r="F29" s="53"/>
      <c r="G29" s="86">
        <f t="shared" si="1"/>
        <v>0</v>
      </c>
      <c r="H29" s="55"/>
      <c r="I29" s="155">
        <f t="shared" si="0"/>
        <v>0</v>
      </c>
      <c r="J29" s="156">
        <f t="shared" si="2"/>
        <v>0</v>
      </c>
      <c r="K29" s="51"/>
    </row>
    <row r="30" s="25" customFormat="1" ht="14" customHeight="1" spans="1:11">
      <c r="A30" s="50"/>
      <c r="B30" s="51"/>
      <c r="C30" s="52"/>
      <c r="D30" s="51"/>
      <c r="E30" s="53"/>
      <c r="F30" s="53"/>
      <c r="G30" s="86">
        <f t="shared" si="1"/>
        <v>0</v>
      </c>
      <c r="H30" s="55"/>
      <c r="I30" s="155">
        <f t="shared" si="0"/>
        <v>0</v>
      </c>
      <c r="J30" s="156">
        <f t="shared" si="2"/>
        <v>0</v>
      </c>
      <c r="K30" s="51"/>
    </row>
    <row r="31" s="25" customFormat="1" ht="14" customHeight="1" spans="1:11">
      <c r="A31" s="50"/>
      <c r="B31" s="51"/>
      <c r="C31" s="52"/>
      <c r="D31" s="51"/>
      <c r="E31" s="53"/>
      <c r="F31" s="53"/>
      <c r="G31" s="86">
        <f t="shared" si="1"/>
        <v>0</v>
      </c>
      <c r="H31" s="55"/>
      <c r="I31" s="155">
        <f t="shared" si="0"/>
        <v>0</v>
      </c>
      <c r="J31" s="156">
        <f t="shared" si="2"/>
        <v>0</v>
      </c>
      <c r="K31" s="51"/>
    </row>
    <row r="32" s="25" customFormat="1" ht="14" customHeight="1" spans="1:11">
      <c r="A32" s="50"/>
      <c r="B32" s="51"/>
      <c r="C32" s="52"/>
      <c r="D32" s="51"/>
      <c r="E32" s="53"/>
      <c r="F32" s="53"/>
      <c r="G32" s="86">
        <f t="shared" si="1"/>
        <v>0</v>
      </c>
      <c r="H32" s="55"/>
      <c r="I32" s="155">
        <f t="shared" si="0"/>
        <v>0</v>
      </c>
      <c r="J32" s="156">
        <f t="shared" si="2"/>
        <v>0</v>
      </c>
      <c r="K32" s="51"/>
    </row>
    <row r="33" s="25" customFormat="1" ht="14" customHeight="1" spans="1:11">
      <c r="A33" s="50"/>
      <c r="B33" s="51"/>
      <c r="C33" s="52"/>
      <c r="D33" s="51"/>
      <c r="E33" s="53"/>
      <c r="F33" s="53"/>
      <c r="G33" s="86">
        <f t="shared" si="1"/>
        <v>0</v>
      </c>
      <c r="H33" s="55"/>
      <c r="I33" s="155">
        <f t="shared" si="0"/>
        <v>0</v>
      </c>
      <c r="J33" s="156">
        <f t="shared" si="2"/>
        <v>0</v>
      </c>
      <c r="K33" s="51"/>
    </row>
    <row r="34" s="26" customFormat="1" ht="14" customHeight="1" spans="1:11">
      <c r="A34" s="56"/>
      <c r="B34" s="128" t="s">
        <v>72</v>
      </c>
      <c r="C34" s="58"/>
      <c r="D34" s="56"/>
      <c r="E34" s="54">
        <f>ROUND(SUM(E7:E33),2)</f>
        <v>0</v>
      </c>
      <c r="F34" s="54">
        <f>ROUND(SUM(F7:F33),2)</f>
        <v>0</v>
      </c>
      <c r="G34" s="54">
        <f>ROUND(SUM(G7:G33),2)</f>
        <v>0</v>
      </c>
      <c r="H34" s="54">
        <f>ROUND(SUM(H7:H33),2)</f>
        <v>0</v>
      </c>
      <c r="I34" s="54">
        <f t="shared" si="0"/>
        <v>0</v>
      </c>
      <c r="J34" s="183">
        <f t="shared" si="2"/>
        <v>0</v>
      </c>
      <c r="K34" s="56"/>
    </row>
    <row r="35" ht="13.05" customHeight="1" spans="1:11">
      <c r="A35" s="59" t="e">
        <f>#REF!&amp;#REF!</f>
        <v>#REF!</v>
      </c>
      <c r="C35" s="60"/>
      <c r="D35" s="407"/>
      <c r="E35" s="407"/>
      <c r="F35" s="407"/>
      <c r="G35" s="61" t="e">
        <f>#REF!</f>
        <v>#REF!</v>
      </c>
      <c r="H35" s="222"/>
      <c r="I35" s="62"/>
    </row>
    <row r="36" ht="13.05" customHeight="1" spans="1:11">
      <c r="A36" s="27" t="e">
        <f>#REF!&amp;#REF!&amp;#REF!&amp;#REF!&amp;#REF!&amp;#REF!&amp;#REF!</f>
        <v>#REF!</v>
      </c>
      <c r="G36" s="148" t="e">
        <f>#REF!&amp;#REF!</f>
        <v>#REF!</v>
      </c>
    </row>
  </sheetData>
  <sheetProtection formatCells="0" formatColumns="0" formatRows="0" insertRows="0" deleteRows="0" autoFilter="0"/>
  <mergeCells count="2">
    <mergeCell ref="A2:K2"/>
    <mergeCell ref="A4:K4"/>
  </mergeCells>
  <hyperlinks>
    <hyperlink ref="B1" location="参数!M29" display="返回索引页"/>
    <hyperlink ref="A1" location="其他应收款汇总表!B9" display="返回"/>
  </hyperlinks>
  <printOptions horizontalCentered="1"/>
  <pageMargins left="0.748031496062992" right="0.748031496062992" top="0.93" bottom="0.77" header="1.21"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showGridLines="0" showZeros="0" defaultGridColor="0" colorId="38" workbookViewId="0">
      <selection activeCell="F23" sqref="F23"/>
    </sheetView>
  </sheetViews>
  <sheetFormatPr defaultColWidth="9.07619047619048" defaultRowHeight="12.75" outlineLevelCol="7"/>
  <cols>
    <col min="1" max="1" width="10.0761904761905" style="28" customWidth="1"/>
    <col min="2" max="2" width="38.2857142857143" style="27" customWidth="1"/>
    <col min="3" max="4" width="15.7142857142857" style="27" hidden="1" customWidth="1" outlineLevel="1"/>
    <col min="5" max="5" width="24.7142857142857" style="29" customWidth="1" collapsed="1"/>
    <col min="6" max="7" width="24.7142857142857" style="29" customWidth="1"/>
    <col min="8" max="8" width="22.7142857142857" style="29" customWidth="1"/>
    <col min="9" max="16384" width="9.07619047619048" style="27"/>
  </cols>
  <sheetData>
    <row r="1" s="139" customFormat="1" ht="14.25" spans="1:8">
      <c r="A1" s="30" t="s">
        <v>116</v>
      </c>
      <c r="B1" s="627" t="s">
        <v>8</v>
      </c>
      <c r="C1" s="628"/>
      <c r="D1" s="628"/>
      <c r="E1" s="178"/>
      <c r="F1" s="178"/>
      <c r="G1" s="178"/>
      <c r="H1" s="178"/>
    </row>
    <row r="2" s="23" customFormat="1" ht="18" customHeight="1" spans="1:8">
      <c r="A2" s="35" t="s">
        <v>281</v>
      </c>
      <c r="B2" s="36"/>
      <c r="C2" s="36"/>
      <c r="D2" s="36"/>
      <c r="E2" s="36"/>
      <c r="F2" s="36"/>
      <c r="G2" s="36"/>
      <c r="H2" s="36"/>
    </row>
    <row r="3" s="23" customFormat="1" ht="11.2" customHeight="1" spans="1:8">
      <c r="A3" s="145"/>
      <c r="B3" s="6"/>
      <c r="C3" s="6"/>
      <c r="D3" s="6"/>
      <c r="E3" s="37"/>
      <c r="F3" s="37"/>
      <c r="G3" s="37"/>
      <c r="H3" s="179" t="s">
        <v>282</v>
      </c>
    </row>
    <row r="4" ht="11.2" customHeight="1" spans="1:8">
      <c r="A4" s="39" t="e">
        <f>#REF!&amp;#REF!&amp;#REF!&amp;#REF!&amp;#REF!&amp;#REF!&amp;#REF!</f>
        <v>#REF!</v>
      </c>
      <c r="B4" s="39"/>
      <c r="C4" s="39"/>
      <c r="D4" s="39"/>
      <c r="E4" s="39"/>
      <c r="F4" s="39"/>
      <c r="G4" s="39"/>
      <c r="H4" s="39"/>
    </row>
    <row r="5" ht="11.2" customHeight="1" spans="1:8">
      <c r="A5" s="41" t="e">
        <f>#REF!&amp;#REF!</f>
        <v>#REF!</v>
      </c>
      <c r="B5" s="40"/>
      <c r="C5" s="59"/>
      <c r="D5" s="59"/>
      <c r="H5" s="179" t="s">
        <v>35</v>
      </c>
    </row>
    <row r="6" s="24" customFormat="1" ht="20" customHeight="1" spans="1:8">
      <c r="A6" s="149" t="s">
        <v>119</v>
      </c>
      <c r="B6" s="45" t="s">
        <v>82</v>
      </c>
      <c r="C6" s="45" t="s">
        <v>120</v>
      </c>
      <c r="D6" s="45" t="s">
        <v>121</v>
      </c>
      <c r="E6" s="150" t="s">
        <v>122</v>
      </c>
      <c r="F6" s="150" t="s">
        <v>123</v>
      </c>
      <c r="G6" s="150" t="s">
        <v>124</v>
      </c>
      <c r="H6" s="49" t="s">
        <v>125</v>
      </c>
    </row>
    <row r="7" ht="18" customHeight="1" spans="1:8">
      <c r="A7" s="629" t="s">
        <v>261</v>
      </c>
      <c r="B7" s="257" t="s">
        <v>283</v>
      </c>
      <c r="C7" s="258">
        <f>材料采购!F35</f>
        <v>0</v>
      </c>
      <c r="D7" s="258">
        <f>E7-C7</f>
        <v>0</v>
      </c>
      <c r="E7" s="258">
        <f>材料采购!K35</f>
        <v>0</v>
      </c>
      <c r="F7" s="258">
        <f>材料采购!N35</f>
        <v>0</v>
      </c>
      <c r="G7" s="54">
        <f>IF((F7-E7)=0,0,F7-E7)</f>
        <v>0</v>
      </c>
      <c r="H7" s="183">
        <f>IF(G7=0,0,IF(G7=F7,100,IF(E7&lt;0,-(G7/E7*100),IF(G7&gt;0,ABS(G7/E7*100),(G7/E7*100)))))</f>
        <v>0</v>
      </c>
    </row>
    <row r="8" ht="18" customHeight="1" spans="1:8">
      <c r="A8" s="629" t="s">
        <v>262</v>
      </c>
      <c r="B8" s="257" t="s">
        <v>284</v>
      </c>
      <c r="C8" s="258">
        <f>原材料!G36</f>
        <v>0</v>
      </c>
      <c r="D8" s="258">
        <f t="shared" ref="D8:D14" si="0">E8-C8</f>
        <v>0</v>
      </c>
      <c r="E8" s="258">
        <f>原材料!L36</f>
        <v>0</v>
      </c>
      <c r="F8" s="258">
        <f>原材料!O36</f>
        <v>0</v>
      </c>
      <c r="G8" s="54">
        <f t="shared" ref="G8:G19" si="1">IF((F8-E8)=0,0,F8-E8)</f>
        <v>0</v>
      </c>
      <c r="H8" s="183">
        <f t="shared" ref="H8:H19" si="2">IF(G8=0,0,IF(G8=F8,100,IF(E8&lt;0,-(G8/E8*100),IF(G8&gt;0,ABS(G8/E8*100),(G8/E8*100)))))</f>
        <v>0</v>
      </c>
    </row>
    <row r="9" ht="18" customHeight="1" spans="1:8">
      <c r="A9" s="629" t="s">
        <v>264</v>
      </c>
      <c r="B9" s="257" t="s">
        <v>285</v>
      </c>
      <c r="C9" s="258">
        <f>在库周转材料!G36</f>
        <v>0</v>
      </c>
      <c r="D9" s="258">
        <f t="shared" si="0"/>
        <v>0</v>
      </c>
      <c r="E9" s="258">
        <f>在库周转材料!L36</f>
        <v>0</v>
      </c>
      <c r="F9" s="258">
        <f>在库周转材料!O36</f>
        <v>0</v>
      </c>
      <c r="G9" s="54">
        <f t="shared" si="1"/>
        <v>0</v>
      </c>
      <c r="H9" s="183">
        <f t="shared" si="2"/>
        <v>0</v>
      </c>
    </row>
    <row r="10" ht="18" customHeight="1" spans="1:8">
      <c r="A10" s="629" t="s">
        <v>286</v>
      </c>
      <c r="B10" s="257" t="s">
        <v>287</v>
      </c>
      <c r="C10" s="258">
        <f>委托加工物资!G36</f>
        <v>0</v>
      </c>
      <c r="D10" s="258">
        <f t="shared" si="0"/>
        <v>0</v>
      </c>
      <c r="E10" s="258">
        <f>委托加工物资!L36</f>
        <v>0</v>
      </c>
      <c r="F10" s="258">
        <f>委托加工物资!O36</f>
        <v>0</v>
      </c>
      <c r="G10" s="54">
        <f t="shared" si="1"/>
        <v>0</v>
      </c>
      <c r="H10" s="183">
        <f t="shared" si="2"/>
        <v>0</v>
      </c>
    </row>
    <row r="11" ht="18" customHeight="1" spans="1:8">
      <c r="A11" s="629" t="s">
        <v>288</v>
      </c>
      <c r="B11" s="257" t="s">
        <v>289</v>
      </c>
      <c r="C11" s="258">
        <f>产成品!F36</f>
        <v>0</v>
      </c>
      <c r="D11" s="258">
        <f t="shared" si="0"/>
        <v>0</v>
      </c>
      <c r="E11" s="258">
        <f>产成品!K36</f>
        <v>0</v>
      </c>
      <c r="F11" s="258">
        <f>产成品!N36</f>
        <v>0</v>
      </c>
      <c r="G11" s="54">
        <f t="shared" si="1"/>
        <v>0</v>
      </c>
      <c r="H11" s="183">
        <f t="shared" si="2"/>
        <v>0</v>
      </c>
    </row>
    <row r="12" ht="18" customHeight="1" spans="1:8">
      <c r="A12" s="629" t="s">
        <v>290</v>
      </c>
      <c r="B12" s="257" t="s">
        <v>291</v>
      </c>
      <c r="C12" s="258">
        <f>在产品!F36</f>
        <v>0</v>
      </c>
      <c r="D12" s="258">
        <f t="shared" si="0"/>
        <v>0</v>
      </c>
      <c r="E12" s="258">
        <f>在产品!K36</f>
        <v>0</v>
      </c>
      <c r="F12" s="258">
        <f>在产品!N36</f>
        <v>0</v>
      </c>
      <c r="G12" s="54">
        <f t="shared" si="1"/>
        <v>0</v>
      </c>
      <c r="H12" s="183">
        <f t="shared" si="2"/>
        <v>0</v>
      </c>
    </row>
    <row r="13" ht="18" customHeight="1" spans="1:8">
      <c r="A13" s="629" t="s">
        <v>292</v>
      </c>
      <c r="B13" s="257" t="s">
        <v>293</v>
      </c>
      <c r="C13" s="258">
        <f>发出商品!G36</f>
        <v>0</v>
      </c>
      <c r="D13" s="258">
        <f t="shared" si="0"/>
        <v>0</v>
      </c>
      <c r="E13" s="258">
        <f>发出商品!L36</f>
        <v>0</v>
      </c>
      <c r="F13" s="258">
        <f>发出商品!O36</f>
        <v>0</v>
      </c>
      <c r="G13" s="54">
        <f t="shared" si="1"/>
        <v>0</v>
      </c>
      <c r="H13" s="183">
        <f t="shared" si="2"/>
        <v>0</v>
      </c>
    </row>
    <row r="14" ht="18" customHeight="1" spans="1:8">
      <c r="A14" s="629" t="s">
        <v>294</v>
      </c>
      <c r="B14" s="257" t="s">
        <v>295</v>
      </c>
      <c r="C14" s="258">
        <f>在用周转材料!G36</f>
        <v>0</v>
      </c>
      <c r="D14" s="258">
        <f t="shared" si="0"/>
        <v>0</v>
      </c>
      <c r="E14" s="258">
        <f>在用周转材料!K36</f>
        <v>0</v>
      </c>
      <c r="F14" s="258">
        <f>在用周转材料!O36</f>
        <v>0</v>
      </c>
      <c r="G14" s="54">
        <f t="shared" si="1"/>
        <v>0</v>
      </c>
      <c r="H14" s="183">
        <f t="shared" si="2"/>
        <v>0</v>
      </c>
    </row>
    <row r="15" ht="18" customHeight="1" spans="1:8">
      <c r="A15" s="629"/>
      <c r="B15" s="259"/>
      <c r="C15" s="258"/>
      <c r="D15" s="258"/>
      <c r="E15" s="258"/>
      <c r="F15" s="258"/>
      <c r="G15" s="54">
        <f t="shared" si="1"/>
        <v>0</v>
      </c>
      <c r="H15" s="183">
        <f t="shared" si="2"/>
        <v>0</v>
      </c>
    </row>
    <row r="16" ht="18" customHeight="1" spans="1:8">
      <c r="A16" s="629"/>
      <c r="B16" s="630" t="s">
        <v>99</v>
      </c>
      <c r="C16" s="258"/>
      <c r="D16" s="258"/>
      <c r="E16" s="258"/>
      <c r="F16" s="258"/>
      <c r="G16" s="54">
        <f t="shared" si="1"/>
        <v>0</v>
      </c>
      <c r="H16" s="183">
        <f t="shared" si="2"/>
        <v>0</v>
      </c>
    </row>
    <row r="17" s="26" customFormat="1" ht="18" customHeight="1" spans="1:8">
      <c r="A17" s="631" t="s">
        <v>296</v>
      </c>
      <c r="B17" s="632"/>
      <c r="C17" s="182">
        <f>SUM(C7:C16)</f>
        <v>0</v>
      </c>
      <c r="D17" s="182">
        <f>SUM(D7:D16)</f>
        <v>0</v>
      </c>
      <c r="E17" s="182">
        <f>SUM(E7:E16)</f>
        <v>0</v>
      </c>
      <c r="F17" s="182">
        <f>SUM(F7:F16)</f>
        <v>0</v>
      </c>
      <c r="G17" s="54">
        <f t="shared" si="1"/>
        <v>0</v>
      </c>
      <c r="H17" s="183">
        <f t="shared" si="2"/>
        <v>0</v>
      </c>
    </row>
    <row r="18" ht="18" customHeight="1" spans="1:8">
      <c r="A18" s="588" t="s">
        <v>297</v>
      </c>
      <c r="B18" s="589"/>
      <c r="C18" s="264"/>
      <c r="D18" s="264"/>
      <c r="E18" s="264">
        <f>C18+D18</f>
        <v>0</v>
      </c>
      <c r="F18" s="264"/>
      <c r="G18" s="54">
        <f t="shared" si="1"/>
        <v>0</v>
      </c>
      <c r="H18" s="183">
        <f t="shared" si="2"/>
        <v>0</v>
      </c>
    </row>
    <row r="19" s="26" customFormat="1" ht="18" customHeight="1" spans="1:8">
      <c r="A19" s="631" t="s">
        <v>298</v>
      </c>
      <c r="B19" s="632"/>
      <c r="C19" s="182">
        <f>C17-C18</f>
        <v>0</v>
      </c>
      <c r="D19" s="182">
        <f>D17-D18</f>
        <v>0</v>
      </c>
      <c r="E19" s="182">
        <f>E17-E18</f>
        <v>0</v>
      </c>
      <c r="F19" s="182">
        <f>F17-F18</f>
        <v>0</v>
      </c>
      <c r="G19" s="54">
        <f t="shared" si="1"/>
        <v>0</v>
      </c>
      <c r="H19" s="183">
        <f t="shared" si="2"/>
        <v>0</v>
      </c>
    </row>
    <row r="20" s="137" customFormat="1" spans="1:8">
      <c r="A20" s="163"/>
      <c r="B20" s="163"/>
      <c r="C20" s="42"/>
      <c r="D20" s="42"/>
      <c r="E20" s="165" t="e">
        <f>#REF!</f>
        <v>#REF!</v>
      </c>
      <c r="F20" s="148"/>
      <c r="G20" s="633" t="s">
        <v>299</v>
      </c>
      <c r="H20" s="29"/>
    </row>
    <row r="21" spans="1:8">
      <c r="E21" s="29" t="e">
        <f>#REF!&amp;#REF!</f>
        <v>#REF!</v>
      </c>
    </row>
  </sheetData>
  <sheetProtection password="CA91" sheet="1" objects="1" scenarios="1"/>
  <mergeCells count="5">
    <mergeCell ref="A2:H2"/>
    <mergeCell ref="A4:H4"/>
    <mergeCell ref="A17:B17"/>
    <mergeCell ref="A18:B18"/>
    <mergeCell ref="A19:B19"/>
  </mergeCells>
  <hyperlinks>
    <hyperlink ref="B1" location="参数!M30" display="返回索引页"/>
    <hyperlink ref="B8" location="原材料!A1" display="原材料"/>
    <hyperlink ref="B7" location="材料采购!A1" display="材料采购（在途物资）"/>
    <hyperlink ref="B9" location="在库周转材料!A1" display="在库周转材料"/>
    <hyperlink ref="B10" location="委托加工物资!A1" display="委托加工物资"/>
    <hyperlink ref="B11" location="产成品!A1" display="产成品（库存商品）"/>
    <hyperlink ref="B12" location="在产品!A1" display="在产品（自制半成品）"/>
    <hyperlink ref="B13" location="发出商品!A1" display="发出商品"/>
    <hyperlink ref="B14" location="在用周转材料!A1" display="在用周转材料"/>
    <hyperlink ref="A1" location="流动资产汇总表!B15" display="返回"/>
  </hyperlinks>
  <pageMargins left="0.75" right="0.75" top="1" bottom="1" header="1.3" footer="0.5"/>
  <pageSetup paperSize="9" orientation="landscape" blackAndWhite="1"/>
  <headerFooter alignWithMargins="0">
    <oddHeader>&amp;R&amp;8
共&amp;N页第&amp;P页</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7"/>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28.5714285714286" style="27" customWidth="1"/>
    <col min="3" max="3" width="5.28571428571429" style="27" customWidth="1"/>
    <col min="4" max="5" width="8.71428571428571" style="27" hidden="1" customWidth="1" outlineLevel="1"/>
    <col min="6" max="6" width="12.7142857142857" style="27" hidden="1" customWidth="1" outlineLevel="1"/>
    <col min="7" max="7" width="8.71428571428571" style="27" hidden="1" customWidth="1" outlineLevel="1"/>
    <col min="8" max="8" width="12.7142857142857" style="27" hidden="1" customWidth="1" outlineLevel="1"/>
    <col min="9" max="9" width="9.92380952380952" style="120" customWidth="1" collapsed="1"/>
    <col min="10" max="10" width="12.0761904761905" style="29" customWidth="1"/>
    <col min="11" max="11" width="12.0761904761905" style="148" customWidth="1"/>
    <col min="12" max="12" width="9.92380952380952" style="120" customWidth="1"/>
    <col min="13" max="13" width="12.0761904761905" style="29" customWidth="1"/>
    <col min="14" max="15" width="12.0761904761905" style="148" customWidth="1"/>
    <col min="16" max="16" width="7.57142857142857" style="29" customWidth="1"/>
    <col min="17" max="17" width="18" style="27" customWidth="1"/>
    <col min="18" max="16384" width="9.07619047619048" style="27"/>
  </cols>
  <sheetData>
    <row r="1" s="22" customFormat="1" customHeight="1" spans="1:17">
      <c r="A1" s="30" t="s">
        <v>116</v>
      </c>
      <c r="B1" s="31" t="s">
        <v>8</v>
      </c>
      <c r="I1" s="115"/>
      <c r="J1" s="34"/>
      <c r="K1" s="196"/>
      <c r="L1" s="115"/>
      <c r="M1" s="34"/>
      <c r="N1" s="196"/>
      <c r="O1" s="196"/>
      <c r="P1" s="34"/>
    </row>
    <row r="2" s="23" customFormat="1" ht="18" customHeight="1" spans="1:17">
      <c r="A2" s="35" t="s">
        <v>300</v>
      </c>
      <c r="B2" s="36"/>
      <c r="C2" s="36"/>
      <c r="D2" s="36"/>
      <c r="E2" s="36"/>
      <c r="F2" s="36"/>
      <c r="G2" s="36"/>
      <c r="H2" s="36"/>
      <c r="I2" s="36"/>
      <c r="J2" s="36"/>
      <c r="K2" s="36"/>
      <c r="L2" s="36"/>
      <c r="M2" s="36"/>
      <c r="N2" s="36"/>
      <c r="O2" s="36"/>
      <c r="P2" s="36"/>
      <c r="Q2" s="36"/>
    </row>
    <row r="3" s="23" customFormat="1" ht="11.2" customHeight="1" spans="1:17">
      <c r="A3" s="6"/>
      <c r="B3" s="6"/>
      <c r="C3" s="6"/>
      <c r="D3" s="6"/>
      <c r="E3" s="6"/>
      <c r="F3" s="6"/>
      <c r="G3" s="6"/>
      <c r="H3" s="6"/>
      <c r="I3" s="6"/>
      <c r="J3" s="37"/>
      <c r="K3" s="37"/>
      <c r="L3" s="6"/>
      <c r="M3" s="37"/>
      <c r="N3" s="37"/>
      <c r="O3" s="37"/>
      <c r="P3" s="37"/>
      <c r="Q3" s="38" t="s">
        <v>301</v>
      </c>
    </row>
    <row r="4" ht="11.2" customHeight="1" spans="1:17">
      <c r="A4" s="409" t="e">
        <f>#REF!&amp;#REF!&amp;#REF!&amp;#REF!&amp;#REF!&amp;#REF!&amp;#REF!</f>
        <v>#REF!</v>
      </c>
      <c r="B4" s="409"/>
      <c r="C4" s="409"/>
      <c r="D4" s="409"/>
      <c r="E4" s="409"/>
      <c r="F4" s="409"/>
      <c r="G4" s="409"/>
      <c r="H4" s="409"/>
      <c r="I4" s="409"/>
      <c r="J4" s="409"/>
      <c r="K4" s="409"/>
      <c r="L4" s="409"/>
      <c r="M4" s="409"/>
      <c r="N4" s="409"/>
      <c r="O4" s="409"/>
      <c r="P4" s="409"/>
      <c r="Q4" s="409"/>
    </row>
    <row r="5" ht="11.2" customHeight="1" spans="1:17">
      <c r="A5" s="40" t="e">
        <f>#REF!&amp;#REF!</f>
        <v>#REF!</v>
      </c>
      <c r="B5" s="40"/>
      <c r="I5" s="626" t="s">
        <v>299</v>
      </c>
      <c r="J5" s="72"/>
      <c r="K5" s="29"/>
      <c r="N5" s="164"/>
      <c r="O5" s="164"/>
      <c r="Q5" s="44" t="s">
        <v>35</v>
      </c>
    </row>
    <row r="6" s="71" customFormat="1" ht="13.05" customHeight="1" spans="1:17">
      <c r="A6" s="45" t="s">
        <v>102</v>
      </c>
      <c r="B6" s="46" t="s">
        <v>302</v>
      </c>
      <c r="C6" s="274" t="s">
        <v>303</v>
      </c>
      <c r="D6" s="245" t="s">
        <v>120</v>
      </c>
      <c r="E6" s="245"/>
      <c r="F6" s="612"/>
      <c r="G6" s="245" t="s">
        <v>121</v>
      </c>
      <c r="H6" s="612"/>
      <c r="I6" s="245" t="s">
        <v>122</v>
      </c>
      <c r="J6" s="612"/>
      <c r="K6" s="612"/>
      <c r="L6" s="277" t="s">
        <v>123</v>
      </c>
      <c r="M6" s="393"/>
      <c r="N6" s="394"/>
      <c r="O6" s="79" t="s">
        <v>168</v>
      </c>
      <c r="P6" s="49" t="s">
        <v>125</v>
      </c>
      <c r="Q6" s="46" t="s">
        <v>256</v>
      </c>
    </row>
    <row r="7" s="24" customFormat="1" ht="13.05" customHeight="1" spans="1:17">
      <c r="A7" s="251"/>
      <c r="B7" s="282"/>
      <c r="C7" s="283"/>
      <c r="D7" s="608" t="s">
        <v>304</v>
      </c>
      <c r="E7" s="48" t="s">
        <v>305</v>
      </c>
      <c r="F7" s="613" t="s">
        <v>306</v>
      </c>
      <c r="G7" s="608" t="s">
        <v>304</v>
      </c>
      <c r="H7" s="613" t="s">
        <v>306</v>
      </c>
      <c r="I7" s="608" t="s">
        <v>304</v>
      </c>
      <c r="J7" s="48" t="s">
        <v>305</v>
      </c>
      <c r="K7" s="613" t="s">
        <v>306</v>
      </c>
      <c r="L7" s="610" t="s">
        <v>307</v>
      </c>
      <c r="M7" s="49" t="s">
        <v>308</v>
      </c>
      <c r="N7" s="150" t="s">
        <v>306</v>
      </c>
      <c r="O7" s="85"/>
      <c r="P7" s="617"/>
      <c r="Q7" s="282"/>
    </row>
    <row r="8" s="25" customFormat="1" ht="14" customHeight="1" spans="1:17">
      <c r="A8" s="50">
        <v>1</v>
      </c>
      <c r="B8" s="51"/>
      <c r="C8" s="51"/>
      <c r="D8" s="53"/>
      <c r="E8" s="53"/>
      <c r="F8" s="53"/>
      <c r="G8" s="53"/>
      <c r="H8" s="53"/>
      <c r="I8" s="53">
        <f t="shared" ref="I8:I34" si="0">D8+G8</f>
        <v>0</v>
      </c>
      <c r="J8" s="614">
        <f>IF(I8=0,0,K8/I8)</f>
        <v>0</v>
      </c>
      <c r="K8" s="55">
        <f t="shared" ref="K8:K34" si="1">F8+H8</f>
        <v>0</v>
      </c>
      <c r="L8" s="111"/>
      <c r="M8" s="53">
        <f t="shared" ref="M8:M17" si="2">IF(L8=0,0,N8/L8)</f>
        <v>0</v>
      </c>
      <c r="N8" s="55"/>
      <c r="O8" s="155">
        <f>IF((N8-K8)=0,0,N8-K8)</f>
        <v>0</v>
      </c>
      <c r="P8" s="156">
        <f>IF(O8=0,0,IF(O8=N8,100,IF(K8&lt;0,-(O8/K8*100),IF(O8&gt;0,ABS(O8/K8*100),(O8/K8*100)))))</f>
        <v>0</v>
      </c>
      <c r="Q8" s="51"/>
    </row>
    <row r="9" s="25" customFormat="1" ht="14" customHeight="1" spans="1:17">
      <c r="A9" s="50"/>
      <c r="B9" s="51"/>
      <c r="C9" s="51"/>
      <c r="D9" s="53"/>
      <c r="E9" s="53"/>
      <c r="F9" s="53"/>
      <c r="G9" s="53"/>
      <c r="H9" s="53"/>
      <c r="I9" s="53">
        <f t="shared" si="0"/>
        <v>0</v>
      </c>
      <c r="J9" s="614">
        <f t="shared" ref="J9:J34" si="3">IF(I9=0,0,K9/I9)</f>
        <v>0</v>
      </c>
      <c r="K9" s="55">
        <f t="shared" si="1"/>
        <v>0</v>
      </c>
      <c r="L9" s="111"/>
      <c r="M9" s="53">
        <f t="shared" si="2"/>
        <v>0</v>
      </c>
      <c r="N9" s="55"/>
      <c r="O9" s="155">
        <f t="shared" ref="O9:O35" si="4">IF((N9-K9)=0,0,N9-K9)</f>
        <v>0</v>
      </c>
      <c r="P9" s="156">
        <f t="shared" ref="P9:P35" si="5">IF(O9=0,0,IF(O9=N9,100,IF(K9&lt;0,-(O9/K9*100),IF(O9&gt;0,ABS(O9/K9*100),(O9/K9*100)))))</f>
        <v>0</v>
      </c>
      <c r="Q9" s="51"/>
    </row>
    <row r="10" s="25" customFormat="1" ht="14" customHeight="1" spans="1:17">
      <c r="A10" s="50"/>
      <c r="B10" s="51"/>
      <c r="C10" s="51"/>
      <c r="D10" s="53"/>
      <c r="E10" s="53"/>
      <c r="F10" s="53"/>
      <c r="G10" s="53"/>
      <c r="H10" s="53"/>
      <c r="I10" s="53">
        <f t="shared" si="0"/>
        <v>0</v>
      </c>
      <c r="J10" s="614">
        <f t="shared" si="3"/>
        <v>0</v>
      </c>
      <c r="K10" s="55">
        <f t="shared" si="1"/>
        <v>0</v>
      </c>
      <c r="L10" s="111"/>
      <c r="M10" s="53">
        <f t="shared" si="2"/>
        <v>0</v>
      </c>
      <c r="N10" s="55"/>
      <c r="O10" s="155">
        <f t="shared" si="4"/>
        <v>0</v>
      </c>
      <c r="P10" s="156">
        <f t="shared" si="5"/>
        <v>0</v>
      </c>
      <c r="Q10" s="51"/>
    </row>
    <row r="11" s="25" customFormat="1" ht="14" customHeight="1" spans="1:17">
      <c r="A11" s="50"/>
      <c r="B11" s="51"/>
      <c r="C11" s="51"/>
      <c r="D11" s="53"/>
      <c r="E11" s="53"/>
      <c r="F11" s="53"/>
      <c r="G11" s="53"/>
      <c r="H11" s="53"/>
      <c r="I11" s="53">
        <f t="shared" si="0"/>
        <v>0</v>
      </c>
      <c r="J11" s="614">
        <f t="shared" si="3"/>
        <v>0</v>
      </c>
      <c r="K11" s="55">
        <f t="shared" si="1"/>
        <v>0</v>
      </c>
      <c r="L11" s="111"/>
      <c r="M11" s="53">
        <f t="shared" si="2"/>
        <v>0</v>
      </c>
      <c r="N11" s="55"/>
      <c r="O11" s="155">
        <f t="shared" si="4"/>
        <v>0</v>
      </c>
      <c r="P11" s="156">
        <f t="shared" si="5"/>
        <v>0</v>
      </c>
      <c r="Q11" s="51"/>
    </row>
    <row r="12" s="25" customFormat="1" ht="14" customHeight="1" spans="1:17">
      <c r="A12" s="50"/>
      <c r="B12" s="51"/>
      <c r="C12" s="51"/>
      <c r="D12" s="53"/>
      <c r="E12" s="53"/>
      <c r="F12" s="53"/>
      <c r="G12" s="53"/>
      <c r="H12" s="53"/>
      <c r="I12" s="53">
        <f t="shared" si="0"/>
        <v>0</v>
      </c>
      <c r="J12" s="614">
        <f t="shared" si="3"/>
        <v>0</v>
      </c>
      <c r="K12" s="55">
        <f t="shared" si="1"/>
        <v>0</v>
      </c>
      <c r="L12" s="111"/>
      <c r="M12" s="53">
        <f t="shared" si="2"/>
        <v>0</v>
      </c>
      <c r="N12" s="55"/>
      <c r="O12" s="155">
        <f t="shared" si="4"/>
        <v>0</v>
      </c>
      <c r="P12" s="156">
        <f t="shared" si="5"/>
        <v>0</v>
      </c>
      <c r="Q12" s="51"/>
    </row>
    <row r="13" s="25" customFormat="1" ht="14" customHeight="1" spans="1:17">
      <c r="A13" s="50"/>
      <c r="B13" s="51"/>
      <c r="C13" s="51"/>
      <c r="D13" s="53"/>
      <c r="E13" s="53"/>
      <c r="F13" s="53"/>
      <c r="G13" s="53"/>
      <c r="H13" s="53"/>
      <c r="I13" s="53">
        <f t="shared" si="0"/>
        <v>0</v>
      </c>
      <c r="J13" s="614">
        <f t="shared" si="3"/>
        <v>0</v>
      </c>
      <c r="K13" s="55">
        <f t="shared" si="1"/>
        <v>0</v>
      </c>
      <c r="L13" s="111"/>
      <c r="M13" s="53">
        <f t="shared" si="2"/>
        <v>0</v>
      </c>
      <c r="N13" s="55"/>
      <c r="O13" s="155">
        <f t="shared" si="4"/>
        <v>0</v>
      </c>
      <c r="P13" s="156">
        <f t="shared" si="5"/>
        <v>0</v>
      </c>
      <c r="Q13" s="51"/>
    </row>
    <row r="14" s="25" customFormat="1" ht="14" customHeight="1" spans="1:17">
      <c r="A14" s="50"/>
      <c r="B14" s="51"/>
      <c r="C14" s="51"/>
      <c r="D14" s="53"/>
      <c r="E14" s="53"/>
      <c r="F14" s="53"/>
      <c r="G14" s="53"/>
      <c r="H14" s="53"/>
      <c r="I14" s="53">
        <f t="shared" si="0"/>
        <v>0</v>
      </c>
      <c r="J14" s="614">
        <f t="shared" si="3"/>
        <v>0</v>
      </c>
      <c r="K14" s="55">
        <f t="shared" si="1"/>
        <v>0</v>
      </c>
      <c r="L14" s="111"/>
      <c r="M14" s="53">
        <f t="shared" si="2"/>
        <v>0</v>
      </c>
      <c r="N14" s="55"/>
      <c r="O14" s="155">
        <f t="shared" si="4"/>
        <v>0</v>
      </c>
      <c r="P14" s="156">
        <f t="shared" si="5"/>
        <v>0</v>
      </c>
      <c r="Q14" s="51"/>
    </row>
    <row r="15" s="25" customFormat="1" ht="14" customHeight="1" spans="1:17">
      <c r="A15" s="50"/>
      <c r="B15" s="51"/>
      <c r="C15" s="51"/>
      <c r="D15" s="53"/>
      <c r="E15" s="53"/>
      <c r="F15" s="53"/>
      <c r="G15" s="53"/>
      <c r="H15" s="53"/>
      <c r="I15" s="53">
        <f t="shared" si="0"/>
        <v>0</v>
      </c>
      <c r="J15" s="614"/>
      <c r="K15" s="55">
        <f t="shared" si="1"/>
        <v>0</v>
      </c>
      <c r="L15" s="111"/>
      <c r="M15" s="53">
        <f t="shared" si="2"/>
        <v>0</v>
      </c>
      <c r="N15" s="55"/>
      <c r="O15" s="155">
        <f t="shared" si="4"/>
        <v>0</v>
      </c>
      <c r="P15" s="156">
        <f t="shared" si="5"/>
        <v>0</v>
      </c>
      <c r="Q15" s="51"/>
    </row>
    <row r="16" s="25" customFormat="1" ht="14" customHeight="1" spans="1:17">
      <c r="A16" s="50"/>
      <c r="B16" s="51"/>
      <c r="C16" s="51"/>
      <c r="D16" s="53"/>
      <c r="E16" s="53"/>
      <c r="F16" s="53"/>
      <c r="G16" s="53"/>
      <c r="H16" s="53"/>
      <c r="I16" s="53">
        <f t="shared" si="0"/>
        <v>0</v>
      </c>
      <c r="J16" s="614">
        <f t="shared" si="3"/>
        <v>0</v>
      </c>
      <c r="K16" s="55">
        <f t="shared" si="1"/>
        <v>0</v>
      </c>
      <c r="L16" s="111"/>
      <c r="M16" s="53">
        <f t="shared" si="2"/>
        <v>0</v>
      </c>
      <c r="N16" s="55"/>
      <c r="O16" s="155">
        <f t="shared" si="4"/>
        <v>0</v>
      </c>
      <c r="P16" s="156">
        <f t="shared" si="5"/>
        <v>0</v>
      </c>
      <c r="Q16" s="51"/>
    </row>
    <row r="17" s="25" customFormat="1" ht="14" customHeight="1" spans="1:17">
      <c r="A17" s="50"/>
      <c r="B17" s="51"/>
      <c r="C17" s="51"/>
      <c r="D17" s="53"/>
      <c r="E17" s="53"/>
      <c r="F17" s="53"/>
      <c r="G17" s="53"/>
      <c r="H17" s="53"/>
      <c r="I17" s="53">
        <f t="shared" si="0"/>
        <v>0</v>
      </c>
      <c r="J17" s="614">
        <f t="shared" si="3"/>
        <v>0</v>
      </c>
      <c r="K17" s="55">
        <f t="shared" si="1"/>
        <v>0</v>
      </c>
      <c r="L17" s="111"/>
      <c r="M17" s="53">
        <f t="shared" si="2"/>
        <v>0</v>
      </c>
      <c r="N17" s="55"/>
      <c r="O17" s="155">
        <f t="shared" si="4"/>
        <v>0</v>
      </c>
      <c r="P17" s="156">
        <f t="shared" si="5"/>
        <v>0</v>
      </c>
      <c r="Q17" s="51"/>
    </row>
    <row r="18" s="25" customFormat="1" ht="14" customHeight="1" spans="1:17">
      <c r="A18" s="50"/>
      <c r="B18" s="51"/>
      <c r="C18" s="51"/>
      <c r="D18" s="53"/>
      <c r="E18" s="53"/>
      <c r="F18" s="53"/>
      <c r="G18" s="53"/>
      <c r="H18" s="53"/>
      <c r="I18" s="53">
        <f t="shared" si="0"/>
        <v>0</v>
      </c>
      <c r="J18" s="614">
        <f t="shared" si="3"/>
        <v>0</v>
      </c>
      <c r="K18" s="55">
        <f t="shared" si="1"/>
        <v>0</v>
      </c>
      <c r="L18" s="111"/>
      <c r="M18" s="53">
        <f t="shared" ref="M18:M27" si="6">IF(L18=0,0,N18/L18)</f>
        <v>0</v>
      </c>
      <c r="N18" s="55"/>
      <c r="O18" s="155">
        <f t="shared" si="4"/>
        <v>0</v>
      </c>
      <c r="P18" s="156">
        <f t="shared" si="5"/>
        <v>0</v>
      </c>
      <c r="Q18" s="51"/>
    </row>
    <row r="19" s="25" customFormat="1" ht="14" customHeight="1" spans="1:17">
      <c r="A19" s="50"/>
      <c r="B19" s="51"/>
      <c r="C19" s="51"/>
      <c r="D19" s="53"/>
      <c r="E19" s="53"/>
      <c r="F19" s="53"/>
      <c r="G19" s="53"/>
      <c r="H19" s="53"/>
      <c r="I19" s="53">
        <f t="shared" si="0"/>
        <v>0</v>
      </c>
      <c r="J19" s="614">
        <f t="shared" si="3"/>
        <v>0</v>
      </c>
      <c r="K19" s="55">
        <f t="shared" si="1"/>
        <v>0</v>
      </c>
      <c r="L19" s="111"/>
      <c r="M19" s="53">
        <f t="shared" si="6"/>
        <v>0</v>
      </c>
      <c r="N19" s="55"/>
      <c r="O19" s="155">
        <f t="shared" si="4"/>
        <v>0</v>
      </c>
      <c r="P19" s="156">
        <f t="shared" si="5"/>
        <v>0</v>
      </c>
      <c r="Q19" s="51"/>
    </row>
    <row r="20" s="25" customFormat="1" ht="14" customHeight="1" spans="1:17">
      <c r="A20" s="50"/>
      <c r="B20" s="51"/>
      <c r="C20" s="51"/>
      <c r="D20" s="53"/>
      <c r="E20" s="53"/>
      <c r="F20" s="53"/>
      <c r="G20" s="53"/>
      <c r="H20" s="53"/>
      <c r="I20" s="53">
        <f t="shared" si="0"/>
        <v>0</v>
      </c>
      <c r="J20" s="614">
        <f t="shared" si="3"/>
        <v>0</v>
      </c>
      <c r="K20" s="55">
        <f t="shared" si="1"/>
        <v>0</v>
      </c>
      <c r="L20" s="111"/>
      <c r="M20" s="53">
        <f t="shared" si="6"/>
        <v>0</v>
      </c>
      <c r="N20" s="55"/>
      <c r="O20" s="155">
        <f t="shared" si="4"/>
        <v>0</v>
      </c>
      <c r="P20" s="156">
        <f t="shared" si="5"/>
        <v>0</v>
      </c>
      <c r="Q20" s="51"/>
    </row>
    <row r="21" s="25" customFormat="1" ht="14" customHeight="1" spans="1:17">
      <c r="A21" s="50"/>
      <c r="B21" s="51"/>
      <c r="C21" s="51"/>
      <c r="D21" s="53"/>
      <c r="E21" s="53"/>
      <c r="F21" s="53"/>
      <c r="G21" s="53"/>
      <c r="H21" s="53"/>
      <c r="I21" s="53">
        <f t="shared" si="0"/>
        <v>0</v>
      </c>
      <c r="J21" s="614">
        <f t="shared" si="3"/>
        <v>0</v>
      </c>
      <c r="K21" s="55">
        <f t="shared" si="1"/>
        <v>0</v>
      </c>
      <c r="L21" s="111"/>
      <c r="M21" s="53">
        <f t="shared" si="6"/>
        <v>0</v>
      </c>
      <c r="N21" s="55"/>
      <c r="O21" s="155">
        <f t="shared" si="4"/>
        <v>0</v>
      </c>
      <c r="P21" s="156">
        <f t="shared" si="5"/>
        <v>0</v>
      </c>
      <c r="Q21" s="51"/>
    </row>
    <row r="22" s="25" customFormat="1" ht="14" customHeight="1" spans="1:17">
      <c r="A22" s="50"/>
      <c r="B22" s="51"/>
      <c r="C22" s="51"/>
      <c r="D22" s="53"/>
      <c r="E22" s="53"/>
      <c r="F22" s="53"/>
      <c r="G22" s="53"/>
      <c r="H22" s="53"/>
      <c r="I22" s="53">
        <f t="shared" si="0"/>
        <v>0</v>
      </c>
      <c r="J22" s="614">
        <f t="shared" si="3"/>
        <v>0</v>
      </c>
      <c r="K22" s="55">
        <f t="shared" si="1"/>
        <v>0</v>
      </c>
      <c r="L22" s="111"/>
      <c r="M22" s="53">
        <f t="shared" si="6"/>
        <v>0</v>
      </c>
      <c r="N22" s="55"/>
      <c r="O22" s="155">
        <f t="shared" si="4"/>
        <v>0</v>
      </c>
      <c r="P22" s="156">
        <f t="shared" si="5"/>
        <v>0</v>
      </c>
      <c r="Q22" s="51"/>
    </row>
    <row r="23" s="25" customFormat="1" ht="14" customHeight="1" spans="1:17">
      <c r="A23" s="50"/>
      <c r="B23" s="51"/>
      <c r="C23" s="51"/>
      <c r="D23" s="53"/>
      <c r="E23" s="53"/>
      <c r="F23" s="53"/>
      <c r="G23" s="53"/>
      <c r="H23" s="53"/>
      <c r="I23" s="53">
        <f t="shared" si="0"/>
        <v>0</v>
      </c>
      <c r="J23" s="614">
        <f t="shared" si="3"/>
        <v>0</v>
      </c>
      <c r="K23" s="55">
        <f t="shared" si="1"/>
        <v>0</v>
      </c>
      <c r="L23" s="111"/>
      <c r="M23" s="53">
        <f t="shared" si="6"/>
        <v>0</v>
      </c>
      <c r="N23" s="55"/>
      <c r="O23" s="155">
        <f t="shared" si="4"/>
        <v>0</v>
      </c>
      <c r="P23" s="156">
        <f t="shared" si="5"/>
        <v>0</v>
      </c>
      <c r="Q23" s="51"/>
    </row>
    <row r="24" s="25" customFormat="1" ht="14" customHeight="1" spans="1:17">
      <c r="A24" s="50"/>
      <c r="B24" s="51"/>
      <c r="C24" s="51"/>
      <c r="D24" s="53"/>
      <c r="E24" s="53"/>
      <c r="F24" s="53"/>
      <c r="G24" s="53"/>
      <c r="H24" s="53"/>
      <c r="I24" s="53">
        <f t="shared" si="0"/>
        <v>0</v>
      </c>
      <c r="J24" s="614">
        <f t="shared" si="3"/>
        <v>0</v>
      </c>
      <c r="K24" s="55">
        <f t="shared" si="1"/>
        <v>0</v>
      </c>
      <c r="L24" s="111"/>
      <c r="M24" s="53">
        <f t="shared" si="6"/>
        <v>0</v>
      </c>
      <c r="N24" s="55"/>
      <c r="O24" s="155">
        <f t="shared" si="4"/>
        <v>0</v>
      </c>
      <c r="P24" s="156">
        <f t="shared" si="5"/>
        <v>0</v>
      </c>
      <c r="Q24" s="51"/>
    </row>
    <row r="25" s="25" customFormat="1" ht="14" customHeight="1" spans="1:17">
      <c r="A25" s="50"/>
      <c r="B25" s="51"/>
      <c r="C25" s="51"/>
      <c r="D25" s="53"/>
      <c r="E25" s="53"/>
      <c r="F25" s="53"/>
      <c r="G25" s="53"/>
      <c r="H25" s="53"/>
      <c r="I25" s="53">
        <f t="shared" si="0"/>
        <v>0</v>
      </c>
      <c r="J25" s="614">
        <f t="shared" si="3"/>
        <v>0</v>
      </c>
      <c r="K25" s="55">
        <f t="shared" si="1"/>
        <v>0</v>
      </c>
      <c r="L25" s="111"/>
      <c r="M25" s="53">
        <f t="shared" si="6"/>
        <v>0</v>
      </c>
      <c r="N25" s="55"/>
      <c r="O25" s="155">
        <f t="shared" si="4"/>
        <v>0</v>
      </c>
      <c r="P25" s="156">
        <f t="shared" si="5"/>
        <v>0</v>
      </c>
      <c r="Q25" s="51"/>
    </row>
    <row r="26" s="25" customFormat="1" ht="14" customHeight="1" spans="1:17">
      <c r="A26" s="50"/>
      <c r="B26" s="51"/>
      <c r="C26" s="51"/>
      <c r="D26" s="53"/>
      <c r="E26" s="53"/>
      <c r="F26" s="53"/>
      <c r="G26" s="53"/>
      <c r="H26" s="53"/>
      <c r="I26" s="53">
        <f t="shared" si="0"/>
        <v>0</v>
      </c>
      <c r="J26" s="614">
        <f t="shared" si="3"/>
        <v>0</v>
      </c>
      <c r="K26" s="55">
        <f t="shared" si="1"/>
        <v>0</v>
      </c>
      <c r="L26" s="111"/>
      <c r="M26" s="53">
        <f t="shared" si="6"/>
        <v>0</v>
      </c>
      <c r="N26" s="55"/>
      <c r="O26" s="155">
        <f t="shared" si="4"/>
        <v>0</v>
      </c>
      <c r="P26" s="156">
        <f t="shared" si="5"/>
        <v>0</v>
      </c>
      <c r="Q26" s="51"/>
    </row>
    <row r="27" s="25" customFormat="1" ht="14" customHeight="1" spans="1:17">
      <c r="A27" s="50"/>
      <c r="B27" s="51"/>
      <c r="C27" s="51"/>
      <c r="D27" s="53"/>
      <c r="E27" s="53"/>
      <c r="F27" s="53"/>
      <c r="G27" s="53"/>
      <c r="H27" s="53"/>
      <c r="I27" s="53">
        <f t="shared" si="0"/>
        <v>0</v>
      </c>
      <c r="J27" s="614">
        <f t="shared" si="3"/>
        <v>0</v>
      </c>
      <c r="K27" s="55">
        <f t="shared" si="1"/>
        <v>0</v>
      </c>
      <c r="L27" s="111"/>
      <c r="M27" s="53">
        <f t="shared" si="6"/>
        <v>0</v>
      </c>
      <c r="N27" s="55"/>
      <c r="O27" s="155">
        <f t="shared" si="4"/>
        <v>0</v>
      </c>
      <c r="P27" s="156">
        <f t="shared" si="5"/>
        <v>0</v>
      </c>
      <c r="Q27" s="51"/>
    </row>
    <row r="28" s="25" customFormat="1" ht="14" customHeight="1" spans="1:17">
      <c r="A28" s="50"/>
      <c r="B28" s="51"/>
      <c r="C28" s="51"/>
      <c r="D28" s="53"/>
      <c r="E28" s="53"/>
      <c r="F28" s="53"/>
      <c r="G28" s="53"/>
      <c r="H28" s="53"/>
      <c r="I28" s="53">
        <f t="shared" si="0"/>
        <v>0</v>
      </c>
      <c r="J28" s="614"/>
      <c r="K28" s="55">
        <f t="shared" si="1"/>
        <v>0</v>
      </c>
      <c r="L28" s="111"/>
      <c r="M28" s="53"/>
      <c r="N28" s="55"/>
      <c r="O28" s="155">
        <f t="shared" si="4"/>
        <v>0</v>
      </c>
      <c r="P28" s="156">
        <f t="shared" si="5"/>
        <v>0</v>
      </c>
      <c r="Q28" s="51"/>
    </row>
    <row r="29" s="25" customFormat="1" ht="14" customHeight="1" spans="1:17">
      <c r="A29" s="50"/>
      <c r="B29" s="51"/>
      <c r="C29" s="51"/>
      <c r="D29" s="53"/>
      <c r="E29" s="53"/>
      <c r="F29" s="53"/>
      <c r="G29" s="53"/>
      <c r="H29" s="53"/>
      <c r="I29" s="53">
        <f t="shared" si="0"/>
        <v>0</v>
      </c>
      <c r="J29" s="614">
        <f t="shared" si="3"/>
        <v>0</v>
      </c>
      <c r="K29" s="55">
        <f t="shared" si="1"/>
        <v>0</v>
      </c>
      <c r="L29" s="111"/>
      <c r="M29" s="53">
        <f t="shared" ref="M29:M34" si="7">IF(L29=0,0,N29/L29)</f>
        <v>0</v>
      </c>
      <c r="N29" s="55"/>
      <c r="O29" s="155">
        <f t="shared" si="4"/>
        <v>0</v>
      </c>
      <c r="P29" s="156">
        <f t="shared" si="5"/>
        <v>0</v>
      </c>
      <c r="Q29" s="51"/>
    </row>
    <row r="30" s="25" customFormat="1" ht="14" customHeight="1" spans="1:17">
      <c r="A30" s="50"/>
      <c r="B30" s="51"/>
      <c r="C30" s="51"/>
      <c r="D30" s="53"/>
      <c r="E30" s="53"/>
      <c r="F30" s="53"/>
      <c r="G30" s="53"/>
      <c r="H30" s="53"/>
      <c r="I30" s="53">
        <f t="shared" si="0"/>
        <v>0</v>
      </c>
      <c r="J30" s="614">
        <f t="shared" si="3"/>
        <v>0</v>
      </c>
      <c r="K30" s="55">
        <f t="shared" si="1"/>
        <v>0</v>
      </c>
      <c r="L30" s="111"/>
      <c r="M30" s="53">
        <f t="shared" si="7"/>
        <v>0</v>
      </c>
      <c r="N30" s="55"/>
      <c r="O30" s="155">
        <f t="shared" si="4"/>
        <v>0</v>
      </c>
      <c r="P30" s="156">
        <f t="shared" si="5"/>
        <v>0</v>
      </c>
      <c r="Q30" s="51"/>
    </row>
    <row r="31" s="25" customFormat="1" ht="14" customHeight="1" spans="1:17">
      <c r="A31" s="50"/>
      <c r="B31" s="51"/>
      <c r="C31" s="51"/>
      <c r="D31" s="53"/>
      <c r="E31" s="53"/>
      <c r="F31" s="53"/>
      <c r="G31" s="53"/>
      <c r="H31" s="53"/>
      <c r="I31" s="53">
        <f t="shared" si="0"/>
        <v>0</v>
      </c>
      <c r="J31" s="614">
        <f t="shared" si="3"/>
        <v>0</v>
      </c>
      <c r="K31" s="55">
        <f t="shared" si="1"/>
        <v>0</v>
      </c>
      <c r="L31" s="111"/>
      <c r="M31" s="53">
        <f t="shared" si="7"/>
        <v>0</v>
      </c>
      <c r="N31" s="55"/>
      <c r="O31" s="155">
        <f t="shared" si="4"/>
        <v>0</v>
      </c>
      <c r="P31" s="156">
        <f t="shared" si="5"/>
        <v>0</v>
      </c>
      <c r="Q31" s="51"/>
    </row>
    <row r="32" s="25" customFormat="1" ht="14" customHeight="1" spans="1:17">
      <c r="A32" s="50"/>
      <c r="B32" s="51"/>
      <c r="C32" s="51"/>
      <c r="D32" s="53"/>
      <c r="E32" s="53"/>
      <c r="F32" s="53"/>
      <c r="G32" s="53"/>
      <c r="H32" s="53"/>
      <c r="I32" s="53">
        <f t="shared" si="0"/>
        <v>0</v>
      </c>
      <c r="J32" s="614">
        <f t="shared" si="3"/>
        <v>0</v>
      </c>
      <c r="K32" s="55">
        <f t="shared" si="1"/>
        <v>0</v>
      </c>
      <c r="L32" s="111"/>
      <c r="M32" s="53">
        <f t="shared" si="7"/>
        <v>0</v>
      </c>
      <c r="N32" s="55"/>
      <c r="O32" s="155">
        <f t="shared" si="4"/>
        <v>0</v>
      </c>
      <c r="P32" s="156">
        <f t="shared" si="5"/>
        <v>0</v>
      </c>
      <c r="Q32" s="51"/>
    </row>
    <row r="33" s="25" customFormat="1" ht="14" customHeight="1" spans="1:17">
      <c r="A33" s="50"/>
      <c r="B33" s="51"/>
      <c r="C33" s="51"/>
      <c r="D33" s="53"/>
      <c r="E33" s="53"/>
      <c r="F33" s="53"/>
      <c r="G33" s="53"/>
      <c r="H33" s="53"/>
      <c r="I33" s="53">
        <f t="shared" si="0"/>
        <v>0</v>
      </c>
      <c r="J33" s="614">
        <f t="shared" si="3"/>
        <v>0</v>
      </c>
      <c r="K33" s="55">
        <f t="shared" si="1"/>
        <v>0</v>
      </c>
      <c r="L33" s="111"/>
      <c r="M33" s="53">
        <f t="shared" si="7"/>
        <v>0</v>
      </c>
      <c r="N33" s="55"/>
      <c r="O33" s="155">
        <f t="shared" si="4"/>
        <v>0</v>
      </c>
      <c r="P33" s="156">
        <f t="shared" si="5"/>
        <v>0</v>
      </c>
      <c r="Q33" s="51"/>
    </row>
    <row r="34" s="25" customFormat="1" ht="14" customHeight="1" spans="1:17">
      <c r="A34" s="50"/>
      <c r="B34" s="51"/>
      <c r="C34" s="51"/>
      <c r="D34" s="53"/>
      <c r="E34" s="53"/>
      <c r="F34" s="53"/>
      <c r="G34" s="53"/>
      <c r="H34" s="53"/>
      <c r="I34" s="53">
        <f t="shared" si="0"/>
        <v>0</v>
      </c>
      <c r="J34" s="614">
        <f t="shared" si="3"/>
        <v>0</v>
      </c>
      <c r="K34" s="55">
        <f t="shared" si="1"/>
        <v>0</v>
      </c>
      <c r="L34" s="111"/>
      <c r="M34" s="53">
        <f t="shared" si="7"/>
        <v>0</v>
      </c>
      <c r="N34" s="55"/>
      <c r="O34" s="155">
        <f t="shared" si="4"/>
        <v>0</v>
      </c>
      <c r="P34" s="156">
        <f t="shared" si="5"/>
        <v>0</v>
      </c>
      <c r="Q34" s="51"/>
    </row>
    <row r="35" s="26" customFormat="1" ht="14" customHeight="1" spans="1:17">
      <c r="A35" s="56"/>
      <c r="B35" s="57" t="s">
        <v>72</v>
      </c>
      <c r="C35" s="56"/>
      <c r="D35" s="87"/>
      <c r="E35" s="87"/>
      <c r="F35" s="54">
        <f>ROUND(SUM(F8:F34),2)</f>
        <v>0</v>
      </c>
      <c r="G35" s="87"/>
      <c r="H35" s="54">
        <f>ROUND(SUM(H8:H34),2)</f>
        <v>0</v>
      </c>
      <c r="I35" s="87"/>
      <c r="J35" s="87"/>
      <c r="K35" s="54">
        <f>ROUND(SUM(K8:K34),2)</f>
        <v>0</v>
      </c>
      <c r="L35" s="112"/>
      <c r="M35" s="87"/>
      <c r="N35" s="54">
        <f>ROUND(SUM(N8:N34),2)</f>
        <v>0</v>
      </c>
      <c r="O35" s="54">
        <f t="shared" si="4"/>
        <v>0</v>
      </c>
      <c r="P35" s="183">
        <f t="shared" si="5"/>
        <v>0</v>
      </c>
      <c r="Q35" s="56"/>
    </row>
    <row r="36" ht="13.05" customHeight="1" spans="1:17">
      <c r="A36" s="59" t="e">
        <f>#REF!&amp;#REF!</f>
        <v>#REF!</v>
      </c>
      <c r="C36" s="60"/>
      <c r="D36" s="60"/>
      <c r="E36" s="60"/>
      <c r="F36" s="60"/>
      <c r="G36" s="60"/>
      <c r="H36" s="60"/>
      <c r="I36" s="616"/>
      <c r="J36" s="43"/>
      <c r="K36" s="222"/>
      <c r="L36" s="120" t="e">
        <f>#REF!</f>
        <v>#REF!</v>
      </c>
      <c r="N36" s="29"/>
      <c r="O36" s="29"/>
    </row>
    <row r="37" ht="13.05" customHeight="1" spans="1:17">
      <c r="A37" s="27" t="e">
        <f>#REF!&amp;#REF!&amp;#REF!&amp;#REF!&amp;#REF!&amp;#REF!&amp;#REF!</f>
        <v>#REF!</v>
      </c>
      <c r="L37" s="120" t="e">
        <f>#REF!&amp;#REF!</f>
        <v>#REF!</v>
      </c>
    </row>
  </sheetData>
  <sheetProtection formatCells="0" formatColumns="0" formatRows="0" insertRows="0" deleteRows="0" autoFilter="0"/>
  <mergeCells count="12">
    <mergeCell ref="A2:Q2"/>
    <mergeCell ref="A4:Q4"/>
    <mergeCell ref="D6:F6"/>
    <mergeCell ref="G6:H6"/>
    <mergeCell ref="I6:K6"/>
    <mergeCell ref="L6:N6"/>
    <mergeCell ref="A6:A7"/>
    <mergeCell ref="B6:B7"/>
    <mergeCell ref="C6:C7"/>
    <mergeCell ref="O6:O7"/>
    <mergeCell ref="P6:P7"/>
    <mergeCell ref="Q6:Q7"/>
  </mergeCells>
  <hyperlinks>
    <hyperlink ref="A1" location="存货汇总表!B7" display="返回"/>
    <hyperlink ref="B1" location="参数!M31" display="返回索引页"/>
  </hyperlinks>
  <printOptions horizontalCentered="1"/>
  <pageMargins left="0.748031496062992" right="0.748031496062992" top="1.04" bottom="0.61" header="1.32" footer="0.55"/>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25.7142857142857" style="27" customWidth="1"/>
    <col min="3" max="3" width="5.28571428571429" style="27" customWidth="1"/>
    <col min="4" max="4" width="8.42857142857143" style="27" customWidth="1"/>
    <col min="5" max="6" width="8.42857142857143" style="27" hidden="1" customWidth="1" outlineLevel="1"/>
    <col min="7" max="7" width="12.7142857142857" style="27" hidden="1" customWidth="1" outlineLevel="1"/>
    <col min="8" max="8" width="8.42857142857143" style="27" hidden="1" customWidth="1" outlineLevel="1"/>
    <col min="9" max="9" width="12.7142857142857" style="27" hidden="1" customWidth="1" outlineLevel="1"/>
    <col min="10" max="10" width="9.28571428571429" style="120" customWidth="1" collapsed="1"/>
    <col min="11" max="11" width="10.2857142857143" style="29" customWidth="1"/>
    <col min="12" max="12" width="12.0761904761905" style="148" customWidth="1"/>
    <col min="13" max="13" width="9" style="120" customWidth="1"/>
    <col min="14" max="14" width="11.0761904761905" style="29" customWidth="1"/>
    <col min="15" max="15" width="12.0761904761905" style="148" customWidth="1"/>
    <col min="16" max="16" width="11.5714285714286" style="148" customWidth="1"/>
    <col min="17" max="17" width="7" style="29" customWidth="1"/>
    <col min="18" max="18" width="17.9238095238095" style="27" customWidth="1"/>
    <col min="19" max="16384" width="9.07619047619048" style="27"/>
  </cols>
  <sheetData>
    <row r="1" s="22" customFormat="1" customHeight="1" spans="1:18">
      <c r="A1" s="30" t="s">
        <v>116</v>
      </c>
      <c r="B1" s="622" t="s">
        <v>8</v>
      </c>
      <c r="J1" s="115"/>
      <c r="K1" s="34"/>
      <c r="L1" s="196"/>
      <c r="M1" s="115"/>
      <c r="N1" s="34"/>
      <c r="O1" s="196"/>
      <c r="P1" s="196"/>
      <c r="Q1" s="34"/>
    </row>
    <row r="2" s="109" customFormat="1" ht="18" customHeight="1" spans="1:18">
      <c r="A2" s="35" t="s">
        <v>309</v>
      </c>
      <c r="B2" s="36"/>
      <c r="C2" s="36"/>
      <c r="D2" s="36"/>
      <c r="E2" s="36"/>
      <c r="F2" s="36"/>
      <c r="G2" s="36"/>
      <c r="H2" s="36"/>
      <c r="I2" s="36"/>
      <c r="J2" s="36"/>
      <c r="K2" s="36"/>
      <c r="L2" s="36"/>
      <c r="M2" s="36"/>
      <c r="N2" s="36"/>
      <c r="O2" s="36"/>
      <c r="P2" s="36"/>
      <c r="Q2" s="36"/>
      <c r="R2" s="36"/>
    </row>
    <row r="3" s="109" customFormat="1" ht="11.2" customHeight="1" spans="1:18">
      <c r="A3" s="6"/>
      <c r="B3" s="6"/>
      <c r="C3" s="6"/>
      <c r="D3" s="6"/>
      <c r="E3" s="6"/>
      <c r="F3" s="6"/>
      <c r="G3" s="6"/>
      <c r="H3" s="6"/>
      <c r="I3" s="6"/>
      <c r="J3" s="6"/>
      <c r="K3" s="37"/>
      <c r="L3" s="37"/>
      <c r="M3" s="6"/>
      <c r="N3" s="37"/>
      <c r="O3" s="37"/>
      <c r="P3" s="37"/>
      <c r="Q3" s="37"/>
      <c r="R3" s="38" t="s">
        <v>310</v>
      </c>
    </row>
    <row r="4" ht="11.2" customHeight="1" spans="1:18">
      <c r="A4" s="409" t="e">
        <f>#REF!&amp;#REF!&amp;#REF!&amp;#REF!&amp;#REF!&amp;#REF!&amp;#REF!</f>
        <v>#REF!</v>
      </c>
      <c r="B4" s="409"/>
      <c r="C4" s="409"/>
      <c r="D4" s="409"/>
      <c r="E4" s="409"/>
      <c r="F4" s="409"/>
      <c r="G4" s="409"/>
      <c r="H4" s="409"/>
      <c r="I4" s="409"/>
      <c r="J4" s="409"/>
      <c r="K4" s="409"/>
      <c r="L4" s="409"/>
      <c r="M4" s="409"/>
      <c r="N4" s="409"/>
      <c r="O4" s="409"/>
      <c r="P4" s="409"/>
      <c r="Q4" s="409"/>
      <c r="R4" s="409"/>
    </row>
    <row r="5" ht="11.2" customHeight="1" spans="1:18">
      <c r="A5" s="40" t="e">
        <f>#REF!&amp;#REF!</f>
        <v>#REF!</v>
      </c>
      <c r="B5" s="40"/>
      <c r="J5" s="537" t="s">
        <v>299</v>
      </c>
      <c r="K5" s="273"/>
      <c r="L5" s="29"/>
      <c r="O5" s="164"/>
      <c r="P5" s="164"/>
      <c r="R5" s="44" t="s">
        <v>35</v>
      </c>
    </row>
    <row r="6" s="71" customFormat="1" ht="13.05" customHeight="1" spans="1:18">
      <c r="A6" s="45" t="s">
        <v>102</v>
      </c>
      <c r="B6" s="46" t="s">
        <v>302</v>
      </c>
      <c r="C6" s="274" t="s">
        <v>303</v>
      </c>
      <c r="D6" s="274" t="s">
        <v>311</v>
      </c>
      <c r="E6" s="245" t="s">
        <v>120</v>
      </c>
      <c r="F6" s="245"/>
      <c r="G6" s="612"/>
      <c r="H6" s="245" t="s">
        <v>121</v>
      </c>
      <c r="I6" s="612"/>
      <c r="J6" s="245" t="s">
        <v>122</v>
      </c>
      <c r="K6" s="612"/>
      <c r="L6" s="612"/>
      <c r="M6" s="277" t="s">
        <v>123</v>
      </c>
      <c r="N6" s="393"/>
      <c r="O6" s="394"/>
      <c r="P6" s="79" t="s">
        <v>168</v>
      </c>
      <c r="Q6" s="49" t="s">
        <v>125</v>
      </c>
      <c r="R6" s="46" t="s">
        <v>256</v>
      </c>
    </row>
    <row r="7" s="24" customFormat="1" ht="13.05" customHeight="1" spans="1:18">
      <c r="A7" s="251"/>
      <c r="B7" s="282"/>
      <c r="C7" s="283"/>
      <c r="D7" s="310"/>
      <c r="E7" s="608" t="s">
        <v>304</v>
      </c>
      <c r="F7" s="48" t="s">
        <v>312</v>
      </c>
      <c r="G7" s="613" t="s">
        <v>306</v>
      </c>
      <c r="H7" s="608" t="s">
        <v>304</v>
      </c>
      <c r="I7" s="613" t="s">
        <v>306</v>
      </c>
      <c r="J7" s="608" t="s">
        <v>313</v>
      </c>
      <c r="K7" s="48" t="s">
        <v>312</v>
      </c>
      <c r="L7" s="613" t="s">
        <v>306</v>
      </c>
      <c r="M7" s="151" t="s">
        <v>307</v>
      </c>
      <c r="N7" s="49" t="s">
        <v>308</v>
      </c>
      <c r="O7" s="150" t="s">
        <v>306</v>
      </c>
      <c r="P7" s="85"/>
      <c r="Q7" s="617"/>
      <c r="R7" s="282"/>
    </row>
    <row r="8" s="621" customFormat="1" ht="14" customHeight="1" spans="1:18">
      <c r="A8" s="623">
        <v>1</v>
      </c>
      <c r="B8" s="624"/>
      <c r="C8" s="624"/>
      <c r="D8" s="624"/>
      <c r="E8" s="53"/>
      <c r="F8" s="53"/>
      <c r="G8" s="53"/>
      <c r="H8" s="53"/>
      <c r="I8" s="53"/>
      <c r="J8" s="53">
        <f t="shared" ref="J8:J19" si="0">E8+H8</f>
        <v>0</v>
      </c>
      <c r="K8" s="614">
        <f>IF(J8=0,0,L8/J8)</f>
        <v>0</v>
      </c>
      <c r="L8" s="55">
        <f t="shared" ref="L8:L19" si="1">G8+I8</f>
        <v>0</v>
      </c>
      <c r="M8" s="625"/>
      <c r="N8" s="53"/>
      <c r="O8" s="55">
        <f>M8*N8</f>
        <v>0</v>
      </c>
      <c r="P8" s="155">
        <f>IF((O8-L8)=0,0,O8-L8)</f>
        <v>0</v>
      </c>
      <c r="Q8" s="156">
        <f>IF(P8=0,0,IF(P8=O8,100,IF(L8&lt;0,-(P8/L8*100),IF(P8&gt;0,ABS(P8/L8*100),(P8/L8*100)))))</f>
        <v>0</v>
      </c>
      <c r="R8" s="624"/>
    </row>
    <row r="9" s="621" customFormat="1" ht="14" customHeight="1" spans="1:18">
      <c r="A9" s="623"/>
      <c r="B9" s="624"/>
      <c r="C9" s="624"/>
      <c r="D9" s="624"/>
      <c r="E9" s="53"/>
      <c r="F9" s="53"/>
      <c r="G9" s="53"/>
      <c r="H9" s="53"/>
      <c r="I9" s="53"/>
      <c r="J9" s="53">
        <f t="shared" si="0"/>
        <v>0</v>
      </c>
      <c r="K9" s="614">
        <f t="shared" ref="K9:K35" si="2">IF(J9=0,0,L9/J9)</f>
        <v>0</v>
      </c>
      <c r="L9" s="55">
        <f t="shared" si="1"/>
        <v>0</v>
      </c>
      <c r="M9" s="625"/>
      <c r="N9" s="53"/>
      <c r="O9" s="55"/>
      <c r="P9" s="155">
        <f t="shared" ref="P9:P36" si="3">IF((O9-L9)=0,0,O9-L9)</f>
        <v>0</v>
      </c>
      <c r="Q9" s="156">
        <f t="shared" ref="Q9:Q36" si="4">IF(P9=0,0,IF(P9=O9,100,IF(L9&lt;0,-(P9/L9*100),IF(P9&gt;0,ABS(P9/L9*100),(P9/L9*100)))))</f>
        <v>0</v>
      </c>
      <c r="R9" s="624"/>
    </row>
    <row r="10" s="621" customFormat="1" ht="14" customHeight="1" spans="1:18">
      <c r="A10" s="623"/>
      <c r="B10" s="624"/>
      <c r="C10" s="624"/>
      <c r="D10" s="624"/>
      <c r="E10" s="53"/>
      <c r="F10" s="53"/>
      <c r="G10" s="53"/>
      <c r="H10" s="53"/>
      <c r="I10" s="53"/>
      <c r="J10" s="53">
        <f t="shared" si="0"/>
        <v>0</v>
      </c>
      <c r="K10" s="614">
        <f t="shared" si="2"/>
        <v>0</v>
      </c>
      <c r="L10" s="55">
        <f t="shared" si="1"/>
        <v>0</v>
      </c>
      <c r="M10" s="625"/>
      <c r="N10" s="53"/>
      <c r="O10" s="55"/>
      <c r="P10" s="155">
        <f t="shared" si="3"/>
        <v>0</v>
      </c>
      <c r="Q10" s="156">
        <f t="shared" si="4"/>
        <v>0</v>
      </c>
      <c r="R10" s="624"/>
    </row>
    <row r="11" s="621" customFormat="1" ht="14" customHeight="1" spans="1:18">
      <c r="A11" s="623"/>
      <c r="B11" s="624"/>
      <c r="C11" s="624"/>
      <c r="D11" s="624"/>
      <c r="E11" s="53"/>
      <c r="F11" s="53"/>
      <c r="G11" s="53"/>
      <c r="H11" s="53"/>
      <c r="I11" s="53"/>
      <c r="J11" s="53">
        <f t="shared" si="0"/>
        <v>0</v>
      </c>
      <c r="K11" s="614">
        <f t="shared" si="2"/>
        <v>0</v>
      </c>
      <c r="L11" s="55">
        <f t="shared" si="1"/>
        <v>0</v>
      </c>
      <c r="M11" s="625"/>
      <c r="N11" s="53">
        <f t="shared" ref="N11:N18" si="5">IF(M11=0,0,O11/M11)</f>
        <v>0</v>
      </c>
      <c r="O11" s="55"/>
      <c r="P11" s="155">
        <f t="shared" si="3"/>
        <v>0</v>
      </c>
      <c r="Q11" s="156">
        <f t="shared" si="4"/>
        <v>0</v>
      </c>
      <c r="R11" s="624"/>
    </row>
    <row r="12" s="621" customFormat="1" ht="14" customHeight="1" spans="1:18">
      <c r="A12" s="623"/>
      <c r="B12" s="624"/>
      <c r="C12" s="624"/>
      <c r="D12" s="624"/>
      <c r="E12" s="53"/>
      <c r="F12" s="53"/>
      <c r="G12" s="53"/>
      <c r="H12" s="53"/>
      <c r="I12" s="53"/>
      <c r="J12" s="53">
        <f t="shared" si="0"/>
        <v>0</v>
      </c>
      <c r="K12" s="614">
        <f t="shared" si="2"/>
        <v>0</v>
      </c>
      <c r="L12" s="55">
        <f t="shared" si="1"/>
        <v>0</v>
      </c>
      <c r="M12" s="625"/>
      <c r="N12" s="53">
        <f t="shared" si="5"/>
        <v>0</v>
      </c>
      <c r="O12" s="55"/>
      <c r="P12" s="155">
        <f t="shared" si="3"/>
        <v>0</v>
      </c>
      <c r="Q12" s="156">
        <f t="shared" si="4"/>
        <v>0</v>
      </c>
      <c r="R12" s="624"/>
    </row>
    <row r="13" s="621" customFormat="1" ht="14" customHeight="1" spans="1:18">
      <c r="A13" s="623"/>
      <c r="B13" s="624"/>
      <c r="C13" s="624"/>
      <c r="D13" s="624"/>
      <c r="E13" s="53"/>
      <c r="F13" s="53"/>
      <c r="G13" s="53"/>
      <c r="H13" s="53"/>
      <c r="I13" s="53"/>
      <c r="J13" s="53">
        <f t="shared" si="0"/>
        <v>0</v>
      </c>
      <c r="K13" s="614">
        <f t="shared" si="2"/>
        <v>0</v>
      </c>
      <c r="L13" s="55">
        <f t="shared" si="1"/>
        <v>0</v>
      </c>
      <c r="M13" s="625"/>
      <c r="N13" s="53">
        <f t="shared" si="5"/>
        <v>0</v>
      </c>
      <c r="O13" s="55"/>
      <c r="P13" s="155">
        <f t="shared" si="3"/>
        <v>0</v>
      </c>
      <c r="Q13" s="156">
        <f t="shared" si="4"/>
        <v>0</v>
      </c>
      <c r="R13" s="624"/>
    </row>
    <row r="14" s="621" customFormat="1" ht="14" customHeight="1" spans="1:18">
      <c r="A14" s="623"/>
      <c r="B14" s="624"/>
      <c r="C14" s="624"/>
      <c r="D14" s="624"/>
      <c r="E14" s="53"/>
      <c r="F14" s="53"/>
      <c r="G14" s="53"/>
      <c r="H14" s="53"/>
      <c r="I14" s="53"/>
      <c r="J14" s="53">
        <f t="shared" si="0"/>
        <v>0</v>
      </c>
      <c r="K14" s="614">
        <f t="shared" si="2"/>
        <v>0</v>
      </c>
      <c r="L14" s="55">
        <f t="shared" si="1"/>
        <v>0</v>
      </c>
      <c r="M14" s="625"/>
      <c r="N14" s="53">
        <f t="shared" si="5"/>
        <v>0</v>
      </c>
      <c r="O14" s="55"/>
      <c r="P14" s="155">
        <f t="shared" si="3"/>
        <v>0</v>
      </c>
      <c r="Q14" s="156">
        <f t="shared" si="4"/>
        <v>0</v>
      </c>
      <c r="R14" s="624"/>
    </row>
    <row r="15" s="621" customFormat="1" ht="14" customHeight="1" spans="1:18">
      <c r="A15" s="623"/>
      <c r="B15" s="624"/>
      <c r="C15" s="624"/>
      <c r="D15" s="624"/>
      <c r="E15" s="53"/>
      <c r="F15" s="53"/>
      <c r="G15" s="53"/>
      <c r="H15" s="53"/>
      <c r="I15" s="53"/>
      <c r="J15" s="53">
        <f t="shared" si="0"/>
        <v>0</v>
      </c>
      <c r="K15" s="614">
        <f t="shared" si="2"/>
        <v>0</v>
      </c>
      <c r="L15" s="55">
        <f t="shared" si="1"/>
        <v>0</v>
      </c>
      <c r="M15" s="625"/>
      <c r="N15" s="53">
        <f t="shared" si="5"/>
        <v>0</v>
      </c>
      <c r="O15" s="55"/>
      <c r="P15" s="155">
        <f t="shared" si="3"/>
        <v>0</v>
      </c>
      <c r="Q15" s="156">
        <f t="shared" si="4"/>
        <v>0</v>
      </c>
      <c r="R15" s="624"/>
    </row>
    <row r="16" s="621" customFormat="1" ht="14" customHeight="1" spans="1:18">
      <c r="A16" s="623"/>
      <c r="B16" s="624"/>
      <c r="C16" s="624"/>
      <c r="D16" s="624"/>
      <c r="E16" s="53"/>
      <c r="F16" s="53"/>
      <c r="G16" s="53"/>
      <c r="H16" s="53"/>
      <c r="I16" s="53"/>
      <c r="J16" s="53">
        <f t="shared" si="0"/>
        <v>0</v>
      </c>
      <c r="K16" s="614">
        <f t="shared" si="2"/>
        <v>0</v>
      </c>
      <c r="L16" s="55">
        <f t="shared" si="1"/>
        <v>0</v>
      </c>
      <c r="M16" s="625"/>
      <c r="N16" s="53">
        <f t="shared" si="5"/>
        <v>0</v>
      </c>
      <c r="O16" s="55"/>
      <c r="P16" s="155">
        <f t="shared" si="3"/>
        <v>0</v>
      </c>
      <c r="Q16" s="156">
        <f t="shared" si="4"/>
        <v>0</v>
      </c>
      <c r="R16" s="624"/>
    </row>
    <row r="17" s="621" customFormat="1" ht="14" customHeight="1" spans="1:18">
      <c r="A17" s="623"/>
      <c r="B17" s="624"/>
      <c r="C17" s="624"/>
      <c r="D17" s="624"/>
      <c r="E17" s="53"/>
      <c r="F17" s="53"/>
      <c r="G17" s="53"/>
      <c r="H17" s="53"/>
      <c r="I17" s="53"/>
      <c r="J17" s="53">
        <f t="shared" si="0"/>
        <v>0</v>
      </c>
      <c r="K17" s="614">
        <f t="shared" si="2"/>
        <v>0</v>
      </c>
      <c r="L17" s="55">
        <f t="shared" si="1"/>
        <v>0</v>
      </c>
      <c r="M17" s="625"/>
      <c r="N17" s="53">
        <f t="shared" si="5"/>
        <v>0</v>
      </c>
      <c r="O17" s="55"/>
      <c r="P17" s="155">
        <f t="shared" si="3"/>
        <v>0</v>
      </c>
      <c r="Q17" s="156">
        <f t="shared" si="4"/>
        <v>0</v>
      </c>
      <c r="R17" s="624"/>
    </row>
    <row r="18" s="621" customFormat="1" ht="14" customHeight="1" spans="1:18">
      <c r="A18" s="623"/>
      <c r="B18" s="624"/>
      <c r="C18" s="624"/>
      <c r="D18" s="624"/>
      <c r="E18" s="53"/>
      <c r="F18" s="53"/>
      <c r="G18" s="53"/>
      <c r="H18" s="53"/>
      <c r="I18" s="53"/>
      <c r="J18" s="53">
        <f t="shared" si="0"/>
        <v>0</v>
      </c>
      <c r="K18" s="614">
        <f t="shared" si="2"/>
        <v>0</v>
      </c>
      <c r="L18" s="55">
        <f t="shared" si="1"/>
        <v>0</v>
      </c>
      <c r="M18" s="625"/>
      <c r="N18" s="53">
        <f t="shared" si="5"/>
        <v>0</v>
      </c>
      <c r="O18" s="55"/>
      <c r="P18" s="155">
        <f t="shared" si="3"/>
        <v>0</v>
      </c>
      <c r="Q18" s="156">
        <f t="shared" si="4"/>
        <v>0</v>
      </c>
      <c r="R18" s="624"/>
    </row>
    <row r="19" s="621" customFormat="1" ht="14" customHeight="1" spans="1:18">
      <c r="A19" s="623"/>
      <c r="B19" s="624"/>
      <c r="C19" s="624"/>
      <c r="D19" s="624"/>
      <c r="E19" s="53"/>
      <c r="F19" s="53"/>
      <c r="G19" s="53"/>
      <c r="H19" s="53"/>
      <c r="I19" s="53"/>
      <c r="J19" s="53">
        <f t="shared" si="0"/>
        <v>0</v>
      </c>
      <c r="K19" s="614">
        <f t="shared" si="2"/>
        <v>0</v>
      </c>
      <c r="L19" s="55">
        <f t="shared" si="1"/>
        <v>0</v>
      </c>
      <c r="M19" s="625"/>
      <c r="N19" s="53">
        <f t="shared" ref="N19:N35" si="6">IF(M19=0,0,O19/M19)</f>
        <v>0</v>
      </c>
      <c r="O19" s="55"/>
      <c r="P19" s="155">
        <f t="shared" si="3"/>
        <v>0</v>
      </c>
      <c r="Q19" s="156">
        <f t="shared" si="4"/>
        <v>0</v>
      </c>
      <c r="R19" s="624"/>
    </row>
    <row r="20" s="621" customFormat="1" ht="14" customHeight="1" spans="1:18">
      <c r="A20" s="623"/>
      <c r="B20" s="624"/>
      <c r="C20" s="624"/>
      <c r="D20" s="624"/>
      <c r="E20" s="53"/>
      <c r="F20" s="53"/>
      <c r="G20" s="53"/>
      <c r="H20" s="53"/>
      <c r="I20" s="53"/>
      <c r="J20" s="53">
        <f t="shared" ref="J20:J35" si="7">E20+H20</f>
        <v>0</v>
      </c>
      <c r="K20" s="614">
        <f t="shared" si="2"/>
        <v>0</v>
      </c>
      <c r="L20" s="55">
        <f t="shared" ref="L20:L35" si="8">G20+I20</f>
        <v>0</v>
      </c>
      <c r="M20" s="625"/>
      <c r="N20" s="53">
        <f t="shared" si="6"/>
        <v>0</v>
      </c>
      <c r="O20" s="55"/>
      <c r="P20" s="155">
        <f t="shared" si="3"/>
        <v>0</v>
      </c>
      <c r="Q20" s="156">
        <f t="shared" si="4"/>
        <v>0</v>
      </c>
      <c r="R20" s="624"/>
    </row>
    <row r="21" s="621" customFormat="1" ht="14" customHeight="1" spans="1:18">
      <c r="A21" s="623"/>
      <c r="B21" s="624"/>
      <c r="C21" s="624"/>
      <c r="D21" s="624"/>
      <c r="E21" s="53"/>
      <c r="F21" s="53"/>
      <c r="G21" s="53"/>
      <c r="H21" s="53"/>
      <c r="I21" s="53"/>
      <c r="J21" s="53">
        <f t="shared" si="7"/>
        <v>0</v>
      </c>
      <c r="K21" s="614">
        <f t="shared" si="2"/>
        <v>0</v>
      </c>
      <c r="L21" s="55">
        <f t="shared" si="8"/>
        <v>0</v>
      </c>
      <c r="M21" s="625"/>
      <c r="N21" s="53">
        <f t="shared" si="6"/>
        <v>0</v>
      </c>
      <c r="O21" s="55"/>
      <c r="P21" s="155">
        <f t="shared" si="3"/>
        <v>0</v>
      </c>
      <c r="Q21" s="156">
        <f t="shared" si="4"/>
        <v>0</v>
      </c>
      <c r="R21" s="624"/>
    </row>
    <row r="22" s="621" customFormat="1" ht="14" customHeight="1" spans="1:18">
      <c r="A22" s="623"/>
      <c r="B22" s="624"/>
      <c r="C22" s="624"/>
      <c r="D22" s="624"/>
      <c r="E22" s="53"/>
      <c r="F22" s="53"/>
      <c r="G22" s="53"/>
      <c r="H22" s="53"/>
      <c r="I22" s="53"/>
      <c r="J22" s="53">
        <f t="shared" si="7"/>
        <v>0</v>
      </c>
      <c r="K22" s="614">
        <f t="shared" si="2"/>
        <v>0</v>
      </c>
      <c r="L22" s="55">
        <f t="shared" si="8"/>
        <v>0</v>
      </c>
      <c r="M22" s="625"/>
      <c r="N22" s="53">
        <f t="shared" si="6"/>
        <v>0</v>
      </c>
      <c r="O22" s="55"/>
      <c r="P22" s="155">
        <f t="shared" si="3"/>
        <v>0</v>
      </c>
      <c r="Q22" s="156">
        <f t="shared" si="4"/>
        <v>0</v>
      </c>
      <c r="R22" s="624"/>
    </row>
    <row r="23" s="621" customFormat="1" ht="14" customHeight="1" spans="1:18">
      <c r="A23" s="623"/>
      <c r="B23" s="624"/>
      <c r="C23" s="624"/>
      <c r="D23" s="624"/>
      <c r="E23" s="53"/>
      <c r="F23" s="53"/>
      <c r="G23" s="53"/>
      <c r="H23" s="53"/>
      <c r="I23" s="53"/>
      <c r="J23" s="53">
        <f t="shared" si="7"/>
        <v>0</v>
      </c>
      <c r="K23" s="614">
        <f t="shared" si="2"/>
        <v>0</v>
      </c>
      <c r="L23" s="55">
        <f t="shared" si="8"/>
        <v>0</v>
      </c>
      <c r="M23" s="625"/>
      <c r="N23" s="53">
        <f t="shared" si="6"/>
        <v>0</v>
      </c>
      <c r="O23" s="55"/>
      <c r="P23" s="155">
        <f t="shared" si="3"/>
        <v>0</v>
      </c>
      <c r="Q23" s="156">
        <f t="shared" si="4"/>
        <v>0</v>
      </c>
      <c r="R23" s="624"/>
    </row>
    <row r="24" s="621" customFormat="1" ht="14" customHeight="1" spans="1:18">
      <c r="A24" s="623"/>
      <c r="B24" s="624"/>
      <c r="C24" s="624"/>
      <c r="D24" s="624"/>
      <c r="E24" s="53"/>
      <c r="F24" s="53"/>
      <c r="G24" s="53"/>
      <c r="H24" s="53"/>
      <c r="I24" s="53"/>
      <c r="J24" s="53">
        <f t="shared" si="7"/>
        <v>0</v>
      </c>
      <c r="K24" s="614">
        <f t="shared" si="2"/>
        <v>0</v>
      </c>
      <c r="L24" s="55">
        <f t="shared" si="8"/>
        <v>0</v>
      </c>
      <c r="M24" s="625"/>
      <c r="N24" s="53">
        <f t="shared" si="6"/>
        <v>0</v>
      </c>
      <c r="O24" s="55"/>
      <c r="P24" s="155">
        <f t="shared" si="3"/>
        <v>0</v>
      </c>
      <c r="Q24" s="156">
        <f t="shared" si="4"/>
        <v>0</v>
      </c>
      <c r="R24" s="624"/>
    </row>
    <row r="25" s="621" customFormat="1" ht="14" customHeight="1" spans="1:18">
      <c r="A25" s="623"/>
      <c r="B25" s="624"/>
      <c r="C25" s="624"/>
      <c r="D25" s="624"/>
      <c r="E25" s="53"/>
      <c r="F25" s="53"/>
      <c r="G25" s="53"/>
      <c r="H25" s="53"/>
      <c r="I25" s="53"/>
      <c r="J25" s="53">
        <f t="shared" si="7"/>
        <v>0</v>
      </c>
      <c r="K25" s="614">
        <f t="shared" si="2"/>
        <v>0</v>
      </c>
      <c r="L25" s="55">
        <f t="shared" si="8"/>
        <v>0</v>
      </c>
      <c r="M25" s="625"/>
      <c r="N25" s="53">
        <f t="shared" si="6"/>
        <v>0</v>
      </c>
      <c r="O25" s="55"/>
      <c r="P25" s="155">
        <f t="shared" si="3"/>
        <v>0</v>
      </c>
      <c r="Q25" s="156">
        <f t="shared" si="4"/>
        <v>0</v>
      </c>
      <c r="R25" s="624"/>
    </row>
    <row r="26" s="621" customFormat="1" ht="14" customHeight="1" spans="1:18">
      <c r="A26" s="623"/>
      <c r="B26" s="624"/>
      <c r="C26" s="624"/>
      <c r="D26" s="624"/>
      <c r="E26" s="53"/>
      <c r="F26" s="53"/>
      <c r="G26" s="53"/>
      <c r="H26" s="53"/>
      <c r="I26" s="53"/>
      <c r="J26" s="53">
        <f t="shared" si="7"/>
        <v>0</v>
      </c>
      <c r="K26" s="614">
        <f t="shared" si="2"/>
        <v>0</v>
      </c>
      <c r="L26" s="55">
        <f t="shared" si="8"/>
        <v>0</v>
      </c>
      <c r="M26" s="625"/>
      <c r="N26" s="53">
        <f t="shared" si="6"/>
        <v>0</v>
      </c>
      <c r="O26" s="55"/>
      <c r="P26" s="155">
        <f t="shared" si="3"/>
        <v>0</v>
      </c>
      <c r="Q26" s="156">
        <f t="shared" si="4"/>
        <v>0</v>
      </c>
      <c r="R26" s="624"/>
    </row>
    <row r="27" s="621" customFormat="1" ht="14" customHeight="1" spans="1:18">
      <c r="A27" s="623"/>
      <c r="B27" s="624"/>
      <c r="C27" s="624"/>
      <c r="D27" s="624"/>
      <c r="E27" s="53"/>
      <c r="F27" s="53"/>
      <c r="G27" s="53"/>
      <c r="H27" s="53"/>
      <c r="I27" s="53"/>
      <c r="J27" s="53">
        <f t="shared" si="7"/>
        <v>0</v>
      </c>
      <c r="K27" s="614">
        <f t="shared" si="2"/>
        <v>0</v>
      </c>
      <c r="L27" s="55">
        <f t="shared" si="8"/>
        <v>0</v>
      </c>
      <c r="M27" s="625"/>
      <c r="N27" s="53">
        <f t="shared" si="6"/>
        <v>0</v>
      </c>
      <c r="O27" s="55"/>
      <c r="P27" s="155">
        <f t="shared" si="3"/>
        <v>0</v>
      </c>
      <c r="Q27" s="156">
        <f t="shared" si="4"/>
        <v>0</v>
      </c>
      <c r="R27" s="624"/>
    </row>
    <row r="28" s="621" customFormat="1" ht="14" customHeight="1" spans="1:18">
      <c r="A28" s="623"/>
      <c r="B28" s="624"/>
      <c r="C28" s="624"/>
      <c r="D28" s="624"/>
      <c r="E28" s="53"/>
      <c r="F28" s="53"/>
      <c r="G28" s="53"/>
      <c r="H28" s="53"/>
      <c r="I28" s="53"/>
      <c r="J28" s="53">
        <f t="shared" si="7"/>
        <v>0</v>
      </c>
      <c r="K28" s="614">
        <f t="shared" si="2"/>
        <v>0</v>
      </c>
      <c r="L28" s="55">
        <f t="shared" si="8"/>
        <v>0</v>
      </c>
      <c r="M28" s="625"/>
      <c r="N28" s="53">
        <f t="shared" si="6"/>
        <v>0</v>
      </c>
      <c r="O28" s="55"/>
      <c r="P28" s="155">
        <f t="shared" si="3"/>
        <v>0</v>
      </c>
      <c r="Q28" s="156">
        <f t="shared" si="4"/>
        <v>0</v>
      </c>
      <c r="R28" s="624"/>
    </row>
    <row r="29" s="621" customFormat="1" ht="14" customHeight="1" spans="1:18">
      <c r="A29" s="623"/>
      <c r="B29" s="624"/>
      <c r="C29" s="624"/>
      <c r="D29" s="624"/>
      <c r="E29" s="53"/>
      <c r="F29" s="53"/>
      <c r="G29" s="53"/>
      <c r="H29" s="53"/>
      <c r="I29" s="53"/>
      <c r="J29" s="53">
        <f t="shared" si="7"/>
        <v>0</v>
      </c>
      <c r="K29" s="614">
        <f t="shared" si="2"/>
        <v>0</v>
      </c>
      <c r="L29" s="55">
        <f t="shared" si="8"/>
        <v>0</v>
      </c>
      <c r="M29" s="625"/>
      <c r="N29" s="53">
        <f t="shared" si="6"/>
        <v>0</v>
      </c>
      <c r="O29" s="55"/>
      <c r="P29" s="155">
        <f t="shared" si="3"/>
        <v>0</v>
      </c>
      <c r="Q29" s="156">
        <f t="shared" si="4"/>
        <v>0</v>
      </c>
      <c r="R29" s="624"/>
    </row>
    <row r="30" s="621" customFormat="1" ht="14" customHeight="1" spans="1:18">
      <c r="A30" s="623"/>
      <c r="B30" s="624"/>
      <c r="C30" s="624"/>
      <c r="D30" s="624"/>
      <c r="E30" s="53"/>
      <c r="F30" s="53"/>
      <c r="G30" s="53"/>
      <c r="H30" s="53"/>
      <c r="I30" s="53"/>
      <c r="J30" s="53">
        <f t="shared" si="7"/>
        <v>0</v>
      </c>
      <c r="K30" s="614">
        <f t="shared" si="2"/>
        <v>0</v>
      </c>
      <c r="L30" s="55">
        <f t="shared" si="8"/>
        <v>0</v>
      </c>
      <c r="M30" s="625"/>
      <c r="N30" s="53">
        <f t="shared" si="6"/>
        <v>0</v>
      </c>
      <c r="O30" s="55"/>
      <c r="P30" s="155">
        <f t="shared" si="3"/>
        <v>0</v>
      </c>
      <c r="Q30" s="156">
        <f t="shared" si="4"/>
        <v>0</v>
      </c>
      <c r="R30" s="624"/>
    </row>
    <row r="31" s="621" customFormat="1" ht="14" customHeight="1" spans="1:18">
      <c r="A31" s="623"/>
      <c r="B31" s="624"/>
      <c r="C31" s="624"/>
      <c r="D31" s="624"/>
      <c r="E31" s="53"/>
      <c r="F31" s="53"/>
      <c r="G31" s="53"/>
      <c r="H31" s="53"/>
      <c r="I31" s="53"/>
      <c r="J31" s="53">
        <f t="shared" si="7"/>
        <v>0</v>
      </c>
      <c r="K31" s="614">
        <f t="shared" si="2"/>
        <v>0</v>
      </c>
      <c r="L31" s="55">
        <f t="shared" si="8"/>
        <v>0</v>
      </c>
      <c r="M31" s="625"/>
      <c r="N31" s="53">
        <f t="shared" si="6"/>
        <v>0</v>
      </c>
      <c r="O31" s="55"/>
      <c r="P31" s="155">
        <f t="shared" si="3"/>
        <v>0</v>
      </c>
      <c r="Q31" s="156">
        <f t="shared" si="4"/>
        <v>0</v>
      </c>
      <c r="R31" s="624"/>
    </row>
    <row r="32" s="621" customFormat="1" ht="14" customHeight="1" spans="1:18">
      <c r="A32" s="623"/>
      <c r="B32" s="624"/>
      <c r="C32" s="624"/>
      <c r="D32" s="624"/>
      <c r="E32" s="53"/>
      <c r="F32" s="53"/>
      <c r="G32" s="53"/>
      <c r="H32" s="53"/>
      <c r="I32" s="53"/>
      <c r="J32" s="53">
        <f t="shared" si="7"/>
        <v>0</v>
      </c>
      <c r="K32" s="614"/>
      <c r="L32" s="55">
        <f t="shared" si="8"/>
        <v>0</v>
      </c>
      <c r="M32" s="625"/>
      <c r="N32" s="53"/>
      <c r="O32" s="55"/>
      <c r="P32" s="155">
        <f t="shared" si="3"/>
        <v>0</v>
      </c>
      <c r="Q32" s="156">
        <f t="shared" si="4"/>
        <v>0</v>
      </c>
      <c r="R32" s="624"/>
    </row>
    <row r="33" s="621" customFormat="1" ht="14" customHeight="1" spans="1:18">
      <c r="A33" s="623"/>
      <c r="B33" s="624"/>
      <c r="C33" s="624"/>
      <c r="D33" s="624"/>
      <c r="E33" s="53"/>
      <c r="F33" s="53"/>
      <c r="G33" s="53"/>
      <c r="H33" s="53"/>
      <c r="I33" s="53"/>
      <c r="J33" s="53">
        <f t="shared" si="7"/>
        <v>0</v>
      </c>
      <c r="K33" s="614">
        <f t="shared" si="2"/>
        <v>0</v>
      </c>
      <c r="L33" s="55">
        <f t="shared" si="8"/>
        <v>0</v>
      </c>
      <c r="M33" s="625"/>
      <c r="N33" s="53">
        <f t="shared" si="6"/>
        <v>0</v>
      </c>
      <c r="O33" s="55"/>
      <c r="P33" s="155">
        <f t="shared" si="3"/>
        <v>0</v>
      </c>
      <c r="Q33" s="156">
        <f t="shared" si="4"/>
        <v>0</v>
      </c>
      <c r="R33" s="624"/>
    </row>
    <row r="34" s="621" customFormat="1" ht="14" customHeight="1" spans="1:18">
      <c r="A34" s="623"/>
      <c r="B34" s="624"/>
      <c r="C34" s="624"/>
      <c r="D34" s="624"/>
      <c r="E34" s="53"/>
      <c r="F34" s="53"/>
      <c r="G34" s="53"/>
      <c r="H34" s="53"/>
      <c r="I34" s="53"/>
      <c r="J34" s="53">
        <f t="shared" si="7"/>
        <v>0</v>
      </c>
      <c r="K34" s="614">
        <f t="shared" si="2"/>
        <v>0</v>
      </c>
      <c r="L34" s="55">
        <f t="shared" si="8"/>
        <v>0</v>
      </c>
      <c r="M34" s="625"/>
      <c r="N34" s="53">
        <f t="shared" si="6"/>
        <v>0</v>
      </c>
      <c r="O34" s="55"/>
      <c r="P34" s="155">
        <f t="shared" si="3"/>
        <v>0</v>
      </c>
      <c r="Q34" s="156">
        <f t="shared" si="4"/>
        <v>0</v>
      </c>
      <c r="R34" s="624"/>
    </row>
    <row r="35" s="621" customFormat="1" ht="14" customHeight="1" spans="1:18">
      <c r="A35" s="623"/>
      <c r="B35" s="624"/>
      <c r="C35" s="624"/>
      <c r="D35" s="624"/>
      <c r="E35" s="53"/>
      <c r="F35" s="53"/>
      <c r="G35" s="53"/>
      <c r="H35" s="53"/>
      <c r="I35" s="53"/>
      <c r="J35" s="53">
        <f t="shared" si="7"/>
        <v>0</v>
      </c>
      <c r="K35" s="614">
        <f t="shared" si="2"/>
        <v>0</v>
      </c>
      <c r="L35" s="55">
        <f t="shared" si="8"/>
        <v>0</v>
      </c>
      <c r="M35" s="625"/>
      <c r="N35" s="53">
        <f t="shared" si="6"/>
        <v>0</v>
      </c>
      <c r="O35" s="55"/>
      <c r="P35" s="155">
        <f t="shared" si="3"/>
        <v>0</v>
      </c>
      <c r="Q35" s="156">
        <f t="shared" si="4"/>
        <v>0</v>
      </c>
      <c r="R35" s="624"/>
    </row>
    <row r="36" s="26" customFormat="1" ht="14" customHeight="1" spans="1:18">
      <c r="A36" s="56"/>
      <c r="B36" s="57" t="s">
        <v>72</v>
      </c>
      <c r="C36" s="56"/>
      <c r="D36" s="56"/>
      <c r="E36" s="56"/>
      <c r="F36" s="56"/>
      <c r="G36" s="54">
        <f>ROUND(SUM(G8:G35),2)</f>
        <v>0</v>
      </c>
      <c r="H36" s="56"/>
      <c r="I36" s="54">
        <f>ROUND(SUM(I8:I35),2)</f>
        <v>0</v>
      </c>
      <c r="J36" s="112"/>
      <c r="K36" s="87"/>
      <c r="L36" s="54">
        <f>ROUND(SUM(L8:L35),2)</f>
        <v>0</v>
      </c>
      <c r="M36" s="112"/>
      <c r="N36" s="87"/>
      <c r="O36" s="54">
        <f>ROUND(SUM(O8:O35),2)</f>
        <v>0</v>
      </c>
      <c r="P36" s="54">
        <f t="shared" si="3"/>
        <v>0</v>
      </c>
      <c r="Q36" s="183">
        <f t="shared" si="4"/>
        <v>0</v>
      </c>
      <c r="R36" s="56"/>
    </row>
    <row r="37" ht="13.05" customHeight="1" spans="1:18">
      <c r="A37" s="59" t="e">
        <f>#REF!&amp;#REF!</f>
        <v>#REF!</v>
      </c>
      <c r="C37" s="60"/>
      <c r="D37" s="60"/>
      <c r="E37" s="60"/>
      <c r="F37" s="60"/>
      <c r="G37" s="60"/>
      <c r="H37" s="60"/>
      <c r="I37" s="60"/>
      <c r="J37" s="616"/>
      <c r="K37" s="43"/>
      <c r="L37" s="222"/>
      <c r="M37" s="120" t="e">
        <f>#REF!</f>
        <v>#REF!</v>
      </c>
      <c r="O37" s="29"/>
      <c r="P37" s="29"/>
    </row>
    <row r="38" ht="13.05" customHeight="1" spans="1:18">
      <c r="A38" s="27" t="e">
        <f>#REF!&amp;#REF!&amp;#REF!&amp;#REF!&amp;#REF!&amp;#REF!&amp;#REF!</f>
        <v>#REF!</v>
      </c>
      <c r="M38" s="120" t="e">
        <f>#REF!&amp;#REF!</f>
        <v>#REF!</v>
      </c>
    </row>
  </sheetData>
  <sheetProtection formatCells="0" formatColumns="0" formatRows="0" insertRows="0" deleteRows="0" autoFilter="0"/>
  <mergeCells count="13">
    <mergeCell ref="A2:R2"/>
    <mergeCell ref="A4:R4"/>
    <mergeCell ref="E6:G6"/>
    <mergeCell ref="H6:I6"/>
    <mergeCell ref="J6:L6"/>
    <mergeCell ref="M6:O6"/>
    <mergeCell ref="A6:A7"/>
    <mergeCell ref="B6:B7"/>
    <mergeCell ref="C6:C7"/>
    <mergeCell ref="D6:D7"/>
    <mergeCell ref="P6:P7"/>
    <mergeCell ref="Q6:Q7"/>
    <mergeCell ref="R6:R7"/>
  </mergeCells>
  <hyperlinks>
    <hyperlink ref="A1" location="存货汇总表!B8" display="返回"/>
    <hyperlink ref="B1" location="参数!M32" display="返回索引页"/>
  </hyperlinks>
  <printOptions horizontalCentered="1"/>
  <pageMargins left="0.748031496062992" right="0.748031496062992" top="0.826771653543307" bottom="0.63" header="1.10236220472441" footer="0.56"/>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topLeftCell="B1"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24.7142857142857" style="27" customWidth="1"/>
    <col min="3" max="3" width="5" style="27" customWidth="1"/>
    <col min="4" max="4" width="8.07619047619048" style="27" customWidth="1"/>
    <col min="5" max="6" width="8.07619047619048" style="27" hidden="1" customWidth="1" outlineLevel="1"/>
    <col min="7" max="7" width="12.7142857142857" style="27" hidden="1" customWidth="1" outlineLevel="1"/>
    <col min="8" max="8" width="8.07619047619048" style="27" hidden="1" customWidth="1" outlineLevel="1"/>
    <col min="9" max="9" width="12.7142857142857" style="27" hidden="1" customWidth="1" outlineLevel="1"/>
    <col min="10" max="10" width="9.92380952380952" style="120" customWidth="1" collapsed="1"/>
    <col min="11" max="11" width="10.7142857142857" style="29" customWidth="1"/>
    <col min="12" max="12" width="12.7142857142857" style="29" customWidth="1"/>
    <col min="13" max="13" width="9.92380952380952" style="120" customWidth="1"/>
    <col min="14" max="14" width="10.7142857142857" style="29" customWidth="1"/>
    <col min="15" max="15" width="12.7142857142857" style="29" customWidth="1"/>
    <col min="16" max="16" width="11.7142857142857" style="29" customWidth="1"/>
    <col min="17" max="17" width="8.28571428571429" style="29" customWidth="1"/>
    <col min="18" max="18" width="15.2857142857143" style="27" customWidth="1"/>
    <col min="19" max="16384" width="9.07619047619048" style="27"/>
  </cols>
  <sheetData>
    <row r="1" s="22" customFormat="1" customHeight="1" spans="1:18">
      <c r="A1" s="30" t="s">
        <v>116</v>
      </c>
      <c r="B1" s="31" t="s">
        <v>8</v>
      </c>
      <c r="J1" s="115"/>
      <c r="K1" s="34"/>
      <c r="L1" s="34"/>
      <c r="M1" s="115"/>
      <c r="N1" s="34"/>
      <c r="O1" s="34"/>
      <c r="P1" s="34"/>
      <c r="Q1" s="34"/>
    </row>
    <row r="2" s="109" customFormat="1" ht="18" customHeight="1" spans="1:18">
      <c r="A2" s="35" t="s">
        <v>314</v>
      </c>
      <c r="B2" s="36"/>
      <c r="C2" s="36"/>
      <c r="D2" s="36"/>
      <c r="E2" s="36"/>
      <c r="F2" s="36"/>
      <c r="G2" s="36"/>
      <c r="H2" s="36"/>
      <c r="I2" s="36"/>
      <c r="J2" s="36"/>
      <c r="K2" s="36"/>
      <c r="L2" s="36"/>
      <c r="M2" s="36"/>
      <c r="N2" s="36"/>
      <c r="O2" s="36"/>
      <c r="P2" s="36"/>
      <c r="Q2" s="36"/>
      <c r="R2" s="36"/>
    </row>
    <row r="3" s="109" customFormat="1" ht="11.2" customHeight="1" spans="1:18">
      <c r="A3" s="6"/>
      <c r="B3" s="6"/>
      <c r="C3" s="6"/>
      <c r="D3" s="6"/>
      <c r="E3" s="6"/>
      <c r="F3" s="6"/>
      <c r="G3" s="6"/>
      <c r="H3" s="6"/>
      <c r="I3" s="6"/>
      <c r="J3" s="6"/>
      <c r="K3" s="37"/>
      <c r="L3" s="37"/>
      <c r="M3" s="6"/>
      <c r="N3" s="37"/>
      <c r="O3" s="37"/>
      <c r="P3" s="37"/>
      <c r="Q3" s="37"/>
      <c r="R3" s="38" t="s">
        <v>315</v>
      </c>
    </row>
    <row r="4" ht="11.2" customHeight="1" spans="1:18">
      <c r="A4" s="39" t="e">
        <f>#REF!&amp;#REF!&amp;#REF!&amp;#REF!&amp;#REF!&amp;#REF!&amp;#REF!</f>
        <v>#REF!</v>
      </c>
      <c r="B4" s="39"/>
      <c r="C4" s="39"/>
      <c r="D4" s="39"/>
      <c r="E4" s="39"/>
      <c r="F4" s="39"/>
      <c r="G4" s="39"/>
      <c r="H4" s="39"/>
      <c r="I4" s="39"/>
      <c r="J4" s="39"/>
      <c r="K4" s="39"/>
      <c r="L4" s="39"/>
      <c r="M4" s="39"/>
      <c r="N4" s="39"/>
      <c r="O4" s="39"/>
      <c r="P4" s="39"/>
      <c r="Q4" s="39"/>
      <c r="R4" s="39"/>
    </row>
    <row r="5" ht="11.2" customHeight="1" spans="1:18">
      <c r="A5" s="40" t="e">
        <f>#REF!&amp;#REF!</f>
        <v>#REF!</v>
      </c>
      <c r="B5" s="40"/>
      <c r="J5" s="618" t="s">
        <v>227</v>
      </c>
      <c r="K5" s="273"/>
      <c r="O5" s="43"/>
      <c r="P5" s="43"/>
      <c r="R5" s="44" t="s">
        <v>35</v>
      </c>
    </row>
    <row r="6" s="71" customFormat="1" ht="13.05" customHeight="1" spans="1:18">
      <c r="A6" s="45" t="s">
        <v>102</v>
      </c>
      <c r="B6" s="46" t="s">
        <v>302</v>
      </c>
      <c r="C6" s="274" t="s">
        <v>303</v>
      </c>
      <c r="D6" s="274" t="s">
        <v>311</v>
      </c>
      <c r="E6" s="245" t="s">
        <v>120</v>
      </c>
      <c r="F6" s="245"/>
      <c r="G6" s="612"/>
      <c r="H6" s="245" t="s">
        <v>121</v>
      </c>
      <c r="I6" s="612"/>
      <c r="J6" s="245" t="s">
        <v>122</v>
      </c>
      <c r="K6" s="612"/>
      <c r="L6" s="612"/>
      <c r="M6" s="277" t="s">
        <v>123</v>
      </c>
      <c r="N6" s="393"/>
      <c r="O6" s="394"/>
      <c r="P6" s="79" t="s">
        <v>168</v>
      </c>
      <c r="Q6" s="49" t="s">
        <v>125</v>
      </c>
      <c r="R6" s="46" t="s">
        <v>256</v>
      </c>
    </row>
    <row r="7" s="24" customFormat="1" ht="13.05" customHeight="1" spans="1:18">
      <c r="A7" s="251"/>
      <c r="B7" s="282"/>
      <c r="C7" s="283"/>
      <c r="D7" s="283"/>
      <c r="E7" s="608" t="s">
        <v>304</v>
      </c>
      <c r="F7" s="48" t="s">
        <v>316</v>
      </c>
      <c r="G7" s="613" t="s">
        <v>306</v>
      </c>
      <c r="H7" s="608" t="s">
        <v>304</v>
      </c>
      <c r="I7" s="613" t="s">
        <v>306</v>
      </c>
      <c r="J7" s="608" t="s">
        <v>317</v>
      </c>
      <c r="K7" s="48" t="s">
        <v>316</v>
      </c>
      <c r="L7" s="48" t="s">
        <v>318</v>
      </c>
      <c r="M7" s="151" t="s">
        <v>307</v>
      </c>
      <c r="N7" s="49" t="s">
        <v>308</v>
      </c>
      <c r="O7" s="49" t="s">
        <v>319</v>
      </c>
      <c r="P7" s="85"/>
      <c r="Q7" s="617"/>
      <c r="R7" s="282"/>
    </row>
    <row r="8" s="25" customFormat="1" ht="14" customHeight="1" spans="1:18">
      <c r="A8" s="50">
        <v>1</v>
      </c>
      <c r="B8" s="619"/>
      <c r="C8" s="51"/>
      <c r="D8" s="51"/>
      <c r="E8" s="53"/>
      <c r="F8" s="53"/>
      <c r="G8" s="53"/>
      <c r="H8" s="53"/>
      <c r="I8" s="53"/>
      <c r="J8" s="53">
        <f>E8+H8</f>
        <v>0</v>
      </c>
      <c r="K8" s="614">
        <f>IF(J8=0,0,L8/J8)</f>
        <v>0</v>
      </c>
      <c r="L8" s="55">
        <f>G8+I8</f>
        <v>0</v>
      </c>
      <c r="M8" s="111"/>
      <c r="N8" s="53"/>
      <c r="O8" s="55">
        <f>M8*N8</f>
        <v>0</v>
      </c>
      <c r="P8" s="155">
        <f>IF((O8-L8)=0,0,O8-L8)</f>
        <v>0</v>
      </c>
      <c r="Q8" s="156">
        <f>IF(P8=0,0,IF(P8=O8,100,IF(L8&lt;0,-(P8/L8*100),IF(P8&gt;0,ABS(P8/L8*100),(P8/L8*100)))))</f>
        <v>0</v>
      </c>
      <c r="R8" s="51"/>
    </row>
    <row r="9" s="25" customFormat="1" ht="14" customHeight="1" spans="1:18">
      <c r="A9" s="50"/>
      <c r="B9" s="619"/>
      <c r="C9" s="51"/>
      <c r="D9" s="51"/>
      <c r="E9" s="53"/>
      <c r="F9" s="53"/>
      <c r="G9" s="53"/>
      <c r="H9" s="53"/>
      <c r="I9" s="53"/>
      <c r="J9" s="53">
        <f t="shared" ref="J9:J35" si="0">E9+H9</f>
        <v>0</v>
      </c>
      <c r="K9" s="614">
        <f t="shared" ref="K9:K35" si="1">IF(J9=0,0,L9/J9)</f>
        <v>0</v>
      </c>
      <c r="L9" s="55">
        <f t="shared" ref="L9:L35" si="2">G9+I9</f>
        <v>0</v>
      </c>
      <c r="M9" s="111"/>
      <c r="N9" s="53">
        <f t="shared" ref="N9:N15" si="3">IF(M9=0,0,O9/M9)</f>
        <v>0</v>
      </c>
      <c r="O9" s="55"/>
      <c r="P9" s="155">
        <f t="shared" ref="P9:P36" si="4">IF((O9-L9)=0,0,O9-L9)</f>
        <v>0</v>
      </c>
      <c r="Q9" s="156">
        <f t="shared" ref="Q9:Q36" si="5">IF(P9=0,0,IF(P9=O9,100,IF(L9&lt;0,-(P9/L9*100),IF(P9&gt;0,ABS(P9/L9*100),(P9/L9*100)))))</f>
        <v>0</v>
      </c>
      <c r="R9" s="51"/>
    </row>
    <row r="10" s="25" customFormat="1" ht="14" customHeight="1" spans="1:18">
      <c r="A10" s="50"/>
      <c r="B10" s="619"/>
      <c r="C10" s="51"/>
      <c r="D10" s="51"/>
      <c r="E10" s="53"/>
      <c r="F10" s="53"/>
      <c r="G10" s="53"/>
      <c r="H10" s="53"/>
      <c r="I10" s="53"/>
      <c r="J10" s="53">
        <f t="shared" si="0"/>
        <v>0</v>
      </c>
      <c r="K10" s="614">
        <f t="shared" si="1"/>
        <v>0</v>
      </c>
      <c r="L10" s="55">
        <f t="shared" si="2"/>
        <v>0</v>
      </c>
      <c r="M10" s="111"/>
      <c r="N10" s="53">
        <f t="shared" si="3"/>
        <v>0</v>
      </c>
      <c r="O10" s="55"/>
      <c r="P10" s="155">
        <f t="shared" si="4"/>
        <v>0</v>
      </c>
      <c r="Q10" s="156">
        <f t="shared" si="5"/>
        <v>0</v>
      </c>
      <c r="R10" s="51"/>
    </row>
    <row r="11" s="25" customFormat="1" ht="14" customHeight="1" spans="1:18">
      <c r="A11" s="50"/>
      <c r="B11" s="619"/>
      <c r="C11" s="51"/>
      <c r="D11" s="51"/>
      <c r="E11" s="53"/>
      <c r="F11" s="53"/>
      <c r="G11" s="53"/>
      <c r="H11" s="53"/>
      <c r="I11" s="53"/>
      <c r="J11" s="53">
        <f t="shared" si="0"/>
        <v>0</v>
      </c>
      <c r="K11" s="614">
        <f t="shared" si="1"/>
        <v>0</v>
      </c>
      <c r="L11" s="55">
        <f t="shared" si="2"/>
        <v>0</v>
      </c>
      <c r="M11" s="111"/>
      <c r="N11" s="53">
        <f t="shared" si="3"/>
        <v>0</v>
      </c>
      <c r="O11" s="55"/>
      <c r="P11" s="155">
        <f t="shared" si="4"/>
        <v>0</v>
      </c>
      <c r="Q11" s="156">
        <f t="shared" si="5"/>
        <v>0</v>
      </c>
      <c r="R11" s="51"/>
    </row>
    <row r="12" s="25" customFormat="1" ht="14" customHeight="1" spans="1:18">
      <c r="A12" s="50"/>
      <c r="B12" s="619"/>
      <c r="C12" s="51"/>
      <c r="D12" s="51"/>
      <c r="E12" s="53"/>
      <c r="F12" s="53"/>
      <c r="G12" s="53"/>
      <c r="H12" s="53"/>
      <c r="I12" s="53"/>
      <c r="J12" s="53">
        <f t="shared" si="0"/>
        <v>0</v>
      </c>
      <c r="K12" s="614">
        <f t="shared" si="1"/>
        <v>0</v>
      </c>
      <c r="L12" s="55">
        <f t="shared" si="2"/>
        <v>0</v>
      </c>
      <c r="M12" s="111"/>
      <c r="N12" s="53">
        <f t="shared" si="3"/>
        <v>0</v>
      </c>
      <c r="O12" s="55"/>
      <c r="P12" s="155">
        <f t="shared" si="4"/>
        <v>0</v>
      </c>
      <c r="Q12" s="156">
        <f t="shared" si="5"/>
        <v>0</v>
      </c>
      <c r="R12" s="51"/>
    </row>
    <row r="13" s="25" customFormat="1" ht="14" customHeight="1" spans="1:18">
      <c r="A13" s="50"/>
      <c r="B13" s="619"/>
      <c r="C13" s="51"/>
      <c r="D13" s="51"/>
      <c r="E13" s="53"/>
      <c r="F13" s="53"/>
      <c r="G13" s="53"/>
      <c r="H13" s="53"/>
      <c r="I13" s="53"/>
      <c r="J13" s="53">
        <f t="shared" si="0"/>
        <v>0</v>
      </c>
      <c r="K13" s="614">
        <f t="shared" si="1"/>
        <v>0</v>
      </c>
      <c r="L13" s="55">
        <f t="shared" si="2"/>
        <v>0</v>
      </c>
      <c r="M13" s="111"/>
      <c r="N13" s="53">
        <f t="shared" si="3"/>
        <v>0</v>
      </c>
      <c r="O13" s="55"/>
      <c r="P13" s="155">
        <f t="shared" si="4"/>
        <v>0</v>
      </c>
      <c r="Q13" s="156">
        <f t="shared" si="5"/>
        <v>0</v>
      </c>
      <c r="R13" s="51"/>
    </row>
    <row r="14" s="25" customFormat="1" ht="14" customHeight="1" spans="1:18">
      <c r="A14" s="50"/>
      <c r="B14" s="619"/>
      <c r="C14" s="51"/>
      <c r="D14" s="51"/>
      <c r="E14" s="53"/>
      <c r="F14" s="53"/>
      <c r="G14" s="53"/>
      <c r="H14" s="53"/>
      <c r="I14" s="53"/>
      <c r="J14" s="53">
        <f t="shared" si="0"/>
        <v>0</v>
      </c>
      <c r="K14" s="614">
        <f t="shared" si="1"/>
        <v>0</v>
      </c>
      <c r="L14" s="55">
        <f t="shared" si="2"/>
        <v>0</v>
      </c>
      <c r="M14" s="111"/>
      <c r="N14" s="53">
        <f t="shared" si="3"/>
        <v>0</v>
      </c>
      <c r="O14" s="55"/>
      <c r="P14" s="155">
        <f t="shared" si="4"/>
        <v>0</v>
      </c>
      <c r="Q14" s="156">
        <f t="shared" si="5"/>
        <v>0</v>
      </c>
      <c r="R14" s="51"/>
    </row>
    <row r="15" s="25" customFormat="1" ht="14" customHeight="1" spans="1:18">
      <c r="A15" s="50"/>
      <c r="B15" s="619"/>
      <c r="C15" s="51"/>
      <c r="D15" s="51"/>
      <c r="E15" s="53"/>
      <c r="F15" s="53"/>
      <c r="G15" s="53"/>
      <c r="H15" s="53"/>
      <c r="I15" s="53"/>
      <c r="J15" s="53">
        <f t="shared" si="0"/>
        <v>0</v>
      </c>
      <c r="K15" s="614">
        <f t="shared" si="1"/>
        <v>0</v>
      </c>
      <c r="L15" s="55">
        <f t="shared" si="2"/>
        <v>0</v>
      </c>
      <c r="M15" s="111"/>
      <c r="N15" s="53">
        <f t="shared" si="3"/>
        <v>0</v>
      </c>
      <c r="O15" s="55"/>
      <c r="P15" s="155">
        <f t="shared" si="4"/>
        <v>0</v>
      </c>
      <c r="Q15" s="156">
        <f t="shared" si="5"/>
        <v>0</v>
      </c>
      <c r="R15" s="51"/>
    </row>
    <row r="16" s="25" customFormat="1" ht="14" customHeight="1" spans="1:18">
      <c r="A16" s="50"/>
      <c r="B16" s="619"/>
      <c r="C16" s="51"/>
      <c r="D16" s="51"/>
      <c r="E16" s="53"/>
      <c r="F16" s="53"/>
      <c r="G16" s="53"/>
      <c r="H16" s="53"/>
      <c r="I16" s="53"/>
      <c r="J16" s="53">
        <f t="shared" si="0"/>
        <v>0</v>
      </c>
      <c r="K16" s="614">
        <f t="shared" si="1"/>
        <v>0</v>
      </c>
      <c r="L16" s="55">
        <f t="shared" si="2"/>
        <v>0</v>
      </c>
      <c r="M16" s="111"/>
      <c r="N16" s="53">
        <f t="shared" ref="N16:N35" si="6">IF(M16=0,0,O16/M16)</f>
        <v>0</v>
      </c>
      <c r="O16" s="55"/>
      <c r="P16" s="155">
        <f t="shared" si="4"/>
        <v>0</v>
      </c>
      <c r="Q16" s="156">
        <f t="shared" si="5"/>
        <v>0</v>
      </c>
      <c r="R16" s="51"/>
    </row>
    <row r="17" s="25" customFormat="1" ht="14" customHeight="1" spans="1:18">
      <c r="A17" s="50"/>
      <c r="B17" s="619"/>
      <c r="C17" s="51"/>
      <c r="D17" s="51"/>
      <c r="E17" s="53"/>
      <c r="F17" s="53"/>
      <c r="G17" s="53"/>
      <c r="H17" s="53"/>
      <c r="I17" s="53"/>
      <c r="J17" s="53">
        <f t="shared" si="0"/>
        <v>0</v>
      </c>
      <c r="K17" s="614">
        <f t="shared" si="1"/>
        <v>0</v>
      </c>
      <c r="L17" s="55">
        <f t="shared" si="2"/>
        <v>0</v>
      </c>
      <c r="M17" s="111"/>
      <c r="N17" s="53">
        <f t="shared" si="6"/>
        <v>0</v>
      </c>
      <c r="O17" s="55"/>
      <c r="P17" s="155">
        <f t="shared" si="4"/>
        <v>0</v>
      </c>
      <c r="Q17" s="156">
        <f t="shared" si="5"/>
        <v>0</v>
      </c>
      <c r="R17" s="51"/>
    </row>
    <row r="18" s="25" customFormat="1" ht="14" customHeight="1" spans="1:18">
      <c r="A18" s="50"/>
      <c r="B18" s="619"/>
      <c r="C18" s="51"/>
      <c r="D18" s="51"/>
      <c r="E18" s="53"/>
      <c r="F18" s="53"/>
      <c r="G18" s="53"/>
      <c r="H18" s="53"/>
      <c r="I18" s="53"/>
      <c r="J18" s="53">
        <f t="shared" si="0"/>
        <v>0</v>
      </c>
      <c r="K18" s="614">
        <f t="shared" si="1"/>
        <v>0</v>
      </c>
      <c r="L18" s="55">
        <f t="shared" si="2"/>
        <v>0</v>
      </c>
      <c r="M18" s="111"/>
      <c r="N18" s="53">
        <f t="shared" si="6"/>
        <v>0</v>
      </c>
      <c r="O18" s="55"/>
      <c r="P18" s="155">
        <f t="shared" si="4"/>
        <v>0</v>
      </c>
      <c r="Q18" s="156">
        <f t="shared" si="5"/>
        <v>0</v>
      </c>
      <c r="R18" s="51"/>
    </row>
    <row r="19" s="25" customFormat="1" ht="14" customHeight="1" spans="1:18">
      <c r="A19" s="50"/>
      <c r="B19" s="619"/>
      <c r="C19" s="51"/>
      <c r="D19" s="51"/>
      <c r="E19" s="53"/>
      <c r="F19" s="53"/>
      <c r="G19" s="53"/>
      <c r="H19" s="53"/>
      <c r="I19" s="53"/>
      <c r="J19" s="53">
        <f t="shared" si="0"/>
        <v>0</v>
      </c>
      <c r="K19" s="614">
        <f t="shared" si="1"/>
        <v>0</v>
      </c>
      <c r="L19" s="55">
        <f t="shared" si="2"/>
        <v>0</v>
      </c>
      <c r="M19" s="111"/>
      <c r="N19" s="53">
        <f t="shared" si="6"/>
        <v>0</v>
      </c>
      <c r="O19" s="55"/>
      <c r="P19" s="155">
        <f t="shared" si="4"/>
        <v>0</v>
      </c>
      <c r="Q19" s="156">
        <f t="shared" si="5"/>
        <v>0</v>
      </c>
      <c r="R19" s="51"/>
    </row>
    <row r="20" s="25" customFormat="1" ht="14" customHeight="1" spans="1:18">
      <c r="A20" s="50"/>
      <c r="B20" s="619"/>
      <c r="C20" s="51"/>
      <c r="D20" s="51"/>
      <c r="E20" s="53"/>
      <c r="F20" s="53"/>
      <c r="G20" s="53"/>
      <c r="H20" s="53"/>
      <c r="I20" s="53"/>
      <c r="J20" s="53">
        <f t="shared" si="0"/>
        <v>0</v>
      </c>
      <c r="K20" s="614">
        <f t="shared" si="1"/>
        <v>0</v>
      </c>
      <c r="L20" s="55">
        <f t="shared" si="2"/>
        <v>0</v>
      </c>
      <c r="M20" s="111"/>
      <c r="N20" s="53">
        <f t="shared" si="6"/>
        <v>0</v>
      </c>
      <c r="O20" s="55"/>
      <c r="P20" s="155">
        <f t="shared" si="4"/>
        <v>0</v>
      </c>
      <c r="Q20" s="156">
        <f t="shared" si="5"/>
        <v>0</v>
      </c>
      <c r="R20" s="51"/>
    </row>
    <row r="21" s="25" customFormat="1" ht="14" customHeight="1" spans="1:18">
      <c r="A21" s="50"/>
      <c r="B21" s="619"/>
      <c r="C21" s="51"/>
      <c r="D21" s="51"/>
      <c r="E21" s="53"/>
      <c r="F21" s="53"/>
      <c r="G21" s="53"/>
      <c r="H21" s="53"/>
      <c r="I21" s="53"/>
      <c r="J21" s="53">
        <f t="shared" si="0"/>
        <v>0</v>
      </c>
      <c r="K21" s="614">
        <f t="shared" si="1"/>
        <v>0</v>
      </c>
      <c r="L21" s="55">
        <f t="shared" si="2"/>
        <v>0</v>
      </c>
      <c r="M21" s="111"/>
      <c r="N21" s="53">
        <f t="shared" si="6"/>
        <v>0</v>
      </c>
      <c r="O21" s="55"/>
      <c r="P21" s="155">
        <f t="shared" si="4"/>
        <v>0</v>
      </c>
      <c r="Q21" s="156">
        <f t="shared" si="5"/>
        <v>0</v>
      </c>
      <c r="R21" s="51"/>
    </row>
    <row r="22" s="25" customFormat="1" ht="14" customHeight="1" spans="1:18">
      <c r="A22" s="50"/>
      <c r="B22" s="619"/>
      <c r="C22" s="51"/>
      <c r="D22" s="51"/>
      <c r="E22" s="53"/>
      <c r="F22" s="53"/>
      <c r="G22" s="53"/>
      <c r="H22" s="53"/>
      <c r="I22" s="53"/>
      <c r="J22" s="53">
        <f t="shared" si="0"/>
        <v>0</v>
      </c>
      <c r="K22" s="614">
        <f t="shared" si="1"/>
        <v>0</v>
      </c>
      <c r="L22" s="55">
        <f t="shared" si="2"/>
        <v>0</v>
      </c>
      <c r="M22" s="111"/>
      <c r="N22" s="53">
        <f t="shared" si="6"/>
        <v>0</v>
      </c>
      <c r="O22" s="55"/>
      <c r="P22" s="155">
        <f t="shared" si="4"/>
        <v>0</v>
      </c>
      <c r="Q22" s="156">
        <f t="shared" si="5"/>
        <v>0</v>
      </c>
      <c r="R22" s="51"/>
    </row>
    <row r="23" s="25" customFormat="1" ht="14" customHeight="1" spans="1:18">
      <c r="A23" s="50"/>
      <c r="B23" s="619"/>
      <c r="C23" s="51"/>
      <c r="D23" s="51"/>
      <c r="E23" s="53"/>
      <c r="F23" s="53"/>
      <c r="G23" s="53"/>
      <c r="H23" s="53"/>
      <c r="I23" s="53"/>
      <c r="J23" s="53">
        <f t="shared" si="0"/>
        <v>0</v>
      </c>
      <c r="K23" s="614">
        <f t="shared" si="1"/>
        <v>0</v>
      </c>
      <c r="L23" s="55">
        <f t="shared" si="2"/>
        <v>0</v>
      </c>
      <c r="M23" s="111"/>
      <c r="N23" s="53">
        <f t="shared" si="6"/>
        <v>0</v>
      </c>
      <c r="O23" s="55"/>
      <c r="P23" s="155">
        <f t="shared" si="4"/>
        <v>0</v>
      </c>
      <c r="Q23" s="156">
        <f t="shared" si="5"/>
        <v>0</v>
      </c>
      <c r="R23" s="51"/>
    </row>
    <row r="24" s="25" customFormat="1" ht="14" customHeight="1" spans="1:18">
      <c r="A24" s="50"/>
      <c r="B24" s="619"/>
      <c r="C24" s="51"/>
      <c r="D24" s="51"/>
      <c r="E24" s="53"/>
      <c r="F24" s="53"/>
      <c r="G24" s="53"/>
      <c r="H24" s="53"/>
      <c r="I24" s="53"/>
      <c r="J24" s="53">
        <f t="shared" si="0"/>
        <v>0</v>
      </c>
      <c r="K24" s="614">
        <f t="shared" si="1"/>
        <v>0</v>
      </c>
      <c r="L24" s="55">
        <f t="shared" si="2"/>
        <v>0</v>
      </c>
      <c r="M24" s="111"/>
      <c r="N24" s="53">
        <f t="shared" si="6"/>
        <v>0</v>
      </c>
      <c r="O24" s="55"/>
      <c r="P24" s="155">
        <f t="shared" si="4"/>
        <v>0</v>
      </c>
      <c r="Q24" s="156">
        <f t="shared" si="5"/>
        <v>0</v>
      </c>
      <c r="R24" s="51"/>
    </row>
    <row r="25" s="25" customFormat="1" ht="14" customHeight="1" spans="1:18">
      <c r="A25" s="50"/>
      <c r="B25" s="619"/>
      <c r="C25" s="51"/>
      <c r="D25" s="51"/>
      <c r="E25" s="53"/>
      <c r="F25" s="53"/>
      <c r="G25" s="53"/>
      <c r="H25" s="53"/>
      <c r="I25" s="53"/>
      <c r="J25" s="53">
        <f t="shared" si="0"/>
        <v>0</v>
      </c>
      <c r="K25" s="614">
        <f t="shared" si="1"/>
        <v>0</v>
      </c>
      <c r="L25" s="55">
        <f t="shared" si="2"/>
        <v>0</v>
      </c>
      <c r="M25" s="111"/>
      <c r="N25" s="53">
        <f t="shared" si="6"/>
        <v>0</v>
      </c>
      <c r="O25" s="55"/>
      <c r="P25" s="155">
        <f t="shared" si="4"/>
        <v>0</v>
      </c>
      <c r="Q25" s="156">
        <f t="shared" si="5"/>
        <v>0</v>
      </c>
      <c r="R25" s="51"/>
    </row>
    <row r="26" s="25" customFormat="1" ht="14" customHeight="1" spans="1:18">
      <c r="A26" s="50"/>
      <c r="B26" s="619"/>
      <c r="C26" s="51"/>
      <c r="D26" s="51"/>
      <c r="E26" s="53"/>
      <c r="F26" s="53"/>
      <c r="G26" s="53"/>
      <c r="H26" s="53"/>
      <c r="I26" s="53"/>
      <c r="J26" s="53">
        <f t="shared" si="0"/>
        <v>0</v>
      </c>
      <c r="K26" s="614">
        <f t="shared" si="1"/>
        <v>0</v>
      </c>
      <c r="L26" s="55">
        <f t="shared" si="2"/>
        <v>0</v>
      </c>
      <c r="M26" s="111"/>
      <c r="N26" s="53">
        <f t="shared" si="6"/>
        <v>0</v>
      </c>
      <c r="O26" s="55"/>
      <c r="P26" s="155">
        <f t="shared" si="4"/>
        <v>0</v>
      </c>
      <c r="Q26" s="156">
        <f t="shared" si="5"/>
        <v>0</v>
      </c>
      <c r="R26" s="51"/>
    </row>
    <row r="27" s="25" customFormat="1" ht="14" customHeight="1" spans="1:18">
      <c r="A27" s="50"/>
      <c r="B27" s="619"/>
      <c r="C27" s="51"/>
      <c r="D27" s="51"/>
      <c r="E27" s="53"/>
      <c r="F27" s="53"/>
      <c r="G27" s="53"/>
      <c r="H27" s="53"/>
      <c r="I27" s="53"/>
      <c r="J27" s="53">
        <f t="shared" si="0"/>
        <v>0</v>
      </c>
      <c r="K27" s="614">
        <f t="shared" si="1"/>
        <v>0</v>
      </c>
      <c r="L27" s="55">
        <f t="shared" si="2"/>
        <v>0</v>
      </c>
      <c r="M27" s="111"/>
      <c r="N27" s="53">
        <f t="shared" si="6"/>
        <v>0</v>
      </c>
      <c r="O27" s="55"/>
      <c r="P27" s="155">
        <f t="shared" si="4"/>
        <v>0</v>
      </c>
      <c r="Q27" s="156">
        <f t="shared" si="5"/>
        <v>0</v>
      </c>
      <c r="R27" s="51"/>
    </row>
    <row r="28" s="25" customFormat="1" ht="14" customHeight="1" spans="1:18">
      <c r="A28" s="50"/>
      <c r="B28" s="619"/>
      <c r="C28" s="51"/>
      <c r="D28" s="51"/>
      <c r="E28" s="53"/>
      <c r="F28" s="53"/>
      <c r="G28" s="53"/>
      <c r="H28" s="53"/>
      <c r="I28" s="53"/>
      <c r="J28" s="53">
        <f t="shared" si="0"/>
        <v>0</v>
      </c>
      <c r="K28" s="614">
        <f t="shared" si="1"/>
        <v>0</v>
      </c>
      <c r="L28" s="55">
        <f t="shared" si="2"/>
        <v>0</v>
      </c>
      <c r="M28" s="111"/>
      <c r="N28" s="53">
        <f t="shared" si="6"/>
        <v>0</v>
      </c>
      <c r="O28" s="55"/>
      <c r="P28" s="155">
        <f t="shared" si="4"/>
        <v>0</v>
      </c>
      <c r="Q28" s="156">
        <f t="shared" si="5"/>
        <v>0</v>
      </c>
      <c r="R28" s="51"/>
    </row>
    <row r="29" s="25" customFormat="1" ht="14" customHeight="1" spans="1:18">
      <c r="A29" s="50"/>
      <c r="B29" s="619"/>
      <c r="C29" s="51"/>
      <c r="D29" s="51"/>
      <c r="E29" s="53"/>
      <c r="F29" s="53"/>
      <c r="G29" s="53"/>
      <c r="H29" s="53"/>
      <c r="I29" s="53"/>
      <c r="J29" s="53">
        <f t="shared" si="0"/>
        <v>0</v>
      </c>
      <c r="K29" s="614">
        <f t="shared" si="1"/>
        <v>0</v>
      </c>
      <c r="L29" s="55">
        <f t="shared" si="2"/>
        <v>0</v>
      </c>
      <c r="M29" s="111"/>
      <c r="N29" s="53">
        <f t="shared" si="6"/>
        <v>0</v>
      </c>
      <c r="O29" s="55"/>
      <c r="P29" s="155">
        <f t="shared" si="4"/>
        <v>0</v>
      </c>
      <c r="Q29" s="156">
        <f t="shared" si="5"/>
        <v>0</v>
      </c>
      <c r="R29" s="51"/>
    </row>
    <row r="30" s="25" customFormat="1" ht="14" customHeight="1" spans="1:18">
      <c r="A30" s="50"/>
      <c r="B30" s="619"/>
      <c r="C30" s="51"/>
      <c r="D30" s="51"/>
      <c r="E30" s="53"/>
      <c r="F30" s="53"/>
      <c r="G30" s="53"/>
      <c r="H30" s="53"/>
      <c r="I30" s="53"/>
      <c r="J30" s="53">
        <f t="shared" si="0"/>
        <v>0</v>
      </c>
      <c r="K30" s="614">
        <f t="shared" si="1"/>
        <v>0</v>
      </c>
      <c r="L30" s="55">
        <f t="shared" si="2"/>
        <v>0</v>
      </c>
      <c r="M30" s="111"/>
      <c r="N30" s="53">
        <f t="shared" si="6"/>
        <v>0</v>
      </c>
      <c r="O30" s="55"/>
      <c r="P30" s="155">
        <f t="shared" si="4"/>
        <v>0</v>
      </c>
      <c r="Q30" s="156">
        <f t="shared" si="5"/>
        <v>0</v>
      </c>
      <c r="R30" s="51"/>
    </row>
    <row r="31" s="25" customFormat="1" ht="14" customHeight="1" spans="1:18">
      <c r="A31" s="50"/>
      <c r="B31" s="619"/>
      <c r="C31" s="51"/>
      <c r="D31" s="51"/>
      <c r="E31" s="53"/>
      <c r="F31" s="53"/>
      <c r="G31" s="53"/>
      <c r="H31" s="53"/>
      <c r="I31" s="53"/>
      <c r="J31" s="53">
        <f t="shared" si="0"/>
        <v>0</v>
      </c>
      <c r="K31" s="614">
        <f t="shared" si="1"/>
        <v>0</v>
      </c>
      <c r="L31" s="55">
        <f t="shared" si="2"/>
        <v>0</v>
      </c>
      <c r="M31" s="111"/>
      <c r="N31" s="53">
        <f t="shared" si="6"/>
        <v>0</v>
      </c>
      <c r="O31" s="55"/>
      <c r="P31" s="155">
        <f t="shared" si="4"/>
        <v>0</v>
      </c>
      <c r="Q31" s="156">
        <f t="shared" si="5"/>
        <v>0</v>
      </c>
      <c r="R31" s="51"/>
    </row>
    <row r="32" s="25" customFormat="1" ht="14" customHeight="1" spans="1:18">
      <c r="A32" s="50"/>
      <c r="B32" s="619"/>
      <c r="C32" s="51"/>
      <c r="D32" s="51"/>
      <c r="E32" s="53"/>
      <c r="F32" s="53"/>
      <c r="G32" s="53"/>
      <c r="H32" s="53"/>
      <c r="I32" s="53"/>
      <c r="J32" s="53">
        <f t="shared" si="0"/>
        <v>0</v>
      </c>
      <c r="K32" s="614">
        <f t="shared" si="1"/>
        <v>0</v>
      </c>
      <c r="L32" s="55">
        <f t="shared" si="2"/>
        <v>0</v>
      </c>
      <c r="M32" s="111"/>
      <c r="N32" s="53">
        <f t="shared" si="6"/>
        <v>0</v>
      </c>
      <c r="O32" s="55"/>
      <c r="P32" s="155">
        <f t="shared" si="4"/>
        <v>0</v>
      </c>
      <c r="Q32" s="156">
        <f t="shared" si="5"/>
        <v>0</v>
      </c>
      <c r="R32" s="51"/>
    </row>
    <row r="33" s="25" customFormat="1" ht="14" customHeight="1" spans="1:18">
      <c r="A33" s="50"/>
      <c r="B33" s="619"/>
      <c r="C33" s="51"/>
      <c r="D33" s="51"/>
      <c r="E33" s="53"/>
      <c r="F33" s="53"/>
      <c r="G33" s="53"/>
      <c r="H33" s="53"/>
      <c r="I33" s="53"/>
      <c r="J33" s="53">
        <f t="shared" si="0"/>
        <v>0</v>
      </c>
      <c r="K33" s="614"/>
      <c r="L33" s="55">
        <f t="shared" si="2"/>
        <v>0</v>
      </c>
      <c r="M33" s="111"/>
      <c r="N33" s="53"/>
      <c r="O33" s="55"/>
      <c r="P33" s="155">
        <f t="shared" si="4"/>
        <v>0</v>
      </c>
      <c r="Q33" s="156">
        <f t="shared" si="5"/>
        <v>0</v>
      </c>
      <c r="R33" s="51"/>
    </row>
    <row r="34" s="25" customFormat="1" ht="14" customHeight="1" spans="1:18">
      <c r="A34" s="50"/>
      <c r="B34" s="619"/>
      <c r="C34" s="51"/>
      <c r="D34" s="51"/>
      <c r="E34" s="53"/>
      <c r="F34" s="53"/>
      <c r="G34" s="53"/>
      <c r="H34" s="53"/>
      <c r="I34" s="53"/>
      <c r="J34" s="53">
        <f t="shared" si="0"/>
        <v>0</v>
      </c>
      <c r="K34" s="614">
        <f t="shared" si="1"/>
        <v>0</v>
      </c>
      <c r="L34" s="55">
        <f t="shared" si="2"/>
        <v>0</v>
      </c>
      <c r="M34" s="111"/>
      <c r="N34" s="53">
        <f t="shared" si="6"/>
        <v>0</v>
      </c>
      <c r="O34" s="55"/>
      <c r="P34" s="155">
        <f t="shared" si="4"/>
        <v>0</v>
      </c>
      <c r="Q34" s="156">
        <f t="shared" si="5"/>
        <v>0</v>
      </c>
      <c r="R34" s="51"/>
    </row>
    <row r="35" s="25" customFormat="1" ht="14" customHeight="1" spans="1:18">
      <c r="A35" s="50"/>
      <c r="B35" s="619"/>
      <c r="C35" s="51"/>
      <c r="D35" s="51"/>
      <c r="E35" s="53"/>
      <c r="F35" s="53"/>
      <c r="G35" s="53"/>
      <c r="H35" s="53"/>
      <c r="I35" s="53"/>
      <c r="J35" s="53">
        <f t="shared" si="0"/>
        <v>0</v>
      </c>
      <c r="K35" s="614">
        <f t="shared" si="1"/>
        <v>0</v>
      </c>
      <c r="L35" s="55">
        <f t="shared" si="2"/>
        <v>0</v>
      </c>
      <c r="M35" s="111"/>
      <c r="N35" s="53">
        <f t="shared" si="6"/>
        <v>0</v>
      </c>
      <c r="O35" s="55"/>
      <c r="P35" s="155">
        <f t="shared" si="4"/>
        <v>0</v>
      </c>
      <c r="Q35" s="156">
        <f t="shared" si="5"/>
        <v>0</v>
      </c>
      <c r="R35" s="51"/>
    </row>
    <row r="36" s="26" customFormat="1" ht="14" customHeight="1" spans="1:18">
      <c r="A36" s="127"/>
      <c r="B36" s="620" t="s">
        <v>72</v>
      </c>
      <c r="C36" s="56"/>
      <c r="D36" s="56"/>
      <c r="E36" s="87"/>
      <c r="F36" s="87"/>
      <c r="G36" s="54">
        <f>ROUND(SUM(G8:G35),2)</f>
        <v>0</v>
      </c>
      <c r="H36" s="87"/>
      <c r="I36" s="54">
        <f>ROUND(SUM(I8:I35),2)</f>
        <v>0</v>
      </c>
      <c r="J36" s="87"/>
      <c r="K36" s="87"/>
      <c r="L36" s="54">
        <f>ROUND(SUM(L8:L35),2)</f>
        <v>0</v>
      </c>
      <c r="M36" s="173"/>
      <c r="N36" s="54"/>
      <c r="O36" s="54">
        <f>ROUND(SUM(O8:O35),2)</f>
        <v>0</v>
      </c>
      <c r="P36" s="54">
        <f t="shared" si="4"/>
        <v>0</v>
      </c>
      <c r="Q36" s="183">
        <f t="shared" si="5"/>
        <v>0</v>
      </c>
      <c r="R36" s="56"/>
    </row>
    <row r="37" ht="13.05" customHeight="1" spans="1:18">
      <c r="A37" s="59" t="e">
        <f>#REF!&amp;#REF!</f>
        <v>#REF!</v>
      </c>
      <c r="C37" s="60"/>
      <c r="D37" s="60"/>
      <c r="E37" s="60"/>
      <c r="F37" s="60"/>
      <c r="G37" s="60"/>
      <c r="H37" s="60"/>
      <c r="I37" s="60"/>
      <c r="J37" s="616"/>
      <c r="K37" s="43"/>
      <c r="L37" s="222"/>
      <c r="M37" s="120" t="e">
        <f>#REF!</f>
        <v>#REF!</v>
      </c>
    </row>
    <row r="38" ht="13.05" customHeight="1" spans="1:18">
      <c r="A38" s="27" t="e">
        <f>#REF!&amp;#REF!&amp;#REF!&amp;#REF!&amp;#REF!&amp;#REF!&amp;#REF!</f>
        <v>#REF!</v>
      </c>
      <c r="M38" s="120" t="e">
        <f>#REF!&amp;#REF!</f>
        <v>#REF!</v>
      </c>
    </row>
  </sheetData>
  <sheetProtection formatCells="0" formatColumns="0" formatRows="0" insertRows="0" deleteRows="0" autoFilter="0"/>
  <mergeCells count="13">
    <mergeCell ref="A2:R2"/>
    <mergeCell ref="A4:R4"/>
    <mergeCell ref="E6:G6"/>
    <mergeCell ref="H6:I6"/>
    <mergeCell ref="J6:L6"/>
    <mergeCell ref="M6:O6"/>
    <mergeCell ref="A6:A7"/>
    <mergeCell ref="B6:B7"/>
    <mergeCell ref="C6:C7"/>
    <mergeCell ref="D6:D7"/>
    <mergeCell ref="P6:P7"/>
    <mergeCell ref="Q6:Q7"/>
    <mergeCell ref="R6:R7"/>
  </mergeCells>
  <hyperlinks>
    <hyperlink ref="A1" location="存货汇总表!B9" display="返回"/>
    <hyperlink ref="B1" location="参数!M33" display="返回索引页"/>
  </hyperlinks>
  <printOptions horizontalCentered="1"/>
  <pageMargins left="0.748031496062992" right="0.748031496062992" top="0.826771653543307" bottom="0.6" header="1.10236220472441" footer="0.52"/>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topLeftCell="B1"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17.9238095238095" style="27" customWidth="1"/>
    <col min="3" max="3" width="16" style="27" customWidth="1"/>
    <col min="4" max="4" width="5.28571428571429" style="27" customWidth="1"/>
    <col min="5" max="6" width="8.71428571428571" style="27" hidden="1" customWidth="1" outlineLevel="1"/>
    <col min="7" max="7" width="12.7142857142857" style="27" hidden="1" customWidth="1" outlineLevel="1"/>
    <col min="8" max="8" width="8.71428571428571" style="27" hidden="1" customWidth="1" outlineLevel="1"/>
    <col min="9" max="9" width="12.7142857142857" style="27" hidden="1" customWidth="1" outlineLevel="1"/>
    <col min="10" max="10" width="9.92380952380952" style="120" customWidth="1" collapsed="1"/>
    <col min="11" max="12" width="12.0761904761905" style="29" customWidth="1"/>
    <col min="13" max="13" width="9.92380952380952" style="120" customWidth="1"/>
    <col min="14" max="16" width="12.0761904761905" style="29" customWidth="1"/>
    <col min="17" max="17" width="7.57142857142857" style="29" customWidth="1"/>
    <col min="18" max="18" width="12.5714285714286" style="27" customWidth="1"/>
    <col min="19" max="16384" width="9.07619047619048" style="27"/>
  </cols>
  <sheetData>
    <row r="1" s="22" customFormat="1" customHeight="1" spans="1:18">
      <c r="A1" s="30" t="s">
        <v>116</v>
      </c>
      <c r="B1" s="31" t="s">
        <v>8</v>
      </c>
      <c r="J1" s="115"/>
      <c r="K1" s="34"/>
      <c r="L1" s="34"/>
      <c r="M1" s="115"/>
      <c r="N1" s="34"/>
      <c r="O1" s="34"/>
      <c r="P1" s="34"/>
      <c r="Q1" s="34"/>
    </row>
    <row r="2" s="23" customFormat="1" ht="18" customHeight="1" spans="1:18">
      <c r="A2" s="35" t="s">
        <v>320</v>
      </c>
      <c r="B2" s="36"/>
      <c r="C2" s="36"/>
      <c r="D2" s="36"/>
      <c r="E2" s="36"/>
      <c r="F2" s="36"/>
      <c r="G2" s="36"/>
      <c r="H2" s="36"/>
      <c r="I2" s="36"/>
      <c r="J2" s="36"/>
      <c r="K2" s="36"/>
      <c r="L2" s="36"/>
      <c r="M2" s="36"/>
      <c r="N2" s="36"/>
      <c r="O2" s="36"/>
      <c r="P2" s="36"/>
      <c r="Q2" s="36"/>
      <c r="R2" s="36"/>
    </row>
    <row r="3" s="23" customFormat="1" ht="11.2" customHeight="1" spans="1:18">
      <c r="A3" s="6"/>
      <c r="B3" s="6"/>
      <c r="C3" s="6"/>
      <c r="D3" s="6"/>
      <c r="E3" s="6"/>
      <c r="F3" s="6"/>
      <c r="G3" s="6"/>
      <c r="H3" s="6"/>
      <c r="I3" s="6"/>
      <c r="J3" s="6"/>
      <c r="K3" s="37"/>
      <c r="L3" s="37"/>
      <c r="M3" s="6"/>
      <c r="N3" s="37"/>
      <c r="O3" s="37"/>
      <c r="P3" s="37"/>
      <c r="Q3" s="37"/>
      <c r="R3" s="38" t="s">
        <v>321</v>
      </c>
    </row>
    <row r="4" ht="11.2" customHeight="1" spans="1:18">
      <c r="A4" s="39" t="e">
        <f>#REF!&amp;#REF!&amp;#REF!&amp;#REF!&amp;#REF!&amp;#REF!&amp;#REF!</f>
        <v>#REF!</v>
      </c>
      <c r="B4" s="39"/>
      <c r="C4" s="39"/>
      <c r="D4" s="39"/>
      <c r="E4" s="39"/>
      <c r="F4" s="39"/>
      <c r="G4" s="39"/>
      <c r="H4" s="39"/>
      <c r="I4" s="39"/>
      <c r="J4" s="39"/>
      <c r="K4" s="39"/>
      <c r="L4" s="39"/>
      <c r="M4" s="39"/>
      <c r="N4" s="39"/>
      <c r="O4" s="39"/>
      <c r="P4" s="39"/>
      <c r="Q4" s="39"/>
      <c r="R4" s="39"/>
    </row>
    <row r="5" ht="11.2" customHeight="1" spans="1:18">
      <c r="A5" s="40" t="e">
        <f>#REF!&amp;#REF!</f>
        <v>#REF!</v>
      </c>
      <c r="B5" s="40"/>
      <c r="C5" s="59"/>
      <c r="J5" s="537" t="s">
        <v>299</v>
      </c>
      <c r="K5" s="273"/>
      <c r="O5" s="43"/>
      <c r="P5" s="43"/>
      <c r="R5" s="44" t="s">
        <v>35</v>
      </c>
    </row>
    <row r="6" s="71" customFormat="1" ht="13.05" customHeight="1" spans="1:18">
      <c r="A6" s="45" t="s">
        <v>102</v>
      </c>
      <c r="B6" s="46" t="s">
        <v>302</v>
      </c>
      <c r="C6" s="74" t="s">
        <v>322</v>
      </c>
      <c r="D6" s="274" t="s">
        <v>303</v>
      </c>
      <c r="E6" s="245" t="s">
        <v>120</v>
      </c>
      <c r="F6" s="245"/>
      <c r="G6" s="612"/>
      <c r="H6" s="245" t="s">
        <v>121</v>
      </c>
      <c r="I6" s="612"/>
      <c r="J6" s="245" t="s">
        <v>122</v>
      </c>
      <c r="K6" s="612"/>
      <c r="L6" s="612"/>
      <c r="M6" s="277" t="s">
        <v>123</v>
      </c>
      <c r="N6" s="393"/>
      <c r="O6" s="394"/>
      <c r="P6" s="79" t="s">
        <v>168</v>
      </c>
      <c r="Q6" s="49" t="s">
        <v>125</v>
      </c>
      <c r="R6" s="46" t="s">
        <v>256</v>
      </c>
    </row>
    <row r="7" s="24" customFormat="1" ht="13.05" customHeight="1" spans="1:18">
      <c r="A7" s="251"/>
      <c r="B7" s="282"/>
      <c r="C7" s="81"/>
      <c r="D7" s="283"/>
      <c r="E7" s="608" t="s">
        <v>304</v>
      </c>
      <c r="F7" s="48" t="s">
        <v>305</v>
      </c>
      <c r="G7" s="613" t="s">
        <v>306</v>
      </c>
      <c r="H7" s="608" t="s">
        <v>304</v>
      </c>
      <c r="I7" s="613" t="s">
        <v>306</v>
      </c>
      <c r="J7" s="608" t="s">
        <v>304</v>
      </c>
      <c r="K7" s="48" t="s">
        <v>305</v>
      </c>
      <c r="L7" s="48" t="s">
        <v>306</v>
      </c>
      <c r="M7" s="151" t="s">
        <v>307</v>
      </c>
      <c r="N7" s="49" t="s">
        <v>308</v>
      </c>
      <c r="O7" s="49" t="s">
        <v>319</v>
      </c>
      <c r="P7" s="85"/>
      <c r="Q7" s="617"/>
      <c r="R7" s="282"/>
    </row>
    <row r="8" s="25" customFormat="1" ht="13.05" customHeight="1" spans="1:18">
      <c r="A8" s="50">
        <v>1</v>
      </c>
      <c r="B8" s="51"/>
      <c r="C8" s="51"/>
      <c r="D8" s="51"/>
      <c r="E8" s="555"/>
      <c r="F8" s="555"/>
      <c r="G8" s="555"/>
      <c r="H8" s="555"/>
      <c r="I8" s="555"/>
      <c r="J8" s="555">
        <f>E8+H8</f>
        <v>0</v>
      </c>
      <c r="K8" s="556">
        <f>IF(J8=0,0,L8/J8)</f>
        <v>0</v>
      </c>
      <c r="L8" s="557">
        <f>G8+I8</f>
        <v>0</v>
      </c>
      <c r="M8" s="111"/>
      <c r="N8" s="53"/>
      <c r="O8" s="55"/>
      <c r="P8" s="155">
        <f>IF((O8-L8)=0,0,O8-L8)</f>
        <v>0</v>
      </c>
      <c r="Q8" s="156">
        <f>IF(P8=0,0,IF(P8=O8,100,IF(L8&lt;0,-(P8/L8*100),IF(P8&gt;0,ABS(P8/L8*100),(P8/L8*100)))))</f>
        <v>0</v>
      </c>
      <c r="R8" s="51"/>
    </row>
    <row r="9" s="25" customFormat="1" ht="13.05" customHeight="1" spans="1:18">
      <c r="A9" s="50"/>
      <c r="B9" s="51"/>
      <c r="C9" s="51"/>
      <c r="D9" s="51"/>
      <c r="E9" s="555"/>
      <c r="F9" s="555"/>
      <c r="G9" s="555"/>
      <c r="H9" s="555"/>
      <c r="I9" s="555"/>
      <c r="J9" s="555">
        <f t="shared" ref="J9:J35" si="0">E9+H9</f>
        <v>0</v>
      </c>
      <c r="K9" s="556">
        <f t="shared" ref="K9:K36" si="1">IF(J9=0,0,L9/J9)</f>
        <v>0</v>
      </c>
      <c r="L9" s="557">
        <f t="shared" ref="L9:L35" si="2">G9+I9</f>
        <v>0</v>
      </c>
      <c r="M9" s="111"/>
      <c r="N9" s="53">
        <f t="shared" ref="N9:N15" si="3">IF(M9=0,0,O9/M9)</f>
        <v>0</v>
      </c>
      <c r="O9" s="55"/>
      <c r="P9" s="155">
        <f t="shared" ref="P9:P36" si="4">IF((O9-L9)=0,0,O9-L9)</f>
        <v>0</v>
      </c>
      <c r="Q9" s="156">
        <f t="shared" ref="Q9:Q36" si="5">IF(P9=0,0,IF(P9=O9,100,IF(L9&lt;0,-(P9/L9*100),IF(P9&gt;0,ABS(P9/L9*100),(P9/L9*100)))))</f>
        <v>0</v>
      </c>
      <c r="R9" s="51"/>
    </row>
    <row r="10" s="25" customFormat="1" ht="13.05" customHeight="1" spans="1:18">
      <c r="A10" s="50"/>
      <c r="B10" s="51"/>
      <c r="C10" s="51"/>
      <c r="D10" s="51"/>
      <c r="E10" s="555"/>
      <c r="F10" s="555"/>
      <c r="G10" s="555"/>
      <c r="H10" s="555"/>
      <c r="I10" s="555"/>
      <c r="J10" s="555">
        <f t="shared" si="0"/>
        <v>0</v>
      </c>
      <c r="K10" s="556">
        <f t="shared" si="1"/>
        <v>0</v>
      </c>
      <c r="L10" s="557">
        <f t="shared" si="2"/>
        <v>0</v>
      </c>
      <c r="M10" s="111"/>
      <c r="N10" s="53">
        <f t="shared" si="3"/>
        <v>0</v>
      </c>
      <c r="O10" s="55"/>
      <c r="P10" s="155">
        <f t="shared" si="4"/>
        <v>0</v>
      </c>
      <c r="Q10" s="156">
        <f t="shared" si="5"/>
        <v>0</v>
      </c>
      <c r="R10" s="51"/>
    </row>
    <row r="11" s="25" customFormat="1" ht="13.05" customHeight="1" spans="1:18">
      <c r="A11" s="50"/>
      <c r="B11" s="51"/>
      <c r="C11" s="51"/>
      <c r="D11" s="51"/>
      <c r="E11" s="555"/>
      <c r="F11" s="555"/>
      <c r="G11" s="555"/>
      <c r="H11" s="555"/>
      <c r="I11" s="555"/>
      <c r="J11" s="555">
        <f t="shared" si="0"/>
        <v>0</v>
      </c>
      <c r="K11" s="556">
        <f t="shared" si="1"/>
        <v>0</v>
      </c>
      <c r="L11" s="557">
        <f t="shared" si="2"/>
        <v>0</v>
      </c>
      <c r="M11" s="111"/>
      <c r="N11" s="53">
        <f t="shared" si="3"/>
        <v>0</v>
      </c>
      <c r="O11" s="55"/>
      <c r="P11" s="155">
        <f t="shared" si="4"/>
        <v>0</v>
      </c>
      <c r="Q11" s="156">
        <f t="shared" si="5"/>
        <v>0</v>
      </c>
      <c r="R11" s="51"/>
    </row>
    <row r="12" s="25" customFormat="1" ht="13.05" customHeight="1" spans="1:18">
      <c r="A12" s="50"/>
      <c r="B12" s="51"/>
      <c r="C12" s="51"/>
      <c r="D12" s="51"/>
      <c r="E12" s="555"/>
      <c r="F12" s="555"/>
      <c r="G12" s="555"/>
      <c r="H12" s="555"/>
      <c r="I12" s="555"/>
      <c r="J12" s="555">
        <f t="shared" si="0"/>
        <v>0</v>
      </c>
      <c r="K12" s="556">
        <f t="shared" si="1"/>
        <v>0</v>
      </c>
      <c r="L12" s="557">
        <f t="shared" si="2"/>
        <v>0</v>
      </c>
      <c r="M12" s="111"/>
      <c r="N12" s="53">
        <f t="shared" si="3"/>
        <v>0</v>
      </c>
      <c r="O12" s="55"/>
      <c r="P12" s="155">
        <f t="shared" si="4"/>
        <v>0</v>
      </c>
      <c r="Q12" s="156">
        <f t="shared" si="5"/>
        <v>0</v>
      </c>
      <c r="R12" s="51"/>
    </row>
    <row r="13" s="25" customFormat="1" ht="13.05" customHeight="1" spans="1:18">
      <c r="A13" s="50"/>
      <c r="B13" s="51"/>
      <c r="C13" s="51"/>
      <c r="D13" s="51"/>
      <c r="E13" s="555"/>
      <c r="F13" s="555"/>
      <c r="G13" s="555"/>
      <c r="H13" s="555"/>
      <c r="I13" s="555"/>
      <c r="J13" s="555">
        <f t="shared" si="0"/>
        <v>0</v>
      </c>
      <c r="K13" s="556">
        <f t="shared" si="1"/>
        <v>0</v>
      </c>
      <c r="L13" s="557">
        <f t="shared" si="2"/>
        <v>0</v>
      </c>
      <c r="M13" s="111"/>
      <c r="N13" s="53">
        <f t="shared" si="3"/>
        <v>0</v>
      </c>
      <c r="O13" s="55"/>
      <c r="P13" s="155">
        <f t="shared" si="4"/>
        <v>0</v>
      </c>
      <c r="Q13" s="156">
        <f t="shared" si="5"/>
        <v>0</v>
      </c>
      <c r="R13" s="51"/>
    </row>
    <row r="14" s="25" customFormat="1" ht="13.05" customHeight="1" spans="1:18">
      <c r="A14" s="50"/>
      <c r="B14" s="51"/>
      <c r="C14" s="51"/>
      <c r="D14" s="51"/>
      <c r="E14" s="555"/>
      <c r="F14" s="555"/>
      <c r="G14" s="555"/>
      <c r="H14" s="555"/>
      <c r="I14" s="555"/>
      <c r="J14" s="555">
        <f t="shared" si="0"/>
        <v>0</v>
      </c>
      <c r="K14" s="556">
        <f t="shared" si="1"/>
        <v>0</v>
      </c>
      <c r="L14" s="557">
        <f t="shared" si="2"/>
        <v>0</v>
      </c>
      <c r="M14" s="111"/>
      <c r="N14" s="53">
        <f t="shared" si="3"/>
        <v>0</v>
      </c>
      <c r="O14" s="55"/>
      <c r="P14" s="155">
        <f t="shared" si="4"/>
        <v>0</v>
      </c>
      <c r="Q14" s="156">
        <f t="shared" si="5"/>
        <v>0</v>
      </c>
      <c r="R14" s="51"/>
    </row>
    <row r="15" s="25" customFormat="1" ht="13.05" customHeight="1" spans="1:18">
      <c r="A15" s="50"/>
      <c r="B15" s="51"/>
      <c r="C15" s="51"/>
      <c r="D15" s="51"/>
      <c r="E15" s="555"/>
      <c r="F15" s="555"/>
      <c r="G15" s="555"/>
      <c r="H15" s="555"/>
      <c r="I15" s="555"/>
      <c r="J15" s="555">
        <f t="shared" si="0"/>
        <v>0</v>
      </c>
      <c r="K15" s="556">
        <f t="shared" si="1"/>
        <v>0</v>
      </c>
      <c r="L15" s="557">
        <f t="shared" si="2"/>
        <v>0</v>
      </c>
      <c r="M15" s="111"/>
      <c r="N15" s="53">
        <f t="shared" si="3"/>
        <v>0</v>
      </c>
      <c r="O15" s="55"/>
      <c r="P15" s="155">
        <f t="shared" si="4"/>
        <v>0</v>
      </c>
      <c r="Q15" s="156">
        <f t="shared" si="5"/>
        <v>0</v>
      </c>
      <c r="R15" s="51"/>
    </row>
    <row r="16" s="25" customFormat="1" ht="13.05" customHeight="1" spans="1:18">
      <c r="A16" s="50"/>
      <c r="B16" s="51"/>
      <c r="C16" s="51"/>
      <c r="D16" s="51"/>
      <c r="E16" s="555"/>
      <c r="F16" s="555"/>
      <c r="G16" s="555"/>
      <c r="H16" s="555"/>
      <c r="I16" s="555"/>
      <c r="J16" s="555">
        <f t="shared" si="0"/>
        <v>0</v>
      </c>
      <c r="K16" s="556">
        <f t="shared" si="1"/>
        <v>0</v>
      </c>
      <c r="L16" s="557">
        <f t="shared" si="2"/>
        <v>0</v>
      </c>
      <c r="M16" s="111"/>
      <c r="N16" s="53">
        <f t="shared" ref="N16:N35" si="6">IF(M16=0,0,O16/M16)</f>
        <v>0</v>
      </c>
      <c r="O16" s="55"/>
      <c r="P16" s="155">
        <f t="shared" si="4"/>
        <v>0</v>
      </c>
      <c r="Q16" s="156">
        <f t="shared" si="5"/>
        <v>0</v>
      </c>
      <c r="R16" s="51"/>
    </row>
    <row r="17" s="25" customFormat="1" ht="13.05" customHeight="1" spans="1:18">
      <c r="A17" s="50"/>
      <c r="B17" s="51"/>
      <c r="C17" s="51"/>
      <c r="D17" s="51"/>
      <c r="E17" s="555"/>
      <c r="F17" s="555"/>
      <c r="G17" s="555"/>
      <c r="H17" s="555"/>
      <c r="I17" s="555"/>
      <c r="J17" s="555">
        <f t="shared" si="0"/>
        <v>0</v>
      </c>
      <c r="K17" s="556">
        <f t="shared" si="1"/>
        <v>0</v>
      </c>
      <c r="L17" s="557">
        <f t="shared" si="2"/>
        <v>0</v>
      </c>
      <c r="M17" s="111"/>
      <c r="N17" s="53">
        <f t="shared" si="6"/>
        <v>0</v>
      </c>
      <c r="O17" s="55"/>
      <c r="P17" s="155">
        <f t="shared" si="4"/>
        <v>0</v>
      </c>
      <c r="Q17" s="156">
        <f t="shared" si="5"/>
        <v>0</v>
      </c>
      <c r="R17" s="51"/>
    </row>
    <row r="18" s="25" customFormat="1" ht="13.05" customHeight="1" spans="1:18">
      <c r="A18" s="50"/>
      <c r="B18" s="51"/>
      <c r="C18" s="51"/>
      <c r="D18" s="51"/>
      <c r="E18" s="555"/>
      <c r="F18" s="555"/>
      <c r="G18" s="555"/>
      <c r="H18" s="555"/>
      <c r="I18" s="555"/>
      <c r="J18" s="555">
        <f t="shared" si="0"/>
        <v>0</v>
      </c>
      <c r="K18" s="556">
        <f t="shared" si="1"/>
        <v>0</v>
      </c>
      <c r="L18" s="557">
        <f t="shared" si="2"/>
        <v>0</v>
      </c>
      <c r="M18" s="111"/>
      <c r="N18" s="53">
        <f t="shared" si="6"/>
        <v>0</v>
      </c>
      <c r="O18" s="55"/>
      <c r="P18" s="155">
        <f t="shared" si="4"/>
        <v>0</v>
      </c>
      <c r="Q18" s="156">
        <f t="shared" si="5"/>
        <v>0</v>
      </c>
      <c r="R18" s="51"/>
    </row>
    <row r="19" s="25" customFormat="1" ht="13.05" customHeight="1" spans="1:18">
      <c r="A19" s="50"/>
      <c r="B19" s="51"/>
      <c r="C19" s="51"/>
      <c r="D19" s="51"/>
      <c r="E19" s="555"/>
      <c r="F19" s="555"/>
      <c r="G19" s="555"/>
      <c r="H19" s="555"/>
      <c r="I19" s="555"/>
      <c r="J19" s="555">
        <f t="shared" si="0"/>
        <v>0</v>
      </c>
      <c r="K19" s="556">
        <f t="shared" si="1"/>
        <v>0</v>
      </c>
      <c r="L19" s="557">
        <f t="shared" si="2"/>
        <v>0</v>
      </c>
      <c r="M19" s="111"/>
      <c r="N19" s="53">
        <f t="shared" si="6"/>
        <v>0</v>
      </c>
      <c r="O19" s="55"/>
      <c r="P19" s="155">
        <f t="shared" si="4"/>
        <v>0</v>
      </c>
      <c r="Q19" s="156">
        <f t="shared" si="5"/>
        <v>0</v>
      </c>
      <c r="R19" s="51"/>
    </row>
    <row r="20" s="25" customFormat="1" ht="13.05" customHeight="1" spans="1:18">
      <c r="A20" s="50"/>
      <c r="B20" s="51"/>
      <c r="C20" s="51"/>
      <c r="D20" s="51"/>
      <c r="E20" s="555"/>
      <c r="F20" s="555"/>
      <c r="G20" s="555"/>
      <c r="H20" s="555"/>
      <c r="I20" s="555"/>
      <c r="J20" s="555">
        <f t="shared" si="0"/>
        <v>0</v>
      </c>
      <c r="K20" s="556">
        <f t="shared" si="1"/>
        <v>0</v>
      </c>
      <c r="L20" s="557">
        <f t="shared" si="2"/>
        <v>0</v>
      </c>
      <c r="M20" s="111"/>
      <c r="N20" s="53">
        <f t="shared" si="6"/>
        <v>0</v>
      </c>
      <c r="O20" s="55"/>
      <c r="P20" s="155">
        <f t="shared" si="4"/>
        <v>0</v>
      </c>
      <c r="Q20" s="156">
        <f t="shared" si="5"/>
        <v>0</v>
      </c>
      <c r="R20" s="51"/>
    </row>
    <row r="21" s="25" customFormat="1" ht="13.05" customHeight="1" spans="1:18">
      <c r="A21" s="50"/>
      <c r="B21" s="51"/>
      <c r="C21" s="51"/>
      <c r="D21" s="51"/>
      <c r="E21" s="555"/>
      <c r="F21" s="555"/>
      <c r="G21" s="555"/>
      <c r="H21" s="555"/>
      <c r="I21" s="555"/>
      <c r="J21" s="555">
        <f t="shared" si="0"/>
        <v>0</v>
      </c>
      <c r="K21" s="556">
        <f t="shared" si="1"/>
        <v>0</v>
      </c>
      <c r="L21" s="557">
        <f t="shared" si="2"/>
        <v>0</v>
      </c>
      <c r="M21" s="111"/>
      <c r="N21" s="53">
        <f t="shared" si="6"/>
        <v>0</v>
      </c>
      <c r="O21" s="55"/>
      <c r="P21" s="155">
        <f t="shared" si="4"/>
        <v>0</v>
      </c>
      <c r="Q21" s="156">
        <f t="shared" si="5"/>
        <v>0</v>
      </c>
      <c r="R21" s="51"/>
    </row>
    <row r="22" s="25" customFormat="1" ht="13.05" customHeight="1" spans="1:18">
      <c r="A22" s="50"/>
      <c r="B22" s="51"/>
      <c r="C22" s="51"/>
      <c r="D22" s="51"/>
      <c r="E22" s="555"/>
      <c r="F22" s="555"/>
      <c r="G22" s="555"/>
      <c r="H22" s="555"/>
      <c r="I22" s="555"/>
      <c r="J22" s="555">
        <f t="shared" si="0"/>
        <v>0</v>
      </c>
      <c r="K22" s="556">
        <f t="shared" si="1"/>
        <v>0</v>
      </c>
      <c r="L22" s="557">
        <f t="shared" si="2"/>
        <v>0</v>
      </c>
      <c r="M22" s="111"/>
      <c r="N22" s="53">
        <f t="shared" si="6"/>
        <v>0</v>
      </c>
      <c r="O22" s="55"/>
      <c r="P22" s="155">
        <f t="shared" si="4"/>
        <v>0</v>
      </c>
      <c r="Q22" s="156">
        <f t="shared" si="5"/>
        <v>0</v>
      </c>
      <c r="R22" s="51"/>
    </row>
    <row r="23" s="25" customFormat="1" ht="13.05" customHeight="1" spans="1:18">
      <c r="A23" s="50"/>
      <c r="B23" s="51"/>
      <c r="C23" s="51"/>
      <c r="D23" s="51"/>
      <c r="E23" s="555"/>
      <c r="F23" s="555"/>
      <c r="G23" s="555"/>
      <c r="H23" s="555"/>
      <c r="I23" s="555"/>
      <c r="J23" s="555">
        <f t="shared" si="0"/>
        <v>0</v>
      </c>
      <c r="K23" s="556">
        <f t="shared" si="1"/>
        <v>0</v>
      </c>
      <c r="L23" s="557">
        <f t="shared" si="2"/>
        <v>0</v>
      </c>
      <c r="M23" s="111"/>
      <c r="N23" s="53">
        <f t="shared" si="6"/>
        <v>0</v>
      </c>
      <c r="O23" s="55"/>
      <c r="P23" s="155">
        <f t="shared" si="4"/>
        <v>0</v>
      </c>
      <c r="Q23" s="156">
        <f t="shared" si="5"/>
        <v>0</v>
      </c>
      <c r="R23" s="51"/>
    </row>
    <row r="24" s="25" customFormat="1" ht="13.05" customHeight="1" spans="1:18">
      <c r="A24" s="50"/>
      <c r="B24" s="51"/>
      <c r="C24" s="51"/>
      <c r="D24" s="51"/>
      <c r="E24" s="555"/>
      <c r="F24" s="555"/>
      <c r="G24" s="555"/>
      <c r="H24" s="555"/>
      <c r="I24" s="555"/>
      <c r="J24" s="555">
        <f t="shared" si="0"/>
        <v>0</v>
      </c>
      <c r="K24" s="556">
        <f t="shared" si="1"/>
        <v>0</v>
      </c>
      <c r="L24" s="557">
        <f t="shared" si="2"/>
        <v>0</v>
      </c>
      <c r="M24" s="111"/>
      <c r="N24" s="53">
        <f t="shared" si="6"/>
        <v>0</v>
      </c>
      <c r="O24" s="55"/>
      <c r="P24" s="155">
        <f t="shared" si="4"/>
        <v>0</v>
      </c>
      <c r="Q24" s="156">
        <f t="shared" si="5"/>
        <v>0</v>
      </c>
      <c r="R24" s="51"/>
    </row>
    <row r="25" s="25" customFormat="1" ht="13.05" customHeight="1" spans="1:18">
      <c r="A25" s="50"/>
      <c r="B25" s="51"/>
      <c r="C25" s="51"/>
      <c r="D25" s="51"/>
      <c r="E25" s="555"/>
      <c r="F25" s="555"/>
      <c r="G25" s="555"/>
      <c r="H25" s="555"/>
      <c r="I25" s="555"/>
      <c r="J25" s="555">
        <f t="shared" si="0"/>
        <v>0</v>
      </c>
      <c r="K25" s="556">
        <f t="shared" si="1"/>
        <v>0</v>
      </c>
      <c r="L25" s="557">
        <f t="shared" si="2"/>
        <v>0</v>
      </c>
      <c r="M25" s="111"/>
      <c r="N25" s="53">
        <f t="shared" si="6"/>
        <v>0</v>
      </c>
      <c r="O25" s="55"/>
      <c r="P25" s="155">
        <f t="shared" si="4"/>
        <v>0</v>
      </c>
      <c r="Q25" s="156">
        <f t="shared" si="5"/>
        <v>0</v>
      </c>
      <c r="R25" s="51"/>
    </row>
    <row r="26" s="25" customFormat="1" ht="13.05" customHeight="1" spans="1:18">
      <c r="A26" s="50"/>
      <c r="B26" s="51"/>
      <c r="C26" s="51"/>
      <c r="D26" s="51"/>
      <c r="E26" s="555"/>
      <c r="F26" s="555"/>
      <c r="G26" s="555"/>
      <c r="H26" s="555"/>
      <c r="I26" s="555"/>
      <c r="J26" s="555">
        <f t="shared" si="0"/>
        <v>0</v>
      </c>
      <c r="K26" s="556">
        <f t="shared" si="1"/>
        <v>0</v>
      </c>
      <c r="L26" s="557">
        <f t="shared" si="2"/>
        <v>0</v>
      </c>
      <c r="M26" s="111"/>
      <c r="N26" s="53">
        <f t="shared" si="6"/>
        <v>0</v>
      </c>
      <c r="O26" s="55"/>
      <c r="P26" s="155">
        <f t="shared" si="4"/>
        <v>0</v>
      </c>
      <c r="Q26" s="156">
        <f t="shared" si="5"/>
        <v>0</v>
      </c>
      <c r="R26" s="51"/>
    </row>
    <row r="27" s="25" customFormat="1" ht="13.05" customHeight="1" spans="1:18">
      <c r="A27" s="50"/>
      <c r="B27" s="51"/>
      <c r="C27" s="51"/>
      <c r="D27" s="51"/>
      <c r="E27" s="555"/>
      <c r="F27" s="555"/>
      <c r="G27" s="555"/>
      <c r="H27" s="555"/>
      <c r="I27" s="555"/>
      <c r="J27" s="555">
        <f t="shared" si="0"/>
        <v>0</v>
      </c>
      <c r="K27" s="556">
        <f t="shared" si="1"/>
        <v>0</v>
      </c>
      <c r="L27" s="557">
        <f t="shared" si="2"/>
        <v>0</v>
      </c>
      <c r="M27" s="111"/>
      <c r="N27" s="53">
        <f t="shared" si="6"/>
        <v>0</v>
      </c>
      <c r="O27" s="55"/>
      <c r="P27" s="155">
        <f t="shared" si="4"/>
        <v>0</v>
      </c>
      <c r="Q27" s="156">
        <f t="shared" si="5"/>
        <v>0</v>
      </c>
      <c r="R27" s="51"/>
    </row>
    <row r="28" s="25" customFormat="1" ht="13.05" customHeight="1" spans="1:18">
      <c r="A28" s="50"/>
      <c r="B28" s="51"/>
      <c r="C28" s="51"/>
      <c r="D28" s="51"/>
      <c r="E28" s="555"/>
      <c r="F28" s="555"/>
      <c r="G28" s="555"/>
      <c r="H28" s="555"/>
      <c r="I28" s="555"/>
      <c r="J28" s="555">
        <f t="shared" si="0"/>
        <v>0</v>
      </c>
      <c r="K28" s="556">
        <f t="shared" si="1"/>
        <v>0</v>
      </c>
      <c r="L28" s="557">
        <f t="shared" si="2"/>
        <v>0</v>
      </c>
      <c r="M28" s="111"/>
      <c r="N28" s="53">
        <f t="shared" si="6"/>
        <v>0</v>
      </c>
      <c r="O28" s="55"/>
      <c r="P28" s="155">
        <f t="shared" si="4"/>
        <v>0</v>
      </c>
      <c r="Q28" s="156">
        <f t="shared" si="5"/>
        <v>0</v>
      </c>
      <c r="R28" s="51"/>
    </row>
    <row r="29" s="25" customFormat="1" ht="13.05" customHeight="1" spans="1:18">
      <c r="A29" s="50"/>
      <c r="B29" s="51"/>
      <c r="C29" s="51"/>
      <c r="D29" s="51"/>
      <c r="E29" s="555"/>
      <c r="F29" s="555"/>
      <c r="G29" s="555"/>
      <c r="H29" s="555"/>
      <c r="I29" s="555"/>
      <c r="J29" s="555">
        <f t="shared" si="0"/>
        <v>0</v>
      </c>
      <c r="K29" s="556">
        <f t="shared" si="1"/>
        <v>0</v>
      </c>
      <c r="L29" s="557">
        <f t="shared" si="2"/>
        <v>0</v>
      </c>
      <c r="M29" s="111"/>
      <c r="N29" s="53">
        <f t="shared" si="6"/>
        <v>0</v>
      </c>
      <c r="O29" s="55"/>
      <c r="P29" s="155">
        <f t="shared" si="4"/>
        <v>0</v>
      </c>
      <c r="Q29" s="156">
        <f t="shared" si="5"/>
        <v>0</v>
      </c>
      <c r="R29" s="51"/>
    </row>
    <row r="30" s="25" customFormat="1" ht="13.05" customHeight="1" spans="1:18">
      <c r="A30" s="50"/>
      <c r="B30" s="51"/>
      <c r="C30" s="51"/>
      <c r="D30" s="51"/>
      <c r="E30" s="555"/>
      <c r="F30" s="555"/>
      <c r="G30" s="555"/>
      <c r="H30" s="555"/>
      <c r="I30" s="555"/>
      <c r="J30" s="555">
        <f t="shared" si="0"/>
        <v>0</v>
      </c>
      <c r="K30" s="556">
        <f t="shared" si="1"/>
        <v>0</v>
      </c>
      <c r="L30" s="557">
        <f t="shared" si="2"/>
        <v>0</v>
      </c>
      <c r="M30" s="111"/>
      <c r="N30" s="53">
        <f t="shared" si="6"/>
        <v>0</v>
      </c>
      <c r="O30" s="55"/>
      <c r="P30" s="155">
        <f t="shared" si="4"/>
        <v>0</v>
      </c>
      <c r="Q30" s="156">
        <f t="shared" si="5"/>
        <v>0</v>
      </c>
      <c r="R30" s="51"/>
    </row>
    <row r="31" s="25" customFormat="1" ht="13.05" customHeight="1" spans="1:18">
      <c r="A31" s="50"/>
      <c r="B31" s="51"/>
      <c r="C31" s="51"/>
      <c r="D31" s="51"/>
      <c r="E31" s="555"/>
      <c r="F31" s="555"/>
      <c r="G31" s="555"/>
      <c r="H31" s="555"/>
      <c r="I31" s="555"/>
      <c r="J31" s="555">
        <f t="shared" si="0"/>
        <v>0</v>
      </c>
      <c r="K31" s="556">
        <f t="shared" si="1"/>
        <v>0</v>
      </c>
      <c r="L31" s="557">
        <f t="shared" si="2"/>
        <v>0</v>
      </c>
      <c r="M31" s="111"/>
      <c r="N31" s="53"/>
      <c r="O31" s="55"/>
      <c r="P31" s="155">
        <f t="shared" si="4"/>
        <v>0</v>
      </c>
      <c r="Q31" s="156">
        <f t="shared" si="5"/>
        <v>0</v>
      </c>
      <c r="R31" s="51"/>
    </row>
    <row r="32" s="25" customFormat="1" ht="13.05" customHeight="1" spans="1:18">
      <c r="A32" s="50"/>
      <c r="B32" s="51"/>
      <c r="C32" s="51"/>
      <c r="D32" s="51"/>
      <c r="E32" s="555"/>
      <c r="F32" s="555"/>
      <c r="G32" s="555"/>
      <c r="H32" s="555"/>
      <c r="I32" s="555"/>
      <c r="J32" s="555">
        <f t="shared" si="0"/>
        <v>0</v>
      </c>
      <c r="K32" s="556">
        <f t="shared" si="1"/>
        <v>0</v>
      </c>
      <c r="L32" s="557">
        <f t="shared" si="2"/>
        <v>0</v>
      </c>
      <c r="M32" s="111"/>
      <c r="N32" s="53">
        <f t="shared" si="6"/>
        <v>0</v>
      </c>
      <c r="O32" s="55"/>
      <c r="P32" s="155">
        <f t="shared" si="4"/>
        <v>0</v>
      </c>
      <c r="Q32" s="156">
        <f t="shared" si="5"/>
        <v>0</v>
      </c>
      <c r="R32" s="51"/>
    </row>
    <row r="33" s="25" customFormat="1" ht="13.05" customHeight="1" spans="1:18">
      <c r="A33" s="50"/>
      <c r="B33" s="51"/>
      <c r="C33" s="51"/>
      <c r="D33" s="51"/>
      <c r="E33" s="555"/>
      <c r="F33" s="555"/>
      <c r="G33" s="555"/>
      <c r="H33" s="555"/>
      <c r="I33" s="555"/>
      <c r="J33" s="555">
        <f t="shared" si="0"/>
        <v>0</v>
      </c>
      <c r="K33" s="556">
        <f t="shared" si="1"/>
        <v>0</v>
      </c>
      <c r="L33" s="557">
        <f t="shared" si="2"/>
        <v>0</v>
      </c>
      <c r="M33" s="111"/>
      <c r="N33" s="53">
        <f t="shared" si="6"/>
        <v>0</v>
      </c>
      <c r="O33" s="55"/>
      <c r="P33" s="155">
        <f t="shared" si="4"/>
        <v>0</v>
      </c>
      <c r="Q33" s="156">
        <f t="shared" si="5"/>
        <v>0</v>
      </c>
      <c r="R33" s="51"/>
    </row>
    <row r="34" s="25" customFormat="1" ht="13.05" customHeight="1" spans="1:18">
      <c r="A34" s="50"/>
      <c r="B34" s="51"/>
      <c r="C34" s="51"/>
      <c r="D34" s="51"/>
      <c r="E34" s="555"/>
      <c r="F34" s="555"/>
      <c r="G34" s="555"/>
      <c r="H34" s="555"/>
      <c r="I34" s="555"/>
      <c r="J34" s="555">
        <f t="shared" si="0"/>
        <v>0</v>
      </c>
      <c r="K34" s="556">
        <f t="shared" si="1"/>
        <v>0</v>
      </c>
      <c r="L34" s="557">
        <f t="shared" si="2"/>
        <v>0</v>
      </c>
      <c r="M34" s="111"/>
      <c r="N34" s="53">
        <f t="shared" si="6"/>
        <v>0</v>
      </c>
      <c r="O34" s="55"/>
      <c r="P34" s="155">
        <f t="shared" si="4"/>
        <v>0</v>
      </c>
      <c r="Q34" s="156">
        <f t="shared" si="5"/>
        <v>0</v>
      </c>
      <c r="R34" s="51"/>
    </row>
    <row r="35" s="25" customFormat="1" ht="13.05" customHeight="1" spans="1:18">
      <c r="A35" s="50"/>
      <c r="B35" s="51"/>
      <c r="C35" s="51"/>
      <c r="D35" s="51"/>
      <c r="E35" s="555"/>
      <c r="F35" s="555"/>
      <c r="G35" s="555"/>
      <c r="H35" s="555"/>
      <c r="I35" s="555"/>
      <c r="J35" s="555">
        <f t="shared" si="0"/>
        <v>0</v>
      </c>
      <c r="K35" s="556">
        <f t="shared" si="1"/>
        <v>0</v>
      </c>
      <c r="L35" s="557">
        <f t="shared" si="2"/>
        <v>0</v>
      </c>
      <c r="M35" s="111"/>
      <c r="N35" s="53">
        <f t="shared" si="6"/>
        <v>0</v>
      </c>
      <c r="O35" s="55"/>
      <c r="P35" s="155">
        <f t="shared" si="4"/>
        <v>0</v>
      </c>
      <c r="Q35" s="156">
        <f t="shared" si="5"/>
        <v>0</v>
      </c>
      <c r="R35" s="51"/>
    </row>
    <row r="36" s="26" customFormat="1" ht="13.05" customHeight="1" spans="1:18">
      <c r="A36" s="127"/>
      <c r="B36" s="57" t="s">
        <v>72</v>
      </c>
      <c r="C36" s="56"/>
      <c r="D36" s="56"/>
      <c r="E36" s="558"/>
      <c r="F36" s="558"/>
      <c r="G36" s="559">
        <f>ROUND(SUM(G8:G35),2)</f>
        <v>0</v>
      </c>
      <c r="H36" s="558"/>
      <c r="I36" s="559">
        <f>ROUND(SUM(I8:I35),2)</f>
        <v>0</v>
      </c>
      <c r="J36" s="558"/>
      <c r="K36" s="558">
        <f t="shared" si="1"/>
        <v>0</v>
      </c>
      <c r="L36" s="559">
        <f>ROUND(SUM(L8:L35),2)</f>
        <v>0</v>
      </c>
      <c r="M36" s="173"/>
      <c r="N36" s="54"/>
      <c r="O36" s="54">
        <f>ROUND(SUM(O8:O35),2)</f>
        <v>0</v>
      </c>
      <c r="P36" s="54">
        <f t="shared" si="4"/>
        <v>0</v>
      </c>
      <c r="Q36" s="183">
        <f t="shared" si="5"/>
        <v>0</v>
      </c>
      <c r="R36" s="56"/>
    </row>
    <row r="37" ht="13.05" customHeight="1" spans="1:18">
      <c r="A37" s="59" t="e">
        <f>#REF!&amp;#REF!</f>
        <v>#REF!</v>
      </c>
      <c r="C37" s="60"/>
      <c r="D37" s="60"/>
      <c r="E37" s="59"/>
      <c r="F37" s="59"/>
      <c r="G37" s="59"/>
      <c r="H37" s="59"/>
      <c r="I37" s="59"/>
      <c r="J37" s="560"/>
      <c r="K37" s="222"/>
      <c r="L37" s="61" t="e">
        <f>#REF!</f>
        <v>#REF!</v>
      </c>
    </row>
    <row r="38" customHeight="1" spans="1:18">
      <c r="A38" s="27" t="e">
        <f>#REF!&amp;#REF!&amp;#REF!&amp;#REF!&amp;#REF!&amp;#REF!&amp;#REF!</f>
        <v>#REF!</v>
      </c>
      <c r="L38" s="29" t="e">
        <f>#REF!&amp;#REF!</f>
        <v>#REF!</v>
      </c>
    </row>
  </sheetData>
  <sheetProtection formatCells="0" formatColumns="0" formatRows="0" insertRows="0" deleteRows="0" autoFilter="0"/>
  <mergeCells count="13">
    <mergeCell ref="A2:R2"/>
    <mergeCell ref="A4:R4"/>
    <mergeCell ref="E6:G6"/>
    <mergeCell ref="H6:I6"/>
    <mergeCell ref="J6:L6"/>
    <mergeCell ref="M6:O6"/>
    <mergeCell ref="A6:A7"/>
    <mergeCell ref="B6:B7"/>
    <mergeCell ref="C6:C7"/>
    <mergeCell ref="D6:D7"/>
    <mergeCell ref="P6:P7"/>
    <mergeCell ref="Q6:Q7"/>
    <mergeCell ref="R6:R7"/>
  </mergeCells>
  <hyperlinks>
    <hyperlink ref="A1" location="存货汇总表!B10" display="返回"/>
    <hyperlink ref="B1" location="参数!M34" display="返回索引页"/>
  </hyperlinks>
  <printOptions horizontalCentered="1"/>
  <pageMargins left="0.748031496062992" right="0.748031496062992" top="0.826771653543307" bottom="0.61" header="1.10236220472441" footer="0.55"/>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7"/>
  <sheetViews>
    <sheetView showGridLines="0" topLeftCell="A31" workbookViewId="0">
      <selection activeCell="D50" sqref="D50"/>
    </sheetView>
  </sheetViews>
  <sheetFormatPr defaultColWidth="9" defaultRowHeight="12"/>
  <cols>
    <col min="1" max="1" width="19.2857142857143" customWidth="1"/>
    <col min="2" max="2" width="9.42857142857143" customWidth="1"/>
    <col min="3" max="3" width="9.28571428571429" customWidth="1"/>
    <col min="4" max="4" width="14.7142857142857" customWidth="1"/>
    <col min="5" max="5" width="9.71428571428571" customWidth="1"/>
    <col min="6" max="6" width="18.7142857142857" customWidth="1"/>
    <col min="7" max="7" width="16.9238095238095" customWidth="1"/>
    <col min="8" max="8" width="11.9238095238095" customWidth="1"/>
    <col min="9" max="9" width="16.2857142857143" customWidth="1"/>
    <col min="10" max="10" width="9.57142857142857" customWidth="1"/>
    <col min="11" max="11" width="17.4285714285714" customWidth="1"/>
  </cols>
  <sheetData>
    <row r="1" ht="20.25" spans="1:12">
      <c r="A1" s="709" t="s">
        <v>33</v>
      </c>
      <c r="B1" s="710"/>
      <c r="C1" s="710"/>
      <c r="D1" s="710"/>
      <c r="E1" s="710"/>
      <c r="F1" s="710"/>
      <c r="G1" s="710"/>
      <c r="H1" s="710"/>
      <c r="I1" s="710"/>
      <c r="J1" s="710"/>
      <c r="K1" s="710"/>
      <c r="L1" s="711"/>
    </row>
    <row r="2" ht="15.75" spans="1:12">
      <c r="A2" s="712" t="e">
        <f>#REF!&amp;#REF!&amp;#REF!&amp;#REF!&amp;#REF!&amp;#REF!&amp;#REF!</f>
        <v>#REF!</v>
      </c>
      <c r="B2" s="712"/>
      <c r="C2" s="712"/>
      <c r="D2" s="712"/>
      <c r="E2" s="712"/>
      <c r="F2" s="712"/>
      <c r="G2" s="712"/>
      <c r="H2" s="712"/>
      <c r="I2" s="712"/>
      <c r="J2" s="712"/>
      <c r="K2" s="712"/>
      <c r="L2" s="442"/>
    </row>
    <row r="3" ht="16.5" spans="1:12">
      <c r="A3" s="713" t="s">
        <v>34</v>
      </c>
      <c r="B3" s="712"/>
      <c r="C3" s="712"/>
      <c r="D3" s="712"/>
      <c r="E3" s="712"/>
      <c r="F3" s="712"/>
      <c r="G3" s="712"/>
      <c r="H3" s="712"/>
      <c r="I3" s="712"/>
      <c r="J3" s="442"/>
      <c r="K3" s="714" t="s">
        <v>35</v>
      </c>
      <c r="L3" s="442"/>
    </row>
    <row r="4" ht="18" customHeight="1" spans="1:12">
      <c r="A4" s="715" t="s">
        <v>36</v>
      </c>
      <c r="B4" s="716" t="s">
        <v>37</v>
      </c>
      <c r="C4" s="717" t="e">
        <f>#REF!</f>
        <v>#REF!</v>
      </c>
      <c r="D4" s="718"/>
      <c r="E4" s="718"/>
      <c r="F4" s="718"/>
      <c r="G4" s="719"/>
      <c r="H4" s="716" t="s">
        <v>38</v>
      </c>
      <c r="I4" s="720"/>
      <c r="J4" s="721" t="s">
        <v>39</v>
      </c>
      <c r="K4" s="722"/>
      <c r="L4" s="723"/>
    </row>
    <row r="5" ht="18" customHeight="1" spans="1:12">
      <c r="A5" s="724"/>
      <c r="B5" s="725" t="s">
        <v>40</v>
      </c>
      <c r="C5" s="726"/>
      <c r="D5" s="727"/>
      <c r="E5" s="727"/>
      <c r="F5" s="727"/>
      <c r="G5" s="728"/>
      <c r="H5" s="729"/>
      <c r="I5" s="730"/>
      <c r="J5" s="731"/>
      <c r="K5" s="732"/>
      <c r="L5" s="723"/>
    </row>
    <row r="6" ht="18" customHeight="1" spans="1:12">
      <c r="A6" s="733" t="s">
        <v>41</v>
      </c>
      <c r="B6" s="734"/>
      <c r="C6" s="727"/>
      <c r="D6" s="727"/>
      <c r="E6" s="728"/>
      <c r="F6" s="735" t="s">
        <v>42</v>
      </c>
      <c r="G6" s="736"/>
      <c r="H6" s="735" t="s">
        <v>43</v>
      </c>
      <c r="I6" s="737"/>
      <c r="J6" s="735" t="s">
        <v>39</v>
      </c>
      <c r="K6" s="738"/>
      <c r="L6" s="739"/>
    </row>
    <row r="7" ht="18" customHeight="1" spans="1:12">
      <c r="A7" s="740" t="s">
        <v>44</v>
      </c>
      <c r="B7" s="734"/>
      <c r="C7" s="727"/>
      <c r="D7" s="727"/>
      <c r="E7" s="728"/>
      <c r="F7" s="735" t="s">
        <v>42</v>
      </c>
      <c r="G7" s="736"/>
      <c r="H7" s="735" t="s">
        <v>45</v>
      </c>
      <c r="I7" s="737"/>
      <c r="J7" s="735" t="s">
        <v>39</v>
      </c>
      <c r="K7" s="738"/>
      <c r="L7" s="739"/>
    </row>
    <row r="8" ht="18" customHeight="1" spans="1:12">
      <c r="A8" s="740" t="s">
        <v>46</v>
      </c>
      <c r="B8" s="741"/>
      <c r="C8" s="735" t="s">
        <v>47</v>
      </c>
      <c r="D8" s="741"/>
      <c r="E8" s="742" t="s">
        <v>48</v>
      </c>
      <c r="F8" s="726"/>
      <c r="G8" s="728"/>
      <c r="H8" s="735" t="s">
        <v>49</v>
      </c>
      <c r="I8" s="737"/>
      <c r="J8" s="735" t="s">
        <v>39</v>
      </c>
      <c r="K8" s="738"/>
      <c r="L8" s="739"/>
    </row>
    <row r="9" ht="18" customHeight="1" spans="1:12">
      <c r="A9" s="733" t="s">
        <v>50</v>
      </c>
      <c r="B9" s="743"/>
      <c r="C9" s="744"/>
      <c r="D9" s="744"/>
      <c r="E9" s="744"/>
      <c r="F9" s="744"/>
      <c r="G9" s="745"/>
      <c r="H9" s="725" t="s">
        <v>51</v>
      </c>
      <c r="I9" s="741"/>
      <c r="J9" s="725" t="s">
        <v>52</v>
      </c>
      <c r="K9" s="746"/>
      <c r="L9" s="739"/>
    </row>
    <row r="10" ht="18" customHeight="1" spans="1:12">
      <c r="A10" s="733" t="s">
        <v>53</v>
      </c>
      <c r="B10" s="747"/>
      <c r="C10" s="735" t="s">
        <v>54</v>
      </c>
      <c r="D10" s="736"/>
      <c r="E10" s="735" t="s">
        <v>55</v>
      </c>
      <c r="F10" s="736"/>
      <c r="G10" s="748" t="s">
        <v>56</v>
      </c>
      <c r="H10" s="747"/>
      <c r="I10" s="748" t="s">
        <v>57</v>
      </c>
      <c r="J10" s="749"/>
      <c r="K10" s="750"/>
      <c r="L10" s="442"/>
    </row>
    <row r="11" ht="18" customHeight="1" spans="1:12">
      <c r="A11" s="740" t="s">
        <v>58</v>
      </c>
      <c r="B11" s="747"/>
      <c r="C11" s="735" t="s">
        <v>59</v>
      </c>
      <c r="D11" s="736"/>
      <c r="E11" s="735" t="s">
        <v>60</v>
      </c>
      <c r="F11" s="736"/>
      <c r="G11" s="748" t="s">
        <v>61</v>
      </c>
      <c r="H11" s="747"/>
      <c r="I11" s="748" t="s">
        <v>62</v>
      </c>
      <c r="J11" s="736"/>
      <c r="K11" s="751"/>
      <c r="L11" s="442"/>
    </row>
    <row r="12" ht="18" customHeight="1" spans="1:12">
      <c r="A12" s="752" t="s">
        <v>63</v>
      </c>
      <c r="B12" s="753"/>
      <c r="C12" s="754" t="s">
        <v>64</v>
      </c>
      <c r="D12" s="753"/>
      <c r="E12" s="755" t="s">
        <v>65</v>
      </c>
      <c r="F12" s="756"/>
      <c r="G12" s="757" t="s">
        <v>66</v>
      </c>
      <c r="H12" s="758"/>
      <c r="I12" s="759"/>
      <c r="J12" s="759"/>
      <c r="K12" s="760"/>
      <c r="L12" s="442"/>
    </row>
    <row r="13" ht="18" customHeight="1" spans="1:12">
      <c r="A13" s="761" t="s">
        <v>67</v>
      </c>
      <c r="B13" s="762"/>
      <c r="C13" s="762"/>
      <c r="D13" s="762"/>
      <c r="E13" s="762"/>
      <c r="F13" s="762"/>
      <c r="G13" s="763"/>
      <c r="H13" s="764" t="s">
        <v>68</v>
      </c>
      <c r="I13" s="765"/>
      <c r="J13" s="764" t="s">
        <v>69</v>
      </c>
      <c r="K13" s="766"/>
      <c r="L13" s="767"/>
    </row>
    <row r="14" ht="18" customHeight="1" spans="1:12">
      <c r="A14" s="768"/>
      <c r="B14" s="769"/>
      <c r="C14" s="769"/>
      <c r="D14" s="769"/>
      <c r="E14" s="769"/>
      <c r="F14" s="769"/>
      <c r="G14" s="770"/>
      <c r="H14" s="735" t="s">
        <v>70</v>
      </c>
      <c r="I14" s="735" t="s">
        <v>71</v>
      </c>
      <c r="J14" s="725" t="s">
        <v>70</v>
      </c>
      <c r="K14" s="771" t="s">
        <v>71</v>
      </c>
      <c r="L14" s="767"/>
    </row>
    <row r="15" ht="18" customHeight="1" spans="1:12">
      <c r="A15" s="772">
        <v>1</v>
      </c>
      <c r="B15" s="773"/>
      <c r="C15" s="774"/>
      <c r="D15" s="774"/>
      <c r="E15" s="774"/>
      <c r="F15" s="774"/>
      <c r="G15" s="775"/>
      <c r="H15" s="776"/>
      <c r="I15" s="777"/>
      <c r="J15" s="776"/>
      <c r="K15" s="778"/>
      <c r="L15" s="779"/>
    </row>
    <row r="16" ht="18" customHeight="1" spans="1:12">
      <c r="A16" s="772">
        <v>2</v>
      </c>
      <c r="B16" s="773"/>
      <c r="C16" s="774"/>
      <c r="D16" s="774"/>
      <c r="E16" s="774"/>
      <c r="F16" s="774"/>
      <c r="G16" s="775"/>
      <c r="H16" s="776"/>
      <c r="I16" s="777"/>
      <c r="J16" s="776"/>
      <c r="K16" s="778"/>
    </row>
    <row r="17" ht="18" customHeight="1" spans="1:11">
      <c r="A17" s="772">
        <v>3</v>
      </c>
      <c r="B17" s="773"/>
      <c r="C17" s="774"/>
      <c r="D17" s="774"/>
      <c r="E17" s="774"/>
      <c r="F17" s="774"/>
      <c r="G17" s="775"/>
      <c r="H17" s="776"/>
      <c r="I17" s="777"/>
      <c r="J17" s="776"/>
      <c r="K17" s="778"/>
    </row>
    <row r="18" ht="18" customHeight="1" spans="1:11">
      <c r="A18" s="772">
        <v>4</v>
      </c>
      <c r="B18" s="726"/>
      <c r="C18" s="727"/>
      <c r="D18" s="727"/>
      <c r="E18" s="727"/>
      <c r="F18" s="727"/>
      <c r="G18" s="728"/>
      <c r="H18" s="780"/>
      <c r="I18" s="736"/>
      <c r="J18" s="736"/>
      <c r="K18" s="751"/>
    </row>
    <row r="19" ht="18" customHeight="1" spans="1:11">
      <c r="A19" s="772">
        <v>5</v>
      </c>
      <c r="B19" s="726"/>
      <c r="C19" s="727"/>
      <c r="D19" s="727"/>
      <c r="E19" s="727"/>
      <c r="F19" s="727"/>
      <c r="G19" s="728"/>
      <c r="H19" s="780"/>
      <c r="I19" s="736"/>
      <c r="J19" s="736"/>
      <c r="K19" s="751"/>
    </row>
    <row r="20" ht="18" customHeight="1" spans="1:11">
      <c r="A20" s="772">
        <v>6</v>
      </c>
      <c r="B20" s="726"/>
      <c r="C20" s="727"/>
      <c r="D20" s="727"/>
      <c r="E20" s="727"/>
      <c r="F20" s="727"/>
      <c r="G20" s="728"/>
      <c r="H20" s="781"/>
      <c r="I20" s="753"/>
      <c r="J20" s="753"/>
      <c r="K20" s="782"/>
    </row>
    <row r="21" ht="18" customHeight="1" spans="1:11">
      <c r="A21" s="772">
        <v>7</v>
      </c>
      <c r="B21" s="726"/>
      <c r="C21" s="727"/>
      <c r="D21" s="727"/>
      <c r="E21" s="727"/>
      <c r="F21" s="727"/>
      <c r="G21" s="728"/>
      <c r="H21" s="781"/>
      <c r="I21" s="753"/>
      <c r="J21" s="753"/>
      <c r="K21" s="782"/>
    </row>
    <row r="22" ht="18" customHeight="1" spans="1:11">
      <c r="A22" s="772">
        <v>8</v>
      </c>
      <c r="B22" s="726"/>
      <c r="C22" s="727"/>
      <c r="D22" s="727"/>
      <c r="E22" s="727"/>
      <c r="F22" s="727"/>
      <c r="G22" s="728"/>
      <c r="H22" s="781"/>
      <c r="I22" s="753"/>
      <c r="J22" s="753"/>
      <c r="K22" s="782"/>
    </row>
    <row r="23" ht="18" customHeight="1" spans="1:11">
      <c r="A23" s="783" t="s">
        <v>72</v>
      </c>
      <c r="B23" s="784"/>
      <c r="C23" s="759"/>
      <c r="D23" s="759"/>
      <c r="E23" s="759"/>
      <c r="F23" s="759"/>
      <c r="G23" s="785"/>
      <c r="H23" s="786"/>
      <c r="I23" s="753"/>
      <c r="J23" s="787"/>
      <c r="K23" s="782"/>
    </row>
    <row r="24" ht="18" customHeight="1" spans="1:11">
      <c r="A24" s="788" t="s">
        <v>73</v>
      </c>
      <c r="B24" s="789"/>
      <c r="C24" s="789"/>
      <c r="D24" s="789"/>
      <c r="E24" s="765"/>
      <c r="F24" s="764" t="s">
        <v>74</v>
      </c>
      <c r="G24" s="789"/>
      <c r="H24" s="765"/>
      <c r="I24" s="790" t="s">
        <v>75</v>
      </c>
      <c r="J24" s="716" t="s">
        <v>76</v>
      </c>
      <c r="K24" s="791" t="s">
        <v>77</v>
      </c>
    </row>
    <row r="25" ht="18" customHeight="1" spans="1:11">
      <c r="A25" s="772">
        <v>1</v>
      </c>
      <c r="B25" s="792"/>
      <c r="C25" s="793"/>
      <c r="D25" s="793"/>
      <c r="E25" s="794"/>
      <c r="F25" s="726"/>
      <c r="G25" s="727"/>
      <c r="H25" s="728"/>
      <c r="I25" s="736"/>
      <c r="J25" s="795"/>
      <c r="K25" s="796"/>
    </row>
    <row r="26" ht="18" customHeight="1" spans="1:11">
      <c r="A26" s="772">
        <v>2</v>
      </c>
      <c r="B26" s="792"/>
      <c r="C26" s="797"/>
      <c r="D26" s="797"/>
      <c r="E26" s="798"/>
      <c r="F26" s="726"/>
      <c r="G26" s="727"/>
      <c r="H26" s="728"/>
      <c r="I26" s="736"/>
      <c r="J26" s="795"/>
      <c r="K26" s="796"/>
    </row>
    <row r="27" ht="18" customHeight="1" spans="1:11">
      <c r="A27" s="772">
        <v>3</v>
      </c>
      <c r="B27" s="792"/>
      <c r="C27" s="797"/>
      <c r="D27" s="797"/>
      <c r="E27" s="798"/>
      <c r="F27" s="726"/>
      <c r="G27" s="727"/>
      <c r="H27" s="728"/>
      <c r="I27" s="736"/>
      <c r="J27" s="795"/>
      <c r="K27" s="796"/>
    </row>
    <row r="28" ht="18" customHeight="1" spans="1:11">
      <c r="A28" s="772">
        <v>4</v>
      </c>
      <c r="B28" s="792"/>
      <c r="C28" s="797"/>
      <c r="D28" s="797"/>
      <c r="E28" s="798"/>
      <c r="F28" s="726"/>
      <c r="G28" s="727"/>
      <c r="H28" s="728"/>
      <c r="I28" s="736"/>
      <c r="J28" s="795"/>
      <c r="K28" s="796"/>
    </row>
    <row r="29" ht="18" customHeight="1" spans="1:11">
      <c r="A29" s="772">
        <v>5</v>
      </c>
      <c r="B29" s="792"/>
      <c r="C29" s="797"/>
      <c r="D29" s="797"/>
      <c r="E29" s="798"/>
      <c r="F29" s="726"/>
      <c r="G29" s="727"/>
      <c r="H29" s="728"/>
      <c r="I29" s="736"/>
      <c r="J29" s="795"/>
      <c r="K29" s="796"/>
    </row>
    <row r="30" ht="18" customHeight="1" spans="1:11">
      <c r="A30" s="799">
        <v>6</v>
      </c>
      <c r="B30" s="792"/>
      <c r="C30" s="797"/>
      <c r="D30" s="797"/>
      <c r="E30" s="798"/>
      <c r="F30" s="726"/>
      <c r="G30" s="727"/>
      <c r="H30" s="728"/>
      <c r="I30" s="736"/>
      <c r="J30" s="795"/>
      <c r="K30" s="796"/>
    </row>
    <row r="31" ht="18" customHeight="1" spans="1:11">
      <c r="A31" s="799">
        <v>7</v>
      </c>
      <c r="B31" s="800"/>
      <c r="C31" s="793"/>
      <c r="D31" s="793"/>
      <c r="E31" s="794"/>
      <c r="F31" s="726"/>
      <c r="G31" s="727"/>
      <c r="H31" s="728"/>
      <c r="I31" s="801"/>
      <c r="J31" s="795"/>
      <c r="K31" s="796"/>
    </row>
    <row r="32" ht="18" customHeight="1" spans="1:11">
      <c r="A32" s="799">
        <v>8</v>
      </c>
      <c r="B32" s="792"/>
      <c r="C32" s="797"/>
      <c r="D32" s="797"/>
      <c r="E32" s="798"/>
      <c r="F32" s="726"/>
      <c r="G32" s="727"/>
      <c r="H32" s="728"/>
      <c r="I32" s="801"/>
      <c r="J32" s="795"/>
      <c r="K32" s="796"/>
    </row>
    <row r="33" ht="18" customHeight="1" spans="1:11">
      <c r="A33" s="799">
        <v>9</v>
      </c>
      <c r="B33" s="792"/>
      <c r="C33" s="797"/>
      <c r="D33" s="797"/>
      <c r="E33" s="798"/>
      <c r="F33" s="726"/>
      <c r="G33" s="727"/>
      <c r="H33" s="728"/>
      <c r="I33" s="801"/>
      <c r="J33" s="795"/>
      <c r="K33" s="796"/>
    </row>
    <row r="34" ht="18" customHeight="1" spans="1:11">
      <c r="A34" s="799">
        <v>10</v>
      </c>
      <c r="B34" s="800"/>
      <c r="C34" s="793"/>
      <c r="D34" s="793"/>
      <c r="E34" s="794"/>
      <c r="F34" s="726"/>
      <c r="G34" s="727"/>
      <c r="H34" s="728"/>
      <c r="I34" s="801"/>
      <c r="J34" s="795"/>
      <c r="K34" s="796"/>
    </row>
    <row r="35" ht="18" customHeight="1" spans="1:11">
      <c r="A35" s="802" t="s">
        <v>78</v>
      </c>
      <c r="B35" s="803"/>
      <c r="C35" s="758"/>
      <c r="D35" s="759"/>
      <c r="E35" s="759"/>
      <c r="F35" s="759"/>
      <c r="G35" s="759"/>
      <c r="H35" s="759"/>
      <c r="I35" s="759"/>
      <c r="J35" s="759"/>
      <c r="K35" s="760"/>
    </row>
    <row r="36" ht="18" customHeight="1" spans="1:11">
      <c r="A36" s="804" t="s">
        <v>79</v>
      </c>
      <c r="B36" s="805"/>
      <c r="C36" s="806"/>
      <c r="D36" s="807"/>
      <c r="E36" s="807"/>
      <c r="F36" s="807"/>
      <c r="G36" s="807"/>
      <c r="H36" s="807"/>
      <c r="I36" s="807"/>
      <c r="J36" s="807"/>
      <c r="K36" s="808"/>
    </row>
    <row r="37" ht="18" customHeight="1" spans="1:11">
      <c r="A37" s="809" t="s">
        <v>80</v>
      </c>
      <c r="B37" s="810"/>
      <c r="C37" s="739"/>
      <c r="D37" s="739"/>
      <c r="E37" s="739"/>
      <c r="F37" s="739"/>
      <c r="G37" s="739"/>
      <c r="H37" s="739"/>
      <c r="I37" s="739"/>
      <c r="J37" s="739"/>
      <c r="K37" s="811"/>
    </row>
    <row r="38" ht="18" customHeight="1" spans="1:11">
      <c r="A38" s="812" t="s">
        <v>81</v>
      </c>
      <c r="B38" s="813" t="s">
        <v>82</v>
      </c>
      <c r="C38" s="814"/>
      <c r="D38" s="815"/>
      <c r="E38" s="815"/>
      <c r="F38" s="815"/>
      <c r="G38" s="815"/>
      <c r="H38" s="816"/>
      <c r="I38" s="817" t="s">
        <v>83</v>
      </c>
      <c r="J38" s="818"/>
      <c r="K38" s="819"/>
    </row>
    <row r="39" ht="18" customHeight="1" spans="1:11">
      <c r="A39" s="820"/>
      <c r="B39" s="735" t="s">
        <v>84</v>
      </c>
      <c r="C39" s="741"/>
      <c r="D39" s="741"/>
      <c r="E39" s="741"/>
      <c r="F39" s="735" t="s">
        <v>85</v>
      </c>
      <c r="G39" s="821"/>
      <c r="H39" s="821"/>
      <c r="I39" s="735" t="s">
        <v>86</v>
      </c>
      <c r="J39" s="822" t="e">
        <f>#REF!&amp;#REF!&amp;#REF!&amp;#REF!&amp;#REF!&amp;#REF!</f>
        <v>#REF!</v>
      </c>
      <c r="K39" s="738"/>
    </row>
    <row r="40" ht="18" customHeight="1" spans="1:11">
      <c r="A40" s="820"/>
      <c r="B40" s="735" t="s">
        <v>87</v>
      </c>
      <c r="C40" s="742"/>
      <c r="D40" s="742"/>
      <c r="E40" s="742"/>
      <c r="F40" s="735" t="s">
        <v>88</v>
      </c>
      <c r="G40" s="823" t="e">
        <f>#REF!</f>
        <v>#REF!</v>
      </c>
      <c r="H40" s="742"/>
      <c r="I40" s="735" t="s">
        <v>89</v>
      </c>
      <c r="J40" s="823" t="e">
        <f>#REF!</f>
        <v>#REF!</v>
      </c>
      <c r="K40" s="824"/>
    </row>
    <row r="41" ht="18" customHeight="1" spans="1:11">
      <c r="A41" s="825" t="s">
        <v>90</v>
      </c>
      <c r="B41" s="735" t="s">
        <v>91</v>
      </c>
      <c r="C41" s="742"/>
      <c r="D41" s="742"/>
      <c r="E41" s="742"/>
      <c r="F41" s="735" t="s">
        <v>92</v>
      </c>
      <c r="G41" s="826" t="e">
        <f>#REF!</f>
        <v>#REF!</v>
      </c>
      <c r="H41" s="827"/>
      <c r="I41" s="827"/>
      <c r="J41" s="827"/>
      <c r="K41" s="828"/>
    </row>
    <row r="42" ht="18" customHeight="1" spans="1:11">
      <c r="A42" s="772"/>
      <c r="B42" s="736"/>
      <c r="C42" s="737" t="s">
        <v>93</v>
      </c>
      <c r="D42" s="741"/>
      <c r="E42" s="737" t="s">
        <v>94</v>
      </c>
      <c r="F42" s="741"/>
      <c r="G42" s="737" t="s">
        <v>95</v>
      </c>
      <c r="H42" s="741"/>
      <c r="I42" s="737" t="s">
        <v>96</v>
      </c>
      <c r="J42" s="737" t="s">
        <v>97</v>
      </c>
      <c r="K42" s="751"/>
    </row>
    <row r="43" ht="18" customHeight="1" spans="1:11">
      <c r="A43" s="825" t="s">
        <v>98</v>
      </c>
      <c r="B43" s="829" t="s">
        <v>99</v>
      </c>
      <c r="C43" s="830" t="e">
        <f>#REF!</f>
        <v>#REF!</v>
      </c>
      <c r="D43" s="741"/>
      <c r="E43" s="822" t="e">
        <f>#REF!</f>
        <v>#REF!</v>
      </c>
      <c r="F43" s="741"/>
      <c r="G43" s="822" t="e">
        <f>#REF!</f>
        <v>#REF!</v>
      </c>
      <c r="H43" s="741"/>
      <c r="I43" s="822" t="e">
        <f>#REF!</f>
        <v>#REF!</v>
      </c>
      <c r="J43" s="822" t="e">
        <f>#REF!</f>
        <v>#REF!</v>
      </c>
      <c r="K43" s="751"/>
    </row>
    <row r="44" ht="18" customHeight="1" spans="1:11">
      <c r="A44" s="831" t="s">
        <v>100</v>
      </c>
      <c r="B44" s="832"/>
      <c r="C44" s="833" t="e">
        <f>#REF!</f>
        <v>#REF!</v>
      </c>
      <c r="D44" s="834"/>
      <c r="E44" s="833" t="e">
        <f>#REF!</f>
        <v>#REF!</v>
      </c>
      <c r="F44" s="834"/>
      <c r="G44" s="835" t="e">
        <f>#REF!</f>
        <v>#REF!</v>
      </c>
      <c r="H44" s="834"/>
      <c r="I44" s="835" t="e">
        <f>#REF!</f>
        <v>#REF!</v>
      </c>
      <c r="J44" s="835" t="e">
        <f>#REF!</f>
        <v>#REF!</v>
      </c>
      <c r="K44" s="836"/>
    </row>
    <row r="45" ht="12.75" spans="1:11">
      <c r="A45" s="779"/>
      <c r="B45" s="837"/>
      <c r="C45" s="837"/>
      <c r="D45" s="837"/>
      <c r="E45" s="837"/>
      <c r="F45" s="837"/>
      <c r="G45" s="837"/>
      <c r="H45" s="837"/>
      <c r="I45" s="837"/>
      <c r="J45" s="837"/>
      <c r="K45" s="837"/>
    </row>
    <row r="46" ht="15.75" spans="1:11">
      <c r="A46" s="723"/>
      <c r="B46" s="442"/>
      <c r="C46" s="442"/>
      <c r="D46" s="442"/>
      <c r="E46" s="442"/>
      <c r="F46" s="442"/>
      <c r="G46" s="442"/>
      <c r="H46" s="442"/>
      <c r="I46" s="442"/>
      <c r="J46" s="442"/>
      <c r="K46" s="442"/>
    </row>
    <row r="47" ht="15.75" spans="1:11">
      <c r="A47" s="442"/>
      <c r="B47" s="442"/>
      <c r="C47" s="442"/>
      <c r="D47" s="739"/>
      <c r="E47" s="442"/>
      <c r="F47" s="442"/>
      <c r="G47" s="442"/>
      <c r="H47" s="442"/>
      <c r="I47" s="442"/>
      <c r="J47" s="442"/>
      <c r="K47" s="442"/>
    </row>
  </sheetData>
  <mergeCells count="73">
    <mergeCell ref="A1:K1"/>
    <mergeCell ref="A2:K2"/>
    <mergeCell ref="C4:G4"/>
    <mergeCell ref="C5:G5"/>
    <mergeCell ref="B6:E6"/>
    <mergeCell ref="B7:E7"/>
    <mergeCell ref="F8:G8"/>
    <mergeCell ref="B9:G9"/>
    <mergeCell ref="J10:K10"/>
    <mergeCell ref="H12:K12"/>
    <mergeCell ref="H13:I13"/>
    <mergeCell ref="J13:K13"/>
    <mergeCell ref="B15:G15"/>
    <mergeCell ref="B16:G16"/>
    <mergeCell ref="B17:G17"/>
    <mergeCell ref="B18:G18"/>
    <mergeCell ref="B19:G19"/>
    <mergeCell ref="B20:G20"/>
    <mergeCell ref="B21:G21"/>
    <mergeCell ref="B22:G22"/>
    <mergeCell ref="B23:G23"/>
    <mergeCell ref="A24:E24"/>
    <mergeCell ref="F24:H24"/>
    <mergeCell ref="B25:E25"/>
    <mergeCell ref="F25:H25"/>
    <mergeCell ref="B26:E26"/>
    <mergeCell ref="F26:H26"/>
    <mergeCell ref="B27:E27"/>
    <mergeCell ref="F27:H27"/>
    <mergeCell ref="B28:E28"/>
    <mergeCell ref="F28:H28"/>
    <mergeCell ref="B29:E29"/>
    <mergeCell ref="F29:H29"/>
    <mergeCell ref="B30:E30"/>
    <mergeCell ref="F30:H30"/>
    <mergeCell ref="B31:E31"/>
    <mergeCell ref="F31:H31"/>
    <mergeCell ref="B32:E32"/>
    <mergeCell ref="F32:H32"/>
    <mergeCell ref="B33:E33"/>
    <mergeCell ref="F33:H33"/>
    <mergeCell ref="B34:E34"/>
    <mergeCell ref="F34:H34"/>
    <mergeCell ref="A35:B35"/>
    <mergeCell ref="C35:K35"/>
    <mergeCell ref="A36:B36"/>
    <mergeCell ref="C36:K36"/>
    <mergeCell ref="C38:H38"/>
    <mergeCell ref="J38:K38"/>
    <mergeCell ref="C39:E39"/>
    <mergeCell ref="G39:H39"/>
    <mergeCell ref="J39:K39"/>
    <mergeCell ref="C40:E40"/>
    <mergeCell ref="G40:H40"/>
    <mergeCell ref="J40:K40"/>
    <mergeCell ref="B41:D41"/>
    <mergeCell ref="G41:K41"/>
    <mergeCell ref="C42:D42"/>
    <mergeCell ref="E42:F42"/>
    <mergeCell ref="G42:H42"/>
    <mergeCell ref="C43:D43"/>
    <mergeCell ref="E43:F43"/>
    <mergeCell ref="G43:H43"/>
    <mergeCell ref="C44:D44"/>
    <mergeCell ref="E44:F44"/>
    <mergeCell ref="G44:H44"/>
    <mergeCell ref="A4:A5"/>
    <mergeCell ref="A38:A40"/>
    <mergeCell ref="H4:H5"/>
    <mergeCell ref="I4:I5"/>
    <mergeCell ref="J4:J5"/>
    <mergeCell ref="K4:K5"/>
    <mergeCell ref="A13:G14"/>
  </mergeCells>
  <pageMargins left="0.7" right="0.7" top="0.75" bottom="0.75" header="0.3" footer="0.3"/>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8"/>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4.42857142857143" style="27" customWidth="1"/>
    <col min="2" max="2" width="32.7142857142857" style="27" customWidth="1"/>
    <col min="3" max="3" width="5.28571428571429" style="27" customWidth="1"/>
    <col min="4" max="5" width="8.71428571428571" style="27" hidden="1" customWidth="1" outlineLevel="1"/>
    <col min="6" max="6" width="12.7142857142857" style="27" hidden="1" customWidth="1" outlineLevel="1"/>
    <col min="7" max="7" width="8.71428571428571" style="27" hidden="1" customWidth="1" outlineLevel="1"/>
    <col min="8" max="8" width="12.7142857142857" style="27" hidden="1" customWidth="1" outlineLevel="1"/>
    <col min="9" max="9" width="8.71428571428571" style="120" customWidth="1" collapsed="1"/>
    <col min="10" max="10" width="8.71428571428571" style="29" customWidth="1"/>
    <col min="11" max="11" width="13.0761904761905" style="29" customWidth="1"/>
    <col min="12" max="12" width="8.71428571428571" style="120" customWidth="1"/>
    <col min="13" max="13" width="8.71428571428571" style="29" customWidth="1"/>
    <col min="14" max="14" width="13.5714285714286" style="29" customWidth="1"/>
    <col min="15" max="15" width="12.7142857142857" style="29" customWidth="1"/>
    <col min="16" max="16" width="8.71428571428571" style="29" customWidth="1"/>
    <col min="17" max="17" width="20.7142857142857" style="27" customWidth="1"/>
    <col min="18" max="16384" width="9.07619047619048" style="27"/>
  </cols>
  <sheetData>
    <row r="1" s="22" customFormat="1" customHeight="1" spans="1:17">
      <c r="A1" s="30" t="s">
        <v>116</v>
      </c>
      <c r="B1" s="31" t="s">
        <v>8</v>
      </c>
      <c r="I1" s="115"/>
      <c r="J1" s="34"/>
      <c r="K1" s="34"/>
      <c r="L1" s="115"/>
      <c r="M1" s="34"/>
      <c r="N1" s="34"/>
      <c r="O1" s="34"/>
      <c r="P1" s="34"/>
    </row>
    <row r="2" s="23" customFormat="1" ht="18" customHeight="1" spans="1:17">
      <c r="A2" s="35" t="s">
        <v>323</v>
      </c>
      <c r="B2" s="36"/>
      <c r="C2" s="36"/>
      <c r="D2" s="36"/>
      <c r="E2" s="36"/>
      <c r="F2" s="36"/>
      <c r="G2" s="36"/>
      <c r="H2" s="36"/>
      <c r="I2" s="36"/>
      <c r="J2" s="36"/>
      <c r="K2" s="36"/>
      <c r="L2" s="36"/>
      <c r="M2" s="36"/>
      <c r="N2" s="36"/>
      <c r="O2" s="36"/>
      <c r="P2" s="36"/>
      <c r="Q2" s="36"/>
    </row>
    <row r="3" s="23" customFormat="1" ht="11.2" customHeight="1" spans="1:17">
      <c r="A3" s="6"/>
      <c r="B3" s="6"/>
      <c r="C3" s="6"/>
      <c r="D3" s="6"/>
      <c r="E3" s="6"/>
      <c r="F3" s="6"/>
      <c r="G3" s="6"/>
      <c r="H3" s="6"/>
      <c r="I3" s="6"/>
      <c r="J3" s="37"/>
      <c r="K3" s="37"/>
      <c r="L3" s="6"/>
      <c r="M3" s="37"/>
      <c r="N3" s="37"/>
      <c r="O3" s="37"/>
      <c r="P3" s="37"/>
      <c r="Q3" s="38" t="s">
        <v>324</v>
      </c>
    </row>
    <row r="4" ht="10.9" customHeight="1" spans="1:17">
      <c r="A4" s="39" t="e">
        <f>#REF!&amp;#REF!&amp;#REF!&amp;#REF!&amp;#REF!&amp;#REF!&amp;#REF!</f>
        <v>#REF!</v>
      </c>
      <c r="B4" s="39"/>
      <c r="C4" s="39"/>
      <c r="D4" s="39"/>
      <c r="E4" s="39"/>
      <c r="F4" s="39"/>
      <c r="G4" s="39"/>
      <c r="H4" s="39"/>
      <c r="I4" s="39"/>
      <c r="J4" s="39"/>
      <c r="K4" s="39"/>
      <c r="L4" s="39"/>
      <c r="M4" s="39"/>
      <c r="N4" s="39"/>
      <c r="O4" s="39"/>
      <c r="P4" s="39"/>
      <c r="Q4" s="39"/>
    </row>
    <row r="5" ht="11.2" customHeight="1" spans="1:17">
      <c r="A5" s="40" t="e">
        <f>#REF!&amp;#REF!</f>
        <v>#REF!</v>
      </c>
      <c r="B5" s="40"/>
      <c r="I5" s="537" t="s">
        <v>299</v>
      </c>
      <c r="J5" s="273"/>
      <c r="N5" s="43"/>
      <c r="O5" s="43"/>
      <c r="Q5" s="44" t="s">
        <v>35</v>
      </c>
    </row>
    <row r="6" s="71" customFormat="1" ht="13.05" customHeight="1" spans="1:17">
      <c r="A6" s="45" t="s">
        <v>102</v>
      </c>
      <c r="B6" s="46" t="s">
        <v>302</v>
      </c>
      <c r="C6" s="274" t="s">
        <v>303</v>
      </c>
      <c r="D6" s="245" t="s">
        <v>120</v>
      </c>
      <c r="E6" s="245"/>
      <c r="F6" s="612"/>
      <c r="G6" s="245" t="s">
        <v>121</v>
      </c>
      <c r="H6" s="612"/>
      <c r="I6" s="245" t="s">
        <v>122</v>
      </c>
      <c r="J6" s="612"/>
      <c r="K6" s="612"/>
      <c r="L6" s="277" t="s">
        <v>123</v>
      </c>
      <c r="M6" s="393"/>
      <c r="N6" s="394"/>
      <c r="O6" s="308" t="s">
        <v>168</v>
      </c>
      <c r="P6" s="221" t="s">
        <v>125</v>
      </c>
      <c r="Q6" s="46" t="s">
        <v>256</v>
      </c>
    </row>
    <row r="7" s="24" customFormat="1" ht="13.05" customHeight="1" spans="1:17">
      <c r="A7" s="251"/>
      <c r="B7" s="282"/>
      <c r="C7" s="283"/>
      <c r="D7" s="608" t="s">
        <v>325</v>
      </c>
      <c r="E7" s="48" t="s">
        <v>326</v>
      </c>
      <c r="F7" s="48" t="s">
        <v>70</v>
      </c>
      <c r="G7" s="608" t="s">
        <v>325</v>
      </c>
      <c r="H7" s="48" t="s">
        <v>70</v>
      </c>
      <c r="I7" s="608" t="s">
        <v>325</v>
      </c>
      <c r="J7" s="48" t="s">
        <v>326</v>
      </c>
      <c r="K7" s="48" t="s">
        <v>70</v>
      </c>
      <c r="L7" s="151" t="s">
        <v>307</v>
      </c>
      <c r="M7" s="49" t="s">
        <v>326</v>
      </c>
      <c r="N7" s="49" t="s">
        <v>70</v>
      </c>
      <c r="O7" s="312"/>
      <c r="P7" s="255"/>
      <c r="Q7" s="282"/>
    </row>
    <row r="8" s="25" customFormat="1" ht="14" customHeight="1" spans="1:17">
      <c r="A8" s="50">
        <v>1</v>
      </c>
      <c r="B8" s="51"/>
      <c r="C8" s="51"/>
      <c r="D8" s="53"/>
      <c r="E8" s="53"/>
      <c r="F8" s="53"/>
      <c r="G8" s="53"/>
      <c r="H8" s="53"/>
      <c r="I8" s="53">
        <f>D8+G8</f>
        <v>0</v>
      </c>
      <c r="J8" s="614">
        <f t="shared" ref="J8:J30" si="0">IF(I8=0,0,K8/I8)</f>
        <v>0</v>
      </c>
      <c r="K8" s="55">
        <f>F8+H8</f>
        <v>0</v>
      </c>
      <c r="L8" s="111"/>
      <c r="M8" s="53"/>
      <c r="N8" s="55"/>
      <c r="O8" s="155">
        <f t="shared" ref="O8:O36" si="1">IF((N8-K8)=0,0,N8-K8)</f>
        <v>0</v>
      </c>
      <c r="P8" s="156">
        <f t="shared" ref="P8:P36" si="2">IF(O8=0,0,IF(N8=O8,100,IF(O8&gt;0,ABS(O8/K8*100),IF(K8&lt;0,-(O8/K8*100),O8/K8*100))))</f>
        <v>0</v>
      </c>
      <c r="Q8" s="51"/>
    </row>
    <row r="9" s="25" customFormat="1" ht="14" customHeight="1" spans="1:17">
      <c r="A9" s="50"/>
      <c r="B9" s="51"/>
      <c r="C9" s="51"/>
      <c r="D9" s="53"/>
      <c r="E9" s="53"/>
      <c r="F9" s="53"/>
      <c r="G9" s="53"/>
      <c r="H9" s="53"/>
      <c r="I9" s="53">
        <f t="shared" ref="I9:I35" si="3">D9+G9</f>
        <v>0</v>
      </c>
      <c r="J9" s="614">
        <f t="shared" si="0"/>
        <v>0</v>
      </c>
      <c r="K9" s="55">
        <f t="shared" ref="K9:K35" si="4">F9+H9</f>
        <v>0</v>
      </c>
      <c r="L9" s="111"/>
      <c r="M9" s="53"/>
      <c r="N9" s="55"/>
      <c r="O9" s="155">
        <f t="shared" si="1"/>
        <v>0</v>
      </c>
      <c r="P9" s="156">
        <f t="shared" si="2"/>
        <v>0</v>
      </c>
      <c r="Q9" s="51"/>
    </row>
    <row r="10" s="25" customFormat="1" ht="14" customHeight="1" spans="1:17">
      <c r="A10" s="50"/>
      <c r="B10" s="51"/>
      <c r="C10" s="51"/>
      <c r="D10" s="53"/>
      <c r="E10" s="53"/>
      <c r="F10" s="53"/>
      <c r="G10" s="53"/>
      <c r="H10" s="53"/>
      <c r="I10" s="53">
        <f t="shared" si="3"/>
        <v>0</v>
      </c>
      <c r="J10" s="614">
        <f t="shared" si="0"/>
        <v>0</v>
      </c>
      <c r="K10" s="55">
        <f t="shared" si="4"/>
        <v>0</v>
      </c>
      <c r="L10" s="111"/>
      <c r="M10" s="53"/>
      <c r="N10" s="55"/>
      <c r="O10" s="155">
        <f t="shared" si="1"/>
        <v>0</v>
      </c>
      <c r="P10" s="156">
        <f t="shared" si="2"/>
        <v>0</v>
      </c>
      <c r="Q10" s="51"/>
    </row>
    <row r="11" s="25" customFormat="1" ht="14" customHeight="1" spans="1:17">
      <c r="A11" s="50"/>
      <c r="B11" s="51"/>
      <c r="C11" s="51"/>
      <c r="D11" s="53"/>
      <c r="E11" s="53"/>
      <c r="F11" s="53"/>
      <c r="G11" s="53"/>
      <c r="H11" s="53"/>
      <c r="I11" s="53">
        <f t="shared" si="3"/>
        <v>0</v>
      </c>
      <c r="J11" s="614">
        <f t="shared" si="0"/>
        <v>0</v>
      </c>
      <c r="K11" s="55">
        <f t="shared" si="4"/>
        <v>0</v>
      </c>
      <c r="L11" s="111"/>
      <c r="M11" s="53"/>
      <c r="N11" s="55"/>
      <c r="O11" s="155">
        <f t="shared" si="1"/>
        <v>0</v>
      </c>
      <c r="P11" s="156">
        <f t="shared" si="2"/>
        <v>0</v>
      </c>
      <c r="Q11" s="51"/>
    </row>
    <row r="12" s="25" customFormat="1" ht="14" customHeight="1" spans="1:17">
      <c r="A12" s="50"/>
      <c r="B12" s="51"/>
      <c r="C12" s="51"/>
      <c r="D12" s="53"/>
      <c r="E12" s="53"/>
      <c r="F12" s="53"/>
      <c r="G12" s="53"/>
      <c r="H12" s="53"/>
      <c r="I12" s="53">
        <f t="shared" si="3"/>
        <v>0</v>
      </c>
      <c r="J12" s="614">
        <f t="shared" si="0"/>
        <v>0</v>
      </c>
      <c r="K12" s="55">
        <f t="shared" si="4"/>
        <v>0</v>
      </c>
      <c r="L12" s="111"/>
      <c r="M12" s="53"/>
      <c r="N12" s="55"/>
      <c r="O12" s="155">
        <f t="shared" si="1"/>
        <v>0</v>
      </c>
      <c r="P12" s="156">
        <f t="shared" si="2"/>
        <v>0</v>
      </c>
      <c r="Q12" s="51"/>
    </row>
    <row r="13" s="25" customFormat="1" ht="14" customHeight="1" spans="1:17">
      <c r="A13" s="50"/>
      <c r="B13" s="51"/>
      <c r="C13" s="51"/>
      <c r="D13" s="53"/>
      <c r="E13" s="53"/>
      <c r="F13" s="53"/>
      <c r="G13" s="53"/>
      <c r="H13" s="53"/>
      <c r="I13" s="53">
        <f t="shared" si="3"/>
        <v>0</v>
      </c>
      <c r="J13" s="614">
        <f t="shared" si="0"/>
        <v>0</v>
      </c>
      <c r="K13" s="55">
        <f t="shared" si="4"/>
        <v>0</v>
      </c>
      <c r="L13" s="111"/>
      <c r="M13" s="53"/>
      <c r="N13" s="55"/>
      <c r="O13" s="155">
        <f t="shared" si="1"/>
        <v>0</v>
      </c>
      <c r="P13" s="156">
        <f t="shared" si="2"/>
        <v>0</v>
      </c>
      <c r="Q13" s="51"/>
    </row>
    <row r="14" s="25" customFormat="1" ht="14" customHeight="1" spans="1:17">
      <c r="A14" s="50"/>
      <c r="B14" s="51"/>
      <c r="C14" s="51"/>
      <c r="D14" s="53"/>
      <c r="E14" s="53"/>
      <c r="F14" s="53"/>
      <c r="G14" s="53"/>
      <c r="H14" s="53"/>
      <c r="I14" s="53">
        <f t="shared" si="3"/>
        <v>0</v>
      </c>
      <c r="J14" s="614">
        <f t="shared" si="0"/>
        <v>0</v>
      </c>
      <c r="K14" s="55">
        <f t="shared" si="4"/>
        <v>0</v>
      </c>
      <c r="L14" s="111"/>
      <c r="M14" s="53"/>
      <c r="N14" s="55"/>
      <c r="O14" s="155">
        <f t="shared" si="1"/>
        <v>0</v>
      </c>
      <c r="P14" s="156">
        <f t="shared" si="2"/>
        <v>0</v>
      </c>
      <c r="Q14" s="51"/>
    </row>
    <row r="15" s="25" customFormat="1" ht="14" customHeight="1" spans="1:17">
      <c r="A15" s="50"/>
      <c r="B15" s="51"/>
      <c r="C15" s="51"/>
      <c r="D15" s="53"/>
      <c r="E15" s="53"/>
      <c r="F15" s="53"/>
      <c r="G15" s="53"/>
      <c r="H15" s="53"/>
      <c r="I15" s="53">
        <f t="shared" si="3"/>
        <v>0</v>
      </c>
      <c r="J15" s="614">
        <f t="shared" si="0"/>
        <v>0</v>
      </c>
      <c r="K15" s="55">
        <f t="shared" si="4"/>
        <v>0</v>
      </c>
      <c r="L15" s="111"/>
      <c r="M15" s="53"/>
      <c r="N15" s="55"/>
      <c r="O15" s="155">
        <f t="shared" si="1"/>
        <v>0</v>
      </c>
      <c r="P15" s="156">
        <f t="shared" si="2"/>
        <v>0</v>
      </c>
      <c r="Q15" s="51"/>
    </row>
    <row r="16" s="25" customFormat="1" ht="14" customHeight="1" spans="1:17">
      <c r="A16" s="50"/>
      <c r="B16" s="51"/>
      <c r="C16" s="51"/>
      <c r="D16" s="53"/>
      <c r="E16" s="53"/>
      <c r="F16" s="53"/>
      <c r="G16" s="53"/>
      <c r="H16" s="53"/>
      <c r="I16" s="53">
        <f t="shared" si="3"/>
        <v>0</v>
      </c>
      <c r="J16" s="614">
        <f t="shared" si="0"/>
        <v>0</v>
      </c>
      <c r="K16" s="55">
        <f t="shared" si="4"/>
        <v>0</v>
      </c>
      <c r="L16" s="111"/>
      <c r="M16" s="53"/>
      <c r="N16" s="55"/>
      <c r="O16" s="155">
        <f t="shared" si="1"/>
        <v>0</v>
      </c>
      <c r="P16" s="156">
        <f t="shared" si="2"/>
        <v>0</v>
      </c>
      <c r="Q16" s="51"/>
    </row>
    <row r="17" s="25" customFormat="1" ht="14" customHeight="1" spans="1:17">
      <c r="A17" s="50"/>
      <c r="B17" s="51"/>
      <c r="C17" s="51"/>
      <c r="D17" s="53"/>
      <c r="E17" s="53"/>
      <c r="F17" s="53"/>
      <c r="G17" s="53"/>
      <c r="H17" s="53"/>
      <c r="I17" s="53">
        <f t="shared" si="3"/>
        <v>0</v>
      </c>
      <c r="J17" s="614">
        <f t="shared" si="0"/>
        <v>0</v>
      </c>
      <c r="K17" s="55">
        <f t="shared" si="4"/>
        <v>0</v>
      </c>
      <c r="L17" s="111"/>
      <c r="M17" s="53"/>
      <c r="N17" s="55"/>
      <c r="O17" s="155">
        <f t="shared" si="1"/>
        <v>0</v>
      </c>
      <c r="P17" s="156">
        <f t="shared" si="2"/>
        <v>0</v>
      </c>
      <c r="Q17" s="51"/>
    </row>
    <row r="18" s="25" customFormat="1" ht="14" customHeight="1" spans="1:17">
      <c r="A18" s="50"/>
      <c r="B18" s="51"/>
      <c r="C18" s="51"/>
      <c r="D18" s="53"/>
      <c r="E18" s="53"/>
      <c r="F18" s="53"/>
      <c r="G18" s="53"/>
      <c r="H18" s="53"/>
      <c r="I18" s="53">
        <f t="shared" si="3"/>
        <v>0</v>
      </c>
      <c r="J18" s="614">
        <f t="shared" si="0"/>
        <v>0</v>
      </c>
      <c r="K18" s="55">
        <f t="shared" si="4"/>
        <v>0</v>
      </c>
      <c r="L18" s="111"/>
      <c r="M18" s="53"/>
      <c r="N18" s="55"/>
      <c r="O18" s="155">
        <f t="shared" si="1"/>
        <v>0</v>
      </c>
      <c r="P18" s="156">
        <f t="shared" si="2"/>
        <v>0</v>
      </c>
      <c r="Q18" s="51"/>
    </row>
    <row r="19" s="25" customFormat="1" ht="14" customHeight="1" spans="1:17">
      <c r="A19" s="50"/>
      <c r="B19" s="51"/>
      <c r="C19" s="51"/>
      <c r="D19" s="53"/>
      <c r="E19" s="53"/>
      <c r="F19" s="53"/>
      <c r="G19" s="53"/>
      <c r="H19" s="53"/>
      <c r="I19" s="53">
        <f t="shared" si="3"/>
        <v>0</v>
      </c>
      <c r="J19" s="614">
        <f t="shared" si="0"/>
        <v>0</v>
      </c>
      <c r="K19" s="55">
        <f t="shared" si="4"/>
        <v>0</v>
      </c>
      <c r="L19" s="111"/>
      <c r="M19" s="53"/>
      <c r="N19" s="55"/>
      <c r="O19" s="155">
        <f t="shared" si="1"/>
        <v>0</v>
      </c>
      <c r="P19" s="156">
        <f t="shared" si="2"/>
        <v>0</v>
      </c>
      <c r="Q19" s="51"/>
    </row>
    <row r="20" s="25" customFormat="1" ht="14" customHeight="1" spans="1:17">
      <c r="A20" s="50"/>
      <c r="B20" s="51"/>
      <c r="C20" s="51"/>
      <c r="D20" s="53"/>
      <c r="E20" s="53"/>
      <c r="F20" s="53"/>
      <c r="G20" s="53"/>
      <c r="H20" s="53"/>
      <c r="I20" s="53">
        <f t="shared" si="3"/>
        <v>0</v>
      </c>
      <c r="J20" s="614">
        <f t="shared" si="0"/>
        <v>0</v>
      </c>
      <c r="K20" s="55">
        <f t="shared" si="4"/>
        <v>0</v>
      </c>
      <c r="L20" s="111"/>
      <c r="M20" s="53"/>
      <c r="N20" s="55"/>
      <c r="O20" s="155">
        <f t="shared" si="1"/>
        <v>0</v>
      </c>
      <c r="P20" s="156">
        <f t="shared" si="2"/>
        <v>0</v>
      </c>
      <c r="Q20" s="51"/>
    </row>
    <row r="21" s="25" customFormat="1" ht="14" customHeight="1" spans="1:17">
      <c r="A21" s="50"/>
      <c r="B21" s="51"/>
      <c r="C21" s="51"/>
      <c r="D21" s="53"/>
      <c r="E21" s="53"/>
      <c r="F21" s="53"/>
      <c r="G21" s="53"/>
      <c r="H21" s="53"/>
      <c r="I21" s="53">
        <f t="shared" si="3"/>
        <v>0</v>
      </c>
      <c r="J21" s="614">
        <f t="shared" si="0"/>
        <v>0</v>
      </c>
      <c r="K21" s="55">
        <f t="shared" si="4"/>
        <v>0</v>
      </c>
      <c r="L21" s="111"/>
      <c r="M21" s="53"/>
      <c r="N21" s="55"/>
      <c r="O21" s="155">
        <f t="shared" si="1"/>
        <v>0</v>
      </c>
      <c r="P21" s="156">
        <f t="shared" si="2"/>
        <v>0</v>
      </c>
      <c r="Q21" s="51"/>
    </row>
    <row r="22" s="25" customFormat="1" ht="14" customHeight="1" spans="1:17">
      <c r="A22" s="50"/>
      <c r="B22" s="51"/>
      <c r="C22" s="51"/>
      <c r="D22" s="53"/>
      <c r="E22" s="53"/>
      <c r="F22" s="53"/>
      <c r="G22" s="53"/>
      <c r="H22" s="53"/>
      <c r="I22" s="53">
        <f t="shared" si="3"/>
        <v>0</v>
      </c>
      <c r="J22" s="614">
        <f t="shared" si="0"/>
        <v>0</v>
      </c>
      <c r="K22" s="55">
        <f t="shared" si="4"/>
        <v>0</v>
      </c>
      <c r="L22" s="111"/>
      <c r="M22" s="53"/>
      <c r="N22" s="55"/>
      <c r="O22" s="155">
        <f t="shared" si="1"/>
        <v>0</v>
      </c>
      <c r="P22" s="156">
        <f t="shared" si="2"/>
        <v>0</v>
      </c>
      <c r="Q22" s="51"/>
    </row>
    <row r="23" s="25" customFormat="1" ht="14" customHeight="1" spans="1:17">
      <c r="A23" s="50"/>
      <c r="B23" s="51"/>
      <c r="C23" s="51"/>
      <c r="D23" s="53"/>
      <c r="E23" s="53"/>
      <c r="F23" s="53"/>
      <c r="G23" s="53"/>
      <c r="H23" s="53"/>
      <c r="I23" s="53">
        <f t="shared" si="3"/>
        <v>0</v>
      </c>
      <c r="J23" s="614">
        <f t="shared" si="0"/>
        <v>0</v>
      </c>
      <c r="K23" s="55">
        <f t="shared" si="4"/>
        <v>0</v>
      </c>
      <c r="L23" s="111"/>
      <c r="M23" s="53"/>
      <c r="N23" s="55"/>
      <c r="O23" s="155">
        <f t="shared" si="1"/>
        <v>0</v>
      </c>
      <c r="P23" s="156">
        <f t="shared" si="2"/>
        <v>0</v>
      </c>
      <c r="Q23" s="51"/>
    </row>
    <row r="24" s="25" customFormat="1" ht="14" customHeight="1" spans="1:17">
      <c r="A24" s="50"/>
      <c r="B24" s="51"/>
      <c r="C24" s="51"/>
      <c r="D24" s="53"/>
      <c r="E24" s="53"/>
      <c r="F24" s="53"/>
      <c r="G24" s="53"/>
      <c r="H24" s="53"/>
      <c r="I24" s="53">
        <f t="shared" si="3"/>
        <v>0</v>
      </c>
      <c r="J24" s="614">
        <f t="shared" si="0"/>
        <v>0</v>
      </c>
      <c r="K24" s="55">
        <f t="shared" si="4"/>
        <v>0</v>
      </c>
      <c r="L24" s="111"/>
      <c r="M24" s="53"/>
      <c r="N24" s="55"/>
      <c r="O24" s="155">
        <f t="shared" si="1"/>
        <v>0</v>
      </c>
      <c r="P24" s="156">
        <f t="shared" si="2"/>
        <v>0</v>
      </c>
      <c r="Q24" s="51"/>
    </row>
    <row r="25" s="25" customFormat="1" ht="14" customHeight="1" spans="1:17">
      <c r="A25" s="50"/>
      <c r="B25" s="51"/>
      <c r="C25" s="51"/>
      <c r="D25" s="53"/>
      <c r="E25" s="53"/>
      <c r="F25" s="53"/>
      <c r="G25" s="53"/>
      <c r="H25" s="53"/>
      <c r="I25" s="53">
        <f t="shared" si="3"/>
        <v>0</v>
      </c>
      <c r="J25" s="614">
        <f t="shared" si="0"/>
        <v>0</v>
      </c>
      <c r="K25" s="55">
        <f t="shared" si="4"/>
        <v>0</v>
      </c>
      <c r="L25" s="111"/>
      <c r="M25" s="53"/>
      <c r="N25" s="55"/>
      <c r="O25" s="155">
        <f t="shared" si="1"/>
        <v>0</v>
      </c>
      <c r="P25" s="156">
        <f t="shared" si="2"/>
        <v>0</v>
      </c>
      <c r="Q25" s="51"/>
    </row>
    <row r="26" s="25" customFormat="1" ht="14" customHeight="1" spans="1:17">
      <c r="A26" s="50"/>
      <c r="B26" s="51"/>
      <c r="C26" s="51"/>
      <c r="D26" s="53"/>
      <c r="E26" s="53"/>
      <c r="F26" s="53"/>
      <c r="G26" s="53"/>
      <c r="H26" s="53"/>
      <c r="I26" s="53">
        <f t="shared" si="3"/>
        <v>0</v>
      </c>
      <c r="J26" s="614">
        <f t="shared" si="0"/>
        <v>0</v>
      </c>
      <c r="K26" s="55">
        <f t="shared" si="4"/>
        <v>0</v>
      </c>
      <c r="L26" s="111"/>
      <c r="M26" s="53"/>
      <c r="N26" s="55"/>
      <c r="O26" s="155">
        <f t="shared" si="1"/>
        <v>0</v>
      </c>
      <c r="P26" s="156">
        <f t="shared" si="2"/>
        <v>0</v>
      </c>
      <c r="Q26" s="51"/>
    </row>
    <row r="27" s="25" customFormat="1" ht="14" customHeight="1" spans="1:17">
      <c r="A27" s="50"/>
      <c r="B27" s="51"/>
      <c r="C27" s="51"/>
      <c r="D27" s="53"/>
      <c r="E27" s="53"/>
      <c r="F27" s="53"/>
      <c r="G27" s="53"/>
      <c r="H27" s="53"/>
      <c r="I27" s="53">
        <f t="shared" si="3"/>
        <v>0</v>
      </c>
      <c r="J27" s="614">
        <f t="shared" si="0"/>
        <v>0</v>
      </c>
      <c r="K27" s="55">
        <f t="shared" si="4"/>
        <v>0</v>
      </c>
      <c r="L27" s="111"/>
      <c r="M27" s="53"/>
      <c r="N27" s="55"/>
      <c r="O27" s="155">
        <f t="shared" si="1"/>
        <v>0</v>
      </c>
      <c r="P27" s="156">
        <f t="shared" si="2"/>
        <v>0</v>
      </c>
      <c r="Q27" s="51"/>
    </row>
    <row r="28" s="25" customFormat="1" ht="14" customHeight="1" spans="1:17">
      <c r="A28" s="50"/>
      <c r="B28" s="51"/>
      <c r="C28" s="51"/>
      <c r="D28" s="53"/>
      <c r="E28" s="53"/>
      <c r="F28" s="53"/>
      <c r="G28" s="53"/>
      <c r="H28" s="53"/>
      <c r="I28" s="53">
        <f t="shared" si="3"/>
        <v>0</v>
      </c>
      <c r="J28" s="614">
        <f t="shared" si="0"/>
        <v>0</v>
      </c>
      <c r="K28" s="55">
        <f t="shared" si="4"/>
        <v>0</v>
      </c>
      <c r="L28" s="111"/>
      <c r="M28" s="53"/>
      <c r="N28" s="55"/>
      <c r="O28" s="155">
        <f t="shared" si="1"/>
        <v>0</v>
      </c>
      <c r="P28" s="156">
        <f t="shared" si="2"/>
        <v>0</v>
      </c>
      <c r="Q28" s="51"/>
    </row>
    <row r="29" s="25" customFormat="1" ht="14" customHeight="1" spans="1:17">
      <c r="A29" s="50"/>
      <c r="B29" s="51"/>
      <c r="C29" s="51"/>
      <c r="D29" s="53"/>
      <c r="E29" s="53"/>
      <c r="F29" s="53"/>
      <c r="G29" s="53"/>
      <c r="H29" s="53"/>
      <c r="I29" s="53">
        <f t="shared" si="3"/>
        <v>0</v>
      </c>
      <c r="J29" s="614">
        <f t="shared" si="0"/>
        <v>0</v>
      </c>
      <c r="K29" s="55">
        <f t="shared" si="4"/>
        <v>0</v>
      </c>
      <c r="L29" s="111"/>
      <c r="M29" s="53"/>
      <c r="N29" s="55"/>
      <c r="O29" s="155">
        <f t="shared" si="1"/>
        <v>0</v>
      </c>
      <c r="P29" s="156">
        <f t="shared" si="2"/>
        <v>0</v>
      </c>
      <c r="Q29" s="51"/>
    </row>
    <row r="30" s="25" customFormat="1" ht="14" customHeight="1" spans="1:17">
      <c r="A30" s="50"/>
      <c r="B30" s="51"/>
      <c r="C30" s="51"/>
      <c r="D30" s="53"/>
      <c r="E30" s="53"/>
      <c r="F30" s="53"/>
      <c r="G30" s="53"/>
      <c r="H30" s="53"/>
      <c r="I30" s="53">
        <f t="shared" si="3"/>
        <v>0</v>
      </c>
      <c r="J30" s="614">
        <f t="shared" si="0"/>
        <v>0</v>
      </c>
      <c r="K30" s="55">
        <f t="shared" si="4"/>
        <v>0</v>
      </c>
      <c r="L30" s="111"/>
      <c r="M30" s="53"/>
      <c r="N30" s="55"/>
      <c r="O30" s="155">
        <f t="shared" si="1"/>
        <v>0</v>
      </c>
      <c r="P30" s="156">
        <f t="shared" si="2"/>
        <v>0</v>
      </c>
      <c r="Q30" s="51"/>
    </row>
    <row r="31" s="25" customFormat="1" ht="14" customHeight="1" spans="1:17">
      <c r="A31" s="50"/>
      <c r="B31" s="51"/>
      <c r="C31" s="51"/>
      <c r="D31" s="53"/>
      <c r="E31" s="53"/>
      <c r="F31" s="53"/>
      <c r="G31" s="53"/>
      <c r="H31" s="53"/>
      <c r="I31" s="53">
        <f t="shared" si="3"/>
        <v>0</v>
      </c>
      <c r="J31" s="614"/>
      <c r="K31" s="55">
        <f t="shared" si="4"/>
        <v>0</v>
      </c>
      <c r="L31" s="111"/>
      <c r="M31" s="53"/>
      <c r="N31" s="55"/>
      <c r="O31" s="155">
        <f t="shared" si="1"/>
        <v>0</v>
      </c>
      <c r="P31" s="156">
        <f t="shared" si="2"/>
        <v>0</v>
      </c>
      <c r="Q31" s="51"/>
    </row>
    <row r="32" s="25" customFormat="1" ht="14" customHeight="1" spans="1:17">
      <c r="A32" s="50"/>
      <c r="B32" s="51"/>
      <c r="C32" s="51"/>
      <c r="D32" s="53"/>
      <c r="E32" s="53"/>
      <c r="F32" s="53"/>
      <c r="G32" s="53"/>
      <c r="H32" s="53"/>
      <c r="I32" s="53">
        <f t="shared" si="3"/>
        <v>0</v>
      </c>
      <c r="J32" s="614">
        <f>IF(I32=0,0,K32/I32)</f>
        <v>0</v>
      </c>
      <c r="K32" s="55">
        <f t="shared" si="4"/>
        <v>0</v>
      </c>
      <c r="L32" s="111"/>
      <c r="M32" s="53"/>
      <c r="N32" s="55"/>
      <c r="O32" s="155">
        <f t="shared" si="1"/>
        <v>0</v>
      </c>
      <c r="P32" s="156">
        <f t="shared" si="2"/>
        <v>0</v>
      </c>
      <c r="Q32" s="51"/>
    </row>
    <row r="33" s="25" customFormat="1" ht="14" customHeight="1" spans="1:17">
      <c r="A33" s="50"/>
      <c r="B33" s="51"/>
      <c r="C33" s="51"/>
      <c r="D33" s="53"/>
      <c r="E33" s="53"/>
      <c r="F33" s="53"/>
      <c r="G33" s="53"/>
      <c r="H33" s="53"/>
      <c r="I33" s="53">
        <f t="shared" si="3"/>
        <v>0</v>
      </c>
      <c r="J33" s="614">
        <f>IF(I33=0,0,K33/I33)</f>
        <v>0</v>
      </c>
      <c r="K33" s="55">
        <f t="shared" si="4"/>
        <v>0</v>
      </c>
      <c r="L33" s="111"/>
      <c r="M33" s="53"/>
      <c r="N33" s="55"/>
      <c r="O33" s="155">
        <f t="shared" si="1"/>
        <v>0</v>
      </c>
      <c r="P33" s="156">
        <f t="shared" si="2"/>
        <v>0</v>
      </c>
      <c r="Q33" s="51"/>
    </row>
    <row r="34" s="25" customFormat="1" ht="14" customHeight="1" spans="1:17">
      <c r="A34" s="50"/>
      <c r="B34" s="51"/>
      <c r="C34" s="51"/>
      <c r="D34" s="53"/>
      <c r="E34" s="53"/>
      <c r="F34" s="53"/>
      <c r="G34" s="53"/>
      <c r="H34" s="53"/>
      <c r="I34" s="53">
        <f t="shared" si="3"/>
        <v>0</v>
      </c>
      <c r="J34" s="614">
        <f>IF(I34=0,0,K34/I34)</f>
        <v>0</v>
      </c>
      <c r="K34" s="55">
        <f t="shared" si="4"/>
        <v>0</v>
      </c>
      <c r="L34" s="111"/>
      <c r="M34" s="53"/>
      <c r="N34" s="55"/>
      <c r="O34" s="155">
        <f t="shared" si="1"/>
        <v>0</v>
      </c>
      <c r="P34" s="156">
        <f t="shared" si="2"/>
        <v>0</v>
      </c>
      <c r="Q34" s="51"/>
    </row>
    <row r="35" s="25" customFormat="1" ht="14" customHeight="1" spans="1:17">
      <c r="A35" s="50"/>
      <c r="B35" s="51"/>
      <c r="C35" s="51"/>
      <c r="D35" s="53"/>
      <c r="E35" s="53"/>
      <c r="F35" s="53"/>
      <c r="G35" s="53"/>
      <c r="H35" s="53"/>
      <c r="I35" s="53">
        <f t="shared" si="3"/>
        <v>0</v>
      </c>
      <c r="J35" s="614">
        <f>IF(I35=0,0,K35/I35)</f>
        <v>0</v>
      </c>
      <c r="K35" s="55">
        <f t="shared" si="4"/>
        <v>0</v>
      </c>
      <c r="L35" s="111"/>
      <c r="M35" s="53"/>
      <c r="N35" s="55"/>
      <c r="O35" s="155">
        <f t="shared" si="1"/>
        <v>0</v>
      </c>
      <c r="P35" s="156">
        <f t="shared" si="2"/>
        <v>0</v>
      </c>
      <c r="Q35" s="51"/>
    </row>
    <row r="36" s="26" customFormat="1" ht="14" customHeight="1" spans="1:17">
      <c r="A36" s="127"/>
      <c r="B36" s="57" t="s">
        <v>72</v>
      </c>
      <c r="C36" s="56"/>
      <c r="D36" s="87"/>
      <c r="E36" s="87"/>
      <c r="F36" s="54">
        <f>ROUND(SUM(F8:F35),2)</f>
        <v>0</v>
      </c>
      <c r="G36" s="87"/>
      <c r="H36" s="54">
        <f>ROUND(SUM(H8:H35),2)</f>
        <v>0</v>
      </c>
      <c r="I36" s="87"/>
      <c r="J36" s="87"/>
      <c r="K36" s="54">
        <f>ROUND(SUM(K8:K35),2)</f>
        <v>0</v>
      </c>
      <c r="L36" s="173"/>
      <c r="M36" s="54"/>
      <c r="N36" s="54">
        <f>ROUND(SUM(N8:N35),2)</f>
        <v>0</v>
      </c>
      <c r="O36" s="54">
        <f t="shared" si="1"/>
        <v>0</v>
      </c>
      <c r="P36" s="183">
        <f t="shared" si="2"/>
        <v>0</v>
      </c>
      <c r="Q36" s="56"/>
    </row>
    <row r="37" ht="13.05" customHeight="1" spans="1:17">
      <c r="A37" s="59" t="e">
        <f>#REF!&amp;#REF!</f>
        <v>#REF!</v>
      </c>
      <c r="C37" s="60"/>
      <c r="D37" s="60"/>
      <c r="E37" s="60"/>
      <c r="F37" s="60"/>
      <c r="G37" s="60"/>
      <c r="H37" s="60"/>
      <c r="I37" s="616"/>
      <c r="J37" s="43"/>
      <c r="K37" s="222"/>
      <c r="L37" s="120" t="e">
        <f>#REF!</f>
        <v>#REF!</v>
      </c>
    </row>
    <row r="38" ht="13.05" customHeight="1" spans="1:17">
      <c r="A38" s="27" t="e">
        <f>#REF!&amp;#REF!&amp;#REF!&amp;#REF!&amp;#REF!&amp;#REF!&amp;#REF!</f>
        <v>#REF!</v>
      </c>
      <c r="L38" s="120" t="e">
        <f>#REF!&amp;#REF!</f>
        <v>#REF!</v>
      </c>
    </row>
  </sheetData>
  <sheetProtection formatCells="0" formatColumns="0" formatRows="0" insertRows="0" deleteRows="0" autoFilter="0"/>
  <mergeCells count="12">
    <mergeCell ref="A2:Q2"/>
    <mergeCell ref="A4:Q4"/>
    <mergeCell ref="D6:F6"/>
    <mergeCell ref="G6:H6"/>
    <mergeCell ref="I6:K6"/>
    <mergeCell ref="L6:N6"/>
    <mergeCell ref="A6:A7"/>
    <mergeCell ref="B6:B7"/>
    <mergeCell ref="C6:C7"/>
    <mergeCell ref="O6:O7"/>
    <mergeCell ref="P6:P7"/>
    <mergeCell ref="Q6:Q7"/>
  </mergeCells>
  <hyperlinks>
    <hyperlink ref="A1" location="存货汇总表!B11" display="返回"/>
    <hyperlink ref="B1" location="参数!M35" display="返回索引页"/>
  </hyperlinks>
  <printOptions horizontalCentered="1"/>
  <pageMargins left="0.551181102362205" right="0.551181102362205" top="0.826771653543307" bottom="0.590551181102362" header="1.10236220472441" footer="0.511811023622047"/>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8"/>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28.5714285714286" style="27" customWidth="1"/>
    <col min="3" max="3" width="5.28571428571429" style="27" customWidth="1"/>
    <col min="4" max="5" width="8.71428571428571" style="27" hidden="1" customWidth="1" outlineLevel="1"/>
    <col min="6" max="6" width="12.7142857142857" style="27" hidden="1" customWidth="1" outlineLevel="1"/>
    <col min="7" max="7" width="8.71428571428571" style="27" hidden="1" customWidth="1" outlineLevel="1"/>
    <col min="8" max="8" width="12.7142857142857" style="27" hidden="1" customWidth="1" outlineLevel="1"/>
    <col min="9" max="9" width="9.92380952380952" style="120" customWidth="1" collapsed="1"/>
    <col min="10" max="10" width="10.7142857142857" style="29" customWidth="1"/>
    <col min="11" max="11" width="12.7142857142857" style="29" customWidth="1"/>
    <col min="12" max="12" width="9.92380952380952" style="120" customWidth="1"/>
    <col min="13" max="13" width="10.7142857142857" style="29" customWidth="1"/>
    <col min="14" max="14" width="12.7142857142857" style="29" customWidth="1"/>
    <col min="15" max="15" width="12.0761904761905" style="29" customWidth="1"/>
    <col min="16" max="16" width="7.57142857142857" style="29" customWidth="1"/>
    <col min="17" max="17" width="18.9238095238095" style="27" customWidth="1"/>
    <col min="18" max="16384" width="9.07619047619048" style="27"/>
  </cols>
  <sheetData>
    <row r="1" s="22" customFormat="1" customHeight="1" spans="1:17">
      <c r="A1" s="30" t="s">
        <v>116</v>
      </c>
      <c r="B1" s="31" t="s">
        <v>8</v>
      </c>
      <c r="I1" s="115"/>
      <c r="J1" s="34"/>
      <c r="K1" s="34"/>
      <c r="L1" s="115"/>
      <c r="M1" s="34"/>
      <c r="N1" s="34"/>
      <c r="O1" s="34"/>
      <c r="P1" s="34"/>
    </row>
    <row r="2" s="109" customFormat="1" ht="18" customHeight="1" spans="1:17">
      <c r="A2" s="35" t="s">
        <v>327</v>
      </c>
      <c r="B2" s="36"/>
      <c r="C2" s="36"/>
      <c r="D2" s="36"/>
      <c r="E2" s="36"/>
      <c r="F2" s="36"/>
      <c r="G2" s="36"/>
      <c r="H2" s="36"/>
      <c r="I2" s="36"/>
      <c r="J2" s="36"/>
      <c r="K2" s="36"/>
      <c r="L2" s="36"/>
      <c r="M2" s="36"/>
      <c r="N2" s="36"/>
      <c r="O2" s="36"/>
      <c r="P2" s="36"/>
      <c r="Q2" s="36"/>
    </row>
    <row r="3" s="109" customFormat="1" ht="11.2" customHeight="1" spans="1:17">
      <c r="A3" s="6"/>
      <c r="B3" s="6"/>
      <c r="C3" s="6"/>
      <c r="D3" s="6"/>
      <c r="E3" s="6"/>
      <c r="F3" s="6"/>
      <c r="G3" s="6"/>
      <c r="H3" s="6"/>
      <c r="I3" s="6"/>
      <c r="J3" s="37"/>
      <c r="K3" s="37"/>
      <c r="L3" s="6"/>
      <c r="M3" s="37"/>
      <c r="N3" s="37"/>
      <c r="O3" s="37"/>
      <c r="P3" s="37"/>
      <c r="Q3" s="38" t="s">
        <v>328</v>
      </c>
    </row>
    <row r="4" ht="11.2" customHeight="1" spans="1:17">
      <c r="A4" s="39" t="e">
        <f>#REF!&amp;#REF!&amp;#REF!&amp;#REF!&amp;#REF!&amp;#REF!&amp;#REF!</f>
        <v>#REF!</v>
      </c>
      <c r="B4" s="39"/>
      <c r="C4" s="39"/>
      <c r="D4" s="39"/>
      <c r="E4" s="39"/>
      <c r="F4" s="39"/>
      <c r="G4" s="39"/>
      <c r="H4" s="39"/>
      <c r="I4" s="39"/>
      <c r="J4" s="39"/>
      <c r="K4" s="39"/>
      <c r="L4" s="39"/>
      <c r="M4" s="39"/>
      <c r="N4" s="39"/>
      <c r="O4" s="39"/>
      <c r="P4" s="39"/>
      <c r="Q4" s="39"/>
    </row>
    <row r="5" ht="11.2" customHeight="1" spans="1:17">
      <c r="A5" s="40" t="e">
        <f>#REF!&amp;#REF!</f>
        <v>#REF!</v>
      </c>
      <c r="B5" s="40"/>
      <c r="J5" s="273"/>
      <c r="N5" s="43"/>
      <c r="O5" s="43"/>
      <c r="Q5" s="44" t="s">
        <v>35</v>
      </c>
    </row>
    <row r="6" s="71" customFormat="1" ht="12.75" customHeight="1" spans="1:17">
      <c r="A6" s="45" t="s">
        <v>102</v>
      </c>
      <c r="B6" s="46" t="s">
        <v>302</v>
      </c>
      <c r="C6" s="274" t="s">
        <v>303</v>
      </c>
      <c r="D6" s="245" t="s">
        <v>120</v>
      </c>
      <c r="E6" s="245"/>
      <c r="F6" s="612"/>
      <c r="G6" s="245" t="s">
        <v>121</v>
      </c>
      <c r="H6" s="612"/>
      <c r="I6" s="245" t="s">
        <v>122</v>
      </c>
      <c r="J6" s="612"/>
      <c r="K6" s="612"/>
      <c r="L6" s="277" t="s">
        <v>123</v>
      </c>
      <c r="M6" s="393"/>
      <c r="N6" s="394"/>
      <c r="O6" s="308" t="s">
        <v>168</v>
      </c>
      <c r="P6" s="221" t="s">
        <v>125</v>
      </c>
      <c r="Q6" s="46" t="s">
        <v>256</v>
      </c>
    </row>
    <row r="7" s="24" customFormat="1" ht="13.05" customHeight="1" spans="1:17">
      <c r="A7" s="251"/>
      <c r="B7" s="282"/>
      <c r="C7" s="283"/>
      <c r="D7" s="608" t="s">
        <v>304</v>
      </c>
      <c r="E7" s="48" t="s">
        <v>329</v>
      </c>
      <c r="F7" s="613" t="s">
        <v>306</v>
      </c>
      <c r="G7" s="608" t="s">
        <v>304</v>
      </c>
      <c r="H7" s="613" t="s">
        <v>306</v>
      </c>
      <c r="I7" s="608" t="s">
        <v>313</v>
      </c>
      <c r="J7" s="48" t="s">
        <v>329</v>
      </c>
      <c r="K7" s="48" t="s">
        <v>306</v>
      </c>
      <c r="L7" s="151" t="s">
        <v>307</v>
      </c>
      <c r="M7" s="49" t="s">
        <v>308</v>
      </c>
      <c r="N7" s="49" t="s">
        <v>306</v>
      </c>
      <c r="O7" s="312"/>
      <c r="P7" s="255"/>
      <c r="Q7" s="282"/>
    </row>
    <row r="8" s="25" customFormat="1" ht="14" customHeight="1" spans="1:17">
      <c r="A8" s="50"/>
      <c r="B8" s="51"/>
      <c r="C8" s="51"/>
      <c r="D8" s="53"/>
      <c r="E8" s="53"/>
      <c r="F8" s="53"/>
      <c r="G8" s="53"/>
      <c r="H8" s="53"/>
      <c r="I8" s="53">
        <f>D8+G8</f>
        <v>0</v>
      </c>
      <c r="J8" s="614">
        <f>IF(I8=0,0,K8/I8)</f>
        <v>0</v>
      </c>
      <c r="K8" s="55">
        <f>F8+H8</f>
        <v>0</v>
      </c>
      <c r="L8" s="111"/>
      <c r="M8" s="53"/>
      <c r="N8" s="55"/>
      <c r="O8" s="155">
        <f>IF((N8-K8)=0,0,N8-K8)</f>
        <v>0</v>
      </c>
      <c r="P8" s="156">
        <f>IF(O8=0,0,IF(O8=N8,100,IF(K8&lt;0,-(O8/K8*100),IF(O8&gt;0,ABS(O8/K8*100),(O8/K8*100)))))</f>
        <v>0</v>
      </c>
      <c r="Q8" s="51"/>
    </row>
    <row r="9" s="25" customFormat="1" ht="14" customHeight="1" spans="1:17">
      <c r="A9" s="50"/>
      <c r="B9" s="51"/>
      <c r="C9" s="51"/>
      <c r="D9" s="53"/>
      <c r="E9" s="53"/>
      <c r="F9" s="53"/>
      <c r="G9" s="53"/>
      <c r="H9" s="53"/>
      <c r="I9" s="53">
        <f t="shared" ref="I9:I35" si="0">D9+G9</f>
        <v>0</v>
      </c>
      <c r="J9" s="614">
        <f t="shared" ref="J9:J35" si="1">IF(I9=0,0,K9/I9)</f>
        <v>0</v>
      </c>
      <c r="K9" s="55">
        <f t="shared" ref="K9:K35" si="2">F9+H9</f>
        <v>0</v>
      </c>
      <c r="L9" s="111"/>
      <c r="M9" s="53">
        <f t="shared" ref="M9:M27" si="3">IF(L9=0,0,N9/L9)</f>
        <v>0</v>
      </c>
      <c r="N9" s="55"/>
      <c r="O9" s="155">
        <f t="shared" ref="O9:O36" si="4">IF((N9-K9)=0,0,N9-K9)</f>
        <v>0</v>
      </c>
      <c r="P9" s="156">
        <f t="shared" ref="P9:P36" si="5">IF(O9=0,0,IF(O9=N9,100,IF(K9&lt;0,-(O9/K9*100),IF(O9&gt;0,ABS(O9/K9*100),(O9/K9*100)))))</f>
        <v>0</v>
      </c>
      <c r="Q9" s="51"/>
    </row>
    <row r="10" s="25" customFormat="1" ht="14" customHeight="1" spans="1:17">
      <c r="A10" s="50"/>
      <c r="B10" s="51"/>
      <c r="C10" s="51"/>
      <c r="D10" s="53"/>
      <c r="E10" s="53"/>
      <c r="F10" s="53"/>
      <c r="G10" s="53"/>
      <c r="H10" s="53"/>
      <c r="I10" s="53">
        <f t="shared" si="0"/>
        <v>0</v>
      </c>
      <c r="J10" s="614">
        <f t="shared" si="1"/>
        <v>0</v>
      </c>
      <c r="K10" s="55">
        <f t="shared" si="2"/>
        <v>0</v>
      </c>
      <c r="L10" s="111"/>
      <c r="M10" s="53">
        <f t="shared" si="3"/>
        <v>0</v>
      </c>
      <c r="N10" s="55"/>
      <c r="O10" s="155">
        <f t="shared" si="4"/>
        <v>0</v>
      </c>
      <c r="P10" s="156">
        <f t="shared" si="5"/>
        <v>0</v>
      </c>
      <c r="Q10" s="51"/>
    </row>
    <row r="11" s="25" customFormat="1" ht="14" customHeight="1" spans="1:17">
      <c r="A11" s="50"/>
      <c r="B11" s="51"/>
      <c r="C11" s="51"/>
      <c r="D11" s="53"/>
      <c r="E11" s="53"/>
      <c r="F11" s="53"/>
      <c r="G11" s="53"/>
      <c r="H11" s="53"/>
      <c r="I11" s="53">
        <f t="shared" si="0"/>
        <v>0</v>
      </c>
      <c r="J11" s="614">
        <f t="shared" si="1"/>
        <v>0</v>
      </c>
      <c r="K11" s="55">
        <f t="shared" si="2"/>
        <v>0</v>
      </c>
      <c r="L11" s="111"/>
      <c r="M11" s="53">
        <f t="shared" si="3"/>
        <v>0</v>
      </c>
      <c r="N11" s="55"/>
      <c r="O11" s="155">
        <f t="shared" si="4"/>
        <v>0</v>
      </c>
      <c r="P11" s="156">
        <f t="shared" si="5"/>
        <v>0</v>
      </c>
      <c r="Q11" s="51"/>
    </row>
    <row r="12" s="25" customFormat="1" ht="14" customHeight="1" spans="1:17">
      <c r="A12" s="50"/>
      <c r="B12" s="51"/>
      <c r="C12" s="51"/>
      <c r="D12" s="53"/>
      <c r="E12" s="53"/>
      <c r="F12" s="53"/>
      <c r="G12" s="53"/>
      <c r="H12" s="53"/>
      <c r="I12" s="53">
        <f t="shared" si="0"/>
        <v>0</v>
      </c>
      <c r="J12" s="614">
        <f t="shared" si="1"/>
        <v>0</v>
      </c>
      <c r="K12" s="55">
        <f t="shared" si="2"/>
        <v>0</v>
      </c>
      <c r="L12" s="111"/>
      <c r="M12" s="53">
        <f t="shared" si="3"/>
        <v>0</v>
      </c>
      <c r="N12" s="55"/>
      <c r="O12" s="155">
        <f t="shared" si="4"/>
        <v>0</v>
      </c>
      <c r="P12" s="156">
        <f t="shared" si="5"/>
        <v>0</v>
      </c>
      <c r="Q12" s="51"/>
    </row>
    <row r="13" s="25" customFormat="1" ht="14" customHeight="1" spans="1:17">
      <c r="A13" s="50"/>
      <c r="B13" s="51"/>
      <c r="C13" s="51"/>
      <c r="D13" s="53"/>
      <c r="E13" s="53"/>
      <c r="F13" s="53"/>
      <c r="G13" s="53"/>
      <c r="H13" s="53"/>
      <c r="I13" s="53">
        <f t="shared" si="0"/>
        <v>0</v>
      </c>
      <c r="J13" s="614">
        <f t="shared" si="1"/>
        <v>0</v>
      </c>
      <c r="K13" s="55">
        <f t="shared" si="2"/>
        <v>0</v>
      </c>
      <c r="L13" s="111"/>
      <c r="M13" s="53">
        <f t="shared" si="3"/>
        <v>0</v>
      </c>
      <c r="N13" s="55"/>
      <c r="O13" s="155">
        <f t="shared" si="4"/>
        <v>0</v>
      </c>
      <c r="P13" s="156">
        <f t="shared" si="5"/>
        <v>0</v>
      </c>
      <c r="Q13" s="51"/>
    </row>
    <row r="14" s="25" customFormat="1" ht="14" customHeight="1" spans="1:17">
      <c r="A14" s="50"/>
      <c r="B14" s="51"/>
      <c r="C14" s="51"/>
      <c r="D14" s="53"/>
      <c r="E14" s="53"/>
      <c r="F14" s="53"/>
      <c r="G14" s="53"/>
      <c r="H14" s="53"/>
      <c r="I14" s="53">
        <f t="shared" si="0"/>
        <v>0</v>
      </c>
      <c r="J14" s="614">
        <f t="shared" si="1"/>
        <v>0</v>
      </c>
      <c r="K14" s="55">
        <f t="shared" si="2"/>
        <v>0</v>
      </c>
      <c r="L14" s="111"/>
      <c r="M14" s="53">
        <f t="shared" si="3"/>
        <v>0</v>
      </c>
      <c r="N14" s="55"/>
      <c r="O14" s="155">
        <f t="shared" si="4"/>
        <v>0</v>
      </c>
      <c r="P14" s="156">
        <f t="shared" si="5"/>
        <v>0</v>
      </c>
      <c r="Q14" s="51"/>
    </row>
    <row r="15" s="25" customFormat="1" ht="14" customHeight="1" spans="1:17">
      <c r="A15" s="50"/>
      <c r="B15" s="51"/>
      <c r="C15" s="51"/>
      <c r="D15" s="53"/>
      <c r="E15" s="53"/>
      <c r="F15" s="53"/>
      <c r="G15" s="53"/>
      <c r="H15" s="53"/>
      <c r="I15" s="53">
        <f t="shared" si="0"/>
        <v>0</v>
      </c>
      <c r="J15" s="614">
        <f t="shared" si="1"/>
        <v>0</v>
      </c>
      <c r="K15" s="55">
        <f t="shared" si="2"/>
        <v>0</v>
      </c>
      <c r="L15" s="111"/>
      <c r="M15" s="53">
        <f t="shared" si="3"/>
        <v>0</v>
      </c>
      <c r="N15" s="55"/>
      <c r="O15" s="155">
        <f t="shared" si="4"/>
        <v>0</v>
      </c>
      <c r="P15" s="156">
        <f t="shared" si="5"/>
        <v>0</v>
      </c>
      <c r="Q15" s="51"/>
    </row>
    <row r="16" s="25" customFormat="1" ht="14" customHeight="1" spans="1:17">
      <c r="A16" s="50"/>
      <c r="B16" s="51"/>
      <c r="C16" s="51"/>
      <c r="D16" s="53"/>
      <c r="E16" s="53"/>
      <c r="F16" s="53"/>
      <c r="G16" s="53"/>
      <c r="H16" s="53"/>
      <c r="I16" s="53">
        <f t="shared" si="0"/>
        <v>0</v>
      </c>
      <c r="J16" s="614">
        <f t="shared" si="1"/>
        <v>0</v>
      </c>
      <c r="K16" s="55">
        <f t="shared" si="2"/>
        <v>0</v>
      </c>
      <c r="L16" s="111"/>
      <c r="M16" s="53">
        <f t="shared" si="3"/>
        <v>0</v>
      </c>
      <c r="N16" s="55"/>
      <c r="O16" s="155">
        <f t="shared" si="4"/>
        <v>0</v>
      </c>
      <c r="P16" s="156">
        <f t="shared" si="5"/>
        <v>0</v>
      </c>
      <c r="Q16" s="51"/>
    </row>
    <row r="17" s="25" customFormat="1" ht="14" customHeight="1" spans="1:17">
      <c r="A17" s="50"/>
      <c r="B17" s="51"/>
      <c r="C17" s="51"/>
      <c r="D17" s="53"/>
      <c r="E17" s="53"/>
      <c r="F17" s="53"/>
      <c r="G17" s="53"/>
      <c r="H17" s="53"/>
      <c r="I17" s="53">
        <f t="shared" si="0"/>
        <v>0</v>
      </c>
      <c r="J17" s="614">
        <f t="shared" si="1"/>
        <v>0</v>
      </c>
      <c r="K17" s="55">
        <f t="shared" si="2"/>
        <v>0</v>
      </c>
      <c r="L17" s="111"/>
      <c r="M17" s="53">
        <f t="shared" si="3"/>
        <v>0</v>
      </c>
      <c r="N17" s="55"/>
      <c r="O17" s="155">
        <f t="shared" si="4"/>
        <v>0</v>
      </c>
      <c r="P17" s="156">
        <f t="shared" si="5"/>
        <v>0</v>
      </c>
      <c r="Q17" s="51"/>
    </row>
    <row r="18" s="25" customFormat="1" ht="14" customHeight="1" spans="1:17">
      <c r="A18" s="50"/>
      <c r="B18" s="51"/>
      <c r="C18" s="51"/>
      <c r="D18" s="53"/>
      <c r="E18" s="53"/>
      <c r="F18" s="53"/>
      <c r="G18" s="53"/>
      <c r="H18" s="53"/>
      <c r="I18" s="53">
        <f t="shared" si="0"/>
        <v>0</v>
      </c>
      <c r="J18" s="614">
        <f t="shared" si="1"/>
        <v>0</v>
      </c>
      <c r="K18" s="55">
        <f t="shared" si="2"/>
        <v>0</v>
      </c>
      <c r="L18" s="111"/>
      <c r="M18" s="53">
        <f t="shared" si="3"/>
        <v>0</v>
      </c>
      <c r="N18" s="55"/>
      <c r="O18" s="155">
        <f t="shared" si="4"/>
        <v>0</v>
      </c>
      <c r="P18" s="156">
        <f t="shared" si="5"/>
        <v>0</v>
      </c>
      <c r="Q18" s="51"/>
    </row>
    <row r="19" s="25" customFormat="1" ht="14" customHeight="1" spans="1:17">
      <c r="A19" s="50"/>
      <c r="B19" s="51"/>
      <c r="C19" s="51"/>
      <c r="D19" s="53"/>
      <c r="E19" s="53"/>
      <c r="F19" s="53"/>
      <c r="G19" s="53"/>
      <c r="H19" s="53"/>
      <c r="I19" s="53">
        <f t="shared" si="0"/>
        <v>0</v>
      </c>
      <c r="J19" s="614">
        <f t="shared" si="1"/>
        <v>0</v>
      </c>
      <c r="K19" s="55">
        <f t="shared" si="2"/>
        <v>0</v>
      </c>
      <c r="L19" s="111"/>
      <c r="M19" s="53">
        <f t="shared" si="3"/>
        <v>0</v>
      </c>
      <c r="N19" s="55"/>
      <c r="O19" s="155">
        <f t="shared" si="4"/>
        <v>0</v>
      </c>
      <c r="P19" s="156">
        <f t="shared" si="5"/>
        <v>0</v>
      </c>
      <c r="Q19" s="51"/>
    </row>
    <row r="20" s="25" customFormat="1" ht="14" customHeight="1" spans="1:17">
      <c r="A20" s="50"/>
      <c r="B20" s="51"/>
      <c r="C20" s="51"/>
      <c r="D20" s="53"/>
      <c r="E20" s="53"/>
      <c r="F20" s="53"/>
      <c r="G20" s="53"/>
      <c r="H20" s="53"/>
      <c r="I20" s="53">
        <f t="shared" si="0"/>
        <v>0</v>
      </c>
      <c r="J20" s="614">
        <f t="shared" si="1"/>
        <v>0</v>
      </c>
      <c r="K20" s="55">
        <f t="shared" si="2"/>
        <v>0</v>
      </c>
      <c r="L20" s="111"/>
      <c r="M20" s="53">
        <f t="shared" si="3"/>
        <v>0</v>
      </c>
      <c r="N20" s="55"/>
      <c r="O20" s="155">
        <f t="shared" si="4"/>
        <v>0</v>
      </c>
      <c r="P20" s="156">
        <f t="shared" si="5"/>
        <v>0</v>
      </c>
      <c r="Q20" s="51"/>
    </row>
    <row r="21" s="25" customFormat="1" ht="14" customHeight="1" spans="1:17">
      <c r="A21" s="50"/>
      <c r="B21" s="51"/>
      <c r="C21" s="51"/>
      <c r="D21" s="53"/>
      <c r="E21" s="53"/>
      <c r="F21" s="53"/>
      <c r="G21" s="53"/>
      <c r="H21" s="53"/>
      <c r="I21" s="53">
        <f t="shared" si="0"/>
        <v>0</v>
      </c>
      <c r="J21" s="614">
        <f t="shared" si="1"/>
        <v>0</v>
      </c>
      <c r="K21" s="55">
        <f t="shared" si="2"/>
        <v>0</v>
      </c>
      <c r="L21" s="111"/>
      <c r="M21" s="53">
        <f t="shared" si="3"/>
        <v>0</v>
      </c>
      <c r="N21" s="55"/>
      <c r="O21" s="155">
        <f t="shared" si="4"/>
        <v>0</v>
      </c>
      <c r="P21" s="156">
        <f t="shared" si="5"/>
        <v>0</v>
      </c>
      <c r="Q21" s="51"/>
    </row>
    <row r="22" s="25" customFormat="1" ht="14" customHeight="1" spans="1:17">
      <c r="A22" s="50"/>
      <c r="B22" s="51"/>
      <c r="C22" s="51"/>
      <c r="D22" s="53"/>
      <c r="E22" s="53"/>
      <c r="F22" s="53"/>
      <c r="G22" s="53"/>
      <c r="H22" s="53"/>
      <c r="I22" s="53">
        <f t="shared" si="0"/>
        <v>0</v>
      </c>
      <c r="J22" s="614">
        <f t="shared" si="1"/>
        <v>0</v>
      </c>
      <c r="K22" s="55">
        <f t="shared" si="2"/>
        <v>0</v>
      </c>
      <c r="L22" s="111"/>
      <c r="M22" s="53">
        <f t="shared" si="3"/>
        <v>0</v>
      </c>
      <c r="N22" s="55"/>
      <c r="O22" s="155">
        <f t="shared" si="4"/>
        <v>0</v>
      </c>
      <c r="P22" s="156">
        <f t="shared" si="5"/>
        <v>0</v>
      </c>
      <c r="Q22" s="51"/>
    </row>
    <row r="23" s="25" customFormat="1" ht="14" customHeight="1" spans="1:17">
      <c r="A23" s="50"/>
      <c r="B23" s="51"/>
      <c r="C23" s="51"/>
      <c r="D23" s="53"/>
      <c r="E23" s="53"/>
      <c r="F23" s="53"/>
      <c r="G23" s="53"/>
      <c r="H23" s="53"/>
      <c r="I23" s="53">
        <f t="shared" si="0"/>
        <v>0</v>
      </c>
      <c r="J23" s="614">
        <f t="shared" si="1"/>
        <v>0</v>
      </c>
      <c r="K23" s="55">
        <f t="shared" si="2"/>
        <v>0</v>
      </c>
      <c r="L23" s="111"/>
      <c r="M23" s="53">
        <f t="shared" si="3"/>
        <v>0</v>
      </c>
      <c r="N23" s="55"/>
      <c r="O23" s="155">
        <f t="shared" si="4"/>
        <v>0</v>
      </c>
      <c r="P23" s="156">
        <f t="shared" si="5"/>
        <v>0</v>
      </c>
      <c r="Q23" s="51"/>
    </row>
    <row r="24" s="25" customFormat="1" ht="14" customHeight="1" spans="1:17">
      <c r="A24" s="50"/>
      <c r="B24" s="51"/>
      <c r="C24" s="51"/>
      <c r="D24" s="53"/>
      <c r="E24" s="53"/>
      <c r="F24" s="53"/>
      <c r="G24" s="53"/>
      <c r="H24" s="53"/>
      <c r="I24" s="53">
        <f t="shared" si="0"/>
        <v>0</v>
      </c>
      <c r="J24" s="614">
        <f t="shared" si="1"/>
        <v>0</v>
      </c>
      <c r="K24" s="55">
        <f t="shared" si="2"/>
        <v>0</v>
      </c>
      <c r="L24" s="111"/>
      <c r="M24" s="53">
        <f t="shared" si="3"/>
        <v>0</v>
      </c>
      <c r="N24" s="55"/>
      <c r="O24" s="155">
        <f t="shared" si="4"/>
        <v>0</v>
      </c>
      <c r="P24" s="156">
        <f t="shared" si="5"/>
        <v>0</v>
      </c>
      <c r="Q24" s="51"/>
    </row>
    <row r="25" s="25" customFormat="1" ht="14" customHeight="1" spans="1:17">
      <c r="A25" s="50"/>
      <c r="B25" s="51"/>
      <c r="C25" s="51"/>
      <c r="D25" s="53"/>
      <c r="E25" s="53"/>
      <c r="F25" s="53"/>
      <c r="G25" s="53"/>
      <c r="H25" s="53"/>
      <c r="I25" s="53">
        <f t="shared" si="0"/>
        <v>0</v>
      </c>
      <c r="J25" s="614">
        <f t="shared" si="1"/>
        <v>0</v>
      </c>
      <c r="K25" s="55">
        <f t="shared" si="2"/>
        <v>0</v>
      </c>
      <c r="L25" s="111"/>
      <c r="M25" s="53">
        <f t="shared" si="3"/>
        <v>0</v>
      </c>
      <c r="N25" s="55"/>
      <c r="O25" s="155">
        <f t="shared" si="4"/>
        <v>0</v>
      </c>
      <c r="P25" s="156">
        <f t="shared" si="5"/>
        <v>0</v>
      </c>
      <c r="Q25" s="51"/>
    </row>
    <row r="26" s="25" customFormat="1" ht="14" customHeight="1" spans="1:17">
      <c r="A26" s="50"/>
      <c r="B26" s="51"/>
      <c r="C26" s="51"/>
      <c r="D26" s="53"/>
      <c r="E26" s="53"/>
      <c r="F26" s="53"/>
      <c r="G26" s="53"/>
      <c r="H26" s="53"/>
      <c r="I26" s="53">
        <f t="shared" si="0"/>
        <v>0</v>
      </c>
      <c r="J26" s="614"/>
      <c r="K26" s="55">
        <f t="shared" si="2"/>
        <v>0</v>
      </c>
      <c r="L26" s="111"/>
      <c r="M26" s="53">
        <f t="shared" si="3"/>
        <v>0</v>
      </c>
      <c r="N26" s="55"/>
      <c r="O26" s="155">
        <f t="shared" si="4"/>
        <v>0</v>
      </c>
      <c r="P26" s="156">
        <f t="shared" si="5"/>
        <v>0</v>
      </c>
      <c r="Q26" s="51"/>
    </row>
    <row r="27" s="25" customFormat="1" ht="14" customHeight="1" spans="1:17">
      <c r="A27" s="50"/>
      <c r="B27" s="51"/>
      <c r="C27" s="51"/>
      <c r="D27" s="53"/>
      <c r="E27" s="53"/>
      <c r="F27" s="53"/>
      <c r="G27" s="53"/>
      <c r="H27" s="53"/>
      <c r="I27" s="53">
        <f t="shared" si="0"/>
        <v>0</v>
      </c>
      <c r="J27" s="614">
        <f t="shared" si="1"/>
        <v>0</v>
      </c>
      <c r="K27" s="55">
        <f t="shared" si="2"/>
        <v>0</v>
      </c>
      <c r="L27" s="111"/>
      <c r="M27" s="53">
        <f t="shared" si="3"/>
        <v>0</v>
      </c>
      <c r="N27" s="55"/>
      <c r="O27" s="155">
        <f t="shared" si="4"/>
        <v>0</v>
      </c>
      <c r="P27" s="156">
        <f t="shared" si="5"/>
        <v>0</v>
      </c>
      <c r="Q27" s="51"/>
    </row>
    <row r="28" s="25" customFormat="1" ht="14" customHeight="1" spans="1:17">
      <c r="A28" s="50"/>
      <c r="B28" s="51"/>
      <c r="C28" s="51"/>
      <c r="D28" s="53"/>
      <c r="E28" s="53"/>
      <c r="F28" s="53"/>
      <c r="G28" s="53"/>
      <c r="H28" s="53"/>
      <c r="I28" s="53">
        <f t="shared" si="0"/>
        <v>0</v>
      </c>
      <c r="J28" s="614">
        <f t="shared" si="1"/>
        <v>0</v>
      </c>
      <c r="K28" s="55">
        <f t="shared" si="2"/>
        <v>0</v>
      </c>
      <c r="L28" s="111"/>
      <c r="M28" s="53">
        <f t="shared" ref="M28:M35" si="6">IF(L28=0,0,N28/L28)</f>
        <v>0</v>
      </c>
      <c r="N28" s="55"/>
      <c r="O28" s="155">
        <f t="shared" si="4"/>
        <v>0</v>
      </c>
      <c r="P28" s="156">
        <f t="shared" si="5"/>
        <v>0</v>
      </c>
      <c r="Q28" s="51"/>
    </row>
    <row r="29" s="25" customFormat="1" ht="14" customHeight="1" spans="1:17">
      <c r="A29" s="50"/>
      <c r="B29" s="51"/>
      <c r="C29" s="51"/>
      <c r="D29" s="53"/>
      <c r="E29" s="53"/>
      <c r="F29" s="53"/>
      <c r="G29" s="53"/>
      <c r="H29" s="53"/>
      <c r="I29" s="53">
        <f t="shared" si="0"/>
        <v>0</v>
      </c>
      <c r="J29" s="614">
        <f t="shared" si="1"/>
        <v>0</v>
      </c>
      <c r="K29" s="55">
        <f t="shared" si="2"/>
        <v>0</v>
      </c>
      <c r="L29" s="111"/>
      <c r="M29" s="53">
        <f t="shared" si="6"/>
        <v>0</v>
      </c>
      <c r="N29" s="55"/>
      <c r="O29" s="155">
        <f t="shared" si="4"/>
        <v>0</v>
      </c>
      <c r="P29" s="156">
        <f t="shared" si="5"/>
        <v>0</v>
      </c>
      <c r="Q29" s="51"/>
    </row>
    <row r="30" s="25" customFormat="1" ht="14" customHeight="1" spans="1:17">
      <c r="A30" s="50"/>
      <c r="B30" s="51"/>
      <c r="C30" s="51"/>
      <c r="D30" s="53"/>
      <c r="E30" s="53"/>
      <c r="F30" s="53"/>
      <c r="G30" s="53"/>
      <c r="H30" s="53"/>
      <c r="I30" s="53">
        <f t="shared" si="0"/>
        <v>0</v>
      </c>
      <c r="J30" s="614">
        <f t="shared" si="1"/>
        <v>0</v>
      </c>
      <c r="K30" s="55">
        <f t="shared" si="2"/>
        <v>0</v>
      </c>
      <c r="L30" s="111"/>
      <c r="M30" s="53">
        <f t="shared" si="6"/>
        <v>0</v>
      </c>
      <c r="N30" s="55"/>
      <c r="O30" s="155">
        <f t="shared" si="4"/>
        <v>0</v>
      </c>
      <c r="P30" s="156">
        <f t="shared" si="5"/>
        <v>0</v>
      </c>
      <c r="Q30" s="51"/>
    </row>
    <row r="31" s="25" customFormat="1" ht="14" customHeight="1" spans="1:17">
      <c r="A31" s="50"/>
      <c r="B31" s="51"/>
      <c r="C31" s="51"/>
      <c r="D31" s="53"/>
      <c r="E31" s="53"/>
      <c r="F31" s="53"/>
      <c r="G31" s="53"/>
      <c r="H31" s="53"/>
      <c r="I31" s="53">
        <f t="shared" si="0"/>
        <v>0</v>
      </c>
      <c r="J31" s="614">
        <f t="shared" si="1"/>
        <v>0</v>
      </c>
      <c r="K31" s="55">
        <f t="shared" si="2"/>
        <v>0</v>
      </c>
      <c r="L31" s="111"/>
      <c r="M31" s="53">
        <f t="shared" si="6"/>
        <v>0</v>
      </c>
      <c r="N31" s="55"/>
      <c r="O31" s="155">
        <f t="shared" si="4"/>
        <v>0</v>
      </c>
      <c r="P31" s="156">
        <f t="shared" si="5"/>
        <v>0</v>
      </c>
      <c r="Q31" s="51"/>
    </row>
    <row r="32" s="25" customFormat="1" ht="14" customHeight="1" spans="1:17">
      <c r="A32" s="50"/>
      <c r="B32" s="51"/>
      <c r="C32" s="51"/>
      <c r="D32" s="53"/>
      <c r="E32" s="53"/>
      <c r="F32" s="53"/>
      <c r="G32" s="53"/>
      <c r="H32" s="53"/>
      <c r="I32" s="53">
        <f t="shared" si="0"/>
        <v>0</v>
      </c>
      <c r="J32" s="614">
        <f t="shared" si="1"/>
        <v>0</v>
      </c>
      <c r="K32" s="55">
        <f t="shared" si="2"/>
        <v>0</v>
      </c>
      <c r="L32" s="111"/>
      <c r="M32" s="53">
        <f t="shared" si="6"/>
        <v>0</v>
      </c>
      <c r="N32" s="55"/>
      <c r="O32" s="155">
        <f t="shared" si="4"/>
        <v>0</v>
      </c>
      <c r="P32" s="156">
        <f t="shared" si="5"/>
        <v>0</v>
      </c>
      <c r="Q32" s="51"/>
    </row>
    <row r="33" s="25" customFormat="1" ht="14" customHeight="1" spans="1:17">
      <c r="A33" s="50"/>
      <c r="B33" s="51"/>
      <c r="C33" s="51"/>
      <c r="D33" s="53"/>
      <c r="E33" s="53"/>
      <c r="F33" s="53"/>
      <c r="G33" s="53"/>
      <c r="H33" s="53"/>
      <c r="I33" s="53">
        <f t="shared" si="0"/>
        <v>0</v>
      </c>
      <c r="J33" s="614">
        <f t="shared" si="1"/>
        <v>0</v>
      </c>
      <c r="K33" s="55">
        <f t="shared" si="2"/>
        <v>0</v>
      </c>
      <c r="L33" s="111"/>
      <c r="M33" s="53">
        <f t="shared" si="6"/>
        <v>0</v>
      </c>
      <c r="N33" s="55"/>
      <c r="O33" s="155">
        <f t="shared" si="4"/>
        <v>0</v>
      </c>
      <c r="P33" s="156">
        <f t="shared" si="5"/>
        <v>0</v>
      </c>
      <c r="Q33" s="51"/>
    </row>
    <row r="34" s="25" customFormat="1" ht="14" customHeight="1" spans="1:17">
      <c r="A34" s="50"/>
      <c r="B34" s="51"/>
      <c r="C34" s="51"/>
      <c r="D34" s="53"/>
      <c r="E34" s="53"/>
      <c r="F34" s="53"/>
      <c r="G34" s="53"/>
      <c r="H34" s="53"/>
      <c r="I34" s="53">
        <f t="shared" si="0"/>
        <v>0</v>
      </c>
      <c r="J34" s="614">
        <f t="shared" si="1"/>
        <v>0</v>
      </c>
      <c r="K34" s="55">
        <f t="shared" si="2"/>
        <v>0</v>
      </c>
      <c r="L34" s="111"/>
      <c r="M34" s="53">
        <f t="shared" si="6"/>
        <v>0</v>
      </c>
      <c r="N34" s="55"/>
      <c r="O34" s="155">
        <f t="shared" si="4"/>
        <v>0</v>
      </c>
      <c r="P34" s="156">
        <f t="shared" si="5"/>
        <v>0</v>
      </c>
      <c r="Q34" s="51"/>
    </row>
    <row r="35" s="25" customFormat="1" ht="14" customHeight="1" spans="1:17">
      <c r="A35" s="50"/>
      <c r="B35" s="51"/>
      <c r="C35" s="51"/>
      <c r="D35" s="53"/>
      <c r="E35" s="53"/>
      <c r="F35" s="53"/>
      <c r="G35" s="53"/>
      <c r="H35" s="53"/>
      <c r="I35" s="53">
        <f t="shared" si="0"/>
        <v>0</v>
      </c>
      <c r="J35" s="614">
        <f t="shared" si="1"/>
        <v>0</v>
      </c>
      <c r="K35" s="55">
        <f t="shared" si="2"/>
        <v>0</v>
      </c>
      <c r="L35" s="111"/>
      <c r="M35" s="53">
        <f t="shared" si="6"/>
        <v>0</v>
      </c>
      <c r="N35" s="55"/>
      <c r="O35" s="155">
        <f t="shared" si="4"/>
        <v>0</v>
      </c>
      <c r="P35" s="156">
        <f t="shared" si="5"/>
        <v>0</v>
      </c>
      <c r="Q35" s="51"/>
    </row>
    <row r="36" s="26" customFormat="1" ht="14" customHeight="1" spans="1:17">
      <c r="A36" s="127"/>
      <c r="B36" s="57" t="s">
        <v>72</v>
      </c>
      <c r="C36" s="56"/>
      <c r="D36" s="87"/>
      <c r="E36" s="87"/>
      <c r="F36" s="54">
        <f>ROUND(SUM(F8:F35),2)</f>
        <v>0</v>
      </c>
      <c r="G36" s="87"/>
      <c r="H36" s="54">
        <f>ROUND(SUM(H8:H35),2)</f>
        <v>0</v>
      </c>
      <c r="I36" s="87"/>
      <c r="J36" s="87"/>
      <c r="K36" s="54">
        <f>ROUND(SUM(K8:K35),2)</f>
        <v>0</v>
      </c>
      <c r="L36" s="173"/>
      <c r="M36" s="54"/>
      <c r="N36" s="54">
        <f>ROUND(SUM(N8:N35),2)</f>
        <v>0</v>
      </c>
      <c r="O36" s="54">
        <f t="shared" si="4"/>
        <v>0</v>
      </c>
      <c r="P36" s="183">
        <f t="shared" si="5"/>
        <v>0</v>
      </c>
      <c r="Q36" s="56"/>
    </row>
    <row r="37" ht="13.05" customHeight="1" spans="1:17">
      <c r="A37" s="59" t="e">
        <f>#REF!&amp;#REF!</f>
        <v>#REF!</v>
      </c>
      <c r="C37" s="60"/>
      <c r="D37" s="60"/>
      <c r="E37" s="60"/>
      <c r="F37" s="60"/>
      <c r="G37" s="60"/>
      <c r="H37" s="60"/>
      <c r="I37" s="616"/>
      <c r="J37" s="43"/>
      <c r="K37" s="222"/>
      <c r="L37" s="120" t="e">
        <f>#REF!</f>
        <v>#REF!</v>
      </c>
    </row>
    <row r="38" ht="13.05" customHeight="1" spans="1:17">
      <c r="A38" s="27" t="e">
        <f>#REF!&amp;#REF!&amp;#REF!&amp;#REF!&amp;#REF!&amp;#REF!&amp;#REF!</f>
        <v>#REF!</v>
      </c>
      <c r="L38" s="120" t="e">
        <f>#REF!&amp;#REF!</f>
        <v>#REF!</v>
      </c>
    </row>
  </sheetData>
  <sheetProtection formatCells="0" formatColumns="0" formatRows="0" insertRows="0" deleteRows="0" autoFilter="0"/>
  <mergeCells count="12">
    <mergeCell ref="A2:Q2"/>
    <mergeCell ref="A4:Q4"/>
    <mergeCell ref="D6:F6"/>
    <mergeCell ref="G6:H6"/>
    <mergeCell ref="I6:K6"/>
    <mergeCell ref="L6:N6"/>
    <mergeCell ref="A6:A7"/>
    <mergeCell ref="B6:B7"/>
    <mergeCell ref="C6:C7"/>
    <mergeCell ref="O6:O7"/>
    <mergeCell ref="P6:P7"/>
    <mergeCell ref="Q6:Q7"/>
  </mergeCells>
  <hyperlinks>
    <hyperlink ref="A1" location="存货汇总表!B12" display="返回"/>
    <hyperlink ref="B1" location="参数!M36" display="返回索引页"/>
  </hyperlinks>
  <printOptions horizontalCentered="1"/>
  <pageMargins left="0.748031496062992" right="0.748031496062992" top="0.826771653543307" bottom="0.63" header="1.10236220472441" footer="0.53"/>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18.9238095238095" style="27" customWidth="1"/>
    <col min="3" max="3" width="21.2857142857143" style="27" customWidth="1"/>
    <col min="4" max="4" width="4.71428571428571" style="27" customWidth="1"/>
    <col min="5" max="6" width="8.71428571428571" style="27" hidden="1" customWidth="1" outlineLevel="1"/>
    <col min="7" max="7" width="12.7142857142857" style="27" hidden="1" customWidth="1" outlineLevel="1"/>
    <col min="8" max="8" width="8.71428571428571" style="27" hidden="1" customWidth="1" outlineLevel="1"/>
    <col min="9" max="9" width="12.7142857142857" style="27" hidden="1" customWidth="1" outlineLevel="1"/>
    <col min="10" max="10" width="9.92380952380952" style="120" customWidth="1" collapsed="1"/>
    <col min="11" max="12" width="12.0761904761905" style="29" customWidth="1"/>
    <col min="13" max="13" width="9.92380952380952" style="120" customWidth="1"/>
    <col min="14" max="14" width="9.92380952380952" style="29" customWidth="1"/>
    <col min="15" max="16" width="12.0761904761905" style="29" customWidth="1"/>
    <col min="17" max="17" width="7.57142857142857" style="29" customWidth="1"/>
    <col min="18" max="18" width="16.5714285714286" style="27" customWidth="1"/>
    <col min="19" max="16384" width="9.07619047619048" style="27"/>
  </cols>
  <sheetData>
    <row r="1" s="22" customFormat="1" customHeight="1" spans="1:18">
      <c r="A1" s="30" t="s">
        <v>116</v>
      </c>
      <c r="B1" s="31" t="s">
        <v>8</v>
      </c>
      <c r="J1" s="115"/>
      <c r="K1" s="34"/>
      <c r="L1" s="34"/>
      <c r="M1" s="115"/>
      <c r="N1" s="34"/>
      <c r="O1" s="34"/>
      <c r="P1" s="34"/>
      <c r="Q1" s="34"/>
    </row>
    <row r="2" s="109" customFormat="1" ht="18" customHeight="1" spans="1:18">
      <c r="A2" s="35" t="s">
        <v>330</v>
      </c>
      <c r="B2" s="36"/>
      <c r="C2" s="36"/>
      <c r="D2" s="36"/>
      <c r="E2" s="36"/>
      <c r="F2" s="36"/>
      <c r="G2" s="36"/>
      <c r="H2" s="36"/>
      <c r="I2" s="36"/>
      <c r="J2" s="36"/>
      <c r="K2" s="36"/>
      <c r="L2" s="36"/>
      <c r="M2" s="36"/>
      <c r="N2" s="36"/>
      <c r="O2" s="36"/>
      <c r="P2" s="36"/>
      <c r="Q2" s="36"/>
      <c r="R2" s="36"/>
    </row>
    <row r="3" s="109" customFormat="1" ht="11.2" customHeight="1" spans="1:18">
      <c r="A3" s="6"/>
      <c r="B3" s="6"/>
      <c r="C3" s="6"/>
      <c r="D3" s="6"/>
      <c r="E3" s="6"/>
      <c r="F3" s="6"/>
      <c r="G3" s="6"/>
      <c r="H3" s="6"/>
      <c r="I3" s="6"/>
      <c r="J3" s="6"/>
      <c r="K3" s="37"/>
      <c r="L3" s="37"/>
      <c r="M3" s="6"/>
      <c r="N3" s="37"/>
      <c r="O3" s="37"/>
      <c r="P3" s="37"/>
      <c r="Q3" s="37"/>
      <c r="R3" s="38" t="s">
        <v>331</v>
      </c>
    </row>
    <row r="4" ht="11.2" customHeight="1" spans="1:18">
      <c r="A4" s="39" t="e">
        <f>#REF!&amp;#REF!&amp;#REF!&amp;#REF!&amp;#REF!&amp;#REF!&amp;#REF!</f>
        <v>#REF!</v>
      </c>
      <c r="B4" s="39"/>
      <c r="C4" s="39"/>
      <c r="D4" s="39"/>
      <c r="E4" s="39"/>
      <c r="F4" s="39"/>
      <c r="G4" s="39"/>
      <c r="H4" s="39"/>
      <c r="I4" s="39"/>
      <c r="J4" s="39"/>
      <c r="K4" s="39"/>
      <c r="L4" s="39"/>
      <c r="M4" s="39"/>
      <c r="N4" s="39"/>
      <c r="O4" s="39"/>
      <c r="P4" s="39"/>
      <c r="Q4" s="39"/>
      <c r="R4" s="39"/>
    </row>
    <row r="5" ht="11.2" customHeight="1" spans="1:18">
      <c r="A5" s="40" t="e">
        <f>#REF!&amp;#REF!</f>
        <v>#REF!</v>
      </c>
      <c r="B5" s="40"/>
      <c r="C5" s="40"/>
      <c r="K5" s="72"/>
      <c r="O5" s="43"/>
      <c r="P5" s="43"/>
      <c r="R5" s="44" t="s">
        <v>35</v>
      </c>
    </row>
    <row r="6" s="71" customFormat="1" ht="13.05" customHeight="1" spans="1:18">
      <c r="A6" s="45" t="s">
        <v>102</v>
      </c>
      <c r="B6" s="74" t="s">
        <v>332</v>
      </c>
      <c r="C6" s="46" t="s">
        <v>333</v>
      </c>
      <c r="D6" s="274" t="s">
        <v>303</v>
      </c>
      <c r="E6" s="245" t="s">
        <v>120</v>
      </c>
      <c r="F6" s="245"/>
      <c r="G6" s="612"/>
      <c r="H6" s="245" t="s">
        <v>121</v>
      </c>
      <c r="I6" s="612"/>
      <c r="J6" s="245" t="s">
        <v>122</v>
      </c>
      <c r="K6" s="612"/>
      <c r="L6" s="612"/>
      <c r="M6" s="277" t="s">
        <v>123</v>
      </c>
      <c r="N6" s="393"/>
      <c r="O6" s="394"/>
      <c r="P6" s="308" t="s">
        <v>168</v>
      </c>
      <c r="Q6" s="221" t="s">
        <v>125</v>
      </c>
      <c r="R6" s="46" t="s">
        <v>256</v>
      </c>
    </row>
    <row r="7" s="24" customFormat="1" ht="13.05" customHeight="1" spans="1:18">
      <c r="A7" s="251"/>
      <c r="B7" s="81"/>
      <c r="C7" s="282"/>
      <c r="D7" s="283"/>
      <c r="E7" s="608" t="s">
        <v>304</v>
      </c>
      <c r="F7" s="48" t="s">
        <v>329</v>
      </c>
      <c r="G7" s="613" t="s">
        <v>306</v>
      </c>
      <c r="H7" s="608" t="s">
        <v>313</v>
      </c>
      <c r="I7" s="48" t="s">
        <v>306</v>
      </c>
      <c r="J7" s="608" t="s">
        <v>313</v>
      </c>
      <c r="K7" s="48" t="s">
        <v>329</v>
      </c>
      <c r="L7" s="48" t="s">
        <v>306</v>
      </c>
      <c r="M7" s="151" t="s">
        <v>307</v>
      </c>
      <c r="N7" s="49" t="s">
        <v>308</v>
      </c>
      <c r="O7" s="49" t="s">
        <v>306</v>
      </c>
      <c r="P7" s="312"/>
      <c r="Q7" s="255"/>
      <c r="R7" s="282"/>
    </row>
    <row r="8" s="25" customFormat="1" ht="14" customHeight="1" spans="1:18">
      <c r="A8" s="50">
        <v>1</v>
      </c>
      <c r="B8" s="51"/>
      <c r="C8" s="51"/>
      <c r="D8" s="51"/>
      <c r="E8" s="53"/>
      <c r="F8" s="53"/>
      <c r="G8" s="53"/>
      <c r="H8" s="53"/>
      <c r="I8" s="53"/>
      <c r="J8" s="53">
        <f>E8+H8</f>
        <v>0</v>
      </c>
      <c r="K8" s="614">
        <f>IF(J8=0,0,L8/J8)</f>
        <v>0</v>
      </c>
      <c r="L8" s="55">
        <f>G8+I8</f>
        <v>0</v>
      </c>
      <c r="M8" s="111"/>
      <c r="N8" s="615"/>
      <c r="O8" s="55"/>
      <c r="P8" s="155">
        <f>IF((O8-L8)=0,0,O8-L8)</f>
        <v>0</v>
      </c>
      <c r="Q8" s="156">
        <f>IF(P8=0,0,IF(P8=O8,100,IF(L8&lt;0,-(P8/L8*100),IF(P8&gt;0,ABS(P8/L8*100),(P8/L8*100)))))</f>
        <v>0</v>
      </c>
      <c r="R8" s="51"/>
    </row>
    <row r="9" s="25" customFormat="1" ht="14" customHeight="1" spans="1:18">
      <c r="A9" s="50"/>
      <c r="B9" s="51"/>
      <c r="C9" s="51"/>
      <c r="D9" s="51"/>
      <c r="E9" s="53"/>
      <c r="F9" s="53"/>
      <c r="G9" s="53"/>
      <c r="H9" s="53"/>
      <c r="I9" s="53"/>
      <c r="J9" s="53">
        <f t="shared" ref="J9:J35" si="0">E9+H9</f>
        <v>0</v>
      </c>
      <c r="K9" s="614">
        <f t="shared" ref="K9:K35" si="1">IF(J9=0,0,L9/J9)</f>
        <v>0</v>
      </c>
      <c r="L9" s="55">
        <f t="shared" ref="L9:L35" si="2">G9+I9</f>
        <v>0</v>
      </c>
      <c r="M9" s="111"/>
      <c r="N9" s="615">
        <f t="shared" ref="N9:N20" si="3">IF(M9=0,0,O9/M9)</f>
        <v>0</v>
      </c>
      <c r="O9" s="55"/>
      <c r="P9" s="155">
        <f t="shared" ref="P9:P36" si="4">IF((O9-L9)=0,0,O9-L9)</f>
        <v>0</v>
      </c>
      <c r="Q9" s="156">
        <f t="shared" ref="Q9:Q36" si="5">IF(P9=0,0,IF(P9=O9,100,IF(L9&lt;0,-(P9/L9*100),IF(P9&gt;0,ABS(P9/L9*100),(P9/L9*100)))))</f>
        <v>0</v>
      </c>
      <c r="R9" s="51"/>
    </row>
    <row r="10" s="25" customFormat="1" ht="14" customHeight="1" spans="1:18">
      <c r="A10" s="50"/>
      <c r="B10" s="51"/>
      <c r="C10" s="51"/>
      <c r="D10" s="51"/>
      <c r="E10" s="53"/>
      <c r="F10" s="53"/>
      <c r="G10" s="53"/>
      <c r="H10" s="53"/>
      <c r="I10" s="53"/>
      <c r="J10" s="53">
        <f t="shared" si="0"/>
        <v>0</v>
      </c>
      <c r="K10" s="614">
        <f t="shared" si="1"/>
        <v>0</v>
      </c>
      <c r="L10" s="55">
        <f t="shared" si="2"/>
        <v>0</v>
      </c>
      <c r="M10" s="111"/>
      <c r="N10" s="615">
        <f t="shared" si="3"/>
        <v>0</v>
      </c>
      <c r="O10" s="55"/>
      <c r="P10" s="155">
        <f t="shared" si="4"/>
        <v>0</v>
      </c>
      <c r="Q10" s="156">
        <f t="shared" si="5"/>
        <v>0</v>
      </c>
      <c r="R10" s="51"/>
    </row>
    <row r="11" s="25" customFormat="1" ht="14" customHeight="1" spans="1:18">
      <c r="A11" s="50"/>
      <c r="B11" s="51"/>
      <c r="C11" s="51"/>
      <c r="D11" s="51"/>
      <c r="E11" s="53"/>
      <c r="F11" s="53"/>
      <c r="G11" s="53"/>
      <c r="H11" s="53"/>
      <c r="I11" s="53"/>
      <c r="J11" s="53">
        <f t="shared" si="0"/>
        <v>0</v>
      </c>
      <c r="K11" s="614">
        <f t="shared" si="1"/>
        <v>0</v>
      </c>
      <c r="L11" s="55">
        <f t="shared" si="2"/>
        <v>0</v>
      </c>
      <c r="M11" s="111"/>
      <c r="N11" s="615">
        <f t="shared" si="3"/>
        <v>0</v>
      </c>
      <c r="O11" s="55"/>
      <c r="P11" s="155">
        <f t="shared" si="4"/>
        <v>0</v>
      </c>
      <c r="Q11" s="156">
        <f t="shared" si="5"/>
        <v>0</v>
      </c>
      <c r="R11" s="51"/>
    </row>
    <row r="12" s="25" customFormat="1" ht="14" customHeight="1" spans="1:18">
      <c r="A12" s="50"/>
      <c r="B12" s="51"/>
      <c r="C12" s="51"/>
      <c r="D12" s="51"/>
      <c r="E12" s="53"/>
      <c r="F12" s="53"/>
      <c r="G12" s="53"/>
      <c r="H12" s="53"/>
      <c r="I12" s="53"/>
      <c r="J12" s="53">
        <f t="shared" si="0"/>
        <v>0</v>
      </c>
      <c r="K12" s="614">
        <f t="shared" si="1"/>
        <v>0</v>
      </c>
      <c r="L12" s="55">
        <f t="shared" si="2"/>
        <v>0</v>
      </c>
      <c r="M12" s="111"/>
      <c r="N12" s="615">
        <f t="shared" si="3"/>
        <v>0</v>
      </c>
      <c r="O12" s="55"/>
      <c r="P12" s="155">
        <f t="shared" si="4"/>
        <v>0</v>
      </c>
      <c r="Q12" s="156">
        <f t="shared" si="5"/>
        <v>0</v>
      </c>
      <c r="R12" s="51"/>
    </row>
    <row r="13" s="25" customFormat="1" ht="14" customHeight="1" spans="1:18">
      <c r="A13" s="50"/>
      <c r="B13" s="51"/>
      <c r="C13" s="51"/>
      <c r="D13" s="51"/>
      <c r="E13" s="53"/>
      <c r="F13" s="53"/>
      <c r="G13" s="53"/>
      <c r="H13" s="53"/>
      <c r="I13" s="53"/>
      <c r="J13" s="53">
        <f t="shared" si="0"/>
        <v>0</v>
      </c>
      <c r="K13" s="614">
        <f t="shared" si="1"/>
        <v>0</v>
      </c>
      <c r="L13" s="55">
        <f t="shared" si="2"/>
        <v>0</v>
      </c>
      <c r="M13" s="111"/>
      <c r="N13" s="615">
        <f t="shared" si="3"/>
        <v>0</v>
      </c>
      <c r="O13" s="55"/>
      <c r="P13" s="155">
        <f t="shared" si="4"/>
        <v>0</v>
      </c>
      <c r="Q13" s="156">
        <f t="shared" si="5"/>
        <v>0</v>
      </c>
      <c r="R13" s="51"/>
    </row>
    <row r="14" s="25" customFormat="1" ht="14" customHeight="1" spans="1:18">
      <c r="A14" s="50"/>
      <c r="B14" s="51"/>
      <c r="C14" s="51"/>
      <c r="D14" s="51"/>
      <c r="E14" s="53"/>
      <c r="F14" s="53"/>
      <c r="G14" s="53"/>
      <c r="H14" s="53"/>
      <c r="I14" s="53"/>
      <c r="J14" s="53">
        <f t="shared" si="0"/>
        <v>0</v>
      </c>
      <c r="K14" s="614">
        <f t="shared" si="1"/>
        <v>0</v>
      </c>
      <c r="L14" s="55">
        <f t="shared" si="2"/>
        <v>0</v>
      </c>
      <c r="M14" s="111"/>
      <c r="N14" s="615">
        <f t="shared" si="3"/>
        <v>0</v>
      </c>
      <c r="O14" s="55"/>
      <c r="P14" s="155">
        <f t="shared" si="4"/>
        <v>0</v>
      </c>
      <c r="Q14" s="156">
        <f t="shared" si="5"/>
        <v>0</v>
      </c>
      <c r="R14" s="51"/>
    </row>
    <row r="15" s="25" customFormat="1" ht="14" customHeight="1" spans="1:18">
      <c r="A15" s="50"/>
      <c r="B15" s="51"/>
      <c r="C15" s="51"/>
      <c r="D15" s="51"/>
      <c r="E15" s="53"/>
      <c r="F15" s="53"/>
      <c r="G15" s="53"/>
      <c r="H15" s="53"/>
      <c r="I15" s="53"/>
      <c r="J15" s="53">
        <f t="shared" si="0"/>
        <v>0</v>
      </c>
      <c r="K15" s="614">
        <f t="shared" si="1"/>
        <v>0</v>
      </c>
      <c r="L15" s="55">
        <f t="shared" si="2"/>
        <v>0</v>
      </c>
      <c r="M15" s="111"/>
      <c r="N15" s="615">
        <f t="shared" si="3"/>
        <v>0</v>
      </c>
      <c r="O15" s="55"/>
      <c r="P15" s="155">
        <f t="shared" si="4"/>
        <v>0</v>
      </c>
      <c r="Q15" s="156">
        <f t="shared" si="5"/>
        <v>0</v>
      </c>
      <c r="R15" s="51"/>
    </row>
    <row r="16" s="25" customFormat="1" ht="14" customHeight="1" spans="1:18">
      <c r="A16" s="50"/>
      <c r="B16" s="51"/>
      <c r="C16" s="51"/>
      <c r="D16" s="51"/>
      <c r="E16" s="53"/>
      <c r="F16" s="53"/>
      <c r="G16" s="53"/>
      <c r="H16" s="53"/>
      <c r="I16" s="53"/>
      <c r="J16" s="53">
        <f t="shared" si="0"/>
        <v>0</v>
      </c>
      <c r="K16" s="614">
        <f t="shared" si="1"/>
        <v>0</v>
      </c>
      <c r="L16" s="55">
        <f t="shared" si="2"/>
        <v>0</v>
      </c>
      <c r="M16" s="111"/>
      <c r="N16" s="615">
        <f t="shared" si="3"/>
        <v>0</v>
      </c>
      <c r="O16" s="55"/>
      <c r="P16" s="155">
        <f t="shared" si="4"/>
        <v>0</v>
      </c>
      <c r="Q16" s="156">
        <f t="shared" si="5"/>
        <v>0</v>
      </c>
      <c r="R16" s="51"/>
    </row>
    <row r="17" s="25" customFormat="1" ht="14" customHeight="1" spans="1:18">
      <c r="A17" s="50"/>
      <c r="B17" s="51"/>
      <c r="C17" s="51"/>
      <c r="D17" s="51"/>
      <c r="E17" s="53"/>
      <c r="F17" s="53"/>
      <c r="G17" s="53"/>
      <c r="H17" s="53"/>
      <c r="I17" s="53"/>
      <c r="J17" s="53">
        <f t="shared" si="0"/>
        <v>0</v>
      </c>
      <c r="K17" s="614">
        <f t="shared" si="1"/>
        <v>0</v>
      </c>
      <c r="L17" s="55">
        <f t="shared" si="2"/>
        <v>0</v>
      </c>
      <c r="M17" s="111"/>
      <c r="N17" s="615">
        <f t="shared" si="3"/>
        <v>0</v>
      </c>
      <c r="O17" s="55"/>
      <c r="P17" s="155">
        <f t="shared" si="4"/>
        <v>0</v>
      </c>
      <c r="Q17" s="156">
        <f t="shared" si="5"/>
        <v>0</v>
      </c>
      <c r="R17" s="51"/>
    </row>
    <row r="18" s="25" customFormat="1" ht="14" customHeight="1" spans="1:18">
      <c r="A18" s="50"/>
      <c r="B18" s="51"/>
      <c r="C18" s="51"/>
      <c r="D18" s="51"/>
      <c r="E18" s="53"/>
      <c r="F18" s="53"/>
      <c r="G18" s="53"/>
      <c r="H18" s="53"/>
      <c r="I18" s="53"/>
      <c r="J18" s="53">
        <f t="shared" si="0"/>
        <v>0</v>
      </c>
      <c r="K18" s="614">
        <f t="shared" si="1"/>
        <v>0</v>
      </c>
      <c r="L18" s="55">
        <f t="shared" si="2"/>
        <v>0</v>
      </c>
      <c r="M18" s="111"/>
      <c r="N18" s="615">
        <f t="shared" si="3"/>
        <v>0</v>
      </c>
      <c r="O18" s="55"/>
      <c r="P18" s="155">
        <f t="shared" si="4"/>
        <v>0</v>
      </c>
      <c r="Q18" s="156">
        <f t="shared" si="5"/>
        <v>0</v>
      </c>
      <c r="R18" s="51"/>
    </row>
    <row r="19" s="25" customFormat="1" ht="14" customHeight="1" spans="1:18">
      <c r="A19" s="50"/>
      <c r="B19" s="51"/>
      <c r="C19" s="51"/>
      <c r="D19" s="51"/>
      <c r="E19" s="53"/>
      <c r="F19" s="53"/>
      <c r="G19" s="53"/>
      <c r="H19" s="53"/>
      <c r="I19" s="53"/>
      <c r="J19" s="53">
        <f t="shared" si="0"/>
        <v>0</v>
      </c>
      <c r="K19" s="614">
        <f t="shared" si="1"/>
        <v>0</v>
      </c>
      <c r="L19" s="55">
        <f t="shared" si="2"/>
        <v>0</v>
      </c>
      <c r="M19" s="111"/>
      <c r="N19" s="615">
        <f t="shared" si="3"/>
        <v>0</v>
      </c>
      <c r="O19" s="55"/>
      <c r="P19" s="155">
        <f t="shared" si="4"/>
        <v>0</v>
      </c>
      <c r="Q19" s="156">
        <f t="shared" si="5"/>
        <v>0</v>
      </c>
      <c r="R19" s="51"/>
    </row>
    <row r="20" s="25" customFormat="1" ht="14" customHeight="1" spans="1:18">
      <c r="A20" s="50"/>
      <c r="B20" s="51"/>
      <c r="C20" s="51"/>
      <c r="D20" s="51"/>
      <c r="E20" s="53"/>
      <c r="F20" s="53"/>
      <c r="G20" s="53"/>
      <c r="H20" s="53"/>
      <c r="I20" s="53"/>
      <c r="J20" s="53">
        <f t="shared" si="0"/>
        <v>0</v>
      </c>
      <c r="K20" s="614">
        <f t="shared" si="1"/>
        <v>0</v>
      </c>
      <c r="L20" s="55">
        <f t="shared" si="2"/>
        <v>0</v>
      </c>
      <c r="M20" s="111"/>
      <c r="N20" s="615">
        <f t="shared" si="3"/>
        <v>0</v>
      </c>
      <c r="O20" s="55"/>
      <c r="P20" s="155">
        <f t="shared" si="4"/>
        <v>0</v>
      </c>
      <c r="Q20" s="156">
        <f t="shared" si="5"/>
        <v>0</v>
      </c>
      <c r="R20" s="51"/>
    </row>
    <row r="21" s="25" customFormat="1" ht="14" customHeight="1" spans="1:18">
      <c r="A21" s="50"/>
      <c r="B21" s="51"/>
      <c r="C21" s="51"/>
      <c r="D21" s="51"/>
      <c r="E21" s="53"/>
      <c r="F21" s="53"/>
      <c r="G21" s="53"/>
      <c r="H21" s="53"/>
      <c r="I21" s="53"/>
      <c r="J21" s="53">
        <f t="shared" si="0"/>
        <v>0</v>
      </c>
      <c r="K21" s="614">
        <f t="shared" si="1"/>
        <v>0</v>
      </c>
      <c r="L21" s="55">
        <f t="shared" si="2"/>
        <v>0</v>
      </c>
      <c r="M21" s="111"/>
      <c r="N21" s="615">
        <f t="shared" ref="N21:N35" si="6">IF(M21=0,0,O21/M21)</f>
        <v>0</v>
      </c>
      <c r="O21" s="55"/>
      <c r="P21" s="155">
        <f t="shared" si="4"/>
        <v>0</v>
      </c>
      <c r="Q21" s="156">
        <f t="shared" si="5"/>
        <v>0</v>
      </c>
      <c r="R21" s="51"/>
    </row>
    <row r="22" s="25" customFormat="1" ht="14" customHeight="1" spans="1:18">
      <c r="A22" s="50"/>
      <c r="B22" s="51"/>
      <c r="C22" s="51"/>
      <c r="D22" s="51"/>
      <c r="E22" s="53"/>
      <c r="F22" s="53"/>
      <c r="G22" s="53"/>
      <c r="H22" s="53"/>
      <c r="I22" s="53"/>
      <c r="J22" s="53">
        <f t="shared" si="0"/>
        <v>0</v>
      </c>
      <c r="K22" s="614">
        <f t="shared" si="1"/>
        <v>0</v>
      </c>
      <c r="L22" s="55">
        <f t="shared" si="2"/>
        <v>0</v>
      </c>
      <c r="M22" s="111"/>
      <c r="N22" s="615">
        <f t="shared" si="6"/>
        <v>0</v>
      </c>
      <c r="O22" s="55"/>
      <c r="P22" s="155">
        <f t="shared" si="4"/>
        <v>0</v>
      </c>
      <c r="Q22" s="156">
        <f t="shared" si="5"/>
        <v>0</v>
      </c>
      <c r="R22" s="51"/>
    </row>
    <row r="23" s="25" customFormat="1" ht="14" customHeight="1" spans="1:18">
      <c r="A23" s="50"/>
      <c r="B23" s="51"/>
      <c r="C23" s="51"/>
      <c r="D23" s="51"/>
      <c r="E23" s="53"/>
      <c r="F23" s="53"/>
      <c r="G23" s="53"/>
      <c r="H23" s="53"/>
      <c r="I23" s="53"/>
      <c r="J23" s="53">
        <f t="shared" si="0"/>
        <v>0</v>
      </c>
      <c r="K23" s="614">
        <f t="shared" si="1"/>
        <v>0</v>
      </c>
      <c r="L23" s="55">
        <f t="shared" si="2"/>
        <v>0</v>
      </c>
      <c r="M23" s="111"/>
      <c r="N23" s="615">
        <f t="shared" si="6"/>
        <v>0</v>
      </c>
      <c r="O23" s="55"/>
      <c r="P23" s="155">
        <f t="shared" si="4"/>
        <v>0</v>
      </c>
      <c r="Q23" s="156">
        <f t="shared" si="5"/>
        <v>0</v>
      </c>
      <c r="R23" s="51"/>
    </row>
    <row r="24" s="25" customFormat="1" ht="14" customHeight="1" spans="1:18">
      <c r="A24" s="50"/>
      <c r="B24" s="51"/>
      <c r="C24" s="51"/>
      <c r="D24" s="51"/>
      <c r="E24" s="53"/>
      <c r="F24" s="53"/>
      <c r="G24" s="53"/>
      <c r="H24" s="53"/>
      <c r="I24" s="53"/>
      <c r="J24" s="53">
        <f t="shared" si="0"/>
        <v>0</v>
      </c>
      <c r="K24" s="614">
        <f t="shared" si="1"/>
        <v>0</v>
      </c>
      <c r="L24" s="55">
        <f t="shared" si="2"/>
        <v>0</v>
      </c>
      <c r="M24" s="111"/>
      <c r="N24" s="615">
        <f t="shared" si="6"/>
        <v>0</v>
      </c>
      <c r="O24" s="55"/>
      <c r="P24" s="155">
        <f t="shared" si="4"/>
        <v>0</v>
      </c>
      <c r="Q24" s="156">
        <f t="shared" si="5"/>
        <v>0</v>
      </c>
      <c r="R24" s="51"/>
    </row>
    <row r="25" s="25" customFormat="1" ht="14" customHeight="1" spans="1:18">
      <c r="A25" s="50"/>
      <c r="B25" s="51"/>
      <c r="C25" s="51"/>
      <c r="D25" s="51"/>
      <c r="E25" s="53"/>
      <c r="F25" s="53"/>
      <c r="G25" s="53"/>
      <c r="H25" s="53"/>
      <c r="I25" s="53"/>
      <c r="J25" s="53">
        <f t="shared" si="0"/>
        <v>0</v>
      </c>
      <c r="K25" s="614">
        <f t="shared" si="1"/>
        <v>0</v>
      </c>
      <c r="L25" s="55">
        <f t="shared" si="2"/>
        <v>0</v>
      </c>
      <c r="M25" s="111"/>
      <c r="N25" s="615">
        <f t="shared" si="6"/>
        <v>0</v>
      </c>
      <c r="O25" s="55"/>
      <c r="P25" s="155">
        <f t="shared" si="4"/>
        <v>0</v>
      </c>
      <c r="Q25" s="156">
        <f t="shared" si="5"/>
        <v>0</v>
      </c>
      <c r="R25" s="51"/>
    </row>
    <row r="26" s="25" customFormat="1" ht="14" customHeight="1" spans="1:18">
      <c r="A26" s="50"/>
      <c r="B26" s="51"/>
      <c r="C26" s="51"/>
      <c r="D26" s="51"/>
      <c r="E26" s="53"/>
      <c r="F26" s="53"/>
      <c r="G26" s="53"/>
      <c r="H26" s="53"/>
      <c r="I26" s="53"/>
      <c r="J26" s="53">
        <f t="shared" si="0"/>
        <v>0</v>
      </c>
      <c r="K26" s="614">
        <f t="shared" si="1"/>
        <v>0</v>
      </c>
      <c r="L26" s="55">
        <f t="shared" si="2"/>
        <v>0</v>
      </c>
      <c r="M26" s="111"/>
      <c r="N26" s="615">
        <f t="shared" si="6"/>
        <v>0</v>
      </c>
      <c r="O26" s="55"/>
      <c r="P26" s="155">
        <f t="shared" si="4"/>
        <v>0</v>
      </c>
      <c r="Q26" s="156">
        <f t="shared" si="5"/>
        <v>0</v>
      </c>
      <c r="R26" s="51"/>
    </row>
    <row r="27" s="25" customFormat="1" ht="14" customHeight="1" spans="1:18">
      <c r="A27" s="50"/>
      <c r="B27" s="51"/>
      <c r="C27" s="51"/>
      <c r="D27" s="51"/>
      <c r="E27" s="53"/>
      <c r="F27" s="53"/>
      <c r="G27" s="53"/>
      <c r="H27" s="53"/>
      <c r="I27" s="53"/>
      <c r="J27" s="53">
        <f t="shared" si="0"/>
        <v>0</v>
      </c>
      <c r="K27" s="614">
        <f t="shared" si="1"/>
        <v>0</v>
      </c>
      <c r="L27" s="55">
        <f t="shared" si="2"/>
        <v>0</v>
      </c>
      <c r="M27" s="111"/>
      <c r="N27" s="615">
        <f t="shared" si="6"/>
        <v>0</v>
      </c>
      <c r="O27" s="55"/>
      <c r="P27" s="155">
        <f t="shared" si="4"/>
        <v>0</v>
      </c>
      <c r="Q27" s="156">
        <f t="shared" si="5"/>
        <v>0</v>
      </c>
      <c r="R27" s="51"/>
    </row>
    <row r="28" s="25" customFormat="1" ht="14" customHeight="1" spans="1:18">
      <c r="A28" s="50"/>
      <c r="B28" s="51"/>
      <c r="C28" s="51"/>
      <c r="D28" s="51"/>
      <c r="E28" s="53"/>
      <c r="F28" s="53"/>
      <c r="G28" s="53"/>
      <c r="H28" s="53"/>
      <c r="I28" s="53"/>
      <c r="J28" s="53">
        <f t="shared" si="0"/>
        <v>0</v>
      </c>
      <c r="K28" s="614">
        <f t="shared" si="1"/>
        <v>0</v>
      </c>
      <c r="L28" s="55">
        <f t="shared" si="2"/>
        <v>0</v>
      </c>
      <c r="M28" s="111"/>
      <c r="N28" s="615">
        <f t="shared" si="6"/>
        <v>0</v>
      </c>
      <c r="O28" s="55"/>
      <c r="P28" s="155">
        <f t="shared" si="4"/>
        <v>0</v>
      </c>
      <c r="Q28" s="156">
        <f t="shared" si="5"/>
        <v>0</v>
      </c>
      <c r="R28" s="51"/>
    </row>
    <row r="29" s="25" customFormat="1" ht="14" customHeight="1" spans="1:18">
      <c r="A29" s="50"/>
      <c r="B29" s="51"/>
      <c r="C29" s="51"/>
      <c r="D29" s="51"/>
      <c r="E29" s="53"/>
      <c r="F29" s="53"/>
      <c r="G29" s="53"/>
      <c r="H29" s="53"/>
      <c r="I29" s="53"/>
      <c r="J29" s="53">
        <f t="shared" si="0"/>
        <v>0</v>
      </c>
      <c r="K29" s="614">
        <f t="shared" si="1"/>
        <v>0</v>
      </c>
      <c r="L29" s="55">
        <f t="shared" si="2"/>
        <v>0</v>
      </c>
      <c r="M29" s="111"/>
      <c r="N29" s="615">
        <f t="shared" si="6"/>
        <v>0</v>
      </c>
      <c r="O29" s="55"/>
      <c r="P29" s="155">
        <f t="shared" si="4"/>
        <v>0</v>
      </c>
      <c r="Q29" s="156">
        <f t="shared" si="5"/>
        <v>0</v>
      </c>
      <c r="R29" s="51"/>
    </row>
    <row r="30" s="25" customFormat="1" ht="14" customHeight="1" spans="1:18">
      <c r="A30" s="50"/>
      <c r="B30" s="51"/>
      <c r="C30" s="51"/>
      <c r="D30" s="51"/>
      <c r="E30" s="53"/>
      <c r="F30" s="53"/>
      <c r="G30" s="53"/>
      <c r="H30" s="53"/>
      <c r="I30" s="53"/>
      <c r="J30" s="53">
        <f t="shared" si="0"/>
        <v>0</v>
      </c>
      <c r="K30" s="614">
        <f t="shared" si="1"/>
        <v>0</v>
      </c>
      <c r="L30" s="55">
        <f t="shared" si="2"/>
        <v>0</v>
      </c>
      <c r="M30" s="111"/>
      <c r="N30" s="615">
        <f t="shared" si="6"/>
        <v>0</v>
      </c>
      <c r="O30" s="55"/>
      <c r="P30" s="155">
        <f t="shared" si="4"/>
        <v>0</v>
      </c>
      <c r="Q30" s="156">
        <f t="shared" si="5"/>
        <v>0</v>
      </c>
      <c r="R30" s="51"/>
    </row>
    <row r="31" s="25" customFormat="1" ht="14" customHeight="1" spans="1:18">
      <c r="A31" s="50"/>
      <c r="B31" s="51"/>
      <c r="C31" s="51"/>
      <c r="D31" s="51"/>
      <c r="E31" s="53"/>
      <c r="F31" s="53"/>
      <c r="G31" s="53"/>
      <c r="H31" s="53"/>
      <c r="I31" s="53"/>
      <c r="J31" s="53">
        <f t="shared" si="0"/>
        <v>0</v>
      </c>
      <c r="K31" s="614"/>
      <c r="L31" s="55">
        <f t="shared" si="2"/>
        <v>0</v>
      </c>
      <c r="M31" s="111"/>
      <c r="N31" s="615"/>
      <c r="O31" s="55"/>
      <c r="P31" s="155">
        <f t="shared" si="4"/>
        <v>0</v>
      </c>
      <c r="Q31" s="156">
        <f t="shared" si="5"/>
        <v>0</v>
      </c>
      <c r="R31" s="51"/>
    </row>
    <row r="32" s="25" customFormat="1" ht="14" customHeight="1" spans="1:18">
      <c r="A32" s="50"/>
      <c r="B32" s="51"/>
      <c r="C32" s="51"/>
      <c r="D32" s="51"/>
      <c r="E32" s="53"/>
      <c r="F32" s="53"/>
      <c r="G32" s="53"/>
      <c r="H32" s="53"/>
      <c r="I32" s="53"/>
      <c r="J32" s="53">
        <f t="shared" si="0"/>
        <v>0</v>
      </c>
      <c r="K32" s="614">
        <f t="shared" si="1"/>
        <v>0</v>
      </c>
      <c r="L32" s="55">
        <f t="shared" si="2"/>
        <v>0</v>
      </c>
      <c r="M32" s="111"/>
      <c r="N32" s="615">
        <f t="shared" si="6"/>
        <v>0</v>
      </c>
      <c r="O32" s="55"/>
      <c r="P32" s="155">
        <f t="shared" si="4"/>
        <v>0</v>
      </c>
      <c r="Q32" s="156">
        <f t="shared" si="5"/>
        <v>0</v>
      </c>
      <c r="R32" s="51"/>
    </row>
    <row r="33" s="25" customFormat="1" ht="14" customHeight="1" spans="1:18">
      <c r="A33" s="50"/>
      <c r="B33" s="51"/>
      <c r="C33" s="51"/>
      <c r="D33" s="51"/>
      <c r="E33" s="53"/>
      <c r="F33" s="53"/>
      <c r="G33" s="53"/>
      <c r="H33" s="53"/>
      <c r="I33" s="53"/>
      <c r="J33" s="53">
        <f t="shared" si="0"/>
        <v>0</v>
      </c>
      <c r="K33" s="614">
        <f t="shared" si="1"/>
        <v>0</v>
      </c>
      <c r="L33" s="55">
        <f t="shared" si="2"/>
        <v>0</v>
      </c>
      <c r="M33" s="111"/>
      <c r="N33" s="615">
        <f t="shared" si="6"/>
        <v>0</v>
      </c>
      <c r="O33" s="55"/>
      <c r="P33" s="155">
        <f t="shared" si="4"/>
        <v>0</v>
      </c>
      <c r="Q33" s="156">
        <f t="shared" si="5"/>
        <v>0</v>
      </c>
      <c r="R33" s="51"/>
    </row>
    <row r="34" s="25" customFormat="1" ht="14" customHeight="1" spans="1:18">
      <c r="A34" s="50"/>
      <c r="B34" s="51"/>
      <c r="C34" s="51"/>
      <c r="D34" s="51"/>
      <c r="E34" s="53"/>
      <c r="F34" s="53"/>
      <c r="G34" s="53"/>
      <c r="H34" s="53"/>
      <c r="I34" s="53"/>
      <c r="J34" s="53">
        <f t="shared" si="0"/>
        <v>0</v>
      </c>
      <c r="K34" s="614">
        <f t="shared" si="1"/>
        <v>0</v>
      </c>
      <c r="L34" s="55">
        <f t="shared" si="2"/>
        <v>0</v>
      </c>
      <c r="M34" s="111"/>
      <c r="N34" s="615">
        <f t="shared" si="6"/>
        <v>0</v>
      </c>
      <c r="O34" s="55"/>
      <c r="P34" s="155">
        <f t="shared" si="4"/>
        <v>0</v>
      </c>
      <c r="Q34" s="156">
        <f t="shared" si="5"/>
        <v>0</v>
      </c>
      <c r="R34" s="51"/>
    </row>
    <row r="35" s="25" customFormat="1" ht="14" customHeight="1" spans="1:18">
      <c r="A35" s="50"/>
      <c r="B35" s="51"/>
      <c r="C35" s="51"/>
      <c r="D35" s="51"/>
      <c r="E35" s="53"/>
      <c r="F35" s="53"/>
      <c r="G35" s="53"/>
      <c r="H35" s="53"/>
      <c r="I35" s="53"/>
      <c r="J35" s="53">
        <f t="shared" si="0"/>
        <v>0</v>
      </c>
      <c r="K35" s="614">
        <f t="shared" si="1"/>
        <v>0</v>
      </c>
      <c r="L35" s="55">
        <f t="shared" si="2"/>
        <v>0</v>
      </c>
      <c r="M35" s="111"/>
      <c r="N35" s="615">
        <f t="shared" si="6"/>
        <v>0</v>
      </c>
      <c r="O35" s="55"/>
      <c r="P35" s="155">
        <f t="shared" si="4"/>
        <v>0</v>
      </c>
      <c r="Q35" s="156">
        <f t="shared" si="5"/>
        <v>0</v>
      </c>
      <c r="R35" s="51"/>
    </row>
    <row r="36" s="26" customFormat="1" ht="14" customHeight="1" spans="1:18">
      <c r="A36" s="127"/>
      <c r="B36" s="57" t="s">
        <v>72</v>
      </c>
      <c r="C36" s="56"/>
      <c r="D36" s="56"/>
      <c r="E36" s="87"/>
      <c r="F36" s="87"/>
      <c r="G36" s="54">
        <f>ROUND(SUM(G8:G35),2)</f>
        <v>0</v>
      </c>
      <c r="H36" s="87"/>
      <c r="I36" s="54">
        <f>ROUND(SUM(I8:I35),2)</f>
        <v>0</v>
      </c>
      <c r="J36" s="87"/>
      <c r="K36" s="87"/>
      <c r="L36" s="54">
        <f>ROUND(SUM(L8:L35),2)</f>
        <v>0</v>
      </c>
      <c r="M36" s="173"/>
      <c r="N36" s="54"/>
      <c r="O36" s="54">
        <f>ROUND(SUM(O8:O35),2)</f>
        <v>0</v>
      </c>
      <c r="P36" s="54">
        <f t="shared" si="4"/>
        <v>0</v>
      </c>
      <c r="Q36" s="183">
        <f t="shared" si="5"/>
        <v>0</v>
      </c>
      <c r="R36" s="56"/>
    </row>
    <row r="37" ht="13.05" customHeight="1" spans="1:18">
      <c r="A37" s="59" t="e">
        <f>#REF!&amp;#REF!</f>
        <v>#REF!</v>
      </c>
      <c r="C37" s="60"/>
      <c r="D37" s="60"/>
      <c r="E37" s="59"/>
      <c r="F37" s="59"/>
      <c r="G37" s="59"/>
      <c r="H37" s="59"/>
      <c r="I37" s="59"/>
      <c r="J37" s="560"/>
      <c r="K37" s="222"/>
      <c r="L37" s="222"/>
      <c r="M37" s="120" t="e">
        <f>#REF!</f>
        <v>#REF!</v>
      </c>
    </row>
    <row r="38" ht="13.05" customHeight="1" spans="1:18">
      <c r="A38" s="27" t="e">
        <f>#REF!&amp;#REF!&amp;#REF!&amp;#REF!&amp;#REF!&amp;#REF!&amp;#REF!</f>
        <v>#REF!</v>
      </c>
      <c r="M38" s="120" t="e">
        <f>#REF!&amp;#REF!</f>
        <v>#REF!</v>
      </c>
    </row>
  </sheetData>
  <sheetProtection formatCells="0" formatColumns="0" formatRows="0" insertRows="0" deleteRows="0" autoFilter="0"/>
  <mergeCells count="13">
    <mergeCell ref="A2:R2"/>
    <mergeCell ref="A4:R4"/>
    <mergeCell ref="E6:G6"/>
    <mergeCell ref="H6:I6"/>
    <mergeCell ref="J6:L6"/>
    <mergeCell ref="M6:O6"/>
    <mergeCell ref="A6:A7"/>
    <mergeCell ref="B6:B7"/>
    <mergeCell ref="C6:C7"/>
    <mergeCell ref="D6:D7"/>
    <mergeCell ref="P6:P7"/>
    <mergeCell ref="Q6:Q7"/>
    <mergeCell ref="R6:R7"/>
  </mergeCells>
  <hyperlinks>
    <hyperlink ref="A1" location="存货汇总表!B13" display="返回"/>
    <hyperlink ref="B1" location="参数!M37" display="返回索引页"/>
  </hyperlinks>
  <printOptions horizontalCentered="1"/>
  <pageMargins left="0.748031496062992" right="0.748031496062992" top="0.99" bottom="0.75" header="1.24" footer="0.590551181102362"/>
  <pageSetup paperSize="9" scale="95"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workbookViewId="0">
      <pane ySplit="7" topLeftCell="A8" activePane="bottomLeft" state="frozen"/>
      <selection/>
      <selection pane="bottomLeft" activeCell="F23" sqref="F23"/>
    </sheetView>
  </sheetViews>
  <sheetFormatPr defaultColWidth="9.07619047619048" defaultRowHeight="15" customHeight="1"/>
  <cols>
    <col min="1" max="1" width="5.57142857142857" style="27" customWidth="1"/>
    <col min="2" max="2" width="20.2857142857143" style="27" customWidth="1"/>
    <col min="3" max="3" width="8" style="27" customWidth="1"/>
    <col min="4" max="4" width="11.0761904761905" style="27" customWidth="1"/>
    <col min="5" max="5" width="5.28571428571429" style="27" customWidth="1"/>
    <col min="6" max="6" width="8.71428571428571" style="27" hidden="1" customWidth="1" outlineLevel="1"/>
    <col min="7" max="7" width="12.7142857142857" style="27" hidden="1" customWidth="1" outlineLevel="1"/>
    <col min="8" max="8" width="8.71428571428571" style="27" hidden="1" customWidth="1" outlineLevel="1"/>
    <col min="9" max="9" width="12.7142857142857" style="27" hidden="1" customWidth="1" outlineLevel="1"/>
    <col min="10" max="10" width="8.71428571428571" style="120" customWidth="1" collapsed="1"/>
    <col min="11" max="11" width="12.7142857142857" style="29" customWidth="1"/>
    <col min="12" max="12" width="8.71428571428571" style="29" customWidth="1"/>
    <col min="13" max="13" width="12.7142857142857" style="120" customWidth="1"/>
    <col min="14" max="14" width="7.28571428571429" style="29" customWidth="1"/>
    <col min="15" max="15" width="12.7142857142857" style="29" customWidth="1"/>
    <col min="16" max="16" width="10.7142857142857" style="29" customWidth="1"/>
    <col min="17" max="17" width="6.71428571428571" style="29" customWidth="1"/>
    <col min="18" max="18" width="16.2857142857143" style="27" customWidth="1"/>
    <col min="19" max="16384" width="9.07619047619048" style="27"/>
  </cols>
  <sheetData>
    <row r="1" s="22" customFormat="1" customHeight="1" spans="1:18">
      <c r="A1" s="30" t="s">
        <v>116</v>
      </c>
      <c r="B1" s="31" t="s">
        <v>8</v>
      </c>
      <c r="C1" s="32"/>
      <c r="D1" s="32"/>
      <c r="J1" s="115"/>
      <c r="K1" s="34"/>
      <c r="L1" s="34"/>
      <c r="M1" s="115"/>
      <c r="N1" s="34"/>
      <c r="O1" s="34"/>
      <c r="P1" s="34"/>
      <c r="Q1" s="34"/>
    </row>
    <row r="2" s="23" customFormat="1" ht="18" customHeight="1" spans="1:18">
      <c r="A2" s="35" t="s">
        <v>334</v>
      </c>
      <c r="B2" s="36"/>
      <c r="C2" s="36"/>
      <c r="D2" s="36"/>
      <c r="E2" s="36"/>
      <c r="F2" s="36"/>
      <c r="G2" s="36"/>
      <c r="H2" s="36"/>
      <c r="I2" s="36"/>
      <c r="J2" s="36"/>
      <c r="K2" s="36"/>
      <c r="L2" s="36"/>
      <c r="M2" s="36"/>
      <c r="N2" s="36"/>
      <c r="O2" s="36"/>
      <c r="P2" s="36"/>
      <c r="Q2" s="36"/>
      <c r="R2" s="36"/>
    </row>
    <row r="3" s="23" customFormat="1" ht="11.2" customHeight="1" spans="1:18">
      <c r="A3" s="6"/>
      <c r="B3" s="6"/>
      <c r="C3" s="6"/>
      <c r="D3" s="6"/>
      <c r="E3" s="6"/>
      <c r="F3" s="6"/>
      <c r="G3" s="6"/>
      <c r="H3" s="6"/>
      <c r="I3" s="6"/>
      <c r="J3" s="6"/>
      <c r="K3" s="37"/>
      <c r="L3" s="37"/>
      <c r="M3" s="6"/>
      <c r="N3" s="37"/>
      <c r="O3" s="37"/>
      <c r="P3" s="37"/>
      <c r="Q3" s="37"/>
      <c r="R3" s="38" t="s">
        <v>335</v>
      </c>
    </row>
    <row r="4" ht="11.2" customHeight="1" spans="1:18">
      <c r="A4" s="39" t="e">
        <f>#REF!&amp;#REF!&amp;#REF!&amp;#REF!&amp;#REF!&amp;#REF!&amp;#REF!</f>
        <v>#REF!</v>
      </c>
      <c r="B4" s="39"/>
      <c r="C4" s="39"/>
      <c r="D4" s="39"/>
      <c r="E4" s="39"/>
      <c r="F4" s="39"/>
      <c r="G4" s="39"/>
      <c r="H4" s="39"/>
      <c r="I4" s="39"/>
      <c r="J4" s="39"/>
      <c r="K4" s="39"/>
      <c r="L4" s="39"/>
      <c r="M4" s="39"/>
      <c r="N4" s="39"/>
      <c r="O4" s="39"/>
      <c r="P4" s="39"/>
      <c r="Q4" s="39"/>
      <c r="R4" s="39"/>
    </row>
    <row r="5" ht="11.2" customHeight="1" spans="1:18">
      <c r="A5" s="40" t="e">
        <f>#REF!&amp;#REF!</f>
        <v>#REF!</v>
      </c>
      <c r="B5" s="40"/>
      <c r="C5" s="59"/>
      <c r="D5" s="59"/>
      <c r="O5" s="43"/>
      <c r="P5" s="43"/>
      <c r="R5" s="44" t="s">
        <v>35</v>
      </c>
    </row>
    <row r="6" s="71" customFormat="1" ht="13.05" customHeight="1" spans="1:18">
      <c r="A6" s="73" t="s">
        <v>102</v>
      </c>
      <c r="B6" s="74" t="s">
        <v>302</v>
      </c>
      <c r="C6" s="74" t="s">
        <v>336</v>
      </c>
      <c r="D6" s="74" t="s">
        <v>337</v>
      </c>
      <c r="E6" s="274" t="s">
        <v>303</v>
      </c>
      <c r="F6" s="605" t="s">
        <v>120</v>
      </c>
      <c r="G6" s="606"/>
      <c r="H6" s="605" t="s">
        <v>121</v>
      </c>
      <c r="I6" s="606"/>
      <c r="J6" s="605" t="s">
        <v>122</v>
      </c>
      <c r="K6" s="606"/>
      <c r="L6" s="607" t="s">
        <v>307</v>
      </c>
      <c r="M6" s="277" t="s">
        <v>123</v>
      </c>
      <c r="N6" s="393"/>
      <c r="O6" s="394"/>
      <c r="P6" s="335" t="s">
        <v>168</v>
      </c>
      <c r="Q6" s="335" t="s">
        <v>125</v>
      </c>
      <c r="R6" s="74" t="s">
        <v>256</v>
      </c>
    </row>
    <row r="7" s="24" customFormat="1" ht="13.05" customHeight="1" spans="1:18">
      <c r="A7" s="80"/>
      <c r="B7" s="81"/>
      <c r="C7" s="84"/>
      <c r="D7" s="84"/>
      <c r="E7" s="283"/>
      <c r="F7" s="608" t="s">
        <v>304</v>
      </c>
      <c r="G7" s="48" t="s">
        <v>319</v>
      </c>
      <c r="H7" s="608" t="s">
        <v>304</v>
      </c>
      <c r="I7" s="48" t="s">
        <v>319</v>
      </c>
      <c r="J7" s="608" t="s">
        <v>304</v>
      </c>
      <c r="K7" s="48" t="s">
        <v>319</v>
      </c>
      <c r="L7" s="609"/>
      <c r="M7" s="610" t="s">
        <v>338</v>
      </c>
      <c r="N7" s="49" t="s">
        <v>339</v>
      </c>
      <c r="O7" s="49" t="s">
        <v>306</v>
      </c>
      <c r="P7" s="339"/>
      <c r="Q7" s="339"/>
      <c r="R7" s="81"/>
    </row>
    <row r="8" s="25" customFormat="1" ht="14" customHeight="1" spans="1:18">
      <c r="A8" s="50">
        <v>1</v>
      </c>
      <c r="B8" s="51"/>
      <c r="C8" s="51"/>
      <c r="D8" s="51"/>
      <c r="E8" s="50"/>
      <c r="F8" s="53"/>
      <c r="G8" s="53"/>
      <c r="H8" s="53"/>
      <c r="I8" s="53"/>
      <c r="J8" s="611">
        <f>F8+H8</f>
        <v>0</v>
      </c>
      <c r="K8" s="86">
        <f>G8+I8</f>
        <v>0</v>
      </c>
      <c r="L8" s="55"/>
      <c r="M8" s="111"/>
      <c r="N8" s="53"/>
      <c r="O8" s="155">
        <f>M8*N8/100</f>
        <v>0</v>
      </c>
      <c r="P8" s="155">
        <f>IF((O8-K8)=0,0,O8-K8)</f>
        <v>0</v>
      </c>
      <c r="Q8" s="156">
        <f>IF(P8=0,0,IF(P8=O8,100,IF(K8&lt;0,-(P8/K8*100),IF(P8&gt;0,ABS(P8/K8*100),(P8/K8*100)))))</f>
        <v>0</v>
      </c>
      <c r="R8" s="50"/>
    </row>
    <row r="9" s="25" customFormat="1" ht="14" customHeight="1" spans="1:18">
      <c r="A9" s="50"/>
      <c r="B9" s="51"/>
      <c r="C9" s="51"/>
      <c r="D9" s="51"/>
      <c r="E9" s="50"/>
      <c r="F9" s="53"/>
      <c r="G9" s="53"/>
      <c r="H9" s="53"/>
      <c r="I9" s="53"/>
      <c r="J9" s="611">
        <f t="shared" ref="J9:J35" si="0">F9+H9</f>
        <v>0</v>
      </c>
      <c r="K9" s="86">
        <f t="shared" ref="K9:K35" si="1">G9+I9</f>
        <v>0</v>
      </c>
      <c r="L9" s="55"/>
      <c r="M9" s="111"/>
      <c r="N9" s="53"/>
      <c r="O9" s="155">
        <f t="shared" ref="O9:O35" si="2">M9*N9/100</f>
        <v>0</v>
      </c>
      <c r="P9" s="155">
        <f t="shared" ref="P9:P36" si="3">IF((O9-K9)=0,0,O9-K9)</f>
        <v>0</v>
      </c>
      <c r="Q9" s="156">
        <f t="shared" ref="Q9:Q36" si="4">IF(P9=0,0,IF(P9=O9,100,IF(K9&lt;0,-(P9/K9*100),IF(P9&gt;0,ABS(P9/K9*100),(P9/K9*100)))))</f>
        <v>0</v>
      </c>
      <c r="R9" s="50"/>
    </row>
    <row r="10" s="25" customFormat="1" ht="14" customHeight="1" spans="1:18">
      <c r="A10" s="50"/>
      <c r="B10" s="51"/>
      <c r="C10" s="51"/>
      <c r="D10" s="51"/>
      <c r="E10" s="50"/>
      <c r="F10" s="53"/>
      <c r="G10" s="53"/>
      <c r="H10" s="53"/>
      <c r="I10" s="53"/>
      <c r="J10" s="611">
        <f t="shared" si="0"/>
        <v>0</v>
      </c>
      <c r="K10" s="86">
        <f t="shared" si="1"/>
        <v>0</v>
      </c>
      <c r="L10" s="55"/>
      <c r="M10" s="111"/>
      <c r="N10" s="53"/>
      <c r="O10" s="155">
        <f t="shared" si="2"/>
        <v>0</v>
      </c>
      <c r="P10" s="155">
        <f t="shared" si="3"/>
        <v>0</v>
      </c>
      <c r="Q10" s="156">
        <f t="shared" si="4"/>
        <v>0</v>
      </c>
      <c r="R10" s="50"/>
    </row>
    <row r="11" s="25" customFormat="1" ht="14" customHeight="1" spans="1:18">
      <c r="A11" s="50"/>
      <c r="B11" s="51"/>
      <c r="C11" s="51"/>
      <c r="D11" s="51"/>
      <c r="E11" s="50"/>
      <c r="F11" s="53"/>
      <c r="G11" s="53"/>
      <c r="H11" s="53"/>
      <c r="I11" s="53"/>
      <c r="J11" s="611">
        <f t="shared" si="0"/>
        <v>0</v>
      </c>
      <c r="K11" s="86">
        <f t="shared" si="1"/>
        <v>0</v>
      </c>
      <c r="L11" s="55"/>
      <c r="M11" s="111"/>
      <c r="N11" s="53"/>
      <c r="O11" s="155">
        <f t="shared" si="2"/>
        <v>0</v>
      </c>
      <c r="P11" s="155">
        <f t="shared" si="3"/>
        <v>0</v>
      </c>
      <c r="Q11" s="156">
        <f t="shared" si="4"/>
        <v>0</v>
      </c>
      <c r="R11" s="50"/>
    </row>
    <row r="12" s="25" customFormat="1" ht="14" customHeight="1" spans="1:18">
      <c r="A12" s="50"/>
      <c r="B12" s="51"/>
      <c r="C12" s="51"/>
      <c r="D12" s="51"/>
      <c r="E12" s="50"/>
      <c r="F12" s="53"/>
      <c r="G12" s="53"/>
      <c r="H12" s="53"/>
      <c r="I12" s="53"/>
      <c r="J12" s="611">
        <f t="shared" si="0"/>
        <v>0</v>
      </c>
      <c r="K12" s="86">
        <f t="shared" si="1"/>
        <v>0</v>
      </c>
      <c r="L12" s="55"/>
      <c r="M12" s="111"/>
      <c r="N12" s="53"/>
      <c r="O12" s="155">
        <f t="shared" si="2"/>
        <v>0</v>
      </c>
      <c r="P12" s="155">
        <f t="shared" si="3"/>
        <v>0</v>
      </c>
      <c r="Q12" s="156">
        <f t="shared" si="4"/>
        <v>0</v>
      </c>
      <c r="R12" s="50"/>
    </row>
    <row r="13" s="25" customFormat="1" ht="14" customHeight="1" spans="1:18">
      <c r="A13" s="50"/>
      <c r="B13" s="51"/>
      <c r="C13" s="51"/>
      <c r="D13" s="51"/>
      <c r="E13" s="50"/>
      <c r="F13" s="53"/>
      <c r="G13" s="53"/>
      <c r="H13" s="53"/>
      <c r="I13" s="53"/>
      <c r="J13" s="611">
        <f t="shared" si="0"/>
        <v>0</v>
      </c>
      <c r="K13" s="86">
        <f t="shared" si="1"/>
        <v>0</v>
      </c>
      <c r="L13" s="55"/>
      <c r="M13" s="111"/>
      <c r="N13" s="53"/>
      <c r="O13" s="155">
        <f t="shared" si="2"/>
        <v>0</v>
      </c>
      <c r="P13" s="155">
        <f t="shared" si="3"/>
        <v>0</v>
      </c>
      <c r="Q13" s="156">
        <f t="shared" si="4"/>
        <v>0</v>
      </c>
      <c r="R13" s="50"/>
    </row>
    <row r="14" s="25" customFormat="1" ht="14" customHeight="1" spans="1:18">
      <c r="A14" s="50"/>
      <c r="B14" s="51"/>
      <c r="C14" s="51"/>
      <c r="D14" s="51"/>
      <c r="E14" s="50"/>
      <c r="F14" s="53"/>
      <c r="G14" s="53"/>
      <c r="H14" s="53"/>
      <c r="I14" s="53"/>
      <c r="J14" s="611">
        <f t="shared" si="0"/>
        <v>0</v>
      </c>
      <c r="K14" s="86">
        <f t="shared" si="1"/>
        <v>0</v>
      </c>
      <c r="L14" s="55"/>
      <c r="M14" s="111"/>
      <c r="N14" s="53"/>
      <c r="O14" s="155">
        <f t="shared" si="2"/>
        <v>0</v>
      </c>
      <c r="P14" s="155">
        <f t="shared" si="3"/>
        <v>0</v>
      </c>
      <c r="Q14" s="156">
        <f t="shared" si="4"/>
        <v>0</v>
      </c>
      <c r="R14" s="50"/>
    </row>
    <row r="15" s="25" customFormat="1" ht="14" customHeight="1" spans="1:18">
      <c r="A15" s="50"/>
      <c r="B15" s="51"/>
      <c r="C15" s="51"/>
      <c r="D15" s="51"/>
      <c r="E15" s="50"/>
      <c r="F15" s="53"/>
      <c r="G15" s="53"/>
      <c r="H15" s="53"/>
      <c r="I15" s="53"/>
      <c r="J15" s="611">
        <f t="shared" si="0"/>
        <v>0</v>
      </c>
      <c r="K15" s="86">
        <f t="shared" si="1"/>
        <v>0</v>
      </c>
      <c r="L15" s="55"/>
      <c r="M15" s="111"/>
      <c r="N15" s="53"/>
      <c r="O15" s="155">
        <f t="shared" si="2"/>
        <v>0</v>
      </c>
      <c r="P15" s="155">
        <f t="shared" si="3"/>
        <v>0</v>
      </c>
      <c r="Q15" s="156">
        <f t="shared" si="4"/>
        <v>0</v>
      </c>
      <c r="R15" s="50"/>
    </row>
    <row r="16" s="25" customFormat="1" ht="14" customHeight="1" spans="1:18">
      <c r="A16" s="50"/>
      <c r="B16" s="51"/>
      <c r="C16" s="51"/>
      <c r="D16" s="51"/>
      <c r="E16" s="50"/>
      <c r="F16" s="53"/>
      <c r="G16" s="53"/>
      <c r="H16" s="53"/>
      <c r="I16" s="53"/>
      <c r="J16" s="611">
        <f t="shared" si="0"/>
        <v>0</v>
      </c>
      <c r="K16" s="86">
        <f t="shared" si="1"/>
        <v>0</v>
      </c>
      <c r="L16" s="55"/>
      <c r="M16" s="111"/>
      <c r="N16" s="53"/>
      <c r="O16" s="155">
        <f t="shared" si="2"/>
        <v>0</v>
      </c>
      <c r="P16" s="155">
        <f t="shared" si="3"/>
        <v>0</v>
      </c>
      <c r="Q16" s="156">
        <f t="shared" si="4"/>
        <v>0</v>
      </c>
      <c r="R16" s="50"/>
    </row>
    <row r="17" s="25" customFormat="1" ht="14" customHeight="1" spans="1:18">
      <c r="A17" s="50"/>
      <c r="B17" s="51"/>
      <c r="C17" s="51"/>
      <c r="D17" s="51"/>
      <c r="E17" s="50"/>
      <c r="F17" s="53"/>
      <c r="G17" s="53"/>
      <c r="H17" s="53"/>
      <c r="I17" s="53"/>
      <c r="J17" s="611">
        <f t="shared" si="0"/>
        <v>0</v>
      </c>
      <c r="K17" s="86">
        <f t="shared" si="1"/>
        <v>0</v>
      </c>
      <c r="L17" s="55"/>
      <c r="M17" s="111"/>
      <c r="N17" s="53"/>
      <c r="O17" s="155">
        <f t="shared" si="2"/>
        <v>0</v>
      </c>
      <c r="P17" s="155">
        <f t="shared" si="3"/>
        <v>0</v>
      </c>
      <c r="Q17" s="156">
        <f t="shared" si="4"/>
        <v>0</v>
      </c>
      <c r="R17" s="50"/>
    </row>
    <row r="18" s="25" customFormat="1" ht="14" customHeight="1" spans="1:18">
      <c r="A18" s="50"/>
      <c r="B18" s="51"/>
      <c r="C18" s="51"/>
      <c r="D18" s="51"/>
      <c r="E18" s="50"/>
      <c r="F18" s="53"/>
      <c r="G18" s="53"/>
      <c r="H18" s="53"/>
      <c r="I18" s="53"/>
      <c r="J18" s="611">
        <f t="shared" si="0"/>
        <v>0</v>
      </c>
      <c r="K18" s="86">
        <f t="shared" si="1"/>
        <v>0</v>
      </c>
      <c r="L18" s="55"/>
      <c r="M18" s="111"/>
      <c r="N18" s="53"/>
      <c r="O18" s="155">
        <f t="shared" si="2"/>
        <v>0</v>
      </c>
      <c r="P18" s="155">
        <f t="shared" si="3"/>
        <v>0</v>
      </c>
      <c r="Q18" s="156">
        <f t="shared" si="4"/>
        <v>0</v>
      </c>
      <c r="R18" s="50"/>
    </row>
    <row r="19" s="25" customFormat="1" ht="14" customHeight="1" spans="1:18">
      <c r="A19" s="50"/>
      <c r="B19" s="51"/>
      <c r="C19" s="51"/>
      <c r="D19" s="51"/>
      <c r="E19" s="50"/>
      <c r="F19" s="53"/>
      <c r="G19" s="53"/>
      <c r="H19" s="53"/>
      <c r="I19" s="53"/>
      <c r="J19" s="611">
        <f t="shared" si="0"/>
        <v>0</v>
      </c>
      <c r="K19" s="86">
        <f t="shared" si="1"/>
        <v>0</v>
      </c>
      <c r="L19" s="55"/>
      <c r="M19" s="111"/>
      <c r="N19" s="53"/>
      <c r="O19" s="155">
        <f t="shared" si="2"/>
        <v>0</v>
      </c>
      <c r="P19" s="155">
        <f t="shared" si="3"/>
        <v>0</v>
      </c>
      <c r="Q19" s="156">
        <f t="shared" si="4"/>
        <v>0</v>
      </c>
      <c r="R19" s="50"/>
    </row>
    <row r="20" s="25" customFormat="1" ht="14" customHeight="1" spans="1:18">
      <c r="A20" s="50"/>
      <c r="B20" s="51"/>
      <c r="C20" s="51"/>
      <c r="D20" s="51"/>
      <c r="E20" s="50"/>
      <c r="F20" s="53"/>
      <c r="G20" s="53"/>
      <c r="H20" s="53"/>
      <c r="I20" s="53"/>
      <c r="J20" s="611">
        <f t="shared" si="0"/>
        <v>0</v>
      </c>
      <c r="K20" s="86">
        <f t="shared" si="1"/>
        <v>0</v>
      </c>
      <c r="L20" s="55"/>
      <c r="M20" s="111"/>
      <c r="N20" s="53"/>
      <c r="O20" s="155">
        <f t="shared" si="2"/>
        <v>0</v>
      </c>
      <c r="P20" s="155">
        <f t="shared" si="3"/>
        <v>0</v>
      </c>
      <c r="Q20" s="156">
        <f t="shared" si="4"/>
        <v>0</v>
      </c>
      <c r="R20" s="50"/>
    </row>
    <row r="21" s="25" customFormat="1" ht="14" customHeight="1" spans="1:18">
      <c r="A21" s="50"/>
      <c r="B21" s="51"/>
      <c r="C21" s="51"/>
      <c r="D21" s="51"/>
      <c r="E21" s="50"/>
      <c r="F21" s="53"/>
      <c r="G21" s="53"/>
      <c r="H21" s="53"/>
      <c r="I21" s="53"/>
      <c r="J21" s="611">
        <f t="shared" si="0"/>
        <v>0</v>
      </c>
      <c r="K21" s="86">
        <f t="shared" si="1"/>
        <v>0</v>
      </c>
      <c r="L21" s="55"/>
      <c r="M21" s="111"/>
      <c r="N21" s="53"/>
      <c r="O21" s="155">
        <f t="shared" si="2"/>
        <v>0</v>
      </c>
      <c r="P21" s="155">
        <f t="shared" si="3"/>
        <v>0</v>
      </c>
      <c r="Q21" s="156">
        <f t="shared" si="4"/>
        <v>0</v>
      </c>
      <c r="R21" s="50"/>
    </row>
    <row r="22" s="25" customFormat="1" ht="14" customHeight="1" spans="1:18">
      <c r="A22" s="50"/>
      <c r="B22" s="51"/>
      <c r="C22" s="51"/>
      <c r="D22" s="51"/>
      <c r="E22" s="50"/>
      <c r="F22" s="53"/>
      <c r="G22" s="53"/>
      <c r="H22" s="53"/>
      <c r="I22" s="53"/>
      <c r="J22" s="611">
        <f t="shared" si="0"/>
        <v>0</v>
      </c>
      <c r="K22" s="86">
        <f t="shared" si="1"/>
        <v>0</v>
      </c>
      <c r="L22" s="55"/>
      <c r="M22" s="111"/>
      <c r="N22" s="53"/>
      <c r="O22" s="155">
        <f t="shared" si="2"/>
        <v>0</v>
      </c>
      <c r="P22" s="155">
        <f t="shared" si="3"/>
        <v>0</v>
      </c>
      <c r="Q22" s="156">
        <f t="shared" si="4"/>
        <v>0</v>
      </c>
      <c r="R22" s="50"/>
    </row>
    <row r="23" s="25" customFormat="1" ht="14" customHeight="1" spans="1:18">
      <c r="A23" s="50"/>
      <c r="B23" s="51"/>
      <c r="C23" s="51"/>
      <c r="D23" s="51"/>
      <c r="E23" s="50"/>
      <c r="F23" s="53"/>
      <c r="G23" s="53"/>
      <c r="H23" s="53"/>
      <c r="I23" s="53"/>
      <c r="J23" s="611">
        <f t="shared" si="0"/>
        <v>0</v>
      </c>
      <c r="K23" s="86">
        <f t="shared" si="1"/>
        <v>0</v>
      </c>
      <c r="L23" s="55"/>
      <c r="M23" s="111"/>
      <c r="N23" s="53"/>
      <c r="O23" s="155">
        <f t="shared" si="2"/>
        <v>0</v>
      </c>
      <c r="P23" s="155">
        <f t="shared" si="3"/>
        <v>0</v>
      </c>
      <c r="Q23" s="156">
        <f t="shared" si="4"/>
        <v>0</v>
      </c>
      <c r="R23" s="50"/>
    </row>
    <row r="24" s="25" customFormat="1" ht="14" customHeight="1" spans="1:18">
      <c r="A24" s="50"/>
      <c r="B24" s="51"/>
      <c r="C24" s="51"/>
      <c r="D24" s="51"/>
      <c r="E24" s="51"/>
      <c r="F24" s="53"/>
      <c r="G24" s="53"/>
      <c r="H24" s="53"/>
      <c r="I24" s="53"/>
      <c r="J24" s="611">
        <f t="shared" si="0"/>
        <v>0</v>
      </c>
      <c r="K24" s="86">
        <f t="shared" si="1"/>
        <v>0</v>
      </c>
      <c r="L24" s="55"/>
      <c r="M24" s="111"/>
      <c r="N24" s="53"/>
      <c r="O24" s="155">
        <f t="shared" si="2"/>
        <v>0</v>
      </c>
      <c r="P24" s="155">
        <f t="shared" si="3"/>
        <v>0</v>
      </c>
      <c r="Q24" s="156">
        <f t="shared" si="4"/>
        <v>0</v>
      </c>
      <c r="R24" s="51"/>
    </row>
    <row r="25" s="25" customFormat="1" ht="14" customHeight="1" spans="1:18">
      <c r="A25" s="50"/>
      <c r="B25" s="51"/>
      <c r="C25" s="51"/>
      <c r="D25" s="51"/>
      <c r="E25" s="51"/>
      <c r="F25" s="53"/>
      <c r="G25" s="53"/>
      <c r="H25" s="53"/>
      <c r="I25" s="53"/>
      <c r="J25" s="611">
        <f t="shared" si="0"/>
        <v>0</v>
      </c>
      <c r="K25" s="86">
        <f t="shared" si="1"/>
        <v>0</v>
      </c>
      <c r="L25" s="55"/>
      <c r="M25" s="111"/>
      <c r="N25" s="53"/>
      <c r="O25" s="155">
        <f t="shared" si="2"/>
        <v>0</v>
      </c>
      <c r="P25" s="155">
        <f t="shared" si="3"/>
        <v>0</v>
      </c>
      <c r="Q25" s="156">
        <f t="shared" si="4"/>
        <v>0</v>
      </c>
      <c r="R25" s="51"/>
    </row>
    <row r="26" s="25" customFormat="1" ht="14" customHeight="1" spans="1:18">
      <c r="A26" s="50"/>
      <c r="B26" s="51"/>
      <c r="C26" s="51"/>
      <c r="D26" s="51"/>
      <c r="E26" s="51"/>
      <c r="F26" s="53"/>
      <c r="G26" s="53"/>
      <c r="H26" s="53"/>
      <c r="I26" s="53"/>
      <c r="J26" s="611">
        <f t="shared" si="0"/>
        <v>0</v>
      </c>
      <c r="K26" s="86">
        <f t="shared" si="1"/>
        <v>0</v>
      </c>
      <c r="L26" s="55"/>
      <c r="M26" s="111"/>
      <c r="N26" s="53"/>
      <c r="O26" s="155">
        <f t="shared" si="2"/>
        <v>0</v>
      </c>
      <c r="P26" s="155">
        <f t="shared" si="3"/>
        <v>0</v>
      </c>
      <c r="Q26" s="156">
        <f t="shared" si="4"/>
        <v>0</v>
      </c>
      <c r="R26" s="51"/>
    </row>
    <row r="27" s="25" customFormat="1" ht="14" customHeight="1" spans="1:18">
      <c r="A27" s="50"/>
      <c r="B27" s="51"/>
      <c r="C27" s="51"/>
      <c r="D27" s="51"/>
      <c r="E27" s="51"/>
      <c r="F27" s="53"/>
      <c r="G27" s="53"/>
      <c r="H27" s="53"/>
      <c r="I27" s="53"/>
      <c r="J27" s="611">
        <f t="shared" si="0"/>
        <v>0</v>
      </c>
      <c r="K27" s="86">
        <f t="shared" si="1"/>
        <v>0</v>
      </c>
      <c r="L27" s="55"/>
      <c r="M27" s="111"/>
      <c r="N27" s="53"/>
      <c r="O27" s="155">
        <f t="shared" si="2"/>
        <v>0</v>
      </c>
      <c r="P27" s="155">
        <f t="shared" si="3"/>
        <v>0</v>
      </c>
      <c r="Q27" s="156">
        <f t="shared" si="4"/>
        <v>0</v>
      </c>
      <c r="R27" s="51"/>
    </row>
    <row r="28" s="25" customFormat="1" ht="14" customHeight="1" spans="1:18">
      <c r="A28" s="50"/>
      <c r="B28" s="51"/>
      <c r="C28" s="51"/>
      <c r="D28" s="51"/>
      <c r="E28" s="51"/>
      <c r="F28" s="53"/>
      <c r="G28" s="53"/>
      <c r="H28" s="53"/>
      <c r="I28" s="53"/>
      <c r="J28" s="611">
        <f t="shared" si="0"/>
        <v>0</v>
      </c>
      <c r="K28" s="86">
        <f t="shared" si="1"/>
        <v>0</v>
      </c>
      <c r="L28" s="55"/>
      <c r="M28" s="111"/>
      <c r="N28" s="53"/>
      <c r="O28" s="155">
        <f t="shared" si="2"/>
        <v>0</v>
      </c>
      <c r="P28" s="155">
        <f t="shared" si="3"/>
        <v>0</v>
      </c>
      <c r="Q28" s="156">
        <f t="shared" si="4"/>
        <v>0</v>
      </c>
      <c r="R28" s="51"/>
    </row>
    <row r="29" s="25" customFormat="1" ht="14" customHeight="1" spans="1:18">
      <c r="A29" s="50"/>
      <c r="B29" s="51"/>
      <c r="C29" s="51"/>
      <c r="D29" s="51"/>
      <c r="E29" s="51"/>
      <c r="F29" s="53"/>
      <c r="G29" s="53"/>
      <c r="H29" s="53"/>
      <c r="I29" s="53"/>
      <c r="J29" s="611">
        <f t="shared" si="0"/>
        <v>0</v>
      </c>
      <c r="K29" s="86">
        <f t="shared" si="1"/>
        <v>0</v>
      </c>
      <c r="L29" s="55"/>
      <c r="M29" s="111"/>
      <c r="N29" s="53"/>
      <c r="O29" s="155">
        <f t="shared" si="2"/>
        <v>0</v>
      </c>
      <c r="P29" s="155">
        <f t="shared" si="3"/>
        <v>0</v>
      </c>
      <c r="Q29" s="156">
        <f t="shared" si="4"/>
        <v>0</v>
      </c>
      <c r="R29" s="51"/>
    </row>
    <row r="30" s="25" customFormat="1" ht="14" customHeight="1" spans="1:18">
      <c r="A30" s="50"/>
      <c r="B30" s="51"/>
      <c r="C30" s="51"/>
      <c r="D30" s="51"/>
      <c r="E30" s="51"/>
      <c r="F30" s="53"/>
      <c r="G30" s="53"/>
      <c r="H30" s="53"/>
      <c r="I30" s="53"/>
      <c r="J30" s="611">
        <f t="shared" si="0"/>
        <v>0</v>
      </c>
      <c r="K30" s="86">
        <f t="shared" si="1"/>
        <v>0</v>
      </c>
      <c r="L30" s="55"/>
      <c r="M30" s="111"/>
      <c r="N30" s="53"/>
      <c r="O30" s="155">
        <f t="shared" si="2"/>
        <v>0</v>
      </c>
      <c r="P30" s="155">
        <f t="shared" si="3"/>
        <v>0</v>
      </c>
      <c r="Q30" s="156">
        <f t="shared" si="4"/>
        <v>0</v>
      </c>
      <c r="R30" s="51"/>
    </row>
    <row r="31" s="25" customFormat="1" ht="14" customHeight="1" spans="1:18">
      <c r="A31" s="50"/>
      <c r="B31" s="51"/>
      <c r="C31" s="51"/>
      <c r="D31" s="51"/>
      <c r="E31" s="51"/>
      <c r="F31" s="53"/>
      <c r="G31" s="53"/>
      <c r="H31" s="53"/>
      <c r="I31" s="53"/>
      <c r="J31" s="611">
        <f t="shared" si="0"/>
        <v>0</v>
      </c>
      <c r="K31" s="86">
        <f t="shared" si="1"/>
        <v>0</v>
      </c>
      <c r="L31" s="55"/>
      <c r="M31" s="111"/>
      <c r="N31" s="53"/>
      <c r="O31" s="155">
        <f t="shared" si="2"/>
        <v>0</v>
      </c>
      <c r="P31" s="155">
        <f t="shared" si="3"/>
        <v>0</v>
      </c>
      <c r="Q31" s="156">
        <f t="shared" si="4"/>
        <v>0</v>
      </c>
      <c r="R31" s="51"/>
    </row>
    <row r="32" s="25" customFormat="1" ht="14" customHeight="1" spans="1:18">
      <c r="A32" s="50"/>
      <c r="B32" s="51"/>
      <c r="C32" s="51"/>
      <c r="D32" s="51"/>
      <c r="E32" s="51"/>
      <c r="F32" s="53"/>
      <c r="G32" s="53"/>
      <c r="H32" s="53"/>
      <c r="I32" s="53"/>
      <c r="J32" s="611">
        <f t="shared" si="0"/>
        <v>0</v>
      </c>
      <c r="K32" s="86">
        <f t="shared" si="1"/>
        <v>0</v>
      </c>
      <c r="L32" s="55"/>
      <c r="M32" s="111"/>
      <c r="N32" s="53"/>
      <c r="O32" s="155">
        <f t="shared" si="2"/>
        <v>0</v>
      </c>
      <c r="P32" s="155">
        <f t="shared" si="3"/>
        <v>0</v>
      </c>
      <c r="Q32" s="156">
        <f t="shared" si="4"/>
        <v>0</v>
      </c>
      <c r="R32" s="51"/>
    </row>
    <row r="33" s="25" customFormat="1" ht="14" customHeight="1" spans="1:18">
      <c r="A33" s="50"/>
      <c r="B33" s="51"/>
      <c r="C33" s="51"/>
      <c r="D33" s="51"/>
      <c r="E33" s="51"/>
      <c r="F33" s="53"/>
      <c r="G33" s="53"/>
      <c r="H33" s="53"/>
      <c r="I33" s="53"/>
      <c r="J33" s="611">
        <f t="shared" si="0"/>
        <v>0</v>
      </c>
      <c r="K33" s="86">
        <f t="shared" si="1"/>
        <v>0</v>
      </c>
      <c r="L33" s="55"/>
      <c r="M33" s="111"/>
      <c r="N33" s="53"/>
      <c r="O33" s="155">
        <f t="shared" si="2"/>
        <v>0</v>
      </c>
      <c r="P33" s="155">
        <f t="shared" si="3"/>
        <v>0</v>
      </c>
      <c r="Q33" s="156">
        <f t="shared" si="4"/>
        <v>0</v>
      </c>
      <c r="R33" s="51"/>
    </row>
    <row r="34" s="25" customFormat="1" ht="14" customHeight="1" spans="1:18">
      <c r="A34" s="50"/>
      <c r="B34" s="51"/>
      <c r="C34" s="51"/>
      <c r="D34" s="51"/>
      <c r="E34" s="51"/>
      <c r="F34" s="53"/>
      <c r="G34" s="53"/>
      <c r="H34" s="53"/>
      <c r="I34" s="53"/>
      <c r="J34" s="611">
        <f t="shared" si="0"/>
        <v>0</v>
      </c>
      <c r="K34" s="86">
        <f t="shared" si="1"/>
        <v>0</v>
      </c>
      <c r="L34" s="55"/>
      <c r="M34" s="111"/>
      <c r="N34" s="53"/>
      <c r="O34" s="155">
        <f t="shared" si="2"/>
        <v>0</v>
      </c>
      <c r="P34" s="155">
        <f t="shared" si="3"/>
        <v>0</v>
      </c>
      <c r="Q34" s="156">
        <f t="shared" si="4"/>
        <v>0</v>
      </c>
      <c r="R34" s="51"/>
    </row>
    <row r="35" s="25" customFormat="1" ht="14" customHeight="1" spans="1:18">
      <c r="A35" s="50"/>
      <c r="B35" s="51"/>
      <c r="C35" s="51"/>
      <c r="D35" s="51"/>
      <c r="E35" s="51"/>
      <c r="F35" s="53"/>
      <c r="G35" s="53"/>
      <c r="H35" s="53"/>
      <c r="I35" s="53"/>
      <c r="J35" s="611">
        <f t="shared" si="0"/>
        <v>0</v>
      </c>
      <c r="K35" s="86">
        <f t="shared" si="1"/>
        <v>0</v>
      </c>
      <c r="L35" s="55"/>
      <c r="M35" s="111"/>
      <c r="N35" s="53"/>
      <c r="O35" s="155">
        <f t="shared" si="2"/>
        <v>0</v>
      </c>
      <c r="P35" s="155">
        <f t="shared" si="3"/>
        <v>0</v>
      </c>
      <c r="Q35" s="156">
        <f t="shared" si="4"/>
        <v>0</v>
      </c>
      <c r="R35" s="51"/>
    </row>
    <row r="36" s="26" customFormat="1" ht="14" customHeight="1" spans="1:18">
      <c r="A36" s="56"/>
      <c r="B36" s="57" t="s">
        <v>72</v>
      </c>
      <c r="C36" s="57"/>
      <c r="D36" s="57"/>
      <c r="E36" s="56"/>
      <c r="F36" s="87"/>
      <c r="G36" s="54">
        <f>ROUND(SUM(G8:G35),2)</f>
        <v>0</v>
      </c>
      <c r="H36" s="87"/>
      <c r="I36" s="54">
        <f>ROUND(SUM(I8:I35),2)</f>
        <v>0</v>
      </c>
      <c r="J36" s="87"/>
      <c r="K36" s="54">
        <f>ROUND(SUM(K8:K35),2)</f>
        <v>0</v>
      </c>
      <c r="L36" s="54"/>
      <c r="M36" s="173"/>
      <c r="N36" s="54"/>
      <c r="O36" s="155">
        <f>ROUND(SUM(O8:O35),2)</f>
        <v>0</v>
      </c>
      <c r="P36" s="54">
        <f t="shared" si="3"/>
        <v>0</v>
      </c>
      <c r="Q36" s="183">
        <f t="shared" si="4"/>
        <v>0</v>
      </c>
      <c r="R36" s="56"/>
    </row>
    <row r="37" ht="13.05" customHeight="1" spans="1:18">
      <c r="A37" s="59" t="e">
        <f>#REF!&amp;#REF!</f>
        <v>#REF!</v>
      </c>
      <c r="E37" s="60"/>
      <c r="F37" s="59"/>
      <c r="G37" s="59"/>
      <c r="H37" s="59"/>
      <c r="I37" s="59"/>
      <c r="J37" s="560"/>
      <c r="K37" s="222"/>
      <c r="L37" s="62"/>
      <c r="M37" s="120" t="e">
        <f>#REF!</f>
        <v>#REF!</v>
      </c>
    </row>
    <row r="38" ht="13.05" customHeight="1" spans="1:18">
      <c r="A38" s="27" t="e">
        <f>#REF!&amp;#REF!&amp;#REF!&amp;#REF!&amp;#REF!&amp;#REF!&amp;#REF!</f>
        <v>#REF!</v>
      </c>
      <c r="M38" s="120" t="e">
        <f>#REF!&amp;#REF!</f>
        <v>#REF!</v>
      </c>
    </row>
  </sheetData>
  <sheetProtection formatCells="0" formatColumns="0" formatRows="0" insertRows="0" deleteRows="0" autoFilter="0"/>
  <mergeCells count="15">
    <mergeCell ref="A2:R2"/>
    <mergeCell ref="A4:R4"/>
    <mergeCell ref="F6:G6"/>
    <mergeCell ref="H6:I6"/>
    <mergeCell ref="J6:K6"/>
    <mergeCell ref="M6:O6"/>
    <mergeCell ref="A6:A7"/>
    <mergeCell ref="B6:B7"/>
    <mergeCell ref="C6:C7"/>
    <mergeCell ref="D6:D7"/>
    <mergeCell ref="E6:E7"/>
    <mergeCell ref="L6:L7"/>
    <mergeCell ref="P6:P7"/>
    <mergeCell ref="Q6:Q7"/>
    <mergeCell ref="R6:R7"/>
  </mergeCells>
  <hyperlinks>
    <hyperlink ref="A1" location="存货汇总表!B14" display="返回"/>
    <hyperlink ref="B1" location="参数!M38" display="返回索引页"/>
  </hyperlinks>
  <printOptions horizontalCentered="1"/>
  <pageMargins left="0.551181102362205" right="0.551181102362205" top="0.826771653543307" bottom="0.590551181102362" header="1.10236220472441" footer="0.511811023622047"/>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
  <sheetViews>
    <sheetView showGridLines="0" showZeros="0" zoomScale="120" zoomScaleNormal="120" defaultGridColor="0" colorId="38" workbookViewId="0">
      <pane ySplit="7" topLeftCell="A29" activePane="bottomLeft" state="frozen"/>
      <selection/>
      <selection pane="bottomLeft" activeCell="A1" sqref="A1"/>
    </sheetView>
  </sheetViews>
  <sheetFormatPr defaultColWidth="9.07619047619048" defaultRowHeight="15" customHeight="1"/>
  <cols>
    <col min="1" max="1" width="5.57142857142857" style="569" customWidth="1"/>
    <col min="2" max="2" width="28.5714285714286" style="569" customWidth="1"/>
    <col min="3" max="3" width="5.28571428571429" style="569" customWidth="1"/>
    <col min="4" max="4" width="9.92380952380952" style="570" customWidth="1"/>
    <col min="5" max="5" width="11" style="570" customWidth="1"/>
    <col min="6" max="6" width="8.71428571428571" style="570" customWidth="1"/>
    <col min="7" max="7" width="9.92380952380952" style="570" customWidth="1"/>
    <col min="8" max="8" width="8.71428571428571" style="571" customWidth="1"/>
    <col min="9" max="10" width="12.0761904761905" style="570" customWidth="1"/>
    <col min="11" max="11" width="8.71428571428571" style="570" customWidth="1"/>
    <col min="12" max="12" width="24.9238095238095" style="569" customWidth="1"/>
    <col min="13" max="13" width="8.07619047619048" style="572" customWidth="1"/>
    <col min="14" max="14" width="4.71428571428571" style="573" customWidth="1"/>
    <col min="15" max="16384" width="9.07619047619048" style="569"/>
  </cols>
  <sheetData>
    <row r="1" customHeight="1" spans="1:14">
      <c r="A1" s="574" t="s">
        <v>116</v>
      </c>
      <c r="B1" s="142" t="s">
        <v>8</v>
      </c>
    </row>
    <row r="2" s="563" customFormat="1" ht="18" customHeight="1" spans="1:14">
      <c r="A2" s="575" t="s">
        <v>340</v>
      </c>
      <c r="B2" s="575"/>
      <c r="C2" s="575"/>
      <c r="D2" s="575"/>
      <c r="E2" s="575"/>
      <c r="F2" s="575"/>
      <c r="G2" s="575"/>
      <c r="H2" s="575"/>
      <c r="I2" s="575"/>
      <c r="J2" s="575"/>
      <c r="K2" s="575"/>
      <c r="L2" s="575"/>
      <c r="M2" s="576"/>
      <c r="N2" s="577"/>
    </row>
    <row r="3" s="563" customFormat="1" ht="11.2" customHeight="1" spans="1:14">
      <c r="A3" s="575"/>
      <c r="B3" s="575"/>
      <c r="C3" s="575"/>
      <c r="D3" s="575"/>
      <c r="E3" s="575"/>
      <c r="F3" s="575"/>
      <c r="G3" s="575"/>
      <c r="H3" s="575"/>
      <c r="I3" s="575"/>
      <c r="J3" s="575"/>
      <c r="K3" s="575"/>
      <c r="L3" s="99" t="s">
        <v>341</v>
      </c>
      <c r="M3" s="576"/>
      <c r="N3" s="577"/>
    </row>
    <row r="4" s="564" customFormat="1" ht="11.2" customHeight="1" spans="1:14">
      <c r="A4" s="578" t="e">
        <f>#REF!&amp;#REF!&amp;#REF!&amp;#REF!&amp;#REF!&amp;#REF!&amp;#REF!</f>
        <v>#REF!</v>
      </c>
      <c r="B4" s="578"/>
      <c r="C4" s="578"/>
      <c r="D4" s="578"/>
      <c r="E4" s="578"/>
      <c r="F4" s="578"/>
      <c r="G4" s="578"/>
      <c r="H4" s="578"/>
      <c r="I4" s="578"/>
      <c r="J4" s="578"/>
      <c r="K4" s="578"/>
      <c r="L4" s="578"/>
      <c r="M4" s="579"/>
      <c r="N4" s="580"/>
    </row>
    <row r="5" s="565" customFormat="1" ht="11.2" customHeight="1" spans="1:14">
      <c r="A5" s="581" t="e">
        <f>#REF!&amp;#REF!</f>
        <v>#REF!</v>
      </c>
      <c r="B5" s="581"/>
      <c r="D5" s="582"/>
      <c r="E5" s="582"/>
      <c r="F5" s="583"/>
      <c r="G5" s="582"/>
      <c r="H5" s="578"/>
      <c r="I5" s="584"/>
      <c r="J5" s="584"/>
      <c r="K5" s="582"/>
      <c r="L5" s="106" t="s">
        <v>35</v>
      </c>
      <c r="M5" s="585"/>
      <c r="N5" s="586"/>
    </row>
    <row r="6" s="566" customFormat="1" ht="13.05" customHeight="1" spans="1:14">
      <c r="A6" s="185" t="s">
        <v>102</v>
      </c>
      <c r="B6" s="510" t="s">
        <v>302</v>
      </c>
      <c r="C6" s="539" t="s">
        <v>342</v>
      </c>
      <c r="D6" s="540" t="s">
        <v>122</v>
      </c>
      <c r="E6" s="540"/>
      <c r="F6" s="587" t="s">
        <v>123</v>
      </c>
      <c r="G6" s="588"/>
      <c r="H6" s="588"/>
      <c r="I6" s="589"/>
      <c r="J6" s="590" t="s">
        <v>168</v>
      </c>
      <c r="K6" s="552" t="s">
        <v>343</v>
      </c>
      <c r="L6" s="510" t="s">
        <v>344</v>
      </c>
      <c r="M6" s="591" t="s">
        <v>345</v>
      </c>
      <c r="N6" s="592" t="s">
        <v>346</v>
      </c>
    </row>
    <row r="7" s="567" customFormat="1" ht="13.05" customHeight="1" outlineLevel="1" spans="1:14">
      <c r="A7" s="185"/>
      <c r="B7" s="510"/>
      <c r="C7" s="593"/>
      <c r="D7" s="550" t="s">
        <v>347</v>
      </c>
      <c r="E7" s="540" t="s">
        <v>348</v>
      </c>
      <c r="F7" s="552" t="s">
        <v>307</v>
      </c>
      <c r="G7" s="552" t="s">
        <v>308</v>
      </c>
      <c r="H7" s="185" t="s">
        <v>339</v>
      </c>
      <c r="I7" s="552" t="s">
        <v>348</v>
      </c>
      <c r="J7" s="594"/>
      <c r="K7" s="552"/>
      <c r="L7" s="510"/>
      <c r="M7" s="591"/>
      <c r="N7" s="592"/>
    </row>
    <row r="8" s="566" customFormat="1" ht="13.05" customHeight="1" outlineLevel="2" spans="1:14">
      <c r="A8" s="185">
        <v>1</v>
      </c>
      <c r="B8" s="595"/>
      <c r="C8" s="185"/>
      <c r="D8" s="596"/>
      <c r="E8" s="597"/>
      <c r="F8" s="596"/>
      <c r="G8" s="596"/>
      <c r="H8" s="598">
        <f>IF(OR(M8=0,N8=0),0,ROUND(IF(ROUND((N8*12-(#REF!-M8)*12)/(N8*12),2)&lt;=0.15,0.15,ROUND((N8*12-(#REF!-M8)*12)/(N8*12),2))*200,-1)/2)</f>
        <v>0</v>
      </c>
      <c r="I8" s="599">
        <f>ROUND(G8*F8*H8/100,2)</f>
        <v>0</v>
      </c>
      <c r="J8" s="599">
        <f>IF((I8-E8)=0,0,I8-E8)</f>
        <v>0</v>
      </c>
      <c r="K8" s="600">
        <f>IF(J8=0,0,IF(J8=I8,100,IF(J8&gt;0,ABS(J8/E8*100),IF(E8&lt;0,-(J8/E8*100),J8/E8*100))))</f>
        <v>0</v>
      </c>
      <c r="L8" s="185"/>
      <c r="M8" s="591"/>
      <c r="N8" s="592"/>
    </row>
    <row r="9" s="566" customFormat="1" ht="13.05" customHeight="1" outlineLevel="2" spans="1:14">
      <c r="A9" s="185"/>
      <c r="B9" s="595"/>
      <c r="C9" s="185"/>
      <c r="D9" s="596"/>
      <c r="E9" s="597"/>
      <c r="F9" s="596"/>
      <c r="G9" s="596"/>
      <c r="H9" s="598">
        <f>IF(OR(M9=0,N9=0),0,ROUND(IF(ROUND((N9*12-(#REF!-M9)*12)/(N9*12),2)&lt;=0.15,0.15,ROUND((N9*12-(#REF!-M9)*12)/(N9*12),2))*200,-1)/2)</f>
        <v>0</v>
      </c>
      <c r="I9" s="599">
        <f t="shared" ref="I9:I35" si="0">ROUND(G9*F9*H9/100,2)</f>
        <v>0</v>
      </c>
      <c r="J9" s="599">
        <f t="shared" ref="J9:J26" si="1">IF((I9-E9)=0,0,I9-E9)</f>
        <v>0</v>
      </c>
      <c r="K9" s="600">
        <f t="shared" ref="K9:K26" si="2">IF(J9=0,0,IF(J9=I9,100,IF(J9&gt;0,ABS(J9/E9*100),IF(E9&lt;0,-(J9/E9*100),J9/E9*100))))</f>
        <v>0</v>
      </c>
      <c r="L9" s="185"/>
      <c r="M9" s="591"/>
      <c r="N9" s="592"/>
    </row>
    <row r="10" s="566" customFormat="1" ht="13.05" customHeight="1" outlineLevel="2" spans="1:14">
      <c r="A10" s="185"/>
      <c r="B10" s="595"/>
      <c r="C10" s="185"/>
      <c r="D10" s="596"/>
      <c r="E10" s="597"/>
      <c r="F10" s="596"/>
      <c r="G10" s="596"/>
      <c r="H10" s="598">
        <f>IF(OR(M10=0,N10=0),0,ROUND(IF(ROUND((N10*12-(#REF!-M10)*12)/(N10*12),2)&lt;=0.15,0.15,ROUND((N10*12-(#REF!-M10)*12)/(N10*12),2))*200,-1)/2)</f>
        <v>0</v>
      </c>
      <c r="I10" s="599">
        <f t="shared" si="0"/>
        <v>0</v>
      </c>
      <c r="J10" s="599">
        <f t="shared" si="1"/>
        <v>0</v>
      </c>
      <c r="K10" s="600">
        <f t="shared" si="2"/>
        <v>0</v>
      </c>
      <c r="L10" s="185"/>
      <c r="M10" s="591"/>
      <c r="N10" s="592"/>
    </row>
    <row r="11" s="566" customFormat="1" ht="13.05" customHeight="1" outlineLevel="2" spans="1:14">
      <c r="A11" s="185"/>
      <c r="B11" s="595"/>
      <c r="C11" s="185"/>
      <c r="D11" s="596"/>
      <c r="E11" s="597"/>
      <c r="F11" s="596"/>
      <c r="G11" s="596"/>
      <c r="H11" s="598">
        <f>IF(OR(M11=0,N11=0),0,ROUND(IF(ROUND((N11*12-(#REF!-M11)*12)/(N11*12),2)&lt;=0.15,0.15,ROUND((N11*12-(#REF!-M11)*12)/(N11*12),2))*200,-1)/2)</f>
        <v>0</v>
      </c>
      <c r="I11" s="599">
        <f t="shared" si="0"/>
        <v>0</v>
      </c>
      <c r="J11" s="599">
        <f t="shared" si="1"/>
        <v>0</v>
      </c>
      <c r="K11" s="600">
        <f t="shared" si="2"/>
        <v>0</v>
      </c>
      <c r="L11" s="185"/>
      <c r="M11" s="591"/>
      <c r="N11" s="592"/>
    </row>
    <row r="12" s="566" customFormat="1" ht="13.05" customHeight="1" outlineLevel="2" spans="1:14">
      <c r="A12" s="185"/>
      <c r="B12" s="595"/>
      <c r="C12" s="185"/>
      <c r="D12" s="596"/>
      <c r="E12" s="597"/>
      <c r="F12" s="596"/>
      <c r="G12" s="596"/>
      <c r="H12" s="598">
        <f>IF(OR(M12=0,N12=0),0,ROUND(IF(ROUND((N12*12-(#REF!-M12)*12)/(N12*12),2)&lt;=0.15,0.15,ROUND((N12*12-(#REF!-M12)*12)/(N12*12),2))*200,-1)/2)</f>
        <v>0</v>
      </c>
      <c r="I12" s="599">
        <f t="shared" si="0"/>
        <v>0</v>
      </c>
      <c r="J12" s="599">
        <f t="shared" si="1"/>
        <v>0</v>
      </c>
      <c r="K12" s="600">
        <f t="shared" si="2"/>
        <v>0</v>
      </c>
      <c r="L12" s="185"/>
      <c r="M12" s="591"/>
      <c r="N12" s="592"/>
    </row>
    <row r="13" s="566" customFormat="1" ht="13.05" customHeight="1" outlineLevel="2" spans="1:14">
      <c r="A13" s="185"/>
      <c r="B13" s="595"/>
      <c r="C13" s="185"/>
      <c r="D13" s="596"/>
      <c r="E13" s="597"/>
      <c r="F13" s="596"/>
      <c r="G13" s="596"/>
      <c r="H13" s="598">
        <f>IF(OR(M13=0,N13=0),0,ROUND(IF(ROUND((N13*12-(#REF!-M13)*12)/(N13*12),2)&lt;=0.15,0.15,ROUND((N13*12-(#REF!-M13)*12)/(N13*12),2))*200,-1)/2)</f>
        <v>0</v>
      </c>
      <c r="I13" s="599">
        <f t="shared" si="0"/>
        <v>0</v>
      </c>
      <c r="J13" s="599">
        <f t="shared" si="1"/>
        <v>0</v>
      </c>
      <c r="K13" s="600">
        <f t="shared" si="2"/>
        <v>0</v>
      </c>
      <c r="L13" s="185"/>
      <c r="M13" s="591"/>
      <c r="N13" s="592"/>
    </row>
    <row r="14" s="566" customFormat="1" ht="13.05" customHeight="1" outlineLevel="2" spans="1:14">
      <c r="A14" s="185"/>
      <c r="B14" s="595"/>
      <c r="C14" s="185"/>
      <c r="D14" s="596"/>
      <c r="E14" s="597"/>
      <c r="F14" s="596"/>
      <c r="G14" s="596"/>
      <c r="H14" s="598">
        <f>IF(OR(M14=0,N14=0),0,ROUND(IF(ROUND((N14*12-(#REF!-M14)*12)/(N14*12),2)&lt;=0.15,0.15,ROUND((N14*12-(#REF!-M14)*12)/(N14*12),2))*200,-1)/2)</f>
        <v>0</v>
      </c>
      <c r="I14" s="599">
        <f t="shared" si="0"/>
        <v>0</v>
      </c>
      <c r="J14" s="599">
        <f t="shared" si="1"/>
        <v>0</v>
      </c>
      <c r="K14" s="600">
        <f t="shared" si="2"/>
        <v>0</v>
      </c>
      <c r="L14" s="185"/>
      <c r="M14" s="591"/>
      <c r="N14" s="592"/>
    </row>
    <row r="15" s="566" customFormat="1" ht="13.05" customHeight="1" outlineLevel="2" spans="1:14">
      <c r="A15" s="185"/>
      <c r="B15" s="595"/>
      <c r="C15" s="185"/>
      <c r="D15" s="596"/>
      <c r="E15" s="597"/>
      <c r="F15" s="596"/>
      <c r="G15" s="596"/>
      <c r="H15" s="598">
        <f>IF(OR(M15=0,N15=0),0,ROUND(IF(ROUND((N15*12-(#REF!-M15)*12)/(N15*12),2)&lt;=0.15,0.15,ROUND((N15*12-(#REF!-M15)*12)/(N15*12),2))*200,-1)/2)</f>
        <v>0</v>
      </c>
      <c r="I15" s="599">
        <f t="shared" si="0"/>
        <v>0</v>
      </c>
      <c r="J15" s="599">
        <f t="shared" si="1"/>
        <v>0</v>
      </c>
      <c r="K15" s="600">
        <f t="shared" si="2"/>
        <v>0</v>
      </c>
      <c r="L15" s="185"/>
      <c r="M15" s="591"/>
      <c r="N15" s="592"/>
    </row>
    <row r="16" s="566" customFormat="1" ht="13.05" customHeight="1" outlineLevel="2" spans="1:14">
      <c r="A16" s="185"/>
      <c r="B16" s="595"/>
      <c r="C16" s="185"/>
      <c r="D16" s="596"/>
      <c r="E16" s="597"/>
      <c r="F16" s="596"/>
      <c r="G16" s="596"/>
      <c r="H16" s="598">
        <f>IF(OR(M16=0,N16=0),0,ROUND(IF(ROUND((N16*12-(#REF!-M16)*12)/(N16*12),2)&lt;=0.15,0.15,ROUND((N16*12-(#REF!-M16)*12)/(N16*12),2))*200,-1)/2)</f>
        <v>0</v>
      </c>
      <c r="I16" s="599">
        <f t="shared" si="0"/>
        <v>0</v>
      </c>
      <c r="J16" s="599">
        <f t="shared" si="1"/>
        <v>0</v>
      </c>
      <c r="K16" s="600">
        <f t="shared" si="2"/>
        <v>0</v>
      </c>
      <c r="L16" s="185"/>
      <c r="M16" s="591"/>
      <c r="N16" s="592"/>
    </row>
    <row r="17" s="566" customFormat="1" ht="13.05" customHeight="1" outlineLevel="2" spans="1:14">
      <c r="A17" s="185"/>
      <c r="B17" s="595"/>
      <c r="C17" s="185"/>
      <c r="D17" s="596"/>
      <c r="E17" s="597"/>
      <c r="F17" s="596"/>
      <c r="G17" s="596"/>
      <c r="H17" s="598">
        <f>IF(OR(M17=0,N17=0),0,ROUND(IF(ROUND((N17*12-(#REF!-M17)*12)/(N17*12),2)&lt;=0.15,0.15,ROUND((N17*12-(#REF!-M17)*12)/(N17*12),2))*200,-1)/2)</f>
        <v>0</v>
      </c>
      <c r="I17" s="599">
        <f t="shared" si="0"/>
        <v>0</v>
      </c>
      <c r="J17" s="599">
        <f t="shared" si="1"/>
        <v>0</v>
      </c>
      <c r="K17" s="600">
        <f t="shared" si="2"/>
        <v>0</v>
      </c>
      <c r="L17" s="185"/>
      <c r="M17" s="591"/>
      <c r="N17" s="592"/>
    </row>
    <row r="18" s="566" customFormat="1" ht="13.05" customHeight="1" outlineLevel="2" spans="1:14">
      <c r="A18" s="185"/>
      <c r="B18" s="595"/>
      <c r="C18" s="185"/>
      <c r="D18" s="596"/>
      <c r="E18" s="597"/>
      <c r="F18" s="596"/>
      <c r="G18" s="596"/>
      <c r="H18" s="598">
        <f>IF(OR(M18=0,N18=0),0,ROUND(IF(ROUND((N18*12-(#REF!-M18)*12)/(N18*12),2)&lt;=0.15,0.15,ROUND((N18*12-(#REF!-M18)*12)/(N18*12),2))*200,-1)/2)</f>
        <v>0</v>
      </c>
      <c r="I18" s="599">
        <f t="shared" si="0"/>
        <v>0</v>
      </c>
      <c r="J18" s="599">
        <f t="shared" si="1"/>
        <v>0</v>
      </c>
      <c r="K18" s="600">
        <f t="shared" si="2"/>
        <v>0</v>
      </c>
      <c r="L18" s="185"/>
      <c r="M18" s="591"/>
      <c r="N18" s="592"/>
    </row>
    <row r="19" s="566" customFormat="1" ht="13.05" customHeight="1" outlineLevel="2" spans="1:14">
      <c r="A19" s="185"/>
      <c r="B19" s="595"/>
      <c r="C19" s="185"/>
      <c r="D19" s="596"/>
      <c r="E19" s="597"/>
      <c r="F19" s="596"/>
      <c r="G19" s="596"/>
      <c r="H19" s="598">
        <f>IF(OR(M19=0,N19=0),0,ROUND(IF(ROUND((N19*12-(#REF!-M19)*12)/(N19*12),2)&lt;=0.15,0.15,ROUND((N19*12-(#REF!-M19)*12)/(N19*12),2))*200,-1)/2)</f>
        <v>0</v>
      </c>
      <c r="I19" s="599">
        <f t="shared" si="0"/>
        <v>0</v>
      </c>
      <c r="J19" s="599">
        <f t="shared" si="1"/>
        <v>0</v>
      </c>
      <c r="K19" s="600">
        <f t="shared" si="2"/>
        <v>0</v>
      </c>
      <c r="L19" s="185"/>
      <c r="M19" s="591"/>
      <c r="N19" s="592"/>
    </row>
    <row r="20" s="566" customFormat="1" ht="13.05" customHeight="1" outlineLevel="2" spans="1:14">
      <c r="A20" s="185"/>
      <c r="B20" s="595"/>
      <c r="C20" s="185"/>
      <c r="D20" s="596"/>
      <c r="E20" s="597"/>
      <c r="F20" s="596"/>
      <c r="G20" s="596"/>
      <c r="H20" s="598">
        <f>IF(OR(M20=0,N20=0),0,ROUND(IF(ROUND((N20*12-(#REF!-M20)*12)/(N20*12),2)&lt;=0.15,0.15,ROUND((N20*12-(#REF!-M20)*12)/(N20*12),2))*200,-1)/2)</f>
        <v>0</v>
      </c>
      <c r="I20" s="599">
        <f t="shared" si="0"/>
        <v>0</v>
      </c>
      <c r="J20" s="599">
        <f t="shared" si="1"/>
        <v>0</v>
      </c>
      <c r="K20" s="600">
        <f t="shared" si="2"/>
        <v>0</v>
      </c>
      <c r="L20" s="185"/>
      <c r="M20" s="591"/>
      <c r="N20" s="592"/>
    </row>
    <row r="21" s="566" customFormat="1" ht="13.05" customHeight="1" outlineLevel="2" spans="1:14">
      <c r="A21" s="185"/>
      <c r="B21" s="595"/>
      <c r="C21" s="185"/>
      <c r="D21" s="596"/>
      <c r="E21" s="597"/>
      <c r="F21" s="596"/>
      <c r="G21" s="596"/>
      <c r="H21" s="598">
        <f>IF(OR(M21=0,N21=0),0,ROUND(IF(ROUND((N21*12-(#REF!-M21)*12)/(N21*12),2)&lt;=0.15,0.15,ROUND((N21*12-(#REF!-M21)*12)/(N21*12),2))*200,-1)/2)</f>
        <v>0</v>
      </c>
      <c r="I21" s="599">
        <f t="shared" si="0"/>
        <v>0</v>
      </c>
      <c r="J21" s="599">
        <f t="shared" si="1"/>
        <v>0</v>
      </c>
      <c r="K21" s="600">
        <f t="shared" si="2"/>
        <v>0</v>
      </c>
      <c r="L21" s="185"/>
      <c r="M21" s="591"/>
      <c r="N21" s="592"/>
    </row>
    <row r="22" s="566" customFormat="1" ht="13.05" customHeight="1" outlineLevel="2" spans="1:14">
      <c r="A22" s="185"/>
      <c r="B22" s="595"/>
      <c r="C22" s="185"/>
      <c r="D22" s="596"/>
      <c r="E22" s="597"/>
      <c r="F22" s="596"/>
      <c r="G22" s="596"/>
      <c r="H22" s="598">
        <f>IF(OR(M22=0,N22=0),0,ROUND(IF(ROUND((N22*12-(#REF!-M22)*12)/(N22*12),2)&lt;=0.15,0.15,ROUND((N22*12-(#REF!-M22)*12)/(N22*12),2))*200,-1)/2)</f>
        <v>0</v>
      </c>
      <c r="I22" s="599">
        <f t="shared" si="0"/>
        <v>0</v>
      </c>
      <c r="J22" s="599">
        <f t="shared" si="1"/>
        <v>0</v>
      </c>
      <c r="K22" s="600">
        <f t="shared" si="2"/>
        <v>0</v>
      </c>
      <c r="L22" s="185"/>
      <c r="M22" s="591"/>
      <c r="N22" s="592"/>
    </row>
    <row r="23" s="566" customFormat="1" ht="13.05" customHeight="1" outlineLevel="2" spans="1:14">
      <c r="A23" s="185"/>
      <c r="B23" s="595"/>
      <c r="C23" s="185"/>
      <c r="D23" s="596"/>
      <c r="E23" s="597"/>
      <c r="F23" s="596"/>
      <c r="G23" s="596"/>
      <c r="H23" s="598">
        <f>IF(OR(M23=0,N23=0),0,ROUND(IF(ROUND((N23*12-(#REF!-M23)*12)/(N23*12),2)&lt;=0.15,0.15,ROUND((N23*12-(#REF!-M23)*12)/(N23*12),2))*200,-1)/2)</f>
        <v>0</v>
      </c>
      <c r="I23" s="599">
        <f t="shared" si="0"/>
        <v>0</v>
      </c>
      <c r="J23" s="599">
        <f t="shared" si="1"/>
        <v>0</v>
      </c>
      <c r="K23" s="600">
        <f t="shared" si="2"/>
        <v>0</v>
      </c>
      <c r="L23" s="185"/>
      <c r="M23" s="591"/>
      <c r="N23" s="592"/>
    </row>
    <row r="24" s="566" customFormat="1" ht="13.05" customHeight="1" outlineLevel="2" spans="1:14">
      <c r="A24" s="185"/>
      <c r="B24" s="595"/>
      <c r="C24" s="185"/>
      <c r="D24" s="596"/>
      <c r="E24" s="597"/>
      <c r="F24" s="596"/>
      <c r="G24" s="596"/>
      <c r="H24" s="598">
        <f>IF(OR(M24=0,N24=0),0,ROUND(IF(ROUND((N24*12-(#REF!-M24)*12)/(N24*12),2)&lt;=0.15,0.15,ROUND((N24*12-(#REF!-M24)*12)/(N24*12),2))*200,-1)/2)</f>
        <v>0</v>
      </c>
      <c r="I24" s="599">
        <f t="shared" si="0"/>
        <v>0</v>
      </c>
      <c r="J24" s="599">
        <f t="shared" si="1"/>
        <v>0</v>
      </c>
      <c r="K24" s="600">
        <f t="shared" si="2"/>
        <v>0</v>
      </c>
      <c r="L24" s="185"/>
      <c r="M24" s="591"/>
      <c r="N24" s="592"/>
    </row>
    <row r="25" s="566" customFormat="1" ht="13.05" customHeight="1" outlineLevel="2" spans="1:14">
      <c r="A25" s="185"/>
      <c r="B25" s="595"/>
      <c r="C25" s="185"/>
      <c r="D25" s="596"/>
      <c r="E25" s="597"/>
      <c r="F25" s="596"/>
      <c r="G25" s="596"/>
      <c r="H25" s="598">
        <f>IF(OR(M25=0,N25=0),0,ROUND(IF(ROUND((N25*12-(#REF!-M25)*12)/(N25*12),2)&lt;=0.15,0.15,ROUND((N25*12-(#REF!-M25)*12)/(N25*12),2))*200,-1)/2)</f>
        <v>0</v>
      </c>
      <c r="I25" s="599">
        <f t="shared" si="0"/>
        <v>0</v>
      </c>
      <c r="J25" s="599">
        <f t="shared" si="1"/>
        <v>0</v>
      </c>
      <c r="K25" s="600">
        <f t="shared" si="2"/>
        <v>0</v>
      </c>
      <c r="L25" s="185"/>
      <c r="M25" s="591"/>
      <c r="N25" s="592"/>
    </row>
    <row r="26" s="566" customFormat="1" ht="13.05" customHeight="1" outlineLevel="2" spans="1:14">
      <c r="A26" s="185"/>
      <c r="B26" s="595"/>
      <c r="C26" s="185"/>
      <c r="D26" s="596"/>
      <c r="E26" s="597"/>
      <c r="F26" s="596"/>
      <c r="G26" s="596"/>
      <c r="H26" s="598">
        <f>IF(OR(M26=0,N26=0),0,ROUND(IF(ROUND((N26*12-(#REF!-M26)*12)/(N26*12),2)&lt;=0.15,0.15,ROUND((N26*12-(#REF!-M26)*12)/(N26*12),2))*200,-1)/2)</f>
        <v>0</v>
      </c>
      <c r="I26" s="599">
        <f t="shared" si="0"/>
        <v>0</v>
      </c>
      <c r="J26" s="599">
        <f t="shared" si="1"/>
        <v>0</v>
      </c>
      <c r="K26" s="600">
        <f t="shared" si="2"/>
        <v>0</v>
      </c>
      <c r="L26" s="185"/>
      <c r="M26" s="591"/>
      <c r="N26" s="592"/>
    </row>
    <row r="27" s="566" customFormat="1" ht="13.05" customHeight="1" outlineLevel="2" spans="1:14">
      <c r="A27" s="185"/>
      <c r="B27" s="595"/>
      <c r="C27" s="185"/>
      <c r="D27" s="596"/>
      <c r="E27" s="597"/>
      <c r="F27" s="596"/>
      <c r="G27" s="596"/>
      <c r="H27" s="598">
        <f>IF(OR(M27=0,N27=0),0,ROUND(IF(ROUND((N27*12-(#REF!-M27)*12)/(N27*12),2)&lt;=0.15,0.15,ROUND((N27*12-(#REF!-M27)*12)/(N27*12),2))*200,-1)/2)</f>
        <v>0</v>
      </c>
      <c r="I27" s="599">
        <f t="shared" si="0"/>
        <v>0</v>
      </c>
      <c r="J27" s="599">
        <f t="shared" ref="J27:J36" si="3">IF((I27-E27)=0,0,I27-E27)</f>
        <v>0</v>
      </c>
      <c r="K27" s="600">
        <f t="shared" ref="K27:K36" si="4">IF(J27=0,0,IF(J27=I27,100,IF(J27&gt;0,ABS(J27/E27*100),IF(E27&lt;0,-(J27/E27*100),J27/E27*100))))</f>
        <v>0</v>
      </c>
      <c r="L27" s="185"/>
      <c r="M27" s="591"/>
      <c r="N27" s="592"/>
    </row>
    <row r="28" s="566" customFormat="1" ht="13.05" customHeight="1" outlineLevel="2" spans="1:14">
      <c r="A28" s="185"/>
      <c r="B28" s="595"/>
      <c r="C28" s="185"/>
      <c r="D28" s="596"/>
      <c r="E28" s="597"/>
      <c r="F28" s="596"/>
      <c r="G28" s="596"/>
      <c r="H28" s="598">
        <f>IF(OR(M28=0,N28=0),0,ROUND(IF(ROUND((N28*12-(#REF!-M28)*12)/(N28*12),2)&lt;=0.15,0.15,ROUND((N28*12-(#REF!-M28)*12)/(N28*12),2))*200,-1)/2)</f>
        <v>0</v>
      </c>
      <c r="I28" s="599">
        <f t="shared" si="0"/>
        <v>0</v>
      </c>
      <c r="J28" s="599">
        <f t="shared" si="3"/>
        <v>0</v>
      </c>
      <c r="K28" s="600">
        <f t="shared" si="4"/>
        <v>0</v>
      </c>
      <c r="L28" s="185"/>
      <c r="M28" s="591"/>
      <c r="N28" s="592"/>
    </row>
    <row r="29" s="566" customFormat="1" ht="13.05" customHeight="1" outlineLevel="2" spans="1:14">
      <c r="A29" s="185"/>
      <c r="B29" s="595"/>
      <c r="C29" s="185"/>
      <c r="D29" s="596"/>
      <c r="E29" s="597"/>
      <c r="F29" s="596"/>
      <c r="G29" s="596"/>
      <c r="H29" s="598">
        <f>IF(OR(M29=0,N29=0),0,ROUND(IF(ROUND((N29*12-(#REF!-M29)*12)/(N29*12),2)&lt;=0.15,0.15,ROUND((N29*12-(#REF!-M29)*12)/(N29*12),2))*200,-1)/2)</f>
        <v>0</v>
      </c>
      <c r="I29" s="599">
        <f t="shared" si="0"/>
        <v>0</v>
      </c>
      <c r="J29" s="599">
        <f t="shared" si="3"/>
        <v>0</v>
      </c>
      <c r="K29" s="600">
        <f t="shared" si="4"/>
        <v>0</v>
      </c>
      <c r="L29" s="185"/>
      <c r="M29" s="591"/>
      <c r="N29" s="592"/>
    </row>
    <row r="30" s="566" customFormat="1" ht="13.05" customHeight="1" outlineLevel="2" spans="1:14">
      <c r="A30" s="185"/>
      <c r="B30" s="595"/>
      <c r="C30" s="185"/>
      <c r="D30" s="596"/>
      <c r="E30" s="597"/>
      <c r="F30" s="596"/>
      <c r="G30" s="596"/>
      <c r="H30" s="598">
        <f>IF(OR(M30=0,N30=0),0,ROUND(IF(ROUND((N30*12-(#REF!-M30)*12)/(N30*12),2)&lt;=0.15,0.15,ROUND((N30*12-(#REF!-M30)*12)/(N30*12),2))*200,-1)/2)</f>
        <v>0</v>
      </c>
      <c r="I30" s="599">
        <f t="shared" si="0"/>
        <v>0</v>
      </c>
      <c r="J30" s="599">
        <f t="shared" si="3"/>
        <v>0</v>
      </c>
      <c r="K30" s="600">
        <f t="shared" si="4"/>
        <v>0</v>
      </c>
      <c r="L30" s="185"/>
      <c r="M30" s="591"/>
      <c r="N30" s="592"/>
    </row>
    <row r="31" s="566" customFormat="1" ht="13.05" customHeight="1" outlineLevel="2" spans="1:14">
      <c r="A31" s="185"/>
      <c r="B31" s="595"/>
      <c r="C31" s="185"/>
      <c r="D31" s="596"/>
      <c r="E31" s="597"/>
      <c r="F31" s="596"/>
      <c r="G31" s="596"/>
      <c r="H31" s="598">
        <f>IF(OR(M31=0,N31=0),0,ROUND(IF(ROUND((N31*12-(#REF!-M31)*12)/(N31*12),2)&lt;=0.15,0.15,ROUND((N31*12-(#REF!-M31)*12)/(N31*12),2))*200,-1)/2)</f>
        <v>0</v>
      </c>
      <c r="I31" s="599">
        <f t="shared" si="0"/>
        <v>0</v>
      </c>
      <c r="J31" s="599">
        <f t="shared" si="3"/>
        <v>0</v>
      </c>
      <c r="K31" s="600">
        <f t="shared" si="4"/>
        <v>0</v>
      </c>
      <c r="L31" s="185"/>
      <c r="M31" s="591"/>
      <c r="N31" s="592"/>
    </row>
    <row r="32" s="566" customFormat="1" ht="13.05" customHeight="1" outlineLevel="2" spans="1:14">
      <c r="A32" s="185"/>
      <c r="B32" s="595"/>
      <c r="C32" s="185"/>
      <c r="D32" s="596"/>
      <c r="E32" s="597"/>
      <c r="F32" s="596"/>
      <c r="G32" s="596"/>
      <c r="H32" s="598">
        <f>IF(OR(M32=0,N32=0),0,ROUND(IF(ROUND((N32*12-(#REF!-M32)*12)/(N32*12),2)&lt;=0.15,0.15,ROUND((N32*12-(#REF!-M32)*12)/(N32*12),2))*200,-1)/2)</f>
        <v>0</v>
      </c>
      <c r="I32" s="599">
        <f t="shared" si="0"/>
        <v>0</v>
      </c>
      <c r="J32" s="599">
        <f t="shared" si="3"/>
        <v>0</v>
      </c>
      <c r="K32" s="600">
        <f t="shared" si="4"/>
        <v>0</v>
      </c>
      <c r="L32" s="185"/>
      <c r="M32" s="591"/>
      <c r="N32" s="592"/>
    </row>
    <row r="33" s="566" customFormat="1" ht="13.05" customHeight="1" outlineLevel="2" spans="1:14">
      <c r="A33" s="185"/>
      <c r="B33" s="595"/>
      <c r="C33" s="185"/>
      <c r="D33" s="596"/>
      <c r="E33" s="597"/>
      <c r="F33" s="596"/>
      <c r="G33" s="596"/>
      <c r="H33" s="598"/>
      <c r="I33" s="599"/>
      <c r="J33" s="599">
        <f t="shared" si="3"/>
        <v>0</v>
      </c>
      <c r="K33" s="600">
        <f t="shared" si="4"/>
        <v>0</v>
      </c>
      <c r="L33" s="185"/>
      <c r="M33" s="591"/>
      <c r="N33" s="592"/>
    </row>
    <row r="34" s="566" customFormat="1" ht="13.05" customHeight="1" outlineLevel="2" spans="1:14">
      <c r="A34" s="185"/>
      <c r="B34" s="595"/>
      <c r="C34" s="185"/>
      <c r="D34" s="596"/>
      <c r="E34" s="597"/>
      <c r="F34" s="596"/>
      <c r="G34" s="596"/>
      <c r="H34" s="598">
        <f>IF(OR(M34=0,N34=0),0,ROUND(IF(ROUND((N34*12-(#REF!-M34)*12)/(N34*12),2)&lt;=0.15,0.15,ROUND((N34*12-(#REF!-M34)*12)/(N34*12),2))*200,-1)/2)</f>
        <v>0</v>
      </c>
      <c r="I34" s="599">
        <f t="shared" si="0"/>
        <v>0</v>
      </c>
      <c r="J34" s="599">
        <f t="shared" si="3"/>
        <v>0</v>
      </c>
      <c r="K34" s="600">
        <f t="shared" si="4"/>
        <v>0</v>
      </c>
      <c r="L34" s="185"/>
      <c r="M34" s="591"/>
      <c r="N34" s="592"/>
    </row>
    <row r="35" s="566" customFormat="1" ht="13.05" customHeight="1" outlineLevel="2" spans="1:14">
      <c r="A35" s="185"/>
      <c r="B35" s="595"/>
      <c r="C35" s="185"/>
      <c r="D35" s="596"/>
      <c r="E35" s="597"/>
      <c r="F35" s="596"/>
      <c r="G35" s="596"/>
      <c r="H35" s="598">
        <f>IF(OR(M35=0,N35=0),0,ROUND(IF(ROUND((N35*12-(#REF!-M35)*12)/(N35*12),2)&lt;=0.15,0.15,ROUND((N35*12-(#REF!-M35)*12)/(N35*12),2))*200,-1)/2)</f>
        <v>0</v>
      </c>
      <c r="I35" s="599">
        <f t="shared" si="0"/>
        <v>0</v>
      </c>
      <c r="J35" s="599">
        <f t="shared" si="3"/>
        <v>0</v>
      </c>
      <c r="K35" s="600">
        <f t="shared" si="4"/>
        <v>0</v>
      </c>
      <c r="L35" s="185"/>
      <c r="M35" s="591"/>
      <c r="N35" s="592"/>
    </row>
    <row r="36" s="568" customFormat="1" ht="13.05" customHeight="1" spans="1:14">
      <c r="A36" s="601"/>
      <c r="B36" s="57" t="s">
        <v>72</v>
      </c>
      <c r="C36" s="601"/>
      <c r="D36" s="602"/>
      <c r="E36" s="599">
        <f>ROUND(SUM(E8:E35),2)</f>
        <v>0</v>
      </c>
      <c r="F36" s="599"/>
      <c r="G36" s="599"/>
      <c r="H36" s="599"/>
      <c r="I36" s="599">
        <f>ROUND(SUM(I8:I35),2)</f>
        <v>0</v>
      </c>
      <c r="J36" s="599">
        <f t="shared" si="3"/>
        <v>0</v>
      </c>
      <c r="K36" s="600">
        <f t="shared" si="4"/>
        <v>0</v>
      </c>
      <c r="L36" s="601"/>
      <c r="M36" s="603"/>
      <c r="N36" s="604"/>
    </row>
    <row r="37" ht="13.05" customHeight="1" spans="1:14">
      <c r="A37" s="569" t="e">
        <f>#REF!&amp;#REF!</f>
        <v>#REF!</v>
      </c>
      <c r="G37" s="570" t="e">
        <f>#REF!</f>
        <v>#REF!</v>
      </c>
    </row>
    <row r="38" ht="13.05" customHeight="1" spans="1:14">
      <c r="A38" s="569" t="e">
        <f>#REF!&amp;#REF!&amp;#REF!&amp;#REF!&amp;#REF!&amp;#REF!&amp;#REF!</f>
        <v>#REF!</v>
      </c>
      <c r="G38" s="570" t="e">
        <f>#REF!&amp;#REF!</f>
        <v>#REF!</v>
      </c>
    </row>
  </sheetData>
  <mergeCells count="12">
    <mergeCell ref="A2:L2"/>
    <mergeCell ref="A4:L4"/>
    <mergeCell ref="D6:E6"/>
    <mergeCell ref="F6:I6"/>
    <mergeCell ref="A6:A7"/>
    <mergeCell ref="B6:B7"/>
    <mergeCell ref="C6:C7"/>
    <mergeCell ref="J6:J7"/>
    <mergeCell ref="K6:K7"/>
    <mergeCell ref="L6:L7"/>
    <mergeCell ref="M6:M7"/>
    <mergeCell ref="N6:N7"/>
  </mergeCells>
  <hyperlinks>
    <hyperlink ref="A1" location="存货汇总表!B15" display="返回"/>
    <hyperlink ref="B1" location="参数!M36" display="返回索引页"/>
  </hyperlinks>
  <printOptions horizontalCentered="1"/>
  <pageMargins left="0.748031496062992" right="0.748031496062992" top="0.826771653543307" bottom="0.59" header="1.10236220472441" footer="0.56"/>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92380952380952" style="27" customWidth="1"/>
    <col min="2" max="2" width="30.2857142857143" style="27" customWidth="1"/>
    <col min="3" max="3" width="12.0761904761905" style="27" customWidth="1"/>
    <col min="4" max="4" width="9.07619047619048" style="166" customWidth="1"/>
    <col min="5" max="5" width="9.92380952380952" style="39" customWidth="1"/>
    <col min="6" max="6" width="12.7142857142857" style="39" hidden="1" customWidth="1" outlineLevel="1"/>
    <col min="7" max="13" width="10.7142857142857" style="39" hidden="1" customWidth="1" outlineLevel="1"/>
    <col min="14" max="14" width="12.7142857142857" style="39" hidden="1" customWidth="1" outlineLevel="1"/>
    <col min="15" max="15" width="14.4285714285714" style="148" customWidth="1" collapsed="1"/>
    <col min="16" max="17" width="14.4285714285714" style="148" customWidth="1"/>
    <col min="18" max="18" width="9.92380952380952" style="29" customWidth="1"/>
    <col min="19" max="19" width="23.9238095238095" style="27" customWidth="1"/>
    <col min="20" max="20" width="2.71428571428571" style="27" customWidth="1"/>
    <col min="21" max="21" width="12.7142857142857" style="27" customWidth="1"/>
    <col min="22" max="16384" width="9.07619047619048" style="27"/>
  </cols>
  <sheetData>
    <row r="1" s="22" customFormat="1" customHeight="1" spans="1:21">
      <c r="A1" s="30" t="s">
        <v>116</v>
      </c>
      <c r="B1" s="31" t="s">
        <v>8</v>
      </c>
      <c r="D1" s="516"/>
      <c r="E1" s="345"/>
      <c r="F1" s="345"/>
      <c r="G1" s="345"/>
      <c r="H1" s="345"/>
      <c r="I1" s="345"/>
      <c r="J1" s="345"/>
      <c r="K1" s="345"/>
      <c r="L1" s="345"/>
      <c r="M1" s="345"/>
      <c r="N1" s="345"/>
      <c r="O1" s="196"/>
      <c r="P1" s="196"/>
      <c r="Q1" s="196"/>
      <c r="R1" s="34"/>
    </row>
    <row r="2" s="514" customFormat="1" ht="18" customHeight="1" spans="1:21">
      <c r="A2" s="95" t="s">
        <v>349</v>
      </c>
      <c r="B2" s="96"/>
      <c r="C2" s="96"/>
      <c r="D2" s="96"/>
      <c r="E2" s="96"/>
      <c r="F2" s="96"/>
      <c r="G2" s="96"/>
      <c r="H2" s="96"/>
      <c r="I2" s="96"/>
      <c r="J2" s="96"/>
      <c r="K2" s="96"/>
      <c r="L2" s="96"/>
      <c r="M2" s="96"/>
      <c r="N2" s="96"/>
      <c r="O2" s="96"/>
      <c r="P2" s="96"/>
      <c r="Q2" s="96"/>
      <c r="R2" s="96"/>
      <c r="S2" s="96"/>
    </row>
    <row r="3" s="514" customFormat="1" ht="11.2" customHeight="1" spans="1:21">
      <c r="A3" s="97"/>
      <c r="B3" s="97"/>
      <c r="C3" s="97"/>
      <c r="D3" s="97"/>
      <c r="E3" s="97"/>
      <c r="F3" s="97"/>
      <c r="G3" s="97"/>
      <c r="H3" s="97"/>
      <c r="I3" s="97"/>
      <c r="J3" s="97"/>
      <c r="K3" s="97"/>
      <c r="L3" s="97"/>
      <c r="M3" s="97"/>
      <c r="N3" s="97"/>
      <c r="O3" s="98"/>
      <c r="P3" s="98"/>
      <c r="Q3" s="98"/>
      <c r="R3" s="98"/>
      <c r="S3" s="38" t="s">
        <v>350</v>
      </c>
    </row>
    <row r="4" s="93" customFormat="1" ht="11.2" customHeight="1" spans="1:21">
      <c r="A4" s="189" t="e">
        <f>#REF!&amp;#REF!&amp;#REF!&amp;#REF!&amp;#REF!&amp;#REF!&amp;#REF!</f>
        <v>#REF!</v>
      </c>
      <c r="B4" s="189"/>
      <c r="C4" s="189"/>
      <c r="D4" s="189"/>
      <c r="E4" s="189"/>
      <c r="F4" s="189"/>
      <c r="G4" s="189"/>
      <c r="H4" s="189"/>
      <c r="I4" s="189"/>
      <c r="J4" s="189"/>
      <c r="K4" s="189"/>
      <c r="L4" s="189"/>
      <c r="M4" s="189"/>
      <c r="N4" s="189"/>
      <c r="O4" s="189"/>
      <c r="P4" s="189"/>
      <c r="Q4" s="189"/>
      <c r="R4" s="189"/>
      <c r="S4" s="189"/>
    </row>
    <row r="5" s="94" customFormat="1" ht="11.2" customHeight="1" spans="1:21">
      <c r="A5" s="101" t="e">
        <f>#REF!&amp;#REF!</f>
        <v>#REF!</v>
      </c>
      <c r="B5" s="101"/>
      <c r="D5" s="518"/>
      <c r="E5" s="100"/>
      <c r="F5" s="100"/>
      <c r="G5" s="100"/>
      <c r="H5" s="100"/>
      <c r="I5" s="100"/>
      <c r="J5" s="100"/>
      <c r="K5" s="100"/>
      <c r="L5" s="100"/>
      <c r="M5" s="100"/>
      <c r="N5" s="100"/>
      <c r="O5" s="519"/>
      <c r="P5" s="520"/>
      <c r="Q5" s="520"/>
      <c r="R5" s="303" t="s">
        <v>227</v>
      </c>
      <c r="S5" s="106" t="s">
        <v>35</v>
      </c>
    </row>
    <row r="6" s="24" customFormat="1" ht="18" customHeight="1" spans="1:21">
      <c r="A6" s="45" t="s">
        <v>102</v>
      </c>
      <c r="B6" s="46" t="s">
        <v>228</v>
      </c>
      <c r="C6" s="46" t="s">
        <v>229</v>
      </c>
      <c r="D6" s="47" t="s">
        <v>230</v>
      </c>
      <c r="E6" s="561" t="s">
        <v>231</v>
      </c>
      <c r="F6" s="561" t="s">
        <v>120</v>
      </c>
      <c r="G6" s="561" t="s">
        <v>232</v>
      </c>
      <c r="H6" s="561" t="s">
        <v>233</v>
      </c>
      <c r="I6" s="561" t="s">
        <v>234</v>
      </c>
      <c r="J6" s="561" t="s">
        <v>235</v>
      </c>
      <c r="K6" s="561" t="s">
        <v>236</v>
      </c>
      <c r="L6" s="561" t="s">
        <v>237</v>
      </c>
      <c r="M6" s="110" t="s">
        <v>238</v>
      </c>
      <c r="N6" s="561" t="s">
        <v>121</v>
      </c>
      <c r="O6" s="201" t="s">
        <v>122</v>
      </c>
      <c r="P6" s="150" t="s">
        <v>123</v>
      </c>
      <c r="Q6" s="150" t="s">
        <v>168</v>
      </c>
      <c r="R6" s="49" t="s">
        <v>125</v>
      </c>
      <c r="S6" s="122" t="s">
        <v>169</v>
      </c>
      <c r="U6" s="45" t="s">
        <v>239</v>
      </c>
    </row>
    <row r="7" s="25" customFormat="1" ht="14" customHeight="1" spans="1:21">
      <c r="A7" s="50">
        <v>1</v>
      </c>
      <c r="B7" s="522"/>
      <c r="C7" s="51"/>
      <c r="D7" s="194"/>
      <c r="E7" s="562">
        <f>IF(D7=0,0,IF(#REF!-D7&lt;0.999,"1年以内",IF(#REF!-D7&gt;4.999,"5年以上",IF(#REF!-D7&gt;3.999,"4-5年",IF(#REF!-D7&gt;2.999,"3-4年",IF(#REF!-D7&gt;1.999,"2-3年","1-2年"))))))</f>
        <v>0</v>
      </c>
      <c r="F7" s="53"/>
      <c r="G7" s="53"/>
      <c r="H7" s="55"/>
      <c r="I7" s="55"/>
      <c r="J7" s="55"/>
      <c r="K7" s="55"/>
      <c r="L7" s="55"/>
      <c r="M7" s="55">
        <f t="shared" ref="M7:M33" si="0">SUM(G7:L7)-F7</f>
        <v>0</v>
      </c>
      <c r="N7" s="55"/>
      <c r="O7" s="86">
        <f>F7+N7</f>
        <v>0</v>
      </c>
      <c r="P7" s="55"/>
      <c r="Q7" s="155">
        <f t="shared" ref="Q7:Q35" si="1">IF((P7-O7)=0,0,P7-O7)</f>
        <v>0</v>
      </c>
      <c r="R7" s="156">
        <f>IF(Q7=0,0,IF(Q7=P7,100,IF(O7&lt;0,-(Q7/O7*100),IF(Q7&gt;0,ABS(Q7/O7*100),(Q7/O7*100)))))</f>
        <v>0</v>
      </c>
      <c r="S7" s="51"/>
      <c r="U7" s="51"/>
    </row>
    <row r="8" s="25" customFormat="1" ht="14" customHeight="1" spans="1:21">
      <c r="A8" s="50"/>
      <c r="B8" s="522"/>
      <c r="C8" s="51"/>
      <c r="D8" s="194"/>
      <c r="E8" s="562">
        <f>IF(D8=0,0,IF(#REF!-D8&lt;0.999,"1年以内",IF(#REF!-D8&gt;4.999,"5年以上",IF(#REF!-D8&gt;3.999,"4-5年",IF(#REF!-D8&gt;2.999,"3-4年",IF(#REF!-D8&gt;1.999,"2-3年","1-2年"))))))</f>
        <v>0</v>
      </c>
      <c r="F8" s="55"/>
      <c r="G8" s="55"/>
      <c r="H8" s="55"/>
      <c r="I8" s="55"/>
      <c r="J8" s="55"/>
      <c r="K8" s="55"/>
      <c r="L8" s="55"/>
      <c r="M8" s="55">
        <f t="shared" si="0"/>
        <v>0</v>
      </c>
      <c r="N8" s="55"/>
      <c r="O8" s="86">
        <f t="shared" ref="O8:O35" si="2">F8+N8</f>
        <v>0</v>
      </c>
      <c r="P8" s="55"/>
      <c r="Q8" s="155">
        <f t="shared" si="1"/>
        <v>0</v>
      </c>
      <c r="R8" s="156">
        <f t="shared" ref="R8:R35" si="3">IF(Q8=0,0,IF(Q8=P8,100,IF(O8&lt;0,-(Q8/O8*100),IF(Q8&gt;0,ABS(Q8/O8*100),(Q8/O8*100)))))</f>
        <v>0</v>
      </c>
      <c r="S8" s="51"/>
      <c r="U8" s="51"/>
    </row>
    <row r="9" s="25" customFormat="1" ht="14" customHeight="1" spans="1:21">
      <c r="A9" s="50"/>
      <c r="B9" s="522"/>
      <c r="C9" s="51"/>
      <c r="D9" s="194"/>
      <c r="E9" s="562">
        <f>IF(D9=0,0,IF(#REF!-D9&lt;0.999,"1年以内",IF(#REF!-D9&gt;4.999,"5年以上",IF(#REF!-D9&gt;3.999,"4-5年",IF(#REF!-D9&gt;2.999,"3-4年",IF(#REF!-D9&gt;1.999,"2-3年","1-2年"))))))</f>
        <v>0</v>
      </c>
      <c r="F9" s="55"/>
      <c r="G9" s="55"/>
      <c r="H9" s="55"/>
      <c r="I9" s="55"/>
      <c r="J9" s="55"/>
      <c r="K9" s="55"/>
      <c r="L9" s="55"/>
      <c r="M9" s="55">
        <f t="shared" si="0"/>
        <v>0</v>
      </c>
      <c r="N9" s="55"/>
      <c r="O9" s="86">
        <f t="shared" si="2"/>
        <v>0</v>
      </c>
      <c r="P9" s="55"/>
      <c r="Q9" s="155">
        <f t="shared" si="1"/>
        <v>0</v>
      </c>
      <c r="R9" s="156">
        <f t="shared" si="3"/>
        <v>0</v>
      </c>
      <c r="S9" s="51"/>
      <c r="U9" s="51"/>
    </row>
    <row r="10" s="25" customFormat="1" ht="14" customHeight="1" spans="1:21">
      <c r="A10" s="50"/>
      <c r="B10" s="522"/>
      <c r="C10" s="51"/>
      <c r="D10" s="194"/>
      <c r="E10" s="562">
        <f>IF(D10=0,0,IF(#REF!-D10&lt;0.999,"1年以内",IF(#REF!-D10&gt;4.999,"5年以上",IF(#REF!-D10&gt;3.999,"4-5年",IF(#REF!-D10&gt;2.999,"3-4年",IF(#REF!-D10&gt;1.999,"2-3年","1-2年"))))))</f>
        <v>0</v>
      </c>
      <c r="F10" s="55"/>
      <c r="G10" s="55"/>
      <c r="H10" s="55"/>
      <c r="I10" s="55"/>
      <c r="J10" s="55"/>
      <c r="K10" s="55"/>
      <c r="L10" s="55"/>
      <c r="M10" s="55">
        <f t="shared" si="0"/>
        <v>0</v>
      </c>
      <c r="N10" s="55"/>
      <c r="O10" s="86">
        <f t="shared" si="2"/>
        <v>0</v>
      </c>
      <c r="P10" s="55"/>
      <c r="Q10" s="155">
        <f t="shared" si="1"/>
        <v>0</v>
      </c>
      <c r="R10" s="156">
        <f t="shared" si="3"/>
        <v>0</v>
      </c>
      <c r="S10" s="51"/>
      <c r="U10" s="51"/>
    </row>
    <row r="11" s="25" customFormat="1" ht="14" customHeight="1" spans="1:21">
      <c r="A11" s="50"/>
      <c r="B11" s="522"/>
      <c r="C11" s="51"/>
      <c r="D11" s="194"/>
      <c r="E11" s="562">
        <f>IF(D11=0,0,IF(#REF!-D11&lt;0.999,"1年以内",IF(#REF!-D11&gt;4.999,"5年以上",IF(#REF!-D11&gt;3.999,"4-5年",IF(#REF!-D11&gt;2.999,"3-4年",IF(#REF!-D11&gt;1.999,"2-3年","1-2年"))))))</f>
        <v>0</v>
      </c>
      <c r="F11" s="55"/>
      <c r="G11" s="55"/>
      <c r="H11" s="55"/>
      <c r="I11" s="55"/>
      <c r="J11" s="55"/>
      <c r="K11" s="55"/>
      <c r="L11" s="55"/>
      <c r="M11" s="55">
        <f t="shared" si="0"/>
        <v>0</v>
      </c>
      <c r="N11" s="55"/>
      <c r="O11" s="86">
        <f t="shared" si="2"/>
        <v>0</v>
      </c>
      <c r="P11" s="55"/>
      <c r="Q11" s="155">
        <f t="shared" si="1"/>
        <v>0</v>
      </c>
      <c r="R11" s="156">
        <f t="shared" si="3"/>
        <v>0</v>
      </c>
      <c r="S11" s="51"/>
      <c r="U11" s="51"/>
    </row>
    <row r="12" s="25" customFormat="1" ht="14" customHeight="1" spans="1:21">
      <c r="A12" s="50"/>
      <c r="B12" s="522"/>
      <c r="C12" s="51"/>
      <c r="D12" s="194"/>
      <c r="E12" s="562">
        <f>IF(D12=0,0,IF(#REF!-D12&lt;0.999,"1年以内",IF(#REF!-D12&gt;4.999,"5年以上",IF(#REF!-D12&gt;3.999,"4-5年",IF(#REF!-D12&gt;2.999,"3-4年",IF(#REF!-D12&gt;1.999,"2-3年","1-2年"))))))</f>
        <v>0</v>
      </c>
      <c r="F12" s="55"/>
      <c r="G12" s="55"/>
      <c r="H12" s="55"/>
      <c r="I12" s="55"/>
      <c r="J12" s="55"/>
      <c r="K12" s="55"/>
      <c r="L12" s="55"/>
      <c r="M12" s="55">
        <f t="shared" si="0"/>
        <v>0</v>
      </c>
      <c r="N12" s="55"/>
      <c r="O12" s="86">
        <f t="shared" si="2"/>
        <v>0</v>
      </c>
      <c r="P12" s="55"/>
      <c r="Q12" s="155">
        <f t="shared" si="1"/>
        <v>0</v>
      </c>
      <c r="R12" s="156">
        <f t="shared" si="3"/>
        <v>0</v>
      </c>
      <c r="S12" s="51"/>
      <c r="U12" s="51"/>
    </row>
    <row r="13" s="25" customFormat="1" ht="14" customHeight="1" spans="1:21">
      <c r="A13" s="50"/>
      <c r="B13" s="522"/>
      <c r="C13" s="51"/>
      <c r="D13" s="194"/>
      <c r="E13" s="562">
        <f>IF(D13=0,0,IF(#REF!-D13&lt;0.999,"1年以内",IF(#REF!-D13&gt;4.999,"5年以上",IF(#REF!-D13&gt;3.999,"4-5年",IF(#REF!-D13&gt;2.999,"3-4年",IF(#REF!-D13&gt;1.999,"2-3年","1-2年"))))))</f>
        <v>0</v>
      </c>
      <c r="F13" s="55"/>
      <c r="G13" s="55"/>
      <c r="H13" s="55"/>
      <c r="I13" s="55"/>
      <c r="J13" s="55"/>
      <c r="K13" s="55"/>
      <c r="L13" s="55"/>
      <c r="M13" s="55">
        <f t="shared" si="0"/>
        <v>0</v>
      </c>
      <c r="N13" s="55"/>
      <c r="O13" s="86">
        <f t="shared" si="2"/>
        <v>0</v>
      </c>
      <c r="P13" s="55"/>
      <c r="Q13" s="155">
        <f t="shared" si="1"/>
        <v>0</v>
      </c>
      <c r="R13" s="156">
        <f t="shared" si="3"/>
        <v>0</v>
      </c>
      <c r="S13" s="51"/>
      <c r="U13" s="51"/>
    </row>
    <row r="14" s="25" customFormat="1" ht="14" customHeight="1" spans="1:21">
      <c r="A14" s="50"/>
      <c r="B14" s="522"/>
      <c r="C14" s="51"/>
      <c r="D14" s="194"/>
      <c r="E14" s="562">
        <f>IF(D14=0,0,IF(#REF!-D14&lt;0.999,"1年以内",IF(#REF!-D14&gt;4.999,"5年以上",IF(#REF!-D14&gt;3.999,"4-5年",IF(#REF!-D14&gt;2.999,"3-4年",IF(#REF!-D14&gt;1.999,"2-3年","1-2年"))))))</f>
        <v>0</v>
      </c>
      <c r="F14" s="55"/>
      <c r="G14" s="55"/>
      <c r="H14" s="55"/>
      <c r="I14" s="55"/>
      <c r="J14" s="55"/>
      <c r="K14" s="55"/>
      <c r="L14" s="55"/>
      <c r="M14" s="55">
        <f t="shared" si="0"/>
        <v>0</v>
      </c>
      <c r="N14" s="55"/>
      <c r="O14" s="86">
        <f t="shared" si="2"/>
        <v>0</v>
      </c>
      <c r="P14" s="55"/>
      <c r="Q14" s="155">
        <f t="shared" si="1"/>
        <v>0</v>
      </c>
      <c r="R14" s="156">
        <f t="shared" si="3"/>
        <v>0</v>
      </c>
      <c r="S14" s="51"/>
      <c r="U14" s="51"/>
    </row>
    <row r="15" s="25" customFormat="1" ht="14" customHeight="1" spans="1:21">
      <c r="A15" s="50"/>
      <c r="B15" s="522"/>
      <c r="C15" s="51"/>
      <c r="D15" s="194"/>
      <c r="E15" s="562">
        <f>IF(D15=0,0,IF(#REF!-D15&lt;0.999,"1年以内",IF(#REF!-D15&gt;4.999,"5年以上",IF(#REF!-D15&gt;3.999,"4-5年",IF(#REF!-D15&gt;2.999,"3-4年",IF(#REF!-D15&gt;1.999,"2-3年","1-2年"))))))</f>
        <v>0</v>
      </c>
      <c r="F15" s="55"/>
      <c r="G15" s="55"/>
      <c r="H15" s="55"/>
      <c r="I15" s="55"/>
      <c r="J15" s="55"/>
      <c r="K15" s="55"/>
      <c r="L15" s="55"/>
      <c r="M15" s="55">
        <f t="shared" si="0"/>
        <v>0</v>
      </c>
      <c r="N15" s="55"/>
      <c r="O15" s="86">
        <f t="shared" si="2"/>
        <v>0</v>
      </c>
      <c r="P15" s="55"/>
      <c r="Q15" s="155">
        <f t="shared" si="1"/>
        <v>0</v>
      </c>
      <c r="R15" s="156">
        <f t="shared" si="3"/>
        <v>0</v>
      </c>
      <c r="S15" s="51"/>
      <c r="U15" s="51"/>
    </row>
    <row r="16" s="25" customFormat="1" ht="14" customHeight="1" spans="1:21">
      <c r="A16" s="50"/>
      <c r="B16" s="522"/>
      <c r="C16" s="51"/>
      <c r="D16" s="194"/>
      <c r="E16" s="562">
        <f>IF(D16=0,0,IF(#REF!-D16&lt;0.999,"1年以内",IF(#REF!-D16&gt;4.999,"5年以上",IF(#REF!-D16&gt;3.999,"4-5年",IF(#REF!-D16&gt;2.999,"3-4年",IF(#REF!-D16&gt;1.999,"2-3年","1-2年"))))))</f>
        <v>0</v>
      </c>
      <c r="F16" s="55"/>
      <c r="G16" s="55"/>
      <c r="H16" s="55"/>
      <c r="I16" s="55"/>
      <c r="J16" s="55"/>
      <c r="K16" s="55"/>
      <c r="L16" s="55"/>
      <c r="M16" s="55">
        <f t="shared" si="0"/>
        <v>0</v>
      </c>
      <c r="N16" s="55"/>
      <c r="O16" s="86">
        <f t="shared" si="2"/>
        <v>0</v>
      </c>
      <c r="P16" s="55"/>
      <c r="Q16" s="155"/>
      <c r="R16" s="156"/>
      <c r="S16" s="51"/>
      <c r="U16" s="51"/>
    </row>
    <row r="17" s="25" customFormat="1" ht="14" customHeight="1" spans="1:21">
      <c r="A17" s="50"/>
      <c r="B17" s="522"/>
      <c r="C17" s="51"/>
      <c r="D17" s="194"/>
      <c r="E17" s="562">
        <f>IF(D17=0,0,IF(#REF!-D17&lt;0.999,"1年以内",IF(#REF!-D17&gt;4.999,"5年以上",IF(#REF!-D17&gt;3.999,"4-5年",IF(#REF!-D17&gt;2.999,"3-4年",IF(#REF!-D17&gt;1.999,"2-3年","1-2年"))))))</f>
        <v>0</v>
      </c>
      <c r="F17" s="55"/>
      <c r="G17" s="55"/>
      <c r="H17" s="55"/>
      <c r="I17" s="55"/>
      <c r="J17" s="55"/>
      <c r="K17" s="55"/>
      <c r="L17" s="55"/>
      <c r="M17" s="55">
        <f t="shared" si="0"/>
        <v>0</v>
      </c>
      <c r="N17" s="55"/>
      <c r="O17" s="86">
        <f t="shared" si="2"/>
        <v>0</v>
      </c>
      <c r="P17" s="55"/>
      <c r="Q17" s="155">
        <f t="shared" si="1"/>
        <v>0</v>
      </c>
      <c r="R17" s="156">
        <f t="shared" si="3"/>
        <v>0</v>
      </c>
      <c r="S17" s="51"/>
      <c r="U17" s="51"/>
    </row>
    <row r="18" s="25" customFormat="1" ht="14" customHeight="1" spans="1:21">
      <c r="A18" s="50"/>
      <c r="B18" s="522"/>
      <c r="C18" s="51"/>
      <c r="D18" s="194"/>
      <c r="E18" s="562">
        <f>IF(D18=0,0,IF(#REF!-D18&lt;0.999,"1年以内",IF(#REF!-D18&gt;4.999,"5年以上",IF(#REF!-D18&gt;3.999,"4-5年",IF(#REF!-D18&gt;2.999,"3-4年",IF(#REF!-D18&gt;1.999,"2-3年","1-2年"))))))</f>
        <v>0</v>
      </c>
      <c r="F18" s="55"/>
      <c r="G18" s="55"/>
      <c r="H18" s="55"/>
      <c r="I18" s="55"/>
      <c r="J18" s="55"/>
      <c r="K18" s="55"/>
      <c r="L18" s="55"/>
      <c r="M18" s="55">
        <f t="shared" si="0"/>
        <v>0</v>
      </c>
      <c r="N18" s="55"/>
      <c r="O18" s="86">
        <f t="shared" si="2"/>
        <v>0</v>
      </c>
      <c r="P18" s="55"/>
      <c r="Q18" s="155">
        <f t="shared" si="1"/>
        <v>0</v>
      </c>
      <c r="R18" s="156">
        <f t="shared" si="3"/>
        <v>0</v>
      </c>
      <c r="S18" s="51"/>
      <c r="U18" s="51"/>
    </row>
    <row r="19" s="25" customFormat="1" ht="14" customHeight="1" spans="1:21">
      <c r="A19" s="50"/>
      <c r="B19" s="522"/>
      <c r="C19" s="51"/>
      <c r="D19" s="194"/>
      <c r="E19" s="562">
        <f>IF(D19=0,0,IF(#REF!-D19&lt;0.999,"1年以内",IF(#REF!-D19&gt;4.999,"5年以上",IF(#REF!-D19&gt;3.999,"4-5年",IF(#REF!-D19&gt;2.999,"3-4年",IF(#REF!-D19&gt;1.999,"2-3年","1-2年"))))))</f>
        <v>0</v>
      </c>
      <c r="F19" s="55"/>
      <c r="G19" s="55"/>
      <c r="H19" s="55"/>
      <c r="I19" s="55"/>
      <c r="J19" s="55"/>
      <c r="K19" s="55"/>
      <c r="L19" s="55"/>
      <c r="M19" s="55">
        <f t="shared" si="0"/>
        <v>0</v>
      </c>
      <c r="N19" s="55"/>
      <c r="O19" s="86">
        <f t="shared" si="2"/>
        <v>0</v>
      </c>
      <c r="P19" s="55"/>
      <c r="Q19" s="155">
        <f t="shared" si="1"/>
        <v>0</v>
      </c>
      <c r="R19" s="156">
        <f t="shared" si="3"/>
        <v>0</v>
      </c>
      <c r="S19" s="51"/>
      <c r="U19" s="51"/>
    </row>
    <row r="20" s="25" customFormat="1" ht="14" customHeight="1" spans="1:21">
      <c r="A20" s="50"/>
      <c r="B20" s="522"/>
      <c r="C20" s="51"/>
      <c r="D20" s="194"/>
      <c r="E20" s="562">
        <f>IF(D20=0,0,IF(#REF!-D20&lt;0.999,"1年以内",IF(#REF!-D20&gt;4.999,"5年以上",IF(#REF!-D20&gt;3.999,"4-5年",IF(#REF!-D20&gt;2.999,"3-4年",IF(#REF!-D20&gt;1.999,"2-3年","1-2年"))))))</f>
        <v>0</v>
      </c>
      <c r="F20" s="55"/>
      <c r="G20" s="55"/>
      <c r="H20" s="55"/>
      <c r="I20" s="55"/>
      <c r="J20" s="55"/>
      <c r="K20" s="55"/>
      <c r="L20" s="55"/>
      <c r="M20" s="55">
        <f t="shared" si="0"/>
        <v>0</v>
      </c>
      <c r="N20" s="55"/>
      <c r="O20" s="86">
        <f t="shared" si="2"/>
        <v>0</v>
      </c>
      <c r="P20" s="55"/>
      <c r="Q20" s="155">
        <f t="shared" si="1"/>
        <v>0</v>
      </c>
      <c r="R20" s="156">
        <f t="shared" si="3"/>
        <v>0</v>
      </c>
      <c r="S20" s="51"/>
      <c r="U20" s="51"/>
    </row>
    <row r="21" s="25" customFormat="1" ht="14" customHeight="1" spans="1:21">
      <c r="A21" s="50"/>
      <c r="B21" s="522"/>
      <c r="C21" s="51"/>
      <c r="D21" s="194"/>
      <c r="E21" s="562">
        <f>IF(D21=0,0,IF(#REF!-D21&lt;0.999,"1年以内",IF(#REF!-D21&gt;4.999,"5年以上",IF(#REF!-D21&gt;3.999,"4-5年",IF(#REF!-D21&gt;2.999,"3-4年",IF(#REF!-D21&gt;1.999,"2-3年","1-2年"))))))</f>
        <v>0</v>
      </c>
      <c r="F21" s="55"/>
      <c r="G21" s="55"/>
      <c r="H21" s="55"/>
      <c r="I21" s="55"/>
      <c r="J21" s="55"/>
      <c r="K21" s="55"/>
      <c r="L21" s="55"/>
      <c r="M21" s="55">
        <f t="shared" si="0"/>
        <v>0</v>
      </c>
      <c r="N21" s="55"/>
      <c r="O21" s="86">
        <f t="shared" si="2"/>
        <v>0</v>
      </c>
      <c r="P21" s="55"/>
      <c r="Q21" s="155">
        <f t="shared" si="1"/>
        <v>0</v>
      </c>
      <c r="R21" s="156">
        <f t="shared" si="3"/>
        <v>0</v>
      </c>
      <c r="S21" s="51"/>
      <c r="U21" s="51"/>
    </row>
    <row r="22" s="25" customFormat="1" ht="14" customHeight="1" spans="1:21">
      <c r="A22" s="50"/>
      <c r="B22" s="522"/>
      <c r="C22" s="51"/>
      <c r="D22" s="194"/>
      <c r="E22" s="562">
        <f>IF(D22=0,0,IF(#REF!-D22&lt;0.999,"1年以内",IF(#REF!-D22&gt;4.999,"5年以上",IF(#REF!-D22&gt;3.999,"4-5年",IF(#REF!-D22&gt;2.999,"3-4年",IF(#REF!-D22&gt;1.999,"2-3年","1-2年"))))))</f>
        <v>0</v>
      </c>
      <c r="F22" s="55"/>
      <c r="G22" s="55"/>
      <c r="H22" s="55"/>
      <c r="I22" s="55"/>
      <c r="J22" s="55"/>
      <c r="K22" s="55"/>
      <c r="L22" s="55"/>
      <c r="M22" s="55">
        <f t="shared" si="0"/>
        <v>0</v>
      </c>
      <c r="N22" s="55"/>
      <c r="O22" s="86">
        <f t="shared" si="2"/>
        <v>0</v>
      </c>
      <c r="P22" s="55"/>
      <c r="Q22" s="155">
        <f t="shared" si="1"/>
        <v>0</v>
      </c>
      <c r="R22" s="156">
        <f t="shared" si="3"/>
        <v>0</v>
      </c>
      <c r="S22" s="51"/>
      <c r="U22" s="51"/>
    </row>
    <row r="23" s="25" customFormat="1" ht="14" customHeight="1" spans="1:21">
      <c r="A23" s="50"/>
      <c r="B23" s="522"/>
      <c r="C23" s="51"/>
      <c r="D23" s="194"/>
      <c r="E23" s="562">
        <f>IF(D23=0,0,IF(#REF!-D23&lt;0.999,"1年以内",IF(#REF!-D23&gt;4.999,"5年以上",IF(#REF!-D23&gt;3.999,"4-5年",IF(#REF!-D23&gt;2.999,"3-4年",IF(#REF!-D23&gt;1.999,"2-3年","1-2年"))))))</f>
        <v>0</v>
      </c>
      <c r="F23" s="55"/>
      <c r="G23" s="55"/>
      <c r="H23" s="55"/>
      <c r="I23" s="55"/>
      <c r="J23" s="55"/>
      <c r="K23" s="55"/>
      <c r="L23" s="55"/>
      <c r="M23" s="55">
        <f t="shared" si="0"/>
        <v>0</v>
      </c>
      <c r="N23" s="55"/>
      <c r="O23" s="86">
        <f t="shared" si="2"/>
        <v>0</v>
      </c>
      <c r="P23" s="55"/>
      <c r="Q23" s="155">
        <f t="shared" si="1"/>
        <v>0</v>
      </c>
      <c r="R23" s="156">
        <f t="shared" si="3"/>
        <v>0</v>
      </c>
      <c r="S23" s="51"/>
      <c r="U23" s="51"/>
    </row>
    <row r="24" s="25" customFormat="1" ht="14" customHeight="1" spans="1:21">
      <c r="A24" s="50"/>
      <c r="B24" s="522"/>
      <c r="C24" s="51"/>
      <c r="D24" s="194"/>
      <c r="E24" s="562">
        <f>IF(D24=0,0,IF(#REF!-D24&lt;0.999,"1年以内",IF(#REF!-D24&gt;4.999,"5年以上",IF(#REF!-D24&gt;3.999,"4-5年",IF(#REF!-D24&gt;2.999,"3-4年",IF(#REF!-D24&gt;1.999,"2-3年","1-2年"))))))</f>
        <v>0</v>
      </c>
      <c r="F24" s="55"/>
      <c r="G24" s="55"/>
      <c r="H24" s="55"/>
      <c r="I24" s="55"/>
      <c r="J24" s="55"/>
      <c r="K24" s="55"/>
      <c r="L24" s="55"/>
      <c r="M24" s="55">
        <f t="shared" si="0"/>
        <v>0</v>
      </c>
      <c r="N24" s="55"/>
      <c r="O24" s="86">
        <f t="shared" si="2"/>
        <v>0</v>
      </c>
      <c r="P24" s="55"/>
      <c r="Q24" s="155">
        <f t="shared" si="1"/>
        <v>0</v>
      </c>
      <c r="R24" s="156">
        <f t="shared" si="3"/>
        <v>0</v>
      </c>
      <c r="S24" s="51"/>
      <c r="U24" s="51"/>
    </row>
    <row r="25" s="25" customFormat="1" ht="14" customHeight="1" spans="1:21">
      <c r="A25" s="50"/>
      <c r="B25" s="522"/>
      <c r="C25" s="51"/>
      <c r="D25" s="194"/>
      <c r="E25" s="562">
        <f>IF(D25=0,0,IF(#REF!-D25&lt;0.999,"1年以内",IF(#REF!-D25&gt;4.999,"5年以上",IF(#REF!-D25&gt;3.999,"4-5年",IF(#REF!-D25&gt;2.999,"3-4年",IF(#REF!-D25&gt;1.999,"2-3年","1-2年"))))))</f>
        <v>0</v>
      </c>
      <c r="F25" s="55"/>
      <c r="G25" s="55"/>
      <c r="H25" s="55"/>
      <c r="I25" s="55"/>
      <c r="J25" s="55"/>
      <c r="K25" s="55"/>
      <c r="L25" s="55"/>
      <c r="M25" s="55">
        <f t="shared" si="0"/>
        <v>0</v>
      </c>
      <c r="N25" s="55"/>
      <c r="O25" s="86">
        <f t="shared" si="2"/>
        <v>0</v>
      </c>
      <c r="P25" s="55"/>
      <c r="Q25" s="155">
        <f t="shared" si="1"/>
        <v>0</v>
      </c>
      <c r="R25" s="156">
        <f t="shared" si="3"/>
        <v>0</v>
      </c>
      <c r="S25" s="51"/>
      <c r="U25" s="51"/>
    </row>
    <row r="26" s="25" customFormat="1" ht="14" customHeight="1" spans="1:21">
      <c r="A26" s="50"/>
      <c r="B26" s="522"/>
      <c r="C26" s="51"/>
      <c r="D26" s="194"/>
      <c r="E26" s="562">
        <f>IF(D26=0,0,IF(#REF!-D26&lt;0.999,"1年以内",IF(#REF!-D26&gt;4.999,"5年以上",IF(#REF!-D26&gt;3.999,"4-5年",IF(#REF!-D26&gt;2.999,"3-4年",IF(#REF!-D26&gt;1.999,"2-3年","1-2年"))))))</f>
        <v>0</v>
      </c>
      <c r="F26" s="55"/>
      <c r="G26" s="55"/>
      <c r="H26" s="55"/>
      <c r="I26" s="55"/>
      <c r="J26" s="55"/>
      <c r="K26" s="55"/>
      <c r="L26" s="55"/>
      <c r="M26" s="55">
        <f t="shared" si="0"/>
        <v>0</v>
      </c>
      <c r="N26" s="55"/>
      <c r="O26" s="86">
        <f t="shared" si="2"/>
        <v>0</v>
      </c>
      <c r="P26" s="55"/>
      <c r="Q26" s="155">
        <f t="shared" si="1"/>
        <v>0</v>
      </c>
      <c r="R26" s="156">
        <f t="shared" si="3"/>
        <v>0</v>
      </c>
      <c r="S26" s="51"/>
      <c r="U26" s="51"/>
    </row>
    <row r="27" s="25" customFormat="1" ht="14" customHeight="1" spans="1:21">
      <c r="A27" s="50"/>
      <c r="B27" s="522"/>
      <c r="C27" s="51"/>
      <c r="D27" s="194"/>
      <c r="E27" s="562">
        <f>IF(D27=0,0,IF(#REF!-D27&lt;0.999,"1年以内",IF(#REF!-D27&gt;4.999,"5年以上",IF(#REF!-D27&gt;3.999,"4-5年",IF(#REF!-D27&gt;2.999,"3-4年",IF(#REF!-D27&gt;1.999,"2-3年","1-2年"))))))</f>
        <v>0</v>
      </c>
      <c r="F27" s="55"/>
      <c r="G27" s="55"/>
      <c r="H27" s="55"/>
      <c r="I27" s="55"/>
      <c r="J27" s="55"/>
      <c r="K27" s="55"/>
      <c r="L27" s="55"/>
      <c r="M27" s="55">
        <f t="shared" si="0"/>
        <v>0</v>
      </c>
      <c r="N27" s="55"/>
      <c r="O27" s="86">
        <f t="shared" si="2"/>
        <v>0</v>
      </c>
      <c r="P27" s="55"/>
      <c r="Q27" s="155">
        <f t="shared" si="1"/>
        <v>0</v>
      </c>
      <c r="R27" s="156">
        <f t="shared" si="3"/>
        <v>0</v>
      </c>
      <c r="S27" s="51"/>
      <c r="U27" s="51"/>
    </row>
    <row r="28" s="25" customFormat="1" ht="14" customHeight="1" spans="1:21">
      <c r="A28" s="50"/>
      <c r="B28" s="522"/>
      <c r="C28" s="51"/>
      <c r="D28" s="194"/>
      <c r="E28" s="562">
        <f>IF(D28=0,0,IF(#REF!-D28&lt;0.999,"1年以内",IF(#REF!-D28&gt;4.999,"5年以上",IF(#REF!-D28&gt;3.999,"4-5年",IF(#REF!-D28&gt;2.999,"3-4年",IF(#REF!-D28&gt;1.999,"2-3年","1-2年"))))))</f>
        <v>0</v>
      </c>
      <c r="F28" s="55"/>
      <c r="G28" s="55"/>
      <c r="H28" s="55"/>
      <c r="I28" s="55"/>
      <c r="J28" s="55"/>
      <c r="K28" s="55"/>
      <c r="L28" s="55"/>
      <c r="M28" s="55">
        <f t="shared" si="0"/>
        <v>0</v>
      </c>
      <c r="N28" s="55"/>
      <c r="O28" s="86">
        <f t="shared" si="2"/>
        <v>0</v>
      </c>
      <c r="P28" s="55"/>
      <c r="Q28" s="155">
        <f t="shared" si="1"/>
        <v>0</v>
      </c>
      <c r="R28" s="156">
        <f t="shared" si="3"/>
        <v>0</v>
      </c>
      <c r="S28" s="51"/>
      <c r="U28" s="51"/>
    </row>
    <row r="29" s="25" customFormat="1" ht="14" customHeight="1" spans="1:21">
      <c r="A29" s="50"/>
      <c r="B29" s="522"/>
      <c r="C29" s="51"/>
      <c r="D29" s="194"/>
      <c r="E29" s="562">
        <f>IF(D29=0,0,IF(#REF!-D29&lt;0.999,"1年以内",IF(#REF!-D29&gt;4.999,"5年以上",IF(#REF!-D29&gt;3.999,"4-5年",IF(#REF!-D29&gt;2.999,"3-4年",IF(#REF!-D29&gt;1.999,"2-3年","1-2年"))))))</f>
        <v>0</v>
      </c>
      <c r="F29" s="55"/>
      <c r="G29" s="55"/>
      <c r="H29" s="55"/>
      <c r="I29" s="55"/>
      <c r="J29" s="55"/>
      <c r="K29" s="55"/>
      <c r="L29" s="55"/>
      <c r="M29" s="55">
        <f t="shared" si="0"/>
        <v>0</v>
      </c>
      <c r="N29" s="55"/>
      <c r="O29" s="86">
        <f t="shared" si="2"/>
        <v>0</v>
      </c>
      <c r="P29" s="55"/>
      <c r="Q29" s="155">
        <f t="shared" si="1"/>
        <v>0</v>
      </c>
      <c r="R29" s="156">
        <f t="shared" si="3"/>
        <v>0</v>
      </c>
      <c r="S29" s="51"/>
      <c r="U29" s="51"/>
    </row>
    <row r="30" s="25" customFormat="1" ht="14" customHeight="1" spans="1:21">
      <c r="A30" s="50"/>
      <c r="B30" s="522"/>
      <c r="C30" s="51"/>
      <c r="D30" s="194"/>
      <c r="E30" s="562">
        <f>IF(D30=0,0,IF(#REF!-D30&lt;0.999,"1年以内",IF(#REF!-D30&gt;4.999,"5年以上",IF(#REF!-D30&gt;3.999,"4-5年",IF(#REF!-D30&gt;2.999,"3-4年",IF(#REF!-D30&gt;1.999,"2-3年","1-2年"))))))</f>
        <v>0</v>
      </c>
      <c r="F30" s="55"/>
      <c r="G30" s="55"/>
      <c r="H30" s="55"/>
      <c r="I30" s="55"/>
      <c r="J30" s="55"/>
      <c r="K30" s="55"/>
      <c r="L30" s="55"/>
      <c r="M30" s="55">
        <f t="shared" si="0"/>
        <v>0</v>
      </c>
      <c r="N30" s="55"/>
      <c r="O30" s="86">
        <f t="shared" si="2"/>
        <v>0</v>
      </c>
      <c r="P30" s="55"/>
      <c r="Q30" s="155">
        <f t="shared" si="1"/>
        <v>0</v>
      </c>
      <c r="R30" s="156">
        <f t="shared" si="3"/>
        <v>0</v>
      </c>
      <c r="S30" s="51"/>
      <c r="U30" s="51"/>
    </row>
    <row r="31" s="25" customFormat="1" ht="14" customHeight="1" spans="1:21">
      <c r="A31" s="50"/>
      <c r="B31" s="522"/>
      <c r="C31" s="51"/>
      <c r="D31" s="194"/>
      <c r="E31" s="562">
        <f>IF(D31=0,0,IF(#REF!-D31&lt;0.999,"1年以内",IF(#REF!-D31&gt;4.999,"5年以上",IF(#REF!-D31&gt;3.999,"4-5年",IF(#REF!-D31&gt;2.999,"3-4年",IF(#REF!-D31&gt;1.999,"2-3年","1-2年"))))))</f>
        <v>0</v>
      </c>
      <c r="F31" s="55"/>
      <c r="G31" s="55"/>
      <c r="H31" s="55"/>
      <c r="I31" s="55"/>
      <c r="J31" s="55"/>
      <c r="K31" s="55"/>
      <c r="L31" s="55"/>
      <c r="M31" s="55">
        <f t="shared" si="0"/>
        <v>0</v>
      </c>
      <c r="N31" s="55"/>
      <c r="O31" s="86">
        <f t="shared" si="2"/>
        <v>0</v>
      </c>
      <c r="P31" s="55"/>
      <c r="Q31" s="155">
        <f t="shared" si="1"/>
        <v>0</v>
      </c>
      <c r="R31" s="156">
        <f t="shared" si="3"/>
        <v>0</v>
      </c>
      <c r="S31" s="51"/>
      <c r="U31" s="51"/>
    </row>
    <row r="32" s="26" customFormat="1" ht="14" customHeight="1" spans="1:21">
      <c r="A32" s="526" t="s">
        <v>72</v>
      </c>
      <c r="B32" s="527"/>
      <c r="C32" s="56"/>
      <c r="D32" s="528"/>
      <c r="E32" s="562"/>
      <c r="F32" s="54">
        <f t="shared" ref="F32:N32" si="4">ROUND(SUM(F7:F31),2)</f>
        <v>0</v>
      </c>
      <c r="G32" s="54">
        <f t="shared" si="4"/>
        <v>0</v>
      </c>
      <c r="H32" s="54">
        <f t="shared" si="4"/>
        <v>0</v>
      </c>
      <c r="I32" s="54">
        <f t="shared" si="4"/>
        <v>0</v>
      </c>
      <c r="J32" s="54">
        <f t="shared" si="4"/>
        <v>0</v>
      </c>
      <c r="K32" s="54">
        <f t="shared" si="4"/>
        <v>0</v>
      </c>
      <c r="L32" s="54">
        <f t="shared" si="4"/>
        <v>0</v>
      </c>
      <c r="M32" s="54">
        <f t="shared" si="4"/>
        <v>0</v>
      </c>
      <c r="N32" s="54">
        <f t="shared" si="4"/>
        <v>0</v>
      </c>
      <c r="O32" s="86">
        <f t="shared" si="2"/>
        <v>0</v>
      </c>
      <c r="P32" s="54">
        <f>ROUND(SUM(P7:P31),2)</f>
        <v>0</v>
      </c>
      <c r="Q32" s="155">
        <f t="shared" si="1"/>
        <v>0</v>
      </c>
      <c r="R32" s="156">
        <f t="shared" si="3"/>
        <v>0</v>
      </c>
      <c r="S32" s="56"/>
      <c r="U32" s="54">
        <f>ROUND(SUM(U7:U31),2)</f>
        <v>0</v>
      </c>
    </row>
    <row r="33" s="25" customFormat="1" ht="14" customHeight="1" spans="1:21">
      <c r="A33" s="228" t="s">
        <v>240</v>
      </c>
      <c r="B33" s="229"/>
      <c r="C33" s="51"/>
      <c r="D33" s="194"/>
      <c r="E33" s="562"/>
      <c r="F33" s="55"/>
      <c r="G33" s="55"/>
      <c r="H33" s="55"/>
      <c r="I33" s="55"/>
      <c r="J33" s="55"/>
      <c r="K33" s="55"/>
      <c r="L33" s="55"/>
      <c r="M33" s="55">
        <f t="shared" si="0"/>
        <v>0</v>
      </c>
      <c r="N33" s="55"/>
      <c r="O33" s="86">
        <f t="shared" si="2"/>
        <v>0</v>
      </c>
      <c r="P33" s="55"/>
      <c r="Q33" s="155">
        <f t="shared" si="1"/>
        <v>0</v>
      </c>
      <c r="R33" s="156">
        <f t="shared" si="3"/>
        <v>0</v>
      </c>
      <c r="S33" s="51"/>
      <c r="U33" s="51"/>
    </row>
    <row r="34" s="25" customFormat="1" ht="14" customHeight="1" spans="1:21">
      <c r="A34" s="228" t="s">
        <v>241</v>
      </c>
      <c r="B34" s="529"/>
      <c r="C34" s="51"/>
      <c r="D34" s="194"/>
      <c r="E34" s="562"/>
      <c r="F34" s="55"/>
      <c r="G34" s="55"/>
      <c r="H34" s="55"/>
      <c r="I34" s="55"/>
      <c r="J34" s="55"/>
      <c r="K34" s="55"/>
      <c r="L34" s="55"/>
      <c r="M34" s="55"/>
      <c r="N34" s="55"/>
      <c r="O34" s="86"/>
      <c r="P34" s="55">
        <f>U32</f>
        <v>0</v>
      </c>
      <c r="Q34" s="155"/>
      <c r="R34" s="156"/>
      <c r="S34" s="51"/>
      <c r="U34" s="51"/>
    </row>
    <row r="35" s="515" customFormat="1" ht="14" customHeight="1" spans="1:21">
      <c r="A35" s="526" t="s">
        <v>72</v>
      </c>
      <c r="B35" s="527"/>
      <c r="C35" s="530"/>
      <c r="D35" s="531"/>
      <c r="E35" s="562"/>
      <c r="F35" s="54">
        <f t="shared" ref="F35:N35" si="5">F32-F33</f>
        <v>0</v>
      </c>
      <c r="G35" s="54">
        <f t="shared" si="5"/>
        <v>0</v>
      </c>
      <c r="H35" s="54">
        <f t="shared" si="5"/>
        <v>0</v>
      </c>
      <c r="I35" s="54">
        <f t="shared" si="5"/>
        <v>0</v>
      </c>
      <c r="J35" s="54">
        <f t="shared" si="5"/>
        <v>0</v>
      </c>
      <c r="K35" s="54">
        <f t="shared" si="5"/>
        <v>0</v>
      </c>
      <c r="L35" s="54">
        <f t="shared" si="5"/>
        <v>0</v>
      </c>
      <c r="M35" s="54">
        <f t="shared" si="5"/>
        <v>0</v>
      </c>
      <c r="N35" s="54">
        <f t="shared" si="5"/>
        <v>0</v>
      </c>
      <c r="O35" s="86">
        <f t="shared" si="2"/>
        <v>0</v>
      </c>
      <c r="P35" s="54">
        <f>P32-P34</f>
        <v>0</v>
      </c>
      <c r="Q35" s="155">
        <f t="shared" si="1"/>
        <v>0</v>
      </c>
      <c r="R35" s="156">
        <f t="shared" si="3"/>
        <v>0</v>
      </c>
      <c r="S35" s="530"/>
      <c r="U35" s="530"/>
    </row>
    <row r="36" ht="13.05" customHeight="1" spans="1:21">
      <c r="A36" s="27" t="e">
        <f>#REF!&amp;#REF!</f>
        <v>#REF!</v>
      </c>
      <c r="O36" s="148" t="e">
        <f>#REF!</f>
        <v>#REF!</v>
      </c>
    </row>
    <row r="37" ht="13.05" customHeight="1" spans="1:21">
      <c r="A37" s="27" t="e">
        <f>#REF!&amp;#REF!&amp;#REF!&amp;#REF!&amp;#REF!&amp;#REF!&amp;#REF!</f>
        <v>#REF!</v>
      </c>
      <c r="O37" s="148" t="e">
        <f>#REF!&amp;#REF!</f>
        <v>#REF!</v>
      </c>
    </row>
  </sheetData>
  <sheetProtection formatCells="0" formatColumns="0" formatRows="0" insertRows="0" deleteRows="0" autoFilter="0"/>
  <mergeCells count="6">
    <mergeCell ref="A2:S2"/>
    <mergeCell ref="A4:S4"/>
    <mergeCell ref="A32:B32"/>
    <mergeCell ref="A33:B33"/>
    <mergeCell ref="A34:B34"/>
    <mergeCell ref="A35:B35"/>
  </mergeCells>
  <hyperlinks>
    <hyperlink ref="E6" location="评估分析!A5" display="账龄"/>
    <hyperlink ref="B1" location="参数!M39" display="返回索引页"/>
    <hyperlink ref="A1" location="流动资产汇总表!B16" display="返回"/>
  </hyperlinks>
  <printOptions horizontalCentered="1"/>
  <pageMargins left="0.748031496062992" right="0.748031496062992" top="0.98" bottom="0.52" header="1.22" footer="0.47"/>
  <pageSetup paperSize="9" orientation="landscape" blackAndWhite="1"/>
  <headerFooter alignWithMargins="0">
    <oddHeader>&amp;R&amp;"Times New Roman,常规"&amp;8
&amp;"宋体,常规"共&amp;"Times New Roman,常规"&amp;N&amp;"宋体,常规"页第&amp;"Times New Roman,常规"&amp;P&amp;"宋体,常规"页</oddHeader>
    <oddFooter>&amp;L&amp;8 &amp;C &amp;R&amp;8</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8"/>
  <sheetViews>
    <sheetView showGridLines="0" showZeros="0" defaultGridColor="0" colorId="38" workbookViewId="0">
      <pane ySplit="7" topLeftCell="A23" activePane="bottomLeft" state="frozen"/>
      <selection/>
      <selection pane="bottomLeft" activeCell="L38" sqref="L38"/>
    </sheetView>
  </sheetViews>
  <sheetFormatPr defaultColWidth="9.07619047619048" defaultRowHeight="15" customHeight="1"/>
  <cols>
    <col min="1" max="1" width="5.57142857142857" style="27" customWidth="1"/>
    <col min="2" max="2" width="17.9238095238095" style="27" customWidth="1"/>
    <col min="3" max="3" width="16" style="27" customWidth="1"/>
    <col min="4" max="4" width="5.28571428571429" style="27" customWidth="1"/>
    <col min="5" max="6" width="8.71428571428571" style="27" customWidth="1" outlineLevel="1"/>
    <col min="7" max="7" width="12.7142857142857" style="27" customWidth="1" outlineLevel="1"/>
    <col min="8" max="8" width="8.71428571428571" style="27" customWidth="1" outlineLevel="1"/>
    <col min="9" max="9" width="12.7142857142857" style="27" customWidth="1" outlineLevel="1"/>
    <col min="10" max="10" width="9.92380952380952" style="120" customWidth="1"/>
    <col min="11" max="12" width="12.0761904761905" style="29" customWidth="1"/>
    <col min="13" max="13" width="9.92380952380952" style="120" customWidth="1"/>
    <col min="14" max="16" width="12.0761904761905" style="29" customWidth="1"/>
    <col min="17" max="17" width="7.57142857142857" style="29" customWidth="1"/>
    <col min="18" max="18" width="12.5714285714286" style="27" customWidth="1"/>
    <col min="19" max="16384" width="9.07619047619048" style="27"/>
  </cols>
  <sheetData>
    <row r="1" s="22" customFormat="1" customHeight="1" spans="1:18">
      <c r="A1" s="30" t="s">
        <v>116</v>
      </c>
      <c r="B1" s="31" t="s">
        <v>8</v>
      </c>
      <c r="J1" s="115"/>
      <c r="K1" s="34"/>
      <c r="L1" s="34"/>
      <c r="M1" s="115"/>
      <c r="N1" s="34"/>
      <c r="O1" s="34"/>
      <c r="P1" s="34"/>
      <c r="Q1" s="34"/>
    </row>
    <row r="2" s="23" customFormat="1" ht="18" customHeight="1" spans="1:18">
      <c r="A2" s="35" t="s">
        <v>349</v>
      </c>
      <c r="B2" s="36"/>
      <c r="C2" s="36"/>
      <c r="D2" s="36"/>
      <c r="E2" s="36"/>
      <c r="F2" s="36"/>
      <c r="G2" s="36"/>
      <c r="H2" s="36"/>
      <c r="I2" s="36"/>
      <c r="J2" s="36"/>
      <c r="K2" s="36"/>
      <c r="L2" s="36"/>
      <c r="M2" s="36"/>
      <c r="N2" s="36"/>
      <c r="O2" s="36"/>
      <c r="P2" s="36"/>
      <c r="Q2" s="36"/>
      <c r="R2" s="36"/>
    </row>
    <row r="3" s="23" customFormat="1" ht="11.2" customHeight="1" spans="1:18">
      <c r="A3" s="6"/>
      <c r="B3" s="6"/>
      <c r="C3" s="6"/>
      <c r="D3" s="6"/>
      <c r="E3" s="6"/>
      <c r="F3" s="6"/>
      <c r="G3" s="6"/>
      <c r="H3" s="6"/>
      <c r="I3" s="6"/>
      <c r="J3" s="6"/>
      <c r="K3" s="37"/>
      <c r="L3" s="37"/>
      <c r="M3" s="6"/>
      <c r="N3" s="37"/>
      <c r="O3" s="37"/>
      <c r="P3" s="37"/>
      <c r="Q3" s="37"/>
      <c r="R3" s="99" t="s">
        <v>351</v>
      </c>
    </row>
    <row r="4" ht="11.2" customHeight="1" spans="1:18">
      <c r="A4" s="39" t="e">
        <f>#REF!&amp;#REF!&amp;#REF!&amp;#REF!&amp;#REF!&amp;#REF!&amp;#REF!</f>
        <v>#REF!</v>
      </c>
      <c r="B4" s="39"/>
      <c r="C4" s="39"/>
      <c r="D4" s="39"/>
      <c r="E4" s="39"/>
      <c r="F4" s="39"/>
      <c r="G4" s="39"/>
      <c r="H4" s="39"/>
      <c r="I4" s="39"/>
      <c r="J4" s="39"/>
      <c r="K4" s="39"/>
      <c r="L4" s="39"/>
      <c r="M4" s="39"/>
      <c r="N4" s="39"/>
      <c r="O4" s="39"/>
      <c r="P4" s="39"/>
      <c r="Q4" s="39"/>
      <c r="R4" s="39"/>
    </row>
    <row r="5" ht="11.2" customHeight="1" spans="1:18">
      <c r="A5" s="40" t="e">
        <f>#REF!&amp;#REF!</f>
        <v>#REF!</v>
      </c>
      <c r="B5" s="40"/>
      <c r="C5" s="59"/>
      <c r="J5" s="537" t="s">
        <v>299</v>
      </c>
      <c r="K5" s="273"/>
      <c r="O5" s="43"/>
      <c r="P5" s="43"/>
      <c r="R5" s="44" t="s">
        <v>35</v>
      </c>
    </row>
    <row r="6" ht="13.05" customHeight="1" spans="1:18">
      <c r="A6" s="185" t="s">
        <v>102</v>
      </c>
      <c r="B6" s="510" t="s">
        <v>302</v>
      </c>
      <c r="C6" s="538" t="s">
        <v>322</v>
      </c>
      <c r="D6" s="539" t="s">
        <v>352</v>
      </c>
      <c r="E6" s="540" t="s">
        <v>120</v>
      </c>
      <c r="F6" s="540"/>
      <c r="G6" s="541"/>
      <c r="H6" s="540" t="s">
        <v>121</v>
      </c>
      <c r="I6" s="541"/>
      <c r="J6" s="540" t="s">
        <v>122</v>
      </c>
      <c r="K6" s="541"/>
      <c r="L6" s="541"/>
      <c r="M6" s="542" t="s">
        <v>123</v>
      </c>
      <c r="N6" s="543"/>
      <c r="O6" s="544"/>
      <c r="P6" s="545" t="s">
        <v>168</v>
      </c>
      <c r="Q6" s="494" t="s">
        <v>353</v>
      </c>
      <c r="R6" s="510" t="s">
        <v>354</v>
      </c>
    </row>
    <row r="7" s="39" customFormat="1" ht="13.05" customHeight="1" spans="1:18">
      <c r="A7" s="546"/>
      <c r="B7" s="547"/>
      <c r="C7" s="548"/>
      <c r="D7" s="549"/>
      <c r="E7" s="550" t="s">
        <v>355</v>
      </c>
      <c r="F7" s="513" t="s">
        <v>356</v>
      </c>
      <c r="G7" s="551" t="s">
        <v>357</v>
      </c>
      <c r="H7" s="550" t="s">
        <v>355</v>
      </c>
      <c r="I7" s="551" t="s">
        <v>357</v>
      </c>
      <c r="J7" s="550" t="s">
        <v>355</v>
      </c>
      <c r="K7" s="513" t="s">
        <v>356</v>
      </c>
      <c r="L7" s="513" t="s">
        <v>357</v>
      </c>
      <c r="M7" s="552" t="s">
        <v>307</v>
      </c>
      <c r="N7" s="494" t="s">
        <v>308</v>
      </c>
      <c r="O7" s="494" t="s">
        <v>358</v>
      </c>
      <c r="P7" s="553"/>
      <c r="Q7" s="554"/>
      <c r="R7" s="547"/>
    </row>
    <row r="8" s="25" customFormat="1" ht="13.05" customHeight="1" spans="1:18">
      <c r="A8" s="50">
        <v>1</v>
      </c>
      <c r="B8" s="51"/>
      <c r="C8" s="51"/>
      <c r="D8" s="51"/>
      <c r="E8" s="555"/>
      <c r="F8" s="555"/>
      <c r="G8" s="555"/>
      <c r="H8" s="555"/>
      <c r="I8" s="555"/>
      <c r="J8" s="555">
        <f>E8+H8</f>
        <v>0</v>
      </c>
      <c r="K8" s="556">
        <f>IF(J8=0,0,L8/J8)</f>
        <v>0</v>
      </c>
      <c r="L8" s="557">
        <f>G8+I8</f>
        <v>0</v>
      </c>
      <c r="M8" s="111"/>
      <c r="N8" s="53"/>
      <c r="O8" s="55"/>
      <c r="P8" s="155">
        <f>IF((O8-L8)=0,0,O8-L8)</f>
        <v>0</v>
      </c>
      <c r="Q8" s="156">
        <f>IF(P8=0,0,IF(P8=O8,100,IF(L8&lt;0,-(P8/L8*100),IF(P8&gt;0,ABS(P8/L8*100),(P8/L8*100)))))</f>
        <v>0</v>
      </c>
      <c r="R8" s="51"/>
    </row>
    <row r="9" s="25" customFormat="1" ht="13.05" customHeight="1" spans="1:18">
      <c r="A9" s="50"/>
      <c r="B9" s="51"/>
      <c r="C9" s="51"/>
      <c r="D9" s="51"/>
      <c r="E9" s="555"/>
      <c r="F9" s="555"/>
      <c r="G9" s="555"/>
      <c r="H9" s="555"/>
      <c r="I9" s="555"/>
      <c r="J9" s="555">
        <f t="shared" ref="J9:J35" si="0">E9+H9</f>
        <v>0</v>
      </c>
      <c r="K9" s="556">
        <f t="shared" ref="K9:K36" si="1">IF(J9=0,0,L9/J9)</f>
        <v>0</v>
      </c>
      <c r="L9" s="557">
        <f t="shared" ref="L9:L35" si="2">G9+I9</f>
        <v>0</v>
      </c>
      <c r="M9" s="111"/>
      <c r="N9" s="53">
        <f t="shared" ref="N9:N35" si="3">IF(M9=0,0,O9/M9)</f>
        <v>0</v>
      </c>
      <c r="O9" s="55"/>
      <c r="P9" s="155">
        <f t="shared" ref="P9:P36" si="4">IF((O9-L9)=0,0,O9-L9)</f>
        <v>0</v>
      </c>
      <c r="Q9" s="156">
        <f t="shared" ref="Q9:Q36" si="5">IF(P9=0,0,IF(P9=O9,100,IF(L9&lt;0,-(P9/L9*100),IF(P9&gt;0,ABS(P9/L9*100),(P9/L9*100)))))</f>
        <v>0</v>
      </c>
      <c r="R9" s="51"/>
    </row>
    <row r="10" s="25" customFormat="1" ht="13.05" customHeight="1" spans="1:18">
      <c r="A10" s="50"/>
      <c r="B10" s="51"/>
      <c r="C10" s="51"/>
      <c r="D10" s="51"/>
      <c r="E10" s="555"/>
      <c r="F10" s="555"/>
      <c r="G10" s="555"/>
      <c r="H10" s="555"/>
      <c r="I10" s="555"/>
      <c r="J10" s="555">
        <f t="shared" si="0"/>
        <v>0</v>
      </c>
      <c r="K10" s="556">
        <f t="shared" si="1"/>
        <v>0</v>
      </c>
      <c r="L10" s="557">
        <f t="shared" si="2"/>
        <v>0</v>
      </c>
      <c r="M10" s="111"/>
      <c r="N10" s="53">
        <f t="shared" si="3"/>
        <v>0</v>
      </c>
      <c r="O10" s="55"/>
      <c r="P10" s="155">
        <f t="shared" si="4"/>
        <v>0</v>
      </c>
      <c r="Q10" s="156">
        <f t="shared" si="5"/>
        <v>0</v>
      </c>
      <c r="R10" s="51"/>
    </row>
    <row r="11" s="25" customFormat="1" ht="13.05" customHeight="1" spans="1:18">
      <c r="A11" s="50"/>
      <c r="B11" s="51"/>
      <c r="C11" s="51"/>
      <c r="D11" s="51"/>
      <c r="E11" s="555"/>
      <c r="F11" s="555"/>
      <c r="G11" s="555"/>
      <c r="H11" s="555"/>
      <c r="I11" s="555"/>
      <c r="J11" s="555">
        <f t="shared" si="0"/>
        <v>0</v>
      </c>
      <c r="K11" s="556">
        <f t="shared" si="1"/>
        <v>0</v>
      </c>
      <c r="L11" s="557">
        <f t="shared" si="2"/>
        <v>0</v>
      </c>
      <c r="M11" s="111"/>
      <c r="N11" s="53">
        <f t="shared" si="3"/>
        <v>0</v>
      </c>
      <c r="O11" s="55"/>
      <c r="P11" s="155">
        <f t="shared" si="4"/>
        <v>0</v>
      </c>
      <c r="Q11" s="156">
        <f t="shared" si="5"/>
        <v>0</v>
      </c>
      <c r="R11" s="51"/>
    </row>
    <row r="12" s="25" customFormat="1" ht="13.05" customHeight="1" spans="1:18">
      <c r="A12" s="50"/>
      <c r="B12" s="51"/>
      <c r="C12" s="51"/>
      <c r="D12" s="51"/>
      <c r="E12" s="555"/>
      <c r="F12" s="555"/>
      <c r="G12" s="555"/>
      <c r="H12" s="555"/>
      <c r="I12" s="555"/>
      <c r="J12" s="555">
        <f t="shared" si="0"/>
        <v>0</v>
      </c>
      <c r="K12" s="556">
        <f t="shared" si="1"/>
        <v>0</v>
      </c>
      <c r="L12" s="557">
        <f t="shared" si="2"/>
        <v>0</v>
      </c>
      <c r="M12" s="111"/>
      <c r="N12" s="53">
        <f t="shared" si="3"/>
        <v>0</v>
      </c>
      <c r="O12" s="55"/>
      <c r="P12" s="155">
        <f t="shared" si="4"/>
        <v>0</v>
      </c>
      <c r="Q12" s="156">
        <f t="shared" si="5"/>
        <v>0</v>
      </c>
      <c r="R12" s="51"/>
    </row>
    <row r="13" s="25" customFormat="1" ht="13.05" customHeight="1" spans="1:18">
      <c r="A13" s="50"/>
      <c r="B13" s="51"/>
      <c r="C13" s="51"/>
      <c r="D13" s="51"/>
      <c r="E13" s="555"/>
      <c r="F13" s="555"/>
      <c r="G13" s="555"/>
      <c r="H13" s="555"/>
      <c r="I13" s="555"/>
      <c r="J13" s="555">
        <f t="shared" si="0"/>
        <v>0</v>
      </c>
      <c r="K13" s="556">
        <f t="shared" si="1"/>
        <v>0</v>
      </c>
      <c r="L13" s="557">
        <f t="shared" si="2"/>
        <v>0</v>
      </c>
      <c r="M13" s="111"/>
      <c r="N13" s="53">
        <f t="shared" si="3"/>
        <v>0</v>
      </c>
      <c r="O13" s="55"/>
      <c r="P13" s="155">
        <f t="shared" si="4"/>
        <v>0</v>
      </c>
      <c r="Q13" s="156">
        <f t="shared" si="5"/>
        <v>0</v>
      </c>
      <c r="R13" s="51"/>
    </row>
    <row r="14" s="25" customFormat="1" ht="13.05" customHeight="1" spans="1:18">
      <c r="A14" s="50"/>
      <c r="B14" s="51"/>
      <c r="C14" s="51"/>
      <c r="D14" s="51"/>
      <c r="E14" s="555"/>
      <c r="F14" s="555"/>
      <c r="G14" s="555"/>
      <c r="H14" s="555"/>
      <c r="I14" s="555"/>
      <c r="J14" s="555">
        <f t="shared" si="0"/>
        <v>0</v>
      </c>
      <c r="K14" s="556">
        <f t="shared" si="1"/>
        <v>0</v>
      </c>
      <c r="L14" s="557">
        <f t="shared" si="2"/>
        <v>0</v>
      </c>
      <c r="M14" s="111"/>
      <c r="N14" s="53">
        <f t="shared" si="3"/>
        <v>0</v>
      </c>
      <c r="O14" s="55"/>
      <c r="P14" s="155">
        <f t="shared" si="4"/>
        <v>0</v>
      </c>
      <c r="Q14" s="156">
        <f t="shared" si="5"/>
        <v>0</v>
      </c>
      <c r="R14" s="51"/>
    </row>
    <row r="15" s="25" customFormat="1" ht="13.05" customHeight="1" spans="1:18">
      <c r="A15" s="50"/>
      <c r="B15" s="51"/>
      <c r="C15" s="51"/>
      <c r="D15" s="51"/>
      <c r="E15" s="555"/>
      <c r="F15" s="555"/>
      <c r="G15" s="555"/>
      <c r="H15" s="555"/>
      <c r="I15" s="555"/>
      <c r="J15" s="555">
        <f t="shared" si="0"/>
        <v>0</v>
      </c>
      <c r="K15" s="556">
        <f t="shared" si="1"/>
        <v>0</v>
      </c>
      <c r="L15" s="557">
        <f t="shared" si="2"/>
        <v>0</v>
      </c>
      <c r="M15" s="111"/>
      <c r="N15" s="53">
        <f t="shared" si="3"/>
        <v>0</v>
      </c>
      <c r="O15" s="55"/>
      <c r="P15" s="155">
        <f t="shared" si="4"/>
        <v>0</v>
      </c>
      <c r="Q15" s="156">
        <f t="shared" si="5"/>
        <v>0</v>
      </c>
      <c r="R15" s="51"/>
    </row>
    <row r="16" s="25" customFormat="1" ht="13.05" customHeight="1" spans="1:18">
      <c r="A16" s="50"/>
      <c r="B16" s="51"/>
      <c r="C16" s="51"/>
      <c r="D16" s="51"/>
      <c r="E16" s="555"/>
      <c r="F16" s="555"/>
      <c r="G16" s="555"/>
      <c r="H16" s="555"/>
      <c r="I16" s="555"/>
      <c r="J16" s="555">
        <f t="shared" si="0"/>
        <v>0</v>
      </c>
      <c r="K16" s="556">
        <f t="shared" si="1"/>
        <v>0</v>
      </c>
      <c r="L16" s="557">
        <f t="shared" si="2"/>
        <v>0</v>
      </c>
      <c r="M16" s="111"/>
      <c r="N16" s="53">
        <f t="shared" si="3"/>
        <v>0</v>
      </c>
      <c r="O16" s="55"/>
      <c r="P16" s="155">
        <f t="shared" si="4"/>
        <v>0</v>
      </c>
      <c r="Q16" s="156">
        <f t="shared" si="5"/>
        <v>0</v>
      </c>
      <c r="R16" s="51"/>
    </row>
    <row r="17" s="25" customFormat="1" ht="13.05" customHeight="1" spans="1:18">
      <c r="A17" s="50"/>
      <c r="B17" s="51"/>
      <c r="C17" s="51"/>
      <c r="D17" s="51"/>
      <c r="E17" s="555"/>
      <c r="F17" s="555"/>
      <c r="G17" s="555"/>
      <c r="H17" s="555"/>
      <c r="I17" s="555"/>
      <c r="J17" s="555">
        <f t="shared" si="0"/>
        <v>0</v>
      </c>
      <c r="K17" s="556">
        <f t="shared" si="1"/>
        <v>0</v>
      </c>
      <c r="L17" s="557">
        <f t="shared" si="2"/>
        <v>0</v>
      </c>
      <c r="M17" s="111"/>
      <c r="N17" s="53">
        <f t="shared" si="3"/>
        <v>0</v>
      </c>
      <c r="O17" s="55"/>
      <c r="P17" s="155">
        <f t="shared" si="4"/>
        <v>0</v>
      </c>
      <c r="Q17" s="156">
        <f t="shared" si="5"/>
        <v>0</v>
      </c>
      <c r="R17" s="51"/>
    </row>
    <row r="18" s="25" customFormat="1" ht="13.05" customHeight="1" spans="1:18">
      <c r="A18" s="50"/>
      <c r="B18" s="51"/>
      <c r="C18" s="51"/>
      <c r="D18" s="51"/>
      <c r="E18" s="555"/>
      <c r="F18" s="555"/>
      <c r="G18" s="555"/>
      <c r="H18" s="555"/>
      <c r="I18" s="555"/>
      <c r="J18" s="555">
        <f t="shared" si="0"/>
        <v>0</v>
      </c>
      <c r="K18" s="556">
        <f t="shared" si="1"/>
        <v>0</v>
      </c>
      <c r="L18" s="557">
        <f t="shared" si="2"/>
        <v>0</v>
      </c>
      <c r="M18" s="111"/>
      <c r="N18" s="53">
        <f t="shared" si="3"/>
        <v>0</v>
      </c>
      <c r="O18" s="55"/>
      <c r="P18" s="155">
        <f t="shared" si="4"/>
        <v>0</v>
      </c>
      <c r="Q18" s="156">
        <f t="shared" si="5"/>
        <v>0</v>
      </c>
      <c r="R18" s="51"/>
    </row>
    <row r="19" s="25" customFormat="1" ht="13.05" customHeight="1" spans="1:18">
      <c r="A19" s="50"/>
      <c r="B19" s="51"/>
      <c r="C19" s="51"/>
      <c r="D19" s="51"/>
      <c r="E19" s="555"/>
      <c r="F19" s="555"/>
      <c r="G19" s="555"/>
      <c r="H19" s="555"/>
      <c r="I19" s="555"/>
      <c r="J19" s="555">
        <f t="shared" si="0"/>
        <v>0</v>
      </c>
      <c r="K19" s="556">
        <f t="shared" si="1"/>
        <v>0</v>
      </c>
      <c r="L19" s="557">
        <f t="shared" si="2"/>
        <v>0</v>
      </c>
      <c r="M19" s="111"/>
      <c r="N19" s="53">
        <f t="shared" si="3"/>
        <v>0</v>
      </c>
      <c r="O19" s="55"/>
      <c r="P19" s="155">
        <f t="shared" si="4"/>
        <v>0</v>
      </c>
      <c r="Q19" s="156">
        <f t="shared" si="5"/>
        <v>0</v>
      </c>
      <c r="R19" s="51"/>
    </row>
    <row r="20" s="25" customFormat="1" ht="13.05" customHeight="1" spans="1:18">
      <c r="A20" s="50"/>
      <c r="B20" s="51"/>
      <c r="C20" s="51"/>
      <c r="D20" s="51"/>
      <c r="E20" s="555"/>
      <c r="F20" s="555"/>
      <c r="G20" s="555"/>
      <c r="H20" s="555"/>
      <c r="I20" s="555"/>
      <c r="J20" s="555">
        <f t="shared" si="0"/>
        <v>0</v>
      </c>
      <c r="K20" s="556">
        <f t="shared" si="1"/>
        <v>0</v>
      </c>
      <c r="L20" s="557">
        <f t="shared" si="2"/>
        <v>0</v>
      </c>
      <c r="M20" s="111"/>
      <c r="N20" s="53">
        <f t="shared" si="3"/>
        <v>0</v>
      </c>
      <c r="O20" s="55"/>
      <c r="P20" s="155">
        <f t="shared" si="4"/>
        <v>0</v>
      </c>
      <c r="Q20" s="156">
        <f t="shared" si="5"/>
        <v>0</v>
      </c>
      <c r="R20" s="51"/>
    </row>
    <row r="21" s="25" customFormat="1" ht="13.05" customHeight="1" spans="1:18">
      <c r="A21" s="50"/>
      <c r="B21" s="51"/>
      <c r="C21" s="51"/>
      <c r="D21" s="51"/>
      <c r="E21" s="555"/>
      <c r="F21" s="555"/>
      <c r="G21" s="555"/>
      <c r="H21" s="555"/>
      <c r="I21" s="555"/>
      <c r="J21" s="555">
        <f t="shared" si="0"/>
        <v>0</v>
      </c>
      <c r="K21" s="556">
        <f t="shared" si="1"/>
        <v>0</v>
      </c>
      <c r="L21" s="557">
        <f t="shared" si="2"/>
        <v>0</v>
      </c>
      <c r="M21" s="111"/>
      <c r="N21" s="53">
        <f t="shared" si="3"/>
        <v>0</v>
      </c>
      <c r="O21" s="55"/>
      <c r="P21" s="155">
        <f t="shared" si="4"/>
        <v>0</v>
      </c>
      <c r="Q21" s="156">
        <f t="shared" si="5"/>
        <v>0</v>
      </c>
      <c r="R21" s="51"/>
    </row>
    <row r="22" s="25" customFormat="1" ht="13.05" customHeight="1" spans="1:18">
      <c r="A22" s="50"/>
      <c r="B22" s="51"/>
      <c r="C22" s="51"/>
      <c r="D22" s="51"/>
      <c r="E22" s="555"/>
      <c r="F22" s="555"/>
      <c r="G22" s="555"/>
      <c r="H22" s="555"/>
      <c r="I22" s="555"/>
      <c r="J22" s="555">
        <f t="shared" si="0"/>
        <v>0</v>
      </c>
      <c r="K22" s="556">
        <f t="shared" si="1"/>
        <v>0</v>
      </c>
      <c r="L22" s="557">
        <f t="shared" si="2"/>
        <v>0</v>
      </c>
      <c r="M22" s="111"/>
      <c r="N22" s="53">
        <f t="shared" si="3"/>
        <v>0</v>
      </c>
      <c r="O22" s="55"/>
      <c r="P22" s="155">
        <f t="shared" si="4"/>
        <v>0</v>
      </c>
      <c r="Q22" s="156">
        <f t="shared" si="5"/>
        <v>0</v>
      </c>
      <c r="R22" s="51"/>
    </row>
    <row r="23" s="25" customFormat="1" ht="13.05" customHeight="1" spans="1:18">
      <c r="A23" s="50"/>
      <c r="B23" s="51"/>
      <c r="C23" s="51"/>
      <c r="D23" s="51"/>
      <c r="E23" s="555"/>
      <c r="F23" s="555"/>
      <c r="G23" s="555"/>
      <c r="H23" s="555"/>
      <c r="I23" s="555"/>
      <c r="J23" s="555">
        <f t="shared" si="0"/>
        <v>0</v>
      </c>
      <c r="K23" s="556">
        <f t="shared" si="1"/>
        <v>0</v>
      </c>
      <c r="L23" s="557">
        <f t="shared" si="2"/>
        <v>0</v>
      </c>
      <c r="M23" s="111"/>
      <c r="N23" s="53">
        <f t="shared" si="3"/>
        <v>0</v>
      </c>
      <c r="O23" s="55"/>
      <c r="P23" s="155">
        <f t="shared" si="4"/>
        <v>0</v>
      </c>
      <c r="Q23" s="156">
        <f t="shared" si="5"/>
        <v>0</v>
      </c>
      <c r="R23" s="51"/>
    </row>
    <row r="24" s="25" customFormat="1" ht="13.05" customHeight="1" spans="1:18">
      <c r="A24" s="50"/>
      <c r="B24" s="51"/>
      <c r="C24" s="51"/>
      <c r="D24" s="51"/>
      <c r="E24" s="555"/>
      <c r="F24" s="555"/>
      <c r="G24" s="555"/>
      <c r="H24" s="555"/>
      <c r="I24" s="555"/>
      <c r="J24" s="555">
        <f t="shared" si="0"/>
        <v>0</v>
      </c>
      <c r="K24" s="556">
        <f t="shared" si="1"/>
        <v>0</v>
      </c>
      <c r="L24" s="557">
        <f t="shared" si="2"/>
        <v>0</v>
      </c>
      <c r="M24" s="111"/>
      <c r="N24" s="53">
        <f t="shared" si="3"/>
        <v>0</v>
      </c>
      <c r="O24" s="55"/>
      <c r="P24" s="155">
        <f t="shared" si="4"/>
        <v>0</v>
      </c>
      <c r="Q24" s="156">
        <f t="shared" si="5"/>
        <v>0</v>
      </c>
      <c r="R24" s="51"/>
    </row>
    <row r="25" s="25" customFormat="1" ht="13.05" customHeight="1" spans="1:18">
      <c r="A25" s="50"/>
      <c r="B25" s="51"/>
      <c r="C25" s="51"/>
      <c r="D25" s="51"/>
      <c r="E25" s="555"/>
      <c r="F25" s="555"/>
      <c r="G25" s="555"/>
      <c r="H25" s="555"/>
      <c r="I25" s="555"/>
      <c r="J25" s="555">
        <f t="shared" si="0"/>
        <v>0</v>
      </c>
      <c r="K25" s="556">
        <f t="shared" si="1"/>
        <v>0</v>
      </c>
      <c r="L25" s="557">
        <f t="shared" si="2"/>
        <v>0</v>
      </c>
      <c r="M25" s="111"/>
      <c r="N25" s="53">
        <f t="shared" si="3"/>
        <v>0</v>
      </c>
      <c r="O25" s="55"/>
      <c r="P25" s="155">
        <f t="shared" si="4"/>
        <v>0</v>
      </c>
      <c r="Q25" s="156">
        <f t="shared" si="5"/>
        <v>0</v>
      </c>
      <c r="R25" s="51"/>
    </row>
    <row r="26" s="25" customFormat="1" ht="13.05" customHeight="1" spans="1:18">
      <c r="A26" s="50"/>
      <c r="B26" s="51"/>
      <c r="C26" s="51"/>
      <c r="D26" s="51"/>
      <c r="E26" s="555"/>
      <c r="F26" s="555"/>
      <c r="G26" s="555"/>
      <c r="H26" s="555"/>
      <c r="I26" s="555"/>
      <c r="J26" s="555">
        <f t="shared" si="0"/>
        <v>0</v>
      </c>
      <c r="K26" s="556">
        <f t="shared" si="1"/>
        <v>0</v>
      </c>
      <c r="L26" s="557">
        <f t="shared" si="2"/>
        <v>0</v>
      </c>
      <c r="M26" s="111"/>
      <c r="N26" s="53">
        <f t="shared" si="3"/>
        <v>0</v>
      </c>
      <c r="O26" s="55"/>
      <c r="P26" s="155">
        <f t="shared" si="4"/>
        <v>0</v>
      </c>
      <c r="Q26" s="156">
        <f t="shared" si="5"/>
        <v>0</v>
      </c>
      <c r="R26" s="51"/>
    </row>
    <row r="27" s="25" customFormat="1" ht="13.05" customHeight="1" spans="1:18">
      <c r="A27" s="50"/>
      <c r="B27" s="51"/>
      <c r="C27" s="51"/>
      <c r="D27" s="51"/>
      <c r="E27" s="555"/>
      <c r="F27" s="555"/>
      <c r="G27" s="555"/>
      <c r="H27" s="555"/>
      <c r="I27" s="555"/>
      <c r="J27" s="555">
        <f t="shared" si="0"/>
        <v>0</v>
      </c>
      <c r="K27" s="556">
        <f t="shared" si="1"/>
        <v>0</v>
      </c>
      <c r="L27" s="557">
        <f t="shared" si="2"/>
        <v>0</v>
      </c>
      <c r="M27" s="111"/>
      <c r="N27" s="53">
        <f t="shared" si="3"/>
        <v>0</v>
      </c>
      <c r="O27" s="55"/>
      <c r="P27" s="155">
        <f t="shared" si="4"/>
        <v>0</v>
      </c>
      <c r="Q27" s="156">
        <f t="shared" si="5"/>
        <v>0</v>
      </c>
      <c r="R27" s="51"/>
    </row>
    <row r="28" s="25" customFormat="1" ht="13.05" customHeight="1" spans="1:18">
      <c r="A28" s="50"/>
      <c r="B28" s="51"/>
      <c r="C28" s="51"/>
      <c r="D28" s="51"/>
      <c r="E28" s="555"/>
      <c r="F28" s="555"/>
      <c r="G28" s="555"/>
      <c r="H28" s="555"/>
      <c r="I28" s="555"/>
      <c r="J28" s="555">
        <f t="shared" si="0"/>
        <v>0</v>
      </c>
      <c r="K28" s="556">
        <f t="shared" si="1"/>
        <v>0</v>
      </c>
      <c r="L28" s="557">
        <f t="shared" si="2"/>
        <v>0</v>
      </c>
      <c r="M28" s="111"/>
      <c r="N28" s="53">
        <f t="shared" si="3"/>
        <v>0</v>
      </c>
      <c r="O28" s="55"/>
      <c r="P28" s="155">
        <f t="shared" si="4"/>
        <v>0</v>
      </c>
      <c r="Q28" s="156">
        <f t="shared" si="5"/>
        <v>0</v>
      </c>
      <c r="R28" s="51"/>
    </row>
    <row r="29" s="25" customFormat="1" ht="13.05" customHeight="1" spans="1:18">
      <c r="A29" s="50"/>
      <c r="B29" s="51"/>
      <c r="C29" s="51"/>
      <c r="D29" s="51"/>
      <c r="E29" s="555"/>
      <c r="F29" s="555"/>
      <c r="G29" s="555"/>
      <c r="H29" s="555"/>
      <c r="I29" s="555"/>
      <c r="J29" s="555">
        <f t="shared" si="0"/>
        <v>0</v>
      </c>
      <c r="K29" s="556">
        <f t="shared" si="1"/>
        <v>0</v>
      </c>
      <c r="L29" s="557">
        <f t="shared" si="2"/>
        <v>0</v>
      </c>
      <c r="M29" s="111"/>
      <c r="N29" s="53">
        <f t="shared" si="3"/>
        <v>0</v>
      </c>
      <c r="O29" s="55"/>
      <c r="P29" s="155">
        <f t="shared" si="4"/>
        <v>0</v>
      </c>
      <c r="Q29" s="156">
        <f t="shared" si="5"/>
        <v>0</v>
      </c>
      <c r="R29" s="51"/>
    </row>
    <row r="30" s="25" customFormat="1" ht="13.05" customHeight="1" spans="1:18">
      <c r="A30" s="50"/>
      <c r="B30" s="51"/>
      <c r="C30" s="51"/>
      <c r="D30" s="51"/>
      <c r="E30" s="555"/>
      <c r="F30" s="555"/>
      <c r="G30" s="555"/>
      <c r="H30" s="555"/>
      <c r="I30" s="555"/>
      <c r="J30" s="555">
        <f t="shared" si="0"/>
        <v>0</v>
      </c>
      <c r="K30" s="556">
        <f t="shared" si="1"/>
        <v>0</v>
      </c>
      <c r="L30" s="557">
        <f t="shared" si="2"/>
        <v>0</v>
      </c>
      <c r="M30" s="111"/>
      <c r="N30" s="53">
        <f t="shared" si="3"/>
        <v>0</v>
      </c>
      <c r="O30" s="55"/>
      <c r="P30" s="155">
        <f t="shared" si="4"/>
        <v>0</v>
      </c>
      <c r="Q30" s="156">
        <f t="shared" si="5"/>
        <v>0</v>
      </c>
      <c r="R30" s="51"/>
    </row>
    <row r="31" s="25" customFormat="1" ht="13.05" customHeight="1" spans="1:18">
      <c r="A31" s="50"/>
      <c r="B31" s="51"/>
      <c r="C31" s="51"/>
      <c r="D31" s="51"/>
      <c r="E31" s="555"/>
      <c r="F31" s="555"/>
      <c r="G31" s="555"/>
      <c r="H31" s="555"/>
      <c r="I31" s="555"/>
      <c r="J31" s="555">
        <f t="shared" si="0"/>
        <v>0</v>
      </c>
      <c r="K31" s="556">
        <f t="shared" si="1"/>
        <v>0</v>
      </c>
      <c r="L31" s="557">
        <f t="shared" si="2"/>
        <v>0</v>
      </c>
      <c r="M31" s="111"/>
      <c r="N31" s="53"/>
      <c r="O31" s="55"/>
      <c r="P31" s="155">
        <f t="shared" si="4"/>
        <v>0</v>
      </c>
      <c r="Q31" s="156">
        <f t="shared" si="5"/>
        <v>0</v>
      </c>
      <c r="R31" s="51"/>
    </row>
    <row r="32" s="25" customFormat="1" ht="13.05" customHeight="1" spans="1:18">
      <c r="A32" s="50"/>
      <c r="B32" s="51"/>
      <c r="C32" s="51"/>
      <c r="D32" s="51"/>
      <c r="E32" s="555"/>
      <c r="F32" s="555"/>
      <c r="G32" s="555"/>
      <c r="H32" s="555"/>
      <c r="I32" s="555"/>
      <c r="J32" s="555">
        <f t="shared" si="0"/>
        <v>0</v>
      </c>
      <c r="K32" s="556">
        <f t="shared" si="1"/>
        <v>0</v>
      </c>
      <c r="L32" s="557">
        <f t="shared" si="2"/>
        <v>0</v>
      </c>
      <c r="M32" s="111"/>
      <c r="N32" s="53">
        <f t="shared" si="3"/>
        <v>0</v>
      </c>
      <c r="O32" s="55"/>
      <c r="P32" s="155">
        <f t="shared" si="4"/>
        <v>0</v>
      </c>
      <c r="Q32" s="156">
        <f t="shared" si="5"/>
        <v>0</v>
      </c>
      <c r="R32" s="51"/>
    </row>
    <row r="33" s="25" customFormat="1" ht="13.05" customHeight="1" spans="1:18">
      <c r="A33" s="50"/>
      <c r="B33" s="51"/>
      <c r="C33" s="51"/>
      <c r="D33" s="51"/>
      <c r="E33" s="555"/>
      <c r="F33" s="555"/>
      <c r="G33" s="555"/>
      <c r="H33" s="555"/>
      <c r="I33" s="555"/>
      <c r="J33" s="555">
        <f t="shared" si="0"/>
        <v>0</v>
      </c>
      <c r="K33" s="556">
        <f t="shared" si="1"/>
        <v>0</v>
      </c>
      <c r="L33" s="557">
        <f t="shared" si="2"/>
        <v>0</v>
      </c>
      <c r="M33" s="111"/>
      <c r="N33" s="53">
        <f t="shared" si="3"/>
        <v>0</v>
      </c>
      <c r="O33" s="55"/>
      <c r="P33" s="155">
        <f t="shared" si="4"/>
        <v>0</v>
      </c>
      <c r="Q33" s="156">
        <f t="shared" si="5"/>
        <v>0</v>
      </c>
      <c r="R33" s="51"/>
    </row>
    <row r="34" s="25" customFormat="1" ht="13.05" customHeight="1" spans="1:18">
      <c r="A34" s="50"/>
      <c r="B34" s="51"/>
      <c r="C34" s="51"/>
      <c r="D34" s="51"/>
      <c r="E34" s="555"/>
      <c r="F34" s="555"/>
      <c r="G34" s="555"/>
      <c r="H34" s="555"/>
      <c r="I34" s="555"/>
      <c r="J34" s="555">
        <f t="shared" si="0"/>
        <v>0</v>
      </c>
      <c r="K34" s="556">
        <f t="shared" si="1"/>
        <v>0</v>
      </c>
      <c r="L34" s="557">
        <f t="shared" si="2"/>
        <v>0</v>
      </c>
      <c r="M34" s="111"/>
      <c r="N34" s="53">
        <f t="shared" si="3"/>
        <v>0</v>
      </c>
      <c r="O34" s="55"/>
      <c r="P34" s="155">
        <f t="shared" si="4"/>
        <v>0</v>
      </c>
      <c r="Q34" s="156">
        <f t="shared" si="5"/>
        <v>0</v>
      </c>
      <c r="R34" s="51"/>
    </row>
    <row r="35" s="25" customFormat="1" ht="13.05" customHeight="1" spans="1:18">
      <c r="A35" s="50"/>
      <c r="B35" s="51"/>
      <c r="C35" s="51"/>
      <c r="D35" s="51"/>
      <c r="E35" s="555"/>
      <c r="F35" s="555"/>
      <c r="G35" s="555"/>
      <c r="H35" s="555"/>
      <c r="I35" s="555"/>
      <c r="J35" s="555">
        <f t="shared" si="0"/>
        <v>0</v>
      </c>
      <c r="K35" s="556">
        <f t="shared" si="1"/>
        <v>0</v>
      </c>
      <c r="L35" s="557">
        <f t="shared" si="2"/>
        <v>0</v>
      </c>
      <c r="M35" s="111"/>
      <c r="N35" s="53">
        <f t="shared" si="3"/>
        <v>0</v>
      </c>
      <c r="O35" s="55"/>
      <c r="P35" s="155">
        <f t="shared" si="4"/>
        <v>0</v>
      </c>
      <c r="Q35" s="156">
        <f t="shared" si="5"/>
        <v>0</v>
      </c>
      <c r="R35" s="51"/>
    </row>
    <row r="36" s="26" customFormat="1" ht="13.05" customHeight="1" spans="1:18">
      <c r="A36" s="127"/>
      <c r="B36" s="57" t="s">
        <v>72</v>
      </c>
      <c r="C36" s="56"/>
      <c r="D36" s="56"/>
      <c r="E36" s="558"/>
      <c r="F36" s="558"/>
      <c r="G36" s="559">
        <f>ROUND(SUM(G8:G35),2)</f>
        <v>0</v>
      </c>
      <c r="H36" s="558"/>
      <c r="I36" s="559">
        <f>ROUND(SUM(I8:I35),2)</f>
        <v>0</v>
      </c>
      <c r="J36" s="558"/>
      <c r="K36" s="558">
        <f t="shared" si="1"/>
        <v>0</v>
      </c>
      <c r="L36" s="559">
        <f>ROUND(SUM(L8:L35),2)</f>
        <v>0</v>
      </c>
      <c r="M36" s="173"/>
      <c r="N36" s="54"/>
      <c r="O36" s="54">
        <f>ROUND(SUM(O8:O35),2)</f>
        <v>0</v>
      </c>
      <c r="P36" s="54">
        <f t="shared" si="4"/>
        <v>0</v>
      </c>
      <c r="Q36" s="183">
        <f t="shared" si="5"/>
        <v>0</v>
      </c>
      <c r="R36" s="56"/>
    </row>
    <row r="37" ht="13.05" customHeight="1" spans="1:18">
      <c r="A37" s="59" t="e">
        <f>#REF!&amp;#REF!</f>
        <v>#REF!</v>
      </c>
      <c r="C37" s="60"/>
      <c r="D37" s="60"/>
      <c r="E37" s="59"/>
      <c r="F37" s="59"/>
      <c r="G37" s="59"/>
      <c r="H37" s="59"/>
      <c r="I37" s="59"/>
      <c r="J37" s="560"/>
      <c r="K37" s="222"/>
      <c r="L37" s="61" t="e">
        <f>#REF!</f>
        <v>#REF!</v>
      </c>
    </row>
    <row r="38" customHeight="1" spans="1:18">
      <c r="A38" s="27" t="e">
        <f>#REF!&amp;#REF!&amp;#REF!&amp;#REF!&amp;#REF!&amp;#REF!&amp;#REF!</f>
        <v>#REF!</v>
      </c>
      <c r="L38" s="29" t="e">
        <f>#REF!&amp;#REF!</f>
        <v>#REF!</v>
      </c>
    </row>
  </sheetData>
  <sheetProtection formatCells="0" formatColumns="0" formatRows="0" insertRows="0" deleteRows="0" autoFilter="0"/>
  <mergeCells count="13">
    <mergeCell ref="A2:R2"/>
    <mergeCell ref="A4:R4"/>
    <mergeCell ref="E6:G6"/>
    <mergeCell ref="H6:I6"/>
    <mergeCell ref="J6:L6"/>
    <mergeCell ref="M6:O6"/>
    <mergeCell ref="A6:A7"/>
    <mergeCell ref="B6:B7"/>
    <mergeCell ref="C6:C7"/>
    <mergeCell ref="D6:D7"/>
    <mergeCell ref="P6:P7"/>
    <mergeCell ref="Q6:Q7"/>
    <mergeCell ref="R6:R7"/>
  </mergeCells>
  <hyperlinks>
    <hyperlink ref="B1" location="参数!M38" display="返回索引页"/>
    <hyperlink ref="A1" location="流动资产汇总表!B20" display="返回"/>
  </hyperlinks>
  <printOptions horizontalCentered="1"/>
  <pageMargins left="0.748031496062992" right="0.748031496062992" top="0.826771653543307" bottom="0.61" header="1.10236220472441" footer="0.55"/>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showGridLines="0" showZeros="0" defaultGridColor="0" colorId="38" workbookViewId="0">
      <pane ySplit="6" topLeftCell="A19" activePane="bottomLeft" state="frozen"/>
      <selection/>
      <selection pane="bottomLeft" activeCell="F23" sqref="F23"/>
    </sheetView>
  </sheetViews>
  <sheetFormatPr defaultColWidth="9.07619047619048" defaultRowHeight="15" customHeight="1"/>
  <cols>
    <col min="1" max="1" width="6.92380952380952" style="27" customWidth="1"/>
    <col min="2" max="2" width="28.7142857142857" style="27" customWidth="1"/>
    <col min="3" max="3" width="9.71428571428571" style="27" customWidth="1"/>
    <col min="4" max="4" width="20.7142857142857" style="27" customWidth="1"/>
    <col min="5" max="6" width="14.7142857142857" style="29" hidden="1" customWidth="1" outlineLevel="1"/>
    <col min="7" max="7" width="14.7142857142857" style="29" customWidth="1" collapsed="1"/>
    <col min="8" max="8" width="14.7142857142857" style="29" customWidth="1"/>
    <col min="9" max="9" width="13.7142857142857" style="29" customWidth="1"/>
    <col min="10" max="10" width="10.7142857142857" style="29" customWidth="1"/>
    <col min="11" max="11" width="24.9238095238095" style="27" customWidth="1"/>
    <col min="12" max="16384" width="9.07619047619048" style="27"/>
  </cols>
  <sheetData>
    <row r="1" s="25" customFormat="1" customHeight="1" spans="1:11">
      <c r="A1" s="30" t="s">
        <v>116</v>
      </c>
      <c r="B1" s="31" t="s">
        <v>8</v>
      </c>
      <c r="C1" s="532"/>
      <c r="D1" s="532"/>
      <c r="E1" s="533"/>
      <c r="F1" s="533"/>
      <c r="G1" s="534"/>
      <c r="H1" s="534"/>
      <c r="I1" s="534"/>
      <c r="J1" s="534"/>
    </row>
    <row r="2" s="92" customFormat="1" ht="18" customHeight="1" spans="1:11">
      <c r="A2" s="95" t="s">
        <v>359</v>
      </c>
      <c r="B2" s="96"/>
      <c r="C2" s="96"/>
      <c r="D2" s="96"/>
      <c r="E2" s="96"/>
      <c r="F2" s="96"/>
      <c r="G2" s="96"/>
      <c r="H2" s="96"/>
      <c r="I2" s="96"/>
      <c r="J2" s="96"/>
      <c r="K2" s="96"/>
    </row>
    <row r="3" s="92" customFormat="1" ht="11.2" customHeight="1" spans="1:11">
      <c r="A3" s="97"/>
      <c r="B3" s="97"/>
      <c r="C3" s="97"/>
      <c r="D3" s="97"/>
      <c r="E3" s="98"/>
      <c r="F3" s="98"/>
      <c r="G3" s="98"/>
      <c r="H3" s="98"/>
      <c r="I3" s="98"/>
      <c r="J3" s="98"/>
      <c r="K3" s="38" t="s">
        <v>360</v>
      </c>
    </row>
    <row r="4" s="93" customFormat="1" ht="11.2" customHeight="1" spans="1:11">
      <c r="A4" s="100" t="e">
        <f>#REF!&amp;#REF!&amp;#REF!&amp;#REF!&amp;#REF!&amp;#REF!&amp;#REF!</f>
        <v>#REF!</v>
      </c>
      <c r="B4" s="100"/>
      <c r="C4" s="100"/>
      <c r="D4" s="100"/>
      <c r="E4" s="100"/>
      <c r="F4" s="100"/>
      <c r="G4" s="100"/>
      <c r="H4" s="100"/>
      <c r="I4" s="100"/>
      <c r="J4" s="100"/>
      <c r="K4" s="100"/>
    </row>
    <row r="5" s="94" customFormat="1" ht="11.2" customHeight="1" spans="1:11">
      <c r="A5" s="101" t="e">
        <f>#REF!&amp;#REF!</f>
        <v>#REF!</v>
      </c>
      <c r="B5" s="101"/>
      <c r="C5" s="213"/>
      <c r="D5" s="213"/>
      <c r="E5" s="535"/>
      <c r="F5" s="535"/>
      <c r="G5" s="104"/>
      <c r="H5" s="247"/>
      <c r="I5" s="535"/>
      <c r="J5" s="104"/>
      <c r="K5" s="106" t="s">
        <v>35</v>
      </c>
    </row>
    <row r="6" s="39" customFormat="1" ht="18" customHeight="1" spans="1:11">
      <c r="A6" s="185" t="s">
        <v>102</v>
      </c>
      <c r="B6" s="510" t="s">
        <v>361</v>
      </c>
      <c r="C6" s="510" t="s">
        <v>230</v>
      </c>
      <c r="D6" s="510" t="s">
        <v>362</v>
      </c>
      <c r="E6" s="513" t="s">
        <v>120</v>
      </c>
      <c r="F6" s="513" t="s">
        <v>121</v>
      </c>
      <c r="G6" s="513" t="s">
        <v>122</v>
      </c>
      <c r="H6" s="494" t="s">
        <v>123</v>
      </c>
      <c r="I6" s="495" t="s">
        <v>168</v>
      </c>
      <c r="J6" s="495" t="s">
        <v>353</v>
      </c>
      <c r="K6" s="510" t="s">
        <v>354</v>
      </c>
    </row>
    <row r="7" s="25" customFormat="1" ht="14" customHeight="1" spans="1:11">
      <c r="A7" s="50">
        <v>1</v>
      </c>
      <c r="B7" s="51"/>
      <c r="C7" s="51"/>
      <c r="D7" s="51"/>
      <c r="E7" s="53"/>
      <c r="F7" s="53"/>
      <c r="G7" s="86">
        <f>E7+F7</f>
        <v>0</v>
      </c>
      <c r="H7" s="55"/>
      <c r="I7" s="155">
        <f>IF((H7-G7)=0,0,H7-G7)</f>
        <v>0</v>
      </c>
      <c r="J7" s="156">
        <f>IF(I7=0,0,IF(I7=H7,100,IF(G7&lt;0,-(I7/G7*100),IF(I7&gt;0,ABS(I7/G7*100),(I7/G7*100)))))</f>
        <v>0</v>
      </c>
      <c r="K7" s="51"/>
    </row>
    <row r="8" s="25" customFormat="1" ht="14" customHeight="1" spans="1:11">
      <c r="A8" s="50"/>
      <c r="B8" s="51"/>
      <c r="C8" s="51"/>
      <c r="D8" s="51"/>
      <c r="E8" s="53"/>
      <c r="F8" s="53"/>
      <c r="G8" s="86">
        <f t="shared" ref="G8:G35" si="0">E8+F8</f>
        <v>0</v>
      </c>
      <c r="H8" s="55"/>
      <c r="I8" s="155">
        <f t="shared" ref="I8:I36" si="1">IF((H8-G8)=0,0,H8-G8)</f>
        <v>0</v>
      </c>
      <c r="J8" s="156">
        <f t="shared" ref="J8:J36" si="2">IF(I8=0,0,IF(I8=H8,100,IF(G8&lt;0,-(I8/G8*100),IF(I8&gt;0,ABS(I8/G8*100),(I8/G8*100)))))</f>
        <v>0</v>
      </c>
      <c r="K8" s="51"/>
    </row>
    <row r="9" s="25" customFormat="1" ht="14" customHeight="1" spans="1:11">
      <c r="A9" s="50"/>
      <c r="B9" s="51"/>
      <c r="C9" s="51"/>
      <c r="D9" s="51"/>
      <c r="E9" s="53"/>
      <c r="F9" s="53"/>
      <c r="G9" s="86">
        <f t="shared" si="0"/>
        <v>0</v>
      </c>
      <c r="H9" s="55"/>
      <c r="I9" s="155">
        <f t="shared" si="1"/>
        <v>0</v>
      </c>
      <c r="J9" s="156">
        <f t="shared" si="2"/>
        <v>0</v>
      </c>
      <c r="K9" s="51"/>
    </row>
    <row r="10" s="25" customFormat="1" ht="14" customHeight="1" spans="1:11">
      <c r="A10" s="50"/>
      <c r="B10" s="51"/>
      <c r="C10" s="51"/>
      <c r="D10" s="51"/>
      <c r="E10" s="53"/>
      <c r="F10" s="53"/>
      <c r="G10" s="86">
        <f t="shared" si="0"/>
        <v>0</v>
      </c>
      <c r="H10" s="55"/>
      <c r="I10" s="155">
        <f t="shared" si="1"/>
        <v>0</v>
      </c>
      <c r="J10" s="156">
        <f t="shared" si="2"/>
        <v>0</v>
      </c>
      <c r="K10" s="51"/>
    </row>
    <row r="11" s="25" customFormat="1" ht="14" customHeight="1" spans="1:11">
      <c r="A11" s="50"/>
      <c r="B11" s="51"/>
      <c r="C11" s="51"/>
      <c r="D11" s="51"/>
      <c r="E11" s="53"/>
      <c r="F11" s="53"/>
      <c r="G11" s="86">
        <f t="shared" si="0"/>
        <v>0</v>
      </c>
      <c r="H11" s="55"/>
      <c r="I11" s="155">
        <f t="shared" si="1"/>
        <v>0</v>
      </c>
      <c r="J11" s="156">
        <f t="shared" si="2"/>
        <v>0</v>
      </c>
      <c r="K11" s="51"/>
    </row>
    <row r="12" s="25" customFormat="1" ht="14" customHeight="1" spans="1:11">
      <c r="A12" s="50"/>
      <c r="B12" s="51"/>
      <c r="C12" s="51"/>
      <c r="D12" s="51"/>
      <c r="E12" s="53"/>
      <c r="F12" s="53"/>
      <c r="G12" s="86">
        <f t="shared" si="0"/>
        <v>0</v>
      </c>
      <c r="H12" s="55"/>
      <c r="I12" s="155">
        <f t="shared" si="1"/>
        <v>0</v>
      </c>
      <c r="J12" s="156">
        <f t="shared" si="2"/>
        <v>0</v>
      </c>
      <c r="K12" s="51"/>
    </row>
    <row r="13" s="25" customFormat="1" ht="14" customHeight="1" spans="1:11">
      <c r="A13" s="50"/>
      <c r="B13" s="51"/>
      <c r="C13" s="51"/>
      <c r="D13" s="51"/>
      <c r="E13" s="53"/>
      <c r="F13" s="53"/>
      <c r="G13" s="86">
        <f t="shared" si="0"/>
        <v>0</v>
      </c>
      <c r="H13" s="55"/>
      <c r="I13" s="155">
        <f t="shared" si="1"/>
        <v>0</v>
      </c>
      <c r="J13" s="156">
        <f t="shared" si="2"/>
        <v>0</v>
      </c>
      <c r="K13" s="51"/>
    </row>
    <row r="14" s="25" customFormat="1" ht="14" customHeight="1" spans="1:11">
      <c r="A14" s="50"/>
      <c r="B14" s="51"/>
      <c r="C14" s="51"/>
      <c r="D14" s="51"/>
      <c r="E14" s="53"/>
      <c r="F14" s="53"/>
      <c r="G14" s="86">
        <f t="shared" si="0"/>
        <v>0</v>
      </c>
      <c r="H14" s="55"/>
      <c r="I14" s="155">
        <f t="shared" si="1"/>
        <v>0</v>
      </c>
      <c r="J14" s="156">
        <f t="shared" si="2"/>
        <v>0</v>
      </c>
      <c r="K14" s="51"/>
    </row>
    <row r="15" s="25" customFormat="1" ht="14" customHeight="1" spans="1:11">
      <c r="A15" s="50"/>
      <c r="B15" s="51"/>
      <c r="C15" s="51"/>
      <c r="D15" s="51"/>
      <c r="E15" s="53"/>
      <c r="F15" s="53"/>
      <c r="G15" s="86">
        <f t="shared" si="0"/>
        <v>0</v>
      </c>
      <c r="H15" s="55"/>
      <c r="I15" s="155">
        <f t="shared" si="1"/>
        <v>0</v>
      </c>
      <c r="J15" s="156">
        <f t="shared" si="2"/>
        <v>0</v>
      </c>
      <c r="K15" s="51"/>
    </row>
    <row r="16" s="25" customFormat="1" ht="14" customHeight="1" spans="1:11">
      <c r="A16" s="50"/>
      <c r="B16" s="51"/>
      <c r="C16" s="51"/>
      <c r="D16" s="51"/>
      <c r="E16" s="53"/>
      <c r="F16" s="53"/>
      <c r="G16" s="86">
        <f t="shared" si="0"/>
        <v>0</v>
      </c>
      <c r="H16" s="55"/>
      <c r="I16" s="155">
        <f t="shared" si="1"/>
        <v>0</v>
      </c>
      <c r="J16" s="156">
        <f t="shared" si="2"/>
        <v>0</v>
      </c>
      <c r="K16" s="51"/>
    </row>
    <row r="17" s="25" customFormat="1" ht="14" customHeight="1" spans="1:11">
      <c r="A17" s="50"/>
      <c r="B17" s="51"/>
      <c r="C17" s="51"/>
      <c r="D17" s="51"/>
      <c r="E17" s="53"/>
      <c r="F17" s="53"/>
      <c r="G17" s="86">
        <f t="shared" si="0"/>
        <v>0</v>
      </c>
      <c r="H17" s="55"/>
      <c r="I17" s="155">
        <f t="shared" si="1"/>
        <v>0</v>
      </c>
      <c r="J17" s="156">
        <f t="shared" si="2"/>
        <v>0</v>
      </c>
      <c r="K17" s="51"/>
    </row>
    <row r="18" s="25" customFormat="1" ht="14" customHeight="1" spans="1:11">
      <c r="A18" s="50"/>
      <c r="B18" s="51"/>
      <c r="C18" s="51"/>
      <c r="D18" s="51"/>
      <c r="E18" s="53"/>
      <c r="F18" s="53"/>
      <c r="G18" s="86">
        <f t="shared" si="0"/>
        <v>0</v>
      </c>
      <c r="H18" s="55"/>
      <c r="I18" s="155">
        <f t="shared" si="1"/>
        <v>0</v>
      </c>
      <c r="J18" s="156">
        <f t="shared" si="2"/>
        <v>0</v>
      </c>
      <c r="K18" s="51"/>
    </row>
    <row r="19" s="25" customFormat="1" ht="14" customHeight="1" spans="1:11">
      <c r="A19" s="50"/>
      <c r="B19" s="51"/>
      <c r="C19" s="51"/>
      <c r="D19" s="51"/>
      <c r="E19" s="53"/>
      <c r="F19" s="53"/>
      <c r="G19" s="86">
        <f t="shared" si="0"/>
        <v>0</v>
      </c>
      <c r="H19" s="55"/>
      <c r="I19" s="155">
        <f t="shared" si="1"/>
        <v>0</v>
      </c>
      <c r="J19" s="156">
        <f t="shared" si="2"/>
        <v>0</v>
      </c>
      <c r="K19" s="51"/>
    </row>
    <row r="20" s="25" customFormat="1" ht="14" customHeight="1" spans="1:11">
      <c r="A20" s="50"/>
      <c r="B20" s="51"/>
      <c r="C20" s="51"/>
      <c r="D20" s="51"/>
      <c r="E20" s="53"/>
      <c r="F20" s="53"/>
      <c r="G20" s="86">
        <f t="shared" si="0"/>
        <v>0</v>
      </c>
      <c r="H20" s="55"/>
      <c r="I20" s="155">
        <f t="shared" si="1"/>
        <v>0</v>
      </c>
      <c r="J20" s="156">
        <f t="shared" si="2"/>
        <v>0</v>
      </c>
      <c r="K20" s="51"/>
    </row>
    <row r="21" s="25" customFormat="1" ht="14" customHeight="1" spans="1:11">
      <c r="A21" s="50"/>
      <c r="B21" s="51"/>
      <c r="C21" s="51"/>
      <c r="D21" s="51"/>
      <c r="E21" s="53"/>
      <c r="F21" s="53"/>
      <c r="G21" s="86">
        <f t="shared" si="0"/>
        <v>0</v>
      </c>
      <c r="H21" s="55"/>
      <c r="I21" s="155">
        <f t="shared" si="1"/>
        <v>0</v>
      </c>
      <c r="J21" s="156">
        <f t="shared" si="2"/>
        <v>0</v>
      </c>
      <c r="K21" s="51"/>
    </row>
    <row r="22" s="25" customFormat="1" ht="14" customHeight="1" spans="1:11">
      <c r="A22" s="50"/>
      <c r="B22" s="51"/>
      <c r="C22" s="51"/>
      <c r="D22" s="51"/>
      <c r="E22" s="53"/>
      <c r="F22" s="53"/>
      <c r="G22" s="86">
        <f t="shared" si="0"/>
        <v>0</v>
      </c>
      <c r="H22" s="55"/>
      <c r="I22" s="155">
        <f t="shared" si="1"/>
        <v>0</v>
      </c>
      <c r="J22" s="156">
        <f t="shared" si="2"/>
        <v>0</v>
      </c>
      <c r="K22" s="51"/>
    </row>
    <row r="23" s="25" customFormat="1" ht="14" customHeight="1" spans="1:11">
      <c r="A23" s="50"/>
      <c r="B23" s="51"/>
      <c r="C23" s="51"/>
      <c r="D23" s="51"/>
      <c r="E23" s="53"/>
      <c r="F23" s="53"/>
      <c r="G23" s="86">
        <f t="shared" si="0"/>
        <v>0</v>
      </c>
      <c r="H23" s="55"/>
      <c r="I23" s="155">
        <f t="shared" si="1"/>
        <v>0</v>
      </c>
      <c r="J23" s="156">
        <f t="shared" si="2"/>
        <v>0</v>
      </c>
      <c r="K23" s="51"/>
    </row>
    <row r="24" s="25" customFormat="1" ht="14" customHeight="1" spans="1:11">
      <c r="A24" s="50"/>
      <c r="B24" s="51"/>
      <c r="C24" s="51"/>
      <c r="D24" s="51"/>
      <c r="E24" s="53"/>
      <c r="F24" s="53"/>
      <c r="G24" s="86">
        <f t="shared" si="0"/>
        <v>0</v>
      </c>
      <c r="H24" s="55"/>
      <c r="I24" s="155">
        <f t="shared" si="1"/>
        <v>0</v>
      </c>
      <c r="J24" s="156">
        <f t="shared" si="2"/>
        <v>0</v>
      </c>
      <c r="K24" s="51"/>
    </row>
    <row r="25" s="25" customFormat="1" ht="14" customHeight="1" spans="1:11">
      <c r="A25" s="50"/>
      <c r="B25" s="51"/>
      <c r="C25" s="51"/>
      <c r="D25" s="51"/>
      <c r="E25" s="53"/>
      <c r="F25" s="53"/>
      <c r="G25" s="86">
        <f t="shared" si="0"/>
        <v>0</v>
      </c>
      <c r="H25" s="55"/>
      <c r="I25" s="155">
        <f t="shared" si="1"/>
        <v>0</v>
      </c>
      <c r="J25" s="156">
        <f t="shared" si="2"/>
        <v>0</v>
      </c>
      <c r="K25" s="51"/>
    </row>
    <row r="26" s="25" customFormat="1" ht="14" customHeight="1" spans="1:11">
      <c r="A26" s="50"/>
      <c r="B26" s="51"/>
      <c r="C26" s="51"/>
      <c r="D26" s="51"/>
      <c r="E26" s="53"/>
      <c r="F26" s="53"/>
      <c r="G26" s="86">
        <f t="shared" si="0"/>
        <v>0</v>
      </c>
      <c r="H26" s="55"/>
      <c r="I26" s="155">
        <f t="shared" si="1"/>
        <v>0</v>
      </c>
      <c r="J26" s="156">
        <f t="shared" si="2"/>
        <v>0</v>
      </c>
      <c r="K26" s="51"/>
    </row>
    <row r="27" s="25" customFormat="1" ht="14" customHeight="1" spans="1:11">
      <c r="A27" s="50"/>
      <c r="B27" s="51"/>
      <c r="C27" s="51"/>
      <c r="D27" s="51"/>
      <c r="E27" s="53"/>
      <c r="F27" s="53"/>
      <c r="G27" s="86">
        <f t="shared" si="0"/>
        <v>0</v>
      </c>
      <c r="H27" s="55"/>
      <c r="I27" s="155">
        <f t="shared" si="1"/>
        <v>0</v>
      </c>
      <c r="J27" s="156">
        <f t="shared" si="2"/>
        <v>0</v>
      </c>
      <c r="K27" s="51"/>
    </row>
    <row r="28" s="25" customFormat="1" ht="14" customHeight="1" spans="1:11">
      <c r="A28" s="50"/>
      <c r="B28" s="51"/>
      <c r="C28" s="51"/>
      <c r="D28" s="51"/>
      <c r="E28" s="53"/>
      <c r="F28" s="53"/>
      <c r="G28" s="86">
        <f t="shared" si="0"/>
        <v>0</v>
      </c>
      <c r="H28" s="55"/>
      <c r="I28" s="155">
        <f t="shared" si="1"/>
        <v>0</v>
      </c>
      <c r="J28" s="156">
        <f t="shared" si="2"/>
        <v>0</v>
      </c>
      <c r="K28" s="51"/>
    </row>
    <row r="29" s="25" customFormat="1" ht="14" customHeight="1" spans="1:11">
      <c r="A29" s="50"/>
      <c r="B29" s="51"/>
      <c r="C29" s="51"/>
      <c r="D29" s="51"/>
      <c r="E29" s="53"/>
      <c r="F29" s="53"/>
      <c r="G29" s="86">
        <f t="shared" si="0"/>
        <v>0</v>
      </c>
      <c r="H29" s="55"/>
      <c r="I29" s="155">
        <f t="shared" si="1"/>
        <v>0</v>
      </c>
      <c r="J29" s="156">
        <f t="shared" si="2"/>
        <v>0</v>
      </c>
      <c r="K29" s="51"/>
    </row>
    <row r="30" s="25" customFormat="1" ht="14" customHeight="1" spans="1:11">
      <c r="A30" s="50"/>
      <c r="B30" s="51"/>
      <c r="C30" s="51"/>
      <c r="D30" s="51"/>
      <c r="E30" s="53"/>
      <c r="F30" s="53"/>
      <c r="G30" s="86">
        <f t="shared" si="0"/>
        <v>0</v>
      </c>
      <c r="H30" s="55"/>
      <c r="I30" s="155">
        <f t="shared" si="1"/>
        <v>0</v>
      </c>
      <c r="J30" s="156">
        <f t="shared" si="2"/>
        <v>0</v>
      </c>
      <c r="K30" s="51"/>
    </row>
    <row r="31" s="25" customFormat="1" ht="14" customHeight="1" spans="1:11">
      <c r="A31" s="50"/>
      <c r="B31" s="51"/>
      <c r="C31" s="51"/>
      <c r="D31" s="51"/>
      <c r="E31" s="53"/>
      <c r="F31" s="53"/>
      <c r="G31" s="86">
        <f t="shared" si="0"/>
        <v>0</v>
      </c>
      <c r="H31" s="55"/>
      <c r="I31" s="155">
        <f t="shared" si="1"/>
        <v>0</v>
      </c>
      <c r="J31" s="156">
        <f t="shared" si="2"/>
        <v>0</v>
      </c>
      <c r="K31" s="51"/>
    </row>
    <row r="32" s="25" customFormat="1" ht="14" customHeight="1" spans="1:11">
      <c r="A32" s="50"/>
      <c r="B32" s="51"/>
      <c r="C32" s="51"/>
      <c r="D32" s="51"/>
      <c r="E32" s="53"/>
      <c r="F32" s="53"/>
      <c r="G32" s="86">
        <f t="shared" si="0"/>
        <v>0</v>
      </c>
      <c r="H32" s="55"/>
      <c r="I32" s="155">
        <f t="shared" si="1"/>
        <v>0</v>
      </c>
      <c r="J32" s="156">
        <f t="shared" si="2"/>
        <v>0</v>
      </c>
      <c r="K32" s="51"/>
    </row>
    <row r="33" s="25" customFormat="1" ht="14" customHeight="1" spans="1:11">
      <c r="A33" s="50"/>
      <c r="B33" s="51"/>
      <c r="C33" s="51"/>
      <c r="D33" s="51"/>
      <c r="E33" s="53"/>
      <c r="F33" s="53"/>
      <c r="G33" s="86">
        <f t="shared" si="0"/>
        <v>0</v>
      </c>
      <c r="H33" s="55"/>
      <c r="I33" s="155">
        <f t="shared" si="1"/>
        <v>0</v>
      </c>
      <c r="J33" s="156">
        <f t="shared" si="2"/>
        <v>0</v>
      </c>
      <c r="K33" s="51"/>
    </row>
    <row r="34" s="25" customFormat="1" ht="14" customHeight="1" spans="1:11">
      <c r="A34" s="50"/>
      <c r="B34" s="51"/>
      <c r="C34" s="51"/>
      <c r="D34" s="51"/>
      <c r="E34" s="53"/>
      <c r="F34" s="53"/>
      <c r="G34" s="86">
        <f t="shared" si="0"/>
        <v>0</v>
      </c>
      <c r="H34" s="55"/>
      <c r="I34" s="155">
        <f t="shared" si="1"/>
        <v>0</v>
      </c>
      <c r="J34" s="156">
        <f t="shared" si="2"/>
        <v>0</v>
      </c>
      <c r="K34" s="51"/>
    </row>
    <row r="35" s="25" customFormat="1" ht="14" customHeight="1" spans="1:11">
      <c r="A35" s="50"/>
      <c r="B35" s="51"/>
      <c r="C35" s="51"/>
      <c r="D35" s="51"/>
      <c r="E35" s="53"/>
      <c r="F35" s="53"/>
      <c r="G35" s="86">
        <f t="shared" si="0"/>
        <v>0</v>
      </c>
      <c r="H35" s="55"/>
      <c r="I35" s="155">
        <f t="shared" si="1"/>
        <v>0</v>
      </c>
      <c r="J35" s="156">
        <f t="shared" si="2"/>
        <v>0</v>
      </c>
      <c r="K35" s="51"/>
    </row>
    <row r="36" s="26" customFormat="1" ht="14" customHeight="1" spans="1:11">
      <c r="A36" s="56"/>
      <c r="B36" s="57" t="s">
        <v>72</v>
      </c>
      <c r="C36" s="91"/>
      <c r="D36" s="91"/>
      <c r="E36" s="54">
        <f>ROUND(SUM(E7:E35),2)</f>
        <v>0</v>
      </c>
      <c r="F36" s="54">
        <f>ROUND(SUM(F7:F35),2)</f>
        <v>0</v>
      </c>
      <c r="G36" s="54">
        <f>ROUND(SUM(G7:G35),2)</f>
        <v>0</v>
      </c>
      <c r="H36" s="54">
        <f>ROUND(SUM(H7:H35),2)</f>
        <v>0</v>
      </c>
      <c r="I36" s="54">
        <f t="shared" si="1"/>
        <v>0</v>
      </c>
      <c r="J36" s="183">
        <f t="shared" si="2"/>
        <v>0</v>
      </c>
      <c r="K36" s="56"/>
    </row>
    <row r="37" ht="13.05" customHeight="1" spans="1:11">
      <c r="A37" s="59" t="e">
        <f>#REF!&amp;#REF!</f>
        <v>#REF!</v>
      </c>
      <c r="G37" s="61"/>
      <c r="H37" s="61" t="e">
        <f>#REF!</f>
        <v>#REF!</v>
      </c>
      <c r="I37" s="222"/>
      <c r="J37" s="222"/>
      <c r="K37" s="39"/>
    </row>
    <row r="38" customHeight="1" spans="1:11">
      <c r="A38" s="27" t="e">
        <f>#REF!&amp;#REF!&amp;#REF!&amp;#REF!&amp;#REF!&amp;#REF!&amp;#REF!</f>
        <v>#REF!</v>
      </c>
      <c r="H38" s="29" t="e">
        <f>#REF!&amp;#REF!</f>
        <v>#REF!</v>
      </c>
    </row>
  </sheetData>
  <sheetProtection formatCells="0" formatColumns="0" formatRows="0" insertRows="0" deleteRows="0" autoFilter="0"/>
  <mergeCells count="2">
    <mergeCell ref="A2:K2"/>
    <mergeCell ref="A4:K4"/>
  </mergeCells>
  <hyperlinks>
    <hyperlink ref="B1" location="参数!M40" display="返回索引页"/>
    <hyperlink ref="A1" location="流动资产汇总表!B17" display="返回"/>
  </hyperlinks>
  <printOptions horizontalCentered="1"/>
  <pageMargins left="0.748031496062992" right="0.748031496062992" top="0.74" bottom="0.45" header="1" footer="0.4"/>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 style="27" customWidth="1"/>
    <col min="2" max="2" width="32.4285714285714" style="27" customWidth="1"/>
    <col min="3" max="4" width="10.7142857142857" style="28" customWidth="1"/>
    <col min="5" max="6" width="12.7142857142857" style="28" hidden="1" customWidth="1" outlineLevel="1"/>
    <col min="7" max="7" width="14.7142857142857" style="29" customWidth="1" collapsed="1"/>
    <col min="8" max="9" width="14.7142857142857" style="29" customWidth="1"/>
    <col min="10" max="10" width="8.71428571428571" style="29" customWidth="1"/>
    <col min="11" max="11" width="32.5714285714286" style="27" customWidth="1"/>
    <col min="12" max="16384" width="9.07619047619048" style="27"/>
  </cols>
  <sheetData>
    <row r="1" s="22" customFormat="1" customHeight="1" spans="1:11">
      <c r="A1" s="30" t="s">
        <v>116</v>
      </c>
      <c r="B1" s="31" t="s">
        <v>8</v>
      </c>
      <c r="C1" s="33"/>
      <c r="D1" s="33"/>
      <c r="E1" s="33"/>
      <c r="F1" s="33"/>
      <c r="G1" s="34"/>
      <c r="H1" s="34"/>
      <c r="I1" s="34"/>
      <c r="J1" s="34"/>
    </row>
    <row r="2" s="23" customFormat="1" ht="18" customHeight="1" spans="1:11">
      <c r="A2" s="35" t="s">
        <v>363</v>
      </c>
      <c r="B2" s="36"/>
      <c r="C2" s="36"/>
      <c r="D2" s="36"/>
      <c r="E2" s="36"/>
      <c r="F2" s="36"/>
      <c r="G2" s="36"/>
      <c r="H2" s="36"/>
      <c r="I2" s="36"/>
      <c r="J2" s="36"/>
      <c r="K2" s="36"/>
    </row>
    <row r="3" s="23" customFormat="1" ht="11.2" customHeight="1" spans="1:11">
      <c r="A3" s="6"/>
      <c r="B3" s="6"/>
      <c r="C3" s="6"/>
      <c r="D3" s="6"/>
      <c r="E3" s="6"/>
      <c r="F3" s="6"/>
      <c r="G3" s="37"/>
      <c r="H3" s="37"/>
      <c r="I3" s="37"/>
      <c r="J3" s="37"/>
      <c r="K3" s="99" t="s">
        <v>364</v>
      </c>
    </row>
    <row r="4" ht="11.2" customHeight="1" spans="1:11">
      <c r="A4" s="39" t="e">
        <f>#REF!&amp;#REF!&amp;#REF!&amp;#REF!&amp;#REF!&amp;#REF!&amp;#REF!</f>
        <v>#REF!</v>
      </c>
      <c r="B4" s="39"/>
      <c r="C4" s="39"/>
      <c r="D4" s="39"/>
      <c r="E4" s="39"/>
      <c r="F4" s="39"/>
      <c r="G4" s="39"/>
      <c r="H4" s="39"/>
      <c r="I4" s="39"/>
      <c r="J4" s="39"/>
      <c r="K4" s="39"/>
    </row>
    <row r="5" ht="11.2" customHeight="1" spans="1:11">
      <c r="A5" s="40" t="e">
        <f>#REF!&amp;#REF!</f>
        <v>#REF!</v>
      </c>
      <c r="B5" s="40"/>
      <c r="G5" s="198"/>
      <c r="H5" s="43"/>
      <c r="I5" s="43"/>
      <c r="K5" s="44" t="s">
        <v>35</v>
      </c>
    </row>
    <row r="6" s="24" customFormat="1" ht="18" customHeight="1" spans="1:11">
      <c r="A6" s="45" t="s">
        <v>102</v>
      </c>
      <c r="B6" s="46" t="s">
        <v>177</v>
      </c>
      <c r="C6" s="47" t="s">
        <v>230</v>
      </c>
      <c r="D6" s="47" t="s">
        <v>365</v>
      </c>
      <c r="E6" s="47" t="s">
        <v>120</v>
      </c>
      <c r="F6" s="47" t="s">
        <v>121</v>
      </c>
      <c r="G6" s="48" t="s">
        <v>122</v>
      </c>
      <c r="H6" s="49" t="s">
        <v>123</v>
      </c>
      <c r="I6" s="221" t="s">
        <v>168</v>
      </c>
      <c r="J6" s="221" t="s">
        <v>125</v>
      </c>
      <c r="K6" s="46" t="s">
        <v>256</v>
      </c>
    </row>
    <row r="7" s="25" customFormat="1" ht="14" customHeight="1" spans="1:11">
      <c r="A7" s="50">
        <v>1</v>
      </c>
      <c r="B7" s="51"/>
      <c r="C7" s="194"/>
      <c r="D7" s="194"/>
      <c r="E7" s="53"/>
      <c r="F7" s="53"/>
      <c r="G7" s="86">
        <f>E7+F7</f>
        <v>0</v>
      </c>
      <c r="H7" s="55"/>
      <c r="I7" s="155">
        <f>IF((H7-G7)=0,0,H7-G7)</f>
        <v>0</v>
      </c>
      <c r="J7" s="156">
        <f>IF(I7=0,0,IF(I7=H7,100,IF(G7&lt;0,-(I7/G7*100),IF(I7&gt;0,ABS(I7/G7*100),(I7/G7*100)))))</f>
        <v>0</v>
      </c>
      <c r="K7" s="50"/>
    </row>
    <row r="8" s="25" customFormat="1" ht="14" customHeight="1" spans="1:11">
      <c r="A8" s="50"/>
      <c r="B8" s="51"/>
      <c r="C8" s="194"/>
      <c r="D8" s="194"/>
      <c r="E8" s="53"/>
      <c r="F8" s="53"/>
      <c r="G8" s="86">
        <f t="shared" ref="G8:G35" si="0">E8+F8</f>
        <v>0</v>
      </c>
      <c r="H8" s="55"/>
      <c r="I8" s="155">
        <f t="shared" ref="I8:I36" si="1">IF((H8-G8)=0,0,H8-G8)</f>
        <v>0</v>
      </c>
      <c r="J8" s="156">
        <f t="shared" ref="J8:J36" si="2">IF(I8=0,0,IF(I8=H8,100,IF(G8&lt;0,-(I8/G8*100),IF(I8&gt;0,ABS(I8/G8*100),(I8/G8*100)))))</f>
        <v>0</v>
      </c>
      <c r="K8" s="50"/>
    </row>
    <row r="9" s="25" customFormat="1" ht="14" customHeight="1" spans="1:11">
      <c r="A9" s="50"/>
      <c r="B9" s="51"/>
      <c r="C9" s="194"/>
      <c r="D9" s="194"/>
      <c r="E9" s="53"/>
      <c r="F9" s="53"/>
      <c r="G9" s="86">
        <f t="shared" si="0"/>
        <v>0</v>
      </c>
      <c r="H9" s="55"/>
      <c r="I9" s="155">
        <f t="shared" si="1"/>
        <v>0</v>
      </c>
      <c r="J9" s="156">
        <f t="shared" si="2"/>
        <v>0</v>
      </c>
      <c r="K9" s="50"/>
    </row>
    <row r="10" s="25" customFormat="1" ht="14" customHeight="1" spans="1:11">
      <c r="A10" s="50"/>
      <c r="B10" s="51"/>
      <c r="C10" s="194"/>
      <c r="D10" s="194"/>
      <c r="E10" s="53"/>
      <c r="F10" s="53"/>
      <c r="G10" s="86">
        <f t="shared" si="0"/>
        <v>0</v>
      </c>
      <c r="H10" s="55"/>
      <c r="I10" s="155">
        <f t="shared" si="1"/>
        <v>0</v>
      </c>
      <c r="J10" s="156">
        <f t="shared" si="2"/>
        <v>0</v>
      </c>
      <c r="K10" s="50"/>
    </row>
    <row r="11" s="25" customFormat="1" ht="14" customHeight="1" spans="1:11">
      <c r="A11" s="50"/>
      <c r="B11" s="51"/>
      <c r="C11" s="194"/>
      <c r="D11" s="194"/>
      <c r="E11" s="53"/>
      <c r="F11" s="53"/>
      <c r="G11" s="86">
        <f t="shared" si="0"/>
        <v>0</v>
      </c>
      <c r="H11" s="55"/>
      <c r="I11" s="155">
        <f t="shared" si="1"/>
        <v>0</v>
      </c>
      <c r="J11" s="156">
        <f t="shared" si="2"/>
        <v>0</v>
      </c>
      <c r="K11" s="50"/>
    </row>
    <row r="12" s="25" customFormat="1" ht="14" customHeight="1" spans="1:11">
      <c r="A12" s="50"/>
      <c r="B12" s="51"/>
      <c r="C12" s="194"/>
      <c r="D12" s="194"/>
      <c r="E12" s="53"/>
      <c r="F12" s="53"/>
      <c r="G12" s="86">
        <f t="shared" si="0"/>
        <v>0</v>
      </c>
      <c r="H12" s="55"/>
      <c r="I12" s="155">
        <f t="shared" si="1"/>
        <v>0</v>
      </c>
      <c r="J12" s="156">
        <f t="shared" si="2"/>
        <v>0</v>
      </c>
      <c r="K12" s="50"/>
    </row>
    <row r="13" s="25" customFormat="1" ht="14" customHeight="1" spans="1:11">
      <c r="A13" s="50"/>
      <c r="B13" s="51"/>
      <c r="C13" s="194"/>
      <c r="D13" s="194"/>
      <c r="E13" s="53"/>
      <c r="F13" s="53"/>
      <c r="G13" s="86">
        <f t="shared" si="0"/>
        <v>0</v>
      </c>
      <c r="H13" s="55"/>
      <c r="I13" s="155">
        <f t="shared" si="1"/>
        <v>0</v>
      </c>
      <c r="J13" s="156">
        <f t="shared" si="2"/>
        <v>0</v>
      </c>
      <c r="K13" s="50"/>
    </row>
    <row r="14" s="25" customFormat="1" ht="14" customHeight="1" spans="1:11">
      <c r="A14" s="50"/>
      <c r="B14" s="51"/>
      <c r="C14" s="194"/>
      <c r="D14" s="194"/>
      <c r="E14" s="53"/>
      <c r="F14" s="53"/>
      <c r="G14" s="86">
        <f t="shared" si="0"/>
        <v>0</v>
      </c>
      <c r="H14" s="55"/>
      <c r="I14" s="155">
        <f t="shared" si="1"/>
        <v>0</v>
      </c>
      <c r="J14" s="156">
        <f t="shared" si="2"/>
        <v>0</v>
      </c>
      <c r="K14" s="50"/>
    </row>
    <row r="15" s="25" customFormat="1" ht="14" customHeight="1" spans="1:11">
      <c r="A15" s="50"/>
      <c r="B15" s="51"/>
      <c r="C15" s="194"/>
      <c r="D15" s="194"/>
      <c r="E15" s="53"/>
      <c r="F15" s="53"/>
      <c r="G15" s="86">
        <f t="shared" si="0"/>
        <v>0</v>
      </c>
      <c r="H15" s="55"/>
      <c r="I15" s="155">
        <f t="shared" si="1"/>
        <v>0</v>
      </c>
      <c r="J15" s="156">
        <f t="shared" si="2"/>
        <v>0</v>
      </c>
      <c r="K15" s="50"/>
    </row>
    <row r="16" s="25" customFormat="1" ht="14" customHeight="1" spans="1:11">
      <c r="A16" s="50"/>
      <c r="B16" s="51"/>
      <c r="C16" s="194"/>
      <c r="D16" s="194"/>
      <c r="E16" s="53"/>
      <c r="F16" s="53"/>
      <c r="G16" s="86">
        <f t="shared" si="0"/>
        <v>0</v>
      </c>
      <c r="H16" s="55"/>
      <c r="I16" s="155">
        <f t="shared" si="1"/>
        <v>0</v>
      </c>
      <c r="J16" s="156">
        <f t="shared" si="2"/>
        <v>0</v>
      </c>
      <c r="K16" s="50"/>
    </row>
    <row r="17" s="25" customFormat="1" ht="14" customHeight="1" spans="1:11">
      <c r="A17" s="50"/>
      <c r="B17" s="51"/>
      <c r="C17" s="194"/>
      <c r="D17" s="194"/>
      <c r="E17" s="53"/>
      <c r="F17" s="53"/>
      <c r="G17" s="86">
        <f t="shared" si="0"/>
        <v>0</v>
      </c>
      <c r="H17" s="55"/>
      <c r="I17" s="155">
        <f t="shared" si="1"/>
        <v>0</v>
      </c>
      <c r="J17" s="156">
        <f t="shared" si="2"/>
        <v>0</v>
      </c>
      <c r="K17" s="50"/>
    </row>
    <row r="18" s="25" customFormat="1" ht="14" customHeight="1" spans="1:11">
      <c r="A18" s="50"/>
      <c r="B18" s="51"/>
      <c r="C18" s="194"/>
      <c r="D18" s="194"/>
      <c r="E18" s="53"/>
      <c r="F18" s="53"/>
      <c r="G18" s="86">
        <f t="shared" si="0"/>
        <v>0</v>
      </c>
      <c r="H18" s="55"/>
      <c r="I18" s="155">
        <f t="shared" si="1"/>
        <v>0</v>
      </c>
      <c r="J18" s="156">
        <f t="shared" si="2"/>
        <v>0</v>
      </c>
      <c r="K18" s="50"/>
    </row>
    <row r="19" s="25" customFormat="1" ht="14" customHeight="1" spans="1:11">
      <c r="A19" s="50"/>
      <c r="B19" s="51"/>
      <c r="C19" s="194"/>
      <c r="D19" s="194"/>
      <c r="E19" s="53"/>
      <c r="F19" s="53"/>
      <c r="G19" s="86">
        <f t="shared" si="0"/>
        <v>0</v>
      </c>
      <c r="H19" s="55"/>
      <c r="I19" s="155">
        <f t="shared" si="1"/>
        <v>0</v>
      </c>
      <c r="J19" s="156">
        <f t="shared" si="2"/>
        <v>0</v>
      </c>
      <c r="K19" s="50"/>
    </row>
    <row r="20" s="25" customFormat="1" ht="14" customHeight="1" spans="1:11">
      <c r="A20" s="50"/>
      <c r="B20" s="51"/>
      <c r="C20" s="194"/>
      <c r="D20" s="194"/>
      <c r="E20" s="53"/>
      <c r="F20" s="53"/>
      <c r="G20" s="86">
        <f t="shared" si="0"/>
        <v>0</v>
      </c>
      <c r="H20" s="55"/>
      <c r="I20" s="155">
        <f t="shared" si="1"/>
        <v>0</v>
      </c>
      <c r="J20" s="156">
        <f t="shared" si="2"/>
        <v>0</v>
      </c>
      <c r="K20" s="50"/>
    </row>
    <row r="21" s="25" customFormat="1" ht="14" customHeight="1" spans="1:11">
      <c r="A21" s="50"/>
      <c r="B21" s="51"/>
      <c r="C21" s="194"/>
      <c r="D21" s="194"/>
      <c r="E21" s="53"/>
      <c r="F21" s="53"/>
      <c r="G21" s="86">
        <f t="shared" si="0"/>
        <v>0</v>
      </c>
      <c r="H21" s="55"/>
      <c r="I21" s="155">
        <f t="shared" si="1"/>
        <v>0</v>
      </c>
      <c r="J21" s="156">
        <f t="shared" si="2"/>
        <v>0</v>
      </c>
      <c r="K21" s="50"/>
    </row>
    <row r="22" s="25" customFormat="1" ht="14" customHeight="1" spans="1:11">
      <c r="A22" s="50"/>
      <c r="B22" s="51"/>
      <c r="C22" s="194"/>
      <c r="D22" s="194"/>
      <c r="E22" s="53"/>
      <c r="F22" s="53"/>
      <c r="G22" s="86">
        <f t="shared" si="0"/>
        <v>0</v>
      </c>
      <c r="H22" s="55"/>
      <c r="I22" s="155">
        <f t="shared" si="1"/>
        <v>0</v>
      </c>
      <c r="J22" s="156">
        <f t="shared" si="2"/>
        <v>0</v>
      </c>
      <c r="K22" s="50"/>
    </row>
    <row r="23" s="25" customFormat="1" ht="14" customHeight="1" spans="1:11">
      <c r="A23" s="50"/>
      <c r="B23" s="51"/>
      <c r="C23" s="194"/>
      <c r="D23" s="194"/>
      <c r="E23" s="53"/>
      <c r="F23" s="53"/>
      <c r="G23" s="86">
        <f t="shared" si="0"/>
        <v>0</v>
      </c>
      <c r="H23" s="55"/>
      <c r="I23" s="155">
        <f t="shared" si="1"/>
        <v>0</v>
      </c>
      <c r="J23" s="156">
        <f t="shared" si="2"/>
        <v>0</v>
      </c>
      <c r="K23" s="50"/>
    </row>
    <row r="24" s="25" customFormat="1" ht="14" customHeight="1" spans="1:11">
      <c r="A24" s="50"/>
      <c r="B24" s="51"/>
      <c r="C24" s="194"/>
      <c r="D24" s="194"/>
      <c r="E24" s="53"/>
      <c r="F24" s="53"/>
      <c r="G24" s="86">
        <f t="shared" si="0"/>
        <v>0</v>
      </c>
      <c r="H24" s="55"/>
      <c r="I24" s="155">
        <f t="shared" si="1"/>
        <v>0</v>
      </c>
      <c r="J24" s="156">
        <f t="shared" si="2"/>
        <v>0</v>
      </c>
      <c r="K24" s="50"/>
    </row>
    <row r="25" s="25" customFormat="1" ht="14" customHeight="1" spans="1:11">
      <c r="A25" s="50"/>
      <c r="B25" s="51"/>
      <c r="C25" s="194"/>
      <c r="D25" s="194"/>
      <c r="E25" s="53"/>
      <c r="F25" s="53"/>
      <c r="G25" s="86">
        <f t="shared" si="0"/>
        <v>0</v>
      </c>
      <c r="H25" s="55"/>
      <c r="I25" s="155">
        <f t="shared" si="1"/>
        <v>0</v>
      </c>
      <c r="J25" s="156">
        <f t="shared" si="2"/>
        <v>0</v>
      </c>
      <c r="K25" s="50"/>
    </row>
    <row r="26" s="25" customFormat="1" ht="14" customHeight="1" spans="1:11">
      <c r="A26" s="50"/>
      <c r="B26" s="51"/>
      <c r="C26" s="194"/>
      <c r="D26" s="194"/>
      <c r="E26" s="53"/>
      <c r="F26" s="53"/>
      <c r="G26" s="86">
        <f t="shared" si="0"/>
        <v>0</v>
      </c>
      <c r="H26" s="55"/>
      <c r="I26" s="155">
        <f t="shared" si="1"/>
        <v>0</v>
      </c>
      <c r="J26" s="156">
        <f t="shared" si="2"/>
        <v>0</v>
      </c>
      <c r="K26" s="50"/>
    </row>
    <row r="27" s="25" customFormat="1" ht="14" customHeight="1" spans="1:11">
      <c r="A27" s="50"/>
      <c r="B27" s="51"/>
      <c r="C27" s="194"/>
      <c r="D27" s="194"/>
      <c r="E27" s="53"/>
      <c r="F27" s="53"/>
      <c r="G27" s="86">
        <f t="shared" si="0"/>
        <v>0</v>
      </c>
      <c r="H27" s="55"/>
      <c r="I27" s="155">
        <f t="shared" si="1"/>
        <v>0</v>
      </c>
      <c r="J27" s="156">
        <f t="shared" si="2"/>
        <v>0</v>
      </c>
      <c r="K27" s="50"/>
    </row>
    <row r="28" s="25" customFormat="1" ht="14" customHeight="1" spans="1:11">
      <c r="A28" s="50"/>
      <c r="B28" s="51"/>
      <c r="C28" s="194"/>
      <c r="D28" s="194"/>
      <c r="E28" s="53"/>
      <c r="F28" s="53"/>
      <c r="G28" s="86">
        <f t="shared" si="0"/>
        <v>0</v>
      </c>
      <c r="H28" s="55"/>
      <c r="I28" s="155">
        <f t="shared" si="1"/>
        <v>0</v>
      </c>
      <c r="J28" s="156">
        <f t="shared" si="2"/>
        <v>0</v>
      </c>
      <c r="K28" s="50"/>
    </row>
    <row r="29" s="25" customFormat="1" ht="14" customHeight="1" spans="1:11">
      <c r="A29" s="50"/>
      <c r="B29" s="51"/>
      <c r="C29" s="194"/>
      <c r="D29" s="194"/>
      <c r="E29" s="53"/>
      <c r="F29" s="53"/>
      <c r="G29" s="86">
        <f t="shared" si="0"/>
        <v>0</v>
      </c>
      <c r="H29" s="55"/>
      <c r="I29" s="155">
        <f t="shared" si="1"/>
        <v>0</v>
      </c>
      <c r="J29" s="156">
        <f t="shared" si="2"/>
        <v>0</v>
      </c>
      <c r="K29" s="50"/>
    </row>
    <row r="30" s="25" customFormat="1" ht="14" customHeight="1" spans="1:11">
      <c r="A30" s="50"/>
      <c r="B30" s="51"/>
      <c r="C30" s="194"/>
      <c r="D30" s="194"/>
      <c r="E30" s="53"/>
      <c r="F30" s="53"/>
      <c r="G30" s="86">
        <f t="shared" si="0"/>
        <v>0</v>
      </c>
      <c r="H30" s="55"/>
      <c r="I30" s="155">
        <f t="shared" si="1"/>
        <v>0</v>
      </c>
      <c r="J30" s="156">
        <f t="shared" si="2"/>
        <v>0</v>
      </c>
      <c r="K30" s="50"/>
    </row>
    <row r="31" s="25" customFormat="1" ht="14" customHeight="1" spans="1:11">
      <c r="A31" s="50"/>
      <c r="B31" s="51"/>
      <c r="C31" s="194"/>
      <c r="D31" s="194"/>
      <c r="E31" s="53"/>
      <c r="F31" s="53"/>
      <c r="G31" s="86">
        <f t="shared" si="0"/>
        <v>0</v>
      </c>
      <c r="H31" s="55"/>
      <c r="I31" s="155">
        <f t="shared" si="1"/>
        <v>0</v>
      </c>
      <c r="J31" s="156">
        <f t="shared" si="2"/>
        <v>0</v>
      </c>
      <c r="K31" s="50"/>
    </row>
    <row r="32" s="25" customFormat="1" ht="14" customHeight="1" spans="1:11">
      <c r="A32" s="50"/>
      <c r="B32" s="51"/>
      <c r="C32" s="194"/>
      <c r="D32" s="194"/>
      <c r="E32" s="53"/>
      <c r="F32" s="53"/>
      <c r="G32" s="86">
        <f t="shared" si="0"/>
        <v>0</v>
      </c>
      <c r="H32" s="55"/>
      <c r="I32" s="155">
        <f t="shared" si="1"/>
        <v>0</v>
      </c>
      <c r="J32" s="156">
        <f t="shared" si="2"/>
        <v>0</v>
      </c>
      <c r="K32" s="50"/>
    </row>
    <row r="33" s="25" customFormat="1" ht="14" customHeight="1" spans="1:11">
      <c r="A33" s="50"/>
      <c r="B33" s="51"/>
      <c r="C33" s="194"/>
      <c r="D33" s="194"/>
      <c r="E33" s="53"/>
      <c r="F33" s="53"/>
      <c r="G33" s="86">
        <f t="shared" si="0"/>
        <v>0</v>
      </c>
      <c r="H33" s="55"/>
      <c r="I33" s="155">
        <f t="shared" si="1"/>
        <v>0</v>
      </c>
      <c r="J33" s="156">
        <f t="shared" si="2"/>
        <v>0</v>
      </c>
      <c r="K33" s="50"/>
    </row>
    <row r="34" s="25" customFormat="1" ht="14" customHeight="1" spans="1:11">
      <c r="A34" s="50"/>
      <c r="B34" s="51"/>
      <c r="C34" s="194"/>
      <c r="D34" s="194"/>
      <c r="E34" s="53"/>
      <c r="F34" s="53"/>
      <c r="G34" s="86">
        <f t="shared" si="0"/>
        <v>0</v>
      </c>
      <c r="H34" s="55"/>
      <c r="I34" s="155">
        <f t="shared" si="1"/>
        <v>0</v>
      </c>
      <c r="J34" s="156">
        <f t="shared" si="2"/>
        <v>0</v>
      </c>
      <c r="K34" s="50"/>
    </row>
    <row r="35" s="25" customFormat="1" ht="14" customHeight="1" spans="1:11">
      <c r="A35" s="50"/>
      <c r="B35" s="51"/>
      <c r="C35" s="194"/>
      <c r="D35" s="194"/>
      <c r="E35" s="53"/>
      <c r="F35" s="53"/>
      <c r="G35" s="86">
        <f t="shared" si="0"/>
        <v>0</v>
      </c>
      <c r="H35" s="55"/>
      <c r="I35" s="155">
        <f t="shared" si="1"/>
        <v>0</v>
      </c>
      <c r="J35" s="156">
        <f t="shared" si="2"/>
        <v>0</v>
      </c>
      <c r="K35" s="50"/>
    </row>
    <row r="36" s="26" customFormat="1" ht="14" customHeight="1" spans="1:11">
      <c r="A36" s="127"/>
      <c r="B36" s="57" t="s">
        <v>72</v>
      </c>
      <c r="C36" s="528"/>
      <c r="D36" s="528"/>
      <c r="E36" s="54">
        <f>ROUND(SUM(E7:E35),2)</f>
        <v>0</v>
      </c>
      <c r="F36" s="54">
        <f>ROUND(SUM(F7:F35),2)</f>
        <v>0</v>
      </c>
      <c r="G36" s="54">
        <f>ROUND(SUM(G7:G35),2)</f>
        <v>0</v>
      </c>
      <c r="H36" s="54">
        <f>ROUND(SUM(H7:H35),2)</f>
        <v>0</v>
      </c>
      <c r="I36" s="54">
        <f t="shared" si="1"/>
        <v>0</v>
      </c>
      <c r="J36" s="183">
        <f t="shared" si="2"/>
        <v>0</v>
      </c>
      <c r="K36" s="127"/>
    </row>
    <row r="37" ht="13.05" customHeight="1" spans="1:11">
      <c r="A37" s="59" t="e">
        <f>#REF!&amp;#REF!</f>
        <v>#REF!</v>
      </c>
      <c r="C37" s="60"/>
      <c r="D37" s="60"/>
      <c r="E37" s="60"/>
      <c r="F37" s="60"/>
      <c r="G37" s="61" t="e">
        <f>#REF!</f>
        <v>#REF!</v>
      </c>
      <c r="K37" s="59"/>
    </row>
    <row r="38" customHeight="1" spans="1:11">
      <c r="A38" s="27" t="e">
        <f>#REF!&amp;#REF!&amp;#REF!&amp;#REF!&amp;#REF!&amp;#REF!&amp;#REF!</f>
        <v>#REF!</v>
      </c>
      <c r="G38" s="29" t="e">
        <f>#REF!&amp;#REF!</f>
        <v>#REF!</v>
      </c>
    </row>
  </sheetData>
  <sheetProtection formatCells="0" formatColumns="0" formatRows="0" insertRows="0" deleteRows="0" autoFilter="0"/>
  <mergeCells count="2">
    <mergeCell ref="A2:K2"/>
    <mergeCell ref="A4:K4"/>
  </mergeCells>
  <hyperlinks>
    <hyperlink ref="B1" location="参数!M41" display="返回索引页"/>
    <hyperlink ref="A1" location="流动资产汇总表!B18" display="返回"/>
  </hyperlinks>
  <printOptions horizontalCentered="1"/>
  <pageMargins left="0.748031496062992" right="0.748031496062992" top="0.826771653543307" bottom="0.52" header="1.10236220472441" footer="0.44"/>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6.92380952380952" style="27" customWidth="1"/>
    <col min="2" max="2" width="26.7142857142857" style="27" customWidth="1"/>
    <col min="3" max="4" width="10.7142857142857" style="27" customWidth="1"/>
    <col min="5" max="5" width="13.7142857142857" style="29" customWidth="1"/>
    <col min="6" max="7" width="12.7142857142857" style="29" hidden="1" customWidth="1" outlineLevel="1"/>
    <col min="8" max="8" width="13.7142857142857" style="29" customWidth="1" collapsed="1"/>
    <col min="9" max="10" width="13.7142857142857" style="29" customWidth="1"/>
    <col min="11" max="11" width="10.7142857142857" style="29" customWidth="1"/>
    <col min="12" max="12" width="24.9238095238095" style="27" customWidth="1"/>
    <col min="13" max="16384" width="9.07619047619048" style="27"/>
  </cols>
  <sheetData>
    <row r="1" s="25" customFormat="1" customHeight="1" spans="1:12">
      <c r="A1" s="30" t="s">
        <v>116</v>
      </c>
      <c r="B1" s="31" t="s">
        <v>8</v>
      </c>
      <c r="C1" s="532"/>
      <c r="D1" s="532"/>
      <c r="E1" s="533"/>
      <c r="F1" s="533"/>
      <c r="G1" s="533"/>
      <c r="H1" s="534"/>
      <c r="I1" s="534"/>
      <c r="J1" s="534"/>
      <c r="K1" s="534"/>
    </row>
    <row r="2" s="92" customFormat="1" ht="18" customHeight="1" spans="1:12">
      <c r="A2" s="95" t="s">
        <v>366</v>
      </c>
      <c r="B2" s="96"/>
      <c r="C2" s="96"/>
      <c r="D2" s="96"/>
      <c r="E2" s="96"/>
      <c r="F2" s="96"/>
      <c r="G2" s="96"/>
      <c r="H2" s="96"/>
      <c r="I2" s="96"/>
      <c r="J2" s="96"/>
      <c r="K2" s="96"/>
      <c r="L2" s="96"/>
    </row>
    <row r="3" s="92" customFormat="1" ht="11.2" customHeight="1" spans="1:12">
      <c r="A3" s="97"/>
      <c r="B3" s="97"/>
      <c r="C3" s="97"/>
      <c r="D3" s="97"/>
      <c r="E3" s="98"/>
      <c r="F3" s="98"/>
      <c r="G3" s="98"/>
      <c r="H3" s="98"/>
      <c r="I3" s="98"/>
      <c r="J3" s="98"/>
      <c r="K3" s="98"/>
      <c r="L3" s="99" t="s">
        <v>367</v>
      </c>
    </row>
    <row r="4" s="93" customFormat="1" ht="11.2" customHeight="1" spans="1:12">
      <c r="A4" s="100" t="e">
        <f>#REF!&amp;#REF!&amp;#REF!&amp;#REF!&amp;#REF!&amp;#REF!&amp;#REF!</f>
        <v>#REF!</v>
      </c>
      <c r="B4" s="100"/>
      <c r="C4" s="100"/>
      <c r="D4" s="100"/>
      <c r="E4" s="100"/>
      <c r="F4" s="100"/>
      <c r="G4" s="100"/>
      <c r="H4" s="100"/>
      <c r="I4" s="100"/>
      <c r="J4" s="100"/>
      <c r="K4" s="100"/>
      <c r="L4" s="100"/>
    </row>
    <row r="5" s="94" customFormat="1" ht="11.2" customHeight="1" spans="1:12">
      <c r="A5" s="101" t="e">
        <f>#REF!&amp;#REF!</f>
        <v>#REF!</v>
      </c>
      <c r="B5" s="101"/>
      <c r="C5" s="213"/>
      <c r="D5" s="213"/>
      <c r="E5" s="535"/>
      <c r="F5" s="535"/>
      <c r="G5" s="535"/>
      <c r="H5" s="104"/>
      <c r="I5" s="247"/>
      <c r="J5" s="535"/>
      <c r="K5" s="104"/>
      <c r="L5" s="106" t="s">
        <v>35</v>
      </c>
    </row>
    <row r="6" s="24" customFormat="1" ht="18" customHeight="1" spans="1:12">
      <c r="A6" s="45" t="s">
        <v>102</v>
      </c>
      <c r="B6" s="46" t="s">
        <v>368</v>
      </c>
      <c r="C6" s="46" t="s">
        <v>230</v>
      </c>
      <c r="D6" s="46" t="s">
        <v>365</v>
      </c>
      <c r="E6" s="48" t="s">
        <v>202</v>
      </c>
      <c r="F6" s="48" t="s">
        <v>120</v>
      </c>
      <c r="G6" s="48" t="s">
        <v>121</v>
      </c>
      <c r="H6" s="48" t="s">
        <v>122</v>
      </c>
      <c r="I6" s="49" t="s">
        <v>123</v>
      </c>
      <c r="J6" s="221" t="s">
        <v>168</v>
      </c>
      <c r="K6" s="221" t="s">
        <v>125</v>
      </c>
      <c r="L6" s="46" t="s">
        <v>256</v>
      </c>
    </row>
    <row r="7" s="25" customFormat="1" ht="14" customHeight="1" spans="1:12">
      <c r="A7" s="50">
        <v>1</v>
      </c>
      <c r="B7" s="51"/>
      <c r="C7" s="51"/>
      <c r="D7" s="51"/>
      <c r="E7" s="203"/>
      <c r="F7" s="53"/>
      <c r="G7" s="53"/>
      <c r="H7" s="86">
        <f>F7+G7</f>
        <v>0</v>
      </c>
      <c r="I7" s="55"/>
      <c r="J7" s="155">
        <f>IF((I7-H7)=0,0,I7-H7)</f>
        <v>0</v>
      </c>
      <c r="K7" s="156">
        <f>IF(J7=0,0,IF(J7=I7,100,IF(H7&lt;0,-(J7/H7*100),IF(J7&gt;0,ABS(J7/H7*100),(J7/H7*100)))))</f>
        <v>0</v>
      </c>
      <c r="L7" s="51"/>
    </row>
    <row r="8" s="25" customFormat="1" ht="14" customHeight="1" spans="1:12">
      <c r="A8" s="50"/>
      <c r="B8" s="51"/>
      <c r="C8" s="51"/>
      <c r="D8" s="51"/>
      <c r="E8" s="203"/>
      <c r="F8" s="53"/>
      <c r="G8" s="53"/>
      <c r="H8" s="86">
        <f t="shared" ref="H8:H35" si="0">F8+G8</f>
        <v>0</v>
      </c>
      <c r="I8" s="55"/>
      <c r="J8" s="155">
        <f t="shared" ref="J8:J36" si="1">IF((I8-H8)=0,0,I8-H8)</f>
        <v>0</v>
      </c>
      <c r="K8" s="156">
        <f t="shared" ref="K8:K36" si="2">IF(J8=0,0,IF(J8=I8,100,IF(H8&lt;0,-(J8/H8*100),IF(J8&gt;0,ABS(J8/H8*100),(J8/H8*100)))))</f>
        <v>0</v>
      </c>
      <c r="L8" s="51"/>
    </row>
    <row r="9" s="25" customFormat="1" ht="14" customHeight="1" spans="1:12">
      <c r="A9" s="50"/>
      <c r="B9" s="51"/>
      <c r="C9" s="51"/>
      <c r="D9" s="51"/>
      <c r="E9" s="203"/>
      <c r="F9" s="53"/>
      <c r="G9" s="53"/>
      <c r="H9" s="86">
        <f t="shared" si="0"/>
        <v>0</v>
      </c>
      <c r="I9" s="55"/>
      <c r="J9" s="155">
        <f t="shared" si="1"/>
        <v>0</v>
      </c>
      <c r="K9" s="156">
        <f t="shared" si="2"/>
        <v>0</v>
      </c>
      <c r="L9" s="51"/>
    </row>
    <row r="10" s="25" customFormat="1" ht="14" customHeight="1" spans="1:12">
      <c r="A10" s="50"/>
      <c r="B10" s="51"/>
      <c r="C10" s="51"/>
      <c r="D10" s="51"/>
      <c r="E10" s="203"/>
      <c r="F10" s="53"/>
      <c r="G10" s="53"/>
      <c r="H10" s="86">
        <f t="shared" si="0"/>
        <v>0</v>
      </c>
      <c r="I10" s="55"/>
      <c r="J10" s="155">
        <f t="shared" si="1"/>
        <v>0</v>
      </c>
      <c r="K10" s="156">
        <f t="shared" si="2"/>
        <v>0</v>
      </c>
      <c r="L10" s="51"/>
    </row>
    <row r="11" s="25" customFormat="1" ht="14" customHeight="1" spans="1:12">
      <c r="A11" s="50"/>
      <c r="B11" s="51"/>
      <c r="C11" s="51"/>
      <c r="D11" s="51"/>
      <c r="E11" s="203"/>
      <c r="F11" s="53"/>
      <c r="G11" s="53"/>
      <c r="H11" s="86">
        <f t="shared" si="0"/>
        <v>0</v>
      </c>
      <c r="I11" s="55"/>
      <c r="J11" s="155">
        <f t="shared" si="1"/>
        <v>0</v>
      </c>
      <c r="K11" s="156">
        <f t="shared" si="2"/>
        <v>0</v>
      </c>
      <c r="L11" s="51"/>
    </row>
    <row r="12" s="25" customFormat="1" ht="14" customHeight="1" spans="1:12">
      <c r="A12" s="50"/>
      <c r="B12" s="51"/>
      <c r="C12" s="51"/>
      <c r="D12" s="51"/>
      <c r="E12" s="203"/>
      <c r="F12" s="53"/>
      <c r="G12" s="53"/>
      <c r="H12" s="86">
        <f t="shared" si="0"/>
        <v>0</v>
      </c>
      <c r="I12" s="55"/>
      <c r="J12" s="155">
        <f t="shared" si="1"/>
        <v>0</v>
      </c>
      <c r="K12" s="156">
        <f t="shared" si="2"/>
        <v>0</v>
      </c>
      <c r="L12" s="51"/>
    </row>
    <row r="13" s="25" customFormat="1" ht="14" customHeight="1" spans="1:12">
      <c r="A13" s="50"/>
      <c r="B13" s="51"/>
      <c r="C13" s="51"/>
      <c r="D13" s="51"/>
      <c r="E13" s="203"/>
      <c r="F13" s="53"/>
      <c r="G13" s="53"/>
      <c r="H13" s="86">
        <f t="shared" si="0"/>
        <v>0</v>
      </c>
      <c r="I13" s="55"/>
      <c r="J13" s="155">
        <f t="shared" si="1"/>
        <v>0</v>
      </c>
      <c r="K13" s="156">
        <f t="shared" si="2"/>
        <v>0</v>
      </c>
      <c r="L13" s="51"/>
    </row>
    <row r="14" s="25" customFormat="1" ht="14" customHeight="1" spans="1:12">
      <c r="A14" s="50"/>
      <c r="B14" s="51"/>
      <c r="C14" s="51"/>
      <c r="D14" s="51"/>
      <c r="E14" s="203"/>
      <c r="F14" s="53"/>
      <c r="G14" s="53"/>
      <c r="H14" s="86">
        <f t="shared" si="0"/>
        <v>0</v>
      </c>
      <c r="I14" s="55"/>
      <c r="J14" s="155">
        <f t="shared" si="1"/>
        <v>0</v>
      </c>
      <c r="K14" s="156">
        <f t="shared" si="2"/>
        <v>0</v>
      </c>
      <c r="L14" s="51"/>
    </row>
    <row r="15" s="25" customFormat="1" ht="14" customHeight="1" spans="1:12">
      <c r="A15" s="50"/>
      <c r="B15" s="51"/>
      <c r="C15" s="51"/>
      <c r="D15" s="51"/>
      <c r="E15" s="203"/>
      <c r="F15" s="53"/>
      <c r="G15" s="53"/>
      <c r="H15" s="86">
        <f t="shared" si="0"/>
        <v>0</v>
      </c>
      <c r="I15" s="55"/>
      <c r="J15" s="155">
        <f t="shared" si="1"/>
        <v>0</v>
      </c>
      <c r="K15" s="156">
        <f t="shared" si="2"/>
        <v>0</v>
      </c>
      <c r="L15" s="51"/>
    </row>
    <row r="16" s="25" customFormat="1" ht="14" customHeight="1" spans="1:12">
      <c r="A16" s="50"/>
      <c r="B16" s="51"/>
      <c r="C16" s="51"/>
      <c r="D16" s="51"/>
      <c r="E16" s="203"/>
      <c r="F16" s="53"/>
      <c r="G16" s="53"/>
      <c r="H16" s="86">
        <f t="shared" si="0"/>
        <v>0</v>
      </c>
      <c r="I16" s="55"/>
      <c r="J16" s="155">
        <f t="shared" si="1"/>
        <v>0</v>
      </c>
      <c r="K16" s="156">
        <f t="shared" si="2"/>
        <v>0</v>
      </c>
      <c r="L16" s="51"/>
    </row>
    <row r="17" s="25" customFormat="1" ht="14" customHeight="1" spans="1:12">
      <c r="A17" s="50"/>
      <c r="B17" s="51"/>
      <c r="C17" s="51"/>
      <c r="D17" s="51"/>
      <c r="E17" s="203"/>
      <c r="F17" s="53"/>
      <c r="G17" s="53"/>
      <c r="H17" s="86">
        <f t="shared" si="0"/>
        <v>0</v>
      </c>
      <c r="I17" s="55"/>
      <c r="J17" s="155">
        <f t="shared" si="1"/>
        <v>0</v>
      </c>
      <c r="K17" s="156">
        <f t="shared" si="2"/>
        <v>0</v>
      </c>
      <c r="L17" s="51"/>
    </row>
    <row r="18" s="25" customFormat="1" ht="14" customHeight="1" spans="1:12">
      <c r="A18" s="50"/>
      <c r="B18" s="51"/>
      <c r="C18" s="51"/>
      <c r="D18" s="51"/>
      <c r="E18" s="203"/>
      <c r="F18" s="53"/>
      <c r="G18" s="53"/>
      <c r="H18" s="86">
        <f t="shared" si="0"/>
        <v>0</v>
      </c>
      <c r="I18" s="55"/>
      <c r="J18" s="155">
        <f t="shared" si="1"/>
        <v>0</v>
      </c>
      <c r="K18" s="156">
        <f t="shared" si="2"/>
        <v>0</v>
      </c>
      <c r="L18" s="51"/>
    </row>
    <row r="19" s="25" customFormat="1" ht="14" customHeight="1" spans="1:12">
      <c r="A19" s="50"/>
      <c r="B19" s="51"/>
      <c r="C19" s="51"/>
      <c r="D19" s="51"/>
      <c r="E19" s="203"/>
      <c r="F19" s="53"/>
      <c r="G19" s="53"/>
      <c r="H19" s="86">
        <f t="shared" si="0"/>
        <v>0</v>
      </c>
      <c r="I19" s="55"/>
      <c r="J19" s="155">
        <f t="shared" si="1"/>
        <v>0</v>
      </c>
      <c r="K19" s="156">
        <f t="shared" si="2"/>
        <v>0</v>
      </c>
      <c r="L19" s="51"/>
    </row>
    <row r="20" s="25" customFormat="1" ht="14" customHeight="1" spans="1:12">
      <c r="A20" s="50"/>
      <c r="B20" s="51"/>
      <c r="C20" s="51"/>
      <c r="D20" s="51"/>
      <c r="E20" s="203"/>
      <c r="F20" s="53"/>
      <c r="G20" s="53"/>
      <c r="H20" s="86">
        <f t="shared" si="0"/>
        <v>0</v>
      </c>
      <c r="I20" s="55"/>
      <c r="J20" s="155">
        <f t="shared" si="1"/>
        <v>0</v>
      </c>
      <c r="K20" s="156">
        <f t="shared" si="2"/>
        <v>0</v>
      </c>
      <c r="L20" s="51"/>
    </row>
    <row r="21" s="25" customFormat="1" ht="14" customHeight="1" spans="1:12">
      <c r="A21" s="50"/>
      <c r="B21" s="51"/>
      <c r="C21" s="51"/>
      <c r="D21" s="51"/>
      <c r="E21" s="203"/>
      <c r="F21" s="53"/>
      <c r="G21" s="53"/>
      <c r="H21" s="86">
        <f t="shared" si="0"/>
        <v>0</v>
      </c>
      <c r="I21" s="55"/>
      <c r="J21" s="155">
        <f t="shared" si="1"/>
        <v>0</v>
      </c>
      <c r="K21" s="156">
        <f t="shared" si="2"/>
        <v>0</v>
      </c>
      <c r="L21" s="51"/>
    </row>
    <row r="22" s="25" customFormat="1" ht="14" customHeight="1" spans="1:12">
      <c r="A22" s="50"/>
      <c r="B22" s="51"/>
      <c r="C22" s="51"/>
      <c r="D22" s="51"/>
      <c r="E22" s="203"/>
      <c r="F22" s="53"/>
      <c r="G22" s="53"/>
      <c r="H22" s="86">
        <f t="shared" si="0"/>
        <v>0</v>
      </c>
      <c r="I22" s="55"/>
      <c r="J22" s="155">
        <f t="shared" si="1"/>
        <v>0</v>
      </c>
      <c r="K22" s="156">
        <f t="shared" si="2"/>
        <v>0</v>
      </c>
      <c r="L22" s="51"/>
    </row>
    <row r="23" s="25" customFormat="1" ht="14" customHeight="1" spans="1:12">
      <c r="A23" s="50"/>
      <c r="B23" s="51"/>
      <c r="C23" s="51"/>
      <c r="D23" s="51"/>
      <c r="E23" s="203"/>
      <c r="F23" s="53"/>
      <c r="G23" s="53"/>
      <c r="H23" s="86">
        <f t="shared" si="0"/>
        <v>0</v>
      </c>
      <c r="I23" s="55"/>
      <c r="J23" s="155">
        <f t="shared" si="1"/>
        <v>0</v>
      </c>
      <c r="K23" s="156">
        <f t="shared" si="2"/>
        <v>0</v>
      </c>
      <c r="L23" s="51"/>
    </row>
    <row r="24" s="25" customFormat="1" ht="14" customHeight="1" spans="1:12">
      <c r="A24" s="50"/>
      <c r="B24" s="51"/>
      <c r="C24" s="51"/>
      <c r="D24" s="51"/>
      <c r="E24" s="203"/>
      <c r="F24" s="53"/>
      <c r="G24" s="53"/>
      <c r="H24" s="86">
        <f t="shared" si="0"/>
        <v>0</v>
      </c>
      <c r="I24" s="55"/>
      <c r="J24" s="155">
        <f t="shared" si="1"/>
        <v>0</v>
      </c>
      <c r="K24" s="156">
        <f t="shared" si="2"/>
        <v>0</v>
      </c>
      <c r="L24" s="51"/>
    </row>
    <row r="25" s="25" customFormat="1" ht="14" customHeight="1" spans="1:12">
      <c r="A25" s="50"/>
      <c r="B25" s="51"/>
      <c r="C25" s="51"/>
      <c r="D25" s="51"/>
      <c r="E25" s="203"/>
      <c r="F25" s="53"/>
      <c r="G25" s="53"/>
      <c r="H25" s="86">
        <f t="shared" si="0"/>
        <v>0</v>
      </c>
      <c r="I25" s="55"/>
      <c r="J25" s="155">
        <f t="shared" si="1"/>
        <v>0</v>
      </c>
      <c r="K25" s="156">
        <f t="shared" si="2"/>
        <v>0</v>
      </c>
      <c r="L25" s="51"/>
    </row>
    <row r="26" s="25" customFormat="1" ht="14" customHeight="1" spans="1:12">
      <c r="A26" s="50"/>
      <c r="B26" s="51"/>
      <c r="C26" s="51"/>
      <c r="D26" s="51"/>
      <c r="E26" s="203"/>
      <c r="F26" s="53"/>
      <c r="G26" s="53"/>
      <c r="H26" s="86">
        <f t="shared" si="0"/>
        <v>0</v>
      </c>
      <c r="I26" s="55"/>
      <c r="J26" s="155">
        <f t="shared" si="1"/>
        <v>0</v>
      </c>
      <c r="K26" s="156">
        <f t="shared" si="2"/>
        <v>0</v>
      </c>
      <c r="L26" s="51"/>
    </row>
    <row r="27" s="25" customFormat="1" ht="14" customHeight="1" spans="1:12">
      <c r="A27" s="50"/>
      <c r="B27" s="51"/>
      <c r="C27" s="51"/>
      <c r="D27" s="51"/>
      <c r="E27" s="203"/>
      <c r="F27" s="53"/>
      <c r="G27" s="53"/>
      <c r="H27" s="86">
        <f t="shared" si="0"/>
        <v>0</v>
      </c>
      <c r="I27" s="55"/>
      <c r="J27" s="155">
        <f t="shared" si="1"/>
        <v>0</v>
      </c>
      <c r="K27" s="156">
        <f t="shared" si="2"/>
        <v>0</v>
      </c>
      <c r="L27" s="51"/>
    </row>
    <row r="28" s="25" customFormat="1" ht="14" customHeight="1" spans="1:12">
      <c r="A28" s="50"/>
      <c r="B28" s="51"/>
      <c r="C28" s="51"/>
      <c r="D28" s="51"/>
      <c r="E28" s="203"/>
      <c r="F28" s="53"/>
      <c r="G28" s="53"/>
      <c r="H28" s="86">
        <f t="shared" si="0"/>
        <v>0</v>
      </c>
      <c r="I28" s="55"/>
      <c r="J28" s="155">
        <f t="shared" si="1"/>
        <v>0</v>
      </c>
      <c r="K28" s="156">
        <f t="shared" si="2"/>
        <v>0</v>
      </c>
      <c r="L28" s="51"/>
    </row>
    <row r="29" s="25" customFormat="1" ht="14" customHeight="1" spans="1:12">
      <c r="A29" s="50"/>
      <c r="B29" s="51"/>
      <c r="C29" s="51"/>
      <c r="D29" s="51"/>
      <c r="E29" s="203"/>
      <c r="F29" s="53"/>
      <c r="G29" s="53"/>
      <c r="H29" s="86">
        <f t="shared" si="0"/>
        <v>0</v>
      </c>
      <c r="I29" s="55"/>
      <c r="J29" s="155">
        <f t="shared" si="1"/>
        <v>0</v>
      </c>
      <c r="K29" s="156">
        <f t="shared" si="2"/>
        <v>0</v>
      </c>
      <c r="L29" s="51"/>
    </row>
    <row r="30" s="25" customFormat="1" ht="14" customHeight="1" spans="1:12">
      <c r="A30" s="50"/>
      <c r="B30" s="51"/>
      <c r="C30" s="51"/>
      <c r="D30" s="51"/>
      <c r="E30" s="203"/>
      <c r="F30" s="53"/>
      <c r="G30" s="53"/>
      <c r="H30" s="86">
        <f t="shared" si="0"/>
        <v>0</v>
      </c>
      <c r="I30" s="55"/>
      <c r="J30" s="155">
        <f t="shared" si="1"/>
        <v>0</v>
      </c>
      <c r="K30" s="156">
        <f t="shared" si="2"/>
        <v>0</v>
      </c>
      <c r="L30" s="51"/>
    </row>
    <row r="31" s="25" customFormat="1" ht="14" customHeight="1" spans="1:12">
      <c r="A31" s="50"/>
      <c r="B31" s="51"/>
      <c r="C31" s="51"/>
      <c r="D31" s="51"/>
      <c r="E31" s="203"/>
      <c r="F31" s="53"/>
      <c r="G31" s="53"/>
      <c r="H31" s="86">
        <f t="shared" si="0"/>
        <v>0</v>
      </c>
      <c r="I31" s="55"/>
      <c r="J31" s="155">
        <f t="shared" si="1"/>
        <v>0</v>
      </c>
      <c r="K31" s="156">
        <f t="shared" si="2"/>
        <v>0</v>
      </c>
      <c r="L31" s="51"/>
    </row>
    <row r="32" s="25" customFormat="1" ht="14" customHeight="1" spans="1:12">
      <c r="A32" s="50"/>
      <c r="B32" s="51"/>
      <c r="C32" s="51"/>
      <c r="D32" s="51"/>
      <c r="E32" s="203"/>
      <c r="F32" s="53"/>
      <c r="G32" s="53"/>
      <c r="H32" s="86">
        <f t="shared" si="0"/>
        <v>0</v>
      </c>
      <c r="I32" s="55"/>
      <c r="J32" s="155">
        <f t="shared" si="1"/>
        <v>0</v>
      </c>
      <c r="K32" s="156">
        <f t="shared" si="2"/>
        <v>0</v>
      </c>
      <c r="L32" s="51"/>
    </row>
    <row r="33" s="25" customFormat="1" ht="14" customHeight="1" spans="1:12">
      <c r="A33" s="50"/>
      <c r="B33" s="51"/>
      <c r="C33" s="51"/>
      <c r="D33" s="51"/>
      <c r="E33" s="203"/>
      <c r="F33" s="53"/>
      <c r="G33" s="53"/>
      <c r="H33" s="86">
        <f t="shared" si="0"/>
        <v>0</v>
      </c>
      <c r="I33" s="55"/>
      <c r="J33" s="155">
        <f t="shared" si="1"/>
        <v>0</v>
      </c>
      <c r="K33" s="156">
        <f t="shared" si="2"/>
        <v>0</v>
      </c>
      <c r="L33" s="51"/>
    </row>
    <row r="34" s="25" customFormat="1" ht="14" customHeight="1" spans="1:12">
      <c r="A34" s="50"/>
      <c r="B34" s="51"/>
      <c r="C34" s="51"/>
      <c r="D34" s="51"/>
      <c r="E34" s="203"/>
      <c r="F34" s="53"/>
      <c r="G34" s="53"/>
      <c r="H34" s="86">
        <f t="shared" si="0"/>
        <v>0</v>
      </c>
      <c r="I34" s="55"/>
      <c r="J34" s="155">
        <f t="shared" si="1"/>
        <v>0</v>
      </c>
      <c r="K34" s="156">
        <f t="shared" si="2"/>
        <v>0</v>
      </c>
      <c r="L34" s="51"/>
    </row>
    <row r="35" s="25" customFormat="1" ht="14" customHeight="1" spans="1:12">
      <c r="A35" s="50"/>
      <c r="B35" s="51"/>
      <c r="C35" s="51"/>
      <c r="D35" s="51"/>
      <c r="E35" s="203"/>
      <c r="F35" s="53"/>
      <c r="G35" s="53"/>
      <c r="H35" s="86">
        <f t="shared" si="0"/>
        <v>0</v>
      </c>
      <c r="I35" s="55"/>
      <c r="J35" s="155">
        <f t="shared" si="1"/>
        <v>0</v>
      </c>
      <c r="K35" s="156">
        <f t="shared" si="2"/>
        <v>0</v>
      </c>
      <c r="L35" s="51"/>
    </row>
    <row r="36" s="26" customFormat="1" ht="14" customHeight="1" spans="1:12">
      <c r="A36" s="56"/>
      <c r="B36" s="57" t="s">
        <v>72</v>
      </c>
      <c r="C36" s="91"/>
      <c r="D36" s="91"/>
      <c r="E36" s="536"/>
      <c r="F36" s="54">
        <f>ROUND(SUM(F7:F35),2)</f>
        <v>0</v>
      </c>
      <c r="G36" s="54">
        <f>ROUND(SUM(G7:G35),2)</f>
        <v>0</v>
      </c>
      <c r="H36" s="54">
        <f>ROUND(SUM(H7:H35),2)</f>
        <v>0</v>
      </c>
      <c r="I36" s="54">
        <f>ROUND(SUM(I7:I35),2)</f>
        <v>0</v>
      </c>
      <c r="J36" s="54">
        <f t="shared" si="1"/>
        <v>0</v>
      </c>
      <c r="K36" s="183">
        <f t="shared" si="2"/>
        <v>0</v>
      </c>
      <c r="L36" s="56"/>
    </row>
    <row r="37" ht="13.05" customHeight="1" spans="1:12">
      <c r="A37" s="59" t="e">
        <f>#REF!&amp;#REF!</f>
        <v>#REF!</v>
      </c>
      <c r="H37" s="61"/>
      <c r="I37" s="61" t="e">
        <f>#REF!</f>
        <v>#REF!</v>
      </c>
      <c r="J37" s="222"/>
      <c r="K37" s="222"/>
      <c r="L37" s="39"/>
    </row>
    <row r="38" customHeight="1" spans="1:12">
      <c r="A38" s="27" t="e">
        <f>#REF!&amp;#REF!&amp;#REF!&amp;#REF!&amp;#REF!&amp;#REF!&amp;#REF!</f>
        <v>#REF!</v>
      </c>
      <c r="I38" s="29" t="e">
        <f>#REF!&amp;#REF!</f>
        <v>#REF!</v>
      </c>
    </row>
  </sheetData>
  <sheetProtection formatCells="0" formatColumns="0" formatRows="0" insertRows="0" deleteRows="0" autoFilter="0"/>
  <mergeCells count="2">
    <mergeCell ref="A2:L2"/>
    <mergeCell ref="A4:L4"/>
  </mergeCells>
  <hyperlinks>
    <hyperlink ref="A1" location="流动资产汇总表!B19" display="返回"/>
    <hyperlink ref="B1" location="参数!M42" display="返回索引页"/>
  </hyperlinks>
  <printOptions horizontalCentered="1"/>
  <pageMargins left="0.748031496062992" right="0.748031496062992" top="0.74" bottom="0.59" header="1" footer="0.52"/>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workbookViewId="0">
      <selection activeCell="H8" sqref="H8"/>
    </sheetView>
  </sheetViews>
  <sheetFormatPr defaultColWidth="9" defaultRowHeight="12" outlineLevelCol="5"/>
  <cols>
    <col min="1" max="1" width="5.71428571428571" customWidth="1"/>
    <col min="2" max="2" width="15.0761904761905" customWidth="1"/>
    <col min="3" max="3" width="10.5714285714286" customWidth="1"/>
    <col min="4" max="5" width="11.5714285714286" customWidth="1"/>
    <col min="6" max="6" width="20.0761904761905" customWidth="1"/>
  </cols>
  <sheetData>
    <row r="1" ht="25.5" spans="1:6">
      <c r="A1" s="689" t="s">
        <v>101</v>
      </c>
      <c r="B1" s="689"/>
      <c r="C1" s="689"/>
      <c r="D1" s="689"/>
      <c r="E1" s="689"/>
      <c r="F1" s="689"/>
    </row>
    <row r="2" ht="16.05" customHeight="1" spans="1:6">
      <c r="A2" s="690" t="s">
        <v>102</v>
      </c>
      <c r="B2" s="690" t="s">
        <v>103</v>
      </c>
      <c r="C2" s="690" t="s">
        <v>104</v>
      </c>
      <c r="D2" s="690" t="s">
        <v>105</v>
      </c>
      <c r="E2" s="690" t="s">
        <v>106</v>
      </c>
      <c r="F2" s="691" t="s">
        <v>107</v>
      </c>
    </row>
    <row r="3" ht="16.05" customHeight="1" spans="1:6">
      <c r="A3" s="692">
        <v>1</v>
      </c>
      <c r="B3" s="692" t="s">
        <v>43</v>
      </c>
      <c r="C3" s="692"/>
      <c r="D3" s="693"/>
      <c r="E3" s="693"/>
      <c r="F3" s="694"/>
    </row>
    <row r="4" ht="16.05" customHeight="1" spans="1:6">
      <c r="A4" s="692">
        <v>2</v>
      </c>
      <c r="B4" s="692" t="s">
        <v>108</v>
      </c>
      <c r="C4" s="692"/>
      <c r="D4" s="693"/>
      <c r="E4" s="693"/>
      <c r="F4" s="694"/>
    </row>
    <row r="5" ht="16.05" customHeight="1" spans="1:6">
      <c r="A5" s="692">
        <v>3</v>
      </c>
      <c r="B5" s="692" t="s">
        <v>108</v>
      </c>
      <c r="C5" s="692"/>
      <c r="D5" s="693"/>
      <c r="E5" s="693"/>
      <c r="F5" s="694"/>
    </row>
    <row r="6" ht="16.05" customHeight="1" spans="1:6">
      <c r="A6" s="692">
        <v>4</v>
      </c>
      <c r="B6" s="692" t="s">
        <v>109</v>
      </c>
      <c r="C6" s="692"/>
      <c r="D6" s="693"/>
      <c r="E6" s="693"/>
      <c r="F6" s="694"/>
    </row>
    <row r="7" ht="16.05" customHeight="1" spans="1:6">
      <c r="A7" s="692">
        <v>5</v>
      </c>
      <c r="B7" s="692" t="s">
        <v>110</v>
      </c>
      <c r="C7" s="692"/>
      <c r="D7" s="695"/>
      <c r="E7" s="695"/>
      <c r="F7" s="694"/>
    </row>
    <row r="8" ht="16.05" customHeight="1" spans="1:6">
      <c r="A8" s="692">
        <v>6</v>
      </c>
      <c r="B8" s="692" t="s">
        <v>111</v>
      </c>
      <c r="C8" s="692"/>
      <c r="D8" s="695"/>
      <c r="E8" s="695"/>
      <c r="F8" s="694"/>
    </row>
    <row r="9" ht="16.05" customHeight="1" spans="1:6">
      <c r="A9" s="692">
        <v>7</v>
      </c>
      <c r="B9" s="692" t="s">
        <v>112</v>
      </c>
      <c r="C9" s="692"/>
      <c r="D9" s="695"/>
      <c r="E9" s="695"/>
      <c r="F9" s="694"/>
    </row>
    <row r="10" ht="16.05" customHeight="1" spans="1:6">
      <c r="A10" s="692">
        <v>8</v>
      </c>
      <c r="B10" s="696" t="s">
        <v>113</v>
      </c>
      <c r="C10" s="697"/>
      <c r="D10" s="695"/>
      <c r="E10" s="695"/>
      <c r="F10" s="694"/>
    </row>
    <row r="11" ht="16.05" customHeight="1" spans="1:6">
      <c r="A11" s="692">
        <v>9</v>
      </c>
      <c r="B11" s="692" t="s">
        <v>114</v>
      </c>
      <c r="C11" s="697"/>
      <c r="D11" s="695"/>
      <c r="E11" s="695"/>
      <c r="F11" s="694"/>
    </row>
    <row r="12" ht="16.05" customHeight="1" spans="1:6">
      <c r="A12" s="692">
        <v>10</v>
      </c>
      <c r="B12" s="692" t="s">
        <v>115</v>
      </c>
      <c r="C12" s="692"/>
      <c r="D12" s="695"/>
      <c r="E12" s="695"/>
      <c r="F12" s="694"/>
    </row>
    <row r="13" ht="16.05" customHeight="1" spans="1:6">
      <c r="A13" s="692"/>
      <c r="B13" s="698"/>
      <c r="C13" s="692"/>
      <c r="D13" s="695"/>
      <c r="E13" s="695"/>
      <c r="F13" s="694"/>
    </row>
    <row r="14" ht="16.05" customHeight="1" spans="1:6">
      <c r="A14" s="692"/>
      <c r="B14" s="692"/>
      <c r="C14" s="692"/>
      <c r="D14" s="695"/>
      <c r="E14" s="695"/>
      <c r="F14" s="694"/>
    </row>
    <row r="15" ht="16.05" customHeight="1" spans="1:6">
      <c r="A15" s="692"/>
      <c r="B15" s="692"/>
      <c r="C15" s="692"/>
      <c r="D15" s="695"/>
      <c r="E15" s="695"/>
      <c r="F15" s="694"/>
    </row>
    <row r="16" ht="16.05" customHeight="1" spans="1:6">
      <c r="A16" s="692"/>
      <c r="B16" s="692"/>
      <c r="C16" s="692"/>
      <c r="D16" s="695"/>
      <c r="E16" s="695"/>
      <c r="F16" s="694"/>
    </row>
    <row r="17" ht="16.05" customHeight="1" spans="1:6">
      <c r="A17" s="692"/>
      <c r="B17" s="692"/>
      <c r="C17" s="692"/>
      <c r="D17" s="695"/>
      <c r="E17" s="695"/>
      <c r="F17" s="694"/>
    </row>
    <row r="18" ht="16.05" customHeight="1" spans="1:6">
      <c r="A18" s="699"/>
      <c r="B18" s="699"/>
      <c r="C18" s="699"/>
      <c r="D18" s="700"/>
      <c r="E18" s="700"/>
      <c r="F18" s="694"/>
    </row>
    <row r="19" ht="16.05" customHeight="1" spans="1:6">
      <c r="A19" s="692"/>
      <c r="B19" s="692"/>
      <c r="C19" s="692"/>
      <c r="D19" s="695"/>
      <c r="E19" s="695"/>
      <c r="F19" s="694"/>
    </row>
    <row r="20" ht="16.05" customHeight="1" spans="1:6">
      <c r="A20" s="692"/>
      <c r="B20" s="692"/>
      <c r="C20" s="692"/>
      <c r="D20" s="695"/>
      <c r="E20" s="695"/>
      <c r="F20" s="694"/>
    </row>
    <row r="21" ht="16.05" customHeight="1" spans="1:6">
      <c r="A21" s="692"/>
      <c r="B21" s="692"/>
      <c r="C21" s="692"/>
      <c r="D21" s="695"/>
      <c r="E21" s="695"/>
      <c r="F21" s="694"/>
    </row>
    <row r="22" ht="16.05" customHeight="1" spans="1:6">
      <c r="A22" s="699"/>
      <c r="B22" s="699"/>
      <c r="C22" s="699"/>
      <c r="D22" s="700"/>
      <c r="E22" s="700"/>
      <c r="F22" s="694"/>
    </row>
    <row r="23" ht="16.05" customHeight="1" spans="1:6">
      <c r="A23" s="692"/>
      <c r="B23" s="692"/>
      <c r="C23" s="692"/>
      <c r="D23" s="695"/>
      <c r="E23" s="695"/>
      <c r="F23" s="694"/>
    </row>
    <row r="24" ht="16.05" customHeight="1" spans="1:6">
      <c r="A24" s="692"/>
      <c r="B24" s="692"/>
      <c r="C24" s="692"/>
      <c r="D24" s="695"/>
      <c r="E24" s="695"/>
      <c r="F24" s="694"/>
    </row>
    <row r="25" ht="16.05" customHeight="1" spans="1:6">
      <c r="A25" s="692"/>
      <c r="B25" s="692"/>
      <c r="C25" s="692"/>
      <c r="D25" s="695"/>
      <c r="E25" s="695"/>
      <c r="F25" s="694"/>
    </row>
    <row r="26" ht="16.05" customHeight="1" spans="1:6">
      <c r="A26" s="692"/>
      <c r="B26" s="692"/>
      <c r="C26" s="692"/>
      <c r="D26" s="695"/>
      <c r="E26" s="695"/>
      <c r="F26" s="694"/>
    </row>
    <row r="27" ht="16.05" customHeight="1" spans="1:6">
      <c r="A27" s="699"/>
      <c r="B27" s="699"/>
      <c r="C27" s="699"/>
      <c r="D27" s="700"/>
      <c r="E27" s="700"/>
      <c r="F27" s="694"/>
    </row>
    <row r="28" ht="16.05" customHeight="1" spans="1:6">
      <c r="A28" s="692"/>
      <c r="B28" s="692"/>
      <c r="C28" s="692"/>
      <c r="D28" s="695"/>
      <c r="E28" s="695"/>
      <c r="F28" s="694"/>
    </row>
    <row r="29" ht="16.05" customHeight="1" spans="1:6">
      <c r="A29" s="692"/>
      <c r="B29" s="692"/>
      <c r="C29" s="692"/>
      <c r="D29" s="695"/>
      <c r="E29" s="695"/>
      <c r="F29" s="694"/>
    </row>
    <row r="30" ht="16.05" customHeight="1" spans="1:6">
      <c r="A30" s="699"/>
      <c r="B30" s="699"/>
      <c r="C30" s="699"/>
      <c r="D30" s="700"/>
      <c r="E30" s="700"/>
      <c r="F30" s="694"/>
    </row>
    <row r="31" ht="16.05" customHeight="1" spans="1:6">
      <c r="A31" s="699"/>
      <c r="B31" s="699"/>
      <c r="C31" s="699"/>
      <c r="D31" s="700"/>
      <c r="E31" s="700"/>
      <c r="F31" s="694"/>
    </row>
    <row r="32" ht="16.05" customHeight="1" spans="1:6">
      <c r="A32" s="692"/>
      <c r="B32" s="692"/>
      <c r="C32" s="692"/>
      <c r="D32" s="695"/>
      <c r="E32" s="695"/>
      <c r="F32" s="694"/>
    </row>
    <row r="33" ht="16.05" customHeight="1" spans="1:6">
      <c r="A33" s="692"/>
      <c r="B33" s="692"/>
      <c r="C33" s="692"/>
      <c r="D33" s="695"/>
      <c r="E33" s="695"/>
      <c r="F33" s="694"/>
    </row>
    <row r="34" spans="1:6">
      <c r="A34" s="701"/>
      <c r="B34" s="701"/>
      <c r="C34" s="701"/>
      <c r="D34" s="702"/>
      <c r="E34" s="702"/>
      <c r="F34" s="703"/>
    </row>
    <row r="35" spans="1:6">
      <c r="A35" s="704"/>
      <c r="B35" s="704"/>
      <c r="C35" s="704"/>
      <c r="D35" s="705"/>
      <c r="E35" s="705"/>
      <c r="F35" s="705"/>
    </row>
    <row r="36" spans="1:6">
      <c r="A36" s="706"/>
      <c r="B36" s="706"/>
      <c r="C36" s="706"/>
      <c r="D36" s="707"/>
      <c r="E36" s="707"/>
      <c r="F36" s="708"/>
    </row>
    <row r="37" spans="1:6">
      <c r="A37" s="706"/>
      <c r="B37" s="706"/>
      <c r="C37" s="706"/>
      <c r="D37" s="707"/>
      <c r="E37" s="707"/>
      <c r="F37" s="708"/>
    </row>
    <row r="38" spans="1:6">
      <c r="A38" s="706"/>
      <c r="B38" s="706"/>
      <c r="C38" s="706"/>
      <c r="D38" s="707"/>
      <c r="E38" s="707"/>
      <c r="F38" s="708"/>
    </row>
    <row r="39" spans="1:6">
      <c r="A39" s="706"/>
      <c r="B39" s="706"/>
      <c r="C39" s="706"/>
      <c r="D39" s="707"/>
      <c r="E39" s="707"/>
      <c r="F39" s="708"/>
    </row>
    <row r="40" spans="1:6">
      <c r="A40" s="706"/>
      <c r="B40" s="706"/>
      <c r="C40" s="706"/>
      <c r="D40" s="707"/>
      <c r="E40" s="707"/>
      <c r="F40" s="708"/>
    </row>
    <row r="41" spans="1:6">
      <c r="A41" s="706"/>
      <c r="B41" s="706"/>
      <c r="C41" s="706"/>
      <c r="D41" s="707"/>
      <c r="E41" s="707"/>
      <c r="F41" s="708"/>
    </row>
    <row r="42" spans="1:6">
      <c r="A42" s="706"/>
      <c r="B42" s="706"/>
      <c r="C42" s="706"/>
      <c r="D42" s="707"/>
      <c r="E42" s="707"/>
      <c r="F42" s="708"/>
    </row>
    <row r="43" spans="1:6">
      <c r="A43" s="706"/>
      <c r="B43" s="706"/>
      <c r="C43" s="706"/>
      <c r="D43" s="707"/>
      <c r="E43" s="707"/>
      <c r="F43" s="708"/>
    </row>
    <row r="44" spans="1:6">
      <c r="A44" s="706"/>
      <c r="B44" s="706"/>
      <c r="C44" s="706"/>
      <c r="D44" s="707"/>
      <c r="E44" s="707"/>
      <c r="F44" s="708"/>
    </row>
    <row r="45" spans="1:6">
      <c r="A45" s="706"/>
      <c r="B45" s="706"/>
      <c r="C45" s="706"/>
      <c r="D45" s="707"/>
      <c r="E45" s="707"/>
      <c r="F45" s="708"/>
    </row>
    <row r="46" spans="1:6">
      <c r="A46" s="706"/>
      <c r="B46" s="706"/>
      <c r="C46" s="706"/>
      <c r="D46" s="707"/>
      <c r="E46" s="707"/>
      <c r="F46" s="708"/>
    </row>
    <row r="47" spans="1:6">
      <c r="A47" s="706"/>
      <c r="B47" s="706"/>
      <c r="C47" s="706"/>
      <c r="D47" s="707"/>
      <c r="E47" s="707"/>
      <c r="F47" s="708"/>
    </row>
    <row r="48" spans="1:6">
      <c r="A48" s="706"/>
      <c r="B48" s="706"/>
      <c r="C48" s="706"/>
      <c r="D48" s="707"/>
      <c r="E48" s="707"/>
      <c r="F48" s="708"/>
    </row>
    <row r="49" spans="1:5">
      <c r="A49" s="706"/>
      <c r="B49" s="706"/>
      <c r="C49" s="706"/>
      <c r="D49" s="707"/>
      <c r="E49" s="707"/>
    </row>
    <row r="50" spans="1:5">
      <c r="A50" s="706"/>
      <c r="B50" s="706"/>
      <c r="C50" s="706"/>
      <c r="D50" s="707"/>
      <c r="E50" s="707"/>
    </row>
    <row r="51" spans="1:5">
      <c r="A51" s="706"/>
      <c r="B51" s="706"/>
      <c r="C51" s="706"/>
      <c r="D51" s="707"/>
      <c r="E51" s="707"/>
    </row>
    <row r="52" spans="1:5">
      <c r="A52" s="706"/>
      <c r="B52" s="706"/>
      <c r="C52" s="706"/>
      <c r="D52" s="707"/>
      <c r="E52" s="707"/>
    </row>
    <row r="53" spans="1:5">
      <c r="A53" s="706"/>
      <c r="B53" s="706"/>
      <c r="C53" s="706"/>
      <c r="D53" s="707"/>
      <c r="E53" s="707"/>
    </row>
    <row r="54" spans="1:5">
      <c r="A54" s="706"/>
      <c r="B54" s="706"/>
      <c r="C54" s="706"/>
      <c r="D54" s="707"/>
      <c r="E54" s="707"/>
    </row>
    <row r="55" spans="1:5">
      <c r="A55" s="706"/>
      <c r="B55" s="706"/>
      <c r="C55" s="706"/>
      <c r="D55" s="707"/>
      <c r="E55" s="707"/>
    </row>
    <row r="56" spans="1:5">
      <c r="A56" s="706"/>
      <c r="B56" s="706"/>
      <c r="C56" s="706"/>
      <c r="D56" s="707"/>
      <c r="E56" s="707"/>
    </row>
    <row r="57" spans="1:5">
      <c r="A57" s="706"/>
      <c r="B57" s="706"/>
      <c r="C57" s="706"/>
      <c r="D57" s="707"/>
      <c r="E57" s="707"/>
    </row>
    <row r="58" spans="1:5">
      <c r="A58" s="706"/>
      <c r="B58" s="706"/>
      <c r="C58" s="706"/>
      <c r="D58" s="707"/>
      <c r="E58" s="707"/>
    </row>
    <row r="59" spans="1:5">
      <c r="A59" s="706"/>
      <c r="B59" s="706"/>
      <c r="C59" s="706"/>
      <c r="D59" s="707"/>
      <c r="E59" s="707"/>
    </row>
    <row r="60" spans="1:5">
      <c r="A60" s="706"/>
      <c r="B60" s="706"/>
      <c r="C60" s="706"/>
      <c r="D60" s="707"/>
      <c r="E60" s="707"/>
    </row>
    <row r="61" spans="1:5">
      <c r="A61" s="706"/>
      <c r="B61" s="706"/>
      <c r="C61" s="706"/>
      <c r="D61" s="707"/>
      <c r="E61" s="707"/>
    </row>
    <row r="62" spans="1:5">
      <c r="A62" s="706"/>
      <c r="B62" s="706"/>
      <c r="C62" s="706"/>
      <c r="D62" s="707"/>
      <c r="E62" s="707"/>
    </row>
    <row r="63" spans="1:5">
      <c r="A63" s="706"/>
      <c r="B63" s="706"/>
      <c r="C63" s="706"/>
      <c r="D63" s="707"/>
      <c r="E63" s="707"/>
    </row>
    <row r="64" spans="1:5">
      <c r="A64" s="706"/>
      <c r="B64" s="706"/>
      <c r="C64" s="706"/>
      <c r="D64" s="707"/>
      <c r="E64" s="707"/>
    </row>
    <row r="65" spans="1:5">
      <c r="A65" s="706"/>
      <c r="B65" s="706"/>
      <c r="C65" s="706"/>
      <c r="D65" s="707"/>
      <c r="E65" s="707"/>
    </row>
    <row r="66" spans="1:5">
      <c r="A66" s="706"/>
      <c r="B66" s="706"/>
      <c r="C66" s="706"/>
      <c r="D66" s="707"/>
      <c r="E66" s="707"/>
    </row>
    <row r="67" spans="1:5">
      <c r="A67" s="706"/>
      <c r="B67" s="706"/>
      <c r="C67" s="706"/>
      <c r="D67" s="707"/>
      <c r="E67" s="707"/>
    </row>
    <row r="68" spans="1:5">
      <c r="A68" s="706"/>
      <c r="B68" s="706"/>
      <c r="C68" s="706"/>
      <c r="D68" s="707"/>
      <c r="E68" s="707"/>
    </row>
    <row r="69" spans="1:5">
      <c r="A69" s="706"/>
      <c r="B69" s="706"/>
      <c r="C69" s="706"/>
      <c r="D69" s="707"/>
      <c r="E69" s="707"/>
    </row>
    <row r="70" spans="1:5">
      <c r="A70" s="706"/>
      <c r="B70" s="706"/>
      <c r="C70" s="706"/>
      <c r="D70" s="707"/>
      <c r="E70" s="707"/>
    </row>
    <row r="71" spans="1:5">
      <c r="A71" s="706"/>
      <c r="B71" s="706"/>
      <c r="C71" s="706"/>
      <c r="D71" s="707"/>
      <c r="E71" s="707"/>
    </row>
    <row r="72" spans="1:5">
      <c r="A72" s="706"/>
      <c r="B72" s="706"/>
      <c r="C72" s="706"/>
      <c r="D72" s="707"/>
      <c r="E72" s="707"/>
    </row>
    <row r="73" spans="1:5">
      <c r="A73" s="706"/>
      <c r="B73" s="706"/>
      <c r="C73" s="706"/>
      <c r="D73" s="707"/>
      <c r="E73" s="707"/>
    </row>
    <row r="74" spans="1:5">
      <c r="A74" s="706"/>
      <c r="B74" s="706"/>
      <c r="C74" s="706"/>
      <c r="D74" s="707"/>
      <c r="E74" s="707"/>
    </row>
    <row r="75" spans="1:5">
      <c r="A75" s="706"/>
      <c r="B75" s="706"/>
      <c r="C75" s="706"/>
      <c r="D75" s="707"/>
      <c r="E75" s="707"/>
    </row>
    <row r="76" spans="1:5">
      <c r="A76" s="706"/>
      <c r="B76" s="706"/>
      <c r="C76" s="706"/>
      <c r="D76" s="707"/>
      <c r="E76" s="707"/>
    </row>
    <row r="77" spans="1:5">
      <c r="A77" s="706"/>
      <c r="B77" s="706"/>
      <c r="C77" s="706"/>
      <c r="D77" s="707"/>
      <c r="E77" s="707"/>
    </row>
    <row r="78" spans="1:5">
      <c r="A78" s="706"/>
      <c r="B78" s="706"/>
      <c r="C78" s="706"/>
      <c r="D78" s="707"/>
      <c r="E78" s="707"/>
    </row>
    <row r="79" spans="1:5">
      <c r="A79" s="706"/>
      <c r="B79" s="706"/>
      <c r="C79" s="706"/>
      <c r="D79" s="707"/>
      <c r="E79" s="707"/>
    </row>
    <row r="80" spans="1:5">
      <c r="A80" s="706"/>
      <c r="B80" s="706"/>
      <c r="C80" s="706"/>
      <c r="D80" s="707"/>
      <c r="E80" s="707"/>
    </row>
    <row r="81" spans="1:5">
      <c r="A81" s="706"/>
      <c r="B81" s="706"/>
      <c r="C81" s="706"/>
      <c r="D81" s="707"/>
      <c r="E81" s="707"/>
    </row>
    <row r="82" spans="1:5">
      <c r="A82" s="706"/>
      <c r="B82" s="706"/>
      <c r="C82" s="706"/>
      <c r="D82" s="707"/>
      <c r="E82" s="707"/>
    </row>
    <row r="83" spans="1:5">
      <c r="A83" s="706"/>
      <c r="B83" s="706"/>
      <c r="C83" s="706"/>
      <c r="D83" s="707"/>
      <c r="E83" s="707"/>
    </row>
    <row r="84" spans="1:5">
      <c r="A84" s="706"/>
      <c r="B84" s="706"/>
      <c r="C84" s="706"/>
      <c r="D84" s="707"/>
      <c r="E84" s="707"/>
    </row>
    <row r="85" spans="1:5">
      <c r="A85" s="706"/>
      <c r="B85" s="706"/>
      <c r="C85" s="706"/>
      <c r="D85" s="707"/>
      <c r="E85" s="707"/>
    </row>
    <row r="86" spans="1:5">
      <c r="A86" s="706"/>
      <c r="B86" s="706"/>
      <c r="C86" s="706"/>
      <c r="D86" s="707"/>
      <c r="E86" s="707"/>
    </row>
    <row r="87" spans="1:5">
      <c r="A87" s="706"/>
      <c r="B87" s="706"/>
      <c r="C87" s="706"/>
      <c r="D87" s="707"/>
      <c r="E87" s="707"/>
    </row>
    <row r="88" spans="1:5">
      <c r="A88" s="706"/>
      <c r="B88" s="706"/>
      <c r="C88" s="706"/>
      <c r="D88" s="707"/>
      <c r="E88" s="707"/>
    </row>
    <row r="89" spans="1:5">
      <c r="A89" s="706"/>
      <c r="B89" s="706"/>
      <c r="C89" s="706"/>
      <c r="D89" s="707"/>
      <c r="E89" s="707"/>
    </row>
    <row r="90" spans="1:5">
      <c r="A90" s="706"/>
      <c r="B90" s="706"/>
      <c r="C90" s="706"/>
      <c r="D90" s="707"/>
      <c r="E90" s="707"/>
    </row>
    <row r="91" spans="1:5">
      <c r="A91" s="706"/>
      <c r="B91" s="706"/>
      <c r="C91" s="706"/>
      <c r="D91" s="707"/>
      <c r="E91" s="707"/>
    </row>
    <row r="92" spans="1:5">
      <c r="A92" s="706"/>
      <c r="B92" s="706"/>
      <c r="C92" s="706"/>
      <c r="D92" s="707"/>
      <c r="E92" s="707"/>
    </row>
    <row r="93" spans="1:5">
      <c r="A93" s="706"/>
      <c r="B93" s="706"/>
      <c r="C93" s="706"/>
      <c r="D93" s="707"/>
      <c r="E93" s="707"/>
    </row>
    <row r="94" spans="1:5">
      <c r="A94" s="706"/>
      <c r="B94" s="706"/>
      <c r="C94" s="706"/>
      <c r="D94" s="707"/>
      <c r="E94" s="707"/>
    </row>
    <row r="95" spans="1:5">
      <c r="A95" s="706"/>
      <c r="B95" s="706"/>
      <c r="C95" s="706"/>
      <c r="D95" s="707"/>
      <c r="E95" s="707"/>
    </row>
    <row r="96" ht="15.75" spans="1:5">
      <c r="A96" s="442"/>
      <c r="B96" s="442"/>
      <c r="C96" s="442"/>
      <c r="D96" s="442"/>
      <c r="E96" s="442"/>
    </row>
  </sheetData>
  <mergeCells count="1">
    <mergeCell ref="A1:F1"/>
  </mergeCells>
  <pageMargins left="0.7" right="0.7" top="0.75" bottom="0.75" header="0.3" footer="0.3"/>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F10" sqref="F10"/>
    </sheetView>
  </sheetViews>
  <sheetFormatPr defaultColWidth="9.07619047619048" defaultRowHeight="15" customHeight="1"/>
  <cols>
    <col min="1" max="1" width="6.92380952380952" style="27" customWidth="1"/>
    <col min="2" max="2" width="22.4285714285714" style="27" customWidth="1"/>
    <col min="3" max="3" width="9.92380952380952" style="27" customWidth="1"/>
    <col min="4" max="4" width="8.28571428571429" style="28" customWidth="1"/>
    <col min="5" max="5" width="8.07619047619048" style="28" customWidth="1"/>
    <col min="6" max="6" width="9.28571428571429" style="504" customWidth="1"/>
    <col min="7" max="7" width="12.7142857142857" style="62" customWidth="1"/>
    <col min="8" max="9" width="12.7142857142857" style="62" hidden="1" customWidth="1" outlineLevel="1"/>
    <col min="10" max="10" width="12.7142857142857" style="29" customWidth="1" collapsed="1"/>
    <col min="11" max="12" width="12.7142857142857" style="29" customWidth="1"/>
    <col min="13" max="13" width="7.57142857142857" style="29" customWidth="1"/>
    <col min="14" max="14" width="22" style="27" customWidth="1"/>
    <col min="15" max="16384" width="9.07619047619048" style="27"/>
  </cols>
  <sheetData>
    <row r="1" s="22" customFormat="1" customHeight="1" spans="1:14">
      <c r="A1" s="30" t="s">
        <v>116</v>
      </c>
      <c r="B1" s="31" t="s">
        <v>8</v>
      </c>
      <c r="D1" s="33"/>
      <c r="E1" s="33"/>
      <c r="F1" s="505"/>
      <c r="G1" s="490"/>
      <c r="H1" s="490"/>
      <c r="I1" s="490"/>
      <c r="J1" s="34"/>
      <c r="K1" s="34"/>
      <c r="L1" s="34"/>
      <c r="M1" s="34"/>
    </row>
    <row r="2" s="23" customFormat="1" ht="18" customHeight="1" spans="1:14">
      <c r="A2" s="506" t="s">
        <v>369</v>
      </c>
      <c r="B2" s="506"/>
      <c r="C2" s="506"/>
      <c r="D2" s="506"/>
      <c r="E2" s="506"/>
      <c r="F2" s="506"/>
      <c r="G2" s="506"/>
      <c r="H2" s="506"/>
      <c r="I2" s="506"/>
      <c r="J2" s="506"/>
      <c r="K2" s="506"/>
      <c r="L2" s="506"/>
      <c r="M2" s="506"/>
      <c r="N2" s="506"/>
    </row>
    <row r="3" s="23" customFormat="1" ht="11.2" customHeight="1" spans="1:14">
      <c r="A3" s="6"/>
      <c r="B3" s="6"/>
      <c r="C3" s="6"/>
      <c r="D3" s="6"/>
      <c r="E3" s="6"/>
      <c r="F3" s="6"/>
      <c r="G3" s="37"/>
      <c r="H3" s="37"/>
      <c r="I3" s="37"/>
      <c r="J3" s="37"/>
      <c r="K3" s="37"/>
      <c r="L3" s="37"/>
      <c r="M3" s="37"/>
      <c r="N3" s="38" t="s">
        <v>370</v>
      </c>
    </row>
    <row r="4" ht="11.2" customHeight="1" spans="1:14">
      <c r="A4" s="39" t="e">
        <f>#REF!&amp;#REF!&amp;#REF!&amp;#REF!&amp;#REF!&amp;#REF!&amp;#REF!</f>
        <v>#REF!</v>
      </c>
      <c r="B4" s="39"/>
      <c r="C4" s="39"/>
      <c r="D4" s="39"/>
      <c r="E4" s="39"/>
      <c r="F4" s="39"/>
      <c r="G4" s="39"/>
      <c r="H4" s="39"/>
      <c r="I4" s="39"/>
      <c r="J4" s="39"/>
      <c r="K4" s="39"/>
      <c r="L4" s="39"/>
      <c r="M4" s="39"/>
      <c r="N4" s="39"/>
    </row>
    <row r="5" ht="11.2" customHeight="1" spans="1:14">
      <c r="A5" s="40" t="e">
        <f>#REF!&amp;#REF!</f>
        <v>#REF!</v>
      </c>
      <c r="B5" s="40"/>
      <c r="C5" s="59"/>
      <c r="K5" s="43"/>
      <c r="L5" s="43"/>
      <c r="N5" s="44" t="s">
        <v>35</v>
      </c>
    </row>
    <row r="6" s="24" customFormat="1" ht="18" customHeight="1" spans="1:14">
      <c r="A6" s="45" t="s">
        <v>102</v>
      </c>
      <c r="B6" s="46" t="s">
        <v>191</v>
      </c>
      <c r="C6" s="46" t="s">
        <v>371</v>
      </c>
      <c r="D6" s="47" t="s">
        <v>193</v>
      </c>
      <c r="E6" s="47" t="s">
        <v>372</v>
      </c>
      <c r="F6" s="169" t="s">
        <v>373</v>
      </c>
      <c r="G6" s="48" t="s">
        <v>374</v>
      </c>
      <c r="H6" s="48" t="s">
        <v>120</v>
      </c>
      <c r="I6" s="48" t="s">
        <v>121</v>
      </c>
      <c r="J6" s="48" t="s">
        <v>122</v>
      </c>
      <c r="K6" s="49" t="s">
        <v>123</v>
      </c>
      <c r="L6" s="221" t="s">
        <v>168</v>
      </c>
      <c r="M6" s="221" t="s">
        <v>125</v>
      </c>
      <c r="N6" s="46" t="s">
        <v>174</v>
      </c>
    </row>
    <row r="7" s="25" customFormat="1" ht="14" customHeight="1" spans="1:14">
      <c r="A7" s="50">
        <v>1</v>
      </c>
      <c r="B7" s="51"/>
      <c r="C7" s="51"/>
      <c r="D7" s="52"/>
      <c r="E7" s="52"/>
      <c r="F7" s="507"/>
      <c r="G7" s="496"/>
      <c r="H7" s="496"/>
      <c r="I7" s="496"/>
      <c r="J7" s="86">
        <f t="shared" ref="J7:J32" si="0">H7+I7</f>
        <v>0</v>
      </c>
      <c r="K7" s="55"/>
      <c r="L7" s="155">
        <f>IF((K7-J7)=0,0,K7-J7)</f>
        <v>0</v>
      </c>
      <c r="M7" s="156">
        <f>IF(L7=0,0,IF(L7=K7,100,IF(J7&lt;0,-(L7/J7*100),IF(L7&gt;0,ABS(L7/J7*100),(L7/J7*100)))))</f>
        <v>0</v>
      </c>
      <c r="N7" s="51"/>
    </row>
    <row r="8" s="25" customFormat="1" ht="14" customHeight="1" spans="1:14">
      <c r="A8" s="50"/>
      <c r="B8" s="51"/>
      <c r="C8" s="51"/>
      <c r="D8" s="52"/>
      <c r="E8" s="52"/>
      <c r="F8" s="507"/>
      <c r="G8" s="496"/>
      <c r="H8" s="496"/>
      <c r="I8" s="496"/>
      <c r="J8" s="86">
        <f t="shared" si="0"/>
        <v>0</v>
      </c>
      <c r="K8" s="55"/>
      <c r="L8" s="155">
        <f t="shared" ref="L8:L35" si="1">IF((K8-J8)=0,0,K8-J8)</f>
        <v>0</v>
      </c>
      <c r="M8" s="156">
        <f t="shared" ref="M8:M35" si="2">IF(L8=0,0,IF(L8=K8,100,IF(J8&lt;0,-(L8/J8*100),IF(L8&gt;0,ABS(L8/J8*100),(L8/J8*100)))))</f>
        <v>0</v>
      </c>
      <c r="N8" s="51"/>
    </row>
    <row r="9" s="25" customFormat="1" ht="14" customHeight="1" spans="1:14">
      <c r="A9" s="50"/>
      <c r="B9" s="51"/>
      <c r="C9" s="51"/>
      <c r="D9" s="52"/>
      <c r="E9" s="52"/>
      <c r="F9" s="507"/>
      <c r="G9" s="496"/>
      <c r="H9" s="496"/>
      <c r="I9" s="496"/>
      <c r="J9" s="86">
        <f t="shared" si="0"/>
        <v>0</v>
      </c>
      <c r="K9" s="55"/>
      <c r="L9" s="155">
        <f t="shared" si="1"/>
        <v>0</v>
      </c>
      <c r="M9" s="156">
        <f t="shared" si="2"/>
        <v>0</v>
      </c>
      <c r="N9" s="51"/>
    </row>
    <row r="10" s="25" customFormat="1" ht="14" customHeight="1" spans="1:14">
      <c r="A10" s="50"/>
      <c r="B10" s="51"/>
      <c r="C10" s="51"/>
      <c r="D10" s="52"/>
      <c r="E10" s="52"/>
      <c r="F10" s="507"/>
      <c r="G10" s="496"/>
      <c r="H10" s="496"/>
      <c r="I10" s="496"/>
      <c r="J10" s="86">
        <f t="shared" si="0"/>
        <v>0</v>
      </c>
      <c r="K10" s="55"/>
      <c r="L10" s="155">
        <f t="shared" si="1"/>
        <v>0</v>
      </c>
      <c r="M10" s="156">
        <f t="shared" si="2"/>
        <v>0</v>
      </c>
      <c r="N10" s="51"/>
    </row>
    <row r="11" s="25" customFormat="1" ht="14" customHeight="1" spans="1:14">
      <c r="A11" s="50"/>
      <c r="B11" s="51"/>
      <c r="C11" s="51"/>
      <c r="D11" s="52"/>
      <c r="E11" s="52"/>
      <c r="F11" s="507"/>
      <c r="G11" s="496"/>
      <c r="H11" s="496"/>
      <c r="I11" s="496"/>
      <c r="J11" s="86">
        <f t="shared" si="0"/>
        <v>0</v>
      </c>
      <c r="K11" s="55"/>
      <c r="L11" s="155">
        <f t="shared" si="1"/>
        <v>0</v>
      </c>
      <c r="M11" s="156">
        <f t="shared" si="2"/>
        <v>0</v>
      </c>
      <c r="N11" s="51"/>
    </row>
    <row r="12" s="25" customFormat="1" ht="14" customHeight="1" spans="1:14">
      <c r="A12" s="50"/>
      <c r="B12" s="51"/>
      <c r="C12" s="51"/>
      <c r="D12" s="52"/>
      <c r="E12" s="52"/>
      <c r="F12" s="507"/>
      <c r="G12" s="496"/>
      <c r="H12" s="496"/>
      <c r="I12" s="496"/>
      <c r="J12" s="86">
        <f t="shared" si="0"/>
        <v>0</v>
      </c>
      <c r="K12" s="55"/>
      <c r="L12" s="155">
        <f t="shared" si="1"/>
        <v>0</v>
      </c>
      <c r="M12" s="156">
        <f t="shared" si="2"/>
        <v>0</v>
      </c>
      <c r="N12" s="51"/>
    </row>
    <row r="13" s="25" customFormat="1" ht="14" customHeight="1" spans="1:14">
      <c r="A13" s="50"/>
      <c r="B13" s="51"/>
      <c r="C13" s="51"/>
      <c r="D13" s="52"/>
      <c r="E13" s="52"/>
      <c r="F13" s="507"/>
      <c r="G13" s="496"/>
      <c r="H13" s="496"/>
      <c r="I13" s="496"/>
      <c r="J13" s="86">
        <f t="shared" si="0"/>
        <v>0</v>
      </c>
      <c r="K13" s="55"/>
      <c r="L13" s="155">
        <f t="shared" si="1"/>
        <v>0</v>
      </c>
      <c r="M13" s="156">
        <f t="shared" si="2"/>
        <v>0</v>
      </c>
      <c r="N13" s="51"/>
    </row>
    <row r="14" s="25" customFormat="1" ht="14" customHeight="1" spans="1:14">
      <c r="A14" s="50"/>
      <c r="B14" s="51"/>
      <c r="C14" s="51"/>
      <c r="D14" s="52"/>
      <c r="E14" s="52"/>
      <c r="F14" s="507"/>
      <c r="G14" s="496"/>
      <c r="H14" s="496"/>
      <c r="I14" s="496"/>
      <c r="J14" s="86">
        <f t="shared" si="0"/>
        <v>0</v>
      </c>
      <c r="K14" s="55"/>
      <c r="L14" s="155">
        <f t="shared" si="1"/>
        <v>0</v>
      </c>
      <c r="M14" s="156">
        <f t="shared" si="2"/>
        <v>0</v>
      </c>
      <c r="N14" s="51"/>
    </row>
    <row r="15" s="25" customFormat="1" ht="14" customHeight="1" spans="1:14">
      <c r="A15" s="50"/>
      <c r="B15" s="51"/>
      <c r="C15" s="51"/>
      <c r="D15" s="52"/>
      <c r="E15" s="52"/>
      <c r="F15" s="507"/>
      <c r="G15" s="496"/>
      <c r="H15" s="496"/>
      <c r="I15" s="496"/>
      <c r="J15" s="86">
        <f t="shared" si="0"/>
        <v>0</v>
      </c>
      <c r="K15" s="55"/>
      <c r="L15" s="155">
        <f t="shared" si="1"/>
        <v>0</v>
      </c>
      <c r="M15" s="156">
        <f t="shared" si="2"/>
        <v>0</v>
      </c>
      <c r="N15" s="51"/>
    </row>
    <row r="16" s="25" customFormat="1" ht="14" customHeight="1" spans="1:14">
      <c r="A16" s="50"/>
      <c r="B16" s="51"/>
      <c r="C16" s="51"/>
      <c r="D16" s="52"/>
      <c r="E16" s="52"/>
      <c r="F16" s="507"/>
      <c r="G16" s="496"/>
      <c r="H16" s="496"/>
      <c r="I16" s="496"/>
      <c r="J16" s="86">
        <f t="shared" si="0"/>
        <v>0</v>
      </c>
      <c r="K16" s="55"/>
      <c r="L16" s="155">
        <f t="shared" si="1"/>
        <v>0</v>
      </c>
      <c r="M16" s="156">
        <f t="shared" si="2"/>
        <v>0</v>
      </c>
      <c r="N16" s="51"/>
    </row>
    <row r="17" s="25" customFormat="1" ht="14" customHeight="1" spans="1:14">
      <c r="A17" s="50"/>
      <c r="B17" s="51"/>
      <c r="C17" s="51"/>
      <c r="D17" s="52"/>
      <c r="E17" s="52"/>
      <c r="F17" s="507"/>
      <c r="G17" s="496"/>
      <c r="H17" s="496"/>
      <c r="I17" s="496"/>
      <c r="J17" s="86">
        <f t="shared" si="0"/>
        <v>0</v>
      </c>
      <c r="K17" s="55"/>
      <c r="L17" s="155">
        <f t="shared" si="1"/>
        <v>0</v>
      </c>
      <c r="M17" s="156">
        <f t="shared" si="2"/>
        <v>0</v>
      </c>
      <c r="N17" s="51"/>
    </row>
    <row r="18" s="25" customFormat="1" ht="14" customHeight="1" spans="1:14">
      <c r="A18" s="50"/>
      <c r="B18" s="51"/>
      <c r="C18" s="51"/>
      <c r="D18" s="52"/>
      <c r="E18" s="52"/>
      <c r="F18" s="507"/>
      <c r="G18" s="496"/>
      <c r="H18" s="496"/>
      <c r="I18" s="496"/>
      <c r="J18" s="86">
        <f t="shared" si="0"/>
        <v>0</v>
      </c>
      <c r="K18" s="55"/>
      <c r="L18" s="155">
        <f t="shared" si="1"/>
        <v>0</v>
      </c>
      <c r="M18" s="156">
        <f t="shared" si="2"/>
        <v>0</v>
      </c>
      <c r="N18" s="51"/>
    </row>
    <row r="19" s="25" customFormat="1" ht="14" customHeight="1" spans="1:14">
      <c r="A19" s="50"/>
      <c r="B19" s="51"/>
      <c r="C19" s="51"/>
      <c r="D19" s="52"/>
      <c r="E19" s="52"/>
      <c r="F19" s="507"/>
      <c r="G19" s="496"/>
      <c r="H19" s="496"/>
      <c r="I19" s="496"/>
      <c r="J19" s="86">
        <f t="shared" si="0"/>
        <v>0</v>
      </c>
      <c r="K19" s="55"/>
      <c r="L19" s="155">
        <f t="shared" si="1"/>
        <v>0</v>
      </c>
      <c r="M19" s="156">
        <f t="shared" si="2"/>
        <v>0</v>
      </c>
      <c r="N19" s="51"/>
    </row>
    <row r="20" s="25" customFormat="1" ht="14" customHeight="1" spans="1:14">
      <c r="A20" s="50"/>
      <c r="B20" s="51"/>
      <c r="C20" s="51"/>
      <c r="D20" s="52"/>
      <c r="E20" s="52"/>
      <c r="F20" s="507"/>
      <c r="G20" s="496"/>
      <c r="H20" s="496"/>
      <c r="I20" s="496"/>
      <c r="J20" s="86">
        <f t="shared" si="0"/>
        <v>0</v>
      </c>
      <c r="K20" s="55"/>
      <c r="L20" s="155">
        <f t="shared" si="1"/>
        <v>0</v>
      </c>
      <c r="M20" s="156">
        <f t="shared" si="2"/>
        <v>0</v>
      </c>
      <c r="N20" s="51"/>
    </row>
    <row r="21" s="25" customFormat="1" ht="14" customHeight="1" spans="1:14">
      <c r="A21" s="50"/>
      <c r="B21" s="51"/>
      <c r="C21" s="51"/>
      <c r="D21" s="52"/>
      <c r="E21" s="52"/>
      <c r="F21" s="507"/>
      <c r="G21" s="496"/>
      <c r="H21" s="496"/>
      <c r="I21" s="496"/>
      <c r="J21" s="86">
        <f t="shared" si="0"/>
        <v>0</v>
      </c>
      <c r="K21" s="55"/>
      <c r="L21" s="155">
        <f t="shared" si="1"/>
        <v>0</v>
      </c>
      <c r="M21" s="156">
        <f t="shared" si="2"/>
        <v>0</v>
      </c>
      <c r="N21" s="51"/>
    </row>
    <row r="22" s="25" customFormat="1" ht="14" customHeight="1" spans="1:14">
      <c r="A22" s="50"/>
      <c r="B22" s="51"/>
      <c r="C22" s="51"/>
      <c r="D22" s="52"/>
      <c r="E22" s="52"/>
      <c r="F22" s="507"/>
      <c r="G22" s="496"/>
      <c r="H22" s="496"/>
      <c r="I22" s="496"/>
      <c r="J22" s="86">
        <f t="shared" si="0"/>
        <v>0</v>
      </c>
      <c r="K22" s="55"/>
      <c r="L22" s="155">
        <f t="shared" si="1"/>
        <v>0</v>
      </c>
      <c r="M22" s="156">
        <f t="shared" si="2"/>
        <v>0</v>
      </c>
      <c r="N22" s="51"/>
    </row>
    <row r="23" s="25" customFormat="1" ht="14" customHeight="1" spans="1:14">
      <c r="A23" s="50"/>
      <c r="B23" s="51"/>
      <c r="C23" s="51"/>
      <c r="D23" s="52"/>
      <c r="E23" s="52"/>
      <c r="F23" s="507"/>
      <c r="G23" s="496"/>
      <c r="H23" s="496"/>
      <c r="I23" s="496"/>
      <c r="J23" s="86">
        <f t="shared" si="0"/>
        <v>0</v>
      </c>
      <c r="K23" s="55"/>
      <c r="L23" s="155">
        <f t="shared" si="1"/>
        <v>0</v>
      </c>
      <c r="M23" s="156">
        <f t="shared" si="2"/>
        <v>0</v>
      </c>
      <c r="N23" s="51"/>
    </row>
    <row r="24" s="25" customFormat="1" ht="14" customHeight="1" spans="1:14">
      <c r="A24" s="50"/>
      <c r="B24" s="51"/>
      <c r="C24" s="51"/>
      <c r="D24" s="52"/>
      <c r="E24" s="52"/>
      <c r="F24" s="507"/>
      <c r="G24" s="496"/>
      <c r="H24" s="496"/>
      <c r="I24" s="496"/>
      <c r="J24" s="86">
        <f t="shared" si="0"/>
        <v>0</v>
      </c>
      <c r="K24" s="55"/>
      <c r="L24" s="155">
        <f t="shared" si="1"/>
        <v>0</v>
      </c>
      <c r="M24" s="156">
        <f t="shared" si="2"/>
        <v>0</v>
      </c>
      <c r="N24" s="51"/>
    </row>
    <row r="25" s="25" customFormat="1" ht="14" customHeight="1" spans="1:14">
      <c r="A25" s="50"/>
      <c r="B25" s="51"/>
      <c r="C25" s="51"/>
      <c r="D25" s="52"/>
      <c r="E25" s="52"/>
      <c r="F25" s="507"/>
      <c r="G25" s="496"/>
      <c r="H25" s="496"/>
      <c r="I25" s="496"/>
      <c r="J25" s="86">
        <f t="shared" si="0"/>
        <v>0</v>
      </c>
      <c r="K25" s="55"/>
      <c r="L25" s="155">
        <f t="shared" si="1"/>
        <v>0</v>
      </c>
      <c r="M25" s="156">
        <f t="shared" si="2"/>
        <v>0</v>
      </c>
      <c r="N25" s="51"/>
    </row>
    <row r="26" s="25" customFormat="1" ht="14" customHeight="1" spans="1:14">
      <c r="A26" s="50"/>
      <c r="B26" s="51"/>
      <c r="C26" s="51"/>
      <c r="D26" s="52"/>
      <c r="E26" s="52"/>
      <c r="F26" s="507"/>
      <c r="G26" s="496"/>
      <c r="H26" s="496"/>
      <c r="I26" s="496"/>
      <c r="J26" s="86">
        <f t="shared" si="0"/>
        <v>0</v>
      </c>
      <c r="K26" s="55"/>
      <c r="L26" s="155">
        <f t="shared" si="1"/>
        <v>0</v>
      </c>
      <c r="M26" s="156">
        <f t="shared" si="2"/>
        <v>0</v>
      </c>
      <c r="N26" s="51"/>
    </row>
    <row r="27" s="25" customFormat="1" ht="14" customHeight="1" spans="1:14">
      <c r="A27" s="50"/>
      <c r="B27" s="51"/>
      <c r="C27" s="51"/>
      <c r="D27" s="52"/>
      <c r="E27" s="52"/>
      <c r="F27" s="507"/>
      <c r="G27" s="496"/>
      <c r="H27" s="496"/>
      <c r="I27" s="496"/>
      <c r="J27" s="86">
        <f t="shared" si="0"/>
        <v>0</v>
      </c>
      <c r="K27" s="55"/>
      <c r="L27" s="155">
        <f t="shared" si="1"/>
        <v>0</v>
      </c>
      <c r="M27" s="156">
        <f t="shared" si="2"/>
        <v>0</v>
      </c>
      <c r="N27" s="51"/>
    </row>
    <row r="28" s="25" customFormat="1" ht="14" customHeight="1" spans="1:14">
      <c r="A28" s="50"/>
      <c r="B28" s="51"/>
      <c r="C28" s="51"/>
      <c r="D28" s="52"/>
      <c r="E28" s="52"/>
      <c r="F28" s="507"/>
      <c r="G28" s="496"/>
      <c r="H28" s="496"/>
      <c r="I28" s="496"/>
      <c r="J28" s="86">
        <f t="shared" si="0"/>
        <v>0</v>
      </c>
      <c r="K28" s="55"/>
      <c r="L28" s="155">
        <f t="shared" si="1"/>
        <v>0</v>
      </c>
      <c r="M28" s="156">
        <f t="shared" si="2"/>
        <v>0</v>
      </c>
      <c r="N28" s="51"/>
    </row>
    <row r="29" s="25" customFormat="1" ht="14" customHeight="1" spans="1:14">
      <c r="A29" s="50"/>
      <c r="B29" s="51"/>
      <c r="C29" s="51"/>
      <c r="D29" s="52"/>
      <c r="E29" s="52"/>
      <c r="F29" s="507"/>
      <c r="G29" s="496"/>
      <c r="H29" s="496"/>
      <c r="I29" s="496"/>
      <c r="J29" s="86">
        <f t="shared" si="0"/>
        <v>0</v>
      </c>
      <c r="K29" s="55"/>
      <c r="L29" s="155">
        <f t="shared" si="1"/>
        <v>0</v>
      </c>
      <c r="M29" s="156">
        <f t="shared" si="2"/>
        <v>0</v>
      </c>
      <c r="N29" s="51"/>
    </row>
    <row r="30" s="25" customFormat="1" ht="14" customHeight="1" spans="1:14">
      <c r="A30" s="50"/>
      <c r="B30" s="51"/>
      <c r="C30" s="51"/>
      <c r="D30" s="52"/>
      <c r="E30" s="52"/>
      <c r="F30" s="507"/>
      <c r="G30" s="496"/>
      <c r="H30" s="496"/>
      <c r="I30" s="496"/>
      <c r="J30" s="86">
        <f t="shared" si="0"/>
        <v>0</v>
      </c>
      <c r="K30" s="55"/>
      <c r="L30" s="155">
        <f t="shared" si="1"/>
        <v>0</v>
      </c>
      <c r="M30" s="156">
        <f t="shared" si="2"/>
        <v>0</v>
      </c>
      <c r="N30" s="51"/>
    </row>
    <row r="31" s="25" customFormat="1" ht="14" customHeight="1" spans="1:14">
      <c r="A31" s="50"/>
      <c r="B31" s="51"/>
      <c r="C31" s="51"/>
      <c r="D31" s="52"/>
      <c r="E31" s="52"/>
      <c r="F31" s="507"/>
      <c r="G31" s="496"/>
      <c r="H31" s="496"/>
      <c r="I31" s="496"/>
      <c r="J31" s="86">
        <f t="shared" si="0"/>
        <v>0</v>
      </c>
      <c r="K31" s="55"/>
      <c r="L31" s="155">
        <f t="shared" si="1"/>
        <v>0</v>
      </c>
      <c r="M31" s="156">
        <f t="shared" si="2"/>
        <v>0</v>
      </c>
      <c r="N31" s="51"/>
    </row>
    <row r="32" s="25" customFormat="1" ht="14" customHeight="1" spans="1:14">
      <c r="A32" s="50"/>
      <c r="B32" s="51"/>
      <c r="C32" s="51"/>
      <c r="D32" s="52"/>
      <c r="E32" s="52"/>
      <c r="F32" s="507"/>
      <c r="G32" s="496"/>
      <c r="H32" s="496"/>
      <c r="I32" s="496"/>
      <c r="J32" s="86">
        <f t="shared" si="0"/>
        <v>0</v>
      </c>
      <c r="K32" s="55"/>
      <c r="L32" s="155">
        <f t="shared" si="1"/>
        <v>0</v>
      </c>
      <c r="M32" s="156">
        <f t="shared" si="2"/>
        <v>0</v>
      </c>
      <c r="N32" s="51"/>
    </row>
    <row r="33" s="26" customFormat="1" ht="14" customHeight="1" spans="1:14">
      <c r="A33" s="226" t="s">
        <v>72</v>
      </c>
      <c r="B33" s="227"/>
      <c r="C33" s="56"/>
      <c r="D33" s="58"/>
      <c r="E33" s="58"/>
      <c r="F33" s="508"/>
      <c r="G33" s="497"/>
      <c r="H33" s="54">
        <f>ROUND(SUM(H7:H32),2)</f>
        <v>0</v>
      </c>
      <c r="I33" s="54">
        <f>ROUND(SUM(I7:I32),2)</f>
        <v>0</v>
      </c>
      <c r="J33" s="54">
        <f>ROUND(SUM(J7:J32),2)</f>
        <v>0</v>
      </c>
      <c r="K33" s="54">
        <f>ROUND(SUM(K7:K32),2)</f>
        <v>0</v>
      </c>
      <c r="L33" s="54">
        <f t="shared" si="1"/>
        <v>0</v>
      </c>
      <c r="M33" s="183">
        <f t="shared" si="2"/>
        <v>0</v>
      </c>
      <c r="N33" s="56"/>
    </row>
    <row r="34" s="25" customFormat="1" ht="14" customHeight="1" spans="1:14">
      <c r="A34" s="228" t="s">
        <v>375</v>
      </c>
      <c r="B34" s="229"/>
      <c r="C34" s="51"/>
      <c r="D34" s="52"/>
      <c r="E34" s="52"/>
      <c r="F34" s="507"/>
      <c r="G34" s="496"/>
      <c r="H34" s="55"/>
      <c r="I34" s="55"/>
      <c r="J34" s="86">
        <f>H34+I34</f>
        <v>0</v>
      </c>
      <c r="K34" s="55"/>
      <c r="L34" s="155">
        <f t="shared" si="1"/>
        <v>0</v>
      </c>
      <c r="M34" s="156">
        <f t="shared" si="2"/>
        <v>0</v>
      </c>
      <c r="N34" s="51"/>
    </row>
    <row r="35" s="26" customFormat="1" ht="14" customHeight="1" spans="1:14">
      <c r="A35" s="226" t="s">
        <v>376</v>
      </c>
      <c r="B35" s="227"/>
      <c r="C35" s="56"/>
      <c r="D35" s="58"/>
      <c r="E35" s="58"/>
      <c r="F35" s="508"/>
      <c r="G35" s="497"/>
      <c r="H35" s="54">
        <f>H33-H34</f>
        <v>0</v>
      </c>
      <c r="I35" s="54">
        <f>I33-I34</f>
        <v>0</v>
      </c>
      <c r="J35" s="54">
        <f>J33-J34</f>
        <v>0</v>
      </c>
      <c r="K35" s="54">
        <f>K33-K34</f>
        <v>0</v>
      </c>
      <c r="L35" s="54">
        <f t="shared" si="1"/>
        <v>0</v>
      </c>
      <c r="M35" s="183">
        <f t="shared" si="2"/>
        <v>0</v>
      </c>
      <c r="N35" s="56"/>
    </row>
    <row r="36" ht="13.05" customHeight="1" spans="1:14">
      <c r="A36" s="59" t="e">
        <f>#REF!&amp;#REF!</f>
        <v>#REF!</v>
      </c>
      <c r="C36" s="60"/>
      <c r="D36" s="407"/>
      <c r="E36" s="315"/>
      <c r="F36" s="174"/>
      <c r="G36" s="88" t="e">
        <f>#REF!</f>
        <v>#REF!</v>
      </c>
      <c r="H36" s="88"/>
      <c r="I36" s="88"/>
      <c r="J36" s="62"/>
    </row>
    <row r="37" customHeight="1" spans="1:14">
      <c r="A37" s="27" t="e">
        <f>#REF!&amp;#REF!&amp;#REF!&amp;#REF!&amp;#REF!&amp;#REF!&amp;#REF!</f>
        <v>#REF!</v>
      </c>
      <c r="G37" s="88" t="e">
        <f>#REF!&amp;#REF!</f>
        <v>#REF!</v>
      </c>
      <c r="H37" s="88"/>
      <c r="I37" s="88"/>
    </row>
  </sheetData>
  <sheetProtection formatCells="0" formatColumns="0" formatRows="0" insertRows="0" deleteRows="0" autoFilter="0"/>
  <mergeCells count="5">
    <mergeCell ref="A2:N2"/>
    <mergeCell ref="A4:N4"/>
    <mergeCell ref="A33:B33"/>
    <mergeCell ref="A34:B34"/>
    <mergeCell ref="A35:B35"/>
  </mergeCells>
  <hyperlinks>
    <hyperlink ref="B1" location="参数!M44" display="返回索引页"/>
    <hyperlink ref="A1" location="非流动资产汇总表!B7" display="返回"/>
  </hyperlinks>
  <printOptions horizontalCentered="1"/>
  <pageMargins left="0.748031496062992" right="0.748031496062992" top="0.826771653543307" bottom="0.67" header="1.10236220472441"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18" activePane="bottomLeft" state="frozen"/>
      <selection/>
      <selection pane="bottomLeft" activeCell="F10" sqref="F10"/>
    </sheetView>
  </sheetViews>
  <sheetFormatPr defaultColWidth="9.07619047619048" defaultRowHeight="15" customHeight="1"/>
  <cols>
    <col min="1" max="1" width="6.92380952380952" style="27" customWidth="1"/>
    <col min="2" max="2" width="22.4285714285714" style="27" customWidth="1"/>
    <col min="3" max="3" width="9.92380952380952" style="27" customWidth="1"/>
    <col min="4" max="4" width="8.28571428571429" style="28" customWidth="1"/>
    <col min="5" max="5" width="8.07619047619048" style="28" customWidth="1"/>
    <col min="6" max="6" width="9.28571428571429" style="504" customWidth="1"/>
    <col min="7" max="7" width="12.7142857142857" style="62" customWidth="1"/>
    <col min="8" max="9" width="12.7142857142857" style="62" hidden="1" customWidth="1" outlineLevel="1"/>
    <col min="10" max="10" width="12.7142857142857" style="29" customWidth="1" collapsed="1"/>
    <col min="11" max="12" width="12.7142857142857" style="29" customWidth="1"/>
    <col min="13" max="13" width="7.57142857142857" style="29" customWidth="1"/>
    <col min="14" max="14" width="22" style="27" customWidth="1"/>
    <col min="15" max="16384" width="9.07619047619048" style="27"/>
  </cols>
  <sheetData>
    <row r="1" s="22" customFormat="1" customHeight="1" spans="1:14">
      <c r="A1" s="30" t="s">
        <v>116</v>
      </c>
      <c r="B1" s="31" t="s">
        <v>8</v>
      </c>
      <c r="D1" s="33"/>
      <c r="E1" s="33"/>
      <c r="F1" s="505"/>
      <c r="G1" s="490"/>
      <c r="H1" s="490"/>
      <c r="I1" s="490"/>
      <c r="J1" s="34"/>
      <c r="K1" s="34"/>
      <c r="L1" s="34"/>
      <c r="M1" s="34"/>
    </row>
    <row r="2" s="23" customFormat="1" ht="18" customHeight="1" spans="1:14">
      <c r="A2" s="506" t="s">
        <v>377</v>
      </c>
      <c r="B2" s="506"/>
      <c r="C2" s="506"/>
      <c r="D2" s="506"/>
      <c r="E2" s="506"/>
      <c r="F2" s="506"/>
      <c r="G2" s="506"/>
      <c r="H2" s="506"/>
      <c r="I2" s="506"/>
      <c r="J2" s="506"/>
      <c r="K2" s="506"/>
      <c r="L2" s="506"/>
      <c r="M2" s="506"/>
      <c r="N2" s="506"/>
    </row>
    <row r="3" s="23" customFormat="1" ht="11.2" customHeight="1" spans="1:14">
      <c r="A3" s="6"/>
      <c r="B3" s="6"/>
      <c r="C3" s="6"/>
      <c r="D3" s="6"/>
      <c r="E3" s="6"/>
      <c r="F3" s="6"/>
      <c r="G3" s="37"/>
      <c r="H3" s="37"/>
      <c r="I3" s="37"/>
      <c r="J3" s="37"/>
      <c r="K3" s="37"/>
      <c r="L3" s="37"/>
      <c r="M3" s="37"/>
      <c r="N3" s="38" t="s">
        <v>378</v>
      </c>
    </row>
    <row r="4" ht="11.2" customHeight="1" spans="1:14">
      <c r="A4" s="39" t="e">
        <f>#REF!&amp;#REF!&amp;#REF!&amp;#REF!&amp;#REF!&amp;#REF!&amp;#REF!</f>
        <v>#REF!</v>
      </c>
      <c r="B4" s="39"/>
      <c r="C4" s="39"/>
      <c r="D4" s="39"/>
      <c r="E4" s="39"/>
      <c r="F4" s="39"/>
      <c r="G4" s="39"/>
      <c r="H4" s="39"/>
      <c r="I4" s="39"/>
      <c r="J4" s="39"/>
      <c r="K4" s="39"/>
      <c r="L4" s="39"/>
      <c r="M4" s="39"/>
      <c r="N4" s="39"/>
    </row>
    <row r="5" ht="11.2" customHeight="1" spans="1:14">
      <c r="A5" s="40" t="e">
        <f>#REF!&amp;#REF!</f>
        <v>#REF!</v>
      </c>
      <c r="B5" s="40"/>
      <c r="C5" s="59"/>
      <c r="K5" s="43"/>
      <c r="L5" s="43"/>
      <c r="N5" s="44" t="s">
        <v>35</v>
      </c>
    </row>
    <row r="6" s="24" customFormat="1" ht="18" customHeight="1" spans="1:14">
      <c r="A6" s="45" t="s">
        <v>102</v>
      </c>
      <c r="B6" s="46" t="s">
        <v>191</v>
      </c>
      <c r="C6" s="46" t="s">
        <v>379</v>
      </c>
      <c r="D6" s="47" t="s">
        <v>200</v>
      </c>
      <c r="E6" s="47" t="s">
        <v>372</v>
      </c>
      <c r="F6" s="169" t="s">
        <v>373</v>
      </c>
      <c r="G6" s="48" t="s">
        <v>380</v>
      </c>
      <c r="H6" s="48" t="s">
        <v>120</v>
      </c>
      <c r="I6" s="48" t="s">
        <v>121</v>
      </c>
      <c r="J6" s="48" t="s">
        <v>122</v>
      </c>
      <c r="K6" s="49" t="s">
        <v>123</v>
      </c>
      <c r="L6" s="221" t="s">
        <v>168</v>
      </c>
      <c r="M6" s="221" t="s">
        <v>125</v>
      </c>
      <c r="N6" s="46" t="s">
        <v>174</v>
      </c>
    </row>
    <row r="7" s="25" customFormat="1" ht="14" customHeight="1" spans="1:14">
      <c r="A7" s="50">
        <v>1</v>
      </c>
      <c r="B7" s="51"/>
      <c r="C7" s="51"/>
      <c r="D7" s="52"/>
      <c r="E7" s="52"/>
      <c r="F7" s="507"/>
      <c r="G7" s="496"/>
      <c r="H7" s="496"/>
      <c r="I7" s="496"/>
      <c r="J7" s="86">
        <f t="shared" ref="J7:J34" si="0">H7+I7</f>
        <v>0</v>
      </c>
      <c r="K7" s="55"/>
      <c r="L7" s="155">
        <f>IF((K7-J7)=0,0,K7-J7)</f>
        <v>0</v>
      </c>
      <c r="M7" s="156">
        <f>IF(L7=0,0,IF(L7=K7,100,IF(J7&lt;0,-(L7/J7*100),IF(L7&gt;0,ABS(L7/J7*100),(L7/J7*100)))))</f>
        <v>0</v>
      </c>
      <c r="N7" s="51"/>
    </row>
    <row r="8" s="25" customFormat="1" ht="14" customHeight="1" spans="1:14">
      <c r="A8" s="50"/>
      <c r="B8" s="51"/>
      <c r="C8" s="51"/>
      <c r="D8" s="52"/>
      <c r="E8" s="52"/>
      <c r="F8" s="507"/>
      <c r="G8" s="496"/>
      <c r="H8" s="496"/>
      <c r="I8" s="496"/>
      <c r="J8" s="86">
        <f t="shared" si="0"/>
        <v>0</v>
      </c>
      <c r="K8" s="55"/>
      <c r="L8" s="155">
        <f t="shared" ref="L8:L35" si="1">IF((K8-J8)=0,0,K8-J8)</f>
        <v>0</v>
      </c>
      <c r="M8" s="156">
        <f t="shared" ref="M8:M35" si="2">IF(L8=0,0,IF(L8=K8,100,IF(J8&lt;0,-(L8/J8*100),IF(L8&gt;0,ABS(L8/J8*100),(L8/J8*100)))))</f>
        <v>0</v>
      </c>
      <c r="N8" s="51"/>
    </row>
    <row r="9" s="25" customFormat="1" ht="14" customHeight="1" spans="1:14">
      <c r="A9" s="50"/>
      <c r="B9" s="51"/>
      <c r="C9" s="51"/>
      <c r="D9" s="52"/>
      <c r="E9" s="52"/>
      <c r="F9" s="507"/>
      <c r="G9" s="496"/>
      <c r="H9" s="496"/>
      <c r="I9" s="496"/>
      <c r="J9" s="86">
        <f t="shared" si="0"/>
        <v>0</v>
      </c>
      <c r="K9" s="55"/>
      <c r="L9" s="155">
        <f t="shared" si="1"/>
        <v>0</v>
      </c>
      <c r="M9" s="156">
        <f t="shared" si="2"/>
        <v>0</v>
      </c>
      <c r="N9" s="51"/>
    </row>
    <row r="10" s="25" customFormat="1" ht="14" customHeight="1" spans="1:14">
      <c r="A10" s="50"/>
      <c r="B10" s="51"/>
      <c r="C10" s="51"/>
      <c r="D10" s="52"/>
      <c r="E10" s="52"/>
      <c r="F10" s="507"/>
      <c r="G10" s="496"/>
      <c r="H10" s="496"/>
      <c r="I10" s="496"/>
      <c r="J10" s="86">
        <f t="shared" si="0"/>
        <v>0</v>
      </c>
      <c r="K10" s="55"/>
      <c r="L10" s="155">
        <f t="shared" si="1"/>
        <v>0</v>
      </c>
      <c r="M10" s="156">
        <f t="shared" si="2"/>
        <v>0</v>
      </c>
      <c r="N10" s="51"/>
    </row>
    <row r="11" s="25" customFormat="1" ht="14" customHeight="1" spans="1:14">
      <c r="A11" s="50"/>
      <c r="B11" s="51"/>
      <c r="C11" s="51"/>
      <c r="D11" s="52"/>
      <c r="E11" s="52"/>
      <c r="F11" s="507"/>
      <c r="G11" s="496"/>
      <c r="H11" s="496"/>
      <c r="I11" s="496"/>
      <c r="J11" s="86">
        <f t="shared" si="0"/>
        <v>0</v>
      </c>
      <c r="K11" s="55"/>
      <c r="L11" s="155">
        <f t="shared" si="1"/>
        <v>0</v>
      </c>
      <c r="M11" s="156">
        <f t="shared" si="2"/>
        <v>0</v>
      </c>
      <c r="N11" s="51"/>
    </row>
    <row r="12" s="25" customFormat="1" ht="14" customHeight="1" spans="1:14">
      <c r="A12" s="50"/>
      <c r="B12" s="51"/>
      <c r="C12" s="51"/>
      <c r="D12" s="52"/>
      <c r="E12" s="52"/>
      <c r="F12" s="507"/>
      <c r="G12" s="496"/>
      <c r="H12" s="496"/>
      <c r="I12" s="496"/>
      <c r="J12" s="86">
        <f t="shared" si="0"/>
        <v>0</v>
      </c>
      <c r="K12" s="55"/>
      <c r="L12" s="155">
        <f t="shared" si="1"/>
        <v>0</v>
      </c>
      <c r="M12" s="156">
        <f t="shared" si="2"/>
        <v>0</v>
      </c>
      <c r="N12" s="51"/>
    </row>
    <row r="13" s="25" customFormat="1" ht="14" customHeight="1" spans="1:14">
      <c r="A13" s="50"/>
      <c r="B13" s="51"/>
      <c r="C13" s="51"/>
      <c r="D13" s="52"/>
      <c r="E13" s="52"/>
      <c r="F13" s="507"/>
      <c r="G13" s="496"/>
      <c r="H13" s="496"/>
      <c r="I13" s="496"/>
      <c r="J13" s="86">
        <f t="shared" si="0"/>
        <v>0</v>
      </c>
      <c r="K13" s="55"/>
      <c r="L13" s="155">
        <f t="shared" si="1"/>
        <v>0</v>
      </c>
      <c r="M13" s="156">
        <f t="shared" si="2"/>
        <v>0</v>
      </c>
      <c r="N13" s="51"/>
    </row>
    <row r="14" s="25" customFormat="1" ht="14" customHeight="1" spans="1:14">
      <c r="A14" s="50"/>
      <c r="B14" s="51"/>
      <c r="C14" s="51"/>
      <c r="D14" s="52"/>
      <c r="E14" s="52"/>
      <c r="F14" s="507"/>
      <c r="G14" s="496"/>
      <c r="H14" s="496"/>
      <c r="I14" s="496"/>
      <c r="J14" s="86">
        <f t="shared" si="0"/>
        <v>0</v>
      </c>
      <c r="K14" s="55"/>
      <c r="L14" s="155">
        <f t="shared" si="1"/>
        <v>0</v>
      </c>
      <c r="M14" s="156">
        <f t="shared" si="2"/>
        <v>0</v>
      </c>
      <c r="N14" s="51"/>
    </row>
    <row r="15" s="25" customFormat="1" ht="14" customHeight="1" spans="1:14">
      <c r="A15" s="50"/>
      <c r="B15" s="51"/>
      <c r="C15" s="51"/>
      <c r="D15" s="52"/>
      <c r="E15" s="52"/>
      <c r="F15" s="507"/>
      <c r="G15" s="496"/>
      <c r="H15" s="496"/>
      <c r="I15" s="496"/>
      <c r="J15" s="86">
        <f t="shared" si="0"/>
        <v>0</v>
      </c>
      <c r="K15" s="55"/>
      <c r="L15" s="155">
        <f t="shared" si="1"/>
        <v>0</v>
      </c>
      <c r="M15" s="156">
        <f t="shared" si="2"/>
        <v>0</v>
      </c>
      <c r="N15" s="51"/>
    </row>
    <row r="16" s="25" customFormat="1" ht="14" customHeight="1" spans="1:14">
      <c r="A16" s="50"/>
      <c r="B16" s="51"/>
      <c r="C16" s="51"/>
      <c r="D16" s="52"/>
      <c r="E16" s="52"/>
      <c r="F16" s="507"/>
      <c r="G16" s="496"/>
      <c r="H16" s="496"/>
      <c r="I16" s="496"/>
      <c r="J16" s="86">
        <f t="shared" si="0"/>
        <v>0</v>
      </c>
      <c r="K16" s="55"/>
      <c r="L16" s="155">
        <f t="shared" si="1"/>
        <v>0</v>
      </c>
      <c r="M16" s="156">
        <f t="shared" si="2"/>
        <v>0</v>
      </c>
      <c r="N16" s="51"/>
    </row>
    <row r="17" s="25" customFormat="1" ht="14" customHeight="1" spans="1:14">
      <c r="A17" s="50"/>
      <c r="B17" s="51"/>
      <c r="C17" s="51"/>
      <c r="D17" s="52"/>
      <c r="E17" s="52"/>
      <c r="F17" s="507"/>
      <c r="G17" s="496"/>
      <c r="H17" s="496"/>
      <c r="I17" s="496"/>
      <c r="J17" s="86">
        <f t="shared" si="0"/>
        <v>0</v>
      </c>
      <c r="K17" s="55"/>
      <c r="L17" s="155">
        <f t="shared" si="1"/>
        <v>0</v>
      </c>
      <c r="M17" s="156">
        <f t="shared" si="2"/>
        <v>0</v>
      </c>
      <c r="N17" s="51"/>
    </row>
    <row r="18" s="25" customFormat="1" ht="14" customHeight="1" spans="1:14">
      <c r="A18" s="50"/>
      <c r="B18" s="51"/>
      <c r="C18" s="51"/>
      <c r="D18" s="52"/>
      <c r="E18" s="52"/>
      <c r="F18" s="507"/>
      <c r="G18" s="496"/>
      <c r="H18" s="496"/>
      <c r="I18" s="496"/>
      <c r="J18" s="86">
        <f t="shared" si="0"/>
        <v>0</v>
      </c>
      <c r="K18" s="55"/>
      <c r="L18" s="155">
        <f t="shared" si="1"/>
        <v>0</v>
      </c>
      <c r="M18" s="156">
        <f t="shared" si="2"/>
        <v>0</v>
      </c>
      <c r="N18" s="51"/>
    </row>
    <row r="19" s="25" customFormat="1" ht="14" customHeight="1" spans="1:14">
      <c r="A19" s="50"/>
      <c r="B19" s="51"/>
      <c r="C19" s="51"/>
      <c r="D19" s="52"/>
      <c r="E19" s="52"/>
      <c r="F19" s="507"/>
      <c r="G19" s="496"/>
      <c r="H19" s="496"/>
      <c r="I19" s="496"/>
      <c r="J19" s="86">
        <f t="shared" si="0"/>
        <v>0</v>
      </c>
      <c r="K19" s="55"/>
      <c r="L19" s="155">
        <f t="shared" si="1"/>
        <v>0</v>
      </c>
      <c r="M19" s="156">
        <f t="shared" si="2"/>
        <v>0</v>
      </c>
      <c r="N19" s="51"/>
    </row>
    <row r="20" s="25" customFormat="1" ht="14" customHeight="1" spans="1:14">
      <c r="A20" s="50"/>
      <c r="B20" s="51"/>
      <c r="C20" s="51"/>
      <c r="D20" s="52"/>
      <c r="E20" s="52"/>
      <c r="F20" s="507"/>
      <c r="G20" s="496"/>
      <c r="H20" s="496"/>
      <c r="I20" s="496"/>
      <c r="J20" s="86">
        <f t="shared" si="0"/>
        <v>0</v>
      </c>
      <c r="K20" s="55"/>
      <c r="L20" s="155">
        <f t="shared" si="1"/>
        <v>0</v>
      </c>
      <c r="M20" s="156">
        <f t="shared" si="2"/>
        <v>0</v>
      </c>
      <c r="N20" s="51"/>
    </row>
    <row r="21" s="25" customFormat="1" ht="14" customHeight="1" spans="1:14">
      <c r="A21" s="50"/>
      <c r="B21" s="51"/>
      <c r="C21" s="51"/>
      <c r="D21" s="52"/>
      <c r="E21" s="52"/>
      <c r="F21" s="507"/>
      <c r="G21" s="496"/>
      <c r="H21" s="496"/>
      <c r="I21" s="496"/>
      <c r="J21" s="86">
        <f t="shared" si="0"/>
        <v>0</v>
      </c>
      <c r="K21" s="55"/>
      <c r="L21" s="155">
        <f t="shared" si="1"/>
        <v>0</v>
      </c>
      <c r="M21" s="156">
        <f t="shared" si="2"/>
        <v>0</v>
      </c>
      <c r="N21" s="51"/>
    </row>
    <row r="22" s="25" customFormat="1" ht="14" customHeight="1" spans="1:14">
      <c r="A22" s="50"/>
      <c r="B22" s="51"/>
      <c r="C22" s="51"/>
      <c r="D22" s="52"/>
      <c r="E22" s="52"/>
      <c r="F22" s="507"/>
      <c r="G22" s="496"/>
      <c r="H22" s="496"/>
      <c r="I22" s="496"/>
      <c r="J22" s="86">
        <f t="shared" si="0"/>
        <v>0</v>
      </c>
      <c r="K22" s="55"/>
      <c r="L22" s="155">
        <f t="shared" si="1"/>
        <v>0</v>
      </c>
      <c r="M22" s="156">
        <f t="shared" si="2"/>
        <v>0</v>
      </c>
      <c r="N22" s="51"/>
    </row>
    <row r="23" s="25" customFormat="1" ht="14" customHeight="1" spans="1:14">
      <c r="A23" s="50"/>
      <c r="B23" s="51"/>
      <c r="C23" s="51"/>
      <c r="D23" s="52"/>
      <c r="E23" s="52"/>
      <c r="F23" s="507"/>
      <c r="G23" s="496"/>
      <c r="H23" s="496"/>
      <c r="I23" s="496"/>
      <c r="J23" s="86">
        <f t="shared" si="0"/>
        <v>0</v>
      </c>
      <c r="K23" s="55"/>
      <c r="L23" s="155">
        <f t="shared" si="1"/>
        <v>0</v>
      </c>
      <c r="M23" s="156">
        <f t="shared" si="2"/>
        <v>0</v>
      </c>
      <c r="N23" s="51"/>
    </row>
    <row r="24" s="25" customFormat="1" ht="14" customHeight="1" spans="1:14">
      <c r="A24" s="50"/>
      <c r="B24" s="51"/>
      <c r="C24" s="51"/>
      <c r="D24" s="52"/>
      <c r="E24" s="52"/>
      <c r="F24" s="507"/>
      <c r="G24" s="496"/>
      <c r="H24" s="496"/>
      <c r="I24" s="496"/>
      <c r="J24" s="86">
        <f t="shared" si="0"/>
        <v>0</v>
      </c>
      <c r="K24" s="55"/>
      <c r="L24" s="155">
        <f t="shared" si="1"/>
        <v>0</v>
      </c>
      <c r="M24" s="156">
        <f t="shared" si="2"/>
        <v>0</v>
      </c>
      <c r="N24" s="51"/>
    </row>
    <row r="25" s="25" customFormat="1" ht="14" customHeight="1" spans="1:14">
      <c r="A25" s="50"/>
      <c r="B25" s="51"/>
      <c r="C25" s="51"/>
      <c r="D25" s="52"/>
      <c r="E25" s="52"/>
      <c r="F25" s="507"/>
      <c r="G25" s="496"/>
      <c r="H25" s="496"/>
      <c r="I25" s="496"/>
      <c r="J25" s="86">
        <f t="shared" si="0"/>
        <v>0</v>
      </c>
      <c r="K25" s="55"/>
      <c r="L25" s="155">
        <f t="shared" si="1"/>
        <v>0</v>
      </c>
      <c r="M25" s="156">
        <f t="shared" si="2"/>
        <v>0</v>
      </c>
      <c r="N25" s="51"/>
    </row>
    <row r="26" s="25" customFormat="1" ht="14" customHeight="1" spans="1:14">
      <c r="A26" s="50"/>
      <c r="B26" s="51"/>
      <c r="C26" s="51"/>
      <c r="D26" s="52"/>
      <c r="E26" s="52"/>
      <c r="F26" s="507"/>
      <c r="G26" s="496"/>
      <c r="H26" s="496"/>
      <c r="I26" s="496"/>
      <c r="J26" s="86">
        <f t="shared" si="0"/>
        <v>0</v>
      </c>
      <c r="K26" s="55"/>
      <c r="L26" s="155">
        <f t="shared" si="1"/>
        <v>0</v>
      </c>
      <c r="M26" s="156">
        <f t="shared" si="2"/>
        <v>0</v>
      </c>
      <c r="N26" s="51"/>
    </row>
    <row r="27" s="25" customFormat="1" ht="14" customHeight="1" spans="1:14">
      <c r="A27" s="50"/>
      <c r="B27" s="51"/>
      <c r="C27" s="51"/>
      <c r="D27" s="52"/>
      <c r="E27" s="52"/>
      <c r="F27" s="507"/>
      <c r="G27" s="496"/>
      <c r="H27" s="496"/>
      <c r="I27" s="496"/>
      <c r="J27" s="86">
        <f t="shared" si="0"/>
        <v>0</v>
      </c>
      <c r="K27" s="55"/>
      <c r="L27" s="155">
        <f t="shared" ref="L27:L33" si="3">IF((K27-J27)=0,0,K27-J27)</f>
        <v>0</v>
      </c>
      <c r="M27" s="156">
        <f t="shared" ref="M27:M33" si="4">IF(L27=0,0,IF(L27=K27,100,IF(J27&lt;0,-(L27/J27*100),IF(L27&gt;0,ABS(L27/J27*100),(L27/J27*100)))))</f>
        <v>0</v>
      </c>
      <c r="N27" s="51"/>
    </row>
    <row r="28" s="25" customFormat="1" ht="14" customHeight="1" spans="1:14">
      <c r="A28" s="50"/>
      <c r="B28" s="51"/>
      <c r="C28" s="51"/>
      <c r="D28" s="52"/>
      <c r="E28" s="52"/>
      <c r="F28" s="507"/>
      <c r="G28" s="496"/>
      <c r="H28" s="496"/>
      <c r="I28" s="496"/>
      <c r="J28" s="86">
        <f t="shared" si="0"/>
        <v>0</v>
      </c>
      <c r="K28" s="55"/>
      <c r="L28" s="155">
        <f t="shared" si="3"/>
        <v>0</v>
      </c>
      <c r="M28" s="156">
        <f t="shared" si="4"/>
        <v>0</v>
      </c>
      <c r="N28" s="51"/>
    </row>
    <row r="29" s="25" customFormat="1" ht="14" customHeight="1" spans="1:14">
      <c r="A29" s="50"/>
      <c r="B29" s="51"/>
      <c r="C29" s="51"/>
      <c r="D29" s="52"/>
      <c r="E29" s="52"/>
      <c r="F29" s="507"/>
      <c r="G29" s="496"/>
      <c r="H29" s="496"/>
      <c r="I29" s="496"/>
      <c r="J29" s="86">
        <f t="shared" si="0"/>
        <v>0</v>
      </c>
      <c r="K29" s="55"/>
      <c r="L29" s="155">
        <f t="shared" si="3"/>
        <v>0</v>
      </c>
      <c r="M29" s="156">
        <f t="shared" si="4"/>
        <v>0</v>
      </c>
      <c r="N29" s="51"/>
    </row>
    <row r="30" s="25" customFormat="1" ht="14" customHeight="1" spans="1:14">
      <c r="A30" s="50"/>
      <c r="B30" s="51"/>
      <c r="C30" s="51"/>
      <c r="D30" s="52"/>
      <c r="E30" s="52"/>
      <c r="F30" s="507"/>
      <c r="G30" s="496"/>
      <c r="H30" s="496"/>
      <c r="I30" s="496"/>
      <c r="J30" s="86">
        <f t="shared" si="0"/>
        <v>0</v>
      </c>
      <c r="K30" s="55"/>
      <c r="L30" s="155">
        <f t="shared" si="3"/>
        <v>0</v>
      </c>
      <c r="M30" s="156">
        <f t="shared" si="4"/>
        <v>0</v>
      </c>
      <c r="N30" s="51"/>
    </row>
    <row r="31" s="25" customFormat="1" ht="14" customHeight="1" spans="1:14">
      <c r="A31" s="50"/>
      <c r="B31" s="51"/>
      <c r="C31" s="51"/>
      <c r="D31" s="52"/>
      <c r="E31" s="52"/>
      <c r="F31" s="507"/>
      <c r="G31" s="496"/>
      <c r="H31" s="496"/>
      <c r="I31" s="496"/>
      <c r="J31" s="86">
        <f t="shared" si="0"/>
        <v>0</v>
      </c>
      <c r="K31" s="55"/>
      <c r="L31" s="155">
        <f t="shared" si="3"/>
        <v>0</v>
      </c>
      <c r="M31" s="156">
        <f t="shared" si="4"/>
        <v>0</v>
      </c>
      <c r="N31" s="51"/>
    </row>
    <row r="32" s="25" customFormat="1" ht="14" customHeight="1" spans="1:14">
      <c r="A32" s="50"/>
      <c r="B32" s="51"/>
      <c r="C32" s="51"/>
      <c r="D32" s="52"/>
      <c r="E32" s="52"/>
      <c r="F32" s="507"/>
      <c r="G32" s="496"/>
      <c r="H32" s="496"/>
      <c r="I32" s="496"/>
      <c r="J32" s="86">
        <f t="shared" si="0"/>
        <v>0</v>
      </c>
      <c r="K32" s="55"/>
      <c r="L32" s="155">
        <f t="shared" si="3"/>
        <v>0</v>
      </c>
      <c r="M32" s="156">
        <f t="shared" si="4"/>
        <v>0</v>
      </c>
      <c r="N32" s="51"/>
    </row>
    <row r="33" s="25" customFormat="1" ht="14" customHeight="1" spans="1:14">
      <c r="A33" s="50"/>
      <c r="B33" s="51"/>
      <c r="C33" s="51"/>
      <c r="D33" s="52"/>
      <c r="E33" s="52"/>
      <c r="F33" s="507"/>
      <c r="G33" s="496"/>
      <c r="H33" s="496"/>
      <c r="I33" s="496"/>
      <c r="J33" s="86">
        <f t="shared" si="0"/>
        <v>0</v>
      </c>
      <c r="K33" s="55"/>
      <c r="L33" s="155">
        <f t="shared" si="3"/>
        <v>0</v>
      </c>
      <c r="M33" s="156">
        <f t="shared" si="4"/>
        <v>0</v>
      </c>
      <c r="N33" s="51"/>
    </row>
    <row r="34" s="25" customFormat="1" ht="14" customHeight="1" spans="1:14">
      <c r="A34" s="50"/>
      <c r="B34" s="51"/>
      <c r="C34" s="51"/>
      <c r="D34" s="52"/>
      <c r="E34" s="52"/>
      <c r="F34" s="507"/>
      <c r="G34" s="496"/>
      <c r="H34" s="496"/>
      <c r="I34" s="496"/>
      <c r="J34" s="86">
        <f t="shared" si="0"/>
        <v>0</v>
      </c>
      <c r="K34" s="55"/>
      <c r="L34" s="155">
        <f t="shared" si="1"/>
        <v>0</v>
      </c>
      <c r="M34" s="156">
        <f t="shared" si="2"/>
        <v>0</v>
      </c>
      <c r="N34" s="51"/>
    </row>
    <row r="35" s="26" customFormat="1" ht="14" customHeight="1" spans="1:14">
      <c r="A35" s="226" t="s">
        <v>72</v>
      </c>
      <c r="B35" s="227"/>
      <c r="C35" s="56"/>
      <c r="D35" s="58"/>
      <c r="E35" s="58"/>
      <c r="F35" s="508"/>
      <c r="G35" s="497"/>
      <c r="H35" s="54">
        <f>ROUND(SUM(H7:H34),2)</f>
        <v>0</v>
      </c>
      <c r="I35" s="54">
        <f>ROUND(SUM(I7:I34),2)</f>
        <v>0</v>
      </c>
      <c r="J35" s="54">
        <f>ROUND(SUM(J7:J34),2)</f>
        <v>0</v>
      </c>
      <c r="K35" s="54">
        <f>ROUND(SUM(K7:K34),2)</f>
        <v>0</v>
      </c>
      <c r="L35" s="54">
        <f t="shared" si="1"/>
        <v>0</v>
      </c>
      <c r="M35" s="183">
        <f t="shared" si="2"/>
        <v>0</v>
      </c>
      <c r="N35" s="56"/>
    </row>
    <row r="36" ht="13.05" customHeight="1" spans="1:14">
      <c r="A36" s="59" t="e">
        <f>#REF!&amp;#REF!</f>
        <v>#REF!</v>
      </c>
      <c r="C36" s="60"/>
      <c r="D36" s="407"/>
      <c r="E36" s="315"/>
      <c r="F36" s="174"/>
      <c r="G36" s="88" t="e">
        <f>#REF!</f>
        <v>#REF!</v>
      </c>
      <c r="H36" s="88"/>
      <c r="I36" s="88"/>
      <c r="J36" s="62"/>
    </row>
    <row r="37" customHeight="1" spans="1:14">
      <c r="A37" s="27" t="e">
        <f>#REF!&amp;#REF!&amp;#REF!&amp;#REF!&amp;#REF!&amp;#REF!&amp;#REF!</f>
        <v>#REF!</v>
      </c>
      <c r="G37" s="88" t="e">
        <f>#REF!&amp;#REF!</f>
        <v>#REF!</v>
      </c>
      <c r="H37" s="88"/>
      <c r="I37" s="88"/>
    </row>
  </sheetData>
  <sheetProtection formatCells="0" formatColumns="0" formatRows="0" insertRows="0" deleteRows="0" autoFilter="0"/>
  <mergeCells count="3">
    <mergeCell ref="A2:N2"/>
    <mergeCell ref="A4:N4"/>
    <mergeCell ref="A35:B35"/>
  </mergeCells>
  <hyperlinks>
    <hyperlink ref="B1" location="参数!M45" display="返回索引页"/>
    <hyperlink ref="A1" location="非流动资产汇总表!B8" display="返回"/>
  </hyperlinks>
  <printOptions horizontalCentered="1"/>
  <pageMargins left="0.748031496062992" right="0.748031496062992" top="0.826771653543307" bottom="0.67" header="1.10236220472441"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showGridLines="0" showZeros="0" defaultGridColor="0" colorId="38" workbookViewId="0">
      <pane ySplit="6" topLeftCell="A7" activePane="bottomLeft" state="frozen"/>
      <selection/>
      <selection pane="bottomLeft" activeCell="F10" sqref="F10"/>
    </sheetView>
  </sheetViews>
  <sheetFormatPr defaultColWidth="9.07619047619048" defaultRowHeight="15" customHeight="1"/>
  <cols>
    <col min="1" max="1" width="6.92380952380952" style="27" customWidth="1"/>
    <col min="2" max="2" width="34.4285714285714" style="27" customWidth="1"/>
    <col min="3" max="3" width="12.0761904761905" style="27" customWidth="1"/>
    <col min="4" max="4" width="11" style="166" customWidth="1"/>
    <col min="5" max="6" width="12.7142857142857" style="166" hidden="1" customWidth="1" outlineLevel="1"/>
    <col min="7" max="7" width="15.7142857142857" style="148" customWidth="1" collapsed="1"/>
    <col min="8" max="9" width="15.7142857142857" style="148" customWidth="1"/>
    <col min="10" max="10" width="9.92380952380952" style="29" customWidth="1"/>
    <col min="11" max="11" width="23.9238095238095" style="27" customWidth="1"/>
    <col min="12" max="12" width="4.07619047619048" style="27" customWidth="1"/>
    <col min="13" max="13" width="11.2857142857143" style="27" customWidth="1"/>
    <col min="14" max="16384" width="9.07619047619048" style="27"/>
  </cols>
  <sheetData>
    <row r="1" s="22" customFormat="1" customHeight="1" spans="1:13">
      <c r="A1" s="30" t="s">
        <v>116</v>
      </c>
      <c r="B1" s="31" t="s">
        <v>8</v>
      </c>
      <c r="D1" s="516"/>
      <c r="E1" s="516"/>
      <c r="F1" s="516"/>
      <c r="G1" s="196"/>
      <c r="H1" s="196"/>
      <c r="I1" s="196"/>
      <c r="J1" s="34"/>
    </row>
    <row r="2" s="514" customFormat="1" ht="18" customHeight="1" spans="1:13">
      <c r="A2" s="517" t="s">
        <v>381</v>
      </c>
      <c r="B2" s="517"/>
      <c r="C2" s="517"/>
      <c r="D2" s="517"/>
      <c r="E2" s="517"/>
      <c r="F2" s="517"/>
      <c r="G2" s="517"/>
      <c r="H2" s="517"/>
      <c r="I2" s="517"/>
      <c r="J2" s="517"/>
      <c r="K2" s="517"/>
    </row>
    <row r="3" s="514" customFormat="1" ht="11.2" customHeight="1" spans="1:13">
      <c r="A3" s="97"/>
      <c r="B3" s="97"/>
      <c r="C3" s="97"/>
      <c r="D3" s="97"/>
      <c r="E3" s="97"/>
      <c r="F3" s="97"/>
      <c r="G3" s="98"/>
      <c r="H3" s="98"/>
      <c r="I3" s="98"/>
      <c r="J3" s="98"/>
      <c r="K3" s="38" t="s">
        <v>382</v>
      </c>
    </row>
    <row r="4" s="93" customFormat="1" ht="13.05" customHeight="1" spans="1:13">
      <c r="A4" s="189" t="e">
        <f>#REF!&amp;#REF!&amp;#REF!&amp;#REF!&amp;#REF!&amp;#REF!&amp;#REF!</f>
        <v>#REF!</v>
      </c>
      <c r="B4" s="189"/>
      <c r="C4" s="189"/>
      <c r="D4" s="189"/>
      <c r="E4" s="189"/>
      <c r="F4" s="189"/>
      <c r="G4" s="189"/>
      <c r="H4" s="189"/>
      <c r="I4" s="189"/>
      <c r="J4" s="189"/>
      <c r="K4" s="189"/>
    </row>
    <row r="5" s="94" customFormat="1" ht="11.2" customHeight="1" spans="1:13">
      <c r="A5" s="101" t="e">
        <f>#REF!&amp;#REF!</f>
        <v>#REF!</v>
      </c>
      <c r="B5" s="101"/>
      <c r="D5" s="518"/>
      <c r="E5" s="518"/>
      <c r="F5" s="518"/>
      <c r="G5" s="519"/>
      <c r="H5" s="520"/>
      <c r="I5" s="520"/>
      <c r="J5" s="303" t="s">
        <v>227</v>
      </c>
      <c r="K5" s="106" t="s">
        <v>35</v>
      </c>
    </row>
    <row r="6" s="24" customFormat="1" ht="20" customHeight="1" spans="1:13">
      <c r="A6" s="45" t="s">
        <v>102</v>
      </c>
      <c r="B6" s="122" t="s">
        <v>383</v>
      </c>
      <c r="C6" s="122" t="s">
        <v>229</v>
      </c>
      <c r="D6" s="123" t="s">
        <v>230</v>
      </c>
      <c r="E6" s="123" t="s">
        <v>120</v>
      </c>
      <c r="F6" s="123" t="s">
        <v>121</v>
      </c>
      <c r="G6" s="201" t="s">
        <v>122</v>
      </c>
      <c r="H6" s="150" t="s">
        <v>123</v>
      </c>
      <c r="I6" s="521" t="s">
        <v>168</v>
      </c>
      <c r="J6" s="221" t="s">
        <v>125</v>
      </c>
      <c r="K6" s="122" t="s">
        <v>169</v>
      </c>
      <c r="M6" s="45" t="s">
        <v>239</v>
      </c>
    </row>
    <row r="7" s="25" customFormat="1" ht="14" customHeight="1" spans="1:13">
      <c r="A7" s="50">
        <v>1</v>
      </c>
      <c r="B7" s="522"/>
      <c r="C7" s="51"/>
      <c r="D7" s="50"/>
      <c r="E7" s="53"/>
      <c r="F7" s="53"/>
      <c r="G7" s="86">
        <f>E7+F7</f>
        <v>0</v>
      </c>
      <c r="H7" s="523"/>
      <c r="I7" s="524">
        <f>IF((H7-G7)=0,0,H7-G7)</f>
        <v>0</v>
      </c>
      <c r="J7" s="525">
        <f>IF(I7=0,0,IF(I7=H7,100,IF(G7&lt;0,-(I7/G7*100),IF(I7&gt;0,ABS(I7/G7*100),(I7/G7*100)))))</f>
        <v>0</v>
      </c>
      <c r="K7" s="51"/>
      <c r="M7" s="51"/>
    </row>
    <row r="8" s="25" customFormat="1" ht="14" customHeight="1" spans="1:13">
      <c r="A8" s="50"/>
      <c r="B8" s="522"/>
      <c r="C8" s="51"/>
      <c r="D8" s="50"/>
      <c r="E8" s="53"/>
      <c r="F8" s="53"/>
      <c r="G8" s="86">
        <f t="shared" ref="G8:G33" si="0">E8+F8</f>
        <v>0</v>
      </c>
      <c r="H8" s="523"/>
      <c r="I8" s="524">
        <f t="shared" ref="I8:I35" si="1">IF((H8-G8)=0,0,H8-G8)</f>
        <v>0</v>
      </c>
      <c r="J8" s="525">
        <f t="shared" ref="J8:J35" si="2">IF(I8=0,0,IF(I8=H8,100,IF(G8&lt;0,-(I8/G8*100),IF(I8&gt;0,ABS(I8/G8*100),(I8/G8*100)))))</f>
        <v>0</v>
      </c>
      <c r="K8" s="51"/>
      <c r="M8" s="51"/>
    </row>
    <row r="9" s="25" customFormat="1" ht="14" customHeight="1" spans="1:13">
      <c r="A9" s="50"/>
      <c r="B9" s="522"/>
      <c r="C9" s="51"/>
      <c r="D9" s="50"/>
      <c r="E9" s="53"/>
      <c r="F9" s="53"/>
      <c r="G9" s="86">
        <f t="shared" si="0"/>
        <v>0</v>
      </c>
      <c r="H9" s="523"/>
      <c r="I9" s="524">
        <f t="shared" si="1"/>
        <v>0</v>
      </c>
      <c r="J9" s="525">
        <f t="shared" si="2"/>
        <v>0</v>
      </c>
      <c r="K9" s="51"/>
      <c r="M9" s="51"/>
    </row>
    <row r="10" s="25" customFormat="1" ht="14" customHeight="1" spans="1:13">
      <c r="A10" s="50"/>
      <c r="B10" s="522"/>
      <c r="C10" s="51"/>
      <c r="D10" s="50"/>
      <c r="E10" s="53"/>
      <c r="F10" s="53"/>
      <c r="G10" s="86">
        <f t="shared" si="0"/>
        <v>0</v>
      </c>
      <c r="H10" s="523"/>
      <c r="I10" s="524">
        <f t="shared" si="1"/>
        <v>0</v>
      </c>
      <c r="J10" s="525">
        <f t="shared" si="2"/>
        <v>0</v>
      </c>
      <c r="K10" s="51"/>
      <c r="M10" s="51"/>
    </row>
    <row r="11" s="25" customFormat="1" ht="14" customHeight="1" spans="1:13">
      <c r="A11" s="50"/>
      <c r="B11" s="522"/>
      <c r="C11" s="51"/>
      <c r="D11" s="50"/>
      <c r="E11" s="53"/>
      <c r="F11" s="53"/>
      <c r="G11" s="86">
        <f t="shared" si="0"/>
        <v>0</v>
      </c>
      <c r="H11" s="523"/>
      <c r="I11" s="524">
        <f t="shared" si="1"/>
        <v>0</v>
      </c>
      <c r="J11" s="525">
        <f t="shared" si="2"/>
        <v>0</v>
      </c>
      <c r="K11" s="51"/>
      <c r="M11" s="51"/>
    </row>
    <row r="12" s="25" customFormat="1" ht="14" customHeight="1" spans="1:13">
      <c r="A12" s="50"/>
      <c r="B12" s="522"/>
      <c r="C12" s="51"/>
      <c r="D12" s="50"/>
      <c r="E12" s="53"/>
      <c r="F12" s="53"/>
      <c r="G12" s="86">
        <f t="shared" si="0"/>
        <v>0</v>
      </c>
      <c r="H12" s="523"/>
      <c r="I12" s="524">
        <f t="shared" si="1"/>
        <v>0</v>
      </c>
      <c r="J12" s="525">
        <f t="shared" si="2"/>
        <v>0</v>
      </c>
      <c r="K12" s="51"/>
      <c r="M12" s="51"/>
    </row>
    <row r="13" s="25" customFormat="1" ht="14" customHeight="1" spans="1:13">
      <c r="A13" s="50"/>
      <c r="B13" s="522"/>
      <c r="C13" s="51"/>
      <c r="D13" s="50"/>
      <c r="E13" s="53"/>
      <c r="F13" s="53"/>
      <c r="G13" s="86">
        <f t="shared" si="0"/>
        <v>0</v>
      </c>
      <c r="H13" s="523"/>
      <c r="I13" s="524">
        <f t="shared" si="1"/>
        <v>0</v>
      </c>
      <c r="J13" s="525">
        <f t="shared" si="2"/>
        <v>0</v>
      </c>
      <c r="K13" s="51"/>
      <c r="M13" s="51"/>
    </row>
    <row r="14" s="25" customFormat="1" ht="14" customHeight="1" spans="1:13">
      <c r="A14" s="50"/>
      <c r="B14" s="522"/>
      <c r="C14" s="51"/>
      <c r="D14" s="50"/>
      <c r="E14" s="53"/>
      <c r="F14" s="53"/>
      <c r="G14" s="86">
        <f t="shared" si="0"/>
        <v>0</v>
      </c>
      <c r="H14" s="523"/>
      <c r="I14" s="524">
        <f t="shared" si="1"/>
        <v>0</v>
      </c>
      <c r="J14" s="525">
        <f t="shared" si="2"/>
        <v>0</v>
      </c>
      <c r="K14" s="51"/>
      <c r="M14" s="51"/>
    </row>
    <row r="15" s="25" customFormat="1" ht="14" customHeight="1" spans="1:13">
      <c r="A15" s="50"/>
      <c r="B15" s="522"/>
      <c r="C15" s="51"/>
      <c r="D15" s="50"/>
      <c r="E15" s="53"/>
      <c r="F15" s="53"/>
      <c r="G15" s="86">
        <f t="shared" si="0"/>
        <v>0</v>
      </c>
      <c r="H15" s="523"/>
      <c r="I15" s="524">
        <f t="shared" si="1"/>
        <v>0</v>
      </c>
      <c r="J15" s="525">
        <f t="shared" si="2"/>
        <v>0</v>
      </c>
      <c r="K15" s="51"/>
      <c r="M15" s="51"/>
    </row>
    <row r="16" s="25" customFormat="1" ht="14" customHeight="1" spans="1:13">
      <c r="A16" s="50"/>
      <c r="B16" s="522"/>
      <c r="C16" s="51"/>
      <c r="D16" s="50"/>
      <c r="E16" s="53"/>
      <c r="F16" s="53"/>
      <c r="G16" s="86">
        <f t="shared" si="0"/>
        <v>0</v>
      </c>
      <c r="H16" s="523"/>
      <c r="I16" s="524">
        <f t="shared" si="1"/>
        <v>0</v>
      </c>
      <c r="J16" s="525">
        <f t="shared" si="2"/>
        <v>0</v>
      </c>
      <c r="K16" s="51"/>
      <c r="M16" s="51"/>
    </row>
    <row r="17" s="25" customFormat="1" ht="14" customHeight="1" spans="1:13">
      <c r="A17" s="50"/>
      <c r="B17" s="522"/>
      <c r="C17" s="51"/>
      <c r="D17" s="50"/>
      <c r="E17" s="53"/>
      <c r="F17" s="53"/>
      <c r="G17" s="86">
        <f t="shared" si="0"/>
        <v>0</v>
      </c>
      <c r="H17" s="523"/>
      <c r="I17" s="524">
        <f t="shared" si="1"/>
        <v>0</v>
      </c>
      <c r="J17" s="525">
        <f t="shared" si="2"/>
        <v>0</v>
      </c>
      <c r="K17" s="51"/>
      <c r="M17" s="51"/>
    </row>
    <row r="18" s="25" customFormat="1" ht="14" customHeight="1" spans="1:13">
      <c r="A18" s="50"/>
      <c r="B18" s="522"/>
      <c r="C18" s="51"/>
      <c r="D18" s="50"/>
      <c r="E18" s="53"/>
      <c r="F18" s="53"/>
      <c r="G18" s="86">
        <f t="shared" si="0"/>
        <v>0</v>
      </c>
      <c r="H18" s="523"/>
      <c r="I18" s="524">
        <f t="shared" si="1"/>
        <v>0</v>
      </c>
      <c r="J18" s="525">
        <f t="shared" si="2"/>
        <v>0</v>
      </c>
      <c r="K18" s="51"/>
      <c r="M18" s="51"/>
    </row>
    <row r="19" s="25" customFormat="1" ht="14" customHeight="1" spans="1:13">
      <c r="A19" s="50"/>
      <c r="B19" s="522"/>
      <c r="C19" s="51"/>
      <c r="D19" s="50"/>
      <c r="E19" s="53"/>
      <c r="F19" s="53"/>
      <c r="G19" s="86">
        <f t="shared" si="0"/>
        <v>0</v>
      </c>
      <c r="H19" s="523"/>
      <c r="I19" s="524">
        <f t="shared" si="1"/>
        <v>0</v>
      </c>
      <c r="J19" s="525">
        <f t="shared" si="2"/>
        <v>0</v>
      </c>
      <c r="K19" s="51"/>
      <c r="M19" s="51"/>
    </row>
    <row r="20" s="25" customFormat="1" ht="14" customHeight="1" spans="1:13">
      <c r="A20" s="50"/>
      <c r="B20" s="522"/>
      <c r="C20" s="51"/>
      <c r="D20" s="50"/>
      <c r="E20" s="53"/>
      <c r="F20" s="53"/>
      <c r="G20" s="86">
        <f t="shared" si="0"/>
        <v>0</v>
      </c>
      <c r="H20" s="523"/>
      <c r="I20" s="524">
        <f t="shared" si="1"/>
        <v>0</v>
      </c>
      <c r="J20" s="525">
        <f t="shared" si="2"/>
        <v>0</v>
      </c>
      <c r="K20" s="51"/>
      <c r="M20" s="51"/>
    </row>
    <row r="21" s="25" customFormat="1" ht="14" customHeight="1" spans="1:13">
      <c r="A21" s="50"/>
      <c r="B21" s="522"/>
      <c r="C21" s="51"/>
      <c r="D21" s="50"/>
      <c r="E21" s="53"/>
      <c r="F21" s="53"/>
      <c r="G21" s="86">
        <f t="shared" si="0"/>
        <v>0</v>
      </c>
      <c r="H21" s="523"/>
      <c r="I21" s="524">
        <f t="shared" si="1"/>
        <v>0</v>
      </c>
      <c r="J21" s="525">
        <f t="shared" si="2"/>
        <v>0</v>
      </c>
      <c r="K21" s="51"/>
      <c r="M21" s="51"/>
    </row>
    <row r="22" s="25" customFormat="1" ht="14" customHeight="1" spans="1:13">
      <c r="A22" s="50"/>
      <c r="B22" s="522"/>
      <c r="C22" s="51"/>
      <c r="D22" s="50"/>
      <c r="E22" s="53"/>
      <c r="F22" s="53"/>
      <c r="G22" s="86">
        <f t="shared" si="0"/>
        <v>0</v>
      </c>
      <c r="H22" s="523"/>
      <c r="I22" s="524">
        <f t="shared" si="1"/>
        <v>0</v>
      </c>
      <c r="J22" s="525">
        <f t="shared" si="2"/>
        <v>0</v>
      </c>
      <c r="K22" s="51"/>
      <c r="M22" s="51"/>
    </row>
    <row r="23" s="25" customFormat="1" ht="14" customHeight="1" spans="1:13">
      <c r="A23" s="50"/>
      <c r="B23" s="522"/>
      <c r="C23" s="51"/>
      <c r="D23" s="50"/>
      <c r="E23" s="53"/>
      <c r="F23" s="53"/>
      <c r="G23" s="86">
        <f t="shared" si="0"/>
        <v>0</v>
      </c>
      <c r="H23" s="523"/>
      <c r="I23" s="524">
        <f t="shared" si="1"/>
        <v>0</v>
      </c>
      <c r="J23" s="525">
        <f t="shared" si="2"/>
        <v>0</v>
      </c>
      <c r="K23" s="51"/>
      <c r="M23" s="51"/>
    </row>
    <row r="24" s="25" customFormat="1" ht="14" customHeight="1" spans="1:13">
      <c r="A24" s="50"/>
      <c r="B24" s="522"/>
      <c r="C24" s="51"/>
      <c r="D24" s="50"/>
      <c r="E24" s="53"/>
      <c r="F24" s="53"/>
      <c r="G24" s="86">
        <f t="shared" si="0"/>
        <v>0</v>
      </c>
      <c r="H24" s="523"/>
      <c r="I24" s="524">
        <f t="shared" si="1"/>
        <v>0</v>
      </c>
      <c r="J24" s="525">
        <f t="shared" si="2"/>
        <v>0</v>
      </c>
      <c r="K24" s="51"/>
      <c r="M24" s="51"/>
    </row>
    <row r="25" s="25" customFormat="1" ht="14" customHeight="1" spans="1:13">
      <c r="A25" s="50"/>
      <c r="B25" s="522"/>
      <c r="C25" s="51"/>
      <c r="D25" s="50"/>
      <c r="E25" s="53"/>
      <c r="F25" s="53"/>
      <c r="G25" s="86">
        <f t="shared" si="0"/>
        <v>0</v>
      </c>
      <c r="H25" s="523"/>
      <c r="I25" s="524">
        <f t="shared" si="1"/>
        <v>0</v>
      </c>
      <c r="J25" s="525">
        <f t="shared" si="2"/>
        <v>0</v>
      </c>
      <c r="K25" s="51"/>
      <c r="M25" s="51"/>
    </row>
    <row r="26" s="25" customFormat="1" ht="14" customHeight="1" spans="1:13">
      <c r="A26" s="50"/>
      <c r="B26" s="522"/>
      <c r="C26" s="51"/>
      <c r="D26" s="50"/>
      <c r="E26" s="53"/>
      <c r="F26" s="53"/>
      <c r="G26" s="86">
        <f t="shared" si="0"/>
        <v>0</v>
      </c>
      <c r="H26" s="523"/>
      <c r="I26" s="524">
        <f t="shared" si="1"/>
        <v>0</v>
      </c>
      <c r="J26" s="525">
        <f t="shared" si="2"/>
        <v>0</v>
      </c>
      <c r="K26" s="51"/>
      <c r="M26" s="51"/>
    </row>
    <row r="27" s="25" customFormat="1" ht="14" customHeight="1" spans="1:13">
      <c r="A27" s="50"/>
      <c r="B27" s="522"/>
      <c r="C27" s="51"/>
      <c r="D27" s="50"/>
      <c r="E27" s="53"/>
      <c r="F27" s="53"/>
      <c r="G27" s="86">
        <f t="shared" si="0"/>
        <v>0</v>
      </c>
      <c r="H27" s="523"/>
      <c r="I27" s="524">
        <f t="shared" si="1"/>
        <v>0</v>
      </c>
      <c r="J27" s="525">
        <f t="shared" si="2"/>
        <v>0</v>
      </c>
      <c r="K27" s="51"/>
      <c r="M27" s="51"/>
    </row>
    <row r="28" s="25" customFormat="1" ht="14" customHeight="1" spans="1:13">
      <c r="A28" s="50"/>
      <c r="B28" s="522"/>
      <c r="C28" s="51"/>
      <c r="D28" s="50"/>
      <c r="E28" s="53"/>
      <c r="F28" s="53"/>
      <c r="G28" s="86">
        <f t="shared" si="0"/>
        <v>0</v>
      </c>
      <c r="H28" s="523"/>
      <c r="I28" s="524">
        <f t="shared" si="1"/>
        <v>0</v>
      </c>
      <c r="J28" s="525">
        <f t="shared" si="2"/>
        <v>0</v>
      </c>
      <c r="K28" s="51"/>
      <c r="M28" s="51"/>
    </row>
    <row r="29" s="25" customFormat="1" ht="14" customHeight="1" spans="1:13">
      <c r="A29" s="50"/>
      <c r="B29" s="522"/>
      <c r="C29" s="51"/>
      <c r="D29" s="50"/>
      <c r="E29" s="53"/>
      <c r="F29" s="53"/>
      <c r="G29" s="86">
        <f t="shared" si="0"/>
        <v>0</v>
      </c>
      <c r="H29" s="523"/>
      <c r="I29" s="524">
        <f t="shared" si="1"/>
        <v>0</v>
      </c>
      <c r="J29" s="525">
        <f t="shared" si="2"/>
        <v>0</v>
      </c>
      <c r="K29" s="51"/>
      <c r="M29" s="51"/>
    </row>
    <row r="30" s="25" customFormat="1" ht="14" customHeight="1" spans="1:13">
      <c r="A30" s="50"/>
      <c r="B30" s="522"/>
      <c r="C30" s="51"/>
      <c r="D30" s="50"/>
      <c r="E30" s="53"/>
      <c r="F30" s="53"/>
      <c r="G30" s="86">
        <f t="shared" si="0"/>
        <v>0</v>
      </c>
      <c r="H30" s="523"/>
      <c r="I30" s="524">
        <f t="shared" si="1"/>
        <v>0</v>
      </c>
      <c r="J30" s="525">
        <f t="shared" si="2"/>
        <v>0</v>
      </c>
      <c r="K30" s="51"/>
      <c r="M30" s="51"/>
    </row>
    <row r="31" s="25" customFormat="1" ht="14" customHeight="1" spans="1:13">
      <c r="A31" s="50"/>
      <c r="B31" s="522"/>
      <c r="C31" s="51"/>
      <c r="D31" s="50"/>
      <c r="E31" s="53"/>
      <c r="F31" s="53"/>
      <c r="G31" s="86">
        <f t="shared" si="0"/>
        <v>0</v>
      </c>
      <c r="H31" s="523"/>
      <c r="I31" s="524">
        <f t="shared" si="1"/>
        <v>0</v>
      </c>
      <c r="J31" s="525">
        <f t="shared" si="2"/>
        <v>0</v>
      </c>
      <c r="K31" s="51"/>
      <c r="M31" s="51"/>
    </row>
    <row r="32" s="26" customFormat="1" ht="14" customHeight="1" spans="1:13">
      <c r="A32" s="526" t="s">
        <v>72</v>
      </c>
      <c r="B32" s="527"/>
      <c r="C32" s="56"/>
      <c r="D32" s="528"/>
      <c r="E32" s="54">
        <f>ROUND(SUM(E7:E31),2)</f>
        <v>0</v>
      </c>
      <c r="F32" s="54">
        <f>ROUND(SUM(F7:F31),2)</f>
        <v>0</v>
      </c>
      <c r="G32" s="54">
        <f>ROUND(SUM(G7:G31),2)</f>
        <v>0</v>
      </c>
      <c r="H32" s="54">
        <f>ROUND(SUM(H7:H31),2)</f>
        <v>0</v>
      </c>
      <c r="I32" s="54">
        <f t="shared" si="1"/>
        <v>0</v>
      </c>
      <c r="J32" s="183">
        <f t="shared" si="2"/>
        <v>0</v>
      </c>
      <c r="K32" s="56"/>
      <c r="M32" s="56">
        <f>SUM(M7:M31)</f>
        <v>0</v>
      </c>
    </row>
    <row r="33" s="25" customFormat="1" ht="14" customHeight="1" spans="1:11">
      <c r="A33" s="228" t="s">
        <v>384</v>
      </c>
      <c r="B33" s="229"/>
      <c r="C33" s="51"/>
      <c r="D33" s="50"/>
      <c r="E33" s="55"/>
      <c r="F33" s="55"/>
      <c r="G33" s="86">
        <f t="shared" si="0"/>
        <v>0</v>
      </c>
      <c r="H33" s="523"/>
      <c r="I33" s="524">
        <f t="shared" si="1"/>
        <v>0</v>
      </c>
      <c r="J33" s="525">
        <f t="shared" si="2"/>
        <v>0</v>
      </c>
      <c r="K33" s="51"/>
    </row>
    <row r="34" s="25" customFormat="1" ht="14" customHeight="1" spans="1:11">
      <c r="A34" s="228" t="s">
        <v>385</v>
      </c>
      <c r="B34" s="529"/>
      <c r="C34" s="51"/>
      <c r="D34" s="50"/>
      <c r="E34" s="55"/>
      <c r="F34" s="55"/>
      <c r="G34" s="86"/>
      <c r="H34" s="523">
        <f>M32</f>
        <v>0</v>
      </c>
      <c r="I34" s="524"/>
      <c r="J34" s="525"/>
      <c r="K34" s="51"/>
    </row>
    <row r="35" s="515" customFormat="1" ht="14" customHeight="1" spans="1:11">
      <c r="A35" s="526" t="s">
        <v>376</v>
      </c>
      <c r="B35" s="527"/>
      <c r="C35" s="530"/>
      <c r="D35" s="531"/>
      <c r="E35" s="54">
        <f>E32-E33</f>
        <v>0</v>
      </c>
      <c r="F35" s="54">
        <f>F32-F33</f>
        <v>0</v>
      </c>
      <c r="G35" s="54">
        <f>G32-G33</f>
        <v>0</v>
      </c>
      <c r="H35" s="54">
        <f>H32-H34</f>
        <v>0</v>
      </c>
      <c r="I35" s="54">
        <f t="shared" si="1"/>
        <v>0</v>
      </c>
      <c r="J35" s="183">
        <f t="shared" si="2"/>
        <v>0</v>
      </c>
      <c r="K35" s="530"/>
    </row>
    <row r="36" ht="13.05" customHeight="1" spans="1:11">
      <c r="A36" s="27" t="e">
        <f>#REF!&amp;#REF!</f>
        <v>#REF!</v>
      </c>
      <c r="G36" s="148" t="e">
        <f>#REF!</f>
        <v>#REF!</v>
      </c>
    </row>
    <row r="37" ht="13.05" customHeight="1" spans="1:11">
      <c r="A37" s="27" t="e">
        <f>#REF!&amp;#REF!&amp;#REF!&amp;#REF!&amp;#REF!&amp;#REF!&amp;#REF!</f>
        <v>#REF!</v>
      </c>
      <c r="G37" s="148" t="e">
        <f>#REF!&amp;#REF!</f>
        <v>#REF!</v>
      </c>
    </row>
  </sheetData>
  <sheetProtection formatCells="0" formatColumns="0" formatRows="0" insertRows="0" deleteRows="0" autoFilter="0"/>
  <mergeCells count="6">
    <mergeCell ref="A2:K2"/>
    <mergeCell ref="A4:K4"/>
    <mergeCell ref="A32:B32"/>
    <mergeCell ref="A33:B33"/>
    <mergeCell ref="A34:B34"/>
    <mergeCell ref="A35:B35"/>
  </mergeCells>
  <hyperlinks>
    <hyperlink ref="B1" location="参数!M46" display="返回索引页"/>
    <hyperlink ref="A1" location="非流动资产汇总表!B9" display="返回"/>
  </hyperlinks>
  <printOptions horizontalCentered="1"/>
  <pageMargins left="0.748031496062992" right="0.748031496062992" top="0.826771653543307" bottom="0.57" header="1.10236220472441" footer="0.49"/>
  <pageSetup paperSize="9" orientation="landscape" blackAndWhite="1"/>
  <headerFooter alignWithMargins="0">
    <oddHeader>&amp;R&amp;"Times New Roman,常规"&amp;8
&amp;"宋体,常规"共&amp;"Times New Roman,常规"&amp;N&amp;"宋体,常规"页第&amp;"Times New Roman,常规"&amp;P&amp;"宋体,常规"页</oddHeader>
    <oddFooter>&amp;L&amp;8 &amp;C &amp;R&amp;8</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F10" sqref="F10"/>
    </sheetView>
  </sheetViews>
  <sheetFormatPr defaultColWidth="9.07619047619048" defaultRowHeight="15" customHeight="1"/>
  <cols>
    <col min="1" max="1" width="6.92380952380952" style="27" customWidth="1"/>
    <col min="2" max="2" width="25.2857142857143" style="27" customWidth="1"/>
    <col min="3" max="3" width="9" style="28" customWidth="1"/>
    <col min="4" max="4" width="11" style="27" customWidth="1"/>
    <col min="5" max="5" width="11" style="39" customWidth="1"/>
    <col min="6" max="6" width="14.7142857142857" style="62" customWidth="1"/>
    <col min="7" max="8" width="14.7142857142857" style="62" hidden="1" customWidth="1" outlineLevel="1"/>
    <col min="9" max="9" width="14.7142857142857" style="29" customWidth="1" collapsed="1"/>
    <col min="10" max="11" width="14.7142857142857" style="29" customWidth="1"/>
    <col min="12" max="12" width="7.57142857142857" style="29" customWidth="1"/>
    <col min="13" max="13" width="15.7142857142857" style="27" customWidth="1"/>
    <col min="14" max="16384" width="9.07619047619048" style="27"/>
  </cols>
  <sheetData>
    <row r="1" s="22" customFormat="1" customHeight="1" spans="1:13">
      <c r="A1" s="30" t="s">
        <v>116</v>
      </c>
      <c r="B1" s="31" t="s">
        <v>8</v>
      </c>
      <c r="C1" s="33"/>
      <c r="E1" s="345"/>
      <c r="F1" s="490"/>
      <c r="G1" s="490"/>
      <c r="H1" s="490"/>
      <c r="I1" s="34"/>
      <c r="J1" s="34"/>
      <c r="K1" s="34"/>
      <c r="L1" s="34"/>
    </row>
    <row r="2" s="23" customFormat="1" ht="18" customHeight="1" spans="1:13">
      <c r="A2" s="35" t="s">
        <v>386</v>
      </c>
      <c r="B2" s="36"/>
      <c r="C2" s="36"/>
      <c r="D2" s="36"/>
      <c r="E2" s="36"/>
      <c r="F2" s="36"/>
      <c r="G2" s="36"/>
      <c r="H2" s="36"/>
      <c r="I2" s="36"/>
      <c r="J2" s="36"/>
      <c r="K2" s="36"/>
      <c r="L2" s="36"/>
      <c r="M2" s="36"/>
    </row>
    <row r="3" s="23" customFormat="1" ht="11.2" customHeight="1" spans="1:13">
      <c r="A3" s="6"/>
      <c r="B3" s="6"/>
      <c r="C3" s="6"/>
      <c r="D3" s="6"/>
      <c r="E3" s="6"/>
      <c r="F3" s="37"/>
      <c r="G3" s="37"/>
      <c r="H3" s="37"/>
      <c r="I3" s="37"/>
      <c r="J3" s="37"/>
      <c r="K3" s="37"/>
      <c r="L3" s="37"/>
      <c r="M3" s="38" t="s">
        <v>387</v>
      </c>
    </row>
    <row r="4" ht="10.9" customHeight="1" spans="1:13">
      <c r="A4" s="39" t="e">
        <f>#REF!&amp;#REF!&amp;#REF!&amp;#REF!&amp;#REF!&amp;#REF!&amp;#REF!</f>
        <v>#REF!</v>
      </c>
      <c r="B4" s="39"/>
      <c r="C4" s="39"/>
      <c r="D4" s="39"/>
      <c r="F4" s="39"/>
      <c r="G4" s="39"/>
      <c r="H4" s="39"/>
      <c r="I4" s="39"/>
      <c r="J4" s="39"/>
      <c r="K4" s="39"/>
      <c r="L4" s="39"/>
      <c r="M4" s="39"/>
    </row>
    <row r="5" ht="11.2" customHeight="1" spans="1:13">
      <c r="A5" s="40" t="e">
        <f>#REF!&amp;#REF!</f>
        <v>#REF!</v>
      </c>
      <c r="B5" s="40"/>
      <c r="C5" s="42"/>
      <c r="I5" s="198"/>
      <c r="J5" s="43"/>
      <c r="K5" s="43"/>
      <c r="M5" s="44" t="s">
        <v>35</v>
      </c>
    </row>
    <row r="6" s="24" customFormat="1" ht="18" customHeight="1" spans="1:13">
      <c r="A6" s="45" t="s">
        <v>102</v>
      </c>
      <c r="B6" s="122" t="s">
        <v>191</v>
      </c>
      <c r="C6" s="123" t="s">
        <v>193</v>
      </c>
      <c r="D6" s="122" t="s">
        <v>388</v>
      </c>
      <c r="E6" s="122" t="s">
        <v>389</v>
      </c>
      <c r="F6" s="199" t="s">
        <v>374</v>
      </c>
      <c r="G6" s="199" t="s">
        <v>120</v>
      </c>
      <c r="H6" s="199" t="s">
        <v>121</v>
      </c>
      <c r="I6" s="199" t="s">
        <v>122</v>
      </c>
      <c r="J6" s="49" t="s">
        <v>123</v>
      </c>
      <c r="K6" s="221" t="s">
        <v>168</v>
      </c>
      <c r="L6" s="221" t="s">
        <v>125</v>
      </c>
      <c r="M6" s="122" t="s">
        <v>174</v>
      </c>
    </row>
    <row r="7" s="25" customFormat="1" ht="14" customHeight="1" spans="1:13">
      <c r="A7" s="50">
        <v>1</v>
      </c>
      <c r="B7" s="51"/>
      <c r="C7" s="52"/>
      <c r="D7" s="51"/>
      <c r="E7" s="50"/>
      <c r="F7" s="496"/>
      <c r="G7" s="53"/>
      <c r="H7" s="53"/>
      <c r="I7" s="86">
        <f>G7+H7</f>
        <v>0</v>
      </c>
      <c r="J7" s="55"/>
      <c r="K7" s="155">
        <f>IF((J7-I7)=0,0,J7-I7)</f>
        <v>0</v>
      </c>
      <c r="L7" s="156">
        <f>IF(K7=0,0,IF(K7=J7,100,IF(I7&lt;0,-(K7/I7*100),IF(K7&gt;0,ABS(K7/I7*100),(K7/I7*100)))))</f>
        <v>0</v>
      </c>
      <c r="M7" s="51"/>
    </row>
    <row r="8" s="25" customFormat="1" ht="14" customHeight="1" spans="1:13">
      <c r="A8" s="50"/>
      <c r="B8" s="51"/>
      <c r="C8" s="52"/>
      <c r="D8" s="51"/>
      <c r="E8" s="50"/>
      <c r="F8" s="496"/>
      <c r="G8" s="53"/>
      <c r="H8" s="53"/>
      <c r="I8" s="86">
        <f t="shared" ref="I8:I34" si="0">G8+H8</f>
        <v>0</v>
      </c>
      <c r="J8" s="55"/>
      <c r="K8" s="155">
        <f t="shared" ref="K8:K35" si="1">IF((J8-I8)=0,0,J8-I8)</f>
        <v>0</v>
      </c>
      <c r="L8" s="156">
        <f t="shared" ref="L8:L35" si="2">IF(K8=0,0,IF(K8=J8,100,IF(I8&lt;0,-(K8/I8*100),IF(K8&gt;0,ABS(K8/I8*100),(K8/I8*100)))))</f>
        <v>0</v>
      </c>
      <c r="M8" s="51"/>
    </row>
    <row r="9" s="25" customFormat="1" ht="14" customHeight="1" spans="1:13">
      <c r="A9" s="50"/>
      <c r="B9" s="51"/>
      <c r="C9" s="52"/>
      <c r="D9" s="51"/>
      <c r="E9" s="50"/>
      <c r="F9" s="496"/>
      <c r="G9" s="53"/>
      <c r="H9" s="53"/>
      <c r="I9" s="86">
        <f t="shared" si="0"/>
        <v>0</v>
      </c>
      <c r="J9" s="55"/>
      <c r="K9" s="155">
        <f t="shared" si="1"/>
        <v>0</v>
      </c>
      <c r="L9" s="156">
        <f t="shared" si="2"/>
        <v>0</v>
      </c>
      <c r="M9" s="51"/>
    </row>
    <row r="10" s="25" customFormat="1" ht="14" customHeight="1" spans="1:13">
      <c r="A10" s="50"/>
      <c r="B10" s="51"/>
      <c r="C10" s="52"/>
      <c r="D10" s="51"/>
      <c r="E10" s="50"/>
      <c r="F10" s="496"/>
      <c r="G10" s="53"/>
      <c r="H10" s="53"/>
      <c r="I10" s="86">
        <f t="shared" si="0"/>
        <v>0</v>
      </c>
      <c r="J10" s="55"/>
      <c r="K10" s="155">
        <f t="shared" si="1"/>
        <v>0</v>
      </c>
      <c r="L10" s="156">
        <f t="shared" si="2"/>
        <v>0</v>
      </c>
      <c r="M10" s="51"/>
    </row>
    <row r="11" s="25" customFormat="1" ht="14" customHeight="1" spans="1:13">
      <c r="A11" s="50"/>
      <c r="B11" s="51"/>
      <c r="C11" s="52"/>
      <c r="D11" s="51"/>
      <c r="E11" s="50"/>
      <c r="F11" s="496"/>
      <c r="G11" s="53"/>
      <c r="H11" s="53"/>
      <c r="I11" s="86">
        <f t="shared" si="0"/>
        <v>0</v>
      </c>
      <c r="J11" s="55"/>
      <c r="K11" s="155">
        <f t="shared" si="1"/>
        <v>0</v>
      </c>
      <c r="L11" s="156">
        <f t="shared" si="2"/>
        <v>0</v>
      </c>
      <c r="M11" s="51"/>
    </row>
    <row r="12" s="25" customFormat="1" ht="14" customHeight="1" spans="1:13">
      <c r="A12" s="50"/>
      <c r="B12" s="51"/>
      <c r="C12" s="52"/>
      <c r="D12" s="51"/>
      <c r="E12" s="50"/>
      <c r="F12" s="496"/>
      <c r="G12" s="53"/>
      <c r="H12" s="53"/>
      <c r="I12" s="86">
        <f t="shared" si="0"/>
        <v>0</v>
      </c>
      <c r="J12" s="55"/>
      <c r="K12" s="155">
        <f t="shared" si="1"/>
        <v>0</v>
      </c>
      <c r="L12" s="156">
        <f t="shared" si="2"/>
        <v>0</v>
      </c>
      <c r="M12" s="51"/>
    </row>
    <row r="13" s="25" customFormat="1" ht="14" customHeight="1" spans="1:13">
      <c r="A13" s="50"/>
      <c r="B13" s="51"/>
      <c r="C13" s="52"/>
      <c r="D13" s="51"/>
      <c r="E13" s="50"/>
      <c r="F13" s="496"/>
      <c r="G13" s="53"/>
      <c r="H13" s="53"/>
      <c r="I13" s="86">
        <f t="shared" si="0"/>
        <v>0</v>
      </c>
      <c r="J13" s="55"/>
      <c r="K13" s="155">
        <f t="shared" si="1"/>
        <v>0</v>
      </c>
      <c r="L13" s="156">
        <f t="shared" si="2"/>
        <v>0</v>
      </c>
      <c r="M13" s="51"/>
    </row>
    <row r="14" s="25" customFormat="1" ht="14" customHeight="1" spans="1:13">
      <c r="A14" s="50"/>
      <c r="B14" s="51"/>
      <c r="C14" s="52"/>
      <c r="D14" s="51"/>
      <c r="E14" s="50"/>
      <c r="F14" s="496"/>
      <c r="G14" s="53"/>
      <c r="H14" s="53"/>
      <c r="I14" s="86">
        <f t="shared" si="0"/>
        <v>0</v>
      </c>
      <c r="J14" s="55"/>
      <c r="K14" s="155">
        <f t="shared" si="1"/>
        <v>0</v>
      </c>
      <c r="L14" s="156">
        <f t="shared" si="2"/>
        <v>0</v>
      </c>
      <c r="M14" s="51"/>
    </row>
    <row r="15" s="25" customFormat="1" ht="14" customHeight="1" spans="1:13">
      <c r="A15" s="50"/>
      <c r="B15" s="51"/>
      <c r="C15" s="52"/>
      <c r="D15" s="51"/>
      <c r="E15" s="50"/>
      <c r="F15" s="496"/>
      <c r="G15" s="53"/>
      <c r="H15" s="53"/>
      <c r="I15" s="86">
        <f t="shared" si="0"/>
        <v>0</v>
      </c>
      <c r="J15" s="55"/>
      <c r="K15" s="155">
        <f t="shared" si="1"/>
        <v>0</v>
      </c>
      <c r="L15" s="156">
        <f t="shared" si="2"/>
        <v>0</v>
      </c>
      <c r="M15" s="51"/>
    </row>
    <row r="16" s="25" customFormat="1" ht="14" customHeight="1" spans="1:13">
      <c r="A16" s="50"/>
      <c r="B16" s="51"/>
      <c r="C16" s="52"/>
      <c r="D16" s="51"/>
      <c r="E16" s="50"/>
      <c r="F16" s="496"/>
      <c r="G16" s="53"/>
      <c r="H16" s="53"/>
      <c r="I16" s="86">
        <f t="shared" si="0"/>
        <v>0</v>
      </c>
      <c r="J16" s="55"/>
      <c r="K16" s="155">
        <f t="shared" si="1"/>
        <v>0</v>
      </c>
      <c r="L16" s="156">
        <f t="shared" si="2"/>
        <v>0</v>
      </c>
      <c r="M16" s="51"/>
    </row>
    <row r="17" s="25" customFormat="1" ht="14" customHeight="1" spans="1:13">
      <c r="A17" s="50"/>
      <c r="B17" s="51"/>
      <c r="C17" s="52"/>
      <c r="D17" s="51"/>
      <c r="E17" s="50"/>
      <c r="F17" s="496"/>
      <c r="G17" s="53"/>
      <c r="H17" s="53"/>
      <c r="I17" s="86">
        <f t="shared" si="0"/>
        <v>0</v>
      </c>
      <c r="J17" s="55"/>
      <c r="K17" s="155">
        <f t="shared" si="1"/>
        <v>0</v>
      </c>
      <c r="L17" s="156">
        <f t="shared" si="2"/>
        <v>0</v>
      </c>
      <c r="M17" s="51"/>
    </row>
    <row r="18" s="25" customFormat="1" ht="14" customHeight="1" spans="1:13">
      <c r="A18" s="50"/>
      <c r="B18" s="51"/>
      <c r="C18" s="52"/>
      <c r="D18" s="51"/>
      <c r="E18" s="50"/>
      <c r="F18" s="496"/>
      <c r="G18" s="53"/>
      <c r="H18" s="53"/>
      <c r="I18" s="86">
        <f t="shared" si="0"/>
        <v>0</v>
      </c>
      <c r="J18" s="55"/>
      <c r="K18" s="155">
        <f t="shared" si="1"/>
        <v>0</v>
      </c>
      <c r="L18" s="156">
        <f t="shared" si="2"/>
        <v>0</v>
      </c>
      <c r="M18" s="51"/>
    </row>
    <row r="19" s="25" customFormat="1" ht="14" customHeight="1" spans="1:13">
      <c r="A19" s="50"/>
      <c r="B19" s="51"/>
      <c r="C19" s="52"/>
      <c r="D19" s="51"/>
      <c r="E19" s="50"/>
      <c r="F19" s="496"/>
      <c r="G19" s="53"/>
      <c r="H19" s="53"/>
      <c r="I19" s="86">
        <f t="shared" si="0"/>
        <v>0</v>
      </c>
      <c r="J19" s="55"/>
      <c r="K19" s="155">
        <f t="shared" si="1"/>
        <v>0</v>
      </c>
      <c r="L19" s="156">
        <f t="shared" si="2"/>
        <v>0</v>
      </c>
      <c r="M19" s="51"/>
    </row>
    <row r="20" s="25" customFormat="1" ht="14" customHeight="1" spans="1:13">
      <c r="A20" s="50"/>
      <c r="B20" s="51"/>
      <c r="C20" s="52"/>
      <c r="D20" s="51"/>
      <c r="E20" s="50"/>
      <c r="F20" s="496"/>
      <c r="G20" s="53"/>
      <c r="H20" s="53"/>
      <c r="I20" s="86">
        <f t="shared" si="0"/>
        <v>0</v>
      </c>
      <c r="J20" s="55"/>
      <c r="K20" s="155">
        <f t="shared" si="1"/>
        <v>0</v>
      </c>
      <c r="L20" s="156">
        <f t="shared" si="2"/>
        <v>0</v>
      </c>
      <c r="M20" s="51"/>
    </row>
    <row r="21" s="25" customFormat="1" ht="14" customHeight="1" spans="1:13">
      <c r="A21" s="50"/>
      <c r="B21" s="51"/>
      <c r="C21" s="52"/>
      <c r="D21" s="51"/>
      <c r="E21" s="50"/>
      <c r="F21" s="496"/>
      <c r="G21" s="53"/>
      <c r="H21" s="53"/>
      <c r="I21" s="86">
        <f t="shared" si="0"/>
        <v>0</v>
      </c>
      <c r="J21" s="55"/>
      <c r="K21" s="155">
        <f t="shared" si="1"/>
        <v>0</v>
      </c>
      <c r="L21" s="156">
        <f t="shared" si="2"/>
        <v>0</v>
      </c>
      <c r="M21" s="51"/>
    </row>
    <row r="22" s="25" customFormat="1" ht="14" customHeight="1" spans="1:13">
      <c r="A22" s="50"/>
      <c r="B22" s="51"/>
      <c r="C22" s="52"/>
      <c r="D22" s="51"/>
      <c r="E22" s="50"/>
      <c r="F22" s="496"/>
      <c r="G22" s="53"/>
      <c r="H22" s="53"/>
      <c r="I22" s="86">
        <f t="shared" si="0"/>
        <v>0</v>
      </c>
      <c r="J22" s="55"/>
      <c r="K22" s="155">
        <f t="shared" si="1"/>
        <v>0</v>
      </c>
      <c r="L22" s="156">
        <f t="shared" si="2"/>
        <v>0</v>
      </c>
      <c r="M22" s="51"/>
    </row>
    <row r="23" s="25" customFormat="1" ht="14" customHeight="1" spans="1:13">
      <c r="A23" s="50"/>
      <c r="B23" s="51"/>
      <c r="C23" s="52"/>
      <c r="D23" s="51"/>
      <c r="E23" s="50"/>
      <c r="F23" s="496"/>
      <c r="G23" s="53"/>
      <c r="H23" s="53"/>
      <c r="I23" s="86">
        <f t="shared" si="0"/>
        <v>0</v>
      </c>
      <c r="J23" s="55"/>
      <c r="K23" s="155">
        <f t="shared" si="1"/>
        <v>0</v>
      </c>
      <c r="L23" s="156">
        <f t="shared" si="2"/>
        <v>0</v>
      </c>
      <c r="M23" s="51"/>
    </row>
    <row r="24" s="25" customFormat="1" ht="14" customHeight="1" spans="1:13">
      <c r="A24" s="50"/>
      <c r="B24" s="51"/>
      <c r="C24" s="52"/>
      <c r="D24" s="51"/>
      <c r="E24" s="50"/>
      <c r="F24" s="496"/>
      <c r="G24" s="53"/>
      <c r="H24" s="53"/>
      <c r="I24" s="86">
        <f t="shared" si="0"/>
        <v>0</v>
      </c>
      <c r="J24" s="55"/>
      <c r="K24" s="155">
        <f t="shared" si="1"/>
        <v>0</v>
      </c>
      <c r="L24" s="156">
        <f t="shared" si="2"/>
        <v>0</v>
      </c>
      <c r="M24" s="51"/>
    </row>
    <row r="25" s="25" customFormat="1" ht="14" customHeight="1" spans="1:13">
      <c r="A25" s="50"/>
      <c r="B25" s="51"/>
      <c r="C25" s="52"/>
      <c r="D25" s="51"/>
      <c r="E25" s="50"/>
      <c r="F25" s="496"/>
      <c r="G25" s="53"/>
      <c r="H25" s="53"/>
      <c r="I25" s="86">
        <f t="shared" si="0"/>
        <v>0</v>
      </c>
      <c r="J25" s="55"/>
      <c r="K25" s="155">
        <f t="shared" si="1"/>
        <v>0</v>
      </c>
      <c r="L25" s="156">
        <f t="shared" si="2"/>
        <v>0</v>
      </c>
      <c r="M25" s="51"/>
    </row>
    <row r="26" s="25" customFormat="1" ht="14" customHeight="1" spans="1:13">
      <c r="A26" s="50"/>
      <c r="B26" s="51"/>
      <c r="C26" s="52"/>
      <c r="D26" s="51"/>
      <c r="E26" s="50"/>
      <c r="F26" s="496"/>
      <c r="G26" s="53"/>
      <c r="H26" s="53"/>
      <c r="I26" s="86">
        <f t="shared" si="0"/>
        <v>0</v>
      </c>
      <c r="J26" s="55"/>
      <c r="K26" s="155">
        <f t="shared" si="1"/>
        <v>0</v>
      </c>
      <c r="L26" s="156">
        <f t="shared" si="2"/>
        <v>0</v>
      </c>
      <c r="M26" s="51"/>
    </row>
    <row r="27" s="25" customFormat="1" ht="14" customHeight="1" spans="1:13">
      <c r="A27" s="50"/>
      <c r="B27" s="51"/>
      <c r="C27" s="52"/>
      <c r="D27" s="51"/>
      <c r="E27" s="50"/>
      <c r="F27" s="496"/>
      <c r="G27" s="53"/>
      <c r="H27" s="53"/>
      <c r="I27" s="86">
        <f t="shared" si="0"/>
        <v>0</v>
      </c>
      <c r="J27" s="55"/>
      <c r="K27" s="155">
        <f t="shared" si="1"/>
        <v>0</v>
      </c>
      <c r="L27" s="156">
        <f t="shared" si="2"/>
        <v>0</v>
      </c>
      <c r="M27" s="51"/>
    </row>
    <row r="28" s="25" customFormat="1" ht="14" customHeight="1" spans="1:13">
      <c r="A28" s="50"/>
      <c r="B28" s="51"/>
      <c r="C28" s="52"/>
      <c r="D28" s="51"/>
      <c r="E28" s="50"/>
      <c r="F28" s="496"/>
      <c r="G28" s="53"/>
      <c r="H28" s="53"/>
      <c r="I28" s="86">
        <f t="shared" si="0"/>
        <v>0</v>
      </c>
      <c r="J28" s="55"/>
      <c r="K28" s="155">
        <f t="shared" si="1"/>
        <v>0</v>
      </c>
      <c r="L28" s="156">
        <f t="shared" si="2"/>
        <v>0</v>
      </c>
      <c r="M28" s="51"/>
    </row>
    <row r="29" s="25" customFormat="1" ht="14" customHeight="1" spans="1:13">
      <c r="A29" s="50"/>
      <c r="B29" s="51"/>
      <c r="C29" s="52"/>
      <c r="D29" s="51"/>
      <c r="E29" s="50"/>
      <c r="F29" s="496"/>
      <c r="G29" s="53"/>
      <c r="H29" s="53"/>
      <c r="I29" s="86">
        <f t="shared" si="0"/>
        <v>0</v>
      </c>
      <c r="J29" s="55"/>
      <c r="K29" s="155">
        <f t="shared" si="1"/>
        <v>0</v>
      </c>
      <c r="L29" s="156">
        <f t="shared" si="2"/>
        <v>0</v>
      </c>
      <c r="M29" s="51"/>
    </row>
    <row r="30" s="25" customFormat="1" ht="14" customHeight="1" spans="1:13">
      <c r="A30" s="50"/>
      <c r="B30" s="51"/>
      <c r="C30" s="52"/>
      <c r="D30" s="51"/>
      <c r="E30" s="50"/>
      <c r="F30" s="496"/>
      <c r="G30" s="53"/>
      <c r="H30" s="53"/>
      <c r="I30" s="86">
        <f t="shared" si="0"/>
        <v>0</v>
      </c>
      <c r="J30" s="55"/>
      <c r="K30" s="155">
        <f t="shared" si="1"/>
        <v>0</v>
      </c>
      <c r="L30" s="156">
        <f t="shared" si="2"/>
        <v>0</v>
      </c>
      <c r="M30" s="51"/>
    </row>
    <row r="31" s="25" customFormat="1" ht="14" customHeight="1" spans="1:13">
      <c r="A31" s="50"/>
      <c r="B31" s="51"/>
      <c r="C31" s="52"/>
      <c r="D31" s="51"/>
      <c r="E31" s="50"/>
      <c r="F31" s="496"/>
      <c r="G31" s="53"/>
      <c r="H31" s="53"/>
      <c r="I31" s="86">
        <f t="shared" si="0"/>
        <v>0</v>
      </c>
      <c r="J31" s="55"/>
      <c r="K31" s="155">
        <f t="shared" si="1"/>
        <v>0</v>
      </c>
      <c r="L31" s="156">
        <f t="shared" si="2"/>
        <v>0</v>
      </c>
      <c r="M31" s="51"/>
    </row>
    <row r="32" s="25" customFormat="1" ht="14" customHeight="1" spans="1:13">
      <c r="A32" s="50"/>
      <c r="B32" s="51"/>
      <c r="C32" s="52"/>
      <c r="D32" s="51"/>
      <c r="E32" s="50"/>
      <c r="F32" s="496"/>
      <c r="G32" s="53"/>
      <c r="H32" s="53"/>
      <c r="I32" s="86">
        <f t="shared" si="0"/>
        <v>0</v>
      </c>
      <c r="J32" s="55"/>
      <c r="K32" s="155">
        <f t="shared" si="1"/>
        <v>0</v>
      </c>
      <c r="L32" s="156">
        <f t="shared" si="2"/>
        <v>0</v>
      </c>
      <c r="M32" s="51"/>
    </row>
    <row r="33" s="26" customFormat="1" ht="14" customHeight="1" spans="1:14">
      <c r="A33" s="226" t="s">
        <v>72</v>
      </c>
      <c r="B33" s="227"/>
      <c r="C33" s="58"/>
      <c r="D33" s="56"/>
      <c r="E33" s="127"/>
      <c r="F33" s="497"/>
      <c r="G33" s="54">
        <f>ROUND(SUM(G7:G32),2)</f>
        <v>0</v>
      </c>
      <c r="H33" s="54">
        <f>ROUND(SUM(H7:H32),2)</f>
        <v>0</v>
      </c>
      <c r="I33" s="54">
        <f>ROUND(SUM(I7:I32),2)</f>
        <v>0</v>
      </c>
      <c r="J33" s="54">
        <f>ROUND(SUM(J7:J32),2)</f>
        <v>0</v>
      </c>
      <c r="K33" s="54">
        <f t="shared" si="1"/>
        <v>0</v>
      </c>
      <c r="L33" s="183">
        <f t="shared" si="2"/>
        <v>0</v>
      </c>
      <c r="M33" s="56"/>
    </row>
    <row r="34" s="25" customFormat="1" ht="14" customHeight="1" spans="1:14">
      <c r="A34" s="228" t="s">
        <v>390</v>
      </c>
      <c r="B34" s="229"/>
      <c r="C34" s="52"/>
      <c r="D34" s="51"/>
      <c r="E34" s="50"/>
      <c r="F34" s="496"/>
      <c r="G34" s="55"/>
      <c r="H34" s="55"/>
      <c r="I34" s="86">
        <f t="shared" si="0"/>
        <v>0</v>
      </c>
      <c r="J34" s="55"/>
      <c r="K34" s="155">
        <f t="shared" si="1"/>
        <v>0</v>
      </c>
      <c r="L34" s="156">
        <f t="shared" si="2"/>
        <v>0</v>
      </c>
      <c r="M34" s="51"/>
    </row>
    <row r="35" s="26" customFormat="1" ht="14" customHeight="1" spans="1:14">
      <c r="A35" s="226" t="s">
        <v>376</v>
      </c>
      <c r="B35" s="227"/>
      <c r="C35" s="58"/>
      <c r="D35" s="56"/>
      <c r="E35" s="127"/>
      <c r="F35" s="497"/>
      <c r="G35" s="54">
        <f>G33-G34</f>
        <v>0</v>
      </c>
      <c r="H35" s="54">
        <f>H33-H34</f>
        <v>0</v>
      </c>
      <c r="I35" s="54">
        <f>I33-I34</f>
        <v>0</v>
      </c>
      <c r="J35" s="54">
        <f>J33-J34</f>
        <v>0</v>
      </c>
      <c r="K35" s="54">
        <f t="shared" si="1"/>
        <v>0</v>
      </c>
      <c r="L35" s="183">
        <f t="shared" si="2"/>
        <v>0</v>
      </c>
      <c r="M35" s="56"/>
    </row>
    <row r="36" ht="13.05" customHeight="1" spans="1:14">
      <c r="A36" s="59" t="e">
        <f>#REF!&amp;#REF!</f>
        <v>#REF!</v>
      </c>
      <c r="C36" s="163"/>
      <c r="D36" s="407"/>
      <c r="E36" s="130"/>
      <c r="F36" s="61" t="e">
        <f>#REF!</f>
        <v>#REF!</v>
      </c>
      <c r="G36" s="61"/>
      <c r="H36" s="61"/>
      <c r="I36" s="222"/>
      <c r="M36" s="39"/>
      <c r="N36" s="28"/>
    </row>
    <row r="37" customHeight="1" spans="1:14">
      <c r="A37" s="27" t="e">
        <f>#REF!&amp;#REF!&amp;#REF!&amp;#REF!&amp;#REF!&amp;#REF!&amp;#REF!</f>
        <v>#REF!</v>
      </c>
      <c r="F37" s="88" t="e">
        <f>#REF!&amp;#REF!</f>
        <v>#REF!</v>
      </c>
      <c r="G37" s="88"/>
      <c r="H37" s="88"/>
    </row>
  </sheetData>
  <sheetProtection formatCells="0" formatColumns="0" formatRows="0" insertRows="0" deleteRows="0" autoFilter="0"/>
  <mergeCells count="5">
    <mergeCell ref="A2:M2"/>
    <mergeCell ref="A4:M4"/>
    <mergeCell ref="A33:B33"/>
    <mergeCell ref="A34:B34"/>
    <mergeCell ref="A35:B35"/>
  </mergeCells>
  <hyperlinks>
    <hyperlink ref="B1" location="参数!M47" display="返回索引页"/>
    <hyperlink ref="A1" location="非流动资产汇总表!B10" display="返回"/>
  </hyperlinks>
  <printOptions horizontalCentered="1"/>
  <pageMargins left="0.748031496062992" right="0.748031496062992" top="0.826771653543307" bottom="0.72" header="1.10236220472441" footer="0.67"/>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showGridLines="0" showZeros="0" defaultGridColor="0" colorId="38" workbookViewId="0">
      <pane ySplit="6" topLeftCell="A25" activePane="bottomLeft" state="frozen"/>
      <selection/>
      <selection pane="bottomLeft" activeCell="A37" sqref="A37"/>
    </sheetView>
  </sheetViews>
  <sheetFormatPr defaultColWidth="9.07619047619048" defaultRowHeight="15" customHeight="1"/>
  <cols>
    <col min="1" max="1" width="6.92380952380952" style="27" customWidth="1"/>
    <col min="2" max="2" width="22.4285714285714" style="27" customWidth="1"/>
    <col min="3" max="3" width="20.7142857142857" style="27" customWidth="1"/>
    <col min="4" max="4" width="8.28571428571429" style="28" customWidth="1"/>
    <col min="5" max="5" width="8.07619047619048" style="28" customWidth="1"/>
    <col min="6" max="6" width="12.7142857142857" style="504" customWidth="1"/>
    <col min="7" max="8" width="12.7142857142857" style="62" customWidth="1" outlineLevel="1"/>
    <col min="9" max="11" width="12.7142857142857" style="29" customWidth="1"/>
    <col min="12" max="12" width="7.57142857142857" style="29" customWidth="1"/>
    <col min="13" max="13" width="16.7142857142857" style="27" customWidth="1"/>
    <col min="14" max="16384" width="9.07619047619048" style="27"/>
  </cols>
  <sheetData>
    <row r="1" s="22" customFormat="1" customHeight="1" spans="1:13">
      <c r="A1" s="30" t="s">
        <v>116</v>
      </c>
      <c r="B1" s="31" t="s">
        <v>8</v>
      </c>
      <c r="D1" s="33"/>
      <c r="E1" s="33"/>
      <c r="F1" s="505"/>
      <c r="G1" s="490"/>
      <c r="H1" s="490"/>
      <c r="I1" s="34"/>
      <c r="J1" s="34"/>
      <c r="K1" s="34"/>
      <c r="L1" s="34"/>
    </row>
    <row r="2" s="23" customFormat="1" ht="18" customHeight="1" spans="1:13">
      <c r="A2" s="509" t="s">
        <v>391</v>
      </c>
      <c r="B2" s="6"/>
      <c r="C2" s="6"/>
      <c r="D2" s="6"/>
      <c r="E2" s="6"/>
      <c r="F2" s="6"/>
      <c r="G2" s="6"/>
      <c r="H2" s="6"/>
      <c r="I2" s="6"/>
      <c r="J2" s="6"/>
      <c r="K2" s="6"/>
      <c r="L2" s="6"/>
      <c r="M2" s="6"/>
    </row>
    <row r="3" s="23" customFormat="1" ht="11.2" customHeight="1" spans="1:13">
      <c r="A3" s="6"/>
      <c r="B3" s="6"/>
      <c r="C3" s="6"/>
      <c r="D3" s="6"/>
      <c r="E3" s="6"/>
      <c r="F3" s="6"/>
      <c r="G3" s="37"/>
      <c r="H3" s="37"/>
      <c r="I3" s="37"/>
      <c r="J3" s="37"/>
      <c r="K3" s="37"/>
      <c r="L3" s="37"/>
      <c r="M3" s="38" t="s">
        <v>387</v>
      </c>
    </row>
    <row r="4" ht="11.2" customHeight="1" spans="1:13">
      <c r="A4" s="39" t="e">
        <f>#REF!&amp;#REF!&amp;#REF!&amp;#REF!&amp;#REF!&amp;#REF!&amp;#REF!</f>
        <v>#REF!</v>
      </c>
      <c r="B4" s="39"/>
      <c r="C4" s="39"/>
      <c r="D4" s="39"/>
      <c r="E4" s="39"/>
      <c r="F4" s="39"/>
      <c r="G4" s="39"/>
      <c r="H4" s="39"/>
      <c r="I4" s="39"/>
      <c r="J4" s="39"/>
      <c r="K4" s="39"/>
      <c r="L4" s="39"/>
      <c r="M4" s="39"/>
    </row>
    <row r="5" ht="11.2" customHeight="1" spans="1:13">
      <c r="A5" s="40" t="e">
        <f>#REF!&amp;#REF!</f>
        <v>#REF!</v>
      </c>
      <c r="B5" s="40"/>
      <c r="C5" s="59"/>
      <c r="J5" s="43"/>
      <c r="K5" s="43"/>
      <c r="M5" s="44" t="s">
        <v>35</v>
      </c>
    </row>
    <row r="6" s="39" customFormat="1" ht="18" customHeight="1" spans="1:13">
      <c r="A6" s="185" t="s">
        <v>102</v>
      </c>
      <c r="B6" s="510" t="s">
        <v>392</v>
      </c>
      <c r="C6" s="510" t="s">
        <v>393</v>
      </c>
      <c r="D6" s="511" t="s">
        <v>165</v>
      </c>
      <c r="E6" s="511" t="s">
        <v>394</v>
      </c>
      <c r="F6" s="512" t="s">
        <v>395</v>
      </c>
      <c r="G6" s="513" t="s">
        <v>120</v>
      </c>
      <c r="H6" s="513" t="s">
        <v>121</v>
      </c>
      <c r="I6" s="513" t="s">
        <v>122</v>
      </c>
      <c r="J6" s="494" t="s">
        <v>123</v>
      </c>
      <c r="K6" s="495" t="s">
        <v>168</v>
      </c>
      <c r="L6" s="495" t="s">
        <v>353</v>
      </c>
      <c r="M6" s="510" t="s">
        <v>174</v>
      </c>
    </row>
    <row r="7" s="25" customFormat="1" ht="13.05" customHeight="1" spans="1:13">
      <c r="A7" s="50">
        <v>1</v>
      </c>
      <c r="B7" s="51"/>
      <c r="C7" s="51"/>
      <c r="D7" s="52"/>
      <c r="E7" s="52"/>
      <c r="F7" s="507"/>
      <c r="G7" s="496"/>
      <c r="H7" s="496"/>
      <c r="I7" s="86">
        <f t="shared" ref="I7:I32" si="0">G7+H7</f>
        <v>0</v>
      </c>
      <c r="J7" s="55"/>
      <c r="K7" s="155">
        <f>IF((J7-I7)=0,0,J7-I7)</f>
        <v>0</v>
      </c>
      <c r="L7" s="156">
        <f>IF(K7=0,0,IF(K7=J7,100,IF(I7&lt;0,-(K7/I7*100),IF(K7&gt;0,ABS(K7/I7*100),(K7/I7*100)))))</f>
        <v>0</v>
      </c>
      <c r="M7" s="51"/>
    </row>
    <row r="8" s="25" customFormat="1" ht="13.05" customHeight="1" spans="1:13">
      <c r="A8" s="50"/>
      <c r="B8" s="51"/>
      <c r="C8" s="51"/>
      <c r="D8" s="52"/>
      <c r="E8" s="52"/>
      <c r="F8" s="507"/>
      <c r="G8" s="496"/>
      <c r="H8" s="496"/>
      <c r="I8" s="86">
        <f t="shared" si="0"/>
        <v>0</v>
      </c>
      <c r="J8" s="55"/>
      <c r="K8" s="155">
        <f t="shared" ref="K8:K35" si="1">IF((J8-I8)=0,0,J8-I8)</f>
        <v>0</v>
      </c>
      <c r="L8" s="156">
        <f t="shared" ref="L8:L35" si="2">IF(K8=0,0,IF(K8=J8,100,IF(I8&lt;0,-(K8/I8*100),IF(K8&gt;0,ABS(K8/I8*100),(K8/I8*100)))))</f>
        <v>0</v>
      </c>
      <c r="M8" s="51"/>
    </row>
    <row r="9" s="25" customFormat="1" ht="13.05" customHeight="1" spans="1:13">
      <c r="A9" s="50"/>
      <c r="B9" s="51"/>
      <c r="C9" s="51"/>
      <c r="D9" s="52"/>
      <c r="E9" s="52"/>
      <c r="F9" s="507"/>
      <c r="G9" s="496"/>
      <c r="H9" s="496"/>
      <c r="I9" s="86">
        <f t="shared" si="0"/>
        <v>0</v>
      </c>
      <c r="J9" s="55"/>
      <c r="K9" s="155">
        <f t="shared" si="1"/>
        <v>0</v>
      </c>
      <c r="L9" s="156">
        <f t="shared" si="2"/>
        <v>0</v>
      </c>
      <c r="M9" s="51"/>
    </row>
    <row r="10" s="25" customFormat="1" ht="13.05" customHeight="1" spans="1:13">
      <c r="A10" s="50"/>
      <c r="B10" s="51"/>
      <c r="C10" s="51"/>
      <c r="D10" s="52"/>
      <c r="E10" s="52"/>
      <c r="F10" s="507"/>
      <c r="G10" s="496"/>
      <c r="H10" s="496"/>
      <c r="I10" s="86">
        <f t="shared" si="0"/>
        <v>0</v>
      </c>
      <c r="J10" s="55"/>
      <c r="K10" s="155">
        <f t="shared" si="1"/>
        <v>0</v>
      </c>
      <c r="L10" s="156">
        <f t="shared" si="2"/>
        <v>0</v>
      </c>
      <c r="M10" s="51"/>
    </row>
    <row r="11" s="25" customFormat="1" ht="13.05" customHeight="1" spans="1:13">
      <c r="A11" s="50"/>
      <c r="B11" s="51"/>
      <c r="C11" s="51"/>
      <c r="D11" s="52"/>
      <c r="E11" s="52"/>
      <c r="F11" s="507"/>
      <c r="G11" s="496"/>
      <c r="H11" s="496"/>
      <c r="I11" s="86">
        <f t="shared" si="0"/>
        <v>0</v>
      </c>
      <c r="J11" s="55"/>
      <c r="K11" s="155">
        <f t="shared" si="1"/>
        <v>0</v>
      </c>
      <c r="L11" s="156">
        <f t="shared" si="2"/>
        <v>0</v>
      </c>
      <c r="M11" s="51"/>
    </row>
    <row r="12" s="25" customFormat="1" ht="13.05" customHeight="1" spans="1:13">
      <c r="A12" s="50"/>
      <c r="B12" s="51"/>
      <c r="C12" s="51"/>
      <c r="D12" s="52"/>
      <c r="E12" s="52"/>
      <c r="F12" s="507"/>
      <c r="G12" s="496"/>
      <c r="H12" s="496"/>
      <c r="I12" s="86">
        <f t="shared" si="0"/>
        <v>0</v>
      </c>
      <c r="J12" s="55"/>
      <c r="K12" s="155">
        <f t="shared" si="1"/>
        <v>0</v>
      </c>
      <c r="L12" s="156">
        <f t="shared" si="2"/>
        <v>0</v>
      </c>
      <c r="M12" s="51"/>
    </row>
    <row r="13" s="25" customFormat="1" ht="13.05" customHeight="1" spans="1:13">
      <c r="A13" s="50"/>
      <c r="B13" s="51"/>
      <c r="C13" s="51"/>
      <c r="D13" s="52"/>
      <c r="E13" s="52"/>
      <c r="F13" s="507"/>
      <c r="G13" s="496"/>
      <c r="H13" s="496"/>
      <c r="I13" s="86">
        <f t="shared" si="0"/>
        <v>0</v>
      </c>
      <c r="J13" s="55"/>
      <c r="K13" s="155">
        <f t="shared" si="1"/>
        <v>0</v>
      </c>
      <c r="L13" s="156">
        <f t="shared" si="2"/>
        <v>0</v>
      </c>
      <c r="M13" s="51"/>
    </row>
    <row r="14" s="25" customFormat="1" ht="13.05" customHeight="1" spans="1:13">
      <c r="A14" s="50"/>
      <c r="B14" s="51"/>
      <c r="C14" s="51"/>
      <c r="D14" s="52"/>
      <c r="E14" s="52"/>
      <c r="F14" s="507"/>
      <c r="G14" s="496"/>
      <c r="H14" s="496"/>
      <c r="I14" s="86">
        <f t="shared" si="0"/>
        <v>0</v>
      </c>
      <c r="J14" s="55"/>
      <c r="K14" s="155">
        <f t="shared" si="1"/>
        <v>0</v>
      </c>
      <c r="L14" s="156">
        <f t="shared" si="2"/>
        <v>0</v>
      </c>
      <c r="M14" s="51"/>
    </row>
    <row r="15" s="25" customFormat="1" ht="13.05" customHeight="1" spans="1:13">
      <c r="A15" s="50"/>
      <c r="B15" s="51"/>
      <c r="C15" s="51"/>
      <c r="D15" s="52"/>
      <c r="E15" s="52"/>
      <c r="F15" s="507"/>
      <c r="G15" s="496"/>
      <c r="H15" s="496"/>
      <c r="I15" s="86">
        <f t="shared" si="0"/>
        <v>0</v>
      </c>
      <c r="J15" s="55"/>
      <c r="K15" s="155">
        <f t="shared" si="1"/>
        <v>0</v>
      </c>
      <c r="L15" s="156">
        <f t="shared" si="2"/>
        <v>0</v>
      </c>
      <c r="M15" s="51"/>
    </row>
    <row r="16" s="25" customFormat="1" ht="13.05" customHeight="1" spans="1:13">
      <c r="A16" s="50"/>
      <c r="B16" s="51"/>
      <c r="C16" s="51"/>
      <c r="D16" s="52"/>
      <c r="E16" s="52"/>
      <c r="F16" s="507"/>
      <c r="G16" s="496"/>
      <c r="H16" s="496"/>
      <c r="I16" s="86">
        <f t="shared" si="0"/>
        <v>0</v>
      </c>
      <c r="J16" s="55"/>
      <c r="K16" s="155">
        <f t="shared" si="1"/>
        <v>0</v>
      </c>
      <c r="L16" s="156">
        <f t="shared" si="2"/>
        <v>0</v>
      </c>
      <c r="M16" s="51"/>
    </row>
    <row r="17" s="25" customFormat="1" ht="13.05" customHeight="1" spans="1:13">
      <c r="A17" s="50"/>
      <c r="B17" s="51"/>
      <c r="C17" s="51"/>
      <c r="D17" s="52"/>
      <c r="E17" s="52"/>
      <c r="F17" s="507"/>
      <c r="G17" s="496"/>
      <c r="H17" s="496"/>
      <c r="I17" s="86">
        <f t="shared" si="0"/>
        <v>0</v>
      </c>
      <c r="J17" s="55"/>
      <c r="K17" s="155">
        <f t="shared" si="1"/>
        <v>0</v>
      </c>
      <c r="L17" s="156">
        <f t="shared" si="2"/>
        <v>0</v>
      </c>
      <c r="M17" s="51"/>
    </row>
    <row r="18" s="25" customFormat="1" ht="13.05" customHeight="1" spans="1:13">
      <c r="A18" s="50"/>
      <c r="B18" s="51"/>
      <c r="C18" s="51"/>
      <c r="D18" s="52"/>
      <c r="E18" s="52"/>
      <c r="F18" s="507"/>
      <c r="G18" s="496"/>
      <c r="H18" s="496"/>
      <c r="I18" s="86">
        <f t="shared" si="0"/>
        <v>0</v>
      </c>
      <c r="J18" s="55"/>
      <c r="K18" s="155">
        <f t="shared" si="1"/>
        <v>0</v>
      </c>
      <c r="L18" s="156">
        <f t="shared" si="2"/>
        <v>0</v>
      </c>
      <c r="M18" s="51"/>
    </row>
    <row r="19" s="25" customFormat="1" ht="13.05" customHeight="1" spans="1:13">
      <c r="A19" s="50"/>
      <c r="B19" s="51"/>
      <c r="C19" s="51"/>
      <c r="D19" s="52"/>
      <c r="E19" s="52"/>
      <c r="F19" s="507"/>
      <c r="G19" s="496"/>
      <c r="H19" s="496"/>
      <c r="I19" s="86">
        <f t="shared" si="0"/>
        <v>0</v>
      </c>
      <c r="J19" s="55"/>
      <c r="K19" s="155">
        <f t="shared" si="1"/>
        <v>0</v>
      </c>
      <c r="L19" s="156">
        <f t="shared" si="2"/>
        <v>0</v>
      </c>
      <c r="M19" s="51"/>
    </row>
    <row r="20" s="25" customFormat="1" ht="13.05" customHeight="1" spans="1:13">
      <c r="A20" s="50"/>
      <c r="B20" s="51"/>
      <c r="C20" s="51"/>
      <c r="D20" s="52"/>
      <c r="E20" s="52"/>
      <c r="F20" s="507"/>
      <c r="G20" s="496"/>
      <c r="H20" s="496"/>
      <c r="I20" s="86">
        <f t="shared" si="0"/>
        <v>0</v>
      </c>
      <c r="J20" s="55"/>
      <c r="K20" s="155">
        <f t="shared" si="1"/>
        <v>0</v>
      </c>
      <c r="L20" s="156">
        <f t="shared" si="2"/>
        <v>0</v>
      </c>
      <c r="M20" s="51"/>
    </row>
    <row r="21" s="25" customFormat="1" ht="13.05" customHeight="1" spans="1:13">
      <c r="A21" s="50"/>
      <c r="B21" s="51"/>
      <c r="C21" s="51"/>
      <c r="D21" s="52"/>
      <c r="E21" s="52"/>
      <c r="F21" s="507"/>
      <c r="G21" s="496"/>
      <c r="H21" s="496"/>
      <c r="I21" s="86">
        <f t="shared" si="0"/>
        <v>0</v>
      </c>
      <c r="J21" s="55"/>
      <c r="K21" s="155">
        <f t="shared" si="1"/>
        <v>0</v>
      </c>
      <c r="L21" s="156">
        <f t="shared" si="2"/>
        <v>0</v>
      </c>
      <c r="M21" s="51"/>
    </row>
    <row r="22" s="25" customFormat="1" ht="13.05" customHeight="1" spans="1:13">
      <c r="A22" s="50"/>
      <c r="B22" s="51"/>
      <c r="C22" s="51"/>
      <c r="D22" s="52"/>
      <c r="E22" s="52"/>
      <c r="F22" s="507"/>
      <c r="G22" s="496"/>
      <c r="H22" s="496"/>
      <c r="I22" s="86">
        <f t="shared" si="0"/>
        <v>0</v>
      </c>
      <c r="J22" s="55"/>
      <c r="K22" s="155">
        <f t="shared" si="1"/>
        <v>0</v>
      </c>
      <c r="L22" s="156">
        <f t="shared" si="2"/>
        <v>0</v>
      </c>
      <c r="M22" s="51"/>
    </row>
    <row r="23" s="25" customFormat="1" ht="13.05" customHeight="1" spans="1:13">
      <c r="A23" s="50"/>
      <c r="B23" s="51"/>
      <c r="C23" s="51"/>
      <c r="D23" s="52"/>
      <c r="E23" s="52"/>
      <c r="F23" s="507"/>
      <c r="G23" s="496"/>
      <c r="H23" s="496"/>
      <c r="I23" s="86">
        <f t="shared" si="0"/>
        <v>0</v>
      </c>
      <c r="J23" s="55"/>
      <c r="K23" s="155">
        <f t="shared" si="1"/>
        <v>0</v>
      </c>
      <c r="L23" s="156">
        <f t="shared" si="2"/>
        <v>0</v>
      </c>
      <c r="M23" s="51"/>
    </row>
    <row r="24" s="25" customFormat="1" ht="13.05" customHeight="1" spans="1:13">
      <c r="A24" s="50"/>
      <c r="B24" s="51"/>
      <c r="C24" s="51"/>
      <c r="D24" s="52"/>
      <c r="E24" s="52"/>
      <c r="F24" s="507"/>
      <c r="G24" s="496"/>
      <c r="H24" s="496"/>
      <c r="I24" s="86">
        <f t="shared" si="0"/>
        <v>0</v>
      </c>
      <c r="J24" s="55"/>
      <c r="K24" s="155">
        <f t="shared" si="1"/>
        <v>0</v>
      </c>
      <c r="L24" s="156">
        <f t="shared" si="2"/>
        <v>0</v>
      </c>
      <c r="M24" s="51"/>
    </row>
    <row r="25" s="25" customFormat="1" ht="13.05" customHeight="1" spans="1:13">
      <c r="A25" s="50"/>
      <c r="B25" s="51"/>
      <c r="C25" s="51"/>
      <c r="D25" s="52"/>
      <c r="E25" s="52"/>
      <c r="F25" s="507"/>
      <c r="G25" s="496"/>
      <c r="H25" s="496"/>
      <c r="I25" s="86">
        <f t="shared" si="0"/>
        <v>0</v>
      </c>
      <c r="J25" s="55"/>
      <c r="K25" s="155">
        <f t="shared" si="1"/>
        <v>0</v>
      </c>
      <c r="L25" s="156">
        <f t="shared" si="2"/>
        <v>0</v>
      </c>
      <c r="M25" s="51"/>
    </row>
    <row r="26" s="25" customFormat="1" ht="13.05" customHeight="1" spans="1:13">
      <c r="A26" s="50"/>
      <c r="B26" s="51"/>
      <c r="C26" s="51"/>
      <c r="D26" s="52"/>
      <c r="E26" s="52"/>
      <c r="F26" s="507"/>
      <c r="G26" s="496"/>
      <c r="H26" s="496"/>
      <c r="I26" s="86">
        <f t="shared" si="0"/>
        <v>0</v>
      </c>
      <c r="J26" s="55"/>
      <c r="K26" s="155">
        <f t="shared" si="1"/>
        <v>0</v>
      </c>
      <c r="L26" s="156">
        <f t="shared" si="2"/>
        <v>0</v>
      </c>
      <c r="M26" s="51"/>
    </row>
    <row r="27" s="25" customFormat="1" ht="13.05" customHeight="1" spans="1:13">
      <c r="A27" s="50"/>
      <c r="B27" s="51"/>
      <c r="C27" s="51"/>
      <c r="D27" s="52"/>
      <c r="E27" s="52"/>
      <c r="F27" s="507"/>
      <c r="G27" s="496"/>
      <c r="H27" s="496"/>
      <c r="I27" s="86">
        <f t="shared" si="0"/>
        <v>0</v>
      </c>
      <c r="J27" s="55"/>
      <c r="K27" s="155">
        <f t="shared" si="1"/>
        <v>0</v>
      </c>
      <c r="L27" s="156">
        <f t="shared" si="2"/>
        <v>0</v>
      </c>
      <c r="M27" s="51"/>
    </row>
    <row r="28" s="25" customFormat="1" ht="13.05" customHeight="1" spans="1:13">
      <c r="A28" s="50"/>
      <c r="B28" s="51"/>
      <c r="C28" s="51"/>
      <c r="D28" s="52"/>
      <c r="E28" s="52"/>
      <c r="F28" s="507"/>
      <c r="G28" s="496"/>
      <c r="H28" s="496"/>
      <c r="I28" s="86">
        <f t="shared" si="0"/>
        <v>0</v>
      </c>
      <c r="J28" s="55"/>
      <c r="K28" s="155">
        <f t="shared" si="1"/>
        <v>0</v>
      </c>
      <c r="L28" s="156">
        <f t="shared" si="2"/>
        <v>0</v>
      </c>
      <c r="M28" s="51"/>
    </row>
    <row r="29" s="25" customFormat="1" ht="13.05" customHeight="1" spans="1:13">
      <c r="A29" s="50"/>
      <c r="B29" s="51"/>
      <c r="C29" s="51"/>
      <c r="D29" s="52"/>
      <c r="E29" s="52"/>
      <c r="F29" s="507"/>
      <c r="G29" s="496"/>
      <c r="H29" s="496"/>
      <c r="I29" s="86">
        <f t="shared" si="0"/>
        <v>0</v>
      </c>
      <c r="J29" s="55"/>
      <c r="K29" s="155">
        <f t="shared" si="1"/>
        <v>0</v>
      </c>
      <c r="L29" s="156">
        <f t="shared" si="2"/>
        <v>0</v>
      </c>
      <c r="M29" s="51"/>
    </row>
    <row r="30" s="25" customFormat="1" ht="13.05" customHeight="1" spans="1:13">
      <c r="A30" s="50"/>
      <c r="B30" s="51"/>
      <c r="C30" s="51"/>
      <c r="D30" s="52"/>
      <c r="E30" s="52"/>
      <c r="F30" s="507"/>
      <c r="G30" s="496"/>
      <c r="H30" s="496"/>
      <c r="I30" s="86">
        <f t="shared" si="0"/>
        <v>0</v>
      </c>
      <c r="J30" s="55"/>
      <c r="K30" s="155">
        <f t="shared" si="1"/>
        <v>0</v>
      </c>
      <c r="L30" s="156">
        <f t="shared" si="2"/>
        <v>0</v>
      </c>
      <c r="M30" s="51"/>
    </row>
    <row r="31" s="25" customFormat="1" ht="13.05" customHeight="1" spans="1:13">
      <c r="A31" s="50"/>
      <c r="B31" s="51"/>
      <c r="C31" s="51"/>
      <c r="D31" s="52"/>
      <c r="E31" s="52"/>
      <c r="F31" s="507"/>
      <c r="G31" s="496"/>
      <c r="H31" s="496"/>
      <c r="I31" s="86">
        <f t="shared" si="0"/>
        <v>0</v>
      </c>
      <c r="J31" s="55"/>
      <c r="K31" s="155">
        <f t="shared" si="1"/>
        <v>0</v>
      </c>
      <c r="L31" s="156">
        <f t="shared" si="2"/>
        <v>0</v>
      </c>
      <c r="M31" s="51"/>
    </row>
    <row r="32" s="25" customFormat="1" ht="13.05" customHeight="1" spans="1:13">
      <c r="A32" s="50"/>
      <c r="B32" s="51"/>
      <c r="C32" s="51"/>
      <c r="D32" s="52"/>
      <c r="E32" s="52"/>
      <c r="F32" s="507"/>
      <c r="G32" s="496"/>
      <c r="H32" s="496"/>
      <c r="I32" s="86">
        <f t="shared" si="0"/>
        <v>0</v>
      </c>
      <c r="J32" s="55"/>
      <c r="K32" s="155">
        <f t="shared" si="1"/>
        <v>0</v>
      </c>
      <c r="L32" s="156">
        <f t="shared" si="2"/>
        <v>0</v>
      </c>
      <c r="M32" s="51"/>
    </row>
    <row r="33" s="26" customFormat="1" ht="13.05" customHeight="1" spans="1:13">
      <c r="A33" s="226" t="s">
        <v>72</v>
      </c>
      <c r="B33" s="227"/>
      <c r="C33" s="56"/>
      <c r="D33" s="58"/>
      <c r="E33" s="58"/>
      <c r="F33" s="508"/>
      <c r="G33" s="54">
        <f>ROUND(SUM(G7:G32),2)</f>
        <v>0</v>
      </c>
      <c r="H33" s="54">
        <f>ROUND(SUM(H7:H32),2)</f>
        <v>0</v>
      </c>
      <c r="I33" s="54">
        <f>ROUND(SUM(I7:I32),2)</f>
        <v>0</v>
      </c>
      <c r="J33" s="54">
        <f>ROUND(SUM(J7:J32),2)</f>
        <v>0</v>
      </c>
      <c r="K33" s="54">
        <f t="shared" si="1"/>
        <v>0</v>
      </c>
      <c r="L33" s="183">
        <f t="shared" si="2"/>
        <v>0</v>
      </c>
      <c r="M33" s="56"/>
    </row>
    <row r="34" s="25" customFormat="1" ht="13.05" customHeight="1" spans="1:13">
      <c r="A34" s="228" t="s">
        <v>396</v>
      </c>
      <c r="B34" s="229"/>
      <c r="C34" s="51"/>
      <c r="D34" s="52"/>
      <c r="E34" s="52"/>
      <c r="F34" s="507"/>
      <c r="G34" s="55"/>
      <c r="H34" s="55"/>
      <c r="I34" s="86">
        <f>G34+H34</f>
        <v>0</v>
      </c>
      <c r="J34" s="55"/>
      <c r="K34" s="155">
        <f t="shared" si="1"/>
        <v>0</v>
      </c>
      <c r="L34" s="156">
        <f t="shared" si="2"/>
        <v>0</v>
      </c>
      <c r="M34" s="51"/>
    </row>
    <row r="35" s="26" customFormat="1" ht="13.05" customHeight="1" spans="1:13">
      <c r="A35" s="226" t="s">
        <v>397</v>
      </c>
      <c r="B35" s="227"/>
      <c r="C35" s="56"/>
      <c r="D35" s="58"/>
      <c r="E35" s="58"/>
      <c r="F35" s="508"/>
      <c r="G35" s="54">
        <f>G33-G34</f>
        <v>0</v>
      </c>
      <c r="H35" s="54">
        <f>H33-H34</f>
        <v>0</v>
      </c>
      <c r="I35" s="54">
        <f>I33-I34</f>
        <v>0</v>
      </c>
      <c r="J35" s="54">
        <f>J33-J34</f>
        <v>0</v>
      </c>
      <c r="K35" s="54">
        <f t="shared" si="1"/>
        <v>0</v>
      </c>
      <c r="L35" s="183">
        <f t="shared" si="2"/>
        <v>0</v>
      </c>
      <c r="M35" s="56"/>
    </row>
    <row r="36" ht="13.05" customHeight="1" spans="1:13">
      <c r="A36" s="59" t="e">
        <f>#REF!&amp;#REF!</f>
        <v>#REF!</v>
      </c>
      <c r="C36" s="60"/>
      <c r="D36" s="407"/>
      <c r="E36" s="315"/>
      <c r="F36" s="174"/>
      <c r="G36" s="88"/>
      <c r="H36" s="88"/>
      <c r="I36" s="88" t="e">
        <f>#REF!</f>
        <v>#REF!</v>
      </c>
    </row>
    <row r="37" customHeight="1" spans="1:13">
      <c r="A37" s="27" t="e">
        <f>#REF!&amp;#REF!&amp;#REF!&amp;#REF!&amp;#REF!&amp;#REF!&amp;#REF!</f>
        <v>#REF!</v>
      </c>
      <c r="G37" s="88"/>
      <c r="H37" s="88"/>
      <c r="I37" s="29" t="e">
        <f>#REF!&amp;#REF!</f>
        <v>#REF!</v>
      </c>
    </row>
  </sheetData>
  <sheetProtection formatCells="0" formatColumns="0" formatRows="0" insertRows="0" deleteRows="0" autoFilter="0"/>
  <mergeCells count="5">
    <mergeCell ref="A2:M2"/>
    <mergeCell ref="A4:M4"/>
    <mergeCell ref="A33:B33"/>
    <mergeCell ref="A34:B34"/>
    <mergeCell ref="A35:B35"/>
  </mergeCells>
  <hyperlinks>
    <hyperlink ref="B1" location="参数!M49" display="返回索引页"/>
    <hyperlink ref="A1" location="非流动资产汇总表!B10" display="返回"/>
  </hyperlinks>
  <printOptions horizontalCentered="1"/>
  <pageMargins left="0.748031496062992" right="0.748031496062992" top="0.826771653543307" bottom="0.67" header="1.10236220472441"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F10" sqref="F10"/>
    </sheetView>
  </sheetViews>
  <sheetFormatPr defaultColWidth="9.07619047619048" defaultRowHeight="15" customHeight="1"/>
  <cols>
    <col min="1" max="1" width="6.71428571428571" style="27" customWidth="1"/>
    <col min="2" max="2" width="22.4285714285714" style="27" customWidth="1"/>
    <col min="3" max="3" width="13.7142857142857" style="27" customWidth="1"/>
    <col min="4" max="4" width="8.28571428571429" style="28" customWidth="1"/>
    <col min="5" max="5" width="9.71428571428571" style="28" customWidth="1"/>
    <col min="6" max="6" width="9.28571428571429" style="504" customWidth="1"/>
    <col min="7" max="7" width="12.7142857142857" style="62" customWidth="1"/>
    <col min="8" max="9" width="12.7142857142857" style="62" hidden="1" customWidth="1" outlineLevel="1"/>
    <col min="10" max="10" width="12.7142857142857" style="29" customWidth="1" collapsed="1"/>
    <col min="11" max="12" width="12.7142857142857" style="29" customWidth="1"/>
    <col min="13" max="13" width="7.57142857142857" style="29" customWidth="1"/>
    <col min="14" max="14" width="16.7142857142857" style="27" customWidth="1"/>
    <col min="15" max="16384" width="9.07619047619048" style="27"/>
  </cols>
  <sheetData>
    <row r="1" s="22" customFormat="1" customHeight="1" spans="1:14">
      <c r="A1" s="30" t="s">
        <v>116</v>
      </c>
      <c r="B1" s="31" t="s">
        <v>8</v>
      </c>
      <c r="D1" s="33"/>
      <c r="E1" s="33"/>
      <c r="F1" s="505"/>
      <c r="G1" s="490"/>
      <c r="H1" s="490"/>
      <c r="I1" s="490"/>
      <c r="J1" s="34"/>
      <c r="K1" s="34"/>
      <c r="L1" s="34"/>
      <c r="M1" s="34"/>
    </row>
    <row r="2" s="23" customFormat="1" ht="18" customHeight="1" spans="1:14">
      <c r="A2" s="506" t="s">
        <v>398</v>
      </c>
      <c r="B2" s="506"/>
      <c r="C2" s="506"/>
      <c r="D2" s="506"/>
      <c r="E2" s="506"/>
      <c r="F2" s="506"/>
      <c r="G2" s="506"/>
      <c r="H2" s="506"/>
      <c r="I2" s="506"/>
      <c r="J2" s="506"/>
      <c r="K2" s="506"/>
      <c r="L2" s="506"/>
      <c r="M2" s="506"/>
      <c r="N2" s="506"/>
    </row>
    <row r="3" s="23" customFormat="1" ht="11.2" customHeight="1" spans="1:14">
      <c r="A3" s="6"/>
      <c r="B3" s="6"/>
      <c r="C3" s="6"/>
      <c r="D3" s="6"/>
      <c r="E3" s="6"/>
      <c r="F3" s="6"/>
      <c r="G3" s="37"/>
      <c r="H3" s="37"/>
      <c r="I3" s="37"/>
      <c r="J3" s="37"/>
      <c r="K3" s="37"/>
      <c r="L3" s="37"/>
      <c r="M3" s="37"/>
      <c r="N3" s="38" t="s">
        <v>399</v>
      </c>
    </row>
    <row r="4" ht="11.2" customHeight="1" spans="1:14">
      <c r="A4" s="39" t="e">
        <f>#REF!&amp;#REF!&amp;#REF!&amp;#REF!&amp;#REF!&amp;#REF!&amp;#REF!</f>
        <v>#REF!</v>
      </c>
      <c r="B4" s="39"/>
      <c r="C4" s="39"/>
      <c r="D4" s="39"/>
      <c r="E4" s="39"/>
      <c r="F4" s="39"/>
      <c r="G4" s="39"/>
      <c r="H4" s="39"/>
      <c r="I4" s="39"/>
      <c r="J4" s="39"/>
      <c r="K4" s="39"/>
      <c r="L4" s="39"/>
      <c r="M4" s="39"/>
      <c r="N4" s="39"/>
    </row>
    <row r="5" ht="11.2" customHeight="1" spans="1:14">
      <c r="A5" s="40" t="e">
        <f>#REF!&amp;#REF!</f>
        <v>#REF!</v>
      </c>
      <c r="B5" s="40"/>
      <c r="C5" s="59"/>
      <c r="K5" s="43"/>
      <c r="L5" s="43"/>
      <c r="N5" s="44" t="s">
        <v>35</v>
      </c>
    </row>
    <row r="6" s="24" customFormat="1" ht="22.05" customHeight="1" spans="1:14">
      <c r="A6" s="45" t="s">
        <v>102</v>
      </c>
      <c r="B6" s="46" t="s">
        <v>191</v>
      </c>
      <c r="C6" s="46" t="s">
        <v>400</v>
      </c>
      <c r="D6" s="47" t="s">
        <v>193</v>
      </c>
      <c r="E6" s="317" t="s">
        <v>401</v>
      </c>
      <c r="F6" s="169" t="s">
        <v>402</v>
      </c>
      <c r="G6" s="48" t="s">
        <v>202</v>
      </c>
      <c r="H6" s="48" t="s">
        <v>120</v>
      </c>
      <c r="I6" s="48" t="s">
        <v>121</v>
      </c>
      <c r="J6" s="48" t="s">
        <v>122</v>
      </c>
      <c r="K6" s="49" t="s">
        <v>123</v>
      </c>
      <c r="L6" s="221" t="s">
        <v>168</v>
      </c>
      <c r="M6" s="221" t="s">
        <v>125</v>
      </c>
      <c r="N6" s="46" t="s">
        <v>174</v>
      </c>
    </row>
    <row r="7" s="25" customFormat="1" ht="14" customHeight="1" spans="1:14">
      <c r="A7" s="50">
        <v>1</v>
      </c>
      <c r="B7" s="51"/>
      <c r="C7" s="51"/>
      <c r="D7" s="52"/>
      <c r="E7" s="52"/>
      <c r="F7" s="507"/>
      <c r="G7" s="496"/>
      <c r="H7" s="496"/>
      <c r="I7" s="496"/>
      <c r="J7" s="86">
        <f t="shared" ref="J7:J34" si="0">H7+I7</f>
        <v>0</v>
      </c>
      <c r="K7" s="55"/>
      <c r="L7" s="155">
        <f>IF((K7-J7)=0,0,K7-J7)</f>
        <v>0</v>
      </c>
      <c r="M7" s="156">
        <f>IF(L7=0,0,IF(L7=K7,100,IF(J7&lt;0,-(L7/J7*100),IF(L7&gt;0,ABS(L7/J7*100),(L7/J7*100)))))</f>
        <v>0</v>
      </c>
      <c r="N7" s="51"/>
    </row>
    <row r="8" s="25" customFormat="1" ht="14" customHeight="1" spans="1:14">
      <c r="A8" s="50"/>
      <c r="B8" s="51"/>
      <c r="C8" s="51"/>
      <c r="D8" s="52"/>
      <c r="E8" s="52"/>
      <c r="F8" s="507"/>
      <c r="G8" s="496"/>
      <c r="H8" s="496"/>
      <c r="I8" s="496"/>
      <c r="J8" s="86">
        <f t="shared" si="0"/>
        <v>0</v>
      </c>
      <c r="K8" s="55"/>
      <c r="L8" s="155">
        <f t="shared" ref="L8:L35" si="1">IF((K8-J8)=0,0,K8-J8)</f>
        <v>0</v>
      </c>
      <c r="M8" s="156">
        <f t="shared" ref="M8:M35" si="2">IF(L8=0,0,IF(L8=K8,100,IF(J8&lt;0,-(L8/J8*100),IF(L8&gt;0,ABS(L8/J8*100),(L8/J8*100)))))</f>
        <v>0</v>
      </c>
      <c r="N8" s="51"/>
    </row>
    <row r="9" s="25" customFormat="1" ht="14" customHeight="1" spans="1:14">
      <c r="A9" s="50"/>
      <c r="B9" s="51"/>
      <c r="C9" s="51"/>
      <c r="D9" s="52"/>
      <c r="E9" s="52"/>
      <c r="F9" s="507"/>
      <c r="G9" s="496"/>
      <c r="H9" s="496"/>
      <c r="I9" s="496"/>
      <c r="J9" s="86">
        <f t="shared" si="0"/>
        <v>0</v>
      </c>
      <c r="K9" s="55"/>
      <c r="L9" s="155">
        <f t="shared" si="1"/>
        <v>0</v>
      </c>
      <c r="M9" s="156">
        <f t="shared" si="2"/>
        <v>0</v>
      </c>
      <c r="N9" s="51"/>
    </row>
    <row r="10" s="25" customFormat="1" ht="14" customHeight="1" spans="1:14">
      <c r="A10" s="50"/>
      <c r="B10" s="51"/>
      <c r="C10" s="51"/>
      <c r="D10" s="52"/>
      <c r="E10" s="52"/>
      <c r="F10" s="507"/>
      <c r="G10" s="496"/>
      <c r="H10" s="496"/>
      <c r="I10" s="496"/>
      <c r="J10" s="86">
        <f t="shared" si="0"/>
        <v>0</v>
      </c>
      <c r="K10" s="55"/>
      <c r="L10" s="155">
        <f t="shared" si="1"/>
        <v>0</v>
      </c>
      <c r="M10" s="156">
        <f t="shared" si="2"/>
        <v>0</v>
      </c>
      <c r="N10" s="51"/>
    </row>
    <row r="11" s="25" customFormat="1" ht="14" customHeight="1" spans="1:14">
      <c r="A11" s="50"/>
      <c r="B11" s="51"/>
      <c r="C11" s="51"/>
      <c r="D11" s="52"/>
      <c r="E11" s="52"/>
      <c r="F11" s="507"/>
      <c r="G11" s="496"/>
      <c r="H11" s="496"/>
      <c r="I11" s="496"/>
      <c r="J11" s="86">
        <f t="shared" si="0"/>
        <v>0</v>
      </c>
      <c r="K11" s="55"/>
      <c r="L11" s="155">
        <f t="shared" si="1"/>
        <v>0</v>
      </c>
      <c r="M11" s="156">
        <f t="shared" si="2"/>
        <v>0</v>
      </c>
      <c r="N11" s="51"/>
    </row>
    <row r="12" s="25" customFormat="1" ht="14" customHeight="1" spans="1:14">
      <c r="A12" s="50"/>
      <c r="B12" s="51"/>
      <c r="C12" s="51"/>
      <c r="D12" s="52"/>
      <c r="E12" s="52"/>
      <c r="F12" s="507"/>
      <c r="G12" s="496"/>
      <c r="H12" s="496"/>
      <c r="I12" s="496"/>
      <c r="J12" s="86">
        <f t="shared" si="0"/>
        <v>0</v>
      </c>
      <c r="K12" s="55"/>
      <c r="L12" s="155">
        <f t="shared" si="1"/>
        <v>0</v>
      </c>
      <c r="M12" s="156">
        <f t="shared" si="2"/>
        <v>0</v>
      </c>
      <c r="N12" s="51"/>
    </row>
    <row r="13" s="25" customFormat="1" ht="14" customHeight="1" spans="1:14">
      <c r="A13" s="50"/>
      <c r="B13" s="51"/>
      <c r="C13" s="51"/>
      <c r="D13" s="52"/>
      <c r="E13" s="52"/>
      <c r="F13" s="507"/>
      <c r="G13" s="496"/>
      <c r="H13" s="496"/>
      <c r="I13" s="496"/>
      <c r="J13" s="86">
        <f t="shared" si="0"/>
        <v>0</v>
      </c>
      <c r="K13" s="55"/>
      <c r="L13" s="155">
        <f t="shared" si="1"/>
        <v>0</v>
      </c>
      <c r="M13" s="156">
        <f t="shared" si="2"/>
        <v>0</v>
      </c>
      <c r="N13" s="51"/>
    </row>
    <row r="14" s="25" customFormat="1" ht="14" customHeight="1" spans="1:14">
      <c r="A14" s="50"/>
      <c r="B14" s="51"/>
      <c r="C14" s="51"/>
      <c r="D14" s="52"/>
      <c r="E14" s="52"/>
      <c r="F14" s="507"/>
      <c r="G14" s="496"/>
      <c r="H14" s="496"/>
      <c r="I14" s="496"/>
      <c r="J14" s="86">
        <f t="shared" si="0"/>
        <v>0</v>
      </c>
      <c r="K14" s="55"/>
      <c r="L14" s="155">
        <f t="shared" si="1"/>
        <v>0</v>
      </c>
      <c r="M14" s="156">
        <f t="shared" si="2"/>
        <v>0</v>
      </c>
      <c r="N14" s="51"/>
    </row>
    <row r="15" s="25" customFormat="1" ht="14" customHeight="1" spans="1:14">
      <c r="A15" s="50"/>
      <c r="B15" s="51"/>
      <c r="C15" s="51"/>
      <c r="D15" s="52"/>
      <c r="E15" s="52"/>
      <c r="F15" s="507"/>
      <c r="G15" s="496"/>
      <c r="H15" s="496"/>
      <c r="I15" s="496"/>
      <c r="J15" s="86">
        <f t="shared" si="0"/>
        <v>0</v>
      </c>
      <c r="K15" s="55"/>
      <c r="L15" s="155">
        <f t="shared" si="1"/>
        <v>0</v>
      </c>
      <c r="M15" s="156">
        <f t="shared" si="2"/>
        <v>0</v>
      </c>
      <c r="N15" s="51"/>
    </row>
    <row r="16" s="25" customFormat="1" ht="14" customHeight="1" spans="1:14">
      <c r="A16" s="50"/>
      <c r="B16" s="51"/>
      <c r="C16" s="51"/>
      <c r="D16" s="52"/>
      <c r="E16" s="52"/>
      <c r="F16" s="507"/>
      <c r="G16" s="496"/>
      <c r="H16" s="496"/>
      <c r="I16" s="496"/>
      <c r="J16" s="86">
        <f t="shared" si="0"/>
        <v>0</v>
      </c>
      <c r="K16" s="55"/>
      <c r="L16" s="155">
        <f t="shared" si="1"/>
        <v>0</v>
      </c>
      <c r="M16" s="156">
        <f t="shared" si="2"/>
        <v>0</v>
      </c>
      <c r="N16" s="51"/>
    </row>
    <row r="17" s="25" customFormat="1" ht="14" customHeight="1" spans="1:14">
      <c r="A17" s="50"/>
      <c r="B17" s="51"/>
      <c r="C17" s="51"/>
      <c r="D17" s="52"/>
      <c r="E17" s="52"/>
      <c r="F17" s="507"/>
      <c r="G17" s="496"/>
      <c r="H17" s="496"/>
      <c r="I17" s="496"/>
      <c r="J17" s="86">
        <f t="shared" si="0"/>
        <v>0</v>
      </c>
      <c r="K17" s="55"/>
      <c r="L17" s="155">
        <f t="shared" si="1"/>
        <v>0</v>
      </c>
      <c r="M17" s="156">
        <f t="shared" si="2"/>
        <v>0</v>
      </c>
      <c r="N17" s="51"/>
    </row>
    <row r="18" s="25" customFormat="1" ht="14" customHeight="1" spans="1:14">
      <c r="A18" s="50"/>
      <c r="B18" s="51"/>
      <c r="C18" s="51"/>
      <c r="D18" s="52"/>
      <c r="E18" s="52"/>
      <c r="F18" s="507"/>
      <c r="G18" s="496"/>
      <c r="H18" s="496"/>
      <c r="I18" s="496"/>
      <c r="J18" s="86">
        <f t="shared" si="0"/>
        <v>0</v>
      </c>
      <c r="K18" s="55"/>
      <c r="L18" s="155">
        <f t="shared" si="1"/>
        <v>0</v>
      </c>
      <c r="M18" s="156">
        <f t="shared" si="2"/>
        <v>0</v>
      </c>
      <c r="N18" s="51"/>
    </row>
    <row r="19" s="25" customFormat="1" ht="14" customHeight="1" spans="1:14">
      <c r="A19" s="50"/>
      <c r="B19" s="51"/>
      <c r="C19" s="51"/>
      <c r="D19" s="52"/>
      <c r="E19" s="52"/>
      <c r="F19" s="507"/>
      <c r="G19" s="496"/>
      <c r="H19" s="496"/>
      <c r="I19" s="496"/>
      <c r="J19" s="86">
        <f t="shared" si="0"/>
        <v>0</v>
      </c>
      <c r="K19" s="55"/>
      <c r="L19" s="155">
        <f t="shared" si="1"/>
        <v>0</v>
      </c>
      <c r="M19" s="156">
        <f t="shared" si="2"/>
        <v>0</v>
      </c>
      <c r="N19" s="51"/>
    </row>
    <row r="20" s="25" customFormat="1" ht="14" customHeight="1" spans="1:14">
      <c r="A20" s="50"/>
      <c r="B20" s="51"/>
      <c r="C20" s="51"/>
      <c r="D20" s="52"/>
      <c r="E20" s="52"/>
      <c r="F20" s="507"/>
      <c r="G20" s="496"/>
      <c r="H20" s="496"/>
      <c r="I20" s="496"/>
      <c r="J20" s="86">
        <f t="shared" si="0"/>
        <v>0</v>
      </c>
      <c r="K20" s="55"/>
      <c r="L20" s="155">
        <f t="shared" si="1"/>
        <v>0</v>
      </c>
      <c r="M20" s="156">
        <f t="shared" si="2"/>
        <v>0</v>
      </c>
      <c r="N20" s="51"/>
    </row>
    <row r="21" s="25" customFormat="1" ht="14" customHeight="1" spans="1:14">
      <c r="A21" s="50"/>
      <c r="B21" s="51"/>
      <c r="C21" s="51"/>
      <c r="D21" s="52"/>
      <c r="E21" s="52"/>
      <c r="F21" s="507"/>
      <c r="G21" s="496"/>
      <c r="H21" s="496"/>
      <c r="I21" s="496"/>
      <c r="J21" s="86">
        <f t="shared" si="0"/>
        <v>0</v>
      </c>
      <c r="K21" s="55"/>
      <c r="L21" s="155">
        <f t="shared" si="1"/>
        <v>0</v>
      </c>
      <c r="M21" s="156">
        <f t="shared" si="2"/>
        <v>0</v>
      </c>
      <c r="N21" s="51"/>
    </row>
    <row r="22" s="25" customFormat="1" ht="14" customHeight="1" spans="1:14">
      <c r="A22" s="50"/>
      <c r="B22" s="51"/>
      <c r="C22" s="51"/>
      <c r="D22" s="52"/>
      <c r="E22" s="52"/>
      <c r="F22" s="507"/>
      <c r="G22" s="496"/>
      <c r="H22" s="496"/>
      <c r="I22" s="496"/>
      <c r="J22" s="86">
        <f t="shared" si="0"/>
        <v>0</v>
      </c>
      <c r="K22" s="55"/>
      <c r="L22" s="155">
        <f t="shared" si="1"/>
        <v>0</v>
      </c>
      <c r="M22" s="156">
        <f t="shared" si="2"/>
        <v>0</v>
      </c>
      <c r="N22" s="51"/>
    </row>
    <row r="23" s="25" customFormat="1" ht="14" customHeight="1" spans="1:14">
      <c r="A23" s="50"/>
      <c r="B23" s="51"/>
      <c r="C23" s="51"/>
      <c r="D23" s="52"/>
      <c r="E23" s="52"/>
      <c r="F23" s="507"/>
      <c r="G23" s="496"/>
      <c r="H23" s="496"/>
      <c r="I23" s="496"/>
      <c r="J23" s="86">
        <f t="shared" si="0"/>
        <v>0</v>
      </c>
      <c r="K23" s="55"/>
      <c r="L23" s="155">
        <f t="shared" si="1"/>
        <v>0</v>
      </c>
      <c r="M23" s="156">
        <f t="shared" si="2"/>
        <v>0</v>
      </c>
      <c r="N23" s="51"/>
    </row>
    <row r="24" s="25" customFormat="1" ht="14" customHeight="1" spans="1:14">
      <c r="A24" s="50"/>
      <c r="B24" s="51"/>
      <c r="C24" s="51"/>
      <c r="D24" s="52"/>
      <c r="E24" s="52"/>
      <c r="F24" s="507"/>
      <c r="G24" s="496"/>
      <c r="H24" s="496"/>
      <c r="I24" s="496"/>
      <c r="J24" s="86">
        <f t="shared" si="0"/>
        <v>0</v>
      </c>
      <c r="K24" s="55"/>
      <c r="L24" s="155">
        <f t="shared" si="1"/>
        <v>0</v>
      </c>
      <c r="M24" s="156">
        <f t="shared" si="2"/>
        <v>0</v>
      </c>
      <c r="N24" s="51"/>
    </row>
    <row r="25" s="25" customFormat="1" ht="14" customHeight="1" spans="1:14">
      <c r="A25" s="50"/>
      <c r="B25" s="51"/>
      <c r="C25" s="51"/>
      <c r="D25" s="52"/>
      <c r="E25" s="52"/>
      <c r="F25" s="507"/>
      <c r="G25" s="496"/>
      <c r="H25" s="496"/>
      <c r="I25" s="496"/>
      <c r="J25" s="86">
        <f t="shared" si="0"/>
        <v>0</v>
      </c>
      <c r="K25" s="55"/>
      <c r="L25" s="155">
        <f t="shared" si="1"/>
        <v>0</v>
      </c>
      <c r="M25" s="156">
        <f t="shared" si="2"/>
        <v>0</v>
      </c>
      <c r="N25" s="51"/>
    </row>
    <row r="26" s="25" customFormat="1" ht="14" customHeight="1" spans="1:14">
      <c r="A26" s="50"/>
      <c r="B26" s="51"/>
      <c r="C26" s="51"/>
      <c r="D26" s="52"/>
      <c r="E26" s="52"/>
      <c r="F26" s="507"/>
      <c r="G26" s="496"/>
      <c r="H26" s="496"/>
      <c r="I26" s="496"/>
      <c r="J26" s="86">
        <f t="shared" si="0"/>
        <v>0</v>
      </c>
      <c r="K26" s="55"/>
      <c r="L26" s="155">
        <f t="shared" ref="L26:L33" si="3">IF((K26-J26)=0,0,K26-J26)</f>
        <v>0</v>
      </c>
      <c r="M26" s="156">
        <f t="shared" ref="M26:M33" si="4">IF(L26=0,0,IF(L26=K26,100,IF(J26&lt;0,-(L26/J26*100),IF(L26&gt;0,ABS(L26/J26*100),(L26/J26*100)))))</f>
        <v>0</v>
      </c>
      <c r="N26" s="51"/>
    </row>
    <row r="27" s="25" customFormat="1" ht="14" customHeight="1" spans="1:14">
      <c r="A27" s="50"/>
      <c r="B27" s="51"/>
      <c r="C27" s="51"/>
      <c r="D27" s="52"/>
      <c r="E27" s="52"/>
      <c r="F27" s="507"/>
      <c r="G27" s="496"/>
      <c r="H27" s="496"/>
      <c r="I27" s="496"/>
      <c r="J27" s="86">
        <f t="shared" si="0"/>
        <v>0</v>
      </c>
      <c r="K27" s="55"/>
      <c r="L27" s="155">
        <f t="shared" si="3"/>
        <v>0</v>
      </c>
      <c r="M27" s="156">
        <f t="shared" si="4"/>
        <v>0</v>
      </c>
      <c r="N27" s="51"/>
    </row>
    <row r="28" s="25" customFormat="1" ht="14" customHeight="1" spans="1:14">
      <c r="A28" s="50"/>
      <c r="B28" s="51"/>
      <c r="C28" s="51"/>
      <c r="D28" s="52"/>
      <c r="E28" s="52"/>
      <c r="F28" s="507"/>
      <c r="G28" s="496"/>
      <c r="H28" s="496"/>
      <c r="I28" s="496"/>
      <c r="J28" s="86">
        <f t="shared" si="0"/>
        <v>0</v>
      </c>
      <c r="K28" s="55"/>
      <c r="L28" s="155">
        <f t="shared" si="3"/>
        <v>0</v>
      </c>
      <c r="M28" s="156">
        <f t="shared" si="4"/>
        <v>0</v>
      </c>
      <c r="N28" s="51"/>
    </row>
    <row r="29" s="25" customFormat="1" ht="14" customHeight="1" spans="1:14">
      <c r="A29" s="50"/>
      <c r="B29" s="51"/>
      <c r="C29" s="51"/>
      <c r="D29" s="52"/>
      <c r="E29" s="52"/>
      <c r="F29" s="507"/>
      <c r="G29" s="496"/>
      <c r="H29" s="496"/>
      <c r="I29" s="496"/>
      <c r="J29" s="86">
        <f t="shared" si="0"/>
        <v>0</v>
      </c>
      <c r="K29" s="55"/>
      <c r="L29" s="155">
        <f t="shared" si="3"/>
        <v>0</v>
      </c>
      <c r="M29" s="156">
        <f t="shared" si="4"/>
        <v>0</v>
      </c>
      <c r="N29" s="51"/>
    </row>
    <row r="30" s="25" customFormat="1" ht="14" customHeight="1" spans="1:14">
      <c r="A30" s="50"/>
      <c r="B30" s="51"/>
      <c r="C30" s="51"/>
      <c r="D30" s="52"/>
      <c r="E30" s="52"/>
      <c r="F30" s="507"/>
      <c r="G30" s="496"/>
      <c r="H30" s="496"/>
      <c r="I30" s="496"/>
      <c r="J30" s="86">
        <f t="shared" si="0"/>
        <v>0</v>
      </c>
      <c r="K30" s="55"/>
      <c r="L30" s="155">
        <f t="shared" si="3"/>
        <v>0</v>
      </c>
      <c r="M30" s="156">
        <f t="shared" si="4"/>
        <v>0</v>
      </c>
      <c r="N30" s="51"/>
    </row>
    <row r="31" s="25" customFormat="1" ht="14" customHeight="1" spans="1:14">
      <c r="A31" s="50"/>
      <c r="B31" s="51"/>
      <c r="C31" s="51"/>
      <c r="D31" s="52"/>
      <c r="E31" s="52"/>
      <c r="F31" s="507"/>
      <c r="G31" s="496"/>
      <c r="H31" s="496"/>
      <c r="I31" s="496"/>
      <c r="J31" s="86">
        <f t="shared" si="0"/>
        <v>0</v>
      </c>
      <c r="K31" s="55"/>
      <c r="L31" s="155">
        <f t="shared" si="3"/>
        <v>0</v>
      </c>
      <c r="M31" s="156">
        <f t="shared" si="4"/>
        <v>0</v>
      </c>
      <c r="N31" s="51"/>
    </row>
    <row r="32" s="25" customFormat="1" ht="14" customHeight="1" spans="1:14">
      <c r="A32" s="50"/>
      <c r="B32" s="51"/>
      <c r="C32" s="51"/>
      <c r="D32" s="52"/>
      <c r="E32" s="52"/>
      <c r="F32" s="507"/>
      <c r="G32" s="496"/>
      <c r="H32" s="496"/>
      <c r="I32" s="496"/>
      <c r="J32" s="86">
        <f t="shared" si="0"/>
        <v>0</v>
      </c>
      <c r="K32" s="55"/>
      <c r="L32" s="155">
        <f t="shared" si="3"/>
        <v>0</v>
      </c>
      <c r="M32" s="156">
        <f t="shared" si="4"/>
        <v>0</v>
      </c>
      <c r="N32" s="51"/>
    </row>
    <row r="33" s="25" customFormat="1" ht="14" customHeight="1" spans="1:14">
      <c r="A33" s="50"/>
      <c r="B33" s="51"/>
      <c r="C33" s="51"/>
      <c r="D33" s="52"/>
      <c r="E33" s="52"/>
      <c r="F33" s="507"/>
      <c r="G33" s="496"/>
      <c r="H33" s="496"/>
      <c r="I33" s="496"/>
      <c r="J33" s="86">
        <f t="shared" si="0"/>
        <v>0</v>
      </c>
      <c r="K33" s="55"/>
      <c r="L33" s="155">
        <f t="shared" si="3"/>
        <v>0</v>
      </c>
      <c r="M33" s="156">
        <f t="shared" si="4"/>
        <v>0</v>
      </c>
      <c r="N33" s="51"/>
    </row>
    <row r="34" s="25" customFormat="1" ht="14" customHeight="1" spans="1:14">
      <c r="A34" s="50"/>
      <c r="B34" s="51"/>
      <c r="C34" s="51"/>
      <c r="D34" s="52"/>
      <c r="E34" s="52"/>
      <c r="F34" s="507"/>
      <c r="G34" s="496"/>
      <c r="H34" s="496"/>
      <c r="I34" s="496"/>
      <c r="J34" s="86">
        <f t="shared" si="0"/>
        <v>0</v>
      </c>
      <c r="K34" s="55"/>
      <c r="L34" s="155">
        <f t="shared" si="1"/>
        <v>0</v>
      </c>
      <c r="M34" s="156">
        <f t="shared" si="2"/>
        <v>0</v>
      </c>
      <c r="N34" s="51"/>
    </row>
    <row r="35" s="26" customFormat="1" ht="14" customHeight="1" spans="1:14">
      <c r="A35" s="226" t="s">
        <v>72</v>
      </c>
      <c r="B35" s="227"/>
      <c r="C35" s="56"/>
      <c r="D35" s="58"/>
      <c r="E35" s="58"/>
      <c r="F35" s="508"/>
      <c r="G35" s="497"/>
      <c r="H35" s="54">
        <f>ROUND(SUM(H7:H34),2)</f>
        <v>0</v>
      </c>
      <c r="I35" s="54">
        <f>ROUND(SUM(I7:I34),2)</f>
        <v>0</v>
      </c>
      <c r="J35" s="54">
        <f>ROUND(SUM(J7:J34),2)</f>
        <v>0</v>
      </c>
      <c r="K35" s="54">
        <f>ROUND(SUM(K7:K34),2)</f>
        <v>0</v>
      </c>
      <c r="L35" s="54">
        <f t="shared" si="1"/>
        <v>0</v>
      </c>
      <c r="M35" s="183">
        <f t="shared" si="2"/>
        <v>0</v>
      </c>
      <c r="N35" s="56"/>
    </row>
    <row r="36" ht="13.05" customHeight="1" spans="1:14">
      <c r="A36" s="59" t="e">
        <f>#REF!&amp;#REF!</f>
        <v>#REF!</v>
      </c>
      <c r="C36" s="60"/>
      <c r="D36" s="407"/>
      <c r="E36" s="315"/>
      <c r="F36" s="174"/>
      <c r="G36" s="88" t="e">
        <f>#REF!</f>
        <v>#REF!</v>
      </c>
      <c r="H36" s="88"/>
      <c r="I36" s="88"/>
      <c r="J36" s="62"/>
    </row>
    <row r="37" customHeight="1" spans="1:14">
      <c r="A37" s="27" t="e">
        <f>#REF!&amp;#REF!&amp;#REF!&amp;#REF!&amp;#REF!&amp;#REF!&amp;#REF!</f>
        <v>#REF!</v>
      </c>
      <c r="G37" s="88" t="e">
        <f>#REF!&amp;#REF!</f>
        <v>#REF!</v>
      </c>
      <c r="H37" s="88"/>
      <c r="I37" s="88"/>
    </row>
  </sheetData>
  <sheetProtection formatCells="0" formatColumns="0" formatRows="0" insertRows="0" deleteRows="0" autoFilter="0"/>
  <mergeCells count="3">
    <mergeCell ref="A2:N2"/>
    <mergeCell ref="A4:N4"/>
    <mergeCell ref="A35:B35"/>
  </mergeCells>
  <hyperlinks>
    <hyperlink ref="B1" location="参数!M48" display="返回索引页"/>
    <hyperlink ref="A1" location="非流动资产汇总表!B11" display="返回"/>
  </hyperlinks>
  <printOptions horizontalCentered="1"/>
  <pageMargins left="0.748031496062992" right="0.748031496062992" top="0.826771653543307" bottom="0.67" header="1.10236220472441"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F10" sqref="F10"/>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403</v>
      </c>
      <c r="B2" s="144"/>
      <c r="C2" s="144"/>
      <c r="D2" s="144"/>
      <c r="E2" s="144"/>
      <c r="F2" s="144"/>
      <c r="G2" s="144"/>
      <c r="H2" s="144"/>
    </row>
    <row r="3" ht="11.2" customHeight="1" spans="1:8">
      <c r="A3" s="145"/>
      <c r="B3" s="145"/>
      <c r="C3" s="145"/>
      <c r="D3" s="145"/>
      <c r="E3" s="145"/>
      <c r="F3" s="145"/>
      <c r="G3" s="145"/>
      <c r="H3" s="146" t="s">
        <v>404</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20" customHeight="1" spans="1:8">
      <c r="A6" s="149" t="s">
        <v>119</v>
      </c>
      <c r="B6" s="45" t="s">
        <v>82</v>
      </c>
      <c r="C6" s="45" t="s">
        <v>120</v>
      </c>
      <c r="D6" s="45" t="s">
        <v>121</v>
      </c>
      <c r="E6" s="150" t="s">
        <v>122</v>
      </c>
      <c r="F6" s="150" t="s">
        <v>123</v>
      </c>
      <c r="G6" s="150" t="s">
        <v>124</v>
      </c>
      <c r="H6" s="151" t="s">
        <v>125</v>
      </c>
    </row>
    <row r="7" s="27" customFormat="1" ht="18" customHeight="1" spans="1:8">
      <c r="A7" s="152" t="s">
        <v>405</v>
      </c>
      <c r="B7" s="503" t="s">
        <v>406</v>
      </c>
      <c r="C7" s="154">
        <f>'其他非流动金融资产－股票'!G34</f>
        <v>0</v>
      </c>
      <c r="D7" s="154">
        <f>C7-E7</f>
        <v>0</v>
      </c>
      <c r="E7" s="154">
        <f>'其他非流动金融资产－股票'!I34</f>
        <v>0</v>
      </c>
      <c r="F7" s="154">
        <f>'其他非流动金融资产－股票'!K34</f>
        <v>0</v>
      </c>
      <c r="G7" s="155">
        <f>IF((F7-E7)=0,0,F7-E7)</f>
        <v>0</v>
      </c>
      <c r="H7" s="156">
        <f>IF(G7=0,0,IF(G7=F7,100,IF(E7&lt;0,-(G7/E7*100),IF(G7&gt;0,ABS(G7/E7*100),(G7/E7*100)))))</f>
        <v>0</v>
      </c>
    </row>
    <row r="8" s="27" customFormat="1" ht="18" customHeight="1" spans="1:8">
      <c r="A8" s="152" t="s">
        <v>407</v>
      </c>
      <c r="B8" s="503" t="s">
        <v>408</v>
      </c>
      <c r="C8" s="154">
        <f>'其他非流动金融资产－债券'!H35</f>
        <v>0</v>
      </c>
      <c r="D8" s="154">
        <f>C8-E8</f>
        <v>0</v>
      </c>
      <c r="E8" s="154">
        <f>'其他非流动金融资产－债券'!J35</f>
        <v>0</v>
      </c>
      <c r="F8" s="154">
        <f>'其他非流动金融资产－债券'!K35</f>
        <v>0</v>
      </c>
      <c r="G8" s="155">
        <f t="shared" ref="G8:G17" si="0">IF((F8-E8)=0,0,F8-E8)</f>
        <v>0</v>
      </c>
      <c r="H8" s="156">
        <f t="shared" ref="H8:H17" si="1">IF(G8=0,0,IF(G8=F8,100,IF(E8&lt;0,-(G8/E8*100),IF(G8&gt;0,ABS(G8/E8*100),(G8/E8*100)))))</f>
        <v>0</v>
      </c>
    </row>
    <row r="9" s="27" customFormat="1" ht="18" customHeight="1" spans="1:8">
      <c r="A9" s="152" t="s">
        <v>409</v>
      </c>
      <c r="B9" s="503" t="s">
        <v>410</v>
      </c>
      <c r="C9" s="154">
        <f>'其他非流动金融资产－基金'!H34</f>
        <v>0</v>
      </c>
      <c r="D9" s="154">
        <f>C9-E9</f>
        <v>0</v>
      </c>
      <c r="E9" s="154">
        <f>'其他非流动金融资产－基金'!J34</f>
        <v>0</v>
      </c>
      <c r="F9" s="154">
        <f>'其他非流动金融资产－基金'!L34</f>
        <v>0</v>
      </c>
      <c r="G9" s="155">
        <f t="shared" si="0"/>
        <v>0</v>
      </c>
      <c r="H9" s="156">
        <f t="shared" si="1"/>
        <v>0</v>
      </c>
    </row>
    <row r="10" s="27" customFormat="1" ht="18" customHeight="1" spans="1:8">
      <c r="A10" s="152"/>
      <c r="B10" s="158"/>
      <c r="C10" s="154"/>
      <c r="D10" s="154"/>
      <c r="E10" s="154"/>
      <c r="F10" s="154"/>
      <c r="G10" s="155">
        <f t="shared" si="0"/>
        <v>0</v>
      </c>
      <c r="H10" s="156">
        <f t="shared" si="1"/>
        <v>0</v>
      </c>
    </row>
    <row r="11" s="27" customFormat="1" ht="18" customHeight="1" spans="1:8">
      <c r="A11" s="152"/>
      <c r="B11" s="158"/>
      <c r="C11" s="154"/>
      <c r="D11" s="154"/>
      <c r="E11" s="154"/>
      <c r="F11" s="154"/>
      <c r="G11" s="155">
        <f t="shared" si="0"/>
        <v>0</v>
      </c>
      <c r="H11" s="156">
        <f t="shared" si="1"/>
        <v>0</v>
      </c>
    </row>
    <row r="12" s="27" customFormat="1" ht="18" customHeight="1" spans="1:8">
      <c r="A12" s="152"/>
      <c r="B12" s="158"/>
      <c r="C12" s="154"/>
      <c r="D12" s="154"/>
      <c r="E12" s="154"/>
      <c r="F12" s="154"/>
      <c r="G12" s="155">
        <f t="shared" si="0"/>
        <v>0</v>
      </c>
      <c r="H12" s="156">
        <f t="shared" si="1"/>
        <v>0</v>
      </c>
    </row>
    <row r="13" s="27" customFormat="1" ht="18" customHeight="1" spans="1:8">
      <c r="A13" s="152"/>
      <c r="B13" s="158"/>
      <c r="C13" s="154"/>
      <c r="D13" s="154"/>
      <c r="E13" s="154"/>
      <c r="F13" s="154"/>
      <c r="G13" s="155">
        <f t="shared" si="0"/>
        <v>0</v>
      </c>
      <c r="H13" s="156">
        <f t="shared" si="1"/>
        <v>0</v>
      </c>
    </row>
    <row r="14" s="27" customFormat="1" ht="18" customHeight="1" spans="1:8">
      <c r="A14" s="152"/>
      <c r="B14" s="158"/>
      <c r="C14" s="154"/>
      <c r="D14" s="154"/>
      <c r="E14" s="154"/>
      <c r="F14" s="154"/>
      <c r="G14" s="155">
        <f t="shared" si="0"/>
        <v>0</v>
      </c>
      <c r="H14" s="156">
        <f t="shared" si="1"/>
        <v>0</v>
      </c>
    </row>
    <row r="15" s="27" customFormat="1" ht="18" customHeight="1" spans="1:8">
      <c r="A15" s="152"/>
      <c r="B15" s="159"/>
      <c r="C15" s="154"/>
      <c r="D15" s="154"/>
      <c r="E15" s="154"/>
      <c r="F15" s="154"/>
      <c r="G15" s="155">
        <f t="shared" si="0"/>
        <v>0</v>
      </c>
      <c r="H15" s="156">
        <f t="shared" si="1"/>
        <v>0</v>
      </c>
    </row>
    <row r="16" s="27" customFormat="1" ht="18" customHeight="1" spans="1:8">
      <c r="A16" s="152"/>
      <c r="B16" s="159"/>
      <c r="C16" s="154"/>
      <c r="D16" s="154"/>
      <c r="E16" s="154"/>
      <c r="F16" s="154"/>
      <c r="G16" s="155">
        <f t="shared" si="0"/>
        <v>0</v>
      </c>
      <c r="H16" s="156">
        <f t="shared" si="1"/>
        <v>0</v>
      </c>
    </row>
    <row r="17" s="26" customFormat="1" ht="18" customHeight="1" spans="1:8">
      <c r="A17" s="160" t="s">
        <v>411</v>
      </c>
      <c r="B17" s="161"/>
      <c r="C17" s="162">
        <f>SUM(C7:C16)</f>
        <v>0</v>
      </c>
      <c r="D17" s="162">
        <f>SUM(D7:D16)</f>
        <v>0</v>
      </c>
      <c r="E17" s="162">
        <f>SUM(E7:E16)</f>
        <v>0</v>
      </c>
      <c r="F17" s="162">
        <f>SUM(F7:F16)</f>
        <v>0</v>
      </c>
      <c r="G17" s="155">
        <f t="shared" si="0"/>
        <v>0</v>
      </c>
      <c r="H17" s="156">
        <f t="shared" si="1"/>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8" location="'其他非流动金融资产－债券'!A1" display="其他非流动金融资产-债券投资"/>
    <hyperlink ref="B9" location="'其他非流动金融资产－基金'!A1" display="其他非流动金融资产-基金投资"/>
    <hyperlink ref="B1" location="参数!M49" display="返回索引页"/>
    <hyperlink ref="B7" location="'其他非流动金融资产－股票'!A1" display="其他非流动金融资产-股票投资"/>
    <hyperlink ref="A1" location="非流动资产汇总表!B12" display="返回"/>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6"/>
  <sheetViews>
    <sheetView showGridLines="0" showZeros="0" defaultGridColor="0" colorId="38" workbookViewId="0">
      <pane ySplit="6" topLeftCell="A7" activePane="bottomLeft" state="frozen"/>
      <selection/>
      <selection pane="bottomLeft" activeCell="F10" sqref="F10"/>
    </sheetView>
  </sheetViews>
  <sheetFormatPr defaultColWidth="9.07619047619048" defaultRowHeight="15" customHeight="1"/>
  <cols>
    <col min="1" max="1" width="4.28571428571429" style="22" customWidth="1"/>
    <col min="2" max="2" width="23.5714285714286" style="22" customWidth="1"/>
    <col min="3" max="3" width="12.2857142857143" style="22" customWidth="1"/>
    <col min="4" max="4" width="8" style="33" customWidth="1"/>
    <col min="5" max="5" width="7" style="22" customWidth="1"/>
    <col min="6" max="6" width="13.7142857142857" style="22" customWidth="1"/>
    <col min="7" max="8" width="12.7142857142857" style="22" hidden="1" customWidth="1" outlineLevel="1"/>
    <col min="9" max="9" width="13.7142857142857" style="114" customWidth="1" collapsed="1"/>
    <col min="10" max="10" width="10.5714285714286" style="115" customWidth="1"/>
    <col min="11" max="12" width="13.7142857142857" style="114" customWidth="1"/>
    <col min="13" max="13" width="8.42857142857143" style="115" customWidth="1"/>
    <col min="14" max="14" width="16.2857142857143" style="22" customWidth="1"/>
    <col min="15" max="16" width="8.79047619047619" customWidth="1"/>
    <col min="17" max="16384" width="9.07619047619048" style="22"/>
  </cols>
  <sheetData>
    <row r="1" customHeight="1" spans="1:14">
      <c r="A1" s="30" t="s">
        <v>116</v>
      </c>
      <c r="B1" s="31" t="s">
        <v>8</v>
      </c>
    </row>
    <row r="2" s="113" customFormat="1" ht="20" customHeight="1" spans="1:14">
      <c r="A2" s="116" t="s">
        <v>412</v>
      </c>
      <c r="B2" s="117"/>
      <c r="C2" s="117"/>
      <c r="D2" s="117"/>
      <c r="E2" s="117"/>
      <c r="F2" s="117"/>
      <c r="G2" s="117"/>
      <c r="H2" s="117"/>
      <c r="I2" s="117"/>
      <c r="J2" s="117"/>
      <c r="K2" s="117"/>
      <c r="L2" s="117"/>
      <c r="M2" s="117"/>
      <c r="N2" s="117"/>
    </row>
    <row r="3" s="113" customFormat="1" ht="11.2" customHeight="1" spans="1:14">
      <c r="A3" s="118"/>
      <c r="B3" s="118"/>
      <c r="C3" s="118"/>
      <c r="D3" s="118"/>
      <c r="E3" s="118"/>
      <c r="F3" s="118"/>
      <c r="G3" s="118"/>
      <c r="H3" s="118"/>
      <c r="I3" s="118"/>
      <c r="J3" s="118"/>
      <c r="K3" s="118"/>
      <c r="L3" s="118"/>
      <c r="M3" s="118"/>
      <c r="N3" s="38" t="s">
        <v>413</v>
      </c>
    </row>
    <row r="4" s="27" customFormat="1" ht="13.05" customHeight="1" spans="1:14">
      <c r="A4" s="39" t="e">
        <f>#REF!&amp;#REF!&amp;#REF!&amp;#REF!&amp;#REF!&amp;#REF!&amp;#REF!</f>
        <v>#REF!</v>
      </c>
      <c r="B4" s="39"/>
      <c r="C4" s="39"/>
      <c r="D4" s="39"/>
      <c r="E4" s="39"/>
      <c r="F4" s="39"/>
      <c r="G4" s="39"/>
      <c r="H4" s="39"/>
      <c r="I4" s="39"/>
      <c r="J4" s="39"/>
      <c r="K4" s="39"/>
      <c r="L4" s="39"/>
      <c r="M4" s="39"/>
      <c r="N4" s="39"/>
    </row>
    <row r="5" s="27" customFormat="1" ht="11.2" customHeight="1" spans="1:14">
      <c r="A5" s="40" t="e">
        <f>#REF!&amp;#REF!</f>
        <v>#REF!</v>
      </c>
      <c r="B5" s="40"/>
      <c r="D5" s="28"/>
      <c r="F5" s="40"/>
      <c r="G5" s="40"/>
      <c r="H5" s="40"/>
      <c r="I5" s="119"/>
      <c r="J5" s="120"/>
      <c r="K5" s="121"/>
      <c r="L5" s="121"/>
      <c r="M5" s="120"/>
      <c r="N5" s="44" t="s">
        <v>35</v>
      </c>
    </row>
    <row r="6" s="24" customFormat="1" ht="24.75" customHeight="1" spans="1:14">
      <c r="A6" s="45" t="s">
        <v>102</v>
      </c>
      <c r="B6" s="122" t="s">
        <v>191</v>
      </c>
      <c r="C6" s="122" t="s">
        <v>192</v>
      </c>
      <c r="D6" s="123" t="s">
        <v>193</v>
      </c>
      <c r="E6" s="122" t="s">
        <v>194</v>
      </c>
      <c r="F6" s="122" t="s">
        <v>195</v>
      </c>
      <c r="G6" s="122" t="s">
        <v>120</v>
      </c>
      <c r="H6" s="122" t="s">
        <v>121</v>
      </c>
      <c r="I6" s="124" t="s">
        <v>122</v>
      </c>
      <c r="J6" s="125" t="s">
        <v>196</v>
      </c>
      <c r="K6" s="126" t="s">
        <v>123</v>
      </c>
      <c r="L6" s="126" t="s">
        <v>168</v>
      </c>
      <c r="M6" s="151" t="s">
        <v>125</v>
      </c>
      <c r="N6" s="122" t="s">
        <v>174</v>
      </c>
    </row>
    <row r="7" s="25" customFormat="1" ht="14" customHeight="1" spans="1:14">
      <c r="A7" s="50">
        <v>1</v>
      </c>
      <c r="B7" s="51"/>
      <c r="C7" s="51"/>
      <c r="D7" s="52"/>
      <c r="E7" s="51"/>
      <c r="F7" s="51"/>
      <c r="G7" s="53"/>
      <c r="H7" s="53"/>
      <c r="I7" s="86">
        <f t="shared" ref="I7:I33" si="0">G7+H7</f>
        <v>0</v>
      </c>
      <c r="J7" s="111"/>
      <c r="K7" s="502">
        <f t="shared" ref="K7:K25" si="1">ROUND(E7*J7,2)</f>
        <v>0</v>
      </c>
      <c r="L7" s="502">
        <f>IF((K7-I7)=0,0,K7-I7)</f>
        <v>0</v>
      </c>
      <c r="M7" s="405">
        <f>IF(L7=0,0,IF(L7=K7,100,IF(I7&lt;0,-(L7/I7*100),IF(L7&gt;0,ABS(L7/I7*100),(L7/I7*100)))))</f>
        <v>0</v>
      </c>
      <c r="N7" s="51"/>
    </row>
    <row r="8" s="25" customFormat="1" ht="14" customHeight="1" spans="1:14">
      <c r="A8" s="50"/>
      <c r="B8" s="51"/>
      <c r="C8" s="51"/>
      <c r="D8" s="52"/>
      <c r="E8" s="51"/>
      <c r="F8" s="51"/>
      <c r="G8" s="53"/>
      <c r="H8" s="53"/>
      <c r="I8" s="86">
        <f t="shared" si="0"/>
        <v>0</v>
      </c>
      <c r="J8" s="111"/>
      <c r="K8" s="502">
        <f t="shared" si="1"/>
        <v>0</v>
      </c>
      <c r="L8" s="502">
        <f t="shared" ref="L8:L34" si="2">IF((K8-I8)=0,0,K8-I8)</f>
        <v>0</v>
      </c>
      <c r="M8" s="405">
        <f t="shared" ref="M8:M34" si="3">IF(L8=0,0,IF(L8=K8,100,IF(L8&gt;0,ABS(L8/I8*100),-(L8/I8*100))))</f>
        <v>0</v>
      </c>
      <c r="N8" s="51"/>
    </row>
    <row r="9" s="25" customFormat="1" ht="14" customHeight="1" spans="1:14">
      <c r="A9" s="50"/>
      <c r="B9" s="51"/>
      <c r="C9" s="51"/>
      <c r="D9" s="52"/>
      <c r="E9" s="51"/>
      <c r="F9" s="51"/>
      <c r="G9" s="53"/>
      <c r="H9" s="53"/>
      <c r="I9" s="86">
        <f t="shared" si="0"/>
        <v>0</v>
      </c>
      <c r="J9" s="111"/>
      <c r="K9" s="502">
        <f t="shared" si="1"/>
        <v>0</v>
      </c>
      <c r="L9" s="502">
        <f t="shared" si="2"/>
        <v>0</v>
      </c>
      <c r="M9" s="405">
        <f t="shared" si="3"/>
        <v>0</v>
      </c>
      <c r="N9" s="51"/>
    </row>
    <row r="10" s="25" customFormat="1" ht="14" customHeight="1" spans="1:14">
      <c r="A10" s="50"/>
      <c r="B10" s="51"/>
      <c r="C10" s="51"/>
      <c r="D10" s="52"/>
      <c r="E10" s="51"/>
      <c r="F10" s="51"/>
      <c r="G10" s="53"/>
      <c r="H10" s="53"/>
      <c r="I10" s="86">
        <f t="shared" si="0"/>
        <v>0</v>
      </c>
      <c r="J10" s="111"/>
      <c r="K10" s="502">
        <f t="shared" si="1"/>
        <v>0</v>
      </c>
      <c r="L10" s="502">
        <f t="shared" si="2"/>
        <v>0</v>
      </c>
      <c r="M10" s="405">
        <f t="shared" si="3"/>
        <v>0</v>
      </c>
      <c r="N10" s="51"/>
    </row>
    <row r="11" s="25" customFormat="1" ht="14" customHeight="1" spans="1:14">
      <c r="A11" s="50"/>
      <c r="B11" s="51"/>
      <c r="C11" s="51"/>
      <c r="D11" s="52"/>
      <c r="E11" s="51"/>
      <c r="F11" s="51"/>
      <c r="G11" s="53"/>
      <c r="H11" s="53"/>
      <c r="I11" s="86">
        <f t="shared" si="0"/>
        <v>0</v>
      </c>
      <c r="J11" s="111"/>
      <c r="K11" s="502">
        <f t="shared" si="1"/>
        <v>0</v>
      </c>
      <c r="L11" s="502">
        <f t="shared" si="2"/>
        <v>0</v>
      </c>
      <c r="M11" s="405">
        <f t="shared" si="3"/>
        <v>0</v>
      </c>
      <c r="N11" s="51"/>
    </row>
    <row r="12" s="25" customFormat="1" ht="14" customHeight="1" spans="1:14">
      <c r="A12" s="50"/>
      <c r="B12" s="51"/>
      <c r="C12" s="51"/>
      <c r="D12" s="52"/>
      <c r="E12" s="51"/>
      <c r="F12" s="51"/>
      <c r="G12" s="53"/>
      <c r="H12" s="53"/>
      <c r="I12" s="86">
        <f t="shared" si="0"/>
        <v>0</v>
      </c>
      <c r="J12" s="111"/>
      <c r="K12" s="502">
        <f t="shared" si="1"/>
        <v>0</v>
      </c>
      <c r="L12" s="502">
        <f t="shared" si="2"/>
        <v>0</v>
      </c>
      <c r="M12" s="405">
        <f t="shared" si="3"/>
        <v>0</v>
      </c>
      <c r="N12" s="51"/>
    </row>
    <row r="13" s="25" customFormat="1" ht="14" customHeight="1" spans="1:14">
      <c r="A13" s="50"/>
      <c r="B13" s="51"/>
      <c r="C13" s="51"/>
      <c r="D13" s="52"/>
      <c r="E13" s="51"/>
      <c r="F13" s="51"/>
      <c r="G13" s="53"/>
      <c r="H13" s="53"/>
      <c r="I13" s="86">
        <f t="shared" si="0"/>
        <v>0</v>
      </c>
      <c r="J13" s="111"/>
      <c r="K13" s="502">
        <f t="shared" si="1"/>
        <v>0</v>
      </c>
      <c r="L13" s="502">
        <f t="shared" si="2"/>
        <v>0</v>
      </c>
      <c r="M13" s="405">
        <f t="shared" si="3"/>
        <v>0</v>
      </c>
      <c r="N13" s="51"/>
    </row>
    <row r="14" s="25" customFormat="1" ht="14" customHeight="1" spans="1:14">
      <c r="A14" s="50"/>
      <c r="B14" s="51"/>
      <c r="C14" s="51"/>
      <c r="D14" s="52"/>
      <c r="E14" s="51"/>
      <c r="F14" s="51"/>
      <c r="G14" s="53"/>
      <c r="H14" s="53"/>
      <c r="I14" s="86">
        <f t="shared" si="0"/>
        <v>0</v>
      </c>
      <c r="J14" s="111"/>
      <c r="K14" s="502">
        <f t="shared" si="1"/>
        <v>0</v>
      </c>
      <c r="L14" s="502">
        <f t="shared" si="2"/>
        <v>0</v>
      </c>
      <c r="M14" s="405">
        <f t="shared" si="3"/>
        <v>0</v>
      </c>
      <c r="N14" s="51"/>
    </row>
    <row r="15" s="25" customFormat="1" ht="14" customHeight="1" spans="1:14">
      <c r="A15" s="50"/>
      <c r="B15" s="51"/>
      <c r="C15" s="51"/>
      <c r="D15" s="52"/>
      <c r="E15" s="51"/>
      <c r="F15" s="51"/>
      <c r="G15" s="53"/>
      <c r="H15" s="53"/>
      <c r="I15" s="86">
        <f t="shared" si="0"/>
        <v>0</v>
      </c>
      <c r="J15" s="111"/>
      <c r="K15" s="502">
        <f t="shared" si="1"/>
        <v>0</v>
      </c>
      <c r="L15" s="502">
        <f t="shared" si="2"/>
        <v>0</v>
      </c>
      <c r="M15" s="405">
        <f t="shared" si="3"/>
        <v>0</v>
      </c>
      <c r="N15" s="51"/>
    </row>
    <row r="16" s="25" customFormat="1" ht="14" customHeight="1" spans="1:14">
      <c r="A16" s="50"/>
      <c r="B16" s="51"/>
      <c r="C16" s="51"/>
      <c r="D16" s="52"/>
      <c r="E16" s="51"/>
      <c r="F16" s="51"/>
      <c r="G16" s="53"/>
      <c r="H16" s="53"/>
      <c r="I16" s="86">
        <f t="shared" si="0"/>
        <v>0</v>
      </c>
      <c r="J16" s="111"/>
      <c r="K16" s="502">
        <f t="shared" si="1"/>
        <v>0</v>
      </c>
      <c r="L16" s="502">
        <f t="shared" si="2"/>
        <v>0</v>
      </c>
      <c r="M16" s="405">
        <f t="shared" si="3"/>
        <v>0</v>
      </c>
      <c r="N16" s="51"/>
    </row>
    <row r="17" s="25" customFormat="1" ht="14" customHeight="1" spans="1:14">
      <c r="A17" s="50"/>
      <c r="B17" s="51"/>
      <c r="C17" s="51"/>
      <c r="D17" s="52"/>
      <c r="E17" s="51"/>
      <c r="F17" s="51"/>
      <c r="G17" s="53"/>
      <c r="H17" s="53"/>
      <c r="I17" s="86">
        <f t="shared" si="0"/>
        <v>0</v>
      </c>
      <c r="J17" s="111"/>
      <c r="K17" s="502">
        <f t="shared" si="1"/>
        <v>0</v>
      </c>
      <c r="L17" s="502">
        <f t="shared" si="2"/>
        <v>0</v>
      </c>
      <c r="M17" s="405">
        <f t="shared" si="3"/>
        <v>0</v>
      </c>
      <c r="N17" s="51"/>
    </row>
    <row r="18" s="25" customFormat="1" ht="14" customHeight="1" spans="1:14">
      <c r="A18" s="50"/>
      <c r="B18" s="51"/>
      <c r="C18" s="51"/>
      <c r="D18" s="52"/>
      <c r="E18" s="51"/>
      <c r="F18" s="51"/>
      <c r="G18" s="53"/>
      <c r="H18" s="53"/>
      <c r="I18" s="86">
        <f t="shared" si="0"/>
        <v>0</v>
      </c>
      <c r="J18" s="111"/>
      <c r="K18" s="502">
        <f t="shared" si="1"/>
        <v>0</v>
      </c>
      <c r="L18" s="502">
        <f t="shared" si="2"/>
        <v>0</v>
      </c>
      <c r="M18" s="405">
        <f t="shared" si="3"/>
        <v>0</v>
      </c>
      <c r="N18" s="51"/>
    </row>
    <row r="19" s="25" customFormat="1" ht="14" customHeight="1" spans="1:14">
      <c r="A19" s="50"/>
      <c r="B19" s="51"/>
      <c r="C19" s="51"/>
      <c r="D19" s="52"/>
      <c r="E19" s="51"/>
      <c r="F19" s="51"/>
      <c r="G19" s="53"/>
      <c r="H19" s="53"/>
      <c r="I19" s="86">
        <f t="shared" si="0"/>
        <v>0</v>
      </c>
      <c r="J19" s="111"/>
      <c r="K19" s="502">
        <f t="shared" si="1"/>
        <v>0</v>
      </c>
      <c r="L19" s="502">
        <f t="shared" si="2"/>
        <v>0</v>
      </c>
      <c r="M19" s="405">
        <f t="shared" si="3"/>
        <v>0</v>
      </c>
      <c r="N19" s="51"/>
    </row>
    <row r="20" s="25" customFormat="1" ht="14" customHeight="1" spans="1:14">
      <c r="A20" s="50"/>
      <c r="B20" s="51"/>
      <c r="C20" s="51"/>
      <c r="D20" s="52"/>
      <c r="E20" s="51"/>
      <c r="F20" s="51"/>
      <c r="G20" s="53"/>
      <c r="H20" s="53"/>
      <c r="I20" s="86">
        <f t="shared" si="0"/>
        <v>0</v>
      </c>
      <c r="J20" s="111"/>
      <c r="K20" s="502">
        <f t="shared" si="1"/>
        <v>0</v>
      </c>
      <c r="L20" s="502">
        <f t="shared" si="2"/>
        <v>0</v>
      </c>
      <c r="M20" s="405">
        <f t="shared" si="3"/>
        <v>0</v>
      </c>
      <c r="N20" s="51"/>
    </row>
    <row r="21" s="25" customFormat="1" ht="14" customHeight="1" spans="1:14">
      <c r="A21" s="50"/>
      <c r="B21" s="51"/>
      <c r="C21" s="51"/>
      <c r="D21" s="52"/>
      <c r="E21" s="51"/>
      <c r="F21" s="51"/>
      <c r="G21" s="53"/>
      <c r="H21" s="53"/>
      <c r="I21" s="86">
        <f t="shared" si="0"/>
        <v>0</v>
      </c>
      <c r="J21" s="111"/>
      <c r="K21" s="502">
        <f t="shared" si="1"/>
        <v>0</v>
      </c>
      <c r="L21" s="502">
        <f t="shared" si="2"/>
        <v>0</v>
      </c>
      <c r="M21" s="405">
        <f t="shared" si="3"/>
        <v>0</v>
      </c>
      <c r="N21" s="51"/>
    </row>
    <row r="22" s="25" customFormat="1" ht="14" customHeight="1" spans="1:14">
      <c r="A22" s="50"/>
      <c r="B22" s="51"/>
      <c r="C22" s="51"/>
      <c r="D22" s="52"/>
      <c r="E22" s="51"/>
      <c r="F22" s="51"/>
      <c r="G22" s="53"/>
      <c r="H22" s="53"/>
      <c r="I22" s="86">
        <f t="shared" si="0"/>
        <v>0</v>
      </c>
      <c r="J22" s="111"/>
      <c r="K22" s="502">
        <f t="shared" si="1"/>
        <v>0</v>
      </c>
      <c r="L22" s="502">
        <f t="shared" si="2"/>
        <v>0</v>
      </c>
      <c r="M22" s="405">
        <f t="shared" si="3"/>
        <v>0</v>
      </c>
      <c r="N22" s="51"/>
    </row>
    <row r="23" s="25" customFormat="1" ht="14" customHeight="1" spans="1:14">
      <c r="A23" s="50"/>
      <c r="B23" s="51"/>
      <c r="C23" s="51"/>
      <c r="D23" s="52"/>
      <c r="E23" s="51"/>
      <c r="F23" s="51"/>
      <c r="G23" s="53"/>
      <c r="H23" s="53"/>
      <c r="I23" s="86">
        <f t="shared" si="0"/>
        <v>0</v>
      </c>
      <c r="J23" s="111"/>
      <c r="K23" s="502">
        <f t="shared" si="1"/>
        <v>0</v>
      </c>
      <c r="L23" s="502">
        <f t="shared" si="2"/>
        <v>0</v>
      </c>
      <c r="M23" s="405">
        <f t="shared" si="3"/>
        <v>0</v>
      </c>
      <c r="N23" s="51"/>
    </row>
    <row r="24" s="25" customFormat="1" ht="14" customHeight="1" spans="1:14">
      <c r="A24" s="50"/>
      <c r="B24" s="51"/>
      <c r="C24" s="51"/>
      <c r="D24" s="52"/>
      <c r="E24" s="51"/>
      <c r="F24" s="51"/>
      <c r="G24" s="53"/>
      <c r="H24" s="53"/>
      <c r="I24" s="86">
        <f t="shared" si="0"/>
        <v>0</v>
      </c>
      <c r="J24" s="111"/>
      <c r="K24" s="502">
        <f t="shared" si="1"/>
        <v>0</v>
      </c>
      <c r="L24" s="502">
        <f t="shared" si="2"/>
        <v>0</v>
      </c>
      <c r="M24" s="405">
        <f t="shared" si="3"/>
        <v>0</v>
      </c>
      <c r="N24" s="51"/>
    </row>
    <row r="25" s="25" customFormat="1" ht="14" customHeight="1" spans="1:14">
      <c r="A25" s="50"/>
      <c r="B25" s="51"/>
      <c r="C25" s="51"/>
      <c r="D25" s="52"/>
      <c r="E25" s="51"/>
      <c r="F25" s="51"/>
      <c r="G25" s="53"/>
      <c r="H25" s="53"/>
      <c r="I25" s="86">
        <f t="shared" si="0"/>
        <v>0</v>
      </c>
      <c r="J25" s="111"/>
      <c r="K25" s="502">
        <f t="shared" si="1"/>
        <v>0</v>
      </c>
      <c r="L25" s="502">
        <f t="shared" si="2"/>
        <v>0</v>
      </c>
      <c r="M25" s="405">
        <f t="shared" si="3"/>
        <v>0</v>
      </c>
      <c r="N25" s="51"/>
    </row>
    <row r="26" s="25" customFormat="1" ht="14" customHeight="1" spans="1:14">
      <c r="A26" s="50"/>
      <c r="B26" s="51"/>
      <c r="C26" s="51"/>
      <c r="D26" s="52"/>
      <c r="E26" s="51"/>
      <c r="F26" s="51"/>
      <c r="G26" s="53"/>
      <c r="H26" s="53"/>
      <c r="I26" s="86">
        <f t="shared" si="0"/>
        <v>0</v>
      </c>
      <c r="J26" s="111"/>
      <c r="K26" s="502"/>
      <c r="L26" s="502">
        <f t="shared" si="2"/>
        <v>0</v>
      </c>
      <c r="M26" s="405">
        <f t="shared" si="3"/>
        <v>0</v>
      </c>
      <c r="N26" s="51"/>
    </row>
    <row r="27" s="25" customFormat="1" ht="14" customHeight="1" spans="1:14">
      <c r="A27" s="50"/>
      <c r="B27" s="51"/>
      <c r="C27" s="51"/>
      <c r="D27" s="52"/>
      <c r="E27" s="51"/>
      <c r="F27" s="51"/>
      <c r="G27" s="53"/>
      <c r="H27" s="53"/>
      <c r="I27" s="86">
        <f t="shared" si="0"/>
        <v>0</v>
      </c>
      <c r="J27" s="111"/>
      <c r="K27" s="502">
        <f t="shared" ref="K27:K33" si="4">ROUND(E27*J27,2)</f>
        <v>0</v>
      </c>
      <c r="L27" s="502">
        <f t="shared" si="2"/>
        <v>0</v>
      </c>
      <c r="M27" s="405">
        <f t="shared" si="3"/>
        <v>0</v>
      </c>
      <c r="N27" s="51"/>
    </row>
    <row r="28" s="25" customFormat="1" ht="14" customHeight="1" spans="1:14">
      <c r="A28" s="50"/>
      <c r="B28" s="51"/>
      <c r="C28" s="51"/>
      <c r="D28" s="52"/>
      <c r="E28" s="51"/>
      <c r="F28" s="51"/>
      <c r="G28" s="53"/>
      <c r="H28" s="53"/>
      <c r="I28" s="86">
        <f t="shared" si="0"/>
        <v>0</v>
      </c>
      <c r="J28" s="111"/>
      <c r="K28" s="502">
        <f t="shared" si="4"/>
        <v>0</v>
      </c>
      <c r="L28" s="502">
        <f t="shared" si="2"/>
        <v>0</v>
      </c>
      <c r="M28" s="405">
        <f t="shared" si="3"/>
        <v>0</v>
      </c>
      <c r="N28" s="51"/>
    </row>
    <row r="29" s="25" customFormat="1" ht="14" customHeight="1" spans="1:14">
      <c r="A29" s="50"/>
      <c r="B29" s="51"/>
      <c r="C29" s="51"/>
      <c r="D29" s="52"/>
      <c r="E29" s="51"/>
      <c r="F29" s="51"/>
      <c r="G29" s="53"/>
      <c r="H29" s="53"/>
      <c r="I29" s="86">
        <f t="shared" si="0"/>
        <v>0</v>
      </c>
      <c r="J29" s="111"/>
      <c r="K29" s="502">
        <f t="shared" si="4"/>
        <v>0</v>
      </c>
      <c r="L29" s="502">
        <f t="shared" si="2"/>
        <v>0</v>
      </c>
      <c r="M29" s="405">
        <f t="shared" si="3"/>
        <v>0</v>
      </c>
      <c r="N29" s="51"/>
    </row>
    <row r="30" s="25" customFormat="1" ht="14" customHeight="1" spans="1:14">
      <c r="A30" s="50"/>
      <c r="B30" s="51"/>
      <c r="C30" s="51"/>
      <c r="D30" s="52"/>
      <c r="E30" s="51"/>
      <c r="F30" s="51"/>
      <c r="G30" s="53"/>
      <c r="H30" s="53"/>
      <c r="I30" s="86">
        <f t="shared" si="0"/>
        <v>0</v>
      </c>
      <c r="J30" s="111"/>
      <c r="K30" s="502">
        <f t="shared" si="4"/>
        <v>0</v>
      </c>
      <c r="L30" s="502">
        <f t="shared" si="2"/>
        <v>0</v>
      </c>
      <c r="M30" s="405">
        <f t="shared" si="3"/>
        <v>0</v>
      </c>
      <c r="N30" s="51"/>
    </row>
    <row r="31" s="25" customFormat="1" ht="14" customHeight="1" spans="1:14">
      <c r="A31" s="50"/>
      <c r="B31" s="51"/>
      <c r="C31" s="51"/>
      <c r="D31" s="52"/>
      <c r="E31" s="51"/>
      <c r="F31" s="51"/>
      <c r="G31" s="53"/>
      <c r="H31" s="53"/>
      <c r="I31" s="86">
        <f t="shared" si="0"/>
        <v>0</v>
      </c>
      <c r="J31" s="111"/>
      <c r="K31" s="502">
        <f t="shared" si="4"/>
        <v>0</v>
      </c>
      <c r="L31" s="502">
        <f t="shared" si="2"/>
        <v>0</v>
      </c>
      <c r="M31" s="405">
        <f t="shared" si="3"/>
        <v>0</v>
      </c>
      <c r="N31" s="51"/>
    </row>
    <row r="32" s="25" customFormat="1" ht="14" customHeight="1" spans="1:14">
      <c r="A32" s="50"/>
      <c r="B32" s="51"/>
      <c r="C32" s="51"/>
      <c r="D32" s="52"/>
      <c r="E32" s="51"/>
      <c r="F32" s="51"/>
      <c r="G32" s="53"/>
      <c r="H32" s="53"/>
      <c r="I32" s="86">
        <f t="shared" si="0"/>
        <v>0</v>
      </c>
      <c r="J32" s="111"/>
      <c r="K32" s="502">
        <f t="shared" si="4"/>
        <v>0</v>
      </c>
      <c r="L32" s="502">
        <f t="shared" si="2"/>
        <v>0</v>
      </c>
      <c r="M32" s="405">
        <f t="shared" si="3"/>
        <v>0</v>
      </c>
      <c r="N32" s="51"/>
    </row>
    <row r="33" s="25" customFormat="1" ht="14" customHeight="1" spans="1:14">
      <c r="A33" s="50"/>
      <c r="B33" s="51"/>
      <c r="C33" s="51"/>
      <c r="D33" s="52"/>
      <c r="E33" s="51"/>
      <c r="F33" s="51"/>
      <c r="G33" s="53"/>
      <c r="H33" s="53"/>
      <c r="I33" s="86">
        <f t="shared" si="0"/>
        <v>0</v>
      </c>
      <c r="J33" s="111"/>
      <c r="K33" s="502">
        <f t="shared" si="4"/>
        <v>0</v>
      </c>
      <c r="L33" s="502">
        <f t="shared" si="2"/>
        <v>0</v>
      </c>
      <c r="M33" s="405">
        <f t="shared" si="3"/>
        <v>0</v>
      </c>
      <c r="N33" s="51"/>
    </row>
    <row r="34" s="26" customFormat="1" ht="14" customHeight="1" spans="1:14">
      <c r="A34" s="127"/>
      <c r="B34" s="128" t="s">
        <v>72</v>
      </c>
      <c r="C34" s="56"/>
      <c r="D34" s="58"/>
      <c r="E34" s="56"/>
      <c r="F34" s="56"/>
      <c r="G34" s="129">
        <f>ROUND(SUM(G7:G33),2)</f>
        <v>0</v>
      </c>
      <c r="H34" s="129">
        <f>ROUND(SUM(H7:H33),2)</f>
        <v>0</v>
      </c>
      <c r="I34" s="129">
        <f>ROUND(SUM(I7:I33),2)</f>
        <v>0</v>
      </c>
      <c r="J34" s="112"/>
      <c r="K34" s="208">
        <f>ROUND(SUM(K7:K33),2)</f>
        <v>0</v>
      </c>
      <c r="L34" s="208">
        <f t="shared" si="2"/>
        <v>0</v>
      </c>
      <c r="M34" s="406">
        <f t="shared" si="3"/>
        <v>0</v>
      </c>
      <c r="N34" s="56"/>
    </row>
    <row r="35" s="27" customFormat="1" ht="13.05" customHeight="1" spans="1:14">
      <c r="A35" s="59" t="e">
        <f>#REF!&amp;#REF!</f>
        <v>#REF!</v>
      </c>
      <c r="C35" s="130"/>
      <c r="D35" s="130"/>
      <c r="F35" s="131"/>
      <c r="G35" s="131"/>
      <c r="H35" s="131"/>
      <c r="I35" s="132" t="e">
        <f>#REF!</f>
        <v>#REF!</v>
      </c>
      <c r="J35" s="120"/>
      <c r="K35" s="120"/>
      <c r="L35" s="120"/>
      <c r="M35" s="120"/>
    </row>
    <row r="36" s="27" customFormat="1" customHeight="1" spans="1:14">
      <c r="A36" s="27" t="e">
        <f>#REF!&amp;#REF!&amp;#REF!&amp;#REF!&amp;#REF!&amp;#REF!&amp;#REF!</f>
        <v>#REF!</v>
      </c>
      <c r="D36" s="28"/>
      <c r="I36" s="133" t="e">
        <f>#REF!&amp;#REF!</f>
        <v>#REF!</v>
      </c>
      <c r="J36" s="120"/>
      <c r="K36" s="133"/>
      <c r="L36" s="133"/>
      <c r="M36" s="120"/>
    </row>
    <row r="37" s="25" customFormat="1" customHeight="1" spans="1:14">
      <c r="D37" s="134"/>
      <c r="I37" s="135"/>
      <c r="J37" s="136"/>
      <c r="K37" s="135"/>
      <c r="L37" s="135"/>
      <c r="M37" s="136"/>
    </row>
    <row r="38" s="25" customFormat="1" customHeight="1" spans="1:14">
      <c r="D38" s="134"/>
      <c r="I38" s="135"/>
      <c r="J38" s="136"/>
      <c r="K38" s="135"/>
      <c r="L38" s="135"/>
      <c r="M38" s="136"/>
    </row>
    <row r="39" s="25" customFormat="1" customHeight="1" spans="1:14">
      <c r="D39" s="134"/>
      <c r="I39" s="135"/>
      <c r="J39" s="136"/>
      <c r="K39" s="135"/>
      <c r="L39" s="135"/>
      <c r="M39" s="136"/>
    </row>
    <row r="40" s="25" customFormat="1" customHeight="1" spans="1:14">
      <c r="D40" s="134"/>
      <c r="I40" s="135"/>
      <c r="J40" s="136"/>
      <c r="K40" s="135"/>
      <c r="L40" s="135"/>
      <c r="M40" s="136"/>
    </row>
    <row r="41" s="25" customFormat="1" customHeight="1" spans="1:14">
      <c r="D41" s="134"/>
      <c r="I41" s="135"/>
      <c r="J41" s="136"/>
      <c r="K41" s="135"/>
      <c r="L41" s="135"/>
      <c r="M41" s="136"/>
    </row>
    <row r="42" s="25" customFormat="1" customHeight="1" spans="1:14">
      <c r="D42" s="134"/>
      <c r="I42" s="135"/>
      <c r="J42" s="136"/>
      <c r="K42" s="135"/>
      <c r="L42" s="135"/>
      <c r="M42" s="136"/>
    </row>
    <row r="43" s="25" customFormat="1" customHeight="1" spans="1:14">
      <c r="D43" s="134"/>
      <c r="I43" s="135"/>
      <c r="J43" s="136"/>
      <c r="K43" s="135"/>
      <c r="L43" s="135"/>
      <c r="M43" s="136"/>
    </row>
    <row r="44" s="25" customFormat="1" customHeight="1" spans="1:14">
      <c r="D44" s="134"/>
      <c r="I44" s="135"/>
      <c r="J44" s="136"/>
      <c r="K44" s="135"/>
      <c r="L44" s="135"/>
      <c r="M44" s="136"/>
    </row>
    <row r="45" s="25" customFormat="1" customHeight="1" spans="1:14">
      <c r="D45" s="134"/>
      <c r="I45" s="135"/>
      <c r="J45" s="136"/>
      <c r="K45" s="135"/>
      <c r="L45" s="135"/>
      <c r="M45" s="136"/>
    </row>
    <row r="46" s="25" customFormat="1" customHeight="1" spans="1:14">
      <c r="D46" s="134"/>
      <c r="I46" s="135"/>
      <c r="J46" s="136"/>
      <c r="K46" s="135"/>
      <c r="L46" s="135"/>
      <c r="M46" s="136"/>
    </row>
    <row r="47" s="25" customFormat="1" customHeight="1" spans="1:14">
      <c r="D47" s="134"/>
      <c r="I47" s="135"/>
      <c r="J47" s="136"/>
      <c r="K47" s="135"/>
      <c r="L47" s="135"/>
      <c r="M47" s="136"/>
    </row>
    <row r="48" s="25" customFormat="1" customHeight="1" spans="1:14">
      <c r="D48" s="134"/>
      <c r="I48" s="135"/>
      <c r="J48" s="136"/>
      <c r="K48" s="135"/>
      <c r="L48" s="135"/>
      <c r="M48" s="136"/>
    </row>
    <row r="49" s="25" customFormat="1" customHeight="1" spans="4:13">
      <c r="D49" s="134"/>
      <c r="I49" s="135"/>
      <c r="J49" s="136"/>
      <c r="K49" s="135"/>
      <c r="L49" s="135"/>
      <c r="M49" s="136"/>
    </row>
    <row r="50" s="25" customFormat="1" customHeight="1" spans="4:13">
      <c r="D50" s="134"/>
      <c r="I50" s="135"/>
      <c r="J50" s="136"/>
      <c r="K50" s="135"/>
      <c r="L50" s="135"/>
      <c r="M50" s="136"/>
    </row>
    <row r="51" s="25" customFormat="1" customHeight="1" spans="4:13">
      <c r="D51" s="134"/>
      <c r="I51" s="135"/>
      <c r="J51" s="136"/>
      <c r="K51" s="135"/>
      <c r="L51" s="135"/>
      <c r="M51" s="136"/>
    </row>
    <row r="52" s="25" customFormat="1" customHeight="1" spans="4:13">
      <c r="D52" s="134"/>
      <c r="I52" s="135"/>
      <c r="J52" s="136"/>
      <c r="K52" s="135"/>
      <c r="L52" s="135"/>
      <c r="M52" s="136"/>
    </row>
    <row r="53" s="25" customFormat="1" customHeight="1" spans="4:13">
      <c r="D53" s="134"/>
      <c r="I53" s="135"/>
      <c r="J53" s="136"/>
      <c r="K53" s="135"/>
      <c r="L53" s="135"/>
      <c r="M53" s="136"/>
    </row>
    <row r="54" s="25" customFormat="1" customHeight="1" spans="4:13">
      <c r="D54" s="134"/>
      <c r="I54" s="135"/>
      <c r="J54" s="136"/>
      <c r="K54" s="135"/>
      <c r="L54" s="135"/>
      <c r="M54" s="136"/>
    </row>
    <row r="55" s="25" customFormat="1" customHeight="1" spans="4:13">
      <c r="D55" s="134"/>
      <c r="I55" s="135"/>
      <c r="J55" s="136"/>
      <c r="K55" s="135"/>
      <c r="L55" s="135"/>
      <c r="M55" s="136"/>
    </row>
    <row r="56" s="25" customFormat="1" customHeight="1" spans="4:13">
      <c r="D56" s="134"/>
      <c r="I56" s="135"/>
      <c r="J56" s="136"/>
      <c r="K56" s="135"/>
      <c r="L56" s="135"/>
      <c r="M56" s="136"/>
    </row>
    <row r="57" s="25" customFormat="1" customHeight="1" spans="4:13">
      <c r="D57" s="134"/>
      <c r="I57" s="135"/>
      <c r="J57" s="136"/>
      <c r="K57" s="135"/>
      <c r="L57" s="135"/>
      <c r="M57" s="136"/>
    </row>
    <row r="58" s="25" customFormat="1" customHeight="1" spans="4:13">
      <c r="D58" s="134"/>
      <c r="I58" s="135"/>
      <c r="J58" s="136"/>
      <c r="K58" s="135"/>
      <c r="L58" s="135"/>
      <c r="M58" s="136"/>
    </row>
    <row r="59" s="25" customFormat="1" customHeight="1" spans="4:13">
      <c r="D59" s="134"/>
      <c r="I59" s="135"/>
      <c r="J59" s="136"/>
      <c r="K59" s="135"/>
      <c r="L59" s="135"/>
      <c r="M59" s="136"/>
    </row>
    <row r="60" s="25" customFormat="1" customHeight="1" spans="4:13">
      <c r="D60" s="134"/>
      <c r="I60" s="135"/>
      <c r="J60" s="136"/>
      <c r="K60" s="135"/>
      <c r="L60" s="135"/>
      <c r="M60" s="136"/>
    </row>
    <row r="61" s="25" customFormat="1" customHeight="1" spans="4:13">
      <c r="D61" s="134"/>
      <c r="I61" s="135"/>
      <c r="J61" s="136"/>
      <c r="K61" s="135"/>
      <c r="L61" s="135"/>
      <c r="M61" s="136"/>
    </row>
    <row r="62" s="25" customFormat="1" customHeight="1" spans="4:13">
      <c r="D62" s="134"/>
      <c r="I62" s="135"/>
      <c r="J62" s="136"/>
      <c r="K62" s="135"/>
      <c r="L62" s="135"/>
      <c r="M62" s="136"/>
    </row>
    <row r="63" s="25" customFormat="1" customHeight="1" spans="4:13">
      <c r="D63" s="134"/>
      <c r="I63" s="135"/>
      <c r="J63" s="136"/>
      <c r="K63" s="135"/>
      <c r="L63" s="135"/>
      <c r="M63" s="136"/>
    </row>
    <row r="64" s="25" customFormat="1" customHeight="1" spans="4:13">
      <c r="D64" s="134"/>
      <c r="I64" s="135"/>
      <c r="J64" s="136"/>
      <c r="K64" s="135"/>
      <c r="L64" s="135"/>
      <c r="M64" s="136"/>
    </row>
    <row r="65" s="25" customFormat="1" customHeight="1" spans="4:13">
      <c r="D65" s="134"/>
      <c r="I65" s="135"/>
      <c r="J65" s="136"/>
      <c r="K65" s="135"/>
      <c r="L65" s="135"/>
      <c r="M65" s="136"/>
    </row>
    <row r="66" s="25" customFormat="1" customHeight="1" spans="4:13">
      <c r="D66" s="134"/>
      <c r="I66" s="135"/>
      <c r="J66" s="136"/>
      <c r="K66" s="135"/>
      <c r="L66" s="135"/>
      <c r="M66" s="136"/>
    </row>
    <row r="67" s="25" customFormat="1" customHeight="1" spans="4:13">
      <c r="D67" s="134"/>
      <c r="I67" s="135"/>
      <c r="J67" s="136"/>
      <c r="K67" s="135"/>
      <c r="L67" s="135"/>
      <c r="M67" s="136"/>
    </row>
    <row r="68" s="25" customFormat="1" customHeight="1" spans="4:13">
      <c r="D68" s="134"/>
      <c r="I68" s="135"/>
      <c r="J68" s="136"/>
      <c r="K68" s="135"/>
      <c r="L68" s="135"/>
      <c r="M68" s="136"/>
    </row>
    <row r="69" s="25" customFormat="1" customHeight="1" spans="4:13">
      <c r="D69" s="134"/>
      <c r="I69" s="135"/>
      <c r="J69" s="136"/>
      <c r="K69" s="135"/>
      <c r="L69" s="135"/>
      <c r="M69" s="136"/>
    </row>
    <row r="70" s="25" customFormat="1" customHeight="1" spans="4:13">
      <c r="D70" s="134"/>
      <c r="I70" s="135"/>
      <c r="J70" s="136"/>
      <c r="K70" s="135"/>
      <c r="L70" s="135"/>
      <c r="M70" s="136"/>
    </row>
    <row r="71" s="25" customFormat="1" customHeight="1" spans="4:13">
      <c r="D71" s="134"/>
      <c r="I71" s="135"/>
      <c r="J71" s="136"/>
      <c r="K71" s="135"/>
      <c r="L71" s="135"/>
      <c r="M71" s="136"/>
    </row>
    <row r="72" s="25" customFormat="1" customHeight="1" spans="4:13">
      <c r="D72" s="134"/>
      <c r="I72" s="135"/>
      <c r="J72" s="136"/>
      <c r="K72" s="135"/>
      <c r="L72" s="135"/>
      <c r="M72" s="136"/>
    </row>
    <row r="73" s="25" customFormat="1" customHeight="1" spans="4:13">
      <c r="D73" s="134"/>
      <c r="I73" s="135"/>
      <c r="J73" s="136"/>
      <c r="K73" s="135"/>
      <c r="L73" s="135"/>
      <c r="M73" s="136"/>
    </row>
    <row r="74" s="25" customFormat="1" customHeight="1" spans="4:13">
      <c r="D74" s="134"/>
      <c r="I74" s="135"/>
      <c r="J74" s="136"/>
      <c r="K74" s="135"/>
      <c r="L74" s="135"/>
      <c r="M74" s="136"/>
    </row>
    <row r="75" s="25" customFormat="1" customHeight="1" spans="4:13">
      <c r="D75" s="134"/>
      <c r="I75" s="135"/>
      <c r="J75" s="136"/>
      <c r="K75" s="135"/>
      <c r="L75" s="135"/>
      <c r="M75" s="136"/>
    </row>
    <row r="76" s="25" customFormat="1" customHeight="1" spans="4:13">
      <c r="D76" s="134"/>
      <c r="I76" s="135"/>
      <c r="J76" s="136"/>
      <c r="K76" s="135"/>
      <c r="L76" s="135"/>
      <c r="M76" s="136"/>
    </row>
    <row r="77" s="25" customFormat="1" customHeight="1" spans="4:13">
      <c r="D77" s="134"/>
      <c r="I77" s="135"/>
      <c r="J77" s="136"/>
      <c r="K77" s="135"/>
      <c r="L77" s="135"/>
      <c r="M77" s="136"/>
    </row>
    <row r="78" s="25" customFormat="1" customHeight="1" spans="4:13">
      <c r="D78" s="134"/>
      <c r="I78" s="135"/>
      <c r="J78" s="136"/>
      <c r="K78" s="135"/>
      <c r="L78" s="135"/>
      <c r="M78" s="136"/>
    </row>
    <row r="79" s="25" customFormat="1" customHeight="1" spans="4:13">
      <c r="D79" s="134"/>
      <c r="I79" s="135"/>
      <c r="J79" s="136"/>
      <c r="K79" s="135"/>
      <c r="L79" s="135"/>
      <c r="M79" s="136"/>
    </row>
    <row r="80" s="25" customFormat="1" customHeight="1" spans="4:13">
      <c r="D80" s="134"/>
      <c r="I80" s="135"/>
      <c r="J80" s="136"/>
      <c r="K80" s="135"/>
      <c r="L80" s="135"/>
      <c r="M80" s="136"/>
    </row>
    <row r="81" s="25" customFormat="1" customHeight="1" spans="4:13">
      <c r="D81" s="134"/>
      <c r="I81" s="135"/>
      <c r="J81" s="136"/>
      <c r="K81" s="135"/>
      <c r="L81" s="135"/>
      <c r="M81" s="136"/>
    </row>
    <row r="82" s="25" customFormat="1" customHeight="1" spans="4:13">
      <c r="D82" s="134"/>
      <c r="I82" s="135"/>
      <c r="J82" s="136"/>
      <c r="K82" s="135"/>
      <c r="L82" s="135"/>
      <c r="M82" s="136"/>
    </row>
    <row r="83" s="25" customFormat="1" customHeight="1" spans="4:13">
      <c r="D83" s="134"/>
      <c r="I83" s="135"/>
      <c r="J83" s="136"/>
      <c r="K83" s="135"/>
      <c r="L83" s="135"/>
      <c r="M83" s="136"/>
    </row>
    <row r="84" s="25" customFormat="1" customHeight="1" spans="4:13">
      <c r="D84" s="134"/>
      <c r="I84" s="135"/>
      <c r="J84" s="136"/>
      <c r="K84" s="135"/>
      <c r="L84" s="135"/>
      <c r="M84" s="136"/>
    </row>
    <row r="85" s="25" customFormat="1" customHeight="1" spans="4:13">
      <c r="D85" s="134"/>
      <c r="I85" s="135"/>
      <c r="J85" s="136"/>
      <c r="K85" s="135"/>
      <c r="L85" s="135"/>
      <c r="M85" s="136"/>
    </row>
    <row r="86" s="25" customFormat="1" customHeight="1" spans="4:13">
      <c r="D86" s="134"/>
      <c r="I86" s="135"/>
      <c r="J86" s="136"/>
      <c r="K86" s="135"/>
      <c r="L86" s="135"/>
      <c r="M86" s="136"/>
    </row>
    <row r="87" s="25" customFormat="1" customHeight="1" spans="4:13">
      <c r="D87" s="134"/>
      <c r="I87" s="135"/>
      <c r="J87" s="136"/>
      <c r="K87" s="135"/>
      <c r="L87" s="135"/>
      <c r="M87" s="136"/>
    </row>
    <row r="88" s="25" customFormat="1" customHeight="1" spans="4:13">
      <c r="D88" s="134"/>
      <c r="I88" s="135"/>
      <c r="J88" s="136"/>
      <c r="K88" s="135"/>
      <c r="L88" s="135"/>
      <c r="M88" s="136"/>
    </row>
    <row r="89" s="25" customFormat="1" customHeight="1" spans="4:13">
      <c r="D89" s="134"/>
      <c r="I89" s="135"/>
      <c r="J89" s="136"/>
      <c r="K89" s="135"/>
      <c r="L89" s="135"/>
      <c r="M89" s="136"/>
    </row>
    <row r="90" s="25" customFormat="1" customHeight="1" spans="4:13">
      <c r="D90" s="134"/>
      <c r="I90" s="135"/>
      <c r="J90" s="136"/>
      <c r="K90" s="135"/>
      <c r="L90" s="135"/>
      <c r="M90" s="136"/>
    </row>
    <row r="91" s="25" customFormat="1" customHeight="1" spans="4:13">
      <c r="D91" s="134"/>
      <c r="I91" s="135"/>
      <c r="J91" s="136"/>
      <c r="K91" s="135"/>
      <c r="L91" s="135"/>
      <c r="M91" s="136"/>
    </row>
    <row r="92" s="25" customFormat="1" customHeight="1" spans="4:13">
      <c r="D92" s="134"/>
      <c r="I92" s="135"/>
      <c r="J92" s="136"/>
      <c r="K92" s="135"/>
      <c r="L92" s="135"/>
      <c r="M92" s="136"/>
    </row>
    <row r="93" s="25" customFormat="1" customHeight="1" spans="4:13">
      <c r="D93" s="134"/>
      <c r="I93" s="135"/>
      <c r="J93" s="136"/>
      <c r="K93" s="135"/>
      <c r="L93" s="135"/>
      <c r="M93" s="136"/>
    </row>
    <row r="94" s="25" customFormat="1" customHeight="1" spans="4:13">
      <c r="D94" s="134"/>
      <c r="I94" s="135"/>
      <c r="J94" s="136"/>
      <c r="K94" s="135"/>
      <c r="L94" s="135"/>
      <c r="M94" s="136"/>
    </row>
    <row r="95" s="25" customFormat="1" customHeight="1" spans="4:13">
      <c r="D95" s="134"/>
      <c r="I95" s="135"/>
      <c r="J95" s="136"/>
      <c r="K95" s="135"/>
      <c r="L95" s="135"/>
      <c r="M95" s="136"/>
    </row>
    <row r="96" s="25" customFormat="1" customHeight="1" spans="4:13">
      <c r="D96" s="134"/>
      <c r="I96" s="135"/>
      <c r="J96" s="136"/>
      <c r="K96" s="135"/>
      <c r="L96" s="135"/>
      <c r="M96" s="136"/>
    </row>
    <row r="97" s="25" customFormat="1" customHeight="1" spans="4:13">
      <c r="D97" s="134"/>
      <c r="I97" s="135"/>
      <c r="J97" s="136"/>
      <c r="K97" s="135"/>
      <c r="L97" s="135"/>
      <c r="M97" s="136"/>
    </row>
    <row r="98" s="25" customFormat="1" customHeight="1" spans="4:13">
      <c r="D98" s="134"/>
      <c r="I98" s="135"/>
      <c r="J98" s="136"/>
      <c r="K98" s="135"/>
      <c r="L98" s="135"/>
      <c r="M98" s="136"/>
    </row>
    <row r="99" s="25" customFormat="1" customHeight="1" spans="4:13">
      <c r="D99" s="134"/>
      <c r="I99" s="135"/>
      <c r="J99" s="136"/>
      <c r="K99" s="135"/>
      <c r="L99" s="135"/>
      <c r="M99" s="136"/>
    </row>
    <row r="100" s="25" customFormat="1" customHeight="1" spans="4:13">
      <c r="D100" s="134"/>
      <c r="I100" s="135"/>
      <c r="J100" s="136"/>
      <c r="K100" s="135"/>
      <c r="L100" s="135"/>
      <c r="M100" s="136"/>
    </row>
    <row r="101" s="25" customFormat="1" customHeight="1" spans="4:13">
      <c r="D101" s="134"/>
      <c r="I101" s="135"/>
      <c r="J101" s="136"/>
      <c r="K101" s="135"/>
      <c r="L101" s="135"/>
      <c r="M101" s="136"/>
    </row>
    <row r="102" s="25" customFormat="1" customHeight="1" spans="4:13">
      <c r="D102" s="134"/>
      <c r="I102" s="135"/>
      <c r="J102" s="136"/>
      <c r="K102" s="135"/>
      <c r="L102" s="135"/>
      <c r="M102" s="136"/>
    </row>
    <row r="103" s="25" customFormat="1" customHeight="1" spans="4:13">
      <c r="D103" s="134"/>
      <c r="I103" s="135"/>
      <c r="J103" s="136"/>
      <c r="K103" s="135"/>
      <c r="L103" s="135"/>
      <c r="M103" s="136"/>
    </row>
    <row r="104" s="25" customFormat="1" customHeight="1" spans="4:13">
      <c r="D104" s="134"/>
      <c r="I104" s="135"/>
      <c r="J104" s="136"/>
      <c r="K104" s="135"/>
      <c r="L104" s="135"/>
      <c r="M104" s="136"/>
    </row>
    <row r="105" s="25" customFormat="1" customHeight="1" spans="4:13">
      <c r="D105" s="134"/>
      <c r="I105" s="135"/>
      <c r="J105" s="136"/>
      <c r="K105" s="135"/>
      <c r="L105" s="135"/>
      <c r="M105" s="136"/>
    </row>
    <row r="106" s="25" customFormat="1" customHeight="1" spans="4:13">
      <c r="D106" s="134"/>
      <c r="I106" s="135"/>
      <c r="J106" s="136"/>
      <c r="K106" s="135"/>
      <c r="L106" s="135"/>
      <c r="M106" s="136"/>
    </row>
    <row r="107" s="25" customFormat="1" customHeight="1" spans="4:13">
      <c r="D107" s="134"/>
      <c r="I107" s="135"/>
      <c r="J107" s="136"/>
      <c r="K107" s="135"/>
      <c r="L107" s="135"/>
      <c r="M107" s="136"/>
    </row>
    <row r="108" s="25" customFormat="1" customHeight="1" spans="4:13">
      <c r="D108" s="134"/>
      <c r="I108" s="135"/>
      <c r="J108" s="136"/>
      <c r="K108" s="135"/>
      <c r="L108" s="135"/>
      <c r="M108" s="136"/>
    </row>
    <row r="109" s="25" customFormat="1" customHeight="1" spans="4:13">
      <c r="D109" s="134"/>
      <c r="I109" s="135"/>
      <c r="J109" s="136"/>
      <c r="K109" s="135"/>
      <c r="L109" s="135"/>
      <c r="M109" s="136"/>
    </row>
    <row r="110" s="25" customFormat="1" customHeight="1" spans="4:13">
      <c r="D110" s="134"/>
      <c r="I110" s="135"/>
      <c r="J110" s="136"/>
      <c r="K110" s="135"/>
      <c r="L110" s="135"/>
      <c r="M110" s="136"/>
    </row>
    <row r="111" s="25" customFormat="1" customHeight="1" spans="4:13">
      <c r="D111" s="134"/>
      <c r="I111" s="135"/>
      <c r="J111" s="136"/>
      <c r="K111" s="135"/>
      <c r="L111" s="135"/>
      <c r="M111" s="136"/>
    </row>
    <row r="112" s="25" customFormat="1" customHeight="1" spans="4:13">
      <c r="D112" s="134"/>
      <c r="I112" s="135"/>
      <c r="J112" s="136"/>
      <c r="K112" s="135"/>
      <c r="L112" s="135"/>
      <c r="M112" s="136"/>
    </row>
    <row r="113" s="25" customFormat="1" customHeight="1" spans="4:13">
      <c r="D113" s="134"/>
      <c r="I113" s="135"/>
      <c r="J113" s="136"/>
      <c r="K113" s="135"/>
      <c r="L113" s="135"/>
      <c r="M113" s="136"/>
    </row>
    <row r="114" s="25" customFormat="1" customHeight="1" spans="4:13">
      <c r="D114" s="134"/>
      <c r="I114" s="135"/>
      <c r="J114" s="136"/>
      <c r="K114" s="135"/>
      <c r="L114" s="135"/>
      <c r="M114" s="136"/>
    </row>
    <row r="115" s="25" customFormat="1" customHeight="1" spans="4:13">
      <c r="D115" s="134"/>
      <c r="I115" s="135"/>
      <c r="J115" s="136"/>
      <c r="K115" s="135"/>
      <c r="L115" s="135"/>
      <c r="M115" s="136"/>
    </row>
    <row r="116" s="25" customFormat="1" customHeight="1" spans="4:13">
      <c r="D116" s="134"/>
      <c r="I116" s="135"/>
      <c r="J116" s="136"/>
      <c r="K116" s="135"/>
      <c r="L116" s="135"/>
      <c r="M116" s="136"/>
    </row>
  </sheetData>
  <sheetProtection formatCells="0" formatColumns="0" formatRows="0" insertRows="0" deleteRows="0" autoFilter="0"/>
  <mergeCells count="2">
    <mergeCell ref="A2:N2"/>
    <mergeCell ref="A4:N4"/>
  </mergeCells>
  <hyperlinks>
    <hyperlink ref="B1" location="参数!M50" display="返回索引页"/>
    <hyperlink ref="A1" location="其他非流动金融资产汇总表!B7" display="返回"/>
  </hyperlinks>
  <printOptions horizontalCentered="1"/>
  <pageMargins left="0.748031496062992" right="0.748031496062992" top="0.87" bottom="0.69" header="1.15"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0"/>
  <sheetViews>
    <sheetView showGridLines="0" showZeros="0" defaultGridColor="0" colorId="38" workbookViewId="0">
      <pane ySplit="6" topLeftCell="A18" activePane="bottomLeft" state="frozen"/>
      <selection/>
      <selection pane="bottomLeft" activeCell="F10" sqref="F10"/>
    </sheetView>
  </sheetViews>
  <sheetFormatPr defaultColWidth="9.07619047619048" defaultRowHeight="15" customHeight="1"/>
  <cols>
    <col min="1" max="1" width="5.28571428571429" style="139" customWidth="1"/>
    <col min="2" max="3" width="20.7142857142857" style="139" customWidth="1"/>
    <col min="4" max="5" width="7.71428571428571" style="195" customWidth="1"/>
    <col min="6" max="6" width="8.71428571428571" style="498" customWidth="1"/>
    <col min="7" max="7" width="12.7142857142857" style="178" customWidth="1"/>
    <col min="8" max="9" width="12.7142857142857" style="178" hidden="1" customWidth="1" outlineLevel="1"/>
    <col min="10" max="10" width="12.7142857142857" style="140" customWidth="1" collapsed="1"/>
    <col min="11" max="12" width="12.7142857142857" style="140" customWidth="1"/>
    <col min="13" max="13" width="8.28571428571429" style="178" customWidth="1"/>
    <col min="14" max="14" width="15.4285714285714" style="139" customWidth="1"/>
    <col min="15" max="16" width="8.79047619047619" customWidth="1"/>
    <col min="17" max="16384" width="9.07619047619048" style="139"/>
  </cols>
  <sheetData>
    <row r="1" s="22" customFormat="1" customHeight="1" spans="1:14">
      <c r="A1" s="30" t="s">
        <v>116</v>
      </c>
      <c r="B1" s="31" t="s">
        <v>8</v>
      </c>
      <c r="D1" s="33"/>
      <c r="E1" s="33"/>
      <c r="F1" s="168"/>
      <c r="G1" s="34"/>
      <c r="H1" s="34"/>
      <c r="I1" s="34"/>
      <c r="J1" s="196"/>
      <c r="K1" s="196"/>
      <c r="L1" s="196"/>
      <c r="M1" s="34"/>
    </row>
    <row r="2" s="113" customFormat="1" ht="20" customHeight="1" spans="1:14">
      <c r="A2" s="116" t="s">
        <v>414</v>
      </c>
      <c r="B2" s="117"/>
      <c r="C2" s="117"/>
      <c r="D2" s="117"/>
      <c r="E2" s="117"/>
      <c r="F2" s="117"/>
      <c r="G2" s="117"/>
      <c r="H2" s="117"/>
      <c r="I2" s="117"/>
      <c r="J2" s="117"/>
      <c r="K2" s="117"/>
      <c r="L2" s="117"/>
      <c r="M2" s="117"/>
      <c r="N2" s="117"/>
    </row>
    <row r="3" s="113" customFormat="1" ht="11.2" customHeight="1" spans="1:14">
      <c r="A3" s="118"/>
      <c r="B3" s="118"/>
      <c r="C3" s="118"/>
      <c r="D3" s="118"/>
      <c r="E3" s="118"/>
      <c r="F3" s="118"/>
      <c r="G3" s="197"/>
      <c r="H3" s="197"/>
      <c r="I3" s="197"/>
      <c r="J3" s="197"/>
      <c r="K3" s="197"/>
      <c r="L3" s="197"/>
      <c r="M3" s="197"/>
      <c r="N3" s="38" t="s">
        <v>415</v>
      </c>
    </row>
    <row r="4" s="27" customFormat="1" ht="13.05" customHeight="1" spans="1:14">
      <c r="A4" s="39" t="e">
        <f>#REF!&amp;#REF!&amp;#REF!&amp;#REF!&amp;#REF!&amp;#REF!&amp;#REF!</f>
        <v>#REF!</v>
      </c>
      <c r="B4" s="39"/>
      <c r="C4" s="39"/>
      <c r="D4" s="39"/>
      <c r="E4" s="39"/>
      <c r="F4" s="39"/>
      <c r="G4" s="39"/>
      <c r="H4" s="39"/>
      <c r="I4" s="39"/>
      <c r="J4" s="39"/>
      <c r="K4" s="39"/>
      <c r="L4" s="39"/>
      <c r="M4" s="39"/>
      <c r="N4" s="39"/>
    </row>
    <row r="5" s="27" customFormat="1" ht="11.2" customHeight="1" spans="1:14">
      <c r="A5" s="40" t="e">
        <f>#REF!&amp;#REF!</f>
        <v>#REF!</v>
      </c>
      <c r="B5" s="40"/>
      <c r="D5" s="28"/>
      <c r="E5" s="41"/>
      <c r="F5" s="499"/>
      <c r="G5" s="88"/>
      <c r="H5" s="88"/>
      <c r="I5" s="88"/>
      <c r="J5" s="148"/>
      <c r="K5" s="164"/>
      <c r="L5" s="164"/>
      <c r="M5" s="29"/>
      <c r="N5" s="44" t="s">
        <v>35</v>
      </c>
    </row>
    <row r="6" s="24" customFormat="1" ht="18" customHeight="1" spans="1:14">
      <c r="A6" s="45" t="s">
        <v>102</v>
      </c>
      <c r="B6" s="122" t="s">
        <v>191</v>
      </c>
      <c r="C6" s="122" t="s">
        <v>199</v>
      </c>
      <c r="D6" s="123" t="s">
        <v>200</v>
      </c>
      <c r="E6" s="123" t="s">
        <v>193</v>
      </c>
      <c r="F6" s="500" t="s">
        <v>201</v>
      </c>
      <c r="G6" s="199" t="s">
        <v>202</v>
      </c>
      <c r="H6" s="199" t="s">
        <v>120</v>
      </c>
      <c r="I6" s="199" t="s">
        <v>121</v>
      </c>
      <c r="J6" s="201" t="s">
        <v>122</v>
      </c>
      <c r="K6" s="150" t="s">
        <v>123</v>
      </c>
      <c r="L6" s="150" t="s">
        <v>168</v>
      </c>
      <c r="M6" s="49" t="s">
        <v>125</v>
      </c>
      <c r="N6" s="122" t="s">
        <v>174</v>
      </c>
    </row>
    <row r="7" s="25" customFormat="1" ht="14" customHeight="1" spans="1:14">
      <c r="A7" s="50">
        <v>1</v>
      </c>
      <c r="B7" s="51"/>
      <c r="C7" s="51"/>
      <c r="D7" s="52"/>
      <c r="E7" s="52"/>
      <c r="F7" s="171"/>
      <c r="G7" s="53"/>
      <c r="H7" s="53"/>
      <c r="I7" s="53"/>
      <c r="J7" s="86">
        <f>H7+I7</f>
        <v>0</v>
      </c>
      <c r="K7" s="55"/>
      <c r="L7" s="155">
        <f t="shared" ref="L7:L35" si="0">IF((K7-J7)=0,0,K7-J7)</f>
        <v>0</v>
      </c>
      <c r="M7" s="156">
        <f>IF(L7=0,0,IF(L7=K7,100,IF(J7&lt;0,-(L7/J7*100),IF(L7&gt;0,ABS(L7/J7*100),(L7/J7*100)))))</f>
        <v>0</v>
      </c>
      <c r="N7" s="51"/>
    </row>
    <row r="8" s="25" customFormat="1" ht="14" customHeight="1" spans="1:14">
      <c r="A8" s="50"/>
      <c r="B8" s="51"/>
      <c r="C8" s="51"/>
      <c r="D8" s="52"/>
      <c r="E8" s="52"/>
      <c r="F8" s="171"/>
      <c r="G8" s="53"/>
      <c r="H8" s="53"/>
      <c r="I8" s="53"/>
      <c r="J8" s="86">
        <f t="shared" ref="J8:J34" si="1">H8+I8</f>
        <v>0</v>
      </c>
      <c r="K8" s="55"/>
      <c r="L8" s="155">
        <f t="shared" si="0"/>
        <v>0</v>
      </c>
      <c r="M8" s="156">
        <f t="shared" ref="M8:M35" si="2">IF(L8=0,0,IF(L8=K8,100,IF(J8&lt;0,-(L8/J8*100),IF(L8&gt;0,ABS(L8/J8*100),(L8/J8*100)))))</f>
        <v>0</v>
      </c>
      <c r="N8" s="51"/>
    </row>
    <row r="9" s="25" customFormat="1" ht="14" customHeight="1" spans="1:14">
      <c r="A9" s="50"/>
      <c r="B9" s="51"/>
      <c r="C9" s="51"/>
      <c r="D9" s="52"/>
      <c r="E9" s="52"/>
      <c r="F9" s="171"/>
      <c r="G9" s="53"/>
      <c r="H9" s="53"/>
      <c r="I9" s="53"/>
      <c r="J9" s="86">
        <f t="shared" si="1"/>
        <v>0</v>
      </c>
      <c r="K9" s="55"/>
      <c r="L9" s="155">
        <f t="shared" si="0"/>
        <v>0</v>
      </c>
      <c r="M9" s="156">
        <f t="shared" si="2"/>
        <v>0</v>
      </c>
      <c r="N9" s="51"/>
    </row>
    <row r="10" s="25" customFormat="1" ht="14" customHeight="1" spans="1:14">
      <c r="A10" s="50"/>
      <c r="B10" s="51"/>
      <c r="C10" s="51"/>
      <c r="D10" s="52"/>
      <c r="E10" s="52"/>
      <c r="F10" s="171"/>
      <c r="G10" s="53"/>
      <c r="H10" s="53"/>
      <c r="I10" s="53"/>
      <c r="J10" s="86">
        <f t="shared" si="1"/>
        <v>0</v>
      </c>
      <c r="K10" s="55"/>
      <c r="L10" s="155">
        <f t="shared" si="0"/>
        <v>0</v>
      </c>
      <c r="M10" s="156">
        <f t="shared" si="2"/>
        <v>0</v>
      </c>
      <c r="N10" s="51"/>
    </row>
    <row r="11" s="25" customFormat="1" ht="14" customHeight="1" spans="1:14">
      <c r="A11" s="50"/>
      <c r="B11" s="51"/>
      <c r="C11" s="51"/>
      <c r="D11" s="52"/>
      <c r="E11" s="52"/>
      <c r="F11" s="171"/>
      <c r="G11" s="53"/>
      <c r="H11" s="53"/>
      <c r="I11" s="53"/>
      <c r="J11" s="86">
        <f t="shared" si="1"/>
        <v>0</v>
      </c>
      <c r="K11" s="55"/>
      <c r="L11" s="155">
        <f t="shared" si="0"/>
        <v>0</v>
      </c>
      <c r="M11" s="156">
        <f t="shared" si="2"/>
        <v>0</v>
      </c>
      <c r="N11" s="51"/>
    </row>
    <row r="12" s="25" customFormat="1" ht="14" customHeight="1" spans="1:14">
      <c r="A12" s="50"/>
      <c r="B12" s="51"/>
      <c r="C12" s="51"/>
      <c r="D12" s="52"/>
      <c r="E12" s="52"/>
      <c r="F12" s="171"/>
      <c r="G12" s="53"/>
      <c r="H12" s="53"/>
      <c r="I12" s="53"/>
      <c r="J12" s="86">
        <f t="shared" si="1"/>
        <v>0</v>
      </c>
      <c r="K12" s="55"/>
      <c r="L12" s="155">
        <f t="shared" si="0"/>
        <v>0</v>
      </c>
      <c r="M12" s="156">
        <f t="shared" si="2"/>
        <v>0</v>
      </c>
      <c r="N12" s="51"/>
    </row>
    <row r="13" s="25" customFormat="1" ht="14" customHeight="1" spans="1:14">
      <c r="A13" s="50"/>
      <c r="B13" s="51"/>
      <c r="C13" s="51"/>
      <c r="D13" s="52"/>
      <c r="E13" s="52"/>
      <c r="F13" s="171"/>
      <c r="G13" s="53"/>
      <c r="H13" s="53"/>
      <c r="I13" s="53"/>
      <c r="J13" s="86">
        <f t="shared" si="1"/>
        <v>0</v>
      </c>
      <c r="K13" s="55"/>
      <c r="L13" s="155">
        <f t="shared" si="0"/>
        <v>0</v>
      </c>
      <c r="M13" s="156">
        <f t="shared" si="2"/>
        <v>0</v>
      </c>
      <c r="N13" s="51"/>
    </row>
    <row r="14" s="25" customFormat="1" ht="14" customHeight="1" spans="1:14">
      <c r="A14" s="50"/>
      <c r="B14" s="51"/>
      <c r="C14" s="51"/>
      <c r="D14" s="52"/>
      <c r="E14" s="52"/>
      <c r="F14" s="171"/>
      <c r="G14" s="53"/>
      <c r="H14" s="53"/>
      <c r="I14" s="53"/>
      <c r="J14" s="86">
        <f t="shared" si="1"/>
        <v>0</v>
      </c>
      <c r="K14" s="55"/>
      <c r="L14" s="155">
        <f t="shared" si="0"/>
        <v>0</v>
      </c>
      <c r="M14" s="156">
        <f t="shared" si="2"/>
        <v>0</v>
      </c>
      <c r="N14" s="51"/>
    </row>
    <row r="15" s="25" customFormat="1" ht="14" customHeight="1" spans="1:14">
      <c r="A15" s="50"/>
      <c r="B15" s="51"/>
      <c r="C15" s="51"/>
      <c r="D15" s="52"/>
      <c r="E15" s="52"/>
      <c r="F15" s="171"/>
      <c r="G15" s="53"/>
      <c r="H15" s="53"/>
      <c r="I15" s="53"/>
      <c r="J15" s="86">
        <f t="shared" si="1"/>
        <v>0</v>
      </c>
      <c r="K15" s="55"/>
      <c r="L15" s="155">
        <f t="shared" si="0"/>
        <v>0</v>
      </c>
      <c r="M15" s="156">
        <f t="shared" si="2"/>
        <v>0</v>
      </c>
      <c r="N15" s="51"/>
    </row>
    <row r="16" s="25" customFormat="1" ht="14" customHeight="1" spans="1:14">
      <c r="A16" s="50"/>
      <c r="B16" s="51"/>
      <c r="C16" s="51"/>
      <c r="D16" s="52"/>
      <c r="E16" s="52"/>
      <c r="F16" s="171"/>
      <c r="G16" s="53"/>
      <c r="H16" s="53"/>
      <c r="I16" s="53"/>
      <c r="J16" s="86">
        <f t="shared" si="1"/>
        <v>0</v>
      </c>
      <c r="K16" s="55"/>
      <c r="L16" s="155">
        <f t="shared" si="0"/>
        <v>0</v>
      </c>
      <c r="M16" s="156">
        <f t="shared" si="2"/>
        <v>0</v>
      </c>
      <c r="N16" s="51"/>
    </row>
    <row r="17" s="25" customFormat="1" ht="14" customHeight="1" spans="1:14">
      <c r="A17" s="50"/>
      <c r="B17" s="51"/>
      <c r="C17" s="51"/>
      <c r="D17" s="52"/>
      <c r="E17" s="52"/>
      <c r="F17" s="171"/>
      <c r="G17" s="53"/>
      <c r="H17" s="53"/>
      <c r="I17" s="53"/>
      <c r="J17" s="86">
        <f t="shared" si="1"/>
        <v>0</v>
      </c>
      <c r="K17" s="55"/>
      <c r="L17" s="155">
        <f t="shared" si="0"/>
        <v>0</v>
      </c>
      <c r="M17" s="156">
        <f t="shared" si="2"/>
        <v>0</v>
      </c>
      <c r="N17" s="51"/>
    </row>
    <row r="18" s="25" customFormat="1" ht="14" customHeight="1" spans="1:14">
      <c r="A18" s="50"/>
      <c r="B18" s="51"/>
      <c r="C18" s="51"/>
      <c r="D18" s="52"/>
      <c r="E18" s="52"/>
      <c r="F18" s="171"/>
      <c r="G18" s="53"/>
      <c r="H18" s="53"/>
      <c r="I18" s="53"/>
      <c r="J18" s="86">
        <f t="shared" si="1"/>
        <v>0</v>
      </c>
      <c r="K18" s="55"/>
      <c r="L18" s="155">
        <f t="shared" si="0"/>
        <v>0</v>
      </c>
      <c r="M18" s="156">
        <f t="shared" si="2"/>
        <v>0</v>
      </c>
      <c r="N18" s="51"/>
    </row>
    <row r="19" s="25" customFormat="1" ht="14" customHeight="1" spans="1:14">
      <c r="A19" s="50"/>
      <c r="B19" s="51"/>
      <c r="C19" s="51"/>
      <c r="D19" s="52"/>
      <c r="E19" s="52"/>
      <c r="F19" s="171"/>
      <c r="G19" s="53"/>
      <c r="H19" s="53"/>
      <c r="I19" s="53"/>
      <c r="J19" s="86">
        <f t="shared" si="1"/>
        <v>0</v>
      </c>
      <c r="K19" s="55"/>
      <c r="L19" s="155">
        <f t="shared" si="0"/>
        <v>0</v>
      </c>
      <c r="M19" s="156">
        <f t="shared" si="2"/>
        <v>0</v>
      </c>
      <c r="N19" s="51"/>
    </row>
    <row r="20" s="25" customFormat="1" ht="14" customHeight="1" spans="1:14">
      <c r="A20" s="50"/>
      <c r="B20" s="51"/>
      <c r="C20" s="51"/>
      <c r="D20" s="52"/>
      <c r="E20" s="52"/>
      <c r="F20" s="171"/>
      <c r="G20" s="53"/>
      <c r="H20" s="53"/>
      <c r="I20" s="53"/>
      <c r="J20" s="86">
        <f t="shared" si="1"/>
        <v>0</v>
      </c>
      <c r="K20" s="55"/>
      <c r="L20" s="155">
        <f t="shared" si="0"/>
        <v>0</v>
      </c>
      <c r="M20" s="156">
        <f t="shared" si="2"/>
        <v>0</v>
      </c>
      <c r="N20" s="51"/>
    </row>
    <row r="21" s="25" customFormat="1" ht="14" customHeight="1" spans="1:14">
      <c r="A21" s="50"/>
      <c r="B21" s="51"/>
      <c r="C21" s="51"/>
      <c r="D21" s="52"/>
      <c r="E21" s="52"/>
      <c r="F21" s="171"/>
      <c r="G21" s="53"/>
      <c r="H21" s="53"/>
      <c r="I21" s="53"/>
      <c r="J21" s="86">
        <f t="shared" si="1"/>
        <v>0</v>
      </c>
      <c r="K21" s="55"/>
      <c r="L21" s="155">
        <f t="shared" si="0"/>
        <v>0</v>
      </c>
      <c r="M21" s="156">
        <f t="shared" si="2"/>
        <v>0</v>
      </c>
      <c r="N21" s="51"/>
    </row>
    <row r="22" s="25" customFormat="1" ht="14" customHeight="1" spans="1:14">
      <c r="A22" s="50"/>
      <c r="B22" s="51"/>
      <c r="C22" s="51"/>
      <c r="D22" s="52"/>
      <c r="E22" s="52"/>
      <c r="F22" s="171"/>
      <c r="G22" s="53"/>
      <c r="H22" s="53"/>
      <c r="I22" s="53"/>
      <c r="J22" s="86">
        <f t="shared" si="1"/>
        <v>0</v>
      </c>
      <c r="K22" s="55"/>
      <c r="L22" s="155">
        <f t="shared" si="0"/>
        <v>0</v>
      </c>
      <c r="M22" s="156">
        <f t="shared" si="2"/>
        <v>0</v>
      </c>
      <c r="N22" s="51"/>
    </row>
    <row r="23" s="25" customFormat="1" ht="14" customHeight="1" spans="1:14">
      <c r="A23" s="50"/>
      <c r="B23" s="51"/>
      <c r="C23" s="51"/>
      <c r="D23" s="52"/>
      <c r="E23" s="52"/>
      <c r="F23" s="171"/>
      <c r="G23" s="53"/>
      <c r="H23" s="53"/>
      <c r="I23" s="53"/>
      <c r="J23" s="86">
        <f t="shared" si="1"/>
        <v>0</v>
      </c>
      <c r="K23" s="55"/>
      <c r="L23" s="155">
        <f t="shared" si="0"/>
        <v>0</v>
      </c>
      <c r="M23" s="156">
        <f t="shared" si="2"/>
        <v>0</v>
      </c>
      <c r="N23" s="51"/>
    </row>
    <row r="24" s="25" customFormat="1" ht="14" customHeight="1" spans="1:14">
      <c r="A24" s="50"/>
      <c r="B24" s="51"/>
      <c r="C24" s="51"/>
      <c r="D24" s="52"/>
      <c r="E24" s="52"/>
      <c r="F24" s="171"/>
      <c r="G24" s="53"/>
      <c r="H24" s="53"/>
      <c r="I24" s="53"/>
      <c r="J24" s="86">
        <f t="shared" si="1"/>
        <v>0</v>
      </c>
      <c r="K24" s="55"/>
      <c r="L24" s="155">
        <f t="shared" si="0"/>
        <v>0</v>
      </c>
      <c r="M24" s="156">
        <f t="shared" si="2"/>
        <v>0</v>
      </c>
      <c r="N24" s="51"/>
    </row>
    <row r="25" s="25" customFormat="1" ht="14" customHeight="1" spans="1:14">
      <c r="A25" s="50"/>
      <c r="B25" s="51"/>
      <c r="C25" s="51"/>
      <c r="D25" s="52"/>
      <c r="E25" s="52"/>
      <c r="F25" s="171"/>
      <c r="G25" s="53"/>
      <c r="H25" s="53"/>
      <c r="I25" s="53"/>
      <c r="J25" s="86">
        <f t="shared" si="1"/>
        <v>0</v>
      </c>
      <c r="K25" s="55"/>
      <c r="L25" s="155">
        <f t="shared" si="0"/>
        <v>0</v>
      </c>
      <c r="M25" s="156">
        <f t="shared" si="2"/>
        <v>0</v>
      </c>
      <c r="N25" s="51"/>
    </row>
    <row r="26" s="25" customFormat="1" ht="14" customHeight="1" spans="1:14">
      <c r="A26" s="50"/>
      <c r="B26" s="51"/>
      <c r="C26" s="51"/>
      <c r="D26" s="52"/>
      <c r="E26" s="52"/>
      <c r="F26" s="171"/>
      <c r="G26" s="53"/>
      <c r="H26" s="53"/>
      <c r="I26" s="53"/>
      <c r="J26" s="86">
        <f t="shared" si="1"/>
        <v>0</v>
      </c>
      <c r="K26" s="55"/>
      <c r="L26" s="155">
        <f t="shared" si="0"/>
        <v>0</v>
      </c>
      <c r="M26" s="156">
        <f t="shared" si="2"/>
        <v>0</v>
      </c>
      <c r="N26" s="51"/>
    </row>
    <row r="27" s="25" customFormat="1" ht="14" customHeight="1" spans="1:14">
      <c r="A27" s="50"/>
      <c r="B27" s="51"/>
      <c r="C27" s="51"/>
      <c r="D27" s="52"/>
      <c r="E27" s="52"/>
      <c r="F27" s="171"/>
      <c r="G27" s="53"/>
      <c r="H27" s="53"/>
      <c r="I27" s="53"/>
      <c r="J27" s="86">
        <f t="shared" si="1"/>
        <v>0</v>
      </c>
      <c r="K27" s="55"/>
      <c r="L27" s="155">
        <f t="shared" si="0"/>
        <v>0</v>
      </c>
      <c r="M27" s="156">
        <f t="shared" si="2"/>
        <v>0</v>
      </c>
      <c r="N27" s="51"/>
    </row>
    <row r="28" s="25" customFormat="1" ht="14" customHeight="1" spans="1:14">
      <c r="A28" s="50"/>
      <c r="B28" s="51"/>
      <c r="C28" s="51"/>
      <c r="D28" s="52"/>
      <c r="E28" s="52"/>
      <c r="F28" s="171"/>
      <c r="G28" s="53"/>
      <c r="H28" s="53"/>
      <c r="I28" s="53"/>
      <c r="J28" s="86">
        <f t="shared" si="1"/>
        <v>0</v>
      </c>
      <c r="K28" s="55"/>
      <c r="L28" s="155">
        <f t="shared" si="0"/>
        <v>0</v>
      </c>
      <c r="M28" s="156">
        <f t="shared" si="2"/>
        <v>0</v>
      </c>
      <c r="N28" s="51"/>
    </row>
    <row r="29" s="25" customFormat="1" ht="14" customHeight="1" spans="1:14">
      <c r="A29" s="50"/>
      <c r="B29" s="51"/>
      <c r="C29" s="51"/>
      <c r="D29" s="52"/>
      <c r="E29" s="52"/>
      <c r="F29" s="171"/>
      <c r="G29" s="53"/>
      <c r="H29" s="53"/>
      <c r="I29" s="53"/>
      <c r="J29" s="86">
        <f t="shared" si="1"/>
        <v>0</v>
      </c>
      <c r="K29" s="55"/>
      <c r="L29" s="155">
        <f t="shared" si="0"/>
        <v>0</v>
      </c>
      <c r="M29" s="156">
        <f t="shared" si="2"/>
        <v>0</v>
      </c>
      <c r="N29" s="51"/>
    </row>
    <row r="30" s="25" customFormat="1" ht="14" customHeight="1" spans="1:14">
      <c r="A30" s="50"/>
      <c r="B30" s="51"/>
      <c r="C30" s="51"/>
      <c r="D30" s="52"/>
      <c r="E30" s="52"/>
      <c r="F30" s="171"/>
      <c r="G30" s="53"/>
      <c r="H30" s="53"/>
      <c r="I30" s="53"/>
      <c r="J30" s="86">
        <f t="shared" si="1"/>
        <v>0</v>
      </c>
      <c r="K30" s="55"/>
      <c r="L30" s="155">
        <f t="shared" si="0"/>
        <v>0</v>
      </c>
      <c r="M30" s="156">
        <f t="shared" si="2"/>
        <v>0</v>
      </c>
      <c r="N30" s="51"/>
    </row>
    <row r="31" s="25" customFormat="1" ht="14" customHeight="1" spans="1:14">
      <c r="A31" s="50"/>
      <c r="B31" s="51"/>
      <c r="C31" s="51"/>
      <c r="D31" s="52"/>
      <c r="E31" s="52"/>
      <c r="F31" s="171"/>
      <c r="G31" s="53"/>
      <c r="H31" s="53"/>
      <c r="I31" s="53"/>
      <c r="J31" s="86">
        <f t="shared" si="1"/>
        <v>0</v>
      </c>
      <c r="K31" s="55"/>
      <c r="L31" s="155">
        <f t="shared" si="0"/>
        <v>0</v>
      </c>
      <c r="M31" s="156">
        <f t="shared" si="2"/>
        <v>0</v>
      </c>
      <c r="N31" s="51"/>
    </row>
    <row r="32" s="25" customFormat="1" ht="14" customHeight="1" spans="1:14">
      <c r="A32" s="50"/>
      <c r="B32" s="51"/>
      <c r="C32" s="51"/>
      <c r="D32" s="52"/>
      <c r="E32" s="52"/>
      <c r="F32" s="171"/>
      <c r="G32" s="53"/>
      <c r="H32" s="53"/>
      <c r="I32" s="53"/>
      <c r="J32" s="86">
        <f t="shared" si="1"/>
        <v>0</v>
      </c>
      <c r="K32" s="55"/>
      <c r="L32" s="155">
        <f t="shared" si="0"/>
        <v>0</v>
      </c>
      <c r="M32" s="156">
        <f t="shared" si="2"/>
        <v>0</v>
      </c>
      <c r="N32" s="51"/>
    </row>
    <row r="33" s="25" customFormat="1" ht="14" customHeight="1" spans="1:14">
      <c r="A33" s="50"/>
      <c r="B33" s="51"/>
      <c r="C33" s="51"/>
      <c r="D33" s="52"/>
      <c r="E33" s="52"/>
      <c r="F33" s="171"/>
      <c r="G33" s="53"/>
      <c r="H33" s="53"/>
      <c r="I33" s="53"/>
      <c r="J33" s="86">
        <f t="shared" si="1"/>
        <v>0</v>
      </c>
      <c r="K33" s="55"/>
      <c r="L33" s="155">
        <f t="shared" si="0"/>
        <v>0</v>
      </c>
      <c r="M33" s="156">
        <f t="shared" si="2"/>
        <v>0</v>
      </c>
      <c r="N33" s="51"/>
    </row>
    <row r="34" s="25" customFormat="1" ht="14" customHeight="1" spans="1:14">
      <c r="A34" s="50"/>
      <c r="B34" s="51"/>
      <c r="C34" s="51"/>
      <c r="D34" s="52"/>
      <c r="E34" s="52"/>
      <c r="F34" s="171"/>
      <c r="G34" s="53"/>
      <c r="H34" s="53"/>
      <c r="I34" s="53"/>
      <c r="J34" s="86">
        <f t="shared" si="1"/>
        <v>0</v>
      </c>
      <c r="K34" s="55"/>
      <c r="L34" s="155">
        <f t="shared" si="0"/>
        <v>0</v>
      </c>
      <c r="M34" s="156">
        <f t="shared" si="2"/>
        <v>0</v>
      </c>
      <c r="N34" s="51"/>
    </row>
    <row r="35" s="26" customFormat="1" ht="14" customHeight="1" spans="1:14">
      <c r="A35" s="127"/>
      <c r="B35" s="128" t="s">
        <v>72</v>
      </c>
      <c r="C35" s="56"/>
      <c r="D35" s="58"/>
      <c r="E35" s="58"/>
      <c r="F35" s="172"/>
      <c r="G35" s="87"/>
      <c r="H35" s="54">
        <f>ROUND(SUM(H7:H34),2)</f>
        <v>0</v>
      </c>
      <c r="I35" s="54">
        <f>ROUND(SUM(I7:I34),2)</f>
        <v>0</v>
      </c>
      <c r="J35" s="54">
        <f>ROUND(SUM(J7:J34),2)</f>
        <v>0</v>
      </c>
      <c r="K35" s="54">
        <f>ROUND(SUM(K7:K34),2)</f>
        <v>0</v>
      </c>
      <c r="L35" s="54">
        <f t="shared" si="0"/>
        <v>0</v>
      </c>
      <c r="M35" s="183">
        <f t="shared" si="2"/>
        <v>0</v>
      </c>
      <c r="N35" s="56"/>
    </row>
    <row r="36" s="27" customFormat="1" ht="13.05" customHeight="1" spans="1:14">
      <c r="A36" s="59" t="e">
        <f>#REF!&amp;#REF!</f>
        <v>#REF!</v>
      </c>
      <c r="C36" s="130"/>
      <c r="D36" s="407"/>
      <c r="E36" s="28"/>
      <c r="F36" s="501"/>
      <c r="G36" s="205"/>
      <c r="H36" s="205"/>
      <c r="I36" s="205"/>
      <c r="J36" s="206" t="e">
        <f>#REF!</f>
        <v>#REF!</v>
      </c>
      <c r="K36" s="29"/>
      <c r="L36" s="29"/>
      <c r="M36" s="29"/>
    </row>
    <row r="37" s="27" customFormat="1" customHeight="1" spans="1:14">
      <c r="A37" s="27" t="e">
        <f>#REF!&amp;#REF!&amp;#REF!&amp;#REF!&amp;#REF!&amp;#REF!&amp;#REF!</f>
        <v>#REF!</v>
      </c>
      <c r="D37" s="28"/>
      <c r="E37" s="28"/>
      <c r="F37" s="167"/>
      <c r="G37" s="29"/>
      <c r="H37" s="29"/>
      <c r="I37" s="29"/>
      <c r="J37" s="148" t="e">
        <f>#REF!&amp;#REF!</f>
        <v>#REF!</v>
      </c>
      <c r="K37" s="148"/>
      <c r="L37" s="148"/>
      <c r="M37" s="29"/>
    </row>
    <row r="38" s="27" customFormat="1" customHeight="1" spans="1:14">
      <c r="D38" s="28"/>
      <c r="E38" s="28"/>
      <c r="F38" s="167"/>
      <c r="G38" s="29"/>
      <c r="H38" s="29"/>
      <c r="I38" s="29"/>
      <c r="J38" s="148"/>
      <c r="K38" s="148"/>
      <c r="L38" s="148"/>
      <c r="M38" s="29"/>
    </row>
    <row r="39" s="27" customFormat="1" customHeight="1" spans="1:14">
      <c r="D39" s="28"/>
      <c r="E39" s="28"/>
      <c r="F39" s="167"/>
      <c r="G39" s="29"/>
      <c r="H39" s="29"/>
      <c r="I39" s="29"/>
      <c r="J39" s="148"/>
      <c r="K39" s="148"/>
      <c r="L39" s="148"/>
      <c r="M39" s="29"/>
    </row>
    <row r="40" s="27" customFormat="1" customHeight="1" spans="1:14">
      <c r="D40" s="28"/>
      <c r="E40" s="28"/>
      <c r="F40" s="167"/>
      <c r="G40" s="29"/>
      <c r="H40" s="29"/>
      <c r="I40" s="29"/>
      <c r="J40" s="148"/>
      <c r="K40" s="148"/>
      <c r="L40" s="148"/>
      <c r="M40" s="29"/>
    </row>
    <row r="41" s="27" customFormat="1" customHeight="1" spans="1:14">
      <c r="D41" s="28"/>
      <c r="E41" s="28"/>
      <c r="F41" s="167"/>
      <c r="G41" s="29"/>
      <c r="H41" s="29"/>
      <c r="I41" s="29"/>
      <c r="J41" s="148"/>
      <c r="K41" s="148"/>
      <c r="L41" s="148"/>
      <c r="M41" s="29"/>
    </row>
    <row r="42" s="27" customFormat="1" customHeight="1" spans="1:14">
      <c r="D42" s="28"/>
      <c r="E42" s="28"/>
      <c r="F42" s="167"/>
      <c r="G42" s="29"/>
      <c r="H42" s="29"/>
      <c r="I42" s="29"/>
      <c r="J42" s="148"/>
      <c r="K42" s="148"/>
      <c r="L42" s="148"/>
      <c r="M42" s="29"/>
    </row>
    <row r="43" s="27" customFormat="1" customHeight="1" spans="1:14">
      <c r="D43" s="28"/>
      <c r="E43" s="28"/>
      <c r="F43" s="167"/>
      <c r="G43" s="29"/>
      <c r="H43" s="29"/>
      <c r="I43" s="29"/>
      <c r="J43" s="148"/>
      <c r="K43" s="148"/>
      <c r="L43" s="148"/>
      <c r="M43" s="29"/>
    </row>
    <row r="44" s="27" customFormat="1" customHeight="1" spans="1:14">
      <c r="D44" s="28"/>
      <c r="E44" s="28"/>
      <c r="F44" s="167"/>
      <c r="G44" s="29"/>
      <c r="H44" s="29"/>
      <c r="I44" s="29"/>
      <c r="J44" s="148"/>
      <c r="K44" s="148"/>
      <c r="L44" s="148"/>
      <c r="M44" s="29"/>
    </row>
    <row r="45" s="27" customFormat="1" customHeight="1" spans="1:14">
      <c r="D45" s="28"/>
      <c r="E45" s="28"/>
      <c r="F45" s="167"/>
      <c r="G45" s="29"/>
      <c r="H45" s="29"/>
      <c r="I45" s="29"/>
      <c r="J45" s="148"/>
      <c r="K45" s="148"/>
      <c r="L45" s="148"/>
      <c r="M45" s="29"/>
    </row>
    <row r="46" s="27" customFormat="1" customHeight="1" spans="1:14">
      <c r="D46" s="28"/>
      <c r="E46" s="28"/>
      <c r="F46" s="167"/>
      <c r="G46" s="29"/>
      <c r="H46" s="29"/>
      <c r="I46" s="29"/>
      <c r="J46" s="148"/>
      <c r="K46" s="148"/>
      <c r="L46" s="148"/>
      <c r="M46" s="29"/>
    </row>
    <row r="47" s="27" customFormat="1" customHeight="1" spans="1:14">
      <c r="D47" s="28"/>
      <c r="E47" s="28"/>
      <c r="F47" s="167"/>
      <c r="G47" s="29"/>
      <c r="H47" s="29"/>
      <c r="I47" s="29"/>
      <c r="J47" s="148"/>
      <c r="K47" s="148"/>
      <c r="L47" s="148"/>
      <c r="M47" s="29"/>
    </row>
    <row r="48" s="27" customFormat="1" customHeight="1" spans="1:14">
      <c r="D48" s="28"/>
      <c r="E48" s="28"/>
      <c r="F48" s="167"/>
      <c r="G48" s="29"/>
      <c r="H48" s="29"/>
      <c r="I48" s="29"/>
      <c r="J48" s="148"/>
      <c r="K48" s="148"/>
      <c r="L48" s="148"/>
      <c r="M48" s="29"/>
    </row>
    <row r="49" s="27" customFormat="1" customHeight="1" spans="4:13">
      <c r="D49" s="28"/>
      <c r="E49" s="28"/>
      <c r="F49" s="167"/>
      <c r="G49" s="29"/>
      <c r="H49" s="29"/>
      <c r="I49" s="29"/>
      <c r="J49" s="148"/>
      <c r="K49" s="148"/>
      <c r="L49" s="148"/>
      <c r="M49" s="29"/>
    </row>
    <row r="50" s="27" customFormat="1" customHeight="1" spans="4:13">
      <c r="D50" s="28"/>
      <c r="E50" s="28"/>
      <c r="F50" s="167"/>
      <c r="G50" s="29"/>
      <c r="H50" s="29"/>
      <c r="I50" s="29"/>
      <c r="J50" s="148"/>
      <c r="K50" s="148"/>
      <c r="L50" s="148"/>
      <c r="M50" s="29"/>
    </row>
    <row r="51" s="27" customFormat="1" customHeight="1" spans="4:13">
      <c r="D51" s="28"/>
      <c r="E51" s="28"/>
      <c r="F51" s="167"/>
      <c r="G51" s="29"/>
      <c r="H51" s="29"/>
      <c r="I51" s="29"/>
      <c r="J51" s="148"/>
      <c r="K51" s="148"/>
      <c r="L51" s="148"/>
      <c r="M51" s="29"/>
    </row>
    <row r="52" s="27" customFormat="1" customHeight="1" spans="4:13">
      <c r="D52" s="28"/>
      <c r="E52" s="28"/>
      <c r="F52" s="167"/>
      <c r="G52" s="29"/>
      <c r="H52" s="29"/>
      <c r="I52" s="29"/>
      <c r="J52" s="148"/>
      <c r="K52" s="148"/>
      <c r="L52" s="148"/>
      <c r="M52" s="29"/>
    </row>
    <row r="53" s="27" customFormat="1" customHeight="1" spans="4:13">
      <c r="D53" s="28"/>
      <c r="E53" s="28"/>
      <c r="F53" s="167"/>
      <c r="G53" s="29"/>
      <c r="H53" s="29"/>
      <c r="I53" s="29"/>
      <c r="J53" s="148"/>
      <c r="K53" s="148"/>
      <c r="L53" s="148"/>
      <c r="M53" s="29"/>
    </row>
    <row r="54" s="27" customFormat="1" customHeight="1" spans="4:13">
      <c r="D54" s="28"/>
      <c r="E54" s="28"/>
      <c r="F54" s="167"/>
      <c r="G54" s="29"/>
      <c r="H54" s="29"/>
      <c r="I54" s="29"/>
      <c r="J54" s="148"/>
      <c r="K54" s="148"/>
      <c r="L54" s="148"/>
      <c r="M54" s="29"/>
    </row>
    <row r="55" s="27" customFormat="1" customHeight="1" spans="4:13">
      <c r="D55" s="28"/>
      <c r="E55" s="28"/>
      <c r="F55" s="167"/>
      <c r="G55" s="29"/>
      <c r="H55" s="29"/>
      <c r="I55" s="29"/>
      <c r="J55" s="148"/>
      <c r="K55" s="148"/>
      <c r="L55" s="148"/>
      <c r="M55" s="29"/>
    </row>
    <row r="56" s="27" customFormat="1" customHeight="1" spans="4:13">
      <c r="D56" s="28"/>
      <c r="E56" s="28"/>
      <c r="F56" s="167"/>
      <c r="G56" s="29"/>
      <c r="H56" s="29"/>
      <c r="I56" s="29"/>
      <c r="J56" s="148"/>
      <c r="K56" s="148"/>
      <c r="L56" s="148"/>
      <c r="M56" s="29"/>
    </row>
    <row r="57" s="27" customFormat="1" customHeight="1" spans="4:13">
      <c r="D57" s="28"/>
      <c r="E57" s="28"/>
      <c r="F57" s="167"/>
      <c r="G57" s="29"/>
      <c r="H57" s="29"/>
      <c r="I57" s="29"/>
      <c r="J57" s="148"/>
      <c r="K57" s="148"/>
      <c r="L57" s="148"/>
      <c r="M57" s="29"/>
    </row>
    <row r="58" s="27" customFormat="1" customHeight="1" spans="4:13">
      <c r="D58" s="28"/>
      <c r="E58" s="28"/>
      <c r="F58" s="167"/>
      <c r="G58" s="29"/>
      <c r="H58" s="29"/>
      <c r="I58" s="29"/>
      <c r="J58" s="148"/>
      <c r="K58" s="148"/>
      <c r="L58" s="148"/>
      <c r="M58" s="29"/>
    </row>
    <row r="59" s="27" customFormat="1" customHeight="1" spans="4:13">
      <c r="D59" s="28"/>
      <c r="E59" s="28"/>
      <c r="F59" s="167"/>
      <c r="G59" s="29"/>
      <c r="H59" s="29"/>
      <c r="I59" s="29"/>
      <c r="J59" s="148"/>
      <c r="K59" s="148"/>
      <c r="L59" s="148"/>
      <c r="M59" s="29"/>
    </row>
    <row r="60" s="27" customFormat="1" customHeight="1" spans="4:13">
      <c r="D60" s="28"/>
      <c r="E60" s="28"/>
      <c r="F60" s="167"/>
      <c r="G60" s="29"/>
      <c r="H60" s="29"/>
      <c r="I60" s="29"/>
      <c r="J60" s="148"/>
      <c r="K60" s="148"/>
      <c r="L60" s="148"/>
      <c r="M60" s="29"/>
    </row>
    <row r="61" s="27" customFormat="1" customHeight="1" spans="4:13">
      <c r="D61" s="28"/>
      <c r="E61" s="28"/>
      <c r="F61" s="167"/>
      <c r="G61" s="29"/>
      <c r="H61" s="29"/>
      <c r="I61" s="29"/>
      <c r="J61" s="148"/>
      <c r="K61" s="148"/>
      <c r="L61" s="148"/>
      <c r="M61" s="29"/>
    </row>
    <row r="62" s="27" customFormat="1" customHeight="1" spans="4:13">
      <c r="D62" s="28"/>
      <c r="E62" s="28"/>
      <c r="F62" s="167"/>
      <c r="G62" s="29"/>
      <c r="H62" s="29"/>
      <c r="I62" s="29"/>
      <c r="J62" s="148"/>
      <c r="K62" s="148"/>
      <c r="L62" s="148"/>
      <c r="M62" s="29"/>
    </row>
    <row r="63" s="27" customFormat="1" customHeight="1" spans="4:13">
      <c r="D63" s="28"/>
      <c r="E63" s="28"/>
      <c r="F63" s="167"/>
      <c r="G63" s="29"/>
      <c r="H63" s="29"/>
      <c r="I63" s="29"/>
      <c r="J63" s="148"/>
      <c r="K63" s="148"/>
      <c r="L63" s="148"/>
      <c r="M63" s="29"/>
    </row>
    <row r="64" s="27" customFormat="1" customHeight="1" spans="4:13">
      <c r="D64" s="28"/>
      <c r="E64" s="28"/>
      <c r="F64" s="167"/>
      <c r="G64" s="29"/>
      <c r="H64" s="29"/>
      <c r="I64" s="29"/>
      <c r="J64" s="148"/>
      <c r="K64" s="148"/>
      <c r="L64" s="148"/>
      <c r="M64" s="29"/>
    </row>
    <row r="65" s="27" customFormat="1" customHeight="1" spans="4:13">
      <c r="D65" s="28"/>
      <c r="E65" s="28"/>
      <c r="F65" s="167"/>
      <c r="G65" s="29"/>
      <c r="H65" s="29"/>
      <c r="I65" s="29"/>
      <c r="J65" s="148"/>
      <c r="K65" s="148"/>
      <c r="L65" s="148"/>
      <c r="M65" s="29"/>
    </row>
    <row r="66" s="27" customFormat="1" customHeight="1" spans="4:13">
      <c r="D66" s="28"/>
      <c r="E66" s="28"/>
      <c r="F66" s="167"/>
      <c r="G66" s="29"/>
      <c r="H66" s="29"/>
      <c r="I66" s="29"/>
      <c r="J66" s="148"/>
      <c r="K66" s="148"/>
      <c r="L66" s="148"/>
      <c r="M66" s="29"/>
    </row>
    <row r="67" s="27" customFormat="1" customHeight="1" spans="4:13">
      <c r="D67" s="28"/>
      <c r="E67" s="28"/>
      <c r="F67" s="167"/>
      <c r="G67" s="29"/>
      <c r="H67" s="29"/>
      <c r="I67" s="29"/>
      <c r="J67" s="148"/>
      <c r="K67" s="148"/>
      <c r="L67" s="148"/>
      <c r="M67" s="29"/>
    </row>
    <row r="68" s="27" customFormat="1" customHeight="1" spans="4:13">
      <c r="D68" s="28"/>
      <c r="E68" s="28"/>
      <c r="F68" s="167"/>
      <c r="G68" s="29"/>
      <c r="H68" s="29"/>
      <c r="I68" s="29"/>
      <c r="J68" s="148"/>
      <c r="K68" s="148"/>
      <c r="L68" s="148"/>
      <c r="M68" s="29"/>
    </row>
    <row r="69" s="27" customFormat="1" customHeight="1" spans="4:13">
      <c r="D69" s="28"/>
      <c r="E69" s="28"/>
      <c r="F69" s="167"/>
      <c r="G69" s="29"/>
      <c r="H69" s="29"/>
      <c r="I69" s="29"/>
      <c r="J69" s="148"/>
      <c r="K69" s="148"/>
      <c r="L69" s="148"/>
      <c r="M69" s="29"/>
    </row>
    <row r="70" s="27" customFormat="1" customHeight="1" spans="4:13">
      <c r="D70" s="28"/>
      <c r="E70" s="28"/>
      <c r="F70" s="167"/>
      <c r="G70" s="29"/>
      <c r="H70" s="29"/>
      <c r="I70" s="29"/>
      <c r="J70" s="148"/>
      <c r="K70" s="148"/>
      <c r="L70" s="148"/>
      <c r="M70" s="29"/>
    </row>
    <row r="71" s="27" customFormat="1" customHeight="1" spans="4:13">
      <c r="D71" s="28"/>
      <c r="E71" s="28"/>
      <c r="F71" s="167"/>
      <c r="G71" s="29"/>
      <c r="H71" s="29"/>
      <c r="I71" s="29"/>
      <c r="J71" s="148"/>
      <c r="K71" s="148"/>
      <c r="L71" s="148"/>
      <c r="M71" s="29"/>
    </row>
    <row r="72" s="27" customFormat="1" customHeight="1" spans="4:13">
      <c r="D72" s="28"/>
      <c r="E72" s="28"/>
      <c r="F72" s="167"/>
      <c r="G72" s="29"/>
      <c r="H72" s="29"/>
      <c r="I72" s="29"/>
      <c r="J72" s="148"/>
      <c r="K72" s="148"/>
      <c r="L72" s="148"/>
      <c r="M72" s="29"/>
    </row>
    <row r="73" s="27" customFormat="1" customHeight="1" spans="4:13">
      <c r="D73" s="28"/>
      <c r="E73" s="28"/>
      <c r="F73" s="167"/>
      <c r="G73" s="29"/>
      <c r="H73" s="29"/>
      <c r="I73" s="29"/>
      <c r="J73" s="148"/>
      <c r="K73" s="148"/>
      <c r="L73" s="148"/>
      <c r="M73" s="29"/>
    </row>
    <row r="74" s="27" customFormat="1" customHeight="1" spans="4:13">
      <c r="D74" s="28"/>
      <c r="E74" s="28"/>
      <c r="F74" s="167"/>
      <c r="G74" s="29"/>
      <c r="H74" s="29"/>
      <c r="I74" s="29"/>
      <c r="J74" s="148"/>
      <c r="K74" s="148"/>
      <c r="L74" s="148"/>
      <c r="M74" s="29"/>
    </row>
    <row r="75" s="27" customFormat="1" customHeight="1" spans="4:13">
      <c r="D75" s="28"/>
      <c r="E75" s="28"/>
      <c r="F75" s="167"/>
      <c r="G75" s="29"/>
      <c r="H75" s="29"/>
      <c r="I75" s="29"/>
      <c r="J75" s="148"/>
      <c r="K75" s="148"/>
      <c r="L75" s="148"/>
      <c r="M75" s="29"/>
    </row>
    <row r="76" s="27" customFormat="1" customHeight="1" spans="4:13">
      <c r="D76" s="28"/>
      <c r="E76" s="28"/>
      <c r="F76" s="167"/>
      <c r="G76" s="29"/>
      <c r="H76" s="29"/>
      <c r="I76" s="29"/>
      <c r="J76" s="148"/>
      <c r="K76" s="148"/>
      <c r="L76" s="148"/>
      <c r="M76" s="29"/>
    </row>
    <row r="77" s="27" customFormat="1" customHeight="1" spans="4:13">
      <c r="D77" s="28"/>
      <c r="E77" s="28"/>
      <c r="F77" s="167"/>
      <c r="G77" s="29"/>
      <c r="H77" s="29"/>
      <c r="I77" s="29"/>
      <c r="J77" s="148"/>
      <c r="K77" s="148"/>
      <c r="L77" s="148"/>
      <c r="M77" s="29"/>
    </row>
    <row r="78" s="27" customFormat="1" customHeight="1" spans="4:13">
      <c r="D78" s="28"/>
      <c r="E78" s="28"/>
      <c r="F78" s="167"/>
      <c r="G78" s="29"/>
      <c r="H78" s="29"/>
      <c r="I78" s="29"/>
      <c r="J78" s="148"/>
      <c r="K78" s="148"/>
      <c r="L78" s="148"/>
      <c r="M78" s="29"/>
    </row>
    <row r="79" s="27" customFormat="1" customHeight="1" spans="4:13">
      <c r="D79" s="28"/>
      <c r="E79" s="28"/>
      <c r="F79" s="167"/>
      <c r="G79" s="29"/>
      <c r="H79" s="29"/>
      <c r="I79" s="29"/>
      <c r="J79" s="148"/>
      <c r="K79" s="148"/>
      <c r="L79" s="148"/>
      <c r="M79" s="29"/>
    </row>
    <row r="80" s="27" customFormat="1" customHeight="1" spans="4:13">
      <c r="D80" s="28"/>
      <c r="E80" s="28"/>
      <c r="F80" s="167"/>
      <c r="G80" s="29"/>
      <c r="H80" s="29"/>
      <c r="I80" s="29"/>
      <c r="J80" s="148"/>
      <c r="K80" s="148"/>
      <c r="L80" s="148"/>
      <c r="M80" s="29"/>
    </row>
    <row r="81" s="27" customFormat="1" customHeight="1" spans="4:13">
      <c r="D81" s="28"/>
      <c r="E81" s="28"/>
      <c r="F81" s="167"/>
      <c r="G81" s="29"/>
      <c r="H81" s="29"/>
      <c r="I81" s="29"/>
      <c r="J81" s="148"/>
      <c r="K81" s="148"/>
      <c r="L81" s="148"/>
      <c r="M81" s="29"/>
    </row>
    <row r="82" s="27" customFormat="1" customHeight="1" spans="4:13">
      <c r="D82" s="28"/>
      <c r="E82" s="28"/>
      <c r="F82" s="167"/>
      <c r="G82" s="29"/>
      <c r="H82" s="29"/>
      <c r="I82" s="29"/>
      <c r="J82" s="148"/>
      <c r="K82" s="148"/>
      <c r="L82" s="148"/>
      <c r="M82" s="29"/>
    </row>
    <row r="83" s="27" customFormat="1" customHeight="1" spans="4:13">
      <c r="D83" s="28"/>
      <c r="E83" s="28"/>
      <c r="F83" s="167"/>
      <c r="G83" s="29"/>
      <c r="H83" s="29"/>
      <c r="I83" s="29"/>
      <c r="J83" s="148"/>
      <c r="K83" s="148"/>
      <c r="L83" s="148"/>
      <c r="M83" s="29"/>
    </row>
    <row r="84" s="27" customFormat="1" customHeight="1" spans="4:13">
      <c r="D84" s="28"/>
      <c r="E84" s="28"/>
      <c r="F84" s="167"/>
      <c r="G84" s="29"/>
      <c r="H84" s="29"/>
      <c r="I84" s="29"/>
      <c r="J84" s="148"/>
      <c r="K84" s="148"/>
      <c r="L84" s="148"/>
      <c r="M84" s="29"/>
    </row>
    <row r="85" s="27" customFormat="1" customHeight="1" spans="4:13">
      <c r="D85" s="28"/>
      <c r="E85" s="28"/>
      <c r="F85" s="167"/>
      <c r="G85" s="29"/>
      <c r="H85" s="29"/>
      <c r="I85" s="29"/>
      <c r="J85" s="148"/>
      <c r="K85" s="148"/>
      <c r="L85" s="148"/>
      <c r="M85" s="29"/>
    </row>
    <row r="86" s="27" customFormat="1" customHeight="1" spans="4:13">
      <c r="D86" s="28"/>
      <c r="E86" s="28"/>
      <c r="F86" s="167"/>
      <c r="G86" s="29"/>
      <c r="H86" s="29"/>
      <c r="I86" s="29"/>
      <c r="J86" s="148"/>
      <c r="K86" s="148"/>
      <c r="L86" s="148"/>
      <c r="M86" s="29"/>
    </row>
    <row r="87" s="27" customFormat="1" customHeight="1" spans="4:13">
      <c r="D87" s="28"/>
      <c r="E87" s="28"/>
      <c r="F87" s="167"/>
      <c r="G87" s="29"/>
      <c r="H87" s="29"/>
      <c r="I87" s="29"/>
      <c r="J87" s="148"/>
      <c r="K87" s="148"/>
      <c r="L87" s="148"/>
      <c r="M87" s="29"/>
    </row>
    <row r="88" s="27" customFormat="1" customHeight="1" spans="4:13">
      <c r="D88" s="28"/>
      <c r="E88" s="28"/>
      <c r="F88" s="167"/>
      <c r="G88" s="29"/>
      <c r="H88" s="29"/>
      <c r="I88" s="29"/>
      <c r="J88" s="148"/>
      <c r="K88" s="148"/>
      <c r="L88" s="148"/>
      <c r="M88" s="29"/>
    </row>
    <row r="89" s="27" customFormat="1" customHeight="1" spans="4:13">
      <c r="D89" s="28"/>
      <c r="E89" s="28"/>
      <c r="F89" s="167"/>
      <c r="G89" s="29"/>
      <c r="H89" s="29"/>
      <c r="I89" s="29"/>
      <c r="J89" s="148"/>
      <c r="K89" s="148"/>
      <c r="L89" s="148"/>
      <c r="M89" s="29"/>
    </row>
    <row r="90" s="27" customFormat="1" customHeight="1" spans="4:13">
      <c r="D90" s="28"/>
      <c r="E90" s="28"/>
      <c r="F90" s="167"/>
      <c r="G90" s="29"/>
      <c r="H90" s="29"/>
      <c r="I90" s="29"/>
      <c r="J90" s="148"/>
      <c r="K90" s="148"/>
      <c r="L90" s="148"/>
      <c r="M90" s="29"/>
    </row>
    <row r="91" s="27" customFormat="1" customHeight="1" spans="4:13">
      <c r="D91" s="28"/>
      <c r="E91" s="28"/>
      <c r="F91" s="167"/>
      <c r="G91" s="29"/>
      <c r="H91" s="29"/>
      <c r="I91" s="29"/>
      <c r="J91" s="148"/>
      <c r="K91" s="148"/>
      <c r="L91" s="148"/>
      <c r="M91" s="29"/>
    </row>
    <row r="92" s="27" customFormat="1" customHeight="1" spans="4:13">
      <c r="D92" s="28"/>
      <c r="E92" s="28"/>
      <c r="F92" s="167"/>
      <c r="G92" s="29"/>
      <c r="H92" s="29"/>
      <c r="I92" s="29"/>
      <c r="J92" s="148"/>
      <c r="K92" s="148"/>
      <c r="L92" s="148"/>
      <c r="M92" s="29"/>
    </row>
    <row r="93" s="27" customFormat="1" customHeight="1" spans="4:13">
      <c r="D93" s="28"/>
      <c r="E93" s="28"/>
      <c r="F93" s="167"/>
      <c r="G93" s="29"/>
      <c r="H93" s="29"/>
      <c r="I93" s="29"/>
      <c r="J93" s="148"/>
      <c r="K93" s="148"/>
      <c r="L93" s="148"/>
      <c r="M93" s="29"/>
    </row>
    <row r="94" s="27" customFormat="1" customHeight="1" spans="4:13">
      <c r="D94" s="28"/>
      <c r="E94" s="28"/>
      <c r="F94" s="167"/>
      <c r="G94" s="29"/>
      <c r="H94" s="29"/>
      <c r="I94" s="29"/>
      <c r="J94" s="148"/>
      <c r="K94" s="148"/>
      <c r="L94" s="148"/>
      <c r="M94" s="29"/>
    </row>
    <row r="95" s="27" customFormat="1" customHeight="1" spans="4:13">
      <c r="D95" s="28"/>
      <c r="E95" s="28"/>
      <c r="F95" s="167"/>
      <c r="G95" s="29"/>
      <c r="H95" s="29"/>
      <c r="I95" s="29"/>
      <c r="J95" s="148"/>
      <c r="K95" s="148"/>
      <c r="L95" s="148"/>
      <c r="M95" s="29"/>
    </row>
    <row r="96" s="27" customFormat="1" customHeight="1" spans="4:13">
      <c r="D96" s="28"/>
      <c r="E96" s="28"/>
      <c r="F96" s="167"/>
      <c r="G96" s="29"/>
      <c r="H96" s="29"/>
      <c r="I96" s="29"/>
      <c r="J96" s="148"/>
      <c r="K96" s="148"/>
      <c r="L96" s="148"/>
      <c r="M96" s="29"/>
    </row>
    <row r="97" s="27" customFormat="1" customHeight="1" spans="4:13">
      <c r="D97" s="28"/>
      <c r="E97" s="28"/>
      <c r="F97" s="167"/>
      <c r="G97" s="29"/>
      <c r="H97" s="29"/>
      <c r="I97" s="29"/>
      <c r="J97" s="148"/>
      <c r="K97" s="148"/>
      <c r="L97" s="148"/>
      <c r="M97" s="29"/>
    </row>
    <row r="98" s="27" customFormat="1" customHeight="1" spans="4:13">
      <c r="D98" s="28"/>
      <c r="E98" s="28"/>
      <c r="F98" s="167"/>
      <c r="G98" s="29"/>
      <c r="H98" s="29"/>
      <c r="I98" s="29"/>
      <c r="J98" s="148"/>
      <c r="K98" s="148"/>
      <c r="L98" s="148"/>
      <c r="M98" s="29"/>
    </row>
    <row r="99" s="27" customFormat="1" customHeight="1" spans="4:13">
      <c r="D99" s="28"/>
      <c r="E99" s="28"/>
      <c r="F99" s="167"/>
      <c r="G99" s="29"/>
      <c r="H99" s="29"/>
      <c r="I99" s="29"/>
      <c r="J99" s="148"/>
      <c r="K99" s="148"/>
      <c r="L99" s="148"/>
      <c r="M99" s="29"/>
    </row>
    <row r="100" s="27" customFormat="1" customHeight="1" spans="4:13">
      <c r="D100" s="28"/>
      <c r="E100" s="28"/>
      <c r="F100" s="167"/>
      <c r="G100" s="29"/>
      <c r="H100" s="29"/>
      <c r="I100" s="29"/>
      <c r="J100" s="148"/>
      <c r="K100" s="148"/>
      <c r="L100" s="148"/>
      <c r="M100" s="29"/>
    </row>
    <row r="101" s="27" customFormat="1" customHeight="1" spans="4:13">
      <c r="D101" s="28"/>
      <c r="E101" s="28"/>
      <c r="F101" s="167"/>
      <c r="G101" s="29"/>
      <c r="H101" s="29"/>
      <c r="I101" s="29"/>
      <c r="J101" s="148"/>
      <c r="K101" s="148"/>
      <c r="L101" s="148"/>
      <c r="M101" s="29"/>
    </row>
    <row r="102" s="27" customFormat="1" customHeight="1" spans="4:13">
      <c r="D102" s="28"/>
      <c r="E102" s="28"/>
      <c r="F102" s="167"/>
      <c r="G102" s="29"/>
      <c r="H102" s="29"/>
      <c r="I102" s="29"/>
      <c r="J102" s="148"/>
      <c r="K102" s="148"/>
      <c r="L102" s="148"/>
      <c r="M102" s="29"/>
    </row>
    <row r="103" s="27" customFormat="1" customHeight="1" spans="4:13">
      <c r="D103" s="28"/>
      <c r="E103" s="28"/>
      <c r="F103" s="167"/>
      <c r="G103" s="29"/>
      <c r="H103" s="29"/>
      <c r="I103" s="29"/>
      <c r="J103" s="148"/>
      <c r="K103" s="148"/>
      <c r="L103" s="148"/>
      <c r="M103" s="29"/>
    </row>
    <row r="104" s="27" customFormat="1" customHeight="1" spans="4:13">
      <c r="D104" s="28"/>
      <c r="E104" s="28"/>
      <c r="F104" s="167"/>
      <c r="G104" s="29"/>
      <c r="H104" s="29"/>
      <c r="I104" s="29"/>
      <c r="J104" s="148"/>
      <c r="K104" s="148"/>
      <c r="L104" s="148"/>
      <c r="M104" s="29"/>
    </row>
    <row r="105" s="27" customFormat="1" customHeight="1" spans="4:13">
      <c r="D105" s="28"/>
      <c r="E105" s="28"/>
      <c r="F105" s="167"/>
      <c r="G105" s="29"/>
      <c r="H105" s="29"/>
      <c r="I105" s="29"/>
      <c r="J105" s="148"/>
      <c r="K105" s="148"/>
      <c r="L105" s="148"/>
      <c r="M105" s="29"/>
    </row>
    <row r="106" s="27" customFormat="1" customHeight="1" spans="4:13">
      <c r="D106" s="28"/>
      <c r="E106" s="28"/>
      <c r="F106" s="167"/>
      <c r="G106" s="29"/>
      <c r="H106" s="29"/>
      <c r="I106" s="29"/>
      <c r="J106" s="148"/>
      <c r="K106" s="148"/>
      <c r="L106" s="148"/>
      <c r="M106" s="29"/>
    </row>
    <row r="107" s="27" customFormat="1" customHeight="1" spans="4:13">
      <c r="D107" s="28"/>
      <c r="E107" s="28"/>
      <c r="F107" s="167"/>
      <c r="G107" s="29"/>
      <c r="H107" s="29"/>
      <c r="I107" s="29"/>
      <c r="J107" s="148"/>
      <c r="K107" s="148"/>
      <c r="L107" s="148"/>
      <c r="M107" s="29"/>
    </row>
    <row r="108" s="27" customFormat="1" customHeight="1" spans="4:13">
      <c r="D108" s="28"/>
      <c r="E108" s="28"/>
      <c r="F108" s="167"/>
      <c r="G108" s="29"/>
      <c r="H108" s="29"/>
      <c r="I108" s="29"/>
      <c r="J108" s="148"/>
      <c r="K108" s="148"/>
      <c r="L108" s="148"/>
      <c r="M108" s="29"/>
    </row>
    <row r="109" s="27" customFormat="1" customHeight="1" spans="4:13">
      <c r="D109" s="28"/>
      <c r="E109" s="28"/>
      <c r="F109" s="167"/>
      <c r="G109" s="29"/>
      <c r="H109" s="29"/>
      <c r="I109" s="29"/>
      <c r="J109" s="148"/>
      <c r="K109" s="148"/>
      <c r="L109" s="148"/>
      <c r="M109" s="29"/>
    </row>
    <row r="110" s="27" customFormat="1" customHeight="1" spans="4:13">
      <c r="D110" s="28"/>
      <c r="E110" s="28"/>
      <c r="F110" s="167"/>
      <c r="G110" s="29"/>
      <c r="H110" s="29"/>
      <c r="I110" s="29"/>
      <c r="J110" s="148"/>
      <c r="K110" s="148"/>
      <c r="L110" s="148"/>
      <c r="M110" s="29"/>
    </row>
    <row r="111" s="27" customFormat="1" customHeight="1" spans="4:13">
      <c r="D111" s="28"/>
      <c r="E111" s="28"/>
      <c r="F111" s="167"/>
      <c r="G111" s="29"/>
      <c r="H111" s="29"/>
      <c r="I111" s="29"/>
      <c r="J111" s="148"/>
      <c r="K111" s="148"/>
      <c r="L111" s="148"/>
      <c r="M111" s="29"/>
    </row>
    <row r="112" s="27" customFormat="1" customHeight="1" spans="4:13">
      <c r="D112" s="28"/>
      <c r="E112" s="28"/>
      <c r="F112" s="167"/>
      <c r="G112" s="29"/>
      <c r="H112" s="29"/>
      <c r="I112" s="29"/>
      <c r="J112" s="148"/>
      <c r="K112" s="148"/>
      <c r="L112" s="148"/>
      <c r="M112" s="29"/>
    </row>
    <row r="113" s="27" customFormat="1" customHeight="1" spans="4:13">
      <c r="D113" s="28"/>
      <c r="E113" s="28"/>
      <c r="F113" s="167"/>
      <c r="G113" s="29"/>
      <c r="H113" s="29"/>
      <c r="I113" s="29"/>
      <c r="J113" s="148"/>
      <c r="K113" s="148"/>
      <c r="L113" s="148"/>
      <c r="M113" s="29"/>
    </row>
    <row r="114" s="27" customFormat="1" customHeight="1" spans="4:13">
      <c r="D114" s="28"/>
      <c r="E114" s="28"/>
      <c r="F114" s="167"/>
      <c r="G114" s="29"/>
      <c r="H114" s="29"/>
      <c r="I114" s="29"/>
      <c r="J114" s="148"/>
      <c r="K114" s="148"/>
      <c r="L114" s="148"/>
      <c r="M114" s="29"/>
    </row>
    <row r="115" s="27" customFormat="1" customHeight="1" spans="4:13">
      <c r="D115" s="28"/>
      <c r="E115" s="28"/>
      <c r="F115" s="167"/>
      <c r="G115" s="29"/>
      <c r="H115" s="29"/>
      <c r="I115" s="29"/>
      <c r="J115" s="148"/>
      <c r="K115" s="148"/>
      <c r="L115" s="148"/>
      <c r="M115" s="29"/>
    </row>
    <row r="116" s="27" customFormat="1" customHeight="1" spans="4:13">
      <c r="D116" s="28"/>
      <c r="E116" s="28"/>
      <c r="F116" s="167"/>
      <c r="G116" s="29"/>
      <c r="H116" s="29"/>
      <c r="I116" s="29"/>
      <c r="J116" s="148"/>
      <c r="K116" s="148"/>
      <c r="L116" s="148"/>
      <c r="M116" s="29"/>
    </row>
    <row r="117" s="27" customFormat="1" customHeight="1" spans="4:13">
      <c r="D117" s="28"/>
      <c r="E117" s="28"/>
      <c r="F117" s="167"/>
      <c r="G117" s="29"/>
      <c r="H117" s="29"/>
      <c r="I117" s="29"/>
      <c r="J117" s="148"/>
      <c r="K117" s="148"/>
      <c r="L117" s="148"/>
      <c r="M117" s="29"/>
    </row>
    <row r="118" s="27" customFormat="1" customHeight="1" spans="4:13">
      <c r="D118" s="28"/>
      <c r="E118" s="28"/>
      <c r="F118" s="167"/>
      <c r="G118" s="29"/>
      <c r="H118" s="29"/>
      <c r="I118" s="29"/>
      <c r="J118" s="148"/>
      <c r="K118" s="148"/>
      <c r="L118" s="148"/>
      <c r="M118" s="29"/>
    </row>
    <row r="119" s="27" customFormat="1" customHeight="1" spans="4:13">
      <c r="D119" s="28"/>
      <c r="E119" s="28"/>
      <c r="F119" s="167"/>
      <c r="G119" s="29"/>
      <c r="H119" s="29"/>
      <c r="I119" s="29"/>
      <c r="J119" s="148"/>
      <c r="K119" s="148"/>
      <c r="L119" s="148"/>
      <c r="M119" s="29"/>
    </row>
    <row r="120" s="27" customFormat="1" customHeight="1" spans="4:13">
      <c r="D120" s="28"/>
      <c r="E120" s="28"/>
      <c r="F120" s="167"/>
      <c r="G120" s="29"/>
      <c r="H120" s="29"/>
      <c r="I120" s="29"/>
      <c r="J120" s="148"/>
      <c r="K120" s="148"/>
      <c r="L120" s="148"/>
      <c r="M120" s="29"/>
    </row>
    <row r="121" s="27" customFormat="1" customHeight="1" spans="4:13">
      <c r="D121" s="28"/>
      <c r="E121" s="28"/>
      <c r="F121" s="167"/>
      <c r="G121" s="29"/>
      <c r="H121" s="29"/>
      <c r="I121" s="29"/>
      <c r="J121" s="148"/>
      <c r="K121" s="148"/>
      <c r="L121" s="148"/>
      <c r="M121" s="29"/>
    </row>
    <row r="122" s="27" customFormat="1" customHeight="1" spans="4:13">
      <c r="D122" s="28"/>
      <c r="E122" s="28"/>
      <c r="F122" s="167"/>
      <c r="G122" s="29"/>
      <c r="H122" s="29"/>
      <c r="I122" s="29"/>
      <c r="J122" s="148"/>
      <c r="K122" s="148"/>
      <c r="L122" s="148"/>
      <c r="M122" s="29"/>
    </row>
    <row r="123" s="27" customFormat="1" customHeight="1" spans="4:13">
      <c r="D123" s="28"/>
      <c r="E123" s="28"/>
      <c r="F123" s="167"/>
      <c r="G123" s="29"/>
      <c r="H123" s="29"/>
      <c r="I123" s="29"/>
      <c r="J123" s="148"/>
      <c r="K123" s="148"/>
      <c r="L123" s="148"/>
      <c r="M123" s="29"/>
    </row>
    <row r="124" s="27" customFormat="1" customHeight="1" spans="4:13">
      <c r="D124" s="28"/>
      <c r="E124" s="28"/>
      <c r="F124" s="167"/>
      <c r="G124" s="29"/>
      <c r="H124" s="29"/>
      <c r="I124" s="29"/>
      <c r="J124" s="148"/>
      <c r="K124" s="148"/>
      <c r="L124" s="148"/>
      <c r="M124" s="29"/>
    </row>
    <row r="125" s="27" customFormat="1" customHeight="1" spans="4:13">
      <c r="D125" s="28"/>
      <c r="E125" s="28"/>
      <c r="F125" s="167"/>
      <c r="G125" s="29"/>
      <c r="H125" s="29"/>
      <c r="I125" s="29"/>
      <c r="J125" s="148"/>
      <c r="K125" s="148"/>
      <c r="L125" s="148"/>
      <c r="M125" s="29"/>
    </row>
    <row r="126" s="27" customFormat="1" customHeight="1" spans="4:13">
      <c r="D126" s="28"/>
      <c r="E126" s="28"/>
      <c r="F126" s="167"/>
      <c r="G126" s="29"/>
      <c r="H126" s="29"/>
      <c r="I126" s="29"/>
      <c r="J126" s="148"/>
      <c r="K126" s="148"/>
      <c r="L126" s="148"/>
      <c r="M126" s="29"/>
    </row>
    <row r="127" s="27" customFormat="1" customHeight="1" spans="4:13">
      <c r="D127" s="28"/>
      <c r="E127" s="28"/>
      <c r="F127" s="167"/>
      <c r="G127" s="29"/>
      <c r="H127" s="29"/>
      <c r="I127" s="29"/>
      <c r="J127" s="148"/>
      <c r="K127" s="148"/>
      <c r="L127" s="148"/>
      <c r="M127" s="29"/>
    </row>
    <row r="128" s="27" customFormat="1" customHeight="1" spans="4:13">
      <c r="D128" s="28"/>
      <c r="E128" s="28"/>
      <c r="F128" s="167"/>
      <c r="G128" s="29"/>
      <c r="H128" s="29"/>
      <c r="I128" s="29"/>
      <c r="J128" s="148"/>
      <c r="K128" s="148"/>
      <c r="L128" s="148"/>
      <c r="M128" s="29"/>
    </row>
    <row r="129" s="27" customFormat="1" customHeight="1" spans="4:13">
      <c r="D129" s="28"/>
      <c r="E129" s="28"/>
      <c r="F129" s="167"/>
      <c r="G129" s="29"/>
      <c r="H129" s="29"/>
      <c r="I129" s="29"/>
      <c r="J129" s="148"/>
      <c r="K129" s="148"/>
      <c r="L129" s="148"/>
      <c r="M129" s="29"/>
    </row>
    <row r="130" s="27" customFormat="1" customHeight="1" spans="4:13">
      <c r="D130" s="28"/>
      <c r="E130" s="28"/>
      <c r="F130" s="167"/>
      <c r="G130" s="29"/>
      <c r="H130" s="29"/>
      <c r="I130" s="29"/>
      <c r="J130" s="148"/>
      <c r="K130" s="148"/>
      <c r="L130" s="148"/>
      <c r="M130" s="29"/>
    </row>
    <row r="131" s="27" customFormat="1" customHeight="1" spans="4:13">
      <c r="D131" s="28"/>
      <c r="E131" s="28"/>
      <c r="F131" s="167"/>
      <c r="G131" s="29"/>
      <c r="H131" s="29"/>
      <c r="I131" s="29"/>
      <c r="J131" s="148"/>
      <c r="K131" s="148"/>
      <c r="L131" s="148"/>
      <c r="M131" s="29"/>
    </row>
    <row r="132" s="27" customFormat="1" customHeight="1" spans="4:13">
      <c r="D132" s="28"/>
      <c r="E132" s="28"/>
      <c r="F132" s="167"/>
      <c r="G132" s="29"/>
      <c r="H132" s="29"/>
      <c r="I132" s="29"/>
      <c r="J132" s="148"/>
      <c r="K132" s="148"/>
      <c r="L132" s="148"/>
      <c r="M132" s="29"/>
    </row>
    <row r="133" s="27" customFormat="1" customHeight="1" spans="4:13">
      <c r="D133" s="28"/>
      <c r="E133" s="28"/>
      <c r="F133" s="167"/>
      <c r="G133" s="29"/>
      <c r="H133" s="29"/>
      <c r="I133" s="29"/>
      <c r="J133" s="148"/>
      <c r="K133" s="148"/>
      <c r="L133" s="148"/>
      <c r="M133" s="29"/>
    </row>
    <row r="134" s="27" customFormat="1" customHeight="1" spans="4:13">
      <c r="D134" s="28"/>
      <c r="E134" s="28"/>
      <c r="F134" s="167"/>
      <c r="G134" s="29"/>
      <c r="H134" s="29"/>
      <c r="I134" s="29"/>
      <c r="J134" s="148"/>
      <c r="K134" s="148"/>
      <c r="L134" s="148"/>
      <c r="M134" s="29"/>
    </row>
    <row r="135" s="27" customFormat="1" customHeight="1" spans="4:13">
      <c r="D135" s="28"/>
      <c r="E135" s="28"/>
      <c r="F135" s="167"/>
      <c r="G135" s="29"/>
      <c r="H135" s="29"/>
      <c r="I135" s="29"/>
      <c r="J135" s="148"/>
      <c r="K135" s="148"/>
      <c r="L135" s="148"/>
      <c r="M135" s="29"/>
    </row>
    <row r="136" s="27" customFormat="1" customHeight="1" spans="4:13">
      <c r="D136" s="28"/>
      <c r="E136" s="28"/>
      <c r="F136" s="167"/>
      <c r="G136" s="29"/>
      <c r="H136" s="29"/>
      <c r="I136" s="29"/>
      <c r="J136" s="148"/>
      <c r="K136" s="148"/>
      <c r="L136" s="148"/>
      <c r="M136" s="29"/>
    </row>
    <row r="137" s="27" customFormat="1" customHeight="1" spans="4:13">
      <c r="D137" s="28"/>
      <c r="E137" s="28"/>
      <c r="F137" s="167"/>
      <c r="G137" s="29"/>
      <c r="H137" s="29"/>
      <c r="I137" s="29"/>
      <c r="J137" s="148"/>
      <c r="K137" s="148"/>
      <c r="L137" s="148"/>
      <c r="M137" s="29"/>
    </row>
    <row r="138" s="27" customFormat="1" customHeight="1" spans="4:13">
      <c r="D138" s="28"/>
      <c r="E138" s="28"/>
      <c r="F138" s="167"/>
      <c r="G138" s="29"/>
      <c r="H138" s="29"/>
      <c r="I138" s="29"/>
      <c r="J138" s="148"/>
      <c r="K138" s="148"/>
      <c r="L138" s="148"/>
      <c r="M138" s="29"/>
    </row>
    <row r="139" s="27" customFormat="1" customHeight="1" spans="4:13">
      <c r="D139" s="28"/>
      <c r="E139" s="28"/>
      <c r="F139" s="167"/>
      <c r="G139" s="29"/>
      <c r="H139" s="29"/>
      <c r="I139" s="29"/>
      <c r="J139" s="148"/>
      <c r="K139" s="148"/>
      <c r="L139" s="148"/>
      <c r="M139" s="29"/>
    </row>
    <row r="140" s="27" customFormat="1" customHeight="1" spans="4:13">
      <c r="D140" s="28"/>
      <c r="E140" s="28"/>
      <c r="F140" s="167"/>
      <c r="G140" s="29"/>
      <c r="H140" s="29"/>
      <c r="I140" s="29"/>
      <c r="J140" s="148"/>
      <c r="K140" s="148"/>
      <c r="L140" s="148"/>
      <c r="M140" s="29"/>
    </row>
  </sheetData>
  <sheetProtection formatCells="0" formatColumns="0" formatRows="0" insertRows="0" deleteRows="0" autoFilter="0"/>
  <mergeCells count="2">
    <mergeCell ref="A2:N2"/>
    <mergeCell ref="A4:N4"/>
  </mergeCells>
  <hyperlinks>
    <hyperlink ref="A1" location="其他非流动金融资产汇总表!B8" display="返回"/>
    <hyperlink ref="B1" location="参数!M51" display="返回索引页"/>
  </hyperlinks>
  <printOptions horizontalCentered="1"/>
  <pageMargins left="0.748031496062992" right="0.748031496062992" top="0.91" bottom="0.61" header="1.19" footer="0.56"/>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6"/>
  <sheetViews>
    <sheetView showGridLines="0" showZeros="0" defaultGridColor="0" colorId="38" workbookViewId="0">
      <pane ySplit="6" topLeftCell="A17" activePane="bottomLeft" state="frozen"/>
      <selection/>
      <selection pane="bottomLeft" activeCell="A34" sqref="$A7:$XFD34"/>
    </sheetView>
  </sheetViews>
  <sheetFormatPr defaultColWidth="9.07619047619048" defaultRowHeight="15" customHeight="1"/>
  <cols>
    <col min="1" max="1" width="4.28571428571429" style="139" customWidth="1"/>
    <col min="2" max="2" width="22.5714285714286" style="139" customWidth="1"/>
    <col min="3" max="3" width="10.7142857142857" style="139" customWidth="1"/>
    <col min="4" max="4" width="8.71428571428571" style="195" customWidth="1"/>
    <col min="5" max="6" width="8.71428571428571" style="139" customWidth="1"/>
    <col min="7" max="7" width="12.7142857142857" style="178" customWidth="1"/>
    <col min="8" max="9" width="12.7142857142857" style="178" hidden="1" customWidth="1" outlineLevel="1"/>
    <col min="10" max="10" width="12.7142857142857" style="140" customWidth="1" collapsed="1"/>
    <col min="11" max="11" width="11.7142857142857" style="141" customWidth="1"/>
    <col min="12" max="13" width="12.7142857142857" style="140" customWidth="1"/>
    <col min="14" max="14" width="8.42857142857143" style="178" customWidth="1"/>
    <col min="15" max="15" width="10.7142857142857" style="139" customWidth="1"/>
    <col min="16" max="17" width="8.79047619047619" customWidth="1"/>
    <col min="18" max="16384" width="9.07619047619048" style="139"/>
  </cols>
  <sheetData>
    <row r="1" s="22" customFormat="1" customHeight="1" spans="1:15">
      <c r="A1" s="30" t="s">
        <v>116</v>
      </c>
      <c r="B1" s="31" t="s">
        <v>8</v>
      </c>
      <c r="D1" s="33"/>
      <c r="G1" s="34"/>
      <c r="H1" s="34"/>
      <c r="I1" s="34"/>
      <c r="J1" s="196"/>
      <c r="K1" s="115"/>
      <c r="L1" s="196"/>
      <c r="M1" s="196"/>
      <c r="N1" s="34"/>
    </row>
    <row r="2" s="113" customFormat="1" ht="21" customHeight="1" spans="1:15">
      <c r="A2" s="116" t="s">
        <v>416</v>
      </c>
      <c r="B2" s="117"/>
      <c r="C2" s="117"/>
      <c r="D2" s="117"/>
      <c r="E2" s="117"/>
      <c r="F2" s="117"/>
      <c r="G2" s="117"/>
      <c r="H2" s="117"/>
      <c r="I2" s="117"/>
      <c r="J2" s="117"/>
      <c r="K2" s="117"/>
      <c r="L2" s="117"/>
      <c r="M2" s="117"/>
      <c r="N2" s="117"/>
      <c r="O2" s="117"/>
    </row>
    <row r="3" s="113" customFormat="1" ht="11.2" customHeight="1" spans="1:15">
      <c r="A3" s="118"/>
      <c r="B3" s="118"/>
      <c r="C3" s="118"/>
      <c r="D3" s="118"/>
      <c r="E3" s="118"/>
      <c r="F3" s="118"/>
      <c r="G3" s="197"/>
      <c r="H3" s="197"/>
      <c r="I3" s="197"/>
      <c r="J3" s="197"/>
      <c r="K3" s="118"/>
      <c r="L3" s="197"/>
      <c r="M3" s="197"/>
      <c r="N3" s="197"/>
      <c r="O3" s="38" t="s">
        <v>417</v>
      </c>
    </row>
    <row r="4" s="27" customFormat="1" ht="13.05" customHeight="1" spans="1:15">
      <c r="A4" s="39" t="e">
        <f>#REF!&amp;#REF!&amp;#REF!&amp;#REF!&amp;#REF!&amp;#REF!&amp;#REF!</f>
        <v>#REF!</v>
      </c>
      <c r="B4" s="39"/>
      <c r="C4" s="39"/>
      <c r="D4" s="39"/>
      <c r="E4" s="39"/>
      <c r="F4" s="39"/>
      <c r="G4" s="39"/>
      <c r="H4" s="39"/>
      <c r="I4" s="39"/>
      <c r="J4" s="39"/>
      <c r="K4" s="39"/>
      <c r="L4" s="39"/>
      <c r="M4" s="39"/>
      <c r="N4" s="39"/>
      <c r="O4" s="39"/>
    </row>
    <row r="5" s="27" customFormat="1" ht="11.2" customHeight="1" spans="1:15">
      <c r="A5" s="40" t="e">
        <f>#REF!&amp;#REF!</f>
        <v>#REF!</v>
      </c>
      <c r="B5" s="40"/>
      <c r="D5" s="28"/>
      <c r="G5" s="198"/>
      <c r="H5" s="198"/>
      <c r="I5" s="198"/>
      <c r="J5" s="147"/>
      <c r="K5" s="120"/>
      <c r="L5" s="164"/>
      <c r="M5" s="164"/>
      <c r="N5" s="29"/>
      <c r="O5" s="44" t="s">
        <v>35</v>
      </c>
    </row>
    <row r="6" s="24" customFormat="1" ht="18" customHeight="1" spans="1:15">
      <c r="A6" s="45" t="s">
        <v>102</v>
      </c>
      <c r="B6" s="122" t="s">
        <v>205</v>
      </c>
      <c r="C6" s="122" t="s">
        <v>206</v>
      </c>
      <c r="D6" s="123" t="s">
        <v>207</v>
      </c>
      <c r="E6" s="122" t="s">
        <v>193</v>
      </c>
      <c r="F6" s="122" t="s">
        <v>208</v>
      </c>
      <c r="G6" s="199" t="s">
        <v>202</v>
      </c>
      <c r="H6" s="199" t="s">
        <v>120</v>
      </c>
      <c r="I6" s="199" t="s">
        <v>121</v>
      </c>
      <c r="J6" s="201" t="s">
        <v>122</v>
      </c>
      <c r="K6" s="151" t="s">
        <v>209</v>
      </c>
      <c r="L6" s="150" t="s">
        <v>123</v>
      </c>
      <c r="M6" s="150" t="s">
        <v>168</v>
      </c>
      <c r="N6" s="49" t="s">
        <v>125</v>
      </c>
      <c r="O6" s="122" t="s">
        <v>174</v>
      </c>
    </row>
    <row r="7" s="25" customFormat="1" ht="14" customHeight="1" spans="1:15">
      <c r="A7" s="50">
        <v>1</v>
      </c>
      <c r="B7" s="51"/>
      <c r="C7" s="51"/>
      <c r="D7" s="52"/>
      <c r="E7" s="51"/>
      <c r="F7" s="51"/>
      <c r="G7" s="51"/>
      <c r="H7" s="53"/>
      <c r="I7" s="53"/>
      <c r="J7" s="86">
        <f>H7+I7</f>
        <v>0</v>
      </c>
      <c r="K7" s="111"/>
      <c r="L7" s="155">
        <f t="shared" ref="L7:L22" si="0">ROUND(F7*K7,2)</f>
        <v>0</v>
      </c>
      <c r="M7" s="155">
        <f>IF((L7-J7)=0,0,L7-J7)</f>
        <v>0</v>
      </c>
      <c r="N7" s="156">
        <f>IF(M7=0,0,IF(M7=L7,100,IF(J7&lt;0,-(M7/J7*100),IF(M7&gt;0,ABS(M7/J7*100),(M7/J7*100)))))</f>
        <v>0</v>
      </c>
      <c r="O7" s="51"/>
    </row>
    <row r="8" s="25" customFormat="1" ht="14" customHeight="1" spans="1:15">
      <c r="A8" s="50"/>
      <c r="B8" s="51"/>
      <c r="C8" s="51"/>
      <c r="D8" s="52"/>
      <c r="E8" s="51"/>
      <c r="F8" s="51"/>
      <c r="G8" s="203"/>
      <c r="H8" s="53"/>
      <c r="I8" s="53"/>
      <c r="J8" s="86">
        <f t="shared" ref="J8:J33" si="1">H8+I8</f>
        <v>0</v>
      </c>
      <c r="K8" s="111"/>
      <c r="L8" s="155">
        <f t="shared" si="0"/>
        <v>0</v>
      </c>
      <c r="M8" s="155">
        <f t="shared" ref="M8:M34" si="2">IF((L8-J8)=0,0,L8-J8)</f>
        <v>0</v>
      </c>
      <c r="N8" s="156">
        <f t="shared" ref="N8:N34" si="3">IF(M8=0,0,IF(M8=L8,100,IF(J8&lt;0,-(M8/J8*100),IF(M8&gt;0,ABS(M8/J8*100),(M8/J8*100)))))</f>
        <v>0</v>
      </c>
      <c r="O8" s="51"/>
    </row>
    <row r="9" s="25" customFormat="1" ht="14" customHeight="1" spans="1:15">
      <c r="A9" s="50"/>
      <c r="B9" s="51"/>
      <c r="C9" s="51"/>
      <c r="D9" s="52"/>
      <c r="E9" s="51"/>
      <c r="F9" s="51"/>
      <c r="G9" s="203"/>
      <c r="H9" s="53"/>
      <c r="I9" s="53"/>
      <c r="J9" s="86">
        <f t="shared" si="1"/>
        <v>0</v>
      </c>
      <c r="K9" s="111"/>
      <c r="L9" s="155">
        <f t="shared" si="0"/>
        <v>0</v>
      </c>
      <c r="M9" s="155">
        <f t="shared" si="2"/>
        <v>0</v>
      </c>
      <c r="N9" s="156">
        <f t="shared" si="3"/>
        <v>0</v>
      </c>
      <c r="O9" s="51"/>
    </row>
    <row r="10" s="25" customFormat="1" ht="14" customHeight="1" spans="1:15">
      <c r="A10" s="50"/>
      <c r="B10" s="51"/>
      <c r="C10" s="51"/>
      <c r="D10" s="52"/>
      <c r="E10" s="51"/>
      <c r="F10" s="51"/>
      <c r="G10" s="203"/>
      <c r="H10" s="53"/>
      <c r="I10" s="53"/>
      <c r="J10" s="86">
        <f t="shared" si="1"/>
        <v>0</v>
      </c>
      <c r="K10" s="111"/>
      <c r="L10" s="155">
        <f t="shared" si="0"/>
        <v>0</v>
      </c>
      <c r="M10" s="155">
        <f t="shared" si="2"/>
        <v>0</v>
      </c>
      <c r="N10" s="156">
        <f t="shared" si="3"/>
        <v>0</v>
      </c>
      <c r="O10" s="51"/>
    </row>
    <row r="11" s="25" customFormat="1" ht="14" customHeight="1" spans="1:15">
      <c r="A11" s="50"/>
      <c r="B11" s="51"/>
      <c r="C11" s="51"/>
      <c r="D11" s="52"/>
      <c r="E11" s="51"/>
      <c r="F11" s="51"/>
      <c r="G11" s="203"/>
      <c r="H11" s="53"/>
      <c r="I11" s="53"/>
      <c r="J11" s="86">
        <f t="shared" si="1"/>
        <v>0</v>
      </c>
      <c r="K11" s="111"/>
      <c r="L11" s="155">
        <f t="shared" si="0"/>
        <v>0</v>
      </c>
      <c r="M11" s="155">
        <f t="shared" si="2"/>
        <v>0</v>
      </c>
      <c r="N11" s="156">
        <f t="shared" si="3"/>
        <v>0</v>
      </c>
      <c r="O11" s="51"/>
    </row>
    <row r="12" s="25" customFormat="1" ht="14" customHeight="1" spans="1:15">
      <c r="A12" s="50"/>
      <c r="B12" s="51"/>
      <c r="C12" s="51"/>
      <c r="D12" s="52"/>
      <c r="E12" s="51"/>
      <c r="F12" s="51"/>
      <c r="G12" s="203"/>
      <c r="H12" s="53"/>
      <c r="I12" s="53"/>
      <c r="J12" s="86">
        <f t="shared" si="1"/>
        <v>0</v>
      </c>
      <c r="K12" s="111"/>
      <c r="L12" s="155">
        <f t="shared" si="0"/>
        <v>0</v>
      </c>
      <c r="M12" s="155">
        <f t="shared" si="2"/>
        <v>0</v>
      </c>
      <c r="N12" s="156">
        <f t="shared" si="3"/>
        <v>0</v>
      </c>
      <c r="O12" s="51"/>
    </row>
    <row r="13" s="25" customFormat="1" ht="14" customHeight="1" spans="1:15">
      <c r="A13" s="50"/>
      <c r="B13" s="51"/>
      <c r="C13" s="51"/>
      <c r="D13" s="52"/>
      <c r="E13" s="51"/>
      <c r="F13" s="51"/>
      <c r="G13" s="203"/>
      <c r="H13" s="53"/>
      <c r="I13" s="53"/>
      <c r="J13" s="86">
        <f t="shared" si="1"/>
        <v>0</v>
      </c>
      <c r="K13" s="111"/>
      <c r="L13" s="155">
        <f t="shared" si="0"/>
        <v>0</v>
      </c>
      <c r="M13" s="155">
        <f t="shared" si="2"/>
        <v>0</v>
      </c>
      <c r="N13" s="156">
        <f t="shared" si="3"/>
        <v>0</v>
      </c>
      <c r="O13" s="51"/>
    </row>
    <row r="14" s="25" customFormat="1" ht="14" customHeight="1" spans="1:15">
      <c r="A14" s="50"/>
      <c r="B14" s="51"/>
      <c r="C14" s="51"/>
      <c r="D14" s="52"/>
      <c r="E14" s="51"/>
      <c r="F14" s="51"/>
      <c r="G14" s="203"/>
      <c r="H14" s="53"/>
      <c r="I14" s="53"/>
      <c r="J14" s="86">
        <f t="shared" si="1"/>
        <v>0</v>
      </c>
      <c r="K14" s="111"/>
      <c r="L14" s="155">
        <f t="shared" si="0"/>
        <v>0</v>
      </c>
      <c r="M14" s="155">
        <f t="shared" si="2"/>
        <v>0</v>
      </c>
      <c r="N14" s="156">
        <f t="shared" si="3"/>
        <v>0</v>
      </c>
      <c r="O14" s="51"/>
    </row>
    <row r="15" s="25" customFormat="1" ht="14" customHeight="1" spans="1:15">
      <c r="A15" s="50"/>
      <c r="B15" s="51"/>
      <c r="C15" s="51"/>
      <c r="D15" s="52"/>
      <c r="E15" s="51"/>
      <c r="F15" s="51"/>
      <c r="G15" s="203"/>
      <c r="H15" s="53"/>
      <c r="I15" s="53"/>
      <c r="J15" s="86">
        <f t="shared" si="1"/>
        <v>0</v>
      </c>
      <c r="K15" s="111"/>
      <c r="L15" s="155">
        <f t="shared" si="0"/>
        <v>0</v>
      </c>
      <c r="M15" s="155">
        <f t="shared" si="2"/>
        <v>0</v>
      </c>
      <c r="N15" s="156">
        <f t="shared" si="3"/>
        <v>0</v>
      </c>
      <c r="O15" s="51"/>
    </row>
    <row r="16" s="25" customFormat="1" ht="14" customHeight="1" spans="1:15">
      <c r="A16" s="50"/>
      <c r="B16" s="51"/>
      <c r="C16" s="51"/>
      <c r="D16" s="52"/>
      <c r="E16" s="51"/>
      <c r="F16" s="51"/>
      <c r="G16" s="203"/>
      <c r="H16" s="53"/>
      <c r="I16" s="53"/>
      <c r="J16" s="86">
        <f t="shared" si="1"/>
        <v>0</v>
      </c>
      <c r="K16" s="111"/>
      <c r="L16" s="155">
        <f t="shared" si="0"/>
        <v>0</v>
      </c>
      <c r="M16" s="155">
        <f t="shared" si="2"/>
        <v>0</v>
      </c>
      <c r="N16" s="156">
        <f t="shared" si="3"/>
        <v>0</v>
      </c>
      <c r="O16" s="51"/>
    </row>
    <row r="17" s="25" customFormat="1" ht="14" customHeight="1" spans="1:15">
      <c r="A17" s="50"/>
      <c r="B17" s="51"/>
      <c r="C17" s="51"/>
      <c r="D17" s="52"/>
      <c r="E17" s="51"/>
      <c r="F17" s="51"/>
      <c r="G17" s="203"/>
      <c r="H17" s="53"/>
      <c r="I17" s="53"/>
      <c r="J17" s="86">
        <f t="shared" si="1"/>
        <v>0</v>
      </c>
      <c r="K17" s="111"/>
      <c r="L17" s="155">
        <f t="shared" si="0"/>
        <v>0</v>
      </c>
      <c r="M17" s="155">
        <f t="shared" si="2"/>
        <v>0</v>
      </c>
      <c r="N17" s="156">
        <f t="shared" si="3"/>
        <v>0</v>
      </c>
      <c r="O17" s="51"/>
    </row>
    <row r="18" s="25" customFormat="1" ht="14" customHeight="1" spans="1:15">
      <c r="A18" s="50"/>
      <c r="B18" s="51"/>
      <c r="C18" s="51"/>
      <c r="D18" s="52"/>
      <c r="E18" s="51"/>
      <c r="F18" s="51"/>
      <c r="G18" s="203"/>
      <c r="H18" s="53"/>
      <c r="I18" s="53"/>
      <c r="J18" s="86">
        <f t="shared" si="1"/>
        <v>0</v>
      </c>
      <c r="K18" s="111"/>
      <c r="L18" s="155">
        <f t="shared" si="0"/>
        <v>0</v>
      </c>
      <c r="M18" s="155">
        <f t="shared" si="2"/>
        <v>0</v>
      </c>
      <c r="N18" s="156">
        <f t="shared" si="3"/>
        <v>0</v>
      </c>
      <c r="O18" s="51"/>
    </row>
    <row r="19" s="25" customFormat="1" ht="14" customHeight="1" spans="1:15">
      <c r="A19" s="50"/>
      <c r="B19" s="51"/>
      <c r="C19" s="51"/>
      <c r="D19" s="52"/>
      <c r="E19" s="51"/>
      <c r="F19" s="51"/>
      <c r="G19" s="203"/>
      <c r="H19" s="53"/>
      <c r="I19" s="53"/>
      <c r="J19" s="86">
        <f t="shared" si="1"/>
        <v>0</v>
      </c>
      <c r="K19" s="111"/>
      <c r="L19" s="155">
        <f t="shared" si="0"/>
        <v>0</v>
      </c>
      <c r="M19" s="155">
        <f t="shared" si="2"/>
        <v>0</v>
      </c>
      <c r="N19" s="156">
        <f t="shared" si="3"/>
        <v>0</v>
      </c>
      <c r="O19" s="51"/>
    </row>
    <row r="20" s="25" customFormat="1" ht="14" customHeight="1" spans="1:15">
      <c r="A20" s="50"/>
      <c r="B20" s="51"/>
      <c r="C20" s="51"/>
      <c r="D20" s="52"/>
      <c r="E20" s="51"/>
      <c r="F20" s="51"/>
      <c r="G20" s="203"/>
      <c r="H20" s="53"/>
      <c r="I20" s="53"/>
      <c r="J20" s="86">
        <f t="shared" si="1"/>
        <v>0</v>
      </c>
      <c r="K20" s="111"/>
      <c r="L20" s="155">
        <f t="shared" si="0"/>
        <v>0</v>
      </c>
      <c r="M20" s="155">
        <f t="shared" si="2"/>
        <v>0</v>
      </c>
      <c r="N20" s="156">
        <f t="shared" si="3"/>
        <v>0</v>
      </c>
      <c r="O20" s="51"/>
    </row>
    <row r="21" s="25" customFormat="1" ht="14" customHeight="1" spans="1:15">
      <c r="A21" s="50"/>
      <c r="B21" s="51"/>
      <c r="C21" s="51"/>
      <c r="D21" s="52"/>
      <c r="E21" s="51"/>
      <c r="F21" s="51"/>
      <c r="G21" s="203"/>
      <c r="H21" s="53"/>
      <c r="I21" s="53"/>
      <c r="J21" s="86">
        <f t="shared" si="1"/>
        <v>0</v>
      </c>
      <c r="K21" s="111"/>
      <c r="L21" s="155">
        <f t="shared" si="0"/>
        <v>0</v>
      </c>
      <c r="M21" s="155">
        <f t="shared" si="2"/>
        <v>0</v>
      </c>
      <c r="N21" s="156">
        <f t="shared" si="3"/>
        <v>0</v>
      </c>
      <c r="O21" s="51"/>
    </row>
    <row r="22" s="25" customFormat="1" ht="14" customHeight="1" spans="1:15">
      <c r="A22" s="50"/>
      <c r="B22" s="51"/>
      <c r="C22" s="51"/>
      <c r="D22" s="52"/>
      <c r="E22" s="51"/>
      <c r="F22" s="51"/>
      <c r="G22" s="203"/>
      <c r="H22" s="53"/>
      <c r="I22" s="53"/>
      <c r="J22" s="86">
        <f t="shared" si="1"/>
        <v>0</v>
      </c>
      <c r="K22" s="111"/>
      <c r="L22" s="155">
        <f t="shared" si="0"/>
        <v>0</v>
      </c>
      <c r="M22" s="155">
        <f t="shared" si="2"/>
        <v>0</v>
      </c>
      <c r="N22" s="156">
        <f t="shared" si="3"/>
        <v>0</v>
      </c>
      <c r="O22" s="51"/>
    </row>
    <row r="23" s="25" customFormat="1" ht="14" customHeight="1" spans="1:15">
      <c r="A23" s="50"/>
      <c r="B23" s="51"/>
      <c r="C23" s="51"/>
      <c r="D23" s="52"/>
      <c r="E23" s="51"/>
      <c r="F23" s="51"/>
      <c r="G23" s="203"/>
      <c r="H23" s="53"/>
      <c r="I23" s="53"/>
      <c r="J23" s="86">
        <f t="shared" si="1"/>
        <v>0</v>
      </c>
      <c r="K23" s="111"/>
      <c r="L23" s="155">
        <f t="shared" ref="L23:L33" si="4">ROUND(F23*K23,2)</f>
        <v>0</v>
      </c>
      <c r="M23" s="155">
        <f t="shared" si="2"/>
        <v>0</v>
      </c>
      <c r="N23" s="156">
        <f t="shared" si="3"/>
        <v>0</v>
      </c>
      <c r="O23" s="51"/>
    </row>
    <row r="24" s="25" customFormat="1" ht="14" customHeight="1" spans="1:15">
      <c r="A24" s="50"/>
      <c r="B24" s="51"/>
      <c r="C24" s="51"/>
      <c r="D24" s="52"/>
      <c r="E24" s="51"/>
      <c r="F24" s="51"/>
      <c r="G24" s="203"/>
      <c r="H24" s="53"/>
      <c r="I24" s="53"/>
      <c r="J24" s="86">
        <f t="shared" si="1"/>
        <v>0</v>
      </c>
      <c r="K24" s="111"/>
      <c r="L24" s="155">
        <f t="shared" si="4"/>
        <v>0</v>
      </c>
      <c r="M24" s="155">
        <f t="shared" si="2"/>
        <v>0</v>
      </c>
      <c r="N24" s="156">
        <f t="shared" si="3"/>
        <v>0</v>
      </c>
      <c r="O24" s="51"/>
    </row>
    <row r="25" s="25" customFormat="1" ht="14" customHeight="1" spans="1:15">
      <c r="A25" s="50"/>
      <c r="B25" s="51"/>
      <c r="C25" s="51"/>
      <c r="D25" s="52"/>
      <c r="E25" s="51"/>
      <c r="F25" s="51"/>
      <c r="G25" s="203"/>
      <c r="H25" s="53"/>
      <c r="I25" s="53"/>
      <c r="J25" s="86">
        <f t="shared" si="1"/>
        <v>0</v>
      </c>
      <c r="K25" s="111"/>
      <c r="L25" s="155">
        <f t="shared" si="4"/>
        <v>0</v>
      </c>
      <c r="M25" s="155">
        <f t="shared" si="2"/>
        <v>0</v>
      </c>
      <c r="N25" s="156">
        <f t="shared" si="3"/>
        <v>0</v>
      </c>
      <c r="O25" s="51"/>
    </row>
    <row r="26" s="25" customFormat="1" ht="14" customHeight="1" spans="1:15">
      <c r="A26" s="50"/>
      <c r="B26" s="51"/>
      <c r="C26" s="51"/>
      <c r="D26" s="52"/>
      <c r="E26" s="51"/>
      <c r="F26" s="51"/>
      <c r="G26" s="203"/>
      <c r="H26" s="53"/>
      <c r="I26" s="53"/>
      <c r="J26" s="86">
        <f t="shared" si="1"/>
        <v>0</v>
      </c>
      <c r="K26" s="111"/>
      <c r="L26" s="155">
        <f t="shared" si="4"/>
        <v>0</v>
      </c>
      <c r="M26" s="155">
        <f t="shared" si="2"/>
        <v>0</v>
      </c>
      <c r="N26" s="156">
        <f t="shared" si="3"/>
        <v>0</v>
      </c>
      <c r="O26" s="51"/>
    </row>
    <row r="27" s="25" customFormat="1" ht="14" customHeight="1" spans="1:15">
      <c r="A27" s="50"/>
      <c r="B27" s="51"/>
      <c r="C27" s="51"/>
      <c r="D27" s="52"/>
      <c r="E27" s="51"/>
      <c r="F27" s="51"/>
      <c r="G27" s="203"/>
      <c r="H27" s="53"/>
      <c r="I27" s="53"/>
      <c r="J27" s="86">
        <f t="shared" si="1"/>
        <v>0</v>
      </c>
      <c r="K27" s="111"/>
      <c r="L27" s="155">
        <f t="shared" si="4"/>
        <v>0</v>
      </c>
      <c r="M27" s="155">
        <f t="shared" si="2"/>
        <v>0</v>
      </c>
      <c r="N27" s="156">
        <f t="shared" si="3"/>
        <v>0</v>
      </c>
      <c r="O27" s="51"/>
    </row>
    <row r="28" s="25" customFormat="1" ht="14" customHeight="1" spans="1:15">
      <c r="A28" s="50"/>
      <c r="B28" s="51"/>
      <c r="C28" s="51"/>
      <c r="D28" s="52"/>
      <c r="E28" s="51"/>
      <c r="F28" s="51"/>
      <c r="G28" s="203"/>
      <c r="H28" s="53"/>
      <c r="I28" s="53"/>
      <c r="J28" s="86">
        <f t="shared" si="1"/>
        <v>0</v>
      </c>
      <c r="K28" s="111"/>
      <c r="L28" s="155">
        <f t="shared" si="4"/>
        <v>0</v>
      </c>
      <c r="M28" s="155">
        <f t="shared" si="2"/>
        <v>0</v>
      </c>
      <c r="N28" s="156">
        <f t="shared" si="3"/>
        <v>0</v>
      </c>
      <c r="O28" s="51"/>
    </row>
    <row r="29" s="25" customFormat="1" ht="14" customHeight="1" spans="1:15">
      <c r="A29" s="50"/>
      <c r="B29" s="51"/>
      <c r="C29" s="51"/>
      <c r="D29" s="52"/>
      <c r="E29" s="51"/>
      <c r="F29" s="51"/>
      <c r="G29" s="203"/>
      <c r="H29" s="53"/>
      <c r="I29" s="53"/>
      <c r="J29" s="86">
        <f t="shared" si="1"/>
        <v>0</v>
      </c>
      <c r="K29" s="111"/>
      <c r="L29" s="155">
        <f t="shared" si="4"/>
        <v>0</v>
      </c>
      <c r="M29" s="155">
        <f t="shared" si="2"/>
        <v>0</v>
      </c>
      <c r="N29" s="156">
        <f t="shared" si="3"/>
        <v>0</v>
      </c>
      <c r="O29" s="51"/>
    </row>
    <row r="30" s="25" customFormat="1" ht="14" customHeight="1" spans="1:15">
      <c r="A30" s="50"/>
      <c r="B30" s="51"/>
      <c r="C30" s="51"/>
      <c r="D30" s="52"/>
      <c r="E30" s="51"/>
      <c r="F30" s="51"/>
      <c r="G30" s="203"/>
      <c r="H30" s="53"/>
      <c r="I30" s="53"/>
      <c r="J30" s="86">
        <f t="shared" si="1"/>
        <v>0</v>
      </c>
      <c r="K30" s="111"/>
      <c r="L30" s="155">
        <f t="shared" si="4"/>
        <v>0</v>
      </c>
      <c r="M30" s="155">
        <f t="shared" si="2"/>
        <v>0</v>
      </c>
      <c r="N30" s="156">
        <f t="shared" si="3"/>
        <v>0</v>
      </c>
      <c r="O30" s="51"/>
    </row>
    <row r="31" s="25" customFormat="1" ht="14" customHeight="1" spans="1:15">
      <c r="A31" s="50"/>
      <c r="B31" s="51"/>
      <c r="C31" s="51"/>
      <c r="D31" s="52"/>
      <c r="E31" s="51"/>
      <c r="F31" s="51"/>
      <c r="G31" s="203"/>
      <c r="H31" s="53"/>
      <c r="I31" s="53"/>
      <c r="J31" s="86">
        <f t="shared" si="1"/>
        <v>0</v>
      </c>
      <c r="K31" s="111"/>
      <c r="L31" s="155">
        <f t="shared" si="4"/>
        <v>0</v>
      </c>
      <c r="M31" s="155">
        <f t="shared" si="2"/>
        <v>0</v>
      </c>
      <c r="N31" s="156">
        <f t="shared" si="3"/>
        <v>0</v>
      </c>
      <c r="O31" s="51"/>
    </row>
    <row r="32" s="25" customFormat="1" ht="14" customHeight="1" spans="1:15">
      <c r="A32" s="50"/>
      <c r="B32" s="51"/>
      <c r="C32" s="51"/>
      <c r="D32" s="52"/>
      <c r="E32" s="51"/>
      <c r="F32" s="51"/>
      <c r="G32" s="203"/>
      <c r="H32" s="53"/>
      <c r="I32" s="53"/>
      <c r="J32" s="86">
        <f t="shared" si="1"/>
        <v>0</v>
      </c>
      <c r="K32" s="111"/>
      <c r="L32" s="155">
        <f t="shared" si="4"/>
        <v>0</v>
      </c>
      <c r="M32" s="155">
        <f t="shared" si="2"/>
        <v>0</v>
      </c>
      <c r="N32" s="156">
        <f t="shared" si="3"/>
        <v>0</v>
      </c>
      <c r="O32" s="51"/>
    </row>
    <row r="33" s="25" customFormat="1" ht="14" customHeight="1" spans="1:15">
      <c r="A33" s="50"/>
      <c r="B33" s="51"/>
      <c r="C33" s="51"/>
      <c r="D33" s="52"/>
      <c r="E33" s="51"/>
      <c r="F33" s="51"/>
      <c r="G33" s="203"/>
      <c r="H33" s="53"/>
      <c r="I33" s="53"/>
      <c r="J33" s="86">
        <f t="shared" si="1"/>
        <v>0</v>
      </c>
      <c r="K33" s="111"/>
      <c r="L33" s="155">
        <f t="shared" si="4"/>
        <v>0</v>
      </c>
      <c r="M33" s="155">
        <f t="shared" si="2"/>
        <v>0</v>
      </c>
      <c r="N33" s="156">
        <f t="shared" si="3"/>
        <v>0</v>
      </c>
      <c r="O33" s="51"/>
    </row>
    <row r="34" s="26" customFormat="1" ht="14" customHeight="1" spans="1:15">
      <c r="A34" s="127"/>
      <c r="B34" s="128" t="s">
        <v>72</v>
      </c>
      <c r="C34" s="56"/>
      <c r="D34" s="58"/>
      <c r="E34" s="56"/>
      <c r="F34" s="56"/>
      <c r="G34" s="204"/>
      <c r="H34" s="54">
        <f>ROUND(SUM(H7:H33),2)</f>
        <v>0</v>
      </c>
      <c r="I34" s="54">
        <f>ROUND(SUM(I7:I33),2)</f>
        <v>0</v>
      </c>
      <c r="J34" s="54">
        <f>ROUND(SUM(J7:J33),2)</f>
        <v>0</v>
      </c>
      <c r="K34" s="112"/>
      <c r="L34" s="54">
        <f>ROUND(SUM(L7:L33),2)</f>
        <v>0</v>
      </c>
      <c r="M34" s="54">
        <f t="shared" si="2"/>
        <v>0</v>
      </c>
      <c r="N34" s="183">
        <f t="shared" si="3"/>
        <v>0</v>
      </c>
      <c r="O34" s="56"/>
    </row>
    <row r="35" s="27" customFormat="1" ht="13.05" customHeight="1" spans="1:15">
      <c r="A35" s="59" t="e">
        <f>#REF!&amp;#REF!</f>
        <v>#REF!</v>
      </c>
      <c r="C35" s="130"/>
      <c r="D35" s="130"/>
      <c r="G35" s="205"/>
      <c r="H35" s="205"/>
      <c r="I35" s="205"/>
      <c r="J35" s="206" t="e">
        <f>#REF!</f>
        <v>#REF!</v>
      </c>
      <c r="K35" s="120"/>
      <c r="L35" s="29"/>
      <c r="M35" s="29"/>
      <c r="N35" s="29"/>
    </row>
    <row r="36" s="27" customFormat="1" customHeight="1" spans="1:15">
      <c r="A36" s="27" t="e">
        <f>#REF!&amp;#REF!&amp;#REF!&amp;#REF!&amp;#REF!&amp;#REF!&amp;#REF!</f>
        <v>#REF!</v>
      </c>
      <c r="D36" s="28"/>
      <c r="G36" s="29"/>
      <c r="H36" s="29"/>
      <c r="I36" s="29"/>
      <c r="J36" s="148" t="e">
        <f>#REF!&amp;#REF!</f>
        <v>#REF!</v>
      </c>
      <c r="K36" s="120"/>
      <c r="L36" s="148"/>
      <c r="M36" s="148"/>
      <c r="N36" s="29"/>
    </row>
    <row r="37" s="27" customFormat="1" customHeight="1" spans="1:15">
      <c r="D37" s="28"/>
      <c r="G37" s="29"/>
      <c r="H37" s="29"/>
      <c r="I37" s="29"/>
      <c r="J37" s="148"/>
      <c r="K37" s="120"/>
      <c r="L37" s="148"/>
      <c r="M37" s="148"/>
      <c r="N37" s="29"/>
    </row>
    <row r="38" s="27" customFormat="1" customHeight="1" spans="1:15">
      <c r="D38" s="28"/>
      <c r="G38" s="29"/>
      <c r="H38" s="29"/>
      <c r="I38" s="29"/>
      <c r="J38" s="148"/>
      <c r="K38" s="120"/>
      <c r="L38" s="148"/>
      <c r="M38" s="148"/>
      <c r="N38" s="29"/>
    </row>
    <row r="39" s="27" customFormat="1" customHeight="1" spans="1:15">
      <c r="D39" s="28"/>
      <c r="G39" s="29"/>
      <c r="H39" s="29"/>
      <c r="I39" s="29"/>
      <c r="J39" s="148"/>
      <c r="K39" s="120"/>
      <c r="L39" s="148"/>
      <c r="M39" s="148"/>
      <c r="N39" s="29"/>
    </row>
    <row r="40" s="27" customFormat="1" customHeight="1" spans="1:15">
      <c r="D40" s="28"/>
      <c r="G40" s="29"/>
      <c r="H40" s="29"/>
      <c r="I40" s="29"/>
      <c r="J40" s="148"/>
      <c r="K40" s="120"/>
      <c r="L40" s="148"/>
      <c r="M40" s="148"/>
      <c r="N40" s="29"/>
    </row>
    <row r="41" s="27" customFormat="1" customHeight="1" spans="1:15">
      <c r="D41" s="28"/>
      <c r="G41" s="29"/>
      <c r="H41" s="29"/>
      <c r="I41" s="29"/>
      <c r="J41" s="148"/>
      <c r="K41" s="120"/>
      <c r="L41" s="148"/>
      <c r="M41" s="148"/>
      <c r="N41" s="29"/>
    </row>
    <row r="42" s="27" customFormat="1" customHeight="1" spans="1:15">
      <c r="D42" s="28"/>
      <c r="G42" s="29"/>
      <c r="H42" s="29"/>
      <c r="I42" s="29"/>
      <c r="J42" s="148"/>
      <c r="K42" s="120"/>
      <c r="L42" s="148"/>
      <c r="M42" s="148"/>
      <c r="N42" s="29"/>
    </row>
    <row r="43" s="27" customFormat="1" customHeight="1" spans="1:15">
      <c r="D43" s="28"/>
      <c r="G43" s="29"/>
      <c r="H43" s="29"/>
      <c r="I43" s="29"/>
      <c r="J43" s="148"/>
      <c r="K43" s="120"/>
      <c r="L43" s="148"/>
      <c r="M43" s="148"/>
      <c r="N43" s="29"/>
    </row>
    <row r="44" s="27" customFormat="1" customHeight="1" spans="1:15">
      <c r="D44" s="28"/>
      <c r="G44" s="29"/>
      <c r="H44" s="29"/>
      <c r="I44" s="29"/>
      <c r="J44" s="148"/>
      <c r="K44" s="120"/>
      <c r="L44" s="148"/>
      <c r="M44" s="148"/>
      <c r="N44" s="29"/>
    </row>
    <row r="45" s="27" customFormat="1" customHeight="1" spans="1:15">
      <c r="D45" s="28"/>
      <c r="G45" s="29"/>
      <c r="H45" s="29"/>
      <c r="I45" s="29"/>
      <c r="J45" s="148"/>
      <c r="K45" s="120"/>
      <c r="L45" s="148"/>
      <c r="M45" s="148"/>
      <c r="N45" s="29"/>
    </row>
    <row r="46" s="27" customFormat="1" customHeight="1" spans="1:15">
      <c r="D46" s="28"/>
      <c r="G46" s="29"/>
      <c r="H46" s="29"/>
      <c r="I46" s="29"/>
      <c r="J46" s="148"/>
      <c r="K46" s="120"/>
      <c r="L46" s="148"/>
      <c r="M46" s="148"/>
      <c r="N46" s="29"/>
    </row>
    <row r="47" s="27" customFormat="1" customHeight="1" spans="1:15">
      <c r="D47" s="28"/>
      <c r="G47" s="29"/>
      <c r="H47" s="29"/>
      <c r="I47" s="29"/>
      <c r="J47" s="148"/>
      <c r="K47" s="120"/>
      <c r="L47" s="148"/>
      <c r="M47" s="148"/>
      <c r="N47" s="29"/>
    </row>
    <row r="48" s="27" customFormat="1" customHeight="1" spans="1:15">
      <c r="D48" s="28"/>
      <c r="G48" s="29"/>
      <c r="H48" s="29"/>
      <c r="I48" s="29"/>
      <c r="J48" s="148"/>
      <c r="K48" s="120"/>
      <c r="L48" s="148"/>
      <c r="M48" s="148"/>
      <c r="N48" s="29"/>
    </row>
    <row r="49" s="27" customFormat="1" customHeight="1" spans="4:14">
      <c r="D49" s="28"/>
      <c r="G49" s="29"/>
      <c r="H49" s="29"/>
      <c r="I49" s="29"/>
      <c r="J49" s="148"/>
      <c r="K49" s="120"/>
      <c r="L49" s="148"/>
      <c r="M49" s="148"/>
      <c r="N49" s="29"/>
    </row>
    <row r="50" s="27" customFormat="1" customHeight="1" spans="4:14">
      <c r="D50" s="28"/>
      <c r="G50" s="29"/>
      <c r="H50" s="29"/>
      <c r="I50" s="29"/>
      <c r="J50" s="148"/>
      <c r="K50" s="120"/>
      <c r="L50" s="148"/>
      <c r="M50" s="148"/>
      <c r="N50" s="29"/>
    </row>
    <row r="51" s="27" customFormat="1" customHeight="1" spans="4:14">
      <c r="D51" s="28"/>
      <c r="G51" s="29"/>
      <c r="H51" s="29"/>
      <c r="I51" s="29"/>
      <c r="J51" s="148"/>
      <c r="K51" s="120"/>
      <c r="L51" s="148"/>
      <c r="M51" s="148"/>
      <c r="N51" s="29"/>
    </row>
    <row r="52" s="27" customFormat="1" customHeight="1" spans="4:14">
      <c r="D52" s="28"/>
      <c r="G52" s="29"/>
      <c r="H52" s="29"/>
      <c r="I52" s="29"/>
      <c r="J52" s="148"/>
      <c r="K52" s="120"/>
      <c r="L52" s="148"/>
      <c r="M52" s="148"/>
      <c r="N52" s="29"/>
    </row>
    <row r="53" s="27" customFormat="1" customHeight="1" spans="4:14">
      <c r="D53" s="28"/>
      <c r="G53" s="29"/>
      <c r="H53" s="29"/>
      <c r="I53" s="29"/>
      <c r="J53" s="148"/>
      <c r="K53" s="120"/>
      <c r="L53" s="148"/>
      <c r="M53" s="148"/>
      <c r="N53" s="29"/>
    </row>
    <row r="54" s="27" customFormat="1" customHeight="1" spans="4:14">
      <c r="D54" s="28"/>
      <c r="G54" s="29"/>
      <c r="H54" s="29"/>
      <c r="I54" s="29"/>
      <c r="J54" s="148"/>
      <c r="K54" s="120"/>
      <c r="L54" s="148"/>
      <c r="M54" s="148"/>
      <c r="N54" s="29"/>
    </row>
    <row r="55" s="27" customFormat="1" customHeight="1" spans="4:14">
      <c r="D55" s="28"/>
      <c r="G55" s="29"/>
      <c r="H55" s="29"/>
      <c r="I55" s="29"/>
      <c r="J55" s="148"/>
      <c r="K55" s="120"/>
      <c r="L55" s="148"/>
      <c r="M55" s="148"/>
      <c r="N55" s="29"/>
    </row>
    <row r="56" s="27" customFormat="1" customHeight="1" spans="4:14">
      <c r="D56" s="28"/>
      <c r="G56" s="29"/>
      <c r="H56" s="29"/>
      <c r="I56" s="29"/>
      <c r="J56" s="148"/>
      <c r="K56" s="120"/>
      <c r="L56" s="148"/>
      <c r="M56" s="148"/>
      <c r="N56" s="29"/>
    </row>
    <row r="57" s="27" customFormat="1" customHeight="1" spans="4:14">
      <c r="D57" s="28"/>
      <c r="G57" s="29"/>
      <c r="H57" s="29"/>
      <c r="I57" s="29"/>
      <c r="J57" s="148"/>
      <c r="K57" s="120"/>
      <c r="L57" s="148"/>
      <c r="M57" s="148"/>
      <c r="N57" s="29"/>
    </row>
    <row r="58" s="27" customFormat="1" customHeight="1" spans="4:14">
      <c r="D58" s="28"/>
      <c r="G58" s="29"/>
      <c r="H58" s="29"/>
      <c r="I58" s="29"/>
      <c r="J58" s="148"/>
      <c r="K58" s="120"/>
      <c r="L58" s="148"/>
      <c r="M58" s="148"/>
      <c r="N58" s="29"/>
    </row>
    <row r="59" s="27" customFormat="1" customHeight="1" spans="4:14">
      <c r="D59" s="28"/>
      <c r="G59" s="29"/>
      <c r="H59" s="29"/>
      <c r="I59" s="29"/>
      <c r="J59" s="148"/>
      <c r="K59" s="120"/>
      <c r="L59" s="148"/>
      <c r="M59" s="148"/>
      <c r="N59" s="29"/>
    </row>
    <row r="60" s="27" customFormat="1" customHeight="1" spans="4:14">
      <c r="D60" s="28"/>
      <c r="G60" s="29"/>
      <c r="H60" s="29"/>
      <c r="I60" s="29"/>
      <c r="J60" s="148"/>
      <c r="K60" s="120"/>
      <c r="L60" s="148"/>
      <c r="M60" s="148"/>
      <c r="N60" s="29"/>
    </row>
    <row r="61" s="27" customFormat="1" customHeight="1" spans="4:14">
      <c r="D61" s="28"/>
      <c r="G61" s="29"/>
      <c r="H61" s="29"/>
      <c r="I61" s="29"/>
      <c r="J61" s="148"/>
      <c r="K61" s="120"/>
      <c r="L61" s="148"/>
      <c r="M61" s="148"/>
      <c r="N61" s="29"/>
    </row>
    <row r="62" s="27" customFormat="1" customHeight="1" spans="4:14">
      <c r="D62" s="28"/>
      <c r="G62" s="29"/>
      <c r="H62" s="29"/>
      <c r="I62" s="29"/>
      <c r="J62" s="148"/>
      <c r="K62" s="120"/>
      <c r="L62" s="148"/>
      <c r="M62" s="148"/>
      <c r="N62" s="29"/>
    </row>
    <row r="63" s="27" customFormat="1" customHeight="1" spans="4:14">
      <c r="D63" s="28"/>
      <c r="G63" s="29"/>
      <c r="H63" s="29"/>
      <c r="I63" s="29"/>
      <c r="J63" s="148"/>
      <c r="K63" s="120"/>
      <c r="L63" s="148"/>
      <c r="M63" s="148"/>
      <c r="N63" s="29"/>
    </row>
    <row r="64" s="27" customFormat="1" customHeight="1" spans="4:14">
      <c r="D64" s="28"/>
      <c r="G64" s="29"/>
      <c r="H64" s="29"/>
      <c r="I64" s="29"/>
      <c r="J64" s="148"/>
      <c r="K64" s="120"/>
      <c r="L64" s="148"/>
      <c r="M64" s="148"/>
      <c r="N64" s="29"/>
    </row>
    <row r="65" s="27" customFormat="1" customHeight="1" spans="4:14">
      <c r="D65" s="28"/>
      <c r="G65" s="29"/>
      <c r="H65" s="29"/>
      <c r="I65" s="29"/>
      <c r="J65" s="148"/>
      <c r="K65" s="120"/>
      <c r="L65" s="148"/>
      <c r="M65" s="148"/>
      <c r="N65" s="29"/>
    </row>
    <row r="66" s="27" customFormat="1" customHeight="1" spans="4:14">
      <c r="D66" s="28"/>
      <c r="G66" s="29"/>
      <c r="H66" s="29"/>
      <c r="I66" s="29"/>
      <c r="J66" s="148"/>
      <c r="K66" s="120"/>
      <c r="L66" s="148"/>
      <c r="M66" s="148"/>
      <c r="N66" s="29"/>
    </row>
    <row r="67" s="27" customFormat="1" customHeight="1" spans="4:14">
      <c r="D67" s="28"/>
      <c r="G67" s="29"/>
      <c r="H67" s="29"/>
      <c r="I67" s="29"/>
      <c r="J67" s="148"/>
      <c r="K67" s="120"/>
      <c r="L67" s="148"/>
      <c r="M67" s="148"/>
      <c r="N67" s="29"/>
    </row>
    <row r="68" s="27" customFormat="1" customHeight="1" spans="4:14">
      <c r="D68" s="28"/>
      <c r="G68" s="29"/>
      <c r="H68" s="29"/>
      <c r="I68" s="29"/>
      <c r="J68" s="148"/>
      <c r="K68" s="120"/>
      <c r="L68" s="148"/>
      <c r="M68" s="148"/>
      <c r="N68" s="29"/>
    </row>
    <row r="69" s="27" customFormat="1" customHeight="1" spans="4:14">
      <c r="D69" s="28"/>
      <c r="G69" s="29"/>
      <c r="H69" s="29"/>
      <c r="I69" s="29"/>
      <c r="J69" s="148"/>
      <c r="K69" s="120"/>
      <c r="L69" s="148"/>
      <c r="M69" s="148"/>
      <c r="N69" s="29"/>
    </row>
    <row r="70" s="27" customFormat="1" customHeight="1" spans="4:14">
      <c r="D70" s="28"/>
      <c r="G70" s="29"/>
      <c r="H70" s="29"/>
      <c r="I70" s="29"/>
      <c r="J70" s="148"/>
      <c r="K70" s="120"/>
      <c r="L70" s="148"/>
      <c r="M70" s="148"/>
      <c r="N70" s="29"/>
    </row>
    <row r="71" s="27" customFormat="1" customHeight="1" spans="4:14">
      <c r="D71" s="28"/>
      <c r="G71" s="29"/>
      <c r="H71" s="29"/>
      <c r="I71" s="29"/>
      <c r="J71" s="148"/>
      <c r="K71" s="120"/>
      <c r="L71" s="148"/>
      <c r="M71" s="148"/>
      <c r="N71" s="29"/>
    </row>
    <row r="72" s="27" customFormat="1" customHeight="1" spans="4:14">
      <c r="D72" s="28"/>
      <c r="G72" s="29"/>
      <c r="H72" s="29"/>
      <c r="I72" s="29"/>
      <c r="J72" s="148"/>
      <c r="K72" s="120"/>
      <c r="L72" s="148"/>
      <c r="M72" s="148"/>
      <c r="N72" s="29"/>
    </row>
    <row r="73" s="27" customFormat="1" customHeight="1" spans="4:14">
      <c r="D73" s="28"/>
      <c r="G73" s="29"/>
      <c r="H73" s="29"/>
      <c r="I73" s="29"/>
      <c r="J73" s="148"/>
      <c r="K73" s="120"/>
      <c r="L73" s="148"/>
      <c r="M73" s="148"/>
      <c r="N73" s="29"/>
    </row>
    <row r="74" s="27" customFormat="1" customHeight="1" spans="4:14">
      <c r="D74" s="28"/>
      <c r="G74" s="29"/>
      <c r="H74" s="29"/>
      <c r="I74" s="29"/>
      <c r="J74" s="148"/>
      <c r="K74" s="120"/>
      <c r="L74" s="148"/>
      <c r="M74" s="148"/>
      <c r="N74" s="29"/>
    </row>
    <row r="75" s="27" customFormat="1" customHeight="1" spans="4:14">
      <c r="D75" s="28"/>
      <c r="G75" s="29"/>
      <c r="H75" s="29"/>
      <c r="I75" s="29"/>
      <c r="J75" s="148"/>
      <c r="K75" s="120"/>
      <c r="L75" s="148"/>
      <c r="M75" s="148"/>
      <c r="N75" s="29"/>
    </row>
    <row r="76" s="27" customFormat="1" customHeight="1" spans="4:14">
      <c r="D76" s="28"/>
      <c r="G76" s="29"/>
      <c r="H76" s="29"/>
      <c r="I76" s="29"/>
      <c r="J76" s="148"/>
      <c r="K76" s="120"/>
      <c r="L76" s="148"/>
      <c r="M76" s="148"/>
      <c r="N76" s="29"/>
    </row>
    <row r="77" s="27" customFormat="1" customHeight="1" spans="4:14">
      <c r="D77" s="28"/>
      <c r="G77" s="29"/>
      <c r="H77" s="29"/>
      <c r="I77" s="29"/>
      <c r="J77" s="148"/>
      <c r="K77" s="120"/>
      <c r="L77" s="148"/>
      <c r="M77" s="148"/>
      <c r="N77" s="29"/>
    </row>
    <row r="78" s="27" customFormat="1" customHeight="1" spans="4:14">
      <c r="D78" s="28"/>
      <c r="G78" s="29"/>
      <c r="H78" s="29"/>
      <c r="I78" s="29"/>
      <c r="J78" s="148"/>
      <c r="K78" s="120"/>
      <c r="L78" s="148"/>
      <c r="M78" s="148"/>
      <c r="N78" s="29"/>
    </row>
    <row r="79" s="27" customFormat="1" customHeight="1" spans="4:14">
      <c r="D79" s="28"/>
      <c r="G79" s="29"/>
      <c r="H79" s="29"/>
      <c r="I79" s="29"/>
      <c r="J79" s="148"/>
      <c r="K79" s="120"/>
      <c r="L79" s="148"/>
      <c r="M79" s="148"/>
      <c r="N79" s="29"/>
    </row>
    <row r="80" s="27" customFormat="1" customHeight="1" spans="4:14">
      <c r="D80" s="28"/>
      <c r="G80" s="29"/>
      <c r="H80" s="29"/>
      <c r="I80" s="29"/>
      <c r="J80" s="148"/>
      <c r="K80" s="120"/>
      <c r="L80" s="148"/>
      <c r="M80" s="148"/>
      <c r="N80" s="29"/>
    </row>
    <row r="81" s="27" customFormat="1" customHeight="1" spans="4:14">
      <c r="D81" s="28"/>
      <c r="G81" s="29"/>
      <c r="H81" s="29"/>
      <c r="I81" s="29"/>
      <c r="J81" s="148"/>
      <c r="K81" s="120"/>
      <c r="L81" s="148"/>
      <c r="M81" s="148"/>
      <c r="N81" s="29"/>
    </row>
    <row r="82" s="27" customFormat="1" customHeight="1" spans="4:14">
      <c r="D82" s="28"/>
      <c r="G82" s="29"/>
      <c r="H82" s="29"/>
      <c r="I82" s="29"/>
      <c r="J82" s="148"/>
      <c r="K82" s="120"/>
      <c r="L82" s="148"/>
      <c r="M82" s="148"/>
      <c r="N82" s="29"/>
    </row>
    <row r="83" s="27" customFormat="1" customHeight="1" spans="4:14">
      <c r="D83" s="28"/>
      <c r="G83" s="29"/>
      <c r="H83" s="29"/>
      <c r="I83" s="29"/>
      <c r="J83" s="148"/>
      <c r="K83" s="120"/>
      <c r="L83" s="148"/>
      <c r="M83" s="148"/>
      <c r="N83" s="29"/>
    </row>
    <row r="84" s="27" customFormat="1" customHeight="1" spans="4:14">
      <c r="D84" s="28"/>
      <c r="G84" s="29"/>
      <c r="H84" s="29"/>
      <c r="I84" s="29"/>
      <c r="J84" s="148"/>
      <c r="K84" s="120"/>
      <c r="L84" s="148"/>
      <c r="M84" s="148"/>
      <c r="N84" s="29"/>
    </row>
    <row r="85" s="27" customFormat="1" customHeight="1" spans="4:14">
      <c r="D85" s="28"/>
      <c r="G85" s="29"/>
      <c r="H85" s="29"/>
      <c r="I85" s="29"/>
      <c r="J85" s="148"/>
      <c r="K85" s="120"/>
      <c r="L85" s="148"/>
      <c r="M85" s="148"/>
      <c r="N85" s="29"/>
    </row>
    <row r="86" s="27" customFormat="1" customHeight="1" spans="4:14">
      <c r="D86" s="28"/>
      <c r="G86" s="29"/>
      <c r="H86" s="29"/>
      <c r="I86" s="29"/>
      <c r="J86" s="148"/>
      <c r="K86" s="120"/>
      <c r="L86" s="148"/>
      <c r="M86" s="148"/>
      <c r="N86" s="29"/>
    </row>
    <row r="87" s="27" customFormat="1" customHeight="1" spans="4:14">
      <c r="D87" s="28"/>
      <c r="G87" s="29"/>
      <c r="H87" s="29"/>
      <c r="I87" s="29"/>
      <c r="J87" s="148"/>
      <c r="K87" s="120"/>
      <c r="L87" s="148"/>
      <c r="M87" s="148"/>
      <c r="N87" s="29"/>
    </row>
    <row r="88" s="27" customFormat="1" customHeight="1" spans="4:14">
      <c r="D88" s="28"/>
      <c r="G88" s="29"/>
      <c r="H88" s="29"/>
      <c r="I88" s="29"/>
      <c r="J88" s="148"/>
      <c r="K88" s="120"/>
      <c r="L88" s="148"/>
      <c r="M88" s="148"/>
      <c r="N88" s="29"/>
    </row>
    <row r="89" s="27" customFormat="1" customHeight="1" spans="4:14">
      <c r="D89" s="28"/>
      <c r="G89" s="29"/>
      <c r="H89" s="29"/>
      <c r="I89" s="29"/>
      <c r="J89" s="148"/>
      <c r="K89" s="120"/>
      <c r="L89" s="148"/>
      <c r="M89" s="148"/>
      <c r="N89" s="29"/>
    </row>
    <row r="90" s="27" customFormat="1" customHeight="1" spans="4:14">
      <c r="D90" s="28"/>
      <c r="G90" s="29"/>
      <c r="H90" s="29"/>
      <c r="I90" s="29"/>
      <c r="J90" s="148"/>
      <c r="K90" s="120"/>
      <c r="L90" s="148"/>
      <c r="M90" s="148"/>
      <c r="N90" s="29"/>
    </row>
    <row r="91" s="27" customFormat="1" customHeight="1" spans="4:14">
      <c r="D91" s="28"/>
      <c r="G91" s="29"/>
      <c r="H91" s="29"/>
      <c r="I91" s="29"/>
      <c r="J91" s="148"/>
      <c r="K91" s="120"/>
      <c r="L91" s="148"/>
      <c r="M91" s="148"/>
      <c r="N91" s="29"/>
    </row>
    <row r="92" s="27" customFormat="1" customHeight="1" spans="4:14">
      <c r="D92" s="28"/>
      <c r="G92" s="29"/>
      <c r="H92" s="29"/>
      <c r="I92" s="29"/>
      <c r="J92" s="148"/>
      <c r="K92" s="120"/>
      <c r="L92" s="148"/>
      <c r="M92" s="148"/>
      <c r="N92" s="29"/>
    </row>
    <row r="93" s="27" customFormat="1" customHeight="1" spans="4:14">
      <c r="D93" s="28"/>
      <c r="G93" s="29"/>
      <c r="H93" s="29"/>
      <c r="I93" s="29"/>
      <c r="J93" s="148"/>
      <c r="K93" s="120"/>
      <c r="L93" s="148"/>
      <c r="M93" s="148"/>
      <c r="N93" s="29"/>
    </row>
    <row r="94" s="27" customFormat="1" customHeight="1" spans="4:14">
      <c r="D94" s="28"/>
      <c r="G94" s="29"/>
      <c r="H94" s="29"/>
      <c r="I94" s="29"/>
      <c r="J94" s="148"/>
      <c r="K94" s="120"/>
      <c r="L94" s="148"/>
      <c r="M94" s="148"/>
      <c r="N94" s="29"/>
    </row>
    <row r="95" s="27" customFormat="1" customHeight="1" spans="4:14">
      <c r="D95" s="28"/>
      <c r="G95" s="29"/>
      <c r="H95" s="29"/>
      <c r="I95" s="29"/>
      <c r="J95" s="148"/>
      <c r="K95" s="120"/>
      <c r="L95" s="148"/>
      <c r="M95" s="148"/>
      <c r="N95" s="29"/>
    </row>
    <row r="96" s="27" customFormat="1" customHeight="1" spans="4:14">
      <c r="D96" s="28"/>
      <c r="G96" s="29"/>
      <c r="H96" s="29"/>
      <c r="I96" s="29"/>
      <c r="J96" s="148"/>
      <c r="K96" s="120"/>
      <c r="L96" s="148"/>
      <c r="M96" s="148"/>
      <c r="N96" s="29"/>
    </row>
    <row r="97" s="27" customFormat="1" customHeight="1" spans="4:14">
      <c r="D97" s="28"/>
      <c r="G97" s="29"/>
      <c r="H97" s="29"/>
      <c r="I97" s="29"/>
      <c r="J97" s="148"/>
      <c r="K97" s="120"/>
      <c r="L97" s="148"/>
      <c r="M97" s="148"/>
      <c r="N97" s="29"/>
    </row>
    <row r="98" s="27" customFormat="1" customHeight="1" spans="4:14">
      <c r="D98" s="28"/>
      <c r="G98" s="29"/>
      <c r="H98" s="29"/>
      <c r="I98" s="29"/>
      <c r="J98" s="148"/>
      <c r="K98" s="120"/>
      <c r="L98" s="148"/>
      <c r="M98" s="148"/>
      <c r="N98" s="29"/>
    </row>
    <row r="99" s="27" customFormat="1" customHeight="1" spans="4:14">
      <c r="D99" s="28"/>
      <c r="G99" s="29"/>
      <c r="H99" s="29"/>
      <c r="I99" s="29"/>
      <c r="J99" s="148"/>
      <c r="K99" s="120"/>
      <c r="L99" s="148"/>
      <c r="M99" s="148"/>
      <c r="N99" s="29"/>
    </row>
    <row r="100" s="27" customFormat="1" customHeight="1" spans="4:14">
      <c r="D100" s="28"/>
      <c r="G100" s="29"/>
      <c r="H100" s="29"/>
      <c r="I100" s="29"/>
      <c r="J100" s="148"/>
      <c r="K100" s="120"/>
      <c r="L100" s="148"/>
      <c r="M100" s="148"/>
      <c r="N100" s="29"/>
    </row>
    <row r="101" s="27" customFormat="1" customHeight="1" spans="4:14">
      <c r="D101" s="28"/>
      <c r="G101" s="29"/>
      <c r="H101" s="29"/>
      <c r="I101" s="29"/>
      <c r="J101" s="148"/>
      <c r="K101" s="120"/>
      <c r="L101" s="148"/>
      <c r="M101" s="148"/>
      <c r="N101" s="29"/>
    </row>
    <row r="102" s="27" customFormat="1" customHeight="1" spans="4:14">
      <c r="D102" s="28"/>
      <c r="G102" s="29"/>
      <c r="H102" s="29"/>
      <c r="I102" s="29"/>
      <c r="J102" s="148"/>
      <c r="K102" s="120"/>
      <c r="L102" s="148"/>
      <c r="M102" s="148"/>
      <c r="N102" s="29"/>
    </row>
    <row r="103" s="27" customFormat="1" customHeight="1" spans="4:14">
      <c r="D103" s="28"/>
      <c r="G103" s="29"/>
      <c r="H103" s="29"/>
      <c r="I103" s="29"/>
      <c r="J103" s="148"/>
      <c r="K103" s="120"/>
      <c r="L103" s="148"/>
      <c r="M103" s="148"/>
      <c r="N103" s="29"/>
    </row>
    <row r="104" s="27" customFormat="1" customHeight="1" spans="4:14">
      <c r="D104" s="28"/>
      <c r="G104" s="29"/>
      <c r="H104" s="29"/>
      <c r="I104" s="29"/>
      <c r="J104" s="148"/>
      <c r="K104" s="120"/>
      <c r="L104" s="148"/>
      <c r="M104" s="148"/>
      <c r="N104" s="29"/>
    </row>
    <row r="105" s="27" customFormat="1" customHeight="1" spans="4:14">
      <c r="D105" s="28"/>
      <c r="G105" s="29"/>
      <c r="H105" s="29"/>
      <c r="I105" s="29"/>
      <c r="J105" s="148"/>
      <c r="K105" s="120"/>
      <c r="L105" s="148"/>
      <c r="M105" s="148"/>
      <c r="N105" s="29"/>
    </row>
    <row r="106" s="27" customFormat="1" customHeight="1" spans="4:14">
      <c r="D106" s="28"/>
      <c r="G106" s="29"/>
      <c r="H106" s="29"/>
      <c r="I106" s="29"/>
      <c r="J106" s="148"/>
      <c r="K106" s="120"/>
      <c r="L106" s="148"/>
      <c r="M106" s="148"/>
      <c r="N106" s="29"/>
    </row>
    <row r="107" s="27" customFormat="1" customHeight="1" spans="4:14">
      <c r="D107" s="28"/>
      <c r="G107" s="29"/>
      <c r="H107" s="29"/>
      <c r="I107" s="29"/>
      <c r="J107" s="148"/>
      <c r="K107" s="120"/>
      <c r="L107" s="148"/>
      <c r="M107" s="148"/>
      <c r="N107" s="29"/>
    </row>
    <row r="108" s="27" customFormat="1" customHeight="1" spans="4:14">
      <c r="D108" s="28"/>
      <c r="G108" s="29"/>
      <c r="H108" s="29"/>
      <c r="I108" s="29"/>
      <c r="J108" s="148"/>
      <c r="K108" s="120"/>
      <c r="L108" s="148"/>
      <c r="M108" s="148"/>
      <c r="N108" s="29"/>
    </row>
    <row r="109" s="27" customFormat="1" customHeight="1" spans="4:14">
      <c r="D109" s="28"/>
      <c r="G109" s="29"/>
      <c r="H109" s="29"/>
      <c r="I109" s="29"/>
      <c r="J109" s="148"/>
      <c r="K109" s="120"/>
      <c r="L109" s="148"/>
      <c r="M109" s="148"/>
      <c r="N109" s="29"/>
    </row>
    <row r="110" s="27" customFormat="1" customHeight="1" spans="4:14">
      <c r="D110" s="28"/>
      <c r="G110" s="29"/>
      <c r="H110" s="29"/>
      <c r="I110" s="29"/>
      <c r="J110" s="148"/>
      <c r="K110" s="120"/>
      <c r="L110" s="148"/>
      <c r="M110" s="148"/>
      <c r="N110" s="29"/>
    </row>
    <row r="111" s="27" customFormat="1" customHeight="1" spans="4:14">
      <c r="D111" s="28"/>
      <c r="G111" s="29"/>
      <c r="H111" s="29"/>
      <c r="I111" s="29"/>
      <c r="J111" s="148"/>
      <c r="K111" s="120"/>
      <c r="L111" s="148"/>
      <c r="M111" s="148"/>
      <c r="N111" s="29"/>
    </row>
    <row r="112" s="27" customFormat="1" customHeight="1" spans="4:14">
      <c r="D112" s="28"/>
      <c r="G112" s="29"/>
      <c r="H112" s="29"/>
      <c r="I112" s="29"/>
      <c r="J112" s="148"/>
      <c r="K112" s="120"/>
      <c r="L112" s="148"/>
      <c r="M112" s="148"/>
      <c r="N112" s="29"/>
    </row>
    <row r="113" s="27" customFormat="1" customHeight="1" spans="4:14">
      <c r="D113" s="28"/>
      <c r="G113" s="29"/>
      <c r="H113" s="29"/>
      <c r="I113" s="29"/>
      <c r="J113" s="148"/>
      <c r="K113" s="120"/>
      <c r="L113" s="148"/>
      <c r="M113" s="148"/>
      <c r="N113" s="29"/>
    </row>
    <row r="114" s="27" customFormat="1" customHeight="1" spans="4:14">
      <c r="D114" s="28"/>
      <c r="G114" s="29"/>
      <c r="H114" s="29"/>
      <c r="I114" s="29"/>
      <c r="J114" s="148"/>
      <c r="K114" s="120"/>
      <c r="L114" s="148"/>
      <c r="M114" s="148"/>
      <c r="N114" s="29"/>
    </row>
    <row r="115" s="27" customFormat="1" customHeight="1" spans="4:14">
      <c r="D115" s="28"/>
      <c r="G115" s="29"/>
      <c r="H115" s="29"/>
      <c r="I115" s="29"/>
      <c r="J115" s="148"/>
      <c r="K115" s="120"/>
      <c r="L115" s="148"/>
      <c r="M115" s="148"/>
      <c r="N115" s="29"/>
    </row>
    <row r="116" s="27" customFormat="1" customHeight="1" spans="4:14">
      <c r="D116" s="28"/>
      <c r="G116" s="29"/>
      <c r="H116" s="29"/>
      <c r="I116" s="29"/>
      <c r="J116" s="148"/>
      <c r="K116" s="120"/>
      <c r="L116" s="148"/>
      <c r="M116" s="148"/>
      <c r="N116" s="29"/>
    </row>
  </sheetData>
  <sheetProtection formatCells="0" formatColumns="0" formatRows="0" insertRows="0" deleteRows="0" autoFilter="0"/>
  <mergeCells count="2">
    <mergeCell ref="A2:O2"/>
    <mergeCell ref="A4:O4"/>
  </mergeCells>
  <hyperlinks>
    <hyperlink ref="A1" location="其他非流动金融资产汇总表!B9" display="返回"/>
    <hyperlink ref="B1" location="参数!M52" display="返回索引页"/>
  </hyperlinks>
  <printOptions horizontalCentered="1"/>
  <pageMargins left="0.748031496062992" right="0.748031496062992" top="0.97" bottom="0.72" header="1.26" footer="0.62992125984252"/>
  <pageSetup paperSize="9" orientation="landscape" blackAndWhite="1" verticalDpi="300"/>
  <headerFooter alignWithMargins="0">
    <oddHeader>&amp;R&amp;"Times New Roman,常规"&amp;8
&amp;"宋体,常规"共&amp;"Times New Roman,常规"&amp;N&amp;"宋体,常规"页第&amp;"Times New Roman,常规"&amp;P&amp;"宋体,常规"页</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showGridLines="0" showZeros="0" defaultGridColor="0" colorId="38" workbookViewId="0">
      <selection activeCell="A6" sqref="$A6:$XFD6"/>
    </sheetView>
  </sheetViews>
  <sheetFormatPr defaultColWidth="9.07619047619048" defaultRowHeight="12.75" outlineLevelCol="7"/>
  <cols>
    <col min="1" max="1" width="8.71428571428571" style="137" customWidth="1"/>
    <col min="2" max="2" width="39.7142857142857" style="137" customWidth="1"/>
    <col min="3" max="4" width="15.7142857142857" style="137" hidden="1" customWidth="1" outlineLevel="1"/>
    <col min="5" max="5" width="24.7142857142857" style="678" customWidth="1" collapsed="1"/>
    <col min="6" max="7" width="24.7142857142857" style="678" customWidth="1"/>
    <col min="8" max="8" width="22.7142857142857" style="678" customWidth="1"/>
    <col min="9" max="16384" width="9.07619047619048" style="137"/>
  </cols>
  <sheetData>
    <row r="1" s="674" customFormat="1" ht="18" customHeight="1" spans="1:8">
      <c r="A1" s="175" t="s">
        <v>116</v>
      </c>
      <c r="B1" s="679" t="s">
        <v>8</v>
      </c>
      <c r="C1" s="688"/>
      <c r="D1" s="688"/>
      <c r="E1" s="140"/>
      <c r="F1" s="140"/>
      <c r="G1" s="140"/>
      <c r="H1" s="178"/>
    </row>
    <row r="2" s="674" customFormat="1" ht="20.2" customHeight="1" spans="1:8">
      <c r="A2" s="143" t="s">
        <v>117</v>
      </c>
      <c r="B2" s="144"/>
      <c r="C2" s="144"/>
      <c r="D2" s="144"/>
      <c r="E2" s="144"/>
      <c r="F2" s="144"/>
      <c r="G2" s="144"/>
      <c r="H2" s="144"/>
    </row>
    <row r="3" s="674" customFormat="1" ht="13.05" customHeight="1" spans="1:8">
      <c r="A3" s="145"/>
      <c r="B3" s="145"/>
      <c r="C3" s="145"/>
      <c r="D3" s="145"/>
      <c r="E3" s="37"/>
      <c r="F3" s="37"/>
      <c r="G3" s="37"/>
      <c r="H3" s="179" t="s">
        <v>118</v>
      </c>
    </row>
    <row r="4" ht="13.05" customHeight="1" spans="1:8">
      <c r="A4" s="39" t="e">
        <f>#REF!&amp;#REF!&amp;#REF!&amp;#REF!&amp;#REF!&amp;#REF!&amp;#REF!</f>
        <v>#REF!</v>
      </c>
      <c r="B4" s="39"/>
      <c r="C4" s="39"/>
      <c r="D4" s="39"/>
      <c r="E4" s="39"/>
      <c r="F4" s="39"/>
      <c r="G4" s="39"/>
      <c r="H4" s="39"/>
    </row>
    <row r="5" ht="13.05" customHeight="1" spans="1:8">
      <c r="A5" s="40" t="e">
        <f>#REF!&amp;#REF!</f>
        <v>#REF!</v>
      </c>
      <c r="B5" s="40"/>
      <c r="C5" s="40"/>
      <c r="D5" s="40"/>
      <c r="E5" s="147"/>
      <c r="F5" s="148"/>
      <c r="G5" s="148"/>
      <c r="H5" s="179" t="s">
        <v>35</v>
      </c>
    </row>
    <row r="6" s="675" customFormat="1" ht="20" customHeight="1" spans="1:8">
      <c r="A6" s="149" t="s">
        <v>119</v>
      </c>
      <c r="B6" s="45" t="s">
        <v>82</v>
      </c>
      <c r="C6" s="45" t="s">
        <v>120</v>
      </c>
      <c r="D6" s="45" t="s">
        <v>121</v>
      </c>
      <c r="E6" s="150" t="s">
        <v>122</v>
      </c>
      <c r="F6" s="150" t="s">
        <v>123</v>
      </c>
      <c r="G6" s="150" t="s">
        <v>124</v>
      </c>
      <c r="H6" s="49" t="s">
        <v>125</v>
      </c>
    </row>
    <row r="7" ht="20" customHeight="1" spans="1:8">
      <c r="A7" s="684" t="s">
        <v>126</v>
      </c>
      <c r="B7" s="503" t="s">
        <v>127</v>
      </c>
      <c r="C7" s="154">
        <f>货币汇总表!C17</f>
        <v>0</v>
      </c>
      <c r="D7" s="154">
        <f>E7-C7</f>
        <v>0</v>
      </c>
      <c r="E7" s="154">
        <f>货币汇总表!E17</f>
        <v>0</v>
      </c>
      <c r="F7" s="154">
        <f>货币汇总表!F17</f>
        <v>0</v>
      </c>
      <c r="G7" s="155">
        <f>IF((F7-E7)=0,0,F7-E7)</f>
        <v>0</v>
      </c>
      <c r="H7" s="156">
        <f>IF(G7=0,0,IF(G7=F7,100,IF(E7&lt;0,-(G7/E7*100),IF(G7&gt;0,ABS(G7/E7*100),(G7/E7*100)))))</f>
        <v>0</v>
      </c>
    </row>
    <row r="8" ht="20" customHeight="1" spans="1:8">
      <c r="A8" s="684" t="s">
        <v>128</v>
      </c>
      <c r="B8" s="503" t="s">
        <v>129</v>
      </c>
      <c r="C8" s="154">
        <f>交易性金融资产汇总表!C17</f>
        <v>0</v>
      </c>
      <c r="D8" s="154">
        <f t="shared" ref="D8:D20" si="0">E8-C8</f>
        <v>0</v>
      </c>
      <c r="E8" s="154">
        <f>交易性金融资产汇总表!E17</f>
        <v>0</v>
      </c>
      <c r="F8" s="154">
        <f>交易性金融资产汇总表!F17</f>
        <v>0</v>
      </c>
      <c r="G8" s="155">
        <f t="shared" ref="G8:G21" si="1">IF((F8-E8)=0,0,F8-E8)</f>
        <v>0</v>
      </c>
      <c r="H8" s="156">
        <f t="shared" ref="H8:H21" si="2">IF(G8=0,0,IF(G8=F8,100,IF(E8&lt;0,-(G8/E8*100),IF(G8&gt;0,ABS(G8/E8*100),(G8/E8*100)))))</f>
        <v>0</v>
      </c>
    </row>
    <row r="9" ht="20" customHeight="1" spans="1:8">
      <c r="A9" s="684" t="s">
        <v>130</v>
      </c>
      <c r="B9" s="188" t="s">
        <v>131</v>
      </c>
      <c r="C9" s="154">
        <f>衍生金融资产!H34</f>
        <v>0</v>
      </c>
      <c r="D9" s="154">
        <f t="shared" si="0"/>
        <v>0</v>
      </c>
      <c r="E9" s="154">
        <f>衍生金融资产!J34</f>
        <v>0</v>
      </c>
      <c r="F9" s="154">
        <f>衍生金融资产!L34</f>
        <v>0</v>
      </c>
      <c r="G9" s="155">
        <f t="shared" ref="G9" si="3">IF((F9-E9)=0,0,F9-E9)</f>
        <v>0</v>
      </c>
      <c r="H9" s="156">
        <f t="shared" ref="H9" si="4">IF(G9=0,0,IF(G9=F9,100,IF(E9&lt;0,-(G9/E9*100),IF(G9&gt;0,ABS(G9/E9*100),(G9/E9*100)))))</f>
        <v>0</v>
      </c>
    </row>
    <row r="10" ht="20" customHeight="1" spans="1:8">
      <c r="A10" s="684" t="s">
        <v>132</v>
      </c>
      <c r="B10" s="503" t="s">
        <v>133</v>
      </c>
      <c r="C10" s="154">
        <f>应收票据!F35</f>
        <v>0</v>
      </c>
      <c r="D10" s="154">
        <f t="shared" si="0"/>
        <v>0</v>
      </c>
      <c r="E10" s="154">
        <f>应收票据!H35</f>
        <v>0</v>
      </c>
      <c r="F10" s="154">
        <f>应收票据!I35</f>
        <v>0</v>
      </c>
      <c r="G10" s="155">
        <f t="shared" ref="G10:G13" si="5">IF((F10-E10)=0,0,F10-E10)</f>
        <v>0</v>
      </c>
      <c r="H10" s="156">
        <f t="shared" ref="H10:H13" si="6">IF(G10=0,0,IF(G10=F10,100,IF(E10&lt;0,-(G10/E10*100),IF(G10&gt;0,ABS(G10/E10*100),(G10/E10*100)))))</f>
        <v>0</v>
      </c>
    </row>
    <row r="11" ht="20" customHeight="1" spans="1:8">
      <c r="A11" s="684" t="s">
        <v>134</v>
      </c>
      <c r="B11" s="503" t="s">
        <v>135</v>
      </c>
      <c r="C11" s="154">
        <f>应收账款!F35</f>
        <v>0</v>
      </c>
      <c r="D11" s="154">
        <f t="shared" si="0"/>
        <v>0</v>
      </c>
      <c r="E11" s="154">
        <f>应收账款!O35</f>
        <v>0</v>
      </c>
      <c r="F11" s="154">
        <f>应收账款!P35</f>
        <v>0</v>
      </c>
      <c r="G11" s="155">
        <f t="shared" si="5"/>
        <v>0</v>
      </c>
      <c r="H11" s="156">
        <f t="shared" si="6"/>
        <v>0</v>
      </c>
    </row>
    <row r="12" ht="20" customHeight="1" spans="1:8">
      <c r="A12" s="684" t="s">
        <v>136</v>
      </c>
      <c r="B12" s="503" t="s">
        <v>137</v>
      </c>
      <c r="C12" s="154">
        <f>应收款项融资汇总表!C17</f>
        <v>0</v>
      </c>
      <c r="D12" s="154">
        <f t="shared" si="0"/>
        <v>0</v>
      </c>
      <c r="E12" s="154">
        <f>应收款项融资汇总表!E17</f>
        <v>0</v>
      </c>
      <c r="F12" s="154">
        <f>应收款项融资汇总表!F17</f>
        <v>0</v>
      </c>
      <c r="G12" s="155">
        <f t="shared" si="5"/>
        <v>0</v>
      </c>
      <c r="H12" s="156">
        <f t="shared" si="6"/>
        <v>0</v>
      </c>
    </row>
    <row r="13" ht="20" customHeight="1" spans="1:8">
      <c r="A13" s="684" t="s">
        <v>138</v>
      </c>
      <c r="B13" s="503" t="s">
        <v>139</v>
      </c>
      <c r="C13" s="154">
        <f>预付账款!F35</f>
        <v>0</v>
      </c>
      <c r="D13" s="154">
        <f t="shared" si="0"/>
        <v>0</v>
      </c>
      <c r="E13" s="154">
        <f>预付账款!H35</f>
        <v>0</v>
      </c>
      <c r="F13" s="154">
        <f>预付账款!I35</f>
        <v>0</v>
      </c>
      <c r="G13" s="155">
        <f t="shared" si="5"/>
        <v>0</v>
      </c>
      <c r="H13" s="156">
        <f t="shared" si="6"/>
        <v>0</v>
      </c>
    </row>
    <row r="14" ht="20" customHeight="1" spans="1:8">
      <c r="A14" s="684" t="s">
        <v>140</v>
      </c>
      <c r="B14" s="503" t="s">
        <v>141</v>
      </c>
      <c r="C14" s="154">
        <f>其他应收款汇总表!C17</f>
        <v>0</v>
      </c>
      <c r="D14" s="154">
        <f t="shared" si="0"/>
        <v>0</v>
      </c>
      <c r="E14" s="154">
        <f>其他应收款汇总表!E17</f>
        <v>0</v>
      </c>
      <c r="F14" s="154">
        <f>其他应收款汇总表!F17</f>
        <v>0</v>
      </c>
      <c r="G14" s="155">
        <f t="shared" si="1"/>
        <v>0</v>
      </c>
      <c r="H14" s="156">
        <f t="shared" si="2"/>
        <v>0</v>
      </c>
    </row>
    <row r="15" ht="20" customHeight="1" spans="1:8">
      <c r="A15" s="684" t="s">
        <v>142</v>
      </c>
      <c r="B15" s="503" t="s">
        <v>143</v>
      </c>
      <c r="C15" s="154">
        <f>存货汇总表!C19</f>
        <v>0</v>
      </c>
      <c r="D15" s="154">
        <f t="shared" si="0"/>
        <v>0</v>
      </c>
      <c r="E15" s="154">
        <f>存货汇总表!E19</f>
        <v>0</v>
      </c>
      <c r="F15" s="154">
        <f>存货汇总表!F19</f>
        <v>0</v>
      </c>
      <c r="G15" s="155">
        <f t="shared" si="1"/>
        <v>0</v>
      </c>
      <c r="H15" s="156">
        <f t="shared" si="2"/>
        <v>0</v>
      </c>
    </row>
    <row r="16" ht="20" customHeight="1" spans="1:8">
      <c r="A16" s="684" t="s">
        <v>144</v>
      </c>
      <c r="B16" s="503" t="s">
        <v>145</v>
      </c>
      <c r="C16" s="154">
        <f>合同资产!F35</f>
        <v>0</v>
      </c>
      <c r="D16" s="154">
        <f t="shared" si="0"/>
        <v>0</v>
      </c>
      <c r="E16" s="154">
        <f>合同资产!O35</f>
        <v>0</v>
      </c>
      <c r="F16" s="154">
        <f>合同资产!P35</f>
        <v>0</v>
      </c>
      <c r="G16" s="155">
        <f t="shared" si="1"/>
        <v>0</v>
      </c>
      <c r="H16" s="156">
        <f t="shared" si="2"/>
        <v>0</v>
      </c>
    </row>
    <row r="17" ht="20" customHeight="1" spans="1:8">
      <c r="A17" s="684" t="s">
        <v>146</v>
      </c>
      <c r="B17" s="503" t="s">
        <v>147</v>
      </c>
      <c r="C17" s="154">
        <f>持有待售资产!E36</f>
        <v>0</v>
      </c>
      <c r="D17" s="154">
        <f t="shared" si="0"/>
        <v>0</v>
      </c>
      <c r="E17" s="154">
        <f>持有待售资产!G36</f>
        <v>0</v>
      </c>
      <c r="F17" s="154">
        <f>持有待售资产!H36</f>
        <v>0</v>
      </c>
      <c r="G17" s="155">
        <f t="shared" si="1"/>
        <v>0</v>
      </c>
      <c r="H17" s="156">
        <f t="shared" si="2"/>
        <v>0</v>
      </c>
    </row>
    <row r="18" ht="20" customHeight="1" spans="1:8">
      <c r="A18" s="684" t="s">
        <v>148</v>
      </c>
      <c r="B18" s="503" t="s">
        <v>149</v>
      </c>
      <c r="C18" s="154">
        <f>一年内到期的非流动资产!E36</f>
        <v>0</v>
      </c>
      <c r="D18" s="154">
        <f t="shared" si="0"/>
        <v>0</v>
      </c>
      <c r="E18" s="154">
        <f>一年内到期的非流动资产!G36</f>
        <v>0</v>
      </c>
      <c r="F18" s="154">
        <f>一年内到期的非流动资产!H36</f>
        <v>0</v>
      </c>
      <c r="G18" s="155">
        <f t="shared" si="1"/>
        <v>0</v>
      </c>
      <c r="H18" s="156">
        <f t="shared" si="2"/>
        <v>0</v>
      </c>
    </row>
    <row r="19" ht="20" customHeight="1" spans="1:8">
      <c r="A19" s="684" t="s">
        <v>150</v>
      </c>
      <c r="B19" s="503" t="s">
        <v>151</v>
      </c>
      <c r="C19" s="154">
        <f>其他流动资产!F36</f>
        <v>0</v>
      </c>
      <c r="D19" s="154">
        <f t="shared" si="0"/>
        <v>0</v>
      </c>
      <c r="E19" s="154">
        <f>其他流动资产!H36</f>
        <v>0</v>
      </c>
      <c r="F19" s="154">
        <f>其他流动资产!I36</f>
        <v>0</v>
      </c>
      <c r="G19" s="155">
        <f t="shared" si="1"/>
        <v>0</v>
      </c>
      <c r="H19" s="156">
        <f t="shared" si="2"/>
        <v>0</v>
      </c>
    </row>
    <row r="20" ht="20" customHeight="1" spans="1:8">
      <c r="A20" s="152"/>
      <c r="B20" s="158"/>
      <c r="C20" s="158"/>
      <c r="D20" s="154">
        <f t="shared" si="0"/>
        <v>0</v>
      </c>
      <c r="E20" s="154"/>
      <c r="F20" s="154"/>
      <c r="G20" s="155">
        <f t="shared" si="1"/>
        <v>0</v>
      </c>
      <c r="H20" s="156">
        <f t="shared" si="2"/>
        <v>0</v>
      </c>
    </row>
    <row r="21" ht="20" customHeight="1" spans="1:8">
      <c r="A21" s="542" t="s">
        <v>152</v>
      </c>
      <c r="B21" s="544"/>
      <c r="C21" s="154">
        <f>SUM(C7:C20)</f>
        <v>0</v>
      </c>
      <c r="D21" s="154">
        <f>SUM(D7:D20)</f>
        <v>0</v>
      </c>
      <c r="E21" s="154">
        <f>SUM(E7:E20)</f>
        <v>0</v>
      </c>
      <c r="F21" s="154">
        <f>SUM(F7:F20)</f>
        <v>0</v>
      </c>
      <c r="G21" s="155">
        <f t="shared" si="1"/>
        <v>0</v>
      </c>
      <c r="H21" s="156">
        <f t="shared" si="2"/>
        <v>0</v>
      </c>
    </row>
    <row r="22" spans="1:8">
      <c r="A22" s="60"/>
      <c r="B22" s="163"/>
      <c r="C22" s="42"/>
      <c r="D22" s="42"/>
      <c r="E22" s="164"/>
      <c r="F22" s="148" t="e">
        <f>#REF!</f>
        <v>#REF!</v>
      </c>
      <c r="G22" s="164"/>
      <c r="H22" s="29"/>
    </row>
    <row r="23" spans="1:8">
      <c r="F23" s="341" t="e">
        <f>#REF!&amp;#REF!</f>
        <v>#REF!</v>
      </c>
    </row>
  </sheetData>
  <sheetProtection password="CA91" sheet="1" objects="1" scenarios="1"/>
  <mergeCells count="3">
    <mergeCell ref="A2:H2"/>
    <mergeCell ref="A4:H4"/>
    <mergeCell ref="A21:B21"/>
  </mergeCells>
  <hyperlinks>
    <hyperlink ref="A1" location="分类汇总表!B7" display="返回"/>
    <hyperlink ref="B1" location="参数!M9" display="返回索引页"/>
    <hyperlink ref="B10" location="应收票据!A1" display="应收票据"/>
    <hyperlink ref="B11" location="应收账款!A1" display="应收账款"/>
    <hyperlink ref="B13" location="预付账款!A1" display="预付款项"/>
    <hyperlink ref="B14" location="其他应收款汇总表!A1" display="其他应收款"/>
    <hyperlink ref="B15" location="存货汇总表!A1" display="存货"/>
    <hyperlink ref="B19" location="其他流动资产!A1" display="其他流动资产"/>
    <hyperlink ref="B7" location="货币汇总表!A1" display="货币资金"/>
    <hyperlink ref="B8" location="交易性金融资产汇总表!A1" display="交易性金融资产"/>
    <hyperlink ref="B9" location="衍生金融资产!A1" display="衍生金融资产"/>
    <hyperlink ref="B16" location="合同资产!A1" display="合同资产"/>
    <hyperlink ref="B17" location="持有待售资产!A1" display="持有待售资产"/>
    <hyperlink ref="B18" location="一年内到期的非流动资产!A1" display="一年内到期的非流动资产"/>
    <hyperlink ref="B12" location="应收款项融资汇总表!A1" display="应收款项融资"/>
  </hyperlinks>
  <pageMargins left="0.748031496062992" right="0.748031496062992" top="0.984251968503937" bottom="0.82" header="1.33" footer="0.511811023622047"/>
  <pageSetup paperSize="9" orientation="landscape" blackAndWhite="1"/>
  <headerFooter alignWithMargins="0">
    <oddHeader>&amp;R&amp;8
共  &amp;N 页第 &amp;P 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19" activePane="bottomLeft" state="frozen"/>
      <selection/>
      <selection pane="bottomLeft" activeCell="A36" sqref="A36"/>
    </sheetView>
  </sheetViews>
  <sheetFormatPr defaultColWidth="9.07619047619048" defaultRowHeight="15" customHeight="1"/>
  <cols>
    <col min="1" max="1" width="6.92380952380952" style="27" customWidth="1"/>
    <col min="2" max="2" width="25.2857142857143" style="27" customWidth="1"/>
    <col min="3" max="3" width="9" style="28" customWidth="1"/>
    <col min="4" max="4" width="11" style="27" customWidth="1"/>
    <col min="5" max="5" width="11" style="39" customWidth="1"/>
    <col min="6" max="6" width="14.7142857142857" style="62" customWidth="1"/>
    <col min="7" max="8" width="14.7142857142857" style="62" customWidth="1" outlineLevel="1"/>
    <col min="9" max="11" width="14.7142857142857" style="29" customWidth="1"/>
    <col min="12" max="12" width="7.57142857142857" style="29" customWidth="1"/>
    <col min="13" max="13" width="15" style="27" customWidth="1"/>
    <col min="14" max="16384" width="9.07619047619048" style="27"/>
  </cols>
  <sheetData>
    <row r="1" s="22" customFormat="1" customHeight="1" spans="1:13">
      <c r="A1" s="30" t="s">
        <v>116</v>
      </c>
      <c r="B1" s="31" t="s">
        <v>8</v>
      </c>
      <c r="C1" s="33"/>
      <c r="E1" s="345"/>
      <c r="F1" s="490"/>
      <c r="G1" s="490"/>
      <c r="H1" s="490"/>
      <c r="I1" s="34"/>
      <c r="J1" s="34"/>
      <c r="K1" s="34"/>
      <c r="L1" s="34"/>
    </row>
    <row r="2" s="23" customFormat="1" ht="18" customHeight="1" spans="1:13">
      <c r="A2" s="35" t="s">
        <v>418</v>
      </c>
      <c r="B2" s="36"/>
      <c r="C2" s="36"/>
      <c r="D2" s="36"/>
      <c r="E2" s="36"/>
      <c r="F2" s="36"/>
      <c r="G2" s="36"/>
      <c r="H2" s="36"/>
      <c r="I2" s="36"/>
      <c r="J2" s="36"/>
      <c r="K2" s="36"/>
      <c r="L2" s="36"/>
      <c r="M2" s="36"/>
    </row>
    <row r="3" s="23" customFormat="1" ht="11.2" customHeight="1" spans="1:13">
      <c r="A3" s="6"/>
      <c r="B3" s="6"/>
      <c r="C3" s="6"/>
      <c r="D3" s="6"/>
      <c r="E3" s="6"/>
      <c r="F3" s="37"/>
      <c r="G3" s="37"/>
      <c r="H3" s="37"/>
      <c r="I3" s="37"/>
      <c r="J3" s="37"/>
      <c r="K3" s="37"/>
      <c r="L3" s="37"/>
      <c r="M3" s="38" t="s">
        <v>419</v>
      </c>
    </row>
    <row r="4" ht="10.9" customHeight="1" spans="1:13">
      <c r="A4" s="39" t="e">
        <f>#REF!&amp;#REF!&amp;#REF!&amp;#REF!&amp;#REF!&amp;#REF!&amp;#REF!</f>
        <v>#REF!</v>
      </c>
      <c r="B4" s="39"/>
      <c r="C4" s="39"/>
      <c r="D4" s="39"/>
      <c r="F4" s="39"/>
      <c r="G4" s="39"/>
      <c r="H4" s="39"/>
      <c r="I4" s="39"/>
      <c r="J4" s="39"/>
      <c r="K4" s="39"/>
      <c r="L4" s="39"/>
      <c r="M4" s="39"/>
    </row>
    <row r="5" ht="11.2" customHeight="1" spans="1:13">
      <c r="A5" s="40" t="e">
        <f>#REF!&amp;#REF!</f>
        <v>#REF!</v>
      </c>
      <c r="B5" s="40"/>
      <c r="C5" s="42"/>
      <c r="I5" s="198"/>
      <c r="J5" s="43"/>
      <c r="K5" s="43"/>
      <c r="M5" s="44" t="s">
        <v>35</v>
      </c>
    </row>
    <row r="6" s="39" customFormat="1" ht="18" customHeight="1" spans="1:13">
      <c r="A6" s="185" t="s">
        <v>102</v>
      </c>
      <c r="B6" s="491" t="s">
        <v>191</v>
      </c>
      <c r="C6" s="492" t="s">
        <v>193</v>
      </c>
      <c r="D6" s="491" t="s">
        <v>388</v>
      </c>
      <c r="E6" s="491" t="s">
        <v>420</v>
      </c>
      <c r="F6" s="493" t="s">
        <v>374</v>
      </c>
      <c r="G6" s="493" t="s">
        <v>120</v>
      </c>
      <c r="H6" s="493" t="s">
        <v>121</v>
      </c>
      <c r="I6" s="493" t="s">
        <v>122</v>
      </c>
      <c r="J6" s="494" t="s">
        <v>123</v>
      </c>
      <c r="K6" s="495" t="s">
        <v>168</v>
      </c>
      <c r="L6" s="495" t="s">
        <v>353</v>
      </c>
      <c r="M6" s="491" t="s">
        <v>174</v>
      </c>
    </row>
    <row r="7" s="25" customFormat="1" ht="13.05" customHeight="1" spans="1:13">
      <c r="A7" s="50">
        <v>1</v>
      </c>
      <c r="B7" s="51"/>
      <c r="C7" s="52"/>
      <c r="D7" s="51"/>
      <c r="E7" s="50"/>
      <c r="F7" s="496"/>
      <c r="G7" s="53"/>
      <c r="H7" s="53"/>
      <c r="I7" s="86">
        <f>G7+H7</f>
        <v>0</v>
      </c>
      <c r="J7" s="55"/>
      <c r="K7" s="155">
        <f>IF((J7-I7)=0,0,J7-I7)</f>
        <v>0</v>
      </c>
      <c r="L7" s="156">
        <f>IF(K7=0,0,IF(K7=J7,100,IF(I7&lt;0,-(K7/I7*100),IF(K7&gt;0,ABS(K7/I7*100),(K7/I7*100)))))</f>
        <v>0</v>
      </c>
      <c r="M7" s="51"/>
    </row>
    <row r="8" s="25" customFormat="1" ht="13.05" customHeight="1" spans="1:13">
      <c r="A8" s="50"/>
      <c r="B8" s="51"/>
      <c r="C8" s="52"/>
      <c r="D8" s="51"/>
      <c r="E8" s="50"/>
      <c r="F8" s="496"/>
      <c r="G8" s="53"/>
      <c r="H8" s="53"/>
      <c r="I8" s="86">
        <f t="shared" ref="I8:I34" si="0">G8+H8</f>
        <v>0</v>
      </c>
      <c r="J8" s="55"/>
      <c r="K8" s="155">
        <f t="shared" ref="K8:K35" si="1">IF((J8-I8)=0,0,J8-I8)</f>
        <v>0</v>
      </c>
      <c r="L8" s="156">
        <f t="shared" ref="L8:L35" si="2">IF(K8=0,0,IF(K8=J8,100,IF(I8&lt;0,-(K8/I8*100),IF(K8&gt;0,ABS(K8/I8*100),(K8/I8*100)))))</f>
        <v>0</v>
      </c>
      <c r="M8" s="51"/>
    </row>
    <row r="9" s="25" customFormat="1" ht="13.05" customHeight="1" spans="1:13">
      <c r="A9" s="50"/>
      <c r="B9" s="51"/>
      <c r="C9" s="52"/>
      <c r="D9" s="51"/>
      <c r="E9" s="50"/>
      <c r="F9" s="496"/>
      <c r="G9" s="53"/>
      <c r="H9" s="53"/>
      <c r="I9" s="86">
        <f t="shared" si="0"/>
        <v>0</v>
      </c>
      <c r="J9" s="55"/>
      <c r="K9" s="155">
        <f t="shared" si="1"/>
        <v>0</v>
      </c>
      <c r="L9" s="156">
        <f t="shared" si="2"/>
        <v>0</v>
      </c>
      <c r="M9" s="51"/>
    </row>
    <row r="10" s="25" customFormat="1" ht="13.05" customHeight="1" spans="1:13">
      <c r="A10" s="50"/>
      <c r="B10" s="51"/>
      <c r="C10" s="52"/>
      <c r="D10" s="51"/>
      <c r="E10" s="50"/>
      <c r="F10" s="496"/>
      <c r="G10" s="53"/>
      <c r="H10" s="53"/>
      <c r="I10" s="86">
        <f t="shared" si="0"/>
        <v>0</v>
      </c>
      <c r="J10" s="55"/>
      <c r="K10" s="155">
        <f t="shared" si="1"/>
        <v>0</v>
      </c>
      <c r="L10" s="156">
        <f t="shared" si="2"/>
        <v>0</v>
      </c>
      <c r="M10" s="51"/>
    </row>
    <row r="11" s="25" customFormat="1" ht="13.05" customHeight="1" spans="1:13">
      <c r="A11" s="50"/>
      <c r="B11" s="51"/>
      <c r="C11" s="52"/>
      <c r="D11" s="51"/>
      <c r="E11" s="50"/>
      <c r="F11" s="496"/>
      <c r="G11" s="53"/>
      <c r="H11" s="53"/>
      <c r="I11" s="86">
        <f t="shared" si="0"/>
        <v>0</v>
      </c>
      <c r="J11" s="55"/>
      <c r="K11" s="155">
        <f t="shared" si="1"/>
        <v>0</v>
      </c>
      <c r="L11" s="156">
        <f t="shared" si="2"/>
        <v>0</v>
      </c>
      <c r="M11" s="51"/>
    </row>
    <row r="12" s="25" customFormat="1" ht="13.05" customHeight="1" spans="1:13">
      <c r="A12" s="50"/>
      <c r="B12" s="51"/>
      <c r="C12" s="52"/>
      <c r="D12" s="51"/>
      <c r="E12" s="50"/>
      <c r="F12" s="496"/>
      <c r="G12" s="53"/>
      <c r="H12" s="53"/>
      <c r="I12" s="86">
        <f t="shared" si="0"/>
        <v>0</v>
      </c>
      <c r="J12" s="55"/>
      <c r="K12" s="155">
        <f t="shared" si="1"/>
        <v>0</v>
      </c>
      <c r="L12" s="156">
        <f t="shared" si="2"/>
        <v>0</v>
      </c>
      <c r="M12" s="51"/>
    </row>
    <row r="13" s="25" customFormat="1" ht="13.05" customHeight="1" spans="1:13">
      <c r="A13" s="50"/>
      <c r="B13" s="51"/>
      <c r="C13" s="52"/>
      <c r="D13" s="51"/>
      <c r="E13" s="50"/>
      <c r="F13" s="496"/>
      <c r="G13" s="53"/>
      <c r="H13" s="53"/>
      <c r="I13" s="86">
        <f t="shared" si="0"/>
        <v>0</v>
      </c>
      <c r="J13" s="55"/>
      <c r="K13" s="155">
        <f t="shared" si="1"/>
        <v>0</v>
      </c>
      <c r="L13" s="156">
        <f t="shared" si="2"/>
        <v>0</v>
      </c>
      <c r="M13" s="51"/>
    </row>
    <row r="14" s="25" customFormat="1" ht="13.05" customHeight="1" spans="1:13">
      <c r="A14" s="50"/>
      <c r="B14" s="51"/>
      <c r="C14" s="52"/>
      <c r="D14" s="51"/>
      <c r="E14" s="50"/>
      <c r="F14" s="496"/>
      <c r="G14" s="53"/>
      <c r="H14" s="53"/>
      <c r="I14" s="86">
        <f t="shared" si="0"/>
        <v>0</v>
      </c>
      <c r="J14" s="55"/>
      <c r="K14" s="155">
        <f t="shared" si="1"/>
        <v>0</v>
      </c>
      <c r="L14" s="156">
        <f t="shared" si="2"/>
        <v>0</v>
      </c>
      <c r="M14" s="51"/>
    </row>
    <row r="15" s="25" customFormat="1" ht="13.05" customHeight="1" spans="1:13">
      <c r="A15" s="50"/>
      <c r="B15" s="51"/>
      <c r="C15" s="52"/>
      <c r="D15" s="51"/>
      <c r="E15" s="50"/>
      <c r="F15" s="496"/>
      <c r="G15" s="53"/>
      <c r="H15" s="53"/>
      <c r="I15" s="86">
        <f t="shared" si="0"/>
        <v>0</v>
      </c>
      <c r="J15" s="55"/>
      <c r="K15" s="155">
        <f t="shared" si="1"/>
        <v>0</v>
      </c>
      <c r="L15" s="156">
        <f t="shared" si="2"/>
        <v>0</v>
      </c>
      <c r="M15" s="51"/>
    </row>
    <row r="16" s="25" customFormat="1" ht="13.05" customHeight="1" spans="1:13">
      <c r="A16" s="50"/>
      <c r="B16" s="51"/>
      <c r="C16" s="52"/>
      <c r="D16" s="51"/>
      <c r="E16" s="50"/>
      <c r="F16" s="496"/>
      <c r="G16" s="53"/>
      <c r="H16" s="53"/>
      <c r="I16" s="86">
        <f t="shared" si="0"/>
        <v>0</v>
      </c>
      <c r="J16" s="55"/>
      <c r="K16" s="155">
        <f t="shared" si="1"/>
        <v>0</v>
      </c>
      <c r="L16" s="156">
        <f t="shared" si="2"/>
        <v>0</v>
      </c>
      <c r="M16" s="51"/>
    </row>
    <row r="17" s="25" customFormat="1" ht="13.05" customHeight="1" spans="1:13">
      <c r="A17" s="50"/>
      <c r="B17" s="51"/>
      <c r="C17" s="52"/>
      <c r="D17" s="51"/>
      <c r="E17" s="50"/>
      <c r="F17" s="496"/>
      <c r="G17" s="53"/>
      <c r="H17" s="53"/>
      <c r="I17" s="86">
        <f t="shared" si="0"/>
        <v>0</v>
      </c>
      <c r="J17" s="55"/>
      <c r="K17" s="155">
        <f t="shared" si="1"/>
        <v>0</v>
      </c>
      <c r="L17" s="156">
        <f t="shared" si="2"/>
        <v>0</v>
      </c>
      <c r="M17" s="51"/>
    </row>
    <row r="18" s="25" customFormat="1" ht="13.05" customHeight="1" spans="1:13">
      <c r="A18" s="50"/>
      <c r="B18" s="51"/>
      <c r="C18" s="52"/>
      <c r="D18" s="51"/>
      <c r="E18" s="50"/>
      <c r="F18" s="496"/>
      <c r="G18" s="53"/>
      <c r="H18" s="53"/>
      <c r="I18" s="86">
        <f t="shared" si="0"/>
        <v>0</v>
      </c>
      <c r="J18" s="55"/>
      <c r="K18" s="155">
        <f t="shared" si="1"/>
        <v>0</v>
      </c>
      <c r="L18" s="156">
        <f t="shared" si="2"/>
        <v>0</v>
      </c>
      <c r="M18" s="51"/>
    </row>
    <row r="19" s="25" customFormat="1" ht="13.05" customHeight="1" spans="1:13">
      <c r="A19" s="50"/>
      <c r="B19" s="51"/>
      <c r="C19" s="52"/>
      <c r="D19" s="51"/>
      <c r="E19" s="50"/>
      <c r="F19" s="496"/>
      <c r="G19" s="53"/>
      <c r="H19" s="53"/>
      <c r="I19" s="86">
        <f t="shared" si="0"/>
        <v>0</v>
      </c>
      <c r="J19" s="55"/>
      <c r="K19" s="155">
        <f t="shared" si="1"/>
        <v>0</v>
      </c>
      <c r="L19" s="156">
        <f t="shared" si="2"/>
        <v>0</v>
      </c>
      <c r="M19" s="51"/>
    </row>
    <row r="20" s="25" customFormat="1" ht="13.05" customHeight="1" spans="1:13">
      <c r="A20" s="50"/>
      <c r="B20" s="51"/>
      <c r="C20" s="52"/>
      <c r="D20" s="51"/>
      <c r="E20" s="50"/>
      <c r="F20" s="496"/>
      <c r="G20" s="53"/>
      <c r="H20" s="53"/>
      <c r="I20" s="86">
        <f t="shared" si="0"/>
        <v>0</v>
      </c>
      <c r="J20" s="55"/>
      <c r="K20" s="155">
        <f t="shared" si="1"/>
        <v>0</v>
      </c>
      <c r="L20" s="156">
        <f t="shared" si="2"/>
        <v>0</v>
      </c>
      <c r="M20" s="51"/>
    </row>
    <row r="21" s="25" customFormat="1" ht="13.05" customHeight="1" spans="1:13">
      <c r="A21" s="50"/>
      <c r="B21" s="51"/>
      <c r="C21" s="52"/>
      <c r="D21" s="51"/>
      <c r="E21" s="50"/>
      <c r="F21" s="496"/>
      <c r="G21" s="53"/>
      <c r="H21" s="53"/>
      <c r="I21" s="86">
        <f t="shared" si="0"/>
        <v>0</v>
      </c>
      <c r="J21" s="55"/>
      <c r="K21" s="155">
        <f t="shared" si="1"/>
        <v>0</v>
      </c>
      <c r="L21" s="156">
        <f t="shared" si="2"/>
        <v>0</v>
      </c>
      <c r="M21" s="51"/>
    </row>
    <row r="22" s="25" customFormat="1" ht="13.05" customHeight="1" spans="1:13">
      <c r="A22" s="50"/>
      <c r="B22" s="51"/>
      <c r="C22" s="52"/>
      <c r="D22" s="51"/>
      <c r="E22" s="50"/>
      <c r="F22" s="496"/>
      <c r="G22" s="53"/>
      <c r="H22" s="53"/>
      <c r="I22" s="86">
        <f t="shared" si="0"/>
        <v>0</v>
      </c>
      <c r="J22" s="55"/>
      <c r="K22" s="155">
        <f t="shared" si="1"/>
        <v>0</v>
      </c>
      <c r="L22" s="156">
        <f t="shared" si="2"/>
        <v>0</v>
      </c>
      <c r="M22" s="51"/>
    </row>
    <row r="23" s="25" customFormat="1" ht="13.05" customHeight="1" spans="1:13">
      <c r="A23" s="50"/>
      <c r="B23" s="51"/>
      <c r="C23" s="52"/>
      <c r="D23" s="51"/>
      <c r="E23" s="50"/>
      <c r="F23" s="496"/>
      <c r="G23" s="53"/>
      <c r="H23" s="53"/>
      <c r="I23" s="86">
        <f t="shared" si="0"/>
        <v>0</v>
      </c>
      <c r="J23" s="55"/>
      <c r="K23" s="155">
        <f t="shared" si="1"/>
        <v>0</v>
      </c>
      <c r="L23" s="156">
        <f t="shared" si="2"/>
        <v>0</v>
      </c>
      <c r="M23" s="51"/>
    </row>
    <row r="24" s="25" customFormat="1" ht="13.05" customHeight="1" spans="1:13">
      <c r="A24" s="50"/>
      <c r="B24" s="51"/>
      <c r="C24" s="52"/>
      <c r="D24" s="51"/>
      <c r="E24" s="50"/>
      <c r="F24" s="496"/>
      <c r="G24" s="53"/>
      <c r="H24" s="53"/>
      <c r="I24" s="86">
        <f t="shared" si="0"/>
        <v>0</v>
      </c>
      <c r="J24" s="55"/>
      <c r="K24" s="155">
        <f t="shared" si="1"/>
        <v>0</v>
      </c>
      <c r="L24" s="156">
        <f t="shared" si="2"/>
        <v>0</v>
      </c>
      <c r="M24" s="51"/>
    </row>
    <row r="25" s="25" customFormat="1" ht="13.05" customHeight="1" spans="1:13">
      <c r="A25" s="50"/>
      <c r="B25" s="51"/>
      <c r="C25" s="52"/>
      <c r="D25" s="51"/>
      <c r="E25" s="50"/>
      <c r="F25" s="496"/>
      <c r="G25" s="53"/>
      <c r="H25" s="53"/>
      <c r="I25" s="86">
        <f t="shared" si="0"/>
        <v>0</v>
      </c>
      <c r="J25" s="55"/>
      <c r="K25" s="155">
        <f t="shared" si="1"/>
        <v>0</v>
      </c>
      <c r="L25" s="156">
        <f t="shared" si="2"/>
        <v>0</v>
      </c>
      <c r="M25" s="51"/>
    </row>
    <row r="26" s="25" customFormat="1" ht="13.05" customHeight="1" spans="1:13">
      <c r="A26" s="50"/>
      <c r="B26" s="51"/>
      <c r="C26" s="52"/>
      <c r="D26" s="51"/>
      <c r="E26" s="50"/>
      <c r="F26" s="496"/>
      <c r="G26" s="53"/>
      <c r="H26" s="53"/>
      <c r="I26" s="86">
        <f t="shared" si="0"/>
        <v>0</v>
      </c>
      <c r="J26" s="55"/>
      <c r="K26" s="155">
        <f t="shared" si="1"/>
        <v>0</v>
      </c>
      <c r="L26" s="156">
        <f t="shared" si="2"/>
        <v>0</v>
      </c>
      <c r="M26" s="51"/>
    </row>
    <row r="27" s="25" customFormat="1" ht="13.05" customHeight="1" spans="1:13">
      <c r="A27" s="50"/>
      <c r="B27" s="51"/>
      <c r="C27" s="52"/>
      <c r="D27" s="51"/>
      <c r="E27" s="50"/>
      <c r="F27" s="496"/>
      <c r="G27" s="53"/>
      <c r="H27" s="53"/>
      <c r="I27" s="86">
        <f t="shared" si="0"/>
        <v>0</v>
      </c>
      <c r="J27" s="55"/>
      <c r="K27" s="155">
        <f t="shared" si="1"/>
        <v>0</v>
      </c>
      <c r="L27" s="156">
        <f t="shared" si="2"/>
        <v>0</v>
      </c>
      <c r="M27" s="51"/>
    </row>
    <row r="28" s="25" customFormat="1" ht="13.05" customHeight="1" spans="1:13">
      <c r="A28" s="50"/>
      <c r="B28" s="51"/>
      <c r="C28" s="52"/>
      <c r="D28" s="51"/>
      <c r="E28" s="50"/>
      <c r="F28" s="496"/>
      <c r="G28" s="53"/>
      <c r="H28" s="53"/>
      <c r="I28" s="86">
        <f t="shared" si="0"/>
        <v>0</v>
      </c>
      <c r="J28" s="55"/>
      <c r="K28" s="155">
        <f t="shared" si="1"/>
        <v>0</v>
      </c>
      <c r="L28" s="156">
        <f t="shared" si="2"/>
        <v>0</v>
      </c>
      <c r="M28" s="51"/>
    </row>
    <row r="29" s="25" customFormat="1" ht="13.05" customHeight="1" spans="1:13">
      <c r="A29" s="50"/>
      <c r="B29" s="51"/>
      <c r="C29" s="52"/>
      <c r="D29" s="51"/>
      <c r="E29" s="50"/>
      <c r="F29" s="496"/>
      <c r="G29" s="53"/>
      <c r="H29" s="53"/>
      <c r="I29" s="86">
        <f t="shared" si="0"/>
        <v>0</v>
      </c>
      <c r="J29" s="55"/>
      <c r="K29" s="155">
        <f t="shared" si="1"/>
        <v>0</v>
      </c>
      <c r="L29" s="156">
        <f t="shared" si="2"/>
        <v>0</v>
      </c>
      <c r="M29" s="51"/>
    </row>
    <row r="30" s="25" customFormat="1" ht="13.05" customHeight="1" spans="1:13">
      <c r="A30" s="50"/>
      <c r="B30" s="51"/>
      <c r="C30" s="52"/>
      <c r="D30" s="51"/>
      <c r="E30" s="50"/>
      <c r="F30" s="496"/>
      <c r="G30" s="53"/>
      <c r="H30" s="53"/>
      <c r="I30" s="86">
        <f t="shared" si="0"/>
        <v>0</v>
      </c>
      <c r="J30" s="55"/>
      <c r="K30" s="155">
        <f t="shared" si="1"/>
        <v>0</v>
      </c>
      <c r="L30" s="156">
        <f t="shared" si="2"/>
        <v>0</v>
      </c>
      <c r="M30" s="51"/>
    </row>
    <row r="31" s="25" customFormat="1" ht="13.05" customHeight="1" spans="1:13">
      <c r="A31" s="50"/>
      <c r="B31" s="51"/>
      <c r="C31" s="52"/>
      <c r="D31" s="51"/>
      <c r="E31" s="50"/>
      <c r="F31" s="496"/>
      <c r="G31" s="53"/>
      <c r="H31" s="53"/>
      <c r="I31" s="86">
        <f t="shared" si="0"/>
        <v>0</v>
      </c>
      <c r="J31" s="55"/>
      <c r="K31" s="155">
        <f t="shared" si="1"/>
        <v>0</v>
      </c>
      <c r="L31" s="156">
        <f t="shared" si="2"/>
        <v>0</v>
      </c>
      <c r="M31" s="51"/>
    </row>
    <row r="32" s="25" customFormat="1" ht="13.05" customHeight="1" spans="1:13">
      <c r="A32" s="50"/>
      <c r="B32" s="51"/>
      <c r="C32" s="52"/>
      <c r="D32" s="51"/>
      <c r="E32" s="50"/>
      <c r="F32" s="496"/>
      <c r="G32" s="53"/>
      <c r="H32" s="53"/>
      <c r="I32" s="86">
        <f t="shared" si="0"/>
        <v>0</v>
      </c>
      <c r="J32" s="55"/>
      <c r="K32" s="155">
        <f t="shared" si="1"/>
        <v>0</v>
      </c>
      <c r="L32" s="156">
        <f t="shared" si="2"/>
        <v>0</v>
      </c>
      <c r="M32" s="51"/>
    </row>
    <row r="33" s="26" customFormat="1" ht="13.05" customHeight="1" spans="1:14">
      <c r="A33" s="226" t="s">
        <v>72</v>
      </c>
      <c r="B33" s="227"/>
      <c r="C33" s="58"/>
      <c r="D33" s="56"/>
      <c r="E33" s="127"/>
      <c r="F33" s="497"/>
      <c r="G33" s="54">
        <f>ROUND(SUM(G7:G32),2)</f>
        <v>0</v>
      </c>
      <c r="H33" s="54">
        <f>ROUND(SUM(H7:H32),2)</f>
        <v>0</v>
      </c>
      <c r="I33" s="54">
        <f>ROUND(SUM(I7:I32),2)</f>
        <v>0</v>
      </c>
      <c r="J33" s="54">
        <f>ROUND(SUM(J7:J32),2)</f>
        <v>0</v>
      </c>
      <c r="K33" s="54">
        <f t="shared" si="1"/>
        <v>0</v>
      </c>
      <c r="L33" s="183">
        <f t="shared" si="2"/>
        <v>0</v>
      </c>
      <c r="M33" s="56"/>
    </row>
    <row r="34" s="25" customFormat="1" ht="13.05" customHeight="1" spans="1:14">
      <c r="A34" s="228" t="s">
        <v>390</v>
      </c>
      <c r="B34" s="229"/>
      <c r="C34" s="52"/>
      <c r="D34" s="51"/>
      <c r="E34" s="50"/>
      <c r="F34" s="496"/>
      <c r="G34" s="55"/>
      <c r="H34" s="55"/>
      <c r="I34" s="86">
        <f t="shared" si="0"/>
        <v>0</v>
      </c>
      <c r="J34" s="55"/>
      <c r="K34" s="155">
        <f t="shared" si="1"/>
        <v>0</v>
      </c>
      <c r="L34" s="156">
        <f t="shared" si="2"/>
        <v>0</v>
      </c>
      <c r="M34" s="51"/>
    </row>
    <row r="35" s="26" customFormat="1" ht="13.05" customHeight="1" spans="1:14">
      <c r="A35" s="226" t="s">
        <v>376</v>
      </c>
      <c r="B35" s="227"/>
      <c r="C35" s="58"/>
      <c r="D35" s="56"/>
      <c r="E35" s="127"/>
      <c r="F35" s="497"/>
      <c r="G35" s="54">
        <f>G33-G34</f>
        <v>0</v>
      </c>
      <c r="H35" s="54">
        <f>H33-H34</f>
        <v>0</v>
      </c>
      <c r="I35" s="54">
        <f>I33-I34</f>
        <v>0</v>
      </c>
      <c r="J35" s="54">
        <f>J33-J34</f>
        <v>0</v>
      </c>
      <c r="K35" s="54">
        <f t="shared" si="1"/>
        <v>0</v>
      </c>
      <c r="L35" s="183">
        <f t="shared" si="2"/>
        <v>0</v>
      </c>
      <c r="M35" s="56"/>
    </row>
    <row r="36" ht="13.05" customHeight="1" spans="1:14">
      <c r="A36" s="59" t="e">
        <f>#REF!&amp;#REF!</f>
        <v>#REF!</v>
      </c>
      <c r="C36" s="163"/>
      <c r="D36" s="407"/>
      <c r="E36" s="130"/>
      <c r="F36" s="61" t="e">
        <f>#REF!</f>
        <v>#REF!</v>
      </c>
      <c r="G36" s="61"/>
      <c r="H36" s="61"/>
      <c r="I36" s="222"/>
      <c r="M36" s="39"/>
      <c r="N36" s="28"/>
    </row>
    <row r="37" customHeight="1" spans="1:14">
      <c r="A37" s="27" t="e">
        <f>#REF!&amp;#REF!&amp;#REF!&amp;#REF!&amp;#REF!&amp;#REF!&amp;#REF!</f>
        <v>#REF!</v>
      </c>
      <c r="F37" s="88" t="e">
        <f>#REF!&amp;#REF!</f>
        <v>#REF!</v>
      </c>
      <c r="G37" s="88"/>
      <c r="H37" s="88"/>
    </row>
  </sheetData>
  <sheetProtection formatCells="0" formatColumns="0" formatRows="0" insertRows="0" deleteRows="0" autoFilter="0"/>
  <mergeCells count="5">
    <mergeCell ref="A2:M2"/>
    <mergeCell ref="A4:M4"/>
    <mergeCell ref="A33:B33"/>
    <mergeCell ref="A34:B34"/>
    <mergeCell ref="A35:B35"/>
  </mergeCells>
  <hyperlinks>
    <hyperlink ref="B1" location="参数!M55" display="返回索引页"/>
    <hyperlink ref="A1" location="非流动资产汇总表!B16" display="返回"/>
  </hyperlinks>
  <printOptions horizontalCentered="1"/>
  <pageMargins left="0.748031496062992" right="0.748031496062992" top="0.826771653543307" bottom="0.72" header="1.10236220472441" footer="0.67"/>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38"/>
  <sheetViews>
    <sheetView showGridLines="0" showZeros="0" defaultGridColor="0" colorId="38" topLeftCell="D1" workbookViewId="0">
      <pane ySplit="8" topLeftCell="A24" activePane="bottomLeft" state="frozen"/>
      <selection/>
      <selection pane="bottomLeft" activeCell="A34" sqref="$A7:$XFD34"/>
    </sheetView>
  </sheetViews>
  <sheetFormatPr defaultColWidth="9.07619047619048" defaultRowHeight="15" customHeight="1"/>
  <cols>
    <col min="1" max="1" width="4.28571428571429" style="27" customWidth="1"/>
    <col min="2" max="2" width="9.71428571428571" style="27" customWidth="1"/>
    <col min="3" max="3" width="17.2857142857143" style="27" customWidth="1"/>
    <col min="4" max="4" width="19" style="27" hidden="1" customWidth="1" outlineLevel="1"/>
    <col min="5" max="5" width="17.2857142857143" style="27" hidden="1" customWidth="1" outlineLevel="1"/>
    <col min="6" max="6" width="8" style="27" hidden="1" customWidth="1" outlineLevel="1"/>
    <col min="7" max="7" width="17.2857142857143" style="27" hidden="1" customWidth="1" outlineLevel="1"/>
    <col min="8" max="8" width="11.2857142857143" style="27" hidden="1" customWidth="1" outlineLevel="1"/>
    <col min="9" max="9" width="8.71428571428571" style="27" customWidth="1" collapsed="1"/>
    <col min="10" max="10" width="6.42857142857143" style="27" customWidth="1"/>
    <col min="11" max="11" width="7.71428571428571" style="28" customWidth="1"/>
    <col min="12" max="12" width="4.42857142857143" style="28" customWidth="1"/>
    <col min="13" max="13" width="8.42857142857143" style="120" customWidth="1"/>
    <col min="14" max="14" width="9.71428571428571" style="29" customWidth="1"/>
    <col min="15" max="18" width="12.7142857142857" style="29" hidden="1" customWidth="1" outlineLevel="1"/>
    <col min="19" max="19" width="12.0761904761905" style="29" customWidth="1" collapsed="1"/>
    <col min="20" max="20" width="12.0761904761905" style="29" customWidth="1"/>
    <col min="21" max="21" width="10.7142857142857" style="29" customWidth="1"/>
    <col min="22" max="22" width="12.0761904761905" style="29" customWidth="1"/>
    <col min="23" max="23" width="7.57142857142857" style="230" customWidth="1"/>
    <col min="24" max="24" width="12.0761904761905" style="29" customWidth="1"/>
    <col min="25" max="25" width="7.57142857142857" style="29" customWidth="1"/>
    <col min="26" max="26" width="8.71428571428571" style="29" customWidth="1"/>
    <col min="27" max="27" width="9.71428571428571" style="27" customWidth="1"/>
    <col min="28" max="28" width="4.71428571428571" style="39" customWidth="1"/>
    <col min="29" max="16384" width="9.07619047619048" style="27"/>
  </cols>
  <sheetData>
    <row r="1" s="22" customFormat="1" customHeight="1" spans="1:50">
      <c r="A1" s="30" t="s">
        <v>116</v>
      </c>
      <c r="B1" s="342" t="s">
        <v>8</v>
      </c>
      <c r="K1" s="33"/>
      <c r="L1" s="33"/>
      <c r="M1" s="115"/>
      <c r="N1" s="34"/>
      <c r="O1" s="34"/>
      <c r="P1" s="34"/>
      <c r="Q1" s="34"/>
      <c r="R1" s="34"/>
      <c r="S1" s="34"/>
      <c r="T1" s="34"/>
      <c r="U1" s="34"/>
      <c r="V1" s="34"/>
      <c r="W1" s="231"/>
      <c r="X1" s="34"/>
      <c r="Y1" s="34"/>
      <c r="Z1" s="34"/>
      <c r="AB1" s="345"/>
    </row>
    <row r="2" s="23" customFormat="1" ht="21" customHeight="1" spans="1:50">
      <c r="A2" s="116" t="s">
        <v>421</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8"/>
    </row>
    <row r="3" s="23" customFormat="1" ht="20.2" customHeight="1" spans="1:50">
      <c r="A3" s="481" t="s">
        <v>422</v>
      </c>
      <c r="B3" s="481"/>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118"/>
    </row>
    <row r="4" s="23" customFormat="1" ht="11.2" customHeight="1" spans="1:50">
      <c r="A4" s="118"/>
      <c r="B4" s="118"/>
      <c r="C4" s="118"/>
      <c r="D4" s="118"/>
      <c r="E4" s="118"/>
      <c r="F4" s="118"/>
      <c r="G4" s="118"/>
      <c r="H4" s="118"/>
      <c r="I4" s="118"/>
      <c r="J4" s="118"/>
      <c r="K4" s="118"/>
      <c r="L4" s="118"/>
      <c r="M4" s="118"/>
      <c r="N4" s="197"/>
      <c r="O4" s="197"/>
      <c r="P4" s="197"/>
      <c r="Q4" s="197"/>
      <c r="R4" s="197"/>
      <c r="S4" s="197"/>
      <c r="T4" s="197"/>
      <c r="U4" s="197"/>
      <c r="V4" s="197"/>
      <c r="W4" s="118"/>
      <c r="X4" s="197"/>
      <c r="Y4" s="197"/>
      <c r="Z4" s="197"/>
      <c r="AA4" s="179" t="s">
        <v>423</v>
      </c>
      <c r="AB4" s="118"/>
    </row>
    <row r="5" ht="11.2" customHeight="1" spans="1:50">
      <c r="A5" s="39" t="e">
        <f>#REF!&amp;#REF!&amp;#REF!&amp;#REF!&amp;#REF!&amp;#REF!&amp;#REF!</f>
        <v>#REF!</v>
      </c>
      <c r="B5" s="39"/>
      <c r="C5" s="39"/>
      <c r="D5" s="39"/>
      <c r="E5" s="39"/>
      <c r="F5" s="39"/>
      <c r="G5" s="39"/>
      <c r="H5" s="39"/>
      <c r="I5" s="39"/>
      <c r="J5" s="39"/>
      <c r="K5" s="39"/>
      <c r="L5" s="39"/>
      <c r="M5" s="39"/>
      <c r="N5" s="39"/>
      <c r="O5" s="39"/>
      <c r="P5" s="39"/>
      <c r="Q5" s="39"/>
      <c r="R5" s="39"/>
      <c r="S5" s="39"/>
      <c r="T5" s="39"/>
      <c r="U5" s="39"/>
      <c r="V5" s="39"/>
      <c r="W5" s="39"/>
      <c r="X5" s="39"/>
      <c r="Y5" s="39"/>
      <c r="Z5" s="39"/>
      <c r="AA5" s="39"/>
    </row>
    <row r="6" ht="11.2" customHeight="1" spans="1:50">
      <c r="A6" s="40" t="e">
        <f>#REF!&amp;#REF!</f>
        <v>#REF!</v>
      </c>
      <c r="B6" s="40"/>
      <c r="C6" s="40"/>
      <c r="D6" s="40"/>
      <c r="E6" s="40"/>
      <c r="F6" s="40"/>
      <c r="G6" s="40"/>
      <c r="H6" s="40"/>
      <c r="I6" s="40"/>
      <c r="J6" s="41"/>
      <c r="K6" s="41"/>
      <c r="L6" s="41"/>
      <c r="M6" s="242"/>
      <c r="N6" s="198"/>
      <c r="O6" s="88"/>
      <c r="P6" s="88"/>
      <c r="Q6" s="88"/>
      <c r="R6" s="88"/>
      <c r="T6" s="198"/>
      <c r="U6" s="88"/>
      <c r="Y6" s="273"/>
      <c r="Z6" s="273"/>
      <c r="AA6" s="44" t="s">
        <v>35</v>
      </c>
    </row>
    <row r="7" s="71" customFormat="1" ht="21" customHeight="1" spans="1:50">
      <c r="A7" s="45" t="s">
        <v>102</v>
      </c>
      <c r="B7" s="274" t="s">
        <v>424</v>
      </c>
      <c r="C7" s="46" t="s">
        <v>425</v>
      </c>
      <c r="D7" s="244" t="s">
        <v>426</v>
      </c>
      <c r="E7" s="244" t="s">
        <v>427</v>
      </c>
      <c r="F7" s="244" t="s">
        <v>428</v>
      </c>
      <c r="G7" s="244" t="s">
        <v>429</v>
      </c>
      <c r="H7" s="244" t="s">
        <v>430</v>
      </c>
      <c r="I7" s="274" t="s">
        <v>431</v>
      </c>
      <c r="J7" s="46" t="s">
        <v>432</v>
      </c>
      <c r="K7" s="275" t="s">
        <v>433</v>
      </c>
      <c r="L7" s="275" t="s">
        <v>434</v>
      </c>
      <c r="M7" s="318" t="s">
        <v>435</v>
      </c>
      <c r="N7" s="83" t="s">
        <v>436</v>
      </c>
      <c r="O7" s="83" t="s">
        <v>120</v>
      </c>
      <c r="P7" s="83"/>
      <c r="Q7" s="83" t="s">
        <v>121</v>
      </c>
      <c r="R7" s="83"/>
      <c r="S7" s="276" t="s">
        <v>122</v>
      </c>
      <c r="T7" s="78"/>
      <c r="U7" s="277" t="s">
        <v>123</v>
      </c>
      <c r="V7" s="278"/>
      <c r="W7" s="278"/>
      <c r="X7" s="279"/>
      <c r="Y7" s="280" t="s">
        <v>125</v>
      </c>
      <c r="Z7" s="280" t="s">
        <v>437</v>
      </c>
      <c r="AA7" s="46" t="s">
        <v>174</v>
      </c>
      <c r="AB7" s="281" t="s">
        <v>346</v>
      </c>
      <c r="AC7" s="489" t="s">
        <v>438</v>
      </c>
      <c r="AD7" s="417" t="s">
        <v>439</v>
      </c>
      <c r="AE7" s="418" t="s">
        <v>440</v>
      </c>
      <c r="AF7" s="419"/>
      <c r="AG7" s="418" t="s">
        <v>441</v>
      </c>
      <c r="AH7" s="420"/>
      <c r="AI7" s="421" t="s">
        <v>442</v>
      </c>
      <c r="AJ7" s="422" t="s">
        <v>443</v>
      </c>
      <c r="AK7" s="422" t="s">
        <v>444</v>
      </c>
      <c r="AL7" s="418" t="s">
        <v>445</v>
      </c>
      <c r="AM7" s="423" t="s">
        <v>446</v>
      </c>
      <c r="AN7" s="422" t="s">
        <v>447</v>
      </c>
      <c r="AO7" s="424" t="s">
        <v>448</v>
      </c>
      <c r="AP7" s="421" t="s">
        <v>449</v>
      </c>
      <c r="AQ7" s="425" t="s">
        <v>450</v>
      </c>
      <c r="AR7" s="426" t="s">
        <v>451</v>
      </c>
      <c r="AS7" s="427" t="s">
        <v>452</v>
      </c>
      <c r="AT7" s="421" t="s">
        <v>453</v>
      </c>
      <c r="AU7" s="428" t="s">
        <v>454</v>
      </c>
      <c r="AV7" s="429" t="s">
        <v>455</v>
      </c>
      <c r="AW7" s="429" t="s">
        <v>456</v>
      </c>
      <c r="AX7" s="430">
        <v>41639</v>
      </c>
    </row>
    <row r="8" s="71" customFormat="1" ht="16.05" customHeight="1" spans="1:50">
      <c r="A8" s="251"/>
      <c r="B8" s="283"/>
      <c r="C8" s="282"/>
      <c r="D8" s="381"/>
      <c r="E8" s="412"/>
      <c r="F8" s="412"/>
      <c r="G8" s="412"/>
      <c r="H8" s="412"/>
      <c r="I8" s="310"/>
      <c r="J8" s="282"/>
      <c r="K8" s="284"/>
      <c r="L8" s="284"/>
      <c r="M8" s="484"/>
      <c r="N8" s="469"/>
      <c r="O8" s="470" t="s">
        <v>457</v>
      </c>
      <c r="P8" s="470" t="s">
        <v>458</v>
      </c>
      <c r="Q8" s="470" t="s">
        <v>457</v>
      </c>
      <c r="R8" s="470" t="s">
        <v>458</v>
      </c>
      <c r="S8" s="470" t="s">
        <v>457</v>
      </c>
      <c r="T8" s="48" t="s">
        <v>458</v>
      </c>
      <c r="U8" s="285" t="s">
        <v>459</v>
      </c>
      <c r="V8" s="49" t="s">
        <v>460</v>
      </c>
      <c r="W8" s="400" t="s">
        <v>461</v>
      </c>
      <c r="X8" s="49" t="s">
        <v>123</v>
      </c>
      <c r="Y8" s="286"/>
      <c r="Z8" s="286"/>
      <c r="AA8" s="282"/>
      <c r="AB8" s="287"/>
      <c r="AC8" s="489"/>
      <c r="AD8" s="432"/>
      <c r="AE8" s="418" t="s">
        <v>462</v>
      </c>
      <c r="AF8" s="423" t="s">
        <v>463</v>
      </c>
      <c r="AG8" s="418" t="s">
        <v>464</v>
      </c>
      <c r="AH8" s="422" t="s">
        <v>463</v>
      </c>
      <c r="AI8" s="433"/>
      <c r="AJ8" s="420"/>
      <c r="AK8" s="422" t="s">
        <v>444</v>
      </c>
      <c r="AL8" s="418" t="s">
        <v>445</v>
      </c>
      <c r="AM8" s="423" t="s">
        <v>446</v>
      </c>
      <c r="AN8" s="420"/>
      <c r="AO8" s="434"/>
      <c r="AP8" s="435"/>
      <c r="AQ8" s="426"/>
      <c r="AR8" s="426"/>
      <c r="AS8" s="436"/>
      <c r="AT8" s="435"/>
      <c r="AU8" s="437"/>
      <c r="AV8" s="438"/>
      <c r="AW8" s="438"/>
      <c r="AX8" s="439" t="s">
        <v>465</v>
      </c>
    </row>
    <row r="9" s="25" customFormat="1" ht="16.05" customHeight="1" spans="1:50">
      <c r="A9" s="50">
        <v>1</v>
      </c>
      <c r="B9" s="51"/>
      <c r="C9" s="51"/>
      <c r="D9" s="51"/>
      <c r="E9" s="51"/>
      <c r="F9" s="51"/>
      <c r="G9" s="51"/>
      <c r="H9" s="51"/>
      <c r="I9" s="51"/>
      <c r="J9" s="288"/>
      <c r="K9" s="52"/>
      <c r="L9" s="52"/>
      <c r="M9" s="111"/>
      <c r="N9" s="350">
        <f t="shared" ref="N9:N35" si="0">IF(M9=0,0,S9/M9)</f>
        <v>0</v>
      </c>
      <c r="O9" s="473"/>
      <c r="P9" s="473"/>
      <c r="Q9" s="473"/>
      <c r="R9" s="473"/>
      <c r="S9" s="86">
        <f>O9+Q9</f>
        <v>0</v>
      </c>
      <c r="T9" s="86">
        <f>P9+R9</f>
        <v>0</v>
      </c>
      <c r="U9" s="55"/>
      <c r="V9" s="55"/>
      <c r="W9" s="404"/>
      <c r="X9" s="155">
        <f t="shared" ref="X9:X35" si="1">ROUND(V9*W9/100,2)</f>
        <v>0</v>
      </c>
      <c r="Y9" s="156">
        <f>IF((X9-T9)=0,0,IF((X9-T9)=X9,100,IF(T9&lt;0,-(X9-T9)/T9*100,IF((X9-T9)&gt;0,ABS((X9-T9)/T9*100),(X9-T9)/T9*100))))</f>
        <v>0</v>
      </c>
      <c r="Z9" s="350">
        <f>IF(U9=0,0,V9/U9)</f>
        <v>0</v>
      </c>
      <c r="AA9" s="51"/>
      <c r="AB9" s="50"/>
    </row>
    <row r="10" s="25" customFormat="1" ht="16.05" customHeight="1" spans="1:50">
      <c r="A10" s="50"/>
      <c r="B10" s="51"/>
      <c r="C10" s="51"/>
      <c r="D10" s="51"/>
      <c r="E10" s="51"/>
      <c r="F10" s="51"/>
      <c r="G10" s="51"/>
      <c r="H10" s="51"/>
      <c r="I10" s="51"/>
      <c r="J10" s="288"/>
      <c r="K10" s="52"/>
      <c r="L10" s="52"/>
      <c r="M10" s="111"/>
      <c r="N10" s="350">
        <f t="shared" si="0"/>
        <v>0</v>
      </c>
      <c r="O10" s="473"/>
      <c r="P10" s="473"/>
      <c r="Q10" s="473"/>
      <c r="R10" s="473"/>
      <c r="S10" s="86">
        <f t="shared" ref="S10:S33" si="2">O10+Q10</f>
        <v>0</v>
      </c>
      <c r="T10" s="86">
        <f t="shared" ref="T10:T33" si="3">P10+R10</f>
        <v>0</v>
      </c>
      <c r="U10" s="55"/>
      <c r="V10" s="55"/>
      <c r="W10" s="404">
        <f>IF(OR(K10=0,AB10=0),0,ROUND(IF(ROUND((AB10*12-(#REF!-K10)*12)/(AB10*12),2)&lt;=0.3,0.3,ROUND((AB10*12-(#REF!-K10)*12)/(AB10*12),2))*200,-1)/2)</f>
        <v>0</v>
      </c>
      <c r="X10" s="155">
        <f t="shared" si="1"/>
        <v>0</v>
      </c>
      <c r="Y10" s="156">
        <f t="shared" ref="Y10:Y36" si="4">IF((X10-T10)=0,0,IF((X10-T10)=X10,100,IF(T10&lt;0,-(X10-T10)/T10*100,IF((X10-T10)&gt;0,ABS((X10-T10)/T10*100),(X10-T10)/T10*100))))</f>
        <v>0</v>
      </c>
      <c r="Z10" s="350">
        <f>IF(M10=0,0,V10/M10)</f>
        <v>0</v>
      </c>
      <c r="AA10" s="51"/>
      <c r="AB10" s="50"/>
    </row>
    <row r="11" s="25" customFormat="1" ht="16.05" customHeight="1" spans="1:50">
      <c r="A11" s="50"/>
      <c r="B11" s="51"/>
      <c r="C11" s="51"/>
      <c r="D11" s="51"/>
      <c r="E11" s="51"/>
      <c r="F11" s="51"/>
      <c r="G11" s="51"/>
      <c r="H11" s="51"/>
      <c r="I11" s="51"/>
      <c r="J11" s="288"/>
      <c r="K11" s="52"/>
      <c r="L11" s="52"/>
      <c r="M11" s="111"/>
      <c r="N11" s="350">
        <f t="shared" si="0"/>
        <v>0</v>
      </c>
      <c r="O11" s="473"/>
      <c r="P11" s="473"/>
      <c r="Q11" s="473"/>
      <c r="R11" s="473"/>
      <c r="S11" s="86">
        <f t="shared" si="2"/>
        <v>0</v>
      </c>
      <c r="T11" s="86">
        <f t="shared" si="3"/>
        <v>0</v>
      </c>
      <c r="U11" s="55"/>
      <c r="V11" s="55"/>
      <c r="W11" s="404">
        <f>IF(OR(K11=0,AB11=0),0,ROUND(IF(ROUND((AB11*12-(#REF!-K11)*12)/(AB11*12),2)&lt;=0.3,0.3,ROUND((AB11*12-(#REF!-K11)*12)/(AB11*12),2))*200,-1)/2)</f>
        <v>0</v>
      </c>
      <c r="X11" s="155">
        <f t="shared" si="1"/>
        <v>0</v>
      </c>
      <c r="Y11" s="156">
        <f t="shared" si="4"/>
        <v>0</v>
      </c>
      <c r="Z11" s="350">
        <f>IF(M11=0,0,V11/M11)</f>
        <v>0</v>
      </c>
      <c r="AA11" s="51"/>
      <c r="AB11" s="50"/>
    </row>
    <row r="12" s="25" customFormat="1" ht="16.05" customHeight="1" spans="1:50">
      <c r="A12" s="50"/>
      <c r="B12" s="51"/>
      <c r="C12" s="51"/>
      <c r="D12" s="51"/>
      <c r="E12" s="51"/>
      <c r="F12" s="51"/>
      <c r="G12" s="51"/>
      <c r="H12" s="51"/>
      <c r="I12" s="51"/>
      <c r="J12" s="288"/>
      <c r="K12" s="52"/>
      <c r="L12" s="52"/>
      <c r="M12" s="111"/>
      <c r="N12" s="350">
        <f t="shared" si="0"/>
        <v>0</v>
      </c>
      <c r="O12" s="473"/>
      <c r="P12" s="473"/>
      <c r="Q12" s="473"/>
      <c r="R12" s="473"/>
      <c r="S12" s="86">
        <f t="shared" si="2"/>
        <v>0</v>
      </c>
      <c r="T12" s="86">
        <f t="shared" si="3"/>
        <v>0</v>
      </c>
      <c r="U12" s="55"/>
      <c r="V12" s="55"/>
      <c r="W12" s="404">
        <f>IF(OR(K12=0,AB12=0),0,ROUND(IF(ROUND((AB12*12-(#REF!-K12)*12)/(AB12*12),2)&lt;=0.3,0.3,ROUND((AB12*12-(#REF!-K12)*12)/(AB12*12),2))*200,-1)/2)</f>
        <v>0</v>
      </c>
      <c r="X12" s="155">
        <f t="shared" si="1"/>
        <v>0</v>
      </c>
      <c r="Y12" s="156">
        <f t="shared" si="4"/>
        <v>0</v>
      </c>
      <c r="Z12" s="350">
        <f>IF(M12=0,0,V12/M12)</f>
        <v>0</v>
      </c>
      <c r="AA12" s="51"/>
      <c r="AB12" s="50"/>
    </row>
    <row r="13" s="25" customFormat="1" ht="16.05" customHeight="1" spans="1:50">
      <c r="A13" s="50"/>
      <c r="B13" s="51"/>
      <c r="C13" s="51"/>
      <c r="D13" s="51"/>
      <c r="E13" s="51"/>
      <c r="F13" s="51"/>
      <c r="G13" s="51"/>
      <c r="H13" s="51"/>
      <c r="I13" s="51"/>
      <c r="J13" s="288"/>
      <c r="K13" s="52"/>
      <c r="L13" s="52"/>
      <c r="M13" s="111"/>
      <c r="N13" s="350">
        <f t="shared" si="0"/>
        <v>0</v>
      </c>
      <c r="O13" s="473"/>
      <c r="P13" s="473"/>
      <c r="Q13" s="473"/>
      <c r="R13" s="473"/>
      <c r="S13" s="86">
        <f t="shared" si="2"/>
        <v>0</v>
      </c>
      <c r="T13" s="86">
        <f t="shared" si="3"/>
        <v>0</v>
      </c>
      <c r="U13" s="55"/>
      <c r="V13" s="55"/>
      <c r="W13" s="404">
        <f>IF(OR(K13=0,AB13=0),0,ROUND(IF(ROUND((AB13*12-(#REF!-K13)*12)/(AB13*12),2)&lt;=0.3,0.3,ROUND((AB13*12-(#REF!-K13)*12)/(AB13*12),2))*200,-1)/2)</f>
        <v>0</v>
      </c>
      <c r="X13" s="155">
        <f t="shared" si="1"/>
        <v>0</v>
      </c>
      <c r="Y13" s="156">
        <f t="shared" si="4"/>
        <v>0</v>
      </c>
      <c r="Z13" s="350">
        <f>IF(M13=0,0,V13/M13)</f>
        <v>0</v>
      </c>
      <c r="AA13" s="51"/>
      <c r="AB13" s="50"/>
    </row>
    <row r="14" s="25" customFormat="1" ht="16.05" customHeight="1" spans="1:50">
      <c r="A14" s="50"/>
      <c r="B14" s="51"/>
      <c r="C14" s="51"/>
      <c r="D14" s="51"/>
      <c r="E14" s="51"/>
      <c r="F14" s="51"/>
      <c r="G14" s="51"/>
      <c r="H14" s="51"/>
      <c r="I14" s="51"/>
      <c r="J14" s="288"/>
      <c r="K14" s="52"/>
      <c r="L14" s="52"/>
      <c r="M14" s="111"/>
      <c r="N14" s="350">
        <f t="shared" si="0"/>
        <v>0</v>
      </c>
      <c r="O14" s="473"/>
      <c r="P14" s="473"/>
      <c r="Q14" s="473"/>
      <c r="R14" s="473"/>
      <c r="S14" s="86">
        <f t="shared" si="2"/>
        <v>0</v>
      </c>
      <c r="T14" s="86">
        <f t="shared" si="3"/>
        <v>0</v>
      </c>
      <c r="U14" s="55"/>
      <c r="V14" s="55"/>
      <c r="W14" s="404">
        <f>IF(OR(K14=0,AB14=0),0,ROUND(IF(ROUND((AB14*12-(#REF!-K14)*12)/(AB14*12),2)&lt;=0.3,0.3,ROUND((AB14*12-(#REF!-K14)*12)/(AB14*12),2))*200,-1)/2)</f>
        <v>0</v>
      </c>
      <c r="X14" s="155">
        <f t="shared" si="1"/>
        <v>0</v>
      </c>
      <c r="Y14" s="156">
        <f t="shared" si="4"/>
        <v>0</v>
      </c>
      <c r="Z14" s="350">
        <f>IF(M14=0,0,V14/M14)</f>
        <v>0</v>
      </c>
      <c r="AA14" s="51"/>
      <c r="AB14" s="50"/>
    </row>
    <row r="15" s="25" customFormat="1" ht="16.05" customHeight="1" spans="1:50">
      <c r="A15" s="50"/>
      <c r="B15" s="51"/>
      <c r="C15" s="51"/>
      <c r="D15" s="51"/>
      <c r="E15" s="51"/>
      <c r="F15" s="51"/>
      <c r="G15" s="51"/>
      <c r="H15" s="51"/>
      <c r="I15" s="51"/>
      <c r="J15" s="288"/>
      <c r="K15" s="52"/>
      <c r="L15" s="52"/>
      <c r="M15" s="111"/>
      <c r="N15" s="350">
        <f t="shared" si="0"/>
        <v>0</v>
      </c>
      <c r="O15" s="473"/>
      <c r="P15" s="473"/>
      <c r="Q15" s="473"/>
      <c r="R15" s="473"/>
      <c r="S15" s="86">
        <f t="shared" si="2"/>
        <v>0</v>
      </c>
      <c r="T15" s="86">
        <f t="shared" si="3"/>
        <v>0</v>
      </c>
      <c r="U15" s="55"/>
      <c r="V15" s="55"/>
      <c r="W15" s="404">
        <f>IF(OR(K15=0,AB15=0),0,ROUND(IF(ROUND((AB15*12-(#REF!-K15)*12)/(AB15*12),2)&lt;=0.3,0.3,ROUND((AB15*12-(#REF!-K15)*12)/(AB15*12),2))*200,-1)/2)</f>
        <v>0</v>
      </c>
      <c r="X15" s="155">
        <f t="shared" si="1"/>
        <v>0</v>
      </c>
      <c r="Y15" s="156">
        <f t="shared" si="4"/>
        <v>0</v>
      </c>
      <c r="Z15" s="350">
        <f>IF(U15=0,0,V15/U15)</f>
        <v>0</v>
      </c>
      <c r="AA15" s="51"/>
      <c r="AB15" s="50"/>
    </row>
    <row r="16" s="25" customFormat="1" ht="16.05" customHeight="1" spans="1:50">
      <c r="A16" s="50"/>
      <c r="B16" s="51"/>
      <c r="C16" s="51"/>
      <c r="D16" s="51"/>
      <c r="E16" s="51"/>
      <c r="F16" s="51"/>
      <c r="G16" s="51"/>
      <c r="H16" s="51"/>
      <c r="I16" s="51"/>
      <c r="J16" s="288"/>
      <c r="K16" s="52"/>
      <c r="L16" s="52"/>
      <c r="M16" s="111"/>
      <c r="N16" s="350">
        <f t="shared" si="0"/>
        <v>0</v>
      </c>
      <c r="O16" s="473"/>
      <c r="P16" s="473"/>
      <c r="Q16" s="473"/>
      <c r="R16" s="473"/>
      <c r="S16" s="86">
        <f t="shared" si="2"/>
        <v>0</v>
      </c>
      <c r="T16" s="86">
        <f t="shared" si="3"/>
        <v>0</v>
      </c>
      <c r="U16" s="55"/>
      <c r="V16" s="55"/>
      <c r="W16" s="404">
        <f>IF(OR(K16=0,AB16=0),0,ROUND(IF(ROUND((AB16*12-(#REF!-K16)*12)/(AB16*12),2)&lt;=0.3,0.3,ROUND((AB16*12-(#REF!-K16)*12)/(AB16*12),2))*200,-1)/2)</f>
        <v>0</v>
      </c>
      <c r="X16" s="155">
        <f t="shared" si="1"/>
        <v>0</v>
      </c>
      <c r="Y16" s="156">
        <f t="shared" si="4"/>
        <v>0</v>
      </c>
      <c r="Z16" s="350">
        <f t="shared" ref="Z16:Z33" si="5">IF(U16=0,0,V16/U16)</f>
        <v>0</v>
      </c>
      <c r="AA16" s="51"/>
      <c r="AB16" s="50"/>
    </row>
    <row r="17" s="25" customFormat="1" ht="16.05" customHeight="1" spans="1:28">
      <c r="A17" s="50"/>
      <c r="B17" s="51"/>
      <c r="C17" s="51"/>
      <c r="D17" s="51"/>
      <c r="E17" s="51"/>
      <c r="F17" s="51"/>
      <c r="G17" s="51"/>
      <c r="H17" s="51"/>
      <c r="I17" s="51"/>
      <c r="J17" s="288"/>
      <c r="K17" s="52"/>
      <c r="L17" s="52"/>
      <c r="M17" s="111"/>
      <c r="N17" s="350">
        <f t="shared" si="0"/>
        <v>0</v>
      </c>
      <c r="O17" s="473"/>
      <c r="P17" s="473"/>
      <c r="Q17" s="473"/>
      <c r="R17" s="473"/>
      <c r="S17" s="86">
        <f t="shared" si="2"/>
        <v>0</v>
      </c>
      <c r="T17" s="86">
        <f t="shared" si="3"/>
        <v>0</v>
      </c>
      <c r="U17" s="55"/>
      <c r="V17" s="55"/>
      <c r="W17" s="404">
        <f>IF(OR(K17=0,AB17=0),0,ROUND(IF(ROUND((AB17*12-(#REF!-K17)*12)/(AB17*12),2)&lt;=0.3,0.3,ROUND((AB17*12-(#REF!-K17)*12)/(AB17*12),2))*200,-1)/2)</f>
        <v>0</v>
      </c>
      <c r="X17" s="155">
        <f t="shared" si="1"/>
        <v>0</v>
      </c>
      <c r="Y17" s="156">
        <f t="shared" si="4"/>
        <v>0</v>
      </c>
      <c r="Z17" s="350">
        <f t="shared" si="5"/>
        <v>0</v>
      </c>
      <c r="AA17" s="51"/>
      <c r="AB17" s="50"/>
    </row>
    <row r="18" s="25" customFormat="1" ht="16.05" customHeight="1" spans="1:28">
      <c r="A18" s="50"/>
      <c r="B18" s="51"/>
      <c r="C18" s="51"/>
      <c r="D18" s="51"/>
      <c r="E18" s="51"/>
      <c r="F18" s="51"/>
      <c r="G18" s="51"/>
      <c r="H18" s="51"/>
      <c r="I18" s="51"/>
      <c r="J18" s="288"/>
      <c r="K18" s="52"/>
      <c r="L18" s="52"/>
      <c r="M18" s="111"/>
      <c r="N18" s="350">
        <f t="shared" si="0"/>
        <v>0</v>
      </c>
      <c r="O18" s="473"/>
      <c r="P18" s="473"/>
      <c r="Q18" s="473"/>
      <c r="R18" s="473"/>
      <c r="S18" s="86">
        <f t="shared" si="2"/>
        <v>0</v>
      </c>
      <c r="T18" s="86">
        <f t="shared" si="3"/>
        <v>0</v>
      </c>
      <c r="U18" s="55"/>
      <c r="V18" s="55"/>
      <c r="W18" s="404">
        <f>IF(OR(K18=0,AB18=0),0,ROUND(IF(ROUND((AB18*12-(#REF!-K18)*12)/(AB18*12),2)&lt;=0.3,0.3,ROUND((AB18*12-(#REF!-K18)*12)/(AB18*12),2))*200,-1)/2)</f>
        <v>0</v>
      </c>
      <c r="X18" s="155">
        <f t="shared" si="1"/>
        <v>0</v>
      </c>
      <c r="Y18" s="156">
        <f t="shared" si="4"/>
        <v>0</v>
      </c>
      <c r="Z18" s="350">
        <f t="shared" si="5"/>
        <v>0</v>
      </c>
      <c r="AA18" s="51"/>
      <c r="AB18" s="50"/>
    </row>
    <row r="19" s="25" customFormat="1" ht="16.05" customHeight="1" spans="1:28">
      <c r="A19" s="50"/>
      <c r="B19" s="51"/>
      <c r="C19" s="51"/>
      <c r="D19" s="51"/>
      <c r="E19" s="51"/>
      <c r="F19" s="51"/>
      <c r="G19" s="51"/>
      <c r="H19" s="51"/>
      <c r="I19" s="51"/>
      <c r="J19" s="288"/>
      <c r="K19" s="52"/>
      <c r="L19" s="52"/>
      <c r="M19" s="111"/>
      <c r="N19" s="350">
        <f t="shared" si="0"/>
        <v>0</v>
      </c>
      <c r="O19" s="473"/>
      <c r="P19" s="473"/>
      <c r="Q19" s="473"/>
      <c r="R19" s="473"/>
      <c r="S19" s="86">
        <f t="shared" si="2"/>
        <v>0</v>
      </c>
      <c r="T19" s="86">
        <f t="shared" si="3"/>
        <v>0</v>
      </c>
      <c r="U19" s="55"/>
      <c r="V19" s="55"/>
      <c r="W19" s="404">
        <f>IF(OR(K19=0,AB19=0),0,ROUND(IF(ROUND((AB19*12-(#REF!-K19)*12)/(AB19*12),2)&lt;=0.3,0.3,ROUND((AB19*12-(#REF!-K19)*12)/(AB19*12),2))*200,-1)/2)</f>
        <v>0</v>
      </c>
      <c r="X19" s="155">
        <f t="shared" si="1"/>
        <v>0</v>
      </c>
      <c r="Y19" s="156">
        <f t="shared" si="4"/>
        <v>0</v>
      </c>
      <c r="Z19" s="350">
        <f t="shared" si="5"/>
        <v>0</v>
      </c>
      <c r="AA19" s="51"/>
      <c r="AB19" s="50"/>
    </row>
    <row r="20" s="25" customFormat="1" ht="16.05" customHeight="1" spans="1:28">
      <c r="A20" s="50"/>
      <c r="B20" s="51"/>
      <c r="C20" s="51"/>
      <c r="D20" s="51"/>
      <c r="E20" s="51"/>
      <c r="F20" s="51"/>
      <c r="G20" s="51"/>
      <c r="H20" s="51"/>
      <c r="I20" s="51"/>
      <c r="J20" s="288"/>
      <c r="K20" s="52"/>
      <c r="L20" s="52"/>
      <c r="M20" s="111"/>
      <c r="N20" s="350">
        <f t="shared" si="0"/>
        <v>0</v>
      </c>
      <c r="O20" s="473"/>
      <c r="P20" s="473"/>
      <c r="Q20" s="473"/>
      <c r="R20" s="473"/>
      <c r="S20" s="86">
        <f t="shared" si="2"/>
        <v>0</v>
      </c>
      <c r="T20" s="86">
        <f t="shared" si="3"/>
        <v>0</v>
      </c>
      <c r="U20" s="55"/>
      <c r="V20" s="55"/>
      <c r="W20" s="404">
        <f>IF(OR(K20=0,AB20=0),0,ROUND(IF(ROUND((AB20*12-(#REF!-K20)*12)/(AB20*12),2)&lt;=0.3,0.3,ROUND((AB20*12-(#REF!-K20)*12)/(AB20*12),2))*200,-1)/2)</f>
        <v>0</v>
      </c>
      <c r="X20" s="155">
        <f t="shared" si="1"/>
        <v>0</v>
      </c>
      <c r="Y20" s="156">
        <f t="shared" si="4"/>
        <v>0</v>
      </c>
      <c r="Z20" s="350">
        <f t="shared" si="5"/>
        <v>0</v>
      </c>
      <c r="AA20" s="51"/>
      <c r="AB20" s="50"/>
    </row>
    <row r="21" s="25" customFormat="1" ht="16.05" customHeight="1" spans="1:28">
      <c r="A21" s="50"/>
      <c r="B21" s="51"/>
      <c r="C21" s="51"/>
      <c r="D21" s="51"/>
      <c r="E21" s="51"/>
      <c r="F21" s="51"/>
      <c r="G21" s="51"/>
      <c r="H21" s="51"/>
      <c r="I21" s="51"/>
      <c r="J21" s="288"/>
      <c r="K21" s="52"/>
      <c r="L21" s="52"/>
      <c r="M21" s="111"/>
      <c r="N21" s="350">
        <f t="shared" si="0"/>
        <v>0</v>
      </c>
      <c r="O21" s="473"/>
      <c r="P21" s="473"/>
      <c r="Q21" s="473"/>
      <c r="R21" s="473"/>
      <c r="S21" s="86">
        <f t="shared" si="2"/>
        <v>0</v>
      </c>
      <c r="T21" s="86">
        <f t="shared" si="3"/>
        <v>0</v>
      </c>
      <c r="U21" s="55"/>
      <c r="V21" s="55"/>
      <c r="W21" s="404">
        <f>IF(OR(K21=0,AB21=0),0,ROUND(IF(ROUND((AB21*12-(#REF!-K21)*12)/(AB21*12),2)&lt;=0.3,0.3,ROUND((AB21*12-(#REF!-K21)*12)/(AB21*12),2))*200,-1)/2)</f>
        <v>0</v>
      </c>
      <c r="X21" s="155">
        <f t="shared" si="1"/>
        <v>0</v>
      </c>
      <c r="Y21" s="156">
        <f t="shared" si="4"/>
        <v>0</v>
      </c>
      <c r="Z21" s="350">
        <f t="shared" si="5"/>
        <v>0</v>
      </c>
      <c r="AA21" s="51"/>
      <c r="AB21" s="50"/>
    </row>
    <row r="22" s="25" customFormat="1" ht="16.05" customHeight="1" spans="1:28">
      <c r="A22" s="50"/>
      <c r="B22" s="51"/>
      <c r="C22" s="51"/>
      <c r="D22" s="51"/>
      <c r="E22" s="51"/>
      <c r="F22" s="51"/>
      <c r="G22" s="51"/>
      <c r="H22" s="51"/>
      <c r="I22" s="51"/>
      <c r="J22" s="288"/>
      <c r="K22" s="52"/>
      <c r="L22" s="52"/>
      <c r="M22" s="111"/>
      <c r="N22" s="350">
        <f t="shared" si="0"/>
        <v>0</v>
      </c>
      <c r="O22" s="473"/>
      <c r="P22" s="473"/>
      <c r="Q22" s="473"/>
      <c r="R22" s="473"/>
      <c r="S22" s="86">
        <f t="shared" si="2"/>
        <v>0</v>
      </c>
      <c r="T22" s="86">
        <f t="shared" si="3"/>
        <v>0</v>
      </c>
      <c r="U22" s="55"/>
      <c r="V22" s="55"/>
      <c r="W22" s="404">
        <f>IF(OR(K22=0,AB22=0),0,ROUND(IF(ROUND((AB22*12-(#REF!-K22)*12)/(AB22*12),2)&lt;=0.3,0.3,ROUND((AB22*12-(#REF!-K22)*12)/(AB22*12),2))*200,-1)/2)</f>
        <v>0</v>
      </c>
      <c r="X22" s="155">
        <f t="shared" si="1"/>
        <v>0</v>
      </c>
      <c r="Y22" s="156">
        <f t="shared" si="4"/>
        <v>0</v>
      </c>
      <c r="Z22" s="350">
        <f t="shared" si="5"/>
        <v>0</v>
      </c>
      <c r="AA22" s="51"/>
      <c r="AB22" s="50"/>
    </row>
    <row r="23" s="25" customFormat="1" ht="16.05" customHeight="1" spans="1:28">
      <c r="A23" s="50"/>
      <c r="B23" s="51"/>
      <c r="C23" s="51"/>
      <c r="D23" s="51"/>
      <c r="E23" s="51"/>
      <c r="F23" s="51"/>
      <c r="G23" s="51"/>
      <c r="H23" s="51"/>
      <c r="I23" s="51"/>
      <c r="J23" s="288"/>
      <c r="K23" s="52"/>
      <c r="L23" s="52"/>
      <c r="M23" s="111"/>
      <c r="N23" s="350">
        <f t="shared" si="0"/>
        <v>0</v>
      </c>
      <c r="O23" s="473"/>
      <c r="P23" s="473"/>
      <c r="Q23" s="473"/>
      <c r="R23" s="473"/>
      <c r="S23" s="86">
        <f t="shared" si="2"/>
        <v>0</v>
      </c>
      <c r="T23" s="86">
        <f t="shared" si="3"/>
        <v>0</v>
      </c>
      <c r="U23" s="55"/>
      <c r="V23" s="55"/>
      <c r="W23" s="404">
        <f>IF(OR(K23=0,AB23=0),0,ROUND(IF(ROUND((AB23*12-(#REF!-K23)*12)/(AB23*12),2)&lt;=0.3,0.3,ROUND((AB23*12-(#REF!-K23)*12)/(AB23*12),2))*200,-1)/2)</f>
        <v>0</v>
      </c>
      <c r="X23" s="155">
        <f t="shared" si="1"/>
        <v>0</v>
      </c>
      <c r="Y23" s="156">
        <f t="shared" si="4"/>
        <v>0</v>
      </c>
      <c r="Z23" s="350">
        <f t="shared" si="5"/>
        <v>0</v>
      </c>
      <c r="AA23" s="51"/>
      <c r="AB23" s="50"/>
    </row>
    <row r="24" s="25" customFormat="1" ht="16.05" customHeight="1" spans="1:28">
      <c r="A24" s="50"/>
      <c r="B24" s="51"/>
      <c r="C24" s="51"/>
      <c r="D24" s="51"/>
      <c r="E24" s="51"/>
      <c r="F24" s="51"/>
      <c r="G24" s="51"/>
      <c r="H24" s="51"/>
      <c r="I24" s="51"/>
      <c r="J24" s="288"/>
      <c r="K24" s="52"/>
      <c r="L24" s="52"/>
      <c r="M24" s="111"/>
      <c r="N24" s="350">
        <f t="shared" si="0"/>
        <v>0</v>
      </c>
      <c r="O24" s="473"/>
      <c r="P24" s="473"/>
      <c r="Q24" s="473"/>
      <c r="R24" s="473"/>
      <c r="S24" s="86">
        <f t="shared" si="2"/>
        <v>0</v>
      </c>
      <c r="T24" s="86">
        <f t="shared" si="3"/>
        <v>0</v>
      </c>
      <c r="U24" s="55"/>
      <c r="V24" s="55"/>
      <c r="W24" s="404">
        <f>IF(OR(K24=0,AB24=0),0,ROUND(IF(ROUND((AB24*12-(#REF!-K24)*12)/(AB24*12),2)&lt;=0.3,0.3,ROUND((AB24*12-(#REF!-K24)*12)/(AB24*12),2))*200,-1)/2)</f>
        <v>0</v>
      </c>
      <c r="X24" s="155">
        <f t="shared" si="1"/>
        <v>0</v>
      </c>
      <c r="Y24" s="156">
        <f t="shared" si="4"/>
        <v>0</v>
      </c>
      <c r="Z24" s="350">
        <f t="shared" si="5"/>
        <v>0</v>
      </c>
      <c r="AA24" s="51"/>
      <c r="AB24" s="50"/>
    </row>
    <row r="25" s="25" customFormat="1" ht="16.05" customHeight="1" spans="1:28">
      <c r="A25" s="50"/>
      <c r="B25" s="51"/>
      <c r="C25" s="51"/>
      <c r="D25" s="51"/>
      <c r="E25" s="51"/>
      <c r="F25" s="51"/>
      <c r="G25" s="51"/>
      <c r="H25" s="51"/>
      <c r="I25" s="51"/>
      <c r="J25" s="288"/>
      <c r="K25" s="52"/>
      <c r="L25" s="52"/>
      <c r="M25" s="111"/>
      <c r="N25" s="350">
        <f t="shared" si="0"/>
        <v>0</v>
      </c>
      <c r="O25" s="473"/>
      <c r="P25" s="473"/>
      <c r="Q25" s="473"/>
      <c r="R25" s="473"/>
      <c r="S25" s="86">
        <f t="shared" si="2"/>
        <v>0</v>
      </c>
      <c r="T25" s="86">
        <f t="shared" si="3"/>
        <v>0</v>
      </c>
      <c r="U25" s="55"/>
      <c r="V25" s="55"/>
      <c r="W25" s="404">
        <f>IF(OR(K25=0,AB25=0),0,ROUND(IF(ROUND((AB25*12-(#REF!-K25)*12)/(AB25*12),2)&lt;=0.3,0.3,ROUND((AB25*12-(#REF!-K25)*12)/(AB25*12),2))*200,-1)/2)</f>
        <v>0</v>
      </c>
      <c r="X25" s="155">
        <f t="shared" si="1"/>
        <v>0</v>
      </c>
      <c r="Y25" s="156">
        <f t="shared" si="4"/>
        <v>0</v>
      </c>
      <c r="Z25" s="350">
        <f t="shared" si="5"/>
        <v>0</v>
      </c>
      <c r="AA25" s="51"/>
      <c r="AB25" s="50"/>
    </row>
    <row r="26" s="25" customFormat="1" ht="16.05" customHeight="1" spans="1:28">
      <c r="A26" s="50"/>
      <c r="B26" s="51"/>
      <c r="C26" s="51"/>
      <c r="D26" s="51"/>
      <c r="E26" s="51"/>
      <c r="F26" s="51"/>
      <c r="G26" s="51"/>
      <c r="H26" s="51"/>
      <c r="I26" s="51"/>
      <c r="J26" s="288"/>
      <c r="K26" s="52"/>
      <c r="L26" s="52"/>
      <c r="M26" s="111"/>
      <c r="N26" s="350">
        <f t="shared" si="0"/>
        <v>0</v>
      </c>
      <c r="O26" s="473"/>
      <c r="P26" s="473"/>
      <c r="Q26" s="473"/>
      <c r="R26" s="473"/>
      <c r="S26" s="86">
        <f t="shared" si="2"/>
        <v>0</v>
      </c>
      <c r="T26" s="86">
        <f t="shared" si="3"/>
        <v>0</v>
      </c>
      <c r="U26" s="55"/>
      <c r="V26" s="55"/>
      <c r="W26" s="404">
        <f>IF(OR(K26=0,AB26=0),0,ROUND(IF(ROUND((AB26*12-(#REF!-K26)*12)/(AB26*12),2)&lt;=0.3,0.3,ROUND((AB26*12-(#REF!-K26)*12)/(AB26*12),2))*200,-1)/2)</f>
        <v>0</v>
      </c>
      <c r="X26" s="155">
        <f t="shared" si="1"/>
        <v>0</v>
      </c>
      <c r="Y26" s="156">
        <f t="shared" si="4"/>
        <v>0</v>
      </c>
      <c r="Z26" s="350">
        <f t="shared" si="5"/>
        <v>0</v>
      </c>
      <c r="AA26" s="51"/>
      <c r="AB26" s="50"/>
    </row>
    <row r="27" s="25" customFormat="1" ht="16.05" customHeight="1" spans="1:28">
      <c r="A27" s="50"/>
      <c r="B27" s="51"/>
      <c r="C27" s="51"/>
      <c r="D27" s="51"/>
      <c r="E27" s="51"/>
      <c r="F27" s="51"/>
      <c r="G27" s="51"/>
      <c r="H27" s="51"/>
      <c r="I27" s="51"/>
      <c r="J27" s="288"/>
      <c r="K27" s="52"/>
      <c r="L27" s="52"/>
      <c r="M27" s="111"/>
      <c r="N27" s="350">
        <f t="shared" si="0"/>
        <v>0</v>
      </c>
      <c r="O27" s="473"/>
      <c r="P27" s="473"/>
      <c r="Q27" s="473"/>
      <c r="R27" s="473"/>
      <c r="S27" s="86">
        <f t="shared" si="2"/>
        <v>0</v>
      </c>
      <c r="T27" s="86">
        <f t="shared" si="3"/>
        <v>0</v>
      </c>
      <c r="U27" s="55"/>
      <c r="V27" s="55"/>
      <c r="W27" s="404">
        <f>IF(OR(K27=0,AB27=0),0,ROUND(IF(ROUND((AB27*12-(#REF!-K27)*12)/(AB27*12),2)&lt;=0.3,0.3,ROUND((AB27*12-(#REF!-K27)*12)/(AB27*12),2))*200,-1)/2)</f>
        <v>0</v>
      </c>
      <c r="X27" s="155">
        <f t="shared" si="1"/>
        <v>0</v>
      </c>
      <c r="Y27" s="156">
        <f t="shared" si="4"/>
        <v>0</v>
      </c>
      <c r="Z27" s="350">
        <f t="shared" si="5"/>
        <v>0</v>
      </c>
      <c r="AA27" s="51"/>
      <c r="AB27" s="50"/>
    </row>
    <row r="28" s="25" customFormat="1" ht="16.05" customHeight="1" spans="1:28">
      <c r="A28" s="50"/>
      <c r="B28" s="51"/>
      <c r="C28" s="51"/>
      <c r="D28" s="51"/>
      <c r="E28" s="51"/>
      <c r="F28" s="51"/>
      <c r="G28" s="51"/>
      <c r="H28" s="51"/>
      <c r="I28" s="51"/>
      <c r="J28" s="288"/>
      <c r="K28" s="52"/>
      <c r="L28" s="52"/>
      <c r="M28" s="111"/>
      <c r="N28" s="350">
        <f t="shared" si="0"/>
        <v>0</v>
      </c>
      <c r="O28" s="473"/>
      <c r="P28" s="473"/>
      <c r="Q28" s="473"/>
      <c r="R28" s="473"/>
      <c r="S28" s="86">
        <f t="shared" si="2"/>
        <v>0</v>
      </c>
      <c r="T28" s="86">
        <f t="shared" si="3"/>
        <v>0</v>
      </c>
      <c r="U28" s="55"/>
      <c r="V28" s="55"/>
      <c r="W28" s="404">
        <f>IF(OR(K28=0,AB28=0),0,ROUND(IF(ROUND((AB28*12-(#REF!-K28)*12)/(AB28*12),2)&lt;=0.3,0.3,ROUND((AB28*12-(#REF!-K28)*12)/(AB28*12),2))*200,-1)/2)</f>
        <v>0</v>
      </c>
      <c r="X28" s="155">
        <f t="shared" si="1"/>
        <v>0</v>
      </c>
      <c r="Y28" s="156">
        <f t="shared" si="4"/>
        <v>0</v>
      </c>
      <c r="Z28" s="350">
        <f t="shared" si="5"/>
        <v>0</v>
      </c>
      <c r="AA28" s="51"/>
      <c r="AB28" s="50"/>
    </row>
    <row r="29" s="25" customFormat="1" ht="16.05" customHeight="1" spans="1:28">
      <c r="A29" s="50"/>
      <c r="B29" s="51"/>
      <c r="C29" s="51"/>
      <c r="D29" s="51"/>
      <c r="E29" s="51"/>
      <c r="F29" s="51"/>
      <c r="G29" s="51"/>
      <c r="H29" s="51"/>
      <c r="I29" s="51"/>
      <c r="J29" s="288"/>
      <c r="K29" s="52"/>
      <c r="L29" s="52"/>
      <c r="M29" s="111"/>
      <c r="N29" s="350">
        <f t="shared" si="0"/>
        <v>0</v>
      </c>
      <c r="O29" s="473"/>
      <c r="P29" s="473"/>
      <c r="Q29" s="473"/>
      <c r="R29" s="473"/>
      <c r="S29" s="86">
        <f t="shared" si="2"/>
        <v>0</v>
      </c>
      <c r="T29" s="86">
        <f t="shared" si="3"/>
        <v>0</v>
      </c>
      <c r="U29" s="55"/>
      <c r="V29" s="55"/>
      <c r="W29" s="404">
        <f>IF(OR(K29=0,AB29=0),0,ROUND(IF(ROUND((AB29*12-(#REF!-K29)*12)/(AB29*12),2)&lt;=0.3,0.3,ROUND((AB29*12-(#REF!-K29)*12)/(AB29*12),2))*200,-1)/2)</f>
        <v>0</v>
      </c>
      <c r="X29" s="155">
        <f t="shared" si="1"/>
        <v>0</v>
      </c>
      <c r="Y29" s="156">
        <f t="shared" si="4"/>
        <v>0</v>
      </c>
      <c r="Z29" s="350">
        <f t="shared" si="5"/>
        <v>0</v>
      </c>
      <c r="AA29" s="51"/>
      <c r="AB29" s="50"/>
    </row>
    <row r="30" s="25" customFormat="1" ht="16.05" customHeight="1" spans="1:28">
      <c r="A30" s="50"/>
      <c r="B30" s="51"/>
      <c r="C30" s="51"/>
      <c r="D30" s="51"/>
      <c r="E30" s="51"/>
      <c r="F30" s="51"/>
      <c r="G30" s="51"/>
      <c r="H30" s="51"/>
      <c r="I30" s="51"/>
      <c r="J30" s="288"/>
      <c r="K30" s="52"/>
      <c r="L30" s="52"/>
      <c r="M30" s="111"/>
      <c r="N30" s="350">
        <f t="shared" si="0"/>
        <v>0</v>
      </c>
      <c r="O30" s="473"/>
      <c r="P30" s="473"/>
      <c r="Q30" s="473"/>
      <c r="R30" s="473"/>
      <c r="S30" s="86">
        <f t="shared" si="2"/>
        <v>0</v>
      </c>
      <c r="T30" s="86">
        <f t="shared" si="3"/>
        <v>0</v>
      </c>
      <c r="U30" s="55"/>
      <c r="V30" s="55"/>
      <c r="W30" s="404">
        <f>IF(OR(K30=0,AB30=0),0,ROUND(IF(ROUND((AB30*12-(#REF!-K30)*12)/(AB30*12),2)&lt;=0.3,0.3,ROUND((AB30*12-(#REF!-K30)*12)/(AB30*12),2))*200,-1)/2)</f>
        <v>0</v>
      </c>
      <c r="X30" s="155">
        <f t="shared" si="1"/>
        <v>0</v>
      </c>
      <c r="Y30" s="156">
        <f t="shared" si="4"/>
        <v>0</v>
      </c>
      <c r="Z30" s="350">
        <f t="shared" si="5"/>
        <v>0</v>
      </c>
      <c r="AA30" s="51"/>
      <c r="AB30" s="50"/>
    </row>
    <row r="31" s="25" customFormat="1" ht="16.05" customHeight="1" spans="1:28">
      <c r="A31" s="50"/>
      <c r="B31" s="51"/>
      <c r="C31" s="51"/>
      <c r="D31" s="51"/>
      <c r="E31" s="51"/>
      <c r="F31" s="51"/>
      <c r="G31" s="51"/>
      <c r="H31" s="51"/>
      <c r="I31" s="51"/>
      <c r="J31" s="288"/>
      <c r="K31" s="52"/>
      <c r="L31" s="52"/>
      <c r="M31" s="111"/>
      <c r="N31" s="350">
        <f t="shared" si="0"/>
        <v>0</v>
      </c>
      <c r="O31" s="473"/>
      <c r="P31" s="473"/>
      <c r="Q31" s="473"/>
      <c r="R31" s="473"/>
      <c r="S31" s="86">
        <f t="shared" si="2"/>
        <v>0</v>
      </c>
      <c r="T31" s="86">
        <f t="shared" si="3"/>
        <v>0</v>
      </c>
      <c r="U31" s="55"/>
      <c r="V31" s="55"/>
      <c r="W31" s="404">
        <f>IF(OR(K31=0,AB31=0),0,ROUND(IF(ROUND((AB31*12-(#REF!-K31)*12)/(AB31*12),2)&lt;=0.3,0.3,ROUND((AB31*12-(#REF!-K31)*12)/(AB31*12),2))*200,-1)/2)</f>
        <v>0</v>
      </c>
      <c r="X31" s="155">
        <f t="shared" si="1"/>
        <v>0</v>
      </c>
      <c r="Y31" s="156">
        <f t="shared" si="4"/>
        <v>0</v>
      </c>
      <c r="Z31" s="350">
        <f t="shared" si="5"/>
        <v>0</v>
      </c>
      <c r="AA31" s="51"/>
      <c r="AB31" s="50"/>
    </row>
    <row r="32" s="25" customFormat="1" ht="16.05" customHeight="1" spans="1:28">
      <c r="A32" s="50"/>
      <c r="B32" s="51"/>
      <c r="C32" s="51"/>
      <c r="D32" s="51"/>
      <c r="E32" s="51"/>
      <c r="F32" s="51"/>
      <c r="G32" s="51"/>
      <c r="H32" s="51"/>
      <c r="I32" s="51"/>
      <c r="J32" s="288"/>
      <c r="K32" s="52"/>
      <c r="L32" s="52"/>
      <c r="M32" s="111"/>
      <c r="N32" s="350">
        <f t="shared" si="0"/>
        <v>0</v>
      </c>
      <c r="O32" s="473"/>
      <c r="P32" s="473"/>
      <c r="Q32" s="473"/>
      <c r="R32" s="473"/>
      <c r="S32" s="86">
        <f t="shared" si="2"/>
        <v>0</v>
      </c>
      <c r="T32" s="86">
        <f t="shared" si="3"/>
        <v>0</v>
      </c>
      <c r="U32" s="55"/>
      <c r="V32" s="55"/>
      <c r="W32" s="404">
        <f>IF(OR(K32=0,AB32=0),0,ROUND(IF(ROUND((AB32*12-(#REF!-K32)*12)/(AB32*12),2)&lt;=0.3,0.3,ROUND((AB32*12-(#REF!-K32)*12)/(AB32*12),2))*200,-1)/2)</f>
        <v>0</v>
      </c>
      <c r="X32" s="155">
        <f t="shared" si="1"/>
        <v>0</v>
      </c>
      <c r="Y32" s="156">
        <f t="shared" si="4"/>
        <v>0</v>
      </c>
      <c r="Z32" s="350">
        <f t="shared" si="5"/>
        <v>0</v>
      </c>
      <c r="AA32" s="51"/>
      <c r="AB32" s="50"/>
    </row>
    <row r="33" s="25" customFormat="1" ht="16.05" customHeight="1" spans="1:28">
      <c r="A33" s="50"/>
      <c r="B33" s="51"/>
      <c r="C33" s="51"/>
      <c r="D33" s="51"/>
      <c r="E33" s="51"/>
      <c r="F33" s="51"/>
      <c r="G33" s="51"/>
      <c r="H33" s="51"/>
      <c r="I33" s="51"/>
      <c r="J33" s="288"/>
      <c r="K33" s="52"/>
      <c r="L33" s="52"/>
      <c r="M33" s="111"/>
      <c r="N33" s="350">
        <f t="shared" si="0"/>
        <v>0</v>
      </c>
      <c r="O33" s="473"/>
      <c r="P33" s="473"/>
      <c r="Q33" s="473"/>
      <c r="R33" s="473"/>
      <c r="S33" s="86">
        <f t="shared" si="2"/>
        <v>0</v>
      </c>
      <c r="T33" s="86">
        <f t="shared" si="3"/>
        <v>0</v>
      </c>
      <c r="U33" s="55"/>
      <c r="V33" s="55"/>
      <c r="W33" s="404">
        <f>IF(OR(K33=0,AB33=0),0,ROUND(IF(ROUND((AB33*12-(#REF!-K33)*12)/(AB33*12),2)&lt;=0.3,0.3,ROUND((AB33*12-(#REF!-K33)*12)/(AB33*12),2))*200,-1)/2)</f>
        <v>0</v>
      </c>
      <c r="X33" s="155">
        <f t="shared" si="1"/>
        <v>0</v>
      </c>
      <c r="Y33" s="156">
        <f t="shared" si="4"/>
        <v>0</v>
      </c>
      <c r="Z33" s="350">
        <f t="shared" si="5"/>
        <v>0</v>
      </c>
      <c r="AA33" s="51"/>
      <c r="AB33" s="50"/>
    </row>
    <row r="34" s="26" customFormat="1" ht="16.05" customHeight="1" spans="1:28">
      <c r="A34" s="226" t="s">
        <v>466</v>
      </c>
      <c r="B34" s="297"/>
      <c r="C34" s="227"/>
      <c r="D34" s="227"/>
      <c r="E34" s="227"/>
      <c r="F34" s="227"/>
      <c r="G34" s="227"/>
      <c r="H34" s="227"/>
      <c r="I34" s="56"/>
      <c r="J34" s="293"/>
      <c r="K34" s="58"/>
      <c r="L34" s="58"/>
      <c r="M34" s="112"/>
      <c r="N34" s="204">
        <f t="shared" si="0"/>
        <v>0</v>
      </c>
      <c r="O34" s="54">
        <f t="shared" ref="O34:T34" si="6">ROUND(SUM(O9:O33),2)</f>
        <v>0</v>
      </c>
      <c r="P34" s="54">
        <f t="shared" si="6"/>
        <v>0</v>
      </c>
      <c r="Q34" s="54">
        <f t="shared" si="6"/>
        <v>0</v>
      </c>
      <c r="R34" s="54">
        <f t="shared" si="6"/>
        <v>0</v>
      </c>
      <c r="S34" s="54">
        <f t="shared" si="6"/>
        <v>0</v>
      </c>
      <c r="T34" s="54">
        <f t="shared" si="6"/>
        <v>0</v>
      </c>
      <c r="U34" s="54"/>
      <c r="V34" s="54">
        <f>ROUND(SUM(V9:V33),2)</f>
        <v>0</v>
      </c>
      <c r="W34" s="404">
        <f>IF(OR(K34=0,AB34=0),0,ROUND(IF(ROUND((AB34*12-(#REF!-K34)*12)/(AB34*12),2)&lt;=0.3,0.3,ROUND((AB34*12-(#REF!-K34)*12)/(AB34*12),2))*200,-1)/2)</f>
        <v>0</v>
      </c>
      <c r="X34" s="54">
        <f>ROUND(SUM(X9:X33),2)</f>
        <v>0</v>
      </c>
      <c r="Y34" s="183">
        <f t="shared" si="4"/>
        <v>0</v>
      </c>
      <c r="Z34" s="204">
        <f>IF(M34=0,0,V34/M34)</f>
        <v>0</v>
      </c>
      <c r="AA34" s="56"/>
      <c r="AB34" s="127"/>
    </row>
    <row r="35" s="25" customFormat="1" ht="16.05" customHeight="1" spans="1:28">
      <c r="A35" s="228" t="s">
        <v>467</v>
      </c>
      <c r="B35" s="298"/>
      <c r="C35" s="229"/>
      <c r="D35" s="229"/>
      <c r="E35" s="229"/>
      <c r="F35" s="229"/>
      <c r="G35" s="229"/>
      <c r="H35" s="229"/>
      <c r="I35" s="51"/>
      <c r="J35" s="288"/>
      <c r="K35" s="52"/>
      <c r="L35" s="52"/>
      <c r="M35" s="111"/>
      <c r="N35" s="350">
        <f t="shared" si="0"/>
        <v>0</v>
      </c>
      <c r="O35" s="55"/>
      <c r="P35" s="55"/>
      <c r="Q35" s="55"/>
      <c r="R35" s="55"/>
      <c r="S35" s="86">
        <f>O35+Q35</f>
        <v>0</v>
      </c>
      <c r="T35" s="86">
        <f>P35+R35</f>
        <v>0</v>
      </c>
      <c r="U35" s="55"/>
      <c r="V35" s="55"/>
      <c r="W35" s="404">
        <f>IF(OR(K35=0,AB35=0),0,ROUND(IF(ROUND((AB35*12-(#REF!-K35)*12)/(AB35*12),2)&lt;=0.3,0.3,ROUND((AB35*12-(#REF!-K35)*12)/(AB35*12),2))*200,-1)/2)</f>
        <v>0</v>
      </c>
      <c r="X35" s="155">
        <f t="shared" si="1"/>
        <v>0</v>
      </c>
      <c r="Y35" s="156">
        <f t="shared" si="4"/>
        <v>0</v>
      </c>
      <c r="Z35" s="350">
        <f>IF(M35=0,0,V35/M35)</f>
        <v>0</v>
      </c>
      <c r="AA35" s="51"/>
      <c r="AB35" s="50"/>
    </row>
    <row r="36" s="26" customFormat="1" ht="16.05" customHeight="1" spans="1:28">
      <c r="A36" s="226" t="s">
        <v>466</v>
      </c>
      <c r="B36" s="297"/>
      <c r="C36" s="227"/>
      <c r="D36" s="227"/>
      <c r="E36" s="227"/>
      <c r="F36" s="227"/>
      <c r="G36" s="227"/>
      <c r="H36" s="227"/>
      <c r="I36" s="56"/>
      <c r="J36" s="293"/>
      <c r="K36" s="58"/>
      <c r="L36" s="58"/>
      <c r="M36" s="112"/>
      <c r="N36" s="87"/>
      <c r="O36" s="54">
        <f t="shared" ref="O36:T36" si="7">O34-O35</f>
        <v>0</v>
      </c>
      <c r="P36" s="54">
        <f t="shared" si="7"/>
        <v>0</v>
      </c>
      <c r="Q36" s="54">
        <f t="shared" si="7"/>
        <v>0</v>
      </c>
      <c r="R36" s="54">
        <f t="shared" si="7"/>
        <v>0</v>
      </c>
      <c r="S36" s="54">
        <f t="shared" si="7"/>
        <v>0</v>
      </c>
      <c r="T36" s="54">
        <f t="shared" si="7"/>
        <v>0</v>
      </c>
      <c r="U36" s="54"/>
      <c r="V36" s="54">
        <f>V34-V35</f>
        <v>0</v>
      </c>
      <c r="W36" s="237"/>
      <c r="X36" s="54">
        <f>X34-X35</f>
        <v>0</v>
      </c>
      <c r="Y36" s="183">
        <f t="shared" si="4"/>
        <v>0</v>
      </c>
      <c r="Z36" s="204"/>
      <c r="AA36" s="56"/>
      <c r="AB36" s="127"/>
    </row>
    <row r="37" customHeight="1" spans="1:28">
      <c r="A37" s="27" t="e">
        <f>#REF!&amp;#REF!</f>
        <v>#REF!</v>
      </c>
      <c r="S37" s="29" t="e">
        <f>#REF!</f>
        <v>#REF!</v>
      </c>
    </row>
    <row r="38" customHeight="1" spans="1:28">
      <c r="A38" s="27" t="e">
        <f>#REF!&amp;#REF!&amp;#REF!&amp;#REF!&amp;#REF!&amp;#REF!&amp;#REF!</f>
        <v>#REF!</v>
      </c>
      <c r="S38" s="29" t="e">
        <f>#REF!&amp;#REF!</f>
        <v>#REF!</v>
      </c>
    </row>
  </sheetData>
  <sheetProtection formatCells="0" formatColumns="0" formatRows="0" insertRows="0" deleteRows="0" autoFilter="0"/>
  <mergeCells count="47">
    <mergeCell ref="A2:AA2"/>
    <mergeCell ref="A3:AA3"/>
    <mergeCell ref="A5:AA5"/>
    <mergeCell ref="O7:P7"/>
    <mergeCell ref="Q7:R7"/>
    <mergeCell ref="S7:T7"/>
    <mergeCell ref="U7:X7"/>
    <mergeCell ref="AE7:AF7"/>
    <mergeCell ref="AG7:AH7"/>
    <mergeCell ref="A34:C34"/>
    <mergeCell ref="A35:C35"/>
    <mergeCell ref="A36:C36"/>
    <mergeCell ref="A7:A8"/>
    <mergeCell ref="B7:B8"/>
    <mergeCell ref="C7:C8"/>
    <mergeCell ref="D7:D8"/>
    <mergeCell ref="E7:E8"/>
    <mergeCell ref="F7:F8"/>
    <mergeCell ref="G7:G8"/>
    <mergeCell ref="H7:H8"/>
    <mergeCell ref="I7:I8"/>
    <mergeCell ref="J7:J8"/>
    <mergeCell ref="K7:K8"/>
    <mergeCell ref="L7:L8"/>
    <mergeCell ref="M7:M8"/>
    <mergeCell ref="N7:N8"/>
    <mergeCell ref="Y7:Y8"/>
    <mergeCell ref="Z7:Z8"/>
    <mergeCell ref="AA7:AA8"/>
    <mergeCell ref="AB7:AB8"/>
    <mergeCell ref="AC7:AC8"/>
    <mergeCell ref="AD7:AD8"/>
    <mergeCell ref="AI7:AI8"/>
    <mergeCell ref="AJ7:AJ8"/>
    <mergeCell ref="AK7:AK8"/>
    <mergeCell ref="AL7:AL8"/>
    <mergeCell ref="AM7:AM8"/>
    <mergeCell ref="AN7:AN8"/>
    <mergeCell ref="AO7:AO8"/>
    <mergeCell ref="AP7:AP8"/>
    <mergeCell ref="AQ7:AQ8"/>
    <mergeCell ref="AR7:AR8"/>
    <mergeCell ref="AS7:AS8"/>
    <mergeCell ref="AT7:AT8"/>
    <mergeCell ref="AU7:AU8"/>
    <mergeCell ref="AV7:AV8"/>
    <mergeCell ref="AW7:AW8"/>
  </mergeCells>
  <hyperlinks>
    <hyperlink ref="B1" location="参数!M53" display="返回索引页"/>
    <hyperlink ref="A1" location="非流动资产汇总表!B13" display="返回"/>
  </hyperlinks>
  <printOptions horizontalCentered="1"/>
  <pageMargins left="0.669291338582677" right="0.669291338582677" top="0.590551181102362" bottom="0.74" header="1.19" footer="0.669291338582677"/>
  <pageSetup paperSize="9" scale="87" orientation="landscape" blackAndWhite="1"/>
  <headerFooter alignWithMargins="0">
    <oddHeader>&amp;R&amp;8共&amp;N页第&amp;P页</oddHeader>
    <oddFooter>&amp;L&amp;8 &amp;C&amp;8 &amp;R&amp;8</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8"/>
  <sheetViews>
    <sheetView showGridLines="0" showZeros="0" defaultGridColor="0" colorId="38" workbookViewId="0">
      <pane ySplit="8" topLeftCell="A9" activePane="bottomLeft" state="frozen"/>
      <selection/>
      <selection pane="bottomLeft" activeCell="A34" sqref="$A7:$XFD34"/>
    </sheetView>
  </sheetViews>
  <sheetFormatPr defaultColWidth="9.07619047619048" defaultRowHeight="15" customHeight="1"/>
  <cols>
    <col min="1" max="1" width="4.28571428571429" style="27" customWidth="1"/>
    <col min="2" max="2" width="9.71428571428571" style="27" customWidth="1"/>
    <col min="3" max="3" width="19.4285714285714" style="27" customWidth="1"/>
    <col min="4" max="4" width="18.5714285714286" style="27" hidden="1" customWidth="1" outlineLevel="1"/>
    <col min="5" max="5" width="14.0761904761905" style="27" hidden="1" customWidth="1" outlineLevel="1"/>
    <col min="6" max="6" width="9.07619047619048" style="27" hidden="1" customWidth="1" outlineLevel="1"/>
    <col min="7" max="7" width="19.4285714285714" style="27" hidden="1" customWidth="1" outlineLevel="1"/>
    <col min="8" max="8" width="14.0761904761905" style="27" hidden="1" customWidth="1" outlineLevel="1"/>
    <col min="9" max="9" width="9.71428571428571" style="27" customWidth="1" collapsed="1"/>
    <col min="10" max="10" width="7.71428571428571" style="27" customWidth="1"/>
    <col min="11" max="11" width="7.71428571428571" style="28" customWidth="1"/>
    <col min="12" max="12" width="5" style="28" customWidth="1"/>
    <col min="13" max="13" width="10.7142857142857" style="120" customWidth="1"/>
    <col min="14" max="14" width="9" style="29" customWidth="1"/>
    <col min="15" max="15" width="13.7142857142857" style="29" customWidth="1"/>
    <col min="16" max="17" width="12.7142857142857" style="29" hidden="1" customWidth="1" outlineLevel="1"/>
    <col min="18" max="18" width="13.7142857142857" style="29" customWidth="1" collapsed="1"/>
    <col min="19" max="20" width="13.7142857142857" style="341" customWidth="1"/>
    <col min="21" max="21" width="7.57142857142857" style="29" customWidth="1"/>
    <col min="22" max="22" width="9.71428571428571" style="29" customWidth="1"/>
    <col min="23" max="23" width="13.7142857142857" style="27" customWidth="1"/>
    <col min="24" max="24" width="4.71428571428571" style="39" customWidth="1"/>
    <col min="25" max="25" width="15.5714285714286" style="27" customWidth="1" outlineLevel="1"/>
    <col min="26" max="16384" width="9.07619047619048" style="27"/>
  </cols>
  <sheetData>
    <row r="1" s="22" customFormat="1" customHeight="1" spans="1:25">
      <c r="A1" s="30" t="s">
        <v>116</v>
      </c>
      <c r="B1" s="342" t="s">
        <v>8</v>
      </c>
      <c r="K1" s="33"/>
      <c r="L1" s="33"/>
      <c r="M1" s="115"/>
      <c r="N1" s="34"/>
      <c r="O1" s="34"/>
      <c r="P1" s="34"/>
      <c r="Q1" s="34"/>
      <c r="R1" s="34"/>
      <c r="S1" s="344"/>
      <c r="T1" s="344"/>
      <c r="U1" s="34"/>
      <c r="V1" s="34"/>
      <c r="X1" s="345"/>
    </row>
    <row r="2" s="23" customFormat="1" ht="21" customHeight="1" spans="1:25">
      <c r="A2" s="116" t="s">
        <v>421</v>
      </c>
      <c r="B2" s="117"/>
      <c r="C2" s="117"/>
      <c r="D2" s="117"/>
      <c r="E2" s="117"/>
      <c r="F2" s="117"/>
      <c r="G2" s="117"/>
      <c r="H2" s="117"/>
      <c r="I2" s="117"/>
      <c r="J2" s="117"/>
      <c r="K2" s="117"/>
      <c r="L2" s="117"/>
      <c r="M2" s="117"/>
      <c r="N2" s="117"/>
      <c r="O2" s="117"/>
      <c r="P2" s="117"/>
      <c r="Q2" s="117"/>
      <c r="R2" s="117"/>
      <c r="S2" s="117"/>
      <c r="T2" s="117"/>
      <c r="U2" s="117"/>
      <c r="V2" s="117"/>
      <c r="W2" s="117"/>
      <c r="X2" s="118"/>
    </row>
    <row r="3" s="23" customFormat="1" ht="18" customHeight="1" spans="1:25">
      <c r="A3" s="481" t="s">
        <v>468</v>
      </c>
      <c r="B3" s="481"/>
      <c r="C3" s="481"/>
      <c r="D3" s="481"/>
      <c r="E3" s="481"/>
      <c r="F3" s="481"/>
      <c r="G3" s="481"/>
      <c r="H3" s="481"/>
      <c r="I3" s="481"/>
      <c r="J3" s="481"/>
      <c r="K3" s="481"/>
      <c r="L3" s="481"/>
      <c r="M3" s="481"/>
      <c r="N3" s="481"/>
      <c r="O3" s="481"/>
      <c r="P3" s="481"/>
      <c r="Q3" s="481"/>
      <c r="R3" s="481"/>
      <c r="S3" s="481"/>
      <c r="T3" s="481"/>
      <c r="U3" s="481"/>
      <c r="V3" s="481"/>
      <c r="W3" s="481"/>
      <c r="X3" s="118"/>
    </row>
    <row r="4" s="23" customFormat="1" ht="11.2" customHeight="1" spans="1:25">
      <c r="A4" s="118"/>
      <c r="B4" s="118"/>
      <c r="C4" s="118"/>
      <c r="D4" s="118"/>
      <c r="E4" s="118"/>
      <c r="F4" s="118"/>
      <c r="G4" s="118"/>
      <c r="H4" s="118"/>
      <c r="I4" s="118"/>
      <c r="J4" s="118"/>
      <c r="K4" s="118"/>
      <c r="L4" s="118"/>
      <c r="M4" s="118"/>
      <c r="N4" s="197"/>
      <c r="O4" s="197"/>
      <c r="P4" s="197"/>
      <c r="Q4" s="197"/>
      <c r="R4" s="197"/>
      <c r="S4" s="346"/>
      <c r="T4" s="346"/>
      <c r="U4" s="197"/>
      <c r="V4" s="197"/>
      <c r="W4" s="179" t="s">
        <v>469</v>
      </c>
      <c r="X4" s="118"/>
    </row>
    <row r="5" ht="11.2" customHeight="1" spans="1:25">
      <c r="A5" s="39" t="e">
        <f>#REF!&amp;#REF!&amp;#REF!&amp;#REF!&amp;#REF!&amp;#REF!&amp;#REF!</f>
        <v>#REF!</v>
      </c>
      <c r="B5" s="39"/>
      <c r="C5" s="39"/>
      <c r="D5" s="39"/>
      <c r="E5" s="39"/>
      <c r="F5" s="39"/>
      <c r="G5" s="39"/>
      <c r="H5" s="39"/>
      <c r="I5" s="39"/>
      <c r="J5" s="39"/>
      <c r="K5" s="39"/>
      <c r="L5" s="39"/>
      <c r="M5" s="39"/>
      <c r="N5" s="39"/>
      <c r="O5" s="39"/>
      <c r="P5" s="39"/>
      <c r="Q5" s="39"/>
      <c r="R5" s="39"/>
      <c r="S5" s="39"/>
      <c r="T5" s="39"/>
      <c r="U5" s="39"/>
      <c r="V5" s="39"/>
      <c r="W5" s="39"/>
    </row>
    <row r="6" ht="11.2" customHeight="1" spans="1:25">
      <c r="A6" s="40" t="e">
        <f>#REF!&amp;#REF!</f>
        <v>#REF!</v>
      </c>
      <c r="B6" s="40"/>
      <c r="C6" s="40"/>
      <c r="D6" s="40"/>
      <c r="E6" s="40"/>
      <c r="F6" s="40"/>
      <c r="G6" s="40"/>
      <c r="H6" s="40"/>
      <c r="I6" s="40"/>
      <c r="J6" s="41"/>
      <c r="K6" s="41"/>
      <c r="L6" s="41"/>
      <c r="M6" s="242"/>
      <c r="N6" s="198"/>
      <c r="R6" s="198"/>
      <c r="U6" s="273"/>
      <c r="V6" s="273"/>
      <c r="W6" s="44" t="s">
        <v>35</v>
      </c>
    </row>
    <row r="7" s="71" customFormat="1" ht="16.05" customHeight="1" spans="1:25">
      <c r="A7" s="45" t="s">
        <v>102</v>
      </c>
      <c r="B7" s="274" t="s">
        <v>424</v>
      </c>
      <c r="C7" s="46" t="s">
        <v>425</v>
      </c>
      <c r="D7" s="244" t="s">
        <v>426</v>
      </c>
      <c r="E7" s="244" t="s">
        <v>427</v>
      </c>
      <c r="F7" s="244" t="s">
        <v>428</v>
      </c>
      <c r="G7" s="244" t="s">
        <v>429</v>
      </c>
      <c r="H7" s="244" t="s">
        <v>430</v>
      </c>
      <c r="I7" s="274" t="s">
        <v>431</v>
      </c>
      <c r="J7" s="46" t="s">
        <v>432</v>
      </c>
      <c r="K7" s="275" t="s">
        <v>433</v>
      </c>
      <c r="L7" s="275" t="s">
        <v>434</v>
      </c>
      <c r="M7" s="318" t="s">
        <v>435</v>
      </c>
      <c r="N7" s="83" t="s">
        <v>436</v>
      </c>
      <c r="O7" s="83" t="s">
        <v>470</v>
      </c>
      <c r="P7" s="333" t="s">
        <v>120</v>
      </c>
      <c r="Q7" s="333" t="s">
        <v>121</v>
      </c>
      <c r="R7" s="48" t="s">
        <v>122</v>
      </c>
      <c r="S7" s="335" t="s">
        <v>123</v>
      </c>
      <c r="T7" s="308" t="s">
        <v>168</v>
      </c>
      <c r="U7" s="347" t="s">
        <v>125</v>
      </c>
      <c r="V7" s="347" t="s">
        <v>471</v>
      </c>
      <c r="W7" s="46" t="s">
        <v>174</v>
      </c>
      <c r="X7" s="281" t="s">
        <v>346</v>
      </c>
      <c r="Y7" s="483" t="s">
        <v>472</v>
      </c>
    </row>
    <row r="8" s="71" customFormat="1" ht="16.05" customHeight="1" spans="1:25">
      <c r="A8" s="251"/>
      <c r="B8" s="283"/>
      <c r="C8" s="282"/>
      <c r="D8" s="381"/>
      <c r="E8" s="381"/>
      <c r="F8" s="381"/>
      <c r="G8" s="381"/>
      <c r="H8" s="381"/>
      <c r="I8" s="283"/>
      <c r="J8" s="282"/>
      <c r="K8" s="284"/>
      <c r="L8" s="284"/>
      <c r="M8" s="484"/>
      <c r="N8" s="469"/>
      <c r="O8" s="469"/>
      <c r="P8" s="485"/>
      <c r="Q8" s="485"/>
      <c r="R8" s="486"/>
      <c r="S8" s="339"/>
      <c r="T8" s="312"/>
      <c r="U8" s="487"/>
      <c r="V8" s="487"/>
      <c r="W8" s="282"/>
      <c r="X8" s="287"/>
      <c r="Y8" s="488"/>
    </row>
    <row r="9" s="25" customFormat="1" ht="16.05" customHeight="1" spans="1:25">
      <c r="A9" s="50">
        <v>1</v>
      </c>
      <c r="B9" s="51"/>
      <c r="C9" s="51"/>
      <c r="D9" s="51"/>
      <c r="E9" s="51"/>
      <c r="F9" s="51"/>
      <c r="G9" s="51"/>
      <c r="H9" s="51"/>
      <c r="I9" s="51"/>
      <c r="J9" s="288"/>
      <c r="K9" s="52"/>
      <c r="L9" s="52"/>
      <c r="M9" s="111"/>
      <c r="N9" s="350">
        <f t="shared" ref="N9:N35" si="0">IF(M9=0,0,O9/M9)</f>
        <v>0</v>
      </c>
      <c r="O9" s="55"/>
      <c r="P9" s="55"/>
      <c r="Q9" s="55"/>
      <c r="R9" s="86">
        <f>P9+Q9</f>
        <v>0</v>
      </c>
      <c r="S9" s="340"/>
      <c r="T9" s="155">
        <f t="shared" ref="T9:T36" si="1">IF((S9-R9)=0,0,S9-R9)</f>
        <v>0</v>
      </c>
      <c r="U9" s="156">
        <f t="shared" ref="U9:U36" si="2">IF(T9=0,0,IF(T9=S9,100,IF(R9&lt;0,-(T9/R9*100),IF(T9&gt;0,ABS(T9/R9*100),(T9/R9*100)))))</f>
        <v>0</v>
      </c>
      <c r="V9" s="350">
        <f>IF(M9=0,0,S9/M9)</f>
        <v>0</v>
      </c>
      <c r="W9" s="51"/>
      <c r="X9" s="50"/>
      <c r="Y9" s="51"/>
    </row>
    <row r="10" s="25" customFormat="1" ht="16.05" customHeight="1" spans="1:25">
      <c r="A10" s="50"/>
      <c r="B10" s="51"/>
      <c r="C10" s="51"/>
      <c r="D10" s="51"/>
      <c r="E10" s="51"/>
      <c r="F10" s="51"/>
      <c r="G10" s="51"/>
      <c r="H10" s="51"/>
      <c r="I10" s="51"/>
      <c r="J10" s="288"/>
      <c r="K10" s="52"/>
      <c r="L10" s="52"/>
      <c r="M10" s="111"/>
      <c r="N10" s="350">
        <f t="shared" si="0"/>
        <v>0</v>
      </c>
      <c r="O10" s="55"/>
      <c r="P10" s="55"/>
      <c r="Q10" s="55"/>
      <c r="R10" s="86">
        <f t="shared" ref="R10:R35" si="3">P10+Q10</f>
        <v>0</v>
      </c>
      <c r="S10" s="340"/>
      <c r="T10" s="155">
        <f t="shared" si="1"/>
        <v>0</v>
      </c>
      <c r="U10" s="156">
        <f t="shared" si="2"/>
        <v>0</v>
      </c>
      <c r="V10" s="350">
        <f t="shared" ref="V10:V35" si="4">IF(M10=0,0,S10/M10)</f>
        <v>0</v>
      </c>
      <c r="W10" s="51"/>
      <c r="X10" s="50"/>
      <c r="Y10" s="51"/>
    </row>
    <row r="11" s="25" customFormat="1" ht="16.05" customHeight="1" spans="1:25">
      <c r="A11" s="50"/>
      <c r="B11" s="51"/>
      <c r="C11" s="51"/>
      <c r="D11" s="51"/>
      <c r="E11" s="51"/>
      <c r="F11" s="51"/>
      <c r="G11" s="51"/>
      <c r="H11" s="51"/>
      <c r="I11" s="51"/>
      <c r="J11" s="288"/>
      <c r="K11" s="52"/>
      <c r="L11" s="52"/>
      <c r="M11" s="111"/>
      <c r="N11" s="350">
        <f t="shared" si="0"/>
        <v>0</v>
      </c>
      <c r="O11" s="55"/>
      <c r="P11" s="55"/>
      <c r="Q11" s="55"/>
      <c r="R11" s="86">
        <f t="shared" si="3"/>
        <v>0</v>
      </c>
      <c r="S11" s="340"/>
      <c r="T11" s="155">
        <f t="shared" si="1"/>
        <v>0</v>
      </c>
      <c r="U11" s="156">
        <f t="shared" si="2"/>
        <v>0</v>
      </c>
      <c r="V11" s="350">
        <f t="shared" si="4"/>
        <v>0</v>
      </c>
      <c r="W11" s="51"/>
      <c r="X11" s="50"/>
      <c r="Y11" s="51"/>
    </row>
    <row r="12" s="25" customFormat="1" ht="16.05" customHeight="1" spans="1:25">
      <c r="A12" s="50"/>
      <c r="B12" s="51"/>
      <c r="C12" s="51"/>
      <c r="D12" s="51"/>
      <c r="E12" s="51"/>
      <c r="F12" s="51"/>
      <c r="G12" s="51"/>
      <c r="H12" s="51"/>
      <c r="I12" s="51"/>
      <c r="J12" s="288"/>
      <c r="K12" s="52"/>
      <c r="L12" s="52"/>
      <c r="M12" s="111"/>
      <c r="N12" s="350">
        <f t="shared" si="0"/>
        <v>0</v>
      </c>
      <c r="O12" s="55"/>
      <c r="P12" s="55"/>
      <c r="Q12" s="55"/>
      <c r="R12" s="86">
        <f t="shared" si="3"/>
        <v>0</v>
      </c>
      <c r="S12" s="340"/>
      <c r="T12" s="155">
        <f t="shared" si="1"/>
        <v>0</v>
      </c>
      <c r="U12" s="156">
        <f t="shared" si="2"/>
        <v>0</v>
      </c>
      <c r="V12" s="350">
        <f t="shared" si="4"/>
        <v>0</v>
      </c>
      <c r="W12" s="51"/>
      <c r="X12" s="50"/>
      <c r="Y12" s="51"/>
    </row>
    <row r="13" s="25" customFormat="1" ht="16.05" customHeight="1" spans="1:25">
      <c r="A13" s="50"/>
      <c r="B13" s="51"/>
      <c r="C13" s="51"/>
      <c r="D13" s="51"/>
      <c r="E13" s="51"/>
      <c r="F13" s="51"/>
      <c r="G13" s="51"/>
      <c r="H13" s="51"/>
      <c r="I13" s="51"/>
      <c r="J13" s="288"/>
      <c r="K13" s="52"/>
      <c r="L13" s="52"/>
      <c r="M13" s="111"/>
      <c r="N13" s="350">
        <f t="shared" si="0"/>
        <v>0</v>
      </c>
      <c r="O13" s="55"/>
      <c r="P13" s="55"/>
      <c r="Q13" s="55"/>
      <c r="R13" s="86">
        <f t="shared" si="3"/>
        <v>0</v>
      </c>
      <c r="S13" s="340"/>
      <c r="T13" s="155">
        <f t="shared" si="1"/>
        <v>0</v>
      </c>
      <c r="U13" s="156">
        <f t="shared" si="2"/>
        <v>0</v>
      </c>
      <c r="V13" s="350">
        <f t="shared" si="4"/>
        <v>0</v>
      </c>
      <c r="W13" s="51"/>
      <c r="X13" s="50"/>
      <c r="Y13" s="51"/>
    </row>
    <row r="14" s="25" customFormat="1" ht="16.05" customHeight="1" spans="1:25">
      <c r="A14" s="50"/>
      <c r="B14" s="51"/>
      <c r="C14" s="51"/>
      <c r="D14" s="51"/>
      <c r="E14" s="51"/>
      <c r="F14" s="51"/>
      <c r="G14" s="51"/>
      <c r="H14" s="51"/>
      <c r="I14" s="51"/>
      <c r="J14" s="288"/>
      <c r="K14" s="52"/>
      <c r="L14" s="52"/>
      <c r="M14" s="111"/>
      <c r="N14" s="350">
        <f t="shared" si="0"/>
        <v>0</v>
      </c>
      <c r="O14" s="55"/>
      <c r="P14" s="55"/>
      <c r="Q14" s="55"/>
      <c r="R14" s="86">
        <f t="shared" si="3"/>
        <v>0</v>
      </c>
      <c r="S14" s="340"/>
      <c r="T14" s="155">
        <f t="shared" si="1"/>
        <v>0</v>
      </c>
      <c r="U14" s="156">
        <f t="shared" si="2"/>
        <v>0</v>
      </c>
      <c r="V14" s="350">
        <f t="shared" si="4"/>
        <v>0</v>
      </c>
      <c r="W14" s="51"/>
      <c r="X14" s="50"/>
      <c r="Y14" s="51"/>
    </row>
    <row r="15" s="25" customFormat="1" ht="16.05" customHeight="1" spans="1:25">
      <c r="A15" s="50"/>
      <c r="B15" s="51"/>
      <c r="C15" s="51"/>
      <c r="D15" s="51"/>
      <c r="E15" s="51"/>
      <c r="F15" s="51"/>
      <c r="G15" s="51"/>
      <c r="H15" s="51"/>
      <c r="I15" s="51"/>
      <c r="J15" s="288"/>
      <c r="K15" s="52"/>
      <c r="L15" s="52"/>
      <c r="M15" s="111"/>
      <c r="N15" s="350">
        <f t="shared" si="0"/>
        <v>0</v>
      </c>
      <c r="O15" s="55"/>
      <c r="P15" s="55"/>
      <c r="Q15" s="55"/>
      <c r="R15" s="86">
        <f t="shared" si="3"/>
        <v>0</v>
      </c>
      <c r="S15" s="340"/>
      <c r="T15" s="155">
        <f t="shared" si="1"/>
        <v>0</v>
      </c>
      <c r="U15" s="156">
        <f t="shared" si="2"/>
        <v>0</v>
      </c>
      <c r="V15" s="350">
        <f t="shared" si="4"/>
        <v>0</v>
      </c>
      <c r="W15" s="51"/>
      <c r="X15" s="50"/>
      <c r="Y15" s="51"/>
    </row>
    <row r="16" s="25" customFormat="1" ht="16.05" customHeight="1" spans="1:25">
      <c r="A16" s="50"/>
      <c r="B16" s="51"/>
      <c r="C16" s="51"/>
      <c r="D16" s="51"/>
      <c r="E16" s="51"/>
      <c r="F16" s="51"/>
      <c r="G16" s="51"/>
      <c r="H16" s="51"/>
      <c r="I16" s="51"/>
      <c r="J16" s="288"/>
      <c r="K16" s="52"/>
      <c r="L16" s="52"/>
      <c r="M16" s="111"/>
      <c r="N16" s="350">
        <f t="shared" si="0"/>
        <v>0</v>
      </c>
      <c r="O16" s="55"/>
      <c r="P16" s="55"/>
      <c r="Q16" s="55"/>
      <c r="R16" s="86">
        <f t="shared" si="3"/>
        <v>0</v>
      </c>
      <c r="S16" s="340"/>
      <c r="T16" s="155">
        <f t="shared" si="1"/>
        <v>0</v>
      </c>
      <c r="U16" s="156">
        <f t="shared" si="2"/>
        <v>0</v>
      </c>
      <c r="V16" s="350">
        <f t="shared" si="4"/>
        <v>0</v>
      </c>
      <c r="W16" s="51"/>
      <c r="X16" s="50"/>
      <c r="Y16" s="51"/>
    </row>
    <row r="17" s="25" customFormat="1" ht="16.05" customHeight="1" spans="1:25">
      <c r="A17" s="50"/>
      <c r="B17" s="51"/>
      <c r="C17" s="51"/>
      <c r="D17" s="51"/>
      <c r="E17" s="51"/>
      <c r="F17" s="51"/>
      <c r="G17" s="51"/>
      <c r="H17" s="51"/>
      <c r="I17" s="51"/>
      <c r="J17" s="288"/>
      <c r="K17" s="52"/>
      <c r="L17" s="52"/>
      <c r="M17" s="111"/>
      <c r="N17" s="350">
        <f t="shared" si="0"/>
        <v>0</v>
      </c>
      <c r="O17" s="55"/>
      <c r="P17" s="55"/>
      <c r="Q17" s="55"/>
      <c r="R17" s="86">
        <f t="shared" si="3"/>
        <v>0</v>
      </c>
      <c r="S17" s="340"/>
      <c r="T17" s="155">
        <f t="shared" si="1"/>
        <v>0</v>
      </c>
      <c r="U17" s="156">
        <f t="shared" si="2"/>
        <v>0</v>
      </c>
      <c r="V17" s="350">
        <f t="shared" si="4"/>
        <v>0</v>
      </c>
      <c r="W17" s="51"/>
      <c r="X17" s="50"/>
      <c r="Y17" s="51"/>
    </row>
    <row r="18" s="25" customFormat="1" ht="16.05" customHeight="1" spans="1:25">
      <c r="A18" s="50"/>
      <c r="B18" s="51"/>
      <c r="C18" s="51"/>
      <c r="D18" s="51"/>
      <c r="E18" s="51"/>
      <c r="F18" s="51"/>
      <c r="G18" s="51"/>
      <c r="H18" s="51"/>
      <c r="I18" s="51"/>
      <c r="J18" s="288"/>
      <c r="K18" s="52"/>
      <c r="L18" s="52"/>
      <c r="M18" s="111"/>
      <c r="N18" s="350">
        <f t="shared" si="0"/>
        <v>0</v>
      </c>
      <c r="O18" s="55"/>
      <c r="P18" s="55"/>
      <c r="Q18" s="55"/>
      <c r="R18" s="86">
        <f t="shared" si="3"/>
        <v>0</v>
      </c>
      <c r="S18" s="340"/>
      <c r="T18" s="155">
        <f t="shared" si="1"/>
        <v>0</v>
      </c>
      <c r="U18" s="156">
        <f t="shared" si="2"/>
        <v>0</v>
      </c>
      <c r="V18" s="350">
        <f t="shared" si="4"/>
        <v>0</v>
      </c>
      <c r="W18" s="51"/>
      <c r="X18" s="50"/>
      <c r="Y18" s="51"/>
    </row>
    <row r="19" s="25" customFormat="1" ht="16.05" customHeight="1" spans="1:25">
      <c r="A19" s="50"/>
      <c r="B19" s="51"/>
      <c r="C19" s="51"/>
      <c r="D19" s="51"/>
      <c r="E19" s="51"/>
      <c r="F19" s="51"/>
      <c r="G19" s="51"/>
      <c r="H19" s="51"/>
      <c r="I19" s="51"/>
      <c r="J19" s="288"/>
      <c r="K19" s="52"/>
      <c r="L19" s="52"/>
      <c r="M19" s="111"/>
      <c r="N19" s="350">
        <f t="shared" si="0"/>
        <v>0</v>
      </c>
      <c r="O19" s="55"/>
      <c r="P19" s="55"/>
      <c r="Q19" s="55"/>
      <c r="R19" s="86">
        <f t="shared" si="3"/>
        <v>0</v>
      </c>
      <c r="S19" s="340"/>
      <c r="T19" s="155">
        <f t="shared" si="1"/>
        <v>0</v>
      </c>
      <c r="U19" s="156">
        <f t="shared" si="2"/>
        <v>0</v>
      </c>
      <c r="V19" s="350">
        <f t="shared" si="4"/>
        <v>0</v>
      </c>
      <c r="W19" s="51"/>
      <c r="X19" s="50"/>
      <c r="Y19" s="51"/>
    </row>
    <row r="20" s="25" customFormat="1" ht="16.05" customHeight="1" spans="1:25">
      <c r="A20" s="50"/>
      <c r="B20" s="51"/>
      <c r="C20" s="51"/>
      <c r="D20" s="51"/>
      <c r="E20" s="51"/>
      <c r="F20" s="51"/>
      <c r="G20" s="51"/>
      <c r="H20" s="51"/>
      <c r="I20" s="51"/>
      <c r="J20" s="288"/>
      <c r="K20" s="52"/>
      <c r="L20" s="52"/>
      <c r="M20" s="111"/>
      <c r="N20" s="350">
        <f t="shared" si="0"/>
        <v>0</v>
      </c>
      <c r="O20" s="55"/>
      <c r="P20" s="55"/>
      <c r="Q20" s="55"/>
      <c r="R20" s="86">
        <f t="shared" si="3"/>
        <v>0</v>
      </c>
      <c r="S20" s="340"/>
      <c r="T20" s="155">
        <f t="shared" si="1"/>
        <v>0</v>
      </c>
      <c r="U20" s="156">
        <f t="shared" si="2"/>
        <v>0</v>
      </c>
      <c r="V20" s="350">
        <f t="shared" si="4"/>
        <v>0</v>
      </c>
      <c r="W20" s="51"/>
      <c r="X20" s="50"/>
      <c r="Y20" s="51"/>
    </row>
    <row r="21" s="25" customFormat="1" ht="16.05" customHeight="1" spans="1:25">
      <c r="A21" s="50"/>
      <c r="B21" s="51"/>
      <c r="C21" s="51"/>
      <c r="D21" s="51"/>
      <c r="E21" s="51"/>
      <c r="F21" s="51"/>
      <c r="G21" s="51"/>
      <c r="H21" s="51"/>
      <c r="I21" s="51"/>
      <c r="J21" s="288"/>
      <c r="K21" s="52"/>
      <c r="L21" s="52"/>
      <c r="M21" s="111"/>
      <c r="N21" s="350">
        <f t="shared" si="0"/>
        <v>0</v>
      </c>
      <c r="O21" s="55"/>
      <c r="P21" s="55"/>
      <c r="Q21" s="55"/>
      <c r="R21" s="86">
        <f t="shared" si="3"/>
        <v>0</v>
      </c>
      <c r="S21" s="340"/>
      <c r="T21" s="155">
        <f t="shared" si="1"/>
        <v>0</v>
      </c>
      <c r="U21" s="156">
        <f t="shared" si="2"/>
        <v>0</v>
      </c>
      <c r="V21" s="350">
        <f t="shared" si="4"/>
        <v>0</v>
      </c>
      <c r="W21" s="51"/>
      <c r="X21" s="50"/>
      <c r="Y21" s="51"/>
    </row>
    <row r="22" s="25" customFormat="1" ht="16.05" customHeight="1" spans="1:25">
      <c r="A22" s="50"/>
      <c r="B22" s="51"/>
      <c r="C22" s="51"/>
      <c r="D22" s="51"/>
      <c r="E22" s="51"/>
      <c r="F22" s="51"/>
      <c r="G22" s="51"/>
      <c r="H22" s="51"/>
      <c r="I22" s="51"/>
      <c r="J22" s="288"/>
      <c r="K22" s="52"/>
      <c r="L22" s="52"/>
      <c r="M22" s="111"/>
      <c r="N22" s="350">
        <f t="shared" si="0"/>
        <v>0</v>
      </c>
      <c r="O22" s="55"/>
      <c r="P22" s="55"/>
      <c r="Q22" s="55"/>
      <c r="R22" s="86">
        <f t="shared" si="3"/>
        <v>0</v>
      </c>
      <c r="S22" s="340"/>
      <c r="T22" s="155">
        <f t="shared" si="1"/>
        <v>0</v>
      </c>
      <c r="U22" s="156">
        <f t="shared" si="2"/>
        <v>0</v>
      </c>
      <c r="V22" s="350">
        <f t="shared" si="4"/>
        <v>0</v>
      </c>
      <c r="W22" s="51"/>
      <c r="X22" s="50"/>
      <c r="Y22" s="51"/>
    </row>
    <row r="23" s="25" customFormat="1" ht="16.05" customHeight="1" spans="1:25">
      <c r="A23" s="50"/>
      <c r="B23" s="51"/>
      <c r="C23" s="51"/>
      <c r="D23" s="51"/>
      <c r="E23" s="51"/>
      <c r="F23" s="51"/>
      <c r="G23" s="51"/>
      <c r="H23" s="51"/>
      <c r="I23" s="51"/>
      <c r="J23" s="288"/>
      <c r="K23" s="52"/>
      <c r="L23" s="52"/>
      <c r="M23" s="111"/>
      <c r="N23" s="350">
        <f t="shared" si="0"/>
        <v>0</v>
      </c>
      <c r="O23" s="55"/>
      <c r="P23" s="55"/>
      <c r="Q23" s="55"/>
      <c r="R23" s="86">
        <f t="shared" si="3"/>
        <v>0</v>
      </c>
      <c r="S23" s="340"/>
      <c r="T23" s="155">
        <f t="shared" si="1"/>
        <v>0</v>
      </c>
      <c r="U23" s="156">
        <f t="shared" si="2"/>
        <v>0</v>
      </c>
      <c r="V23" s="350">
        <f t="shared" si="4"/>
        <v>0</v>
      </c>
      <c r="W23" s="51"/>
      <c r="X23" s="50"/>
      <c r="Y23" s="51"/>
    </row>
    <row r="24" s="25" customFormat="1" ht="16.05" customHeight="1" spans="1:25">
      <c r="A24" s="50"/>
      <c r="B24" s="51"/>
      <c r="C24" s="51"/>
      <c r="D24" s="51"/>
      <c r="E24" s="51"/>
      <c r="F24" s="51"/>
      <c r="G24" s="51"/>
      <c r="H24" s="51"/>
      <c r="I24" s="51"/>
      <c r="J24" s="288"/>
      <c r="K24" s="52"/>
      <c r="L24" s="52"/>
      <c r="M24" s="111"/>
      <c r="N24" s="350">
        <f t="shared" si="0"/>
        <v>0</v>
      </c>
      <c r="O24" s="55"/>
      <c r="P24" s="55"/>
      <c r="Q24" s="55"/>
      <c r="R24" s="86">
        <f t="shared" si="3"/>
        <v>0</v>
      </c>
      <c r="S24" s="340"/>
      <c r="T24" s="155">
        <f t="shared" si="1"/>
        <v>0</v>
      </c>
      <c r="U24" s="156">
        <f t="shared" si="2"/>
        <v>0</v>
      </c>
      <c r="V24" s="350">
        <f t="shared" si="4"/>
        <v>0</v>
      </c>
      <c r="W24" s="51"/>
      <c r="X24" s="50"/>
      <c r="Y24" s="51"/>
    </row>
    <row r="25" s="25" customFormat="1" ht="16.05" customHeight="1" spans="1:25">
      <c r="A25" s="50"/>
      <c r="B25" s="51"/>
      <c r="C25" s="51"/>
      <c r="D25" s="51"/>
      <c r="E25" s="51"/>
      <c r="F25" s="51"/>
      <c r="G25" s="51"/>
      <c r="H25" s="51"/>
      <c r="I25" s="51"/>
      <c r="J25" s="288"/>
      <c r="K25" s="52"/>
      <c r="L25" s="52"/>
      <c r="M25" s="111"/>
      <c r="N25" s="350">
        <f t="shared" si="0"/>
        <v>0</v>
      </c>
      <c r="O25" s="55"/>
      <c r="P25" s="55"/>
      <c r="Q25" s="55"/>
      <c r="R25" s="86">
        <f t="shared" si="3"/>
        <v>0</v>
      </c>
      <c r="S25" s="340"/>
      <c r="T25" s="155">
        <f t="shared" si="1"/>
        <v>0</v>
      </c>
      <c r="U25" s="156">
        <f t="shared" si="2"/>
        <v>0</v>
      </c>
      <c r="V25" s="350">
        <f t="shared" si="4"/>
        <v>0</v>
      </c>
      <c r="W25" s="51"/>
      <c r="X25" s="50"/>
      <c r="Y25" s="51"/>
    </row>
    <row r="26" s="25" customFormat="1" ht="16.05" customHeight="1" spans="1:25">
      <c r="A26" s="50"/>
      <c r="B26" s="51"/>
      <c r="C26" s="51"/>
      <c r="D26" s="51"/>
      <c r="E26" s="51"/>
      <c r="F26" s="51"/>
      <c r="G26" s="51"/>
      <c r="H26" s="51"/>
      <c r="I26" s="51"/>
      <c r="J26" s="288"/>
      <c r="K26" s="52"/>
      <c r="L26" s="52"/>
      <c r="M26" s="111"/>
      <c r="N26" s="350">
        <f t="shared" si="0"/>
        <v>0</v>
      </c>
      <c r="O26" s="55"/>
      <c r="P26" s="55"/>
      <c r="Q26" s="55"/>
      <c r="R26" s="86">
        <f t="shared" si="3"/>
        <v>0</v>
      </c>
      <c r="S26" s="340"/>
      <c r="T26" s="155">
        <f t="shared" si="1"/>
        <v>0</v>
      </c>
      <c r="U26" s="156">
        <f t="shared" si="2"/>
        <v>0</v>
      </c>
      <c r="V26" s="350">
        <f t="shared" si="4"/>
        <v>0</v>
      </c>
      <c r="W26" s="51"/>
      <c r="X26" s="50"/>
      <c r="Y26" s="51"/>
    </row>
    <row r="27" s="25" customFormat="1" ht="16.05" customHeight="1" spans="1:25">
      <c r="A27" s="50"/>
      <c r="B27" s="51"/>
      <c r="C27" s="51"/>
      <c r="D27" s="51"/>
      <c r="E27" s="51"/>
      <c r="F27" s="51"/>
      <c r="G27" s="51"/>
      <c r="H27" s="51"/>
      <c r="I27" s="51"/>
      <c r="J27" s="288"/>
      <c r="K27" s="52"/>
      <c r="L27" s="52"/>
      <c r="M27" s="111"/>
      <c r="N27" s="350">
        <f t="shared" si="0"/>
        <v>0</v>
      </c>
      <c r="O27" s="55"/>
      <c r="P27" s="55"/>
      <c r="Q27" s="55"/>
      <c r="R27" s="86">
        <f t="shared" si="3"/>
        <v>0</v>
      </c>
      <c r="S27" s="340"/>
      <c r="T27" s="155">
        <f t="shared" si="1"/>
        <v>0</v>
      </c>
      <c r="U27" s="156">
        <f t="shared" si="2"/>
        <v>0</v>
      </c>
      <c r="V27" s="350">
        <f t="shared" si="4"/>
        <v>0</v>
      </c>
      <c r="W27" s="51"/>
      <c r="X27" s="50"/>
      <c r="Y27" s="51"/>
    </row>
    <row r="28" s="25" customFormat="1" ht="16.05" customHeight="1" spans="1:25">
      <c r="A28" s="50"/>
      <c r="B28" s="51"/>
      <c r="C28" s="51"/>
      <c r="D28" s="51"/>
      <c r="E28" s="51"/>
      <c r="F28" s="51"/>
      <c r="G28" s="51"/>
      <c r="H28" s="51"/>
      <c r="I28" s="51"/>
      <c r="J28" s="288"/>
      <c r="K28" s="52"/>
      <c r="L28" s="52"/>
      <c r="M28" s="111"/>
      <c r="N28" s="350">
        <f t="shared" si="0"/>
        <v>0</v>
      </c>
      <c r="O28" s="55"/>
      <c r="P28" s="55"/>
      <c r="Q28" s="55"/>
      <c r="R28" s="86">
        <f t="shared" si="3"/>
        <v>0</v>
      </c>
      <c r="S28" s="340"/>
      <c r="T28" s="155">
        <f t="shared" si="1"/>
        <v>0</v>
      </c>
      <c r="U28" s="156">
        <f t="shared" si="2"/>
        <v>0</v>
      </c>
      <c r="V28" s="350">
        <f t="shared" si="4"/>
        <v>0</v>
      </c>
      <c r="W28" s="51"/>
      <c r="X28" s="50"/>
      <c r="Y28" s="51"/>
    </row>
    <row r="29" s="25" customFormat="1" ht="16.05" customHeight="1" spans="1:25">
      <c r="A29" s="50"/>
      <c r="B29" s="51"/>
      <c r="C29" s="51"/>
      <c r="D29" s="51"/>
      <c r="E29" s="51"/>
      <c r="F29" s="51"/>
      <c r="G29" s="51"/>
      <c r="H29" s="51"/>
      <c r="I29" s="51"/>
      <c r="J29" s="288"/>
      <c r="K29" s="52"/>
      <c r="L29" s="52"/>
      <c r="M29" s="111"/>
      <c r="N29" s="350">
        <f t="shared" si="0"/>
        <v>0</v>
      </c>
      <c r="O29" s="55"/>
      <c r="P29" s="55"/>
      <c r="Q29" s="55"/>
      <c r="R29" s="86">
        <f t="shared" si="3"/>
        <v>0</v>
      </c>
      <c r="S29" s="340"/>
      <c r="T29" s="155">
        <f t="shared" si="1"/>
        <v>0</v>
      </c>
      <c r="U29" s="156">
        <f t="shared" si="2"/>
        <v>0</v>
      </c>
      <c r="V29" s="350">
        <f t="shared" si="4"/>
        <v>0</v>
      </c>
      <c r="W29" s="51"/>
      <c r="X29" s="50"/>
      <c r="Y29" s="51"/>
    </row>
    <row r="30" s="25" customFormat="1" ht="16.05" customHeight="1" spans="1:25">
      <c r="A30" s="50"/>
      <c r="B30" s="51"/>
      <c r="C30" s="51"/>
      <c r="D30" s="51"/>
      <c r="E30" s="51"/>
      <c r="F30" s="51"/>
      <c r="G30" s="51"/>
      <c r="H30" s="51"/>
      <c r="I30" s="51"/>
      <c r="J30" s="288"/>
      <c r="K30" s="52"/>
      <c r="L30" s="52"/>
      <c r="M30" s="111"/>
      <c r="N30" s="350">
        <f t="shared" si="0"/>
        <v>0</v>
      </c>
      <c r="O30" s="55"/>
      <c r="P30" s="55"/>
      <c r="Q30" s="55"/>
      <c r="R30" s="86">
        <f t="shared" si="3"/>
        <v>0</v>
      </c>
      <c r="S30" s="340"/>
      <c r="T30" s="155">
        <f t="shared" si="1"/>
        <v>0</v>
      </c>
      <c r="U30" s="156">
        <f t="shared" si="2"/>
        <v>0</v>
      </c>
      <c r="V30" s="350">
        <f t="shared" si="4"/>
        <v>0</v>
      </c>
      <c r="W30" s="51"/>
      <c r="X30" s="50"/>
      <c r="Y30" s="51"/>
    </row>
    <row r="31" s="25" customFormat="1" ht="16.05" customHeight="1" spans="1:25">
      <c r="A31" s="50"/>
      <c r="B31" s="51"/>
      <c r="C31" s="51"/>
      <c r="D31" s="51"/>
      <c r="E31" s="51"/>
      <c r="F31" s="51"/>
      <c r="G31" s="51"/>
      <c r="H31" s="51"/>
      <c r="I31" s="51"/>
      <c r="J31" s="288"/>
      <c r="K31" s="52"/>
      <c r="L31" s="52"/>
      <c r="M31" s="111"/>
      <c r="N31" s="350">
        <f t="shared" si="0"/>
        <v>0</v>
      </c>
      <c r="O31" s="55"/>
      <c r="P31" s="55"/>
      <c r="Q31" s="55"/>
      <c r="R31" s="86">
        <f t="shared" si="3"/>
        <v>0</v>
      </c>
      <c r="S31" s="340"/>
      <c r="T31" s="155">
        <f t="shared" si="1"/>
        <v>0</v>
      </c>
      <c r="U31" s="156">
        <f t="shared" si="2"/>
        <v>0</v>
      </c>
      <c r="V31" s="350">
        <f t="shared" si="4"/>
        <v>0</v>
      </c>
      <c r="W31" s="51"/>
      <c r="X31" s="50"/>
      <c r="Y31" s="51"/>
    </row>
    <row r="32" s="25" customFormat="1" ht="16.05" customHeight="1" spans="1:25">
      <c r="A32" s="50"/>
      <c r="B32" s="51"/>
      <c r="C32" s="51"/>
      <c r="D32" s="51"/>
      <c r="E32" s="51"/>
      <c r="F32" s="51"/>
      <c r="G32" s="51"/>
      <c r="H32" s="51"/>
      <c r="I32" s="51"/>
      <c r="J32" s="288"/>
      <c r="K32" s="52"/>
      <c r="L32" s="52"/>
      <c r="M32" s="111"/>
      <c r="N32" s="350">
        <f t="shared" si="0"/>
        <v>0</v>
      </c>
      <c r="O32" s="55"/>
      <c r="P32" s="55"/>
      <c r="Q32" s="55"/>
      <c r="R32" s="86">
        <f t="shared" si="3"/>
        <v>0</v>
      </c>
      <c r="S32" s="340"/>
      <c r="T32" s="155">
        <f t="shared" si="1"/>
        <v>0</v>
      </c>
      <c r="U32" s="156">
        <f t="shared" si="2"/>
        <v>0</v>
      </c>
      <c r="V32" s="350">
        <f t="shared" si="4"/>
        <v>0</v>
      </c>
      <c r="W32" s="51"/>
      <c r="X32" s="50"/>
      <c r="Y32" s="51"/>
    </row>
    <row r="33" s="25" customFormat="1" ht="16.05" customHeight="1" spans="1:25">
      <c r="A33" s="50"/>
      <c r="B33" s="51"/>
      <c r="C33" s="51"/>
      <c r="D33" s="51"/>
      <c r="E33" s="51"/>
      <c r="F33" s="51"/>
      <c r="G33" s="51"/>
      <c r="H33" s="51"/>
      <c r="I33" s="51"/>
      <c r="J33" s="288"/>
      <c r="K33" s="52"/>
      <c r="L33" s="52"/>
      <c r="M33" s="111"/>
      <c r="N33" s="350">
        <f t="shared" si="0"/>
        <v>0</v>
      </c>
      <c r="O33" s="55"/>
      <c r="P33" s="55"/>
      <c r="Q33" s="55"/>
      <c r="R33" s="86">
        <f t="shared" si="3"/>
        <v>0</v>
      </c>
      <c r="S33" s="340"/>
      <c r="T33" s="155">
        <f t="shared" si="1"/>
        <v>0</v>
      </c>
      <c r="U33" s="156">
        <f t="shared" si="2"/>
        <v>0</v>
      </c>
      <c r="V33" s="350">
        <f t="shared" si="4"/>
        <v>0</v>
      </c>
      <c r="W33" s="51"/>
      <c r="X33" s="50"/>
      <c r="Y33" s="51"/>
    </row>
    <row r="34" s="25" customFormat="1" ht="16.05" customHeight="1" spans="1:25">
      <c r="A34" s="50"/>
      <c r="B34" s="51"/>
      <c r="C34" s="51"/>
      <c r="D34" s="51"/>
      <c r="E34" s="51"/>
      <c r="F34" s="51"/>
      <c r="G34" s="51"/>
      <c r="H34" s="51"/>
      <c r="I34" s="51"/>
      <c r="J34" s="288"/>
      <c r="K34" s="52"/>
      <c r="L34" s="52"/>
      <c r="M34" s="111"/>
      <c r="N34" s="350">
        <f t="shared" si="0"/>
        <v>0</v>
      </c>
      <c r="O34" s="55"/>
      <c r="P34" s="55"/>
      <c r="Q34" s="55"/>
      <c r="R34" s="86">
        <f t="shared" si="3"/>
        <v>0</v>
      </c>
      <c r="S34" s="340"/>
      <c r="T34" s="155">
        <f t="shared" si="1"/>
        <v>0</v>
      </c>
      <c r="U34" s="156">
        <f t="shared" si="2"/>
        <v>0</v>
      </c>
      <c r="V34" s="350">
        <f t="shared" si="4"/>
        <v>0</v>
      </c>
      <c r="W34" s="51"/>
      <c r="X34" s="50"/>
      <c r="Y34" s="51"/>
    </row>
    <row r="35" s="25" customFormat="1" ht="16.05" customHeight="1" spans="1:25">
      <c r="A35" s="50"/>
      <c r="B35" s="51"/>
      <c r="C35" s="51"/>
      <c r="D35" s="51"/>
      <c r="E35" s="51"/>
      <c r="F35" s="51"/>
      <c r="G35" s="51"/>
      <c r="H35" s="51"/>
      <c r="I35" s="51"/>
      <c r="J35" s="288"/>
      <c r="K35" s="52"/>
      <c r="L35" s="52"/>
      <c r="M35" s="111"/>
      <c r="N35" s="350">
        <f t="shared" si="0"/>
        <v>0</v>
      </c>
      <c r="O35" s="55"/>
      <c r="P35" s="55"/>
      <c r="Q35" s="55"/>
      <c r="R35" s="86">
        <f t="shared" si="3"/>
        <v>0</v>
      </c>
      <c r="S35" s="340"/>
      <c r="T35" s="155">
        <f t="shared" si="1"/>
        <v>0</v>
      </c>
      <c r="U35" s="156">
        <f t="shared" si="2"/>
        <v>0</v>
      </c>
      <c r="V35" s="350">
        <f t="shared" si="4"/>
        <v>0</v>
      </c>
      <c r="W35" s="51"/>
      <c r="X35" s="50"/>
      <c r="Y35" s="51"/>
    </row>
    <row r="36" s="26" customFormat="1" ht="16.05" customHeight="1" spans="1:25">
      <c r="A36" s="56"/>
      <c r="B36" s="57" t="s">
        <v>72</v>
      </c>
      <c r="C36" s="56"/>
      <c r="D36" s="56"/>
      <c r="E36" s="56"/>
      <c r="F36" s="56"/>
      <c r="G36" s="56"/>
      <c r="H36" s="56"/>
      <c r="I36" s="56"/>
      <c r="J36" s="293"/>
      <c r="K36" s="58"/>
      <c r="L36" s="58"/>
      <c r="M36" s="112"/>
      <c r="N36" s="87"/>
      <c r="O36" s="54">
        <f>ROUND(SUM(O9:O35),2)</f>
        <v>0</v>
      </c>
      <c r="P36" s="54">
        <f>ROUND(SUM(P9:P35),2)</f>
        <v>0</v>
      </c>
      <c r="Q36" s="54">
        <f>ROUND(SUM(Q9:Q35),2)</f>
        <v>0</v>
      </c>
      <c r="R36" s="54">
        <f>ROUND(SUM(R9:R35),2)</f>
        <v>0</v>
      </c>
      <c r="S36" s="54">
        <f>ROUND(SUM(S9:S35),2)</f>
        <v>0</v>
      </c>
      <c r="T36" s="54">
        <f t="shared" si="1"/>
        <v>0</v>
      </c>
      <c r="U36" s="183">
        <f t="shared" si="2"/>
        <v>0</v>
      </c>
      <c r="V36" s="204"/>
      <c r="W36" s="56"/>
      <c r="X36" s="127"/>
      <c r="Y36" s="56"/>
    </row>
    <row r="37" ht="13.05" customHeight="1" spans="1:25">
      <c r="A37" s="27" t="e">
        <f>#REF!&amp;#REF!</f>
        <v>#REF!</v>
      </c>
      <c r="O37" s="29" t="e">
        <f>#REF!</f>
        <v>#REF!</v>
      </c>
    </row>
    <row r="38" ht="13.05" customHeight="1" spans="1:25">
      <c r="A38" s="27" t="e">
        <f>#REF!&amp;#REF!&amp;#REF!&amp;#REF!&amp;#REF!&amp;#REF!&amp;#REF!</f>
        <v>#REF!</v>
      </c>
      <c r="O38" s="29" t="e">
        <f>#REF!&amp;#REF!</f>
        <v>#REF!</v>
      </c>
    </row>
  </sheetData>
  <sheetProtection formatCells="0" formatColumns="0" formatRows="0" insertRows="0" deleteRows="0" autoFilter="0"/>
  <mergeCells count="28">
    <mergeCell ref="A2:W2"/>
    <mergeCell ref="A3:W3"/>
    <mergeCell ref="A5:W5"/>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Q7:Q8"/>
    <mergeCell ref="R7:R8"/>
    <mergeCell ref="S7:S8"/>
    <mergeCell ref="T7:T8"/>
    <mergeCell ref="U7:U8"/>
    <mergeCell ref="V7:V8"/>
    <mergeCell ref="W7:W8"/>
    <mergeCell ref="X7:X8"/>
    <mergeCell ref="Y7:Y8"/>
  </mergeCells>
  <hyperlinks>
    <hyperlink ref="B1" location="参数!M54" display="返回索引页"/>
    <hyperlink ref="A1" location="非流动资产汇总表!B15" display="返回"/>
  </hyperlinks>
  <printOptions horizontalCentered="1"/>
  <pageMargins left="0.669291338582677" right="0.669291338582677" top="0.84" bottom="0.65" header="1.42" footer="0.56"/>
  <pageSetup paperSize="9" scale="87" orientation="landscape" blackAndWhite="1"/>
  <headerFooter alignWithMargins="0">
    <oddHeader>&amp;R&amp;8共&amp;N页第&amp;P页</oddHeader>
    <oddFooter>&amp;L&amp;8 &amp;C&amp;8 &amp;R&amp;8</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7"/>
  <sheetViews>
    <sheetView showGridLines="0" showZeros="0" defaultGridColor="0" colorId="38" workbookViewId="0">
      <pane ySplit="7" topLeftCell="A8" activePane="bottomLeft" state="frozen"/>
      <selection/>
      <selection pane="bottomLeft" activeCell="A34" sqref="$A7:$XFD34"/>
    </sheetView>
  </sheetViews>
  <sheetFormatPr defaultColWidth="9.07619047619048" defaultRowHeight="15" customHeight="1"/>
  <cols>
    <col min="1" max="1" width="4.28571428571429" style="27" customWidth="1"/>
    <col min="2" max="2" width="7.71428571428571" style="27" customWidth="1"/>
    <col min="3" max="3" width="20.2857142857143" style="27" hidden="1" customWidth="1" outlineLevel="1"/>
    <col min="4" max="4" width="11.0761904761905" style="27" customWidth="1" collapsed="1"/>
    <col min="5" max="5" width="9.42857142857143" style="27" customWidth="1"/>
    <col min="6" max="6" width="15.0761904761905" style="27" customWidth="1"/>
    <col min="7" max="8" width="7.71428571428571" style="28" customWidth="1"/>
    <col min="9" max="9" width="7.71428571428571" style="120" customWidth="1"/>
    <col min="10" max="10" width="5.07619047619048" style="120" customWidth="1"/>
    <col min="11" max="11" width="7.71428571428571" style="120" customWidth="1"/>
    <col min="12" max="12" width="9.42857142857143" style="120" customWidth="1"/>
    <col min="13" max="13" width="12.7142857142857" style="29" customWidth="1"/>
    <col min="14" max="15" width="12.7142857142857" style="29" hidden="1" customWidth="1" outlineLevel="1"/>
    <col min="16" max="16" width="12.7142857142857" style="29" customWidth="1" collapsed="1"/>
    <col min="17" max="17" width="12.7142857142857" style="341" customWidth="1"/>
    <col min="18" max="18" width="11.7142857142857" style="341" customWidth="1"/>
    <col min="19" max="19" width="7.57142857142857" style="29" customWidth="1"/>
    <col min="20" max="20" width="9.28571428571429" style="29" customWidth="1"/>
    <col min="21" max="21" width="9.71428571428571" style="27" customWidth="1"/>
    <col min="22" max="22" width="4.71428571428571" style="39" customWidth="1"/>
    <col min="23" max="16384" width="9.07619047619048" style="27"/>
  </cols>
  <sheetData>
    <row r="1" s="22" customFormat="1" customHeight="1" spans="1:22">
      <c r="A1" s="30" t="s">
        <v>116</v>
      </c>
      <c r="B1" s="342" t="s">
        <v>8</v>
      </c>
      <c r="C1" s="343"/>
      <c r="G1" s="33"/>
      <c r="H1" s="33"/>
      <c r="I1" s="115"/>
      <c r="J1" s="115"/>
      <c r="K1" s="115"/>
      <c r="L1" s="115"/>
      <c r="M1" s="34"/>
      <c r="N1" s="34"/>
      <c r="O1" s="34"/>
      <c r="P1" s="34"/>
      <c r="Q1" s="344"/>
      <c r="R1" s="344"/>
      <c r="S1" s="34"/>
      <c r="T1" s="34"/>
      <c r="V1" s="345"/>
    </row>
    <row r="2" s="23" customFormat="1" ht="21" customHeight="1" spans="1:22">
      <c r="A2" s="116" t="s">
        <v>473</v>
      </c>
      <c r="B2" s="117"/>
      <c r="C2" s="117"/>
      <c r="D2" s="117"/>
      <c r="E2" s="117"/>
      <c r="F2" s="117"/>
      <c r="G2" s="117"/>
      <c r="H2" s="117"/>
      <c r="I2" s="117"/>
      <c r="J2" s="117"/>
      <c r="K2" s="117"/>
      <c r="L2" s="117"/>
      <c r="M2" s="117"/>
      <c r="N2" s="117"/>
      <c r="O2" s="117"/>
      <c r="P2" s="117"/>
      <c r="Q2" s="117"/>
      <c r="R2" s="117"/>
      <c r="S2" s="117"/>
      <c r="T2" s="117"/>
      <c r="U2" s="117"/>
      <c r="V2" s="118"/>
    </row>
    <row r="3" s="23" customFormat="1" ht="18" customHeight="1" spans="1:22">
      <c r="A3" s="482" t="s">
        <v>474</v>
      </c>
      <c r="B3" s="481"/>
      <c r="C3" s="481"/>
      <c r="D3" s="481"/>
      <c r="E3" s="481"/>
      <c r="F3" s="481"/>
      <c r="G3" s="481"/>
      <c r="H3" s="481"/>
      <c r="I3" s="481"/>
      <c r="J3" s="481"/>
      <c r="K3" s="481"/>
      <c r="L3" s="481"/>
      <c r="M3" s="481"/>
      <c r="N3" s="481"/>
      <c r="O3" s="481"/>
      <c r="P3" s="481"/>
      <c r="Q3" s="481"/>
      <c r="R3" s="481"/>
      <c r="S3" s="481"/>
      <c r="T3" s="481"/>
      <c r="U3" s="481"/>
      <c r="V3" s="118"/>
    </row>
    <row r="4" s="23" customFormat="1" ht="11.2" customHeight="1" spans="1:22">
      <c r="A4" s="118"/>
      <c r="B4" s="118"/>
      <c r="C4" s="118"/>
      <c r="D4" s="118"/>
      <c r="E4" s="118"/>
      <c r="F4" s="118"/>
      <c r="G4" s="118"/>
      <c r="H4" s="118"/>
      <c r="I4" s="118"/>
      <c r="J4" s="118"/>
      <c r="K4" s="118"/>
      <c r="L4" s="118"/>
      <c r="M4" s="197"/>
      <c r="N4" s="197"/>
      <c r="O4" s="197"/>
      <c r="P4" s="197"/>
      <c r="Q4" s="346"/>
      <c r="R4" s="346"/>
      <c r="S4" s="197"/>
      <c r="T4" s="197"/>
      <c r="U4" s="179" t="s">
        <v>469</v>
      </c>
      <c r="V4" s="118"/>
    </row>
    <row r="5" ht="11.2" customHeight="1" spans="1:22">
      <c r="A5" s="39" t="e">
        <f>#REF!&amp;#REF!&amp;#REF!&amp;#REF!&amp;#REF!&amp;#REF!&amp;#REF!</f>
        <v>#REF!</v>
      </c>
      <c r="B5" s="39"/>
      <c r="C5" s="39"/>
      <c r="D5" s="39"/>
      <c r="E5" s="39"/>
      <c r="F5" s="39"/>
      <c r="G5" s="39"/>
      <c r="H5" s="39"/>
      <c r="I5" s="39"/>
      <c r="J5" s="39"/>
      <c r="K5" s="39"/>
      <c r="L5" s="39"/>
      <c r="M5" s="39"/>
      <c r="N5" s="39"/>
      <c r="O5" s="39"/>
      <c r="P5" s="39"/>
      <c r="Q5" s="39"/>
      <c r="R5" s="39"/>
      <c r="S5" s="39"/>
      <c r="T5" s="39"/>
      <c r="U5" s="39"/>
    </row>
    <row r="6" ht="11.2" customHeight="1" spans="1:22">
      <c r="A6" s="40" t="e">
        <f>#REF!&amp;#REF!</f>
        <v>#REF!</v>
      </c>
      <c r="B6" s="40"/>
      <c r="C6" s="40"/>
      <c r="D6" s="40"/>
      <c r="E6" s="40"/>
      <c r="F6" s="41"/>
      <c r="G6" s="41"/>
      <c r="H6" s="41"/>
      <c r="I6" s="242"/>
      <c r="J6" s="242"/>
      <c r="P6" s="198"/>
      <c r="S6" s="273"/>
      <c r="T6" s="273"/>
      <c r="U6" s="44" t="s">
        <v>35</v>
      </c>
    </row>
    <row r="7" s="71" customFormat="1" ht="32.25" customHeight="1" spans="1:22">
      <c r="A7" s="45" t="s">
        <v>102</v>
      </c>
      <c r="B7" s="274" t="s">
        <v>475</v>
      </c>
      <c r="C7" s="462" t="s">
        <v>476</v>
      </c>
      <c r="D7" s="46" t="s">
        <v>477</v>
      </c>
      <c r="E7" s="274" t="s">
        <v>431</v>
      </c>
      <c r="F7" s="46" t="s">
        <v>478</v>
      </c>
      <c r="G7" s="275" t="s">
        <v>479</v>
      </c>
      <c r="H7" s="275" t="s">
        <v>480</v>
      </c>
      <c r="I7" s="318" t="s">
        <v>481</v>
      </c>
      <c r="J7" s="318" t="s">
        <v>482</v>
      </c>
      <c r="K7" s="318" t="s">
        <v>483</v>
      </c>
      <c r="L7" s="318" t="s">
        <v>484</v>
      </c>
      <c r="M7" s="83" t="s">
        <v>485</v>
      </c>
      <c r="N7" s="83" t="s">
        <v>120</v>
      </c>
      <c r="O7" s="83" t="s">
        <v>121</v>
      </c>
      <c r="P7" s="48" t="s">
        <v>122</v>
      </c>
      <c r="Q7" s="335" t="s">
        <v>123</v>
      </c>
      <c r="R7" s="308" t="s">
        <v>168</v>
      </c>
      <c r="S7" s="347" t="s">
        <v>125</v>
      </c>
      <c r="T7" s="347" t="s">
        <v>486</v>
      </c>
      <c r="U7" s="46" t="s">
        <v>174</v>
      </c>
      <c r="V7" s="281" t="s">
        <v>346</v>
      </c>
    </row>
    <row r="8" s="25" customFormat="1" ht="17" customHeight="1" spans="1:22">
      <c r="A8" s="50">
        <v>1</v>
      </c>
      <c r="B8" s="51"/>
      <c r="C8" s="51"/>
      <c r="D8" s="51"/>
      <c r="E8" s="51"/>
      <c r="F8" s="288"/>
      <c r="G8" s="52"/>
      <c r="H8" s="52"/>
      <c r="I8" s="111"/>
      <c r="J8" s="348">
        <f t="shared" ref="J8:J34" si="0">IF(I8=0,0,K8/I8)</f>
        <v>0</v>
      </c>
      <c r="K8" s="349"/>
      <c r="L8" s="349"/>
      <c r="M8" s="55"/>
      <c r="N8" s="55"/>
      <c r="O8" s="55"/>
      <c r="P8" s="86">
        <f>N8+O8</f>
        <v>0</v>
      </c>
      <c r="Q8" s="340"/>
      <c r="R8" s="155">
        <f>IF((Q8-P8)=0,0,Q8-P8)</f>
        <v>0</v>
      </c>
      <c r="S8" s="156">
        <f>IF(R8=0,0,IF(R8=Q8,100,IF(P8&lt;0,-(R8/P8*100),IF(R8&gt;0,ABS(R8/P8*100),(R8/P8*100)))))</f>
        <v>0</v>
      </c>
      <c r="T8" s="350">
        <f>IF(L8=0,0,Q8/L8)</f>
        <v>0</v>
      </c>
      <c r="U8" s="51"/>
      <c r="V8" s="50"/>
    </row>
    <row r="9" s="25" customFormat="1" ht="17" customHeight="1" spans="1:22">
      <c r="A9" s="50"/>
      <c r="B9" s="51"/>
      <c r="C9" s="51"/>
      <c r="D9" s="51"/>
      <c r="E9" s="51"/>
      <c r="F9" s="288"/>
      <c r="G9" s="52"/>
      <c r="H9" s="52"/>
      <c r="I9" s="111"/>
      <c r="J9" s="348">
        <f t="shared" si="0"/>
        <v>0</v>
      </c>
      <c r="K9" s="349"/>
      <c r="L9" s="349"/>
      <c r="M9" s="55"/>
      <c r="N9" s="55"/>
      <c r="O9" s="55"/>
      <c r="P9" s="86">
        <f t="shared" ref="P9:P34" si="1">N9+O9</f>
        <v>0</v>
      </c>
      <c r="Q9" s="340"/>
      <c r="R9" s="155">
        <f t="shared" ref="R9:R35" si="2">IF((Q9-P9)=0,0,Q9-P9)</f>
        <v>0</v>
      </c>
      <c r="S9" s="156">
        <f t="shared" ref="S9:S35" si="3">IF(R9=0,0,IF(R9=Q9,100,IF(P9&lt;0,-(R9/P9*100),IF(R9&gt;0,ABS(R9/P9*100),(R9/P9*100)))))</f>
        <v>0</v>
      </c>
      <c r="T9" s="350">
        <f t="shared" ref="T9:T32" si="4">IF(L9=0,0,Q9/L9)</f>
        <v>0</v>
      </c>
      <c r="U9" s="51"/>
      <c r="V9" s="50"/>
    </row>
    <row r="10" s="25" customFormat="1" ht="17" customHeight="1" spans="1:22">
      <c r="A10" s="50"/>
      <c r="B10" s="51"/>
      <c r="C10" s="51"/>
      <c r="D10" s="51"/>
      <c r="E10" s="51"/>
      <c r="F10" s="288"/>
      <c r="G10" s="52"/>
      <c r="H10" s="52"/>
      <c r="I10" s="111"/>
      <c r="J10" s="348">
        <f t="shared" si="0"/>
        <v>0</v>
      </c>
      <c r="K10" s="349"/>
      <c r="L10" s="349"/>
      <c r="M10" s="55"/>
      <c r="N10" s="55"/>
      <c r="O10" s="55"/>
      <c r="P10" s="86">
        <f t="shared" si="1"/>
        <v>0</v>
      </c>
      <c r="Q10" s="340"/>
      <c r="R10" s="155">
        <f t="shared" si="2"/>
        <v>0</v>
      </c>
      <c r="S10" s="156">
        <f t="shared" si="3"/>
        <v>0</v>
      </c>
      <c r="T10" s="350">
        <f t="shared" si="4"/>
        <v>0</v>
      </c>
      <c r="U10" s="51"/>
      <c r="V10" s="50"/>
    </row>
    <row r="11" s="25" customFormat="1" ht="17" customHeight="1" spans="1:22">
      <c r="A11" s="50"/>
      <c r="B11" s="51"/>
      <c r="C11" s="51"/>
      <c r="D11" s="51"/>
      <c r="E11" s="51"/>
      <c r="F11" s="288"/>
      <c r="G11" s="52"/>
      <c r="H11" s="52"/>
      <c r="I11" s="111"/>
      <c r="J11" s="348">
        <f t="shared" si="0"/>
        <v>0</v>
      </c>
      <c r="K11" s="349"/>
      <c r="L11" s="349"/>
      <c r="M11" s="55"/>
      <c r="N11" s="55"/>
      <c r="O11" s="55"/>
      <c r="P11" s="86">
        <f t="shared" si="1"/>
        <v>0</v>
      </c>
      <c r="Q11" s="340"/>
      <c r="R11" s="155">
        <f t="shared" si="2"/>
        <v>0</v>
      </c>
      <c r="S11" s="156">
        <f t="shared" si="3"/>
        <v>0</v>
      </c>
      <c r="T11" s="350">
        <f t="shared" si="4"/>
        <v>0</v>
      </c>
      <c r="U11" s="51"/>
      <c r="V11" s="50"/>
    </row>
    <row r="12" s="25" customFormat="1" ht="17" customHeight="1" spans="1:22">
      <c r="A12" s="50"/>
      <c r="B12" s="51"/>
      <c r="C12" s="51"/>
      <c r="D12" s="51"/>
      <c r="E12" s="51"/>
      <c r="F12" s="288"/>
      <c r="G12" s="52"/>
      <c r="H12" s="52"/>
      <c r="I12" s="111"/>
      <c r="J12" s="348">
        <f t="shared" si="0"/>
        <v>0</v>
      </c>
      <c r="K12" s="349"/>
      <c r="L12" s="349"/>
      <c r="M12" s="55"/>
      <c r="N12" s="55"/>
      <c r="O12" s="55"/>
      <c r="P12" s="86">
        <f t="shared" si="1"/>
        <v>0</v>
      </c>
      <c r="Q12" s="340"/>
      <c r="R12" s="155">
        <f t="shared" si="2"/>
        <v>0</v>
      </c>
      <c r="S12" s="156">
        <f t="shared" si="3"/>
        <v>0</v>
      </c>
      <c r="T12" s="350">
        <f t="shared" si="4"/>
        <v>0</v>
      </c>
      <c r="U12" s="51"/>
      <c r="V12" s="50"/>
    </row>
    <row r="13" s="25" customFormat="1" ht="17" customHeight="1" spans="1:22">
      <c r="A13" s="50"/>
      <c r="B13" s="51"/>
      <c r="C13" s="51"/>
      <c r="D13" s="51"/>
      <c r="E13" s="51"/>
      <c r="F13" s="288"/>
      <c r="G13" s="52"/>
      <c r="H13" s="52"/>
      <c r="I13" s="111"/>
      <c r="J13" s="348">
        <f t="shared" si="0"/>
        <v>0</v>
      </c>
      <c r="K13" s="349"/>
      <c r="L13" s="349"/>
      <c r="M13" s="55"/>
      <c r="N13" s="55"/>
      <c r="O13" s="55"/>
      <c r="P13" s="86">
        <f t="shared" si="1"/>
        <v>0</v>
      </c>
      <c r="Q13" s="340"/>
      <c r="R13" s="155">
        <f t="shared" si="2"/>
        <v>0</v>
      </c>
      <c r="S13" s="156">
        <f t="shared" si="3"/>
        <v>0</v>
      </c>
      <c r="T13" s="350">
        <f t="shared" si="4"/>
        <v>0</v>
      </c>
      <c r="U13" s="51"/>
      <c r="V13" s="50"/>
    </row>
    <row r="14" s="25" customFormat="1" ht="17" customHeight="1" spans="1:22">
      <c r="A14" s="50"/>
      <c r="B14" s="51"/>
      <c r="C14" s="51"/>
      <c r="D14" s="51"/>
      <c r="E14" s="51"/>
      <c r="F14" s="288"/>
      <c r="G14" s="52"/>
      <c r="H14" s="52"/>
      <c r="I14" s="111"/>
      <c r="J14" s="348">
        <f t="shared" si="0"/>
        <v>0</v>
      </c>
      <c r="K14" s="349"/>
      <c r="L14" s="349"/>
      <c r="M14" s="55"/>
      <c r="N14" s="55"/>
      <c r="O14" s="55"/>
      <c r="P14" s="86">
        <f t="shared" si="1"/>
        <v>0</v>
      </c>
      <c r="Q14" s="340"/>
      <c r="R14" s="155">
        <f t="shared" si="2"/>
        <v>0</v>
      </c>
      <c r="S14" s="156">
        <f t="shared" si="3"/>
        <v>0</v>
      </c>
      <c r="T14" s="350">
        <f t="shared" si="4"/>
        <v>0</v>
      </c>
      <c r="U14" s="51"/>
      <c r="V14" s="50"/>
    </row>
    <row r="15" s="25" customFormat="1" ht="17" customHeight="1" spans="1:22">
      <c r="A15" s="50"/>
      <c r="B15" s="51"/>
      <c r="C15" s="51"/>
      <c r="D15" s="51"/>
      <c r="E15" s="51"/>
      <c r="F15" s="288"/>
      <c r="G15" s="52"/>
      <c r="H15" s="52"/>
      <c r="I15" s="111"/>
      <c r="J15" s="348">
        <f t="shared" si="0"/>
        <v>0</v>
      </c>
      <c r="K15" s="349"/>
      <c r="L15" s="349"/>
      <c r="M15" s="55"/>
      <c r="N15" s="55"/>
      <c r="O15" s="55"/>
      <c r="P15" s="86">
        <f t="shared" si="1"/>
        <v>0</v>
      </c>
      <c r="Q15" s="340"/>
      <c r="R15" s="155">
        <f t="shared" si="2"/>
        <v>0</v>
      </c>
      <c r="S15" s="156">
        <f t="shared" si="3"/>
        <v>0</v>
      </c>
      <c r="T15" s="350">
        <f t="shared" si="4"/>
        <v>0</v>
      </c>
      <c r="U15" s="51"/>
      <c r="V15" s="50"/>
    </row>
    <row r="16" s="25" customFormat="1" ht="17" customHeight="1" spans="1:22">
      <c r="A16" s="50"/>
      <c r="B16" s="51"/>
      <c r="C16" s="51"/>
      <c r="D16" s="51"/>
      <c r="E16" s="51"/>
      <c r="F16" s="288"/>
      <c r="G16" s="52"/>
      <c r="H16" s="52"/>
      <c r="I16" s="111"/>
      <c r="J16" s="348">
        <f t="shared" si="0"/>
        <v>0</v>
      </c>
      <c r="K16" s="349"/>
      <c r="L16" s="349"/>
      <c r="M16" s="55"/>
      <c r="N16" s="55"/>
      <c r="O16" s="55"/>
      <c r="P16" s="86">
        <f t="shared" si="1"/>
        <v>0</v>
      </c>
      <c r="Q16" s="340"/>
      <c r="R16" s="155">
        <f t="shared" si="2"/>
        <v>0</v>
      </c>
      <c r="S16" s="156">
        <f t="shared" si="3"/>
        <v>0</v>
      </c>
      <c r="T16" s="350">
        <f t="shared" si="4"/>
        <v>0</v>
      </c>
      <c r="U16" s="51"/>
      <c r="V16" s="50"/>
    </row>
    <row r="17" s="25" customFormat="1" ht="17" customHeight="1" spans="1:22">
      <c r="A17" s="50"/>
      <c r="B17" s="51"/>
      <c r="C17" s="51"/>
      <c r="D17" s="51"/>
      <c r="E17" s="51"/>
      <c r="F17" s="288"/>
      <c r="G17" s="52"/>
      <c r="H17" s="52"/>
      <c r="I17" s="111"/>
      <c r="J17" s="348">
        <f t="shared" si="0"/>
        <v>0</v>
      </c>
      <c r="K17" s="349"/>
      <c r="L17" s="349"/>
      <c r="M17" s="55"/>
      <c r="N17" s="55"/>
      <c r="O17" s="55"/>
      <c r="P17" s="86">
        <f t="shared" si="1"/>
        <v>0</v>
      </c>
      <c r="Q17" s="340"/>
      <c r="R17" s="155">
        <f t="shared" si="2"/>
        <v>0</v>
      </c>
      <c r="S17" s="156">
        <f t="shared" si="3"/>
        <v>0</v>
      </c>
      <c r="T17" s="350">
        <f t="shared" si="4"/>
        <v>0</v>
      </c>
      <c r="U17" s="51"/>
      <c r="V17" s="50"/>
    </row>
    <row r="18" s="25" customFormat="1" ht="17" customHeight="1" spans="1:22">
      <c r="A18" s="50"/>
      <c r="B18" s="51"/>
      <c r="C18" s="51"/>
      <c r="D18" s="51"/>
      <c r="E18" s="51"/>
      <c r="F18" s="288"/>
      <c r="G18" s="52"/>
      <c r="H18" s="52"/>
      <c r="I18" s="111"/>
      <c r="J18" s="348">
        <f t="shared" si="0"/>
        <v>0</v>
      </c>
      <c r="K18" s="349"/>
      <c r="L18" s="349"/>
      <c r="M18" s="55"/>
      <c r="N18" s="55"/>
      <c r="O18" s="55"/>
      <c r="P18" s="86">
        <f t="shared" si="1"/>
        <v>0</v>
      </c>
      <c r="Q18" s="340"/>
      <c r="R18" s="155">
        <f t="shared" si="2"/>
        <v>0</v>
      </c>
      <c r="S18" s="156">
        <f t="shared" si="3"/>
        <v>0</v>
      </c>
      <c r="T18" s="350">
        <f t="shared" si="4"/>
        <v>0</v>
      </c>
      <c r="U18" s="51"/>
      <c r="V18" s="50"/>
    </row>
    <row r="19" s="25" customFormat="1" ht="17" customHeight="1" spans="1:22">
      <c r="A19" s="50"/>
      <c r="B19" s="51"/>
      <c r="C19" s="51"/>
      <c r="D19" s="51"/>
      <c r="E19" s="51"/>
      <c r="F19" s="288"/>
      <c r="G19" s="52"/>
      <c r="H19" s="52"/>
      <c r="I19" s="111"/>
      <c r="J19" s="348">
        <f t="shared" si="0"/>
        <v>0</v>
      </c>
      <c r="K19" s="349"/>
      <c r="L19" s="349"/>
      <c r="M19" s="55"/>
      <c r="N19" s="55"/>
      <c r="O19" s="55"/>
      <c r="P19" s="86">
        <f t="shared" si="1"/>
        <v>0</v>
      </c>
      <c r="Q19" s="340"/>
      <c r="R19" s="155">
        <f t="shared" si="2"/>
        <v>0</v>
      </c>
      <c r="S19" s="156">
        <f t="shared" si="3"/>
        <v>0</v>
      </c>
      <c r="T19" s="350">
        <f t="shared" si="4"/>
        <v>0</v>
      </c>
      <c r="U19" s="51"/>
      <c r="V19" s="50"/>
    </row>
    <row r="20" s="25" customFormat="1" ht="17" customHeight="1" spans="1:22">
      <c r="A20" s="50"/>
      <c r="B20" s="51"/>
      <c r="C20" s="51"/>
      <c r="D20" s="51"/>
      <c r="E20" s="51"/>
      <c r="F20" s="288"/>
      <c r="G20" s="52"/>
      <c r="H20" s="52"/>
      <c r="I20" s="111"/>
      <c r="J20" s="348">
        <f t="shared" si="0"/>
        <v>0</v>
      </c>
      <c r="K20" s="349"/>
      <c r="L20" s="349"/>
      <c r="M20" s="55"/>
      <c r="N20" s="55"/>
      <c r="O20" s="55"/>
      <c r="P20" s="86">
        <f t="shared" si="1"/>
        <v>0</v>
      </c>
      <c r="Q20" s="340"/>
      <c r="R20" s="155">
        <f t="shared" si="2"/>
        <v>0</v>
      </c>
      <c r="S20" s="156">
        <f t="shared" si="3"/>
        <v>0</v>
      </c>
      <c r="T20" s="350">
        <f t="shared" si="4"/>
        <v>0</v>
      </c>
      <c r="U20" s="51"/>
      <c r="V20" s="50"/>
    </row>
    <row r="21" s="25" customFormat="1" ht="17" customHeight="1" spans="1:22">
      <c r="A21" s="50"/>
      <c r="B21" s="51"/>
      <c r="C21" s="51"/>
      <c r="D21" s="51"/>
      <c r="E21" s="51"/>
      <c r="F21" s="288"/>
      <c r="G21" s="52"/>
      <c r="H21" s="52"/>
      <c r="I21" s="111"/>
      <c r="J21" s="348">
        <f t="shared" si="0"/>
        <v>0</v>
      </c>
      <c r="K21" s="349"/>
      <c r="L21" s="349"/>
      <c r="M21" s="55"/>
      <c r="N21" s="55"/>
      <c r="O21" s="55"/>
      <c r="P21" s="86">
        <f t="shared" si="1"/>
        <v>0</v>
      </c>
      <c r="Q21" s="340"/>
      <c r="R21" s="155">
        <f t="shared" si="2"/>
        <v>0</v>
      </c>
      <c r="S21" s="156">
        <f t="shared" si="3"/>
        <v>0</v>
      </c>
      <c r="T21" s="350">
        <f t="shared" si="4"/>
        <v>0</v>
      </c>
      <c r="U21" s="51"/>
      <c r="V21" s="50"/>
    </row>
    <row r="22" s="25" customFormat="1" ht="17" customHeight="1" spans="1:22">
      <c r="A22" s="50"/>
      <c r="B22" s="51"/>
      <c r="C22" s="51"/>
      <c r="D22" s="51"/>
      <c r="E22" s="51"/>
      <c r="F22" s="288"/>
      <c r="G22" s="52"/>
      <c r="H22" s="52"/>
      <c r="I22" s="111"/>
      <c r="J22" s="348">
        <f t="shared" si="0"/>
        <v>0</v>
      </c>
      <c r="K22" s="349"/>
      <c r="L22" s="349"/>
      <c r="M22" s="55"/>
      <c r="N22" s="55"/>
      <c r="O22" s="55"/>
      <c r="P22" s="86">
        <f t="shared" si="1"/>
        <v>0</v>
      </c>
      <c r="Q22" s="340"/>
      <c r="R22" s="155">
        <f t="shared" si="2"/>
        <v>0</v>
      </c>
      <c r="S22" s="156">
        <f t="shared" si="3"/>
        <v>0</v>
      </c>
      <c r="T22" s="350">
        <f t="shared" si="4"/>
        <v>0</v>
      </c>
      <c r="U22" s="51"/>
      <c r="V22" s="50"/>
    </row>
    <row r="23" s="25" customFormat="1" ht="17" customHeight="1" spans="1:22">
      <c r="A23" s="50"/>
      <c r="B23" s="51"/>
      <c r="C23" s="51"/>
      <c r="D23" s="51"/>
      <c r="E23" s="51"/>
      <c r="F23" s="288"/>
      <c r="G23" s="52"/>
      <c r="H23" s="52"/>
      <c r="I23" s="111"/>
      <c r="J23" s="348">
        <f t="shared" si="0"/>
        <v>0</v>
      </c>
      <c r="K23" s="349"/>
      <c r="L23" s="349"/>
      <c r="M23" s="55"/>
      <c r="N23" s="55"/>
      <c r="O23" s="55"/>
      <c r="P23" s="86">
        <f t="shared" si="1"/>
        <v>0</v>
      </c>
      <c r="Q23" s="340"/>
      <c r="R23" s="155">
        <f t="shared" si="2"/>
        <v>0</v>
      </c>
      <c r="S23" s="156">
        <f t="shared" si="3"/>
        <v>0</v>
      </c>
      <c r="T23" s="350">
        <f t="shared" si="4"/>
        <v>0</v>
      </c>
      <c r="U23" s="51"/>
      <c r="V23" s="50"/>
    </row>
    <row r="24" s="25" customFormat="1" ht="17" customHeight="1" spans="1:22">
      <c r="A24" s="50"/>
      <c r="B24" s="51"/>
      <c r="C24" s="51"/>
      <c r="D24" s="51"/>
      <c r="E24" s="51"/>
      <c r="F24" s="288"/>
      <c r="G24" s="52"/>
      <c r="H24" s="52"/>
      <c r="I24" s="111"/>
      <c r="J24" s="348">
        <f t="shared" si="0"/>
        <v>0</v>
      </c>
      <c r="K24" s="349"/>
      <c r="L24" s="349"/>
      <c r="M24" s="55"/>
      <c r="N24" s="55"/>
      <c r="O24" s="55"/>
      <c r="P24" s="86">
        <f t="shared" si="1"/>
        <v>0</v>
      </c>
      <c r="Q24" s="340"/>
      <c r="R24" s="155">
        <f t="shared" si="2"/>
        <v>0</v>
      </c>
      <c r="S24" s="156">
        <f t="shared" si="3"/>
        <v>0</v>
      </c>
      <c r="T24" s="350">
        <f t="shared" si="4"/>
        <v>0</v>
      </c>
      <c r="U24" s="51"/>
      <c r="V24" s="50"/>
    </row>
    <row r="25" s="25" customFormat="1" ht="17" customHeight="1" spans="1:22">
      <c r="A25" s="50"/>
      <c r="B25" s="51"/>
      <c r="C25" s="51"/>
      <c r="D25" s="51"/>
      <c r="E25" s="51"/>
      <c r="F25" s="288"/>
      <c r="G25" s="52"/>
      <c r="H25" s="52"/>
      <c r="I25" s="111"/>
      <c r="J25" s="348">
        <f t="shared" si="0"/>
        <v>0</v>
      </c>
      <c r="K25" s="349"/>
      <c r="L25" s="349"/>
      <c r="M25" s="55"/>
      <c r="N25" s="55"/>
      <c r="O25" s="55"/>
      <c r="P25" s="86">
        <f t="shared" si="1"/>
        <v>0</v>
      </c>
      <c r="Q25" s="340"/>
      <c r="R25" s="155">
        <f t="shared" si="2"/>
        <v>0</v>
      </c>
      <c r="S25" s="156">
        <f t="shared" si="3"/>
        <v>0</v>
      </c>
      <c r="T25" s="350">
        <f t="shared" si="4"/>
        <v>0</v>
      </c>
      <c r="U25" s="51"/>
      <c r="V25" s="50"/>
    </row>
    <row r="26" s="25" customFormat="1" ht="17" customHeight="1" spans="1:22">
      <c r="A26" s="50"/>
      <c r="B26" s="51"/>
      <c r="C26" s="51"/>
      <c r="D26" s="51"/>
      <c r="E26" s="51"/>
      <c r="F26" s="288"/>
      <c r="G26" s="52"/>
      <c r="H26" s="52"/>
      <c r="I26" s="111"/>
      <c r="J26" s="348">
        <f t="shared" si="0"/>
        <v>0</v>
      </c>
      <c r="K26" s="349"/>
      <c r="L26" s="349"/>
      <c r="M26" s="55"/>
      <c r="N26" s="55"/>
      <c r="O26" s="55"/>
      <c r="P26" s="86">
        <f t="shared" si="1"/>
        <v>0</v>
      </c>
      <c r="Q26" s="340"/>
      <c r="R26" s="155">
        <f t="shared" si="2"/>
        <v>0</v>
      </c>
      <c r="S26" s="156">
        <f t="shared" si="3"/>
        <v>0</v>
      </c>
      <c r="T26" s="350">
        <f t="shared" si="4"/>
        <v>0</v>
      </c>
      <c r="U26" s="51"/>
      <c r="V26" s="50"/>
    </row>
    <row r="27" s="25" customFormat="1" ht="17" customHeight="1" spans="1:22">
      <c r="A27" s="50"/>
      <c r="B27" s="51"/>
      <c r="C27" s="51"/>
      <c r="D27" s="51"/>
      <c r="E27" s="51"/>
      <c r="F27" s="288"/>
      <c r="G27" s="52"/>
      <c r="H27" s="52"/>
      <c r="I27" s="111"/>
      <c r="J27" s="348">
        <f t="shared" si="0"/>
        <v>0</v>
      </c>
      <c r="K27" s="349"/>
      <c r="L27" s="349"/>
      <c r="M27" s="55"/>
      <c r="N27" s="55"/>
      <c r="O27" s="55"/>
      <c r="P27" s="86">
        <f t="shared" si="1"/>
        <v>0</v>
      </c>
      <c r="Q27" s="340"/>
      <c r="R27" s="155">
        <f t="shared" si="2"/>
        <v>0</v>
      </c>
      <c r="S27" s="156">
        <f t="shared" si="3"/>
        <v>0</v>
      </c>
      <c r="T27" s="350">
        <f t="shared" si="4"/>
        <v>0</v>
      </c>
      <c r="U27" s="51"/>
      <c r="V27" s="50"/>
    </row>
    <row r="28" s="25" customFormat="1" ht="17" customHeight="1" spans="1:22">
      <c r="A28" s="50"/>
      <c r="B28" s="51"/>
      <c r="C28" s="51"/>
      <c r="D28" s="51"/>
      <c r="E28" s="51"/>
      <c r="F28" s="288"/>
      <c r="G28" s="52"/>
      <c r="H28" s="52"/>
      <c r="I28" s="111"/>
      <c r="J28" s="348">
        <f t="shared" si="0"/>
        <v>0</v>
      </c>
      <c r="K28" s="349"/>
      <c r="L28" s="349"/>
      <c r="M28" s="55"/>
      <c r="N28" s="55"/>
      <c r="O28" s="55"/>
      <c r="P28" s="86">
        <f t="shared" si="1"/>
        <v>0</v>
      </c>
      <c r="Q28" s="340"/>
      <c r="R28" s="155">
        <f t="shared" si="2"/>
        <v>0</v>
      </c>
      <c r="S28" s="156">
        <f t="shared" si="3"/>
        <v>0</v>
      </c>
      <c r="T28" s="350">
        <f t="shared" si="4"/>
        <v>0</v>
      </c>
      <c r="U28" s="51"/>
      <c r="V28" s="50"/>
    </row>
    <row r="29" s="25" customFormat="1" ht="17" customHeight="1" spans="1:22">
      <c r="A29" s="50"/>
      <c r="B29" s="51"/>
      <c r="C29" s="51"/>
      <c r="D29" s="51"/>
      <c r="E29" s="51"/>
      <c r="F29" s="288"/>
      <c r="G29" s="52"/>
      <c r="H29" s="52"/>
      <c r="I29" s="111"/>
      <c r="J29" s="348">
        <f t="shared" si="0"/>
        <v>0</v>
      </c>
      <c r="K29" s="349"/>
      <c r="L29" s="349"/>
      <c r="M29" s="55"/>
      <c r="N29" s="55"/>
      <c r="O29" s="55"/>
      <c r="P29" s="86">
        <f t="shared" si="1"/>
        <v>0</v>
      </c>
      <c r="Q29" s="340"/>
      <c r="R29" s="155">
        <f t="shared" si="2"/>
        <v>0</v>
      </c>
      <c r="S29" s="156">
        <f t="shared" si="3"/>
        <v>0</v>
      </c>
      <c r="T29" s="350">
        <f t="shared" si="4"/>
        <v>0</v>
      </c>
      <c r="U29" s="51"/>
      <c r="V29" s="50"/>
    </row>
    <row r="30" s="25" customFormat="1" ht="17" customHeight="1" spans="1:22">
      <c r="A30" s="50"/>
      <c r="B30" s="51"/>
      <c r="C30" s="51"/>
      <c r="D30" s="51"/>
      <c r="E30" s="51"/>
      <c r="F30" s="288"/>
      <c r="G30" s="52"/>
      <c r="H30" s="52"/>
      <c r="I30" s="111"/>
      <c r="J30" s="348">
        <f t="shared" si="0"/>
        <v>0</v>
      </c>
      <c r="K30" s="349"/>
      <c r="L30" s="349"/>
      <c r="M30" s="55"/>
      <c r="N30" s="55"/>
      <c r="O30" s="55"/>
      <c r="P30" s="86">
        <f t="shared" si="1"/>
        <v>0</v>
      </c>
      <c r="Q30" s="340"/>
      <c r="R30" s="155">
        <f t="shared" si="2"/>
        <v>0</v>
      </c>
      <c r="S30" s="156">
        <f t="shared" si="3"/>
        <v>0</v>
      </c>
      <c r="T30" s="350">
        <f t="shared" si="4"/>
        <v>0</v>
      </c>
      <c r="U30" s="51"/>
      <c r="V30" s="50"/>
    </row>
    <row r="31" s="25" customFormat="1" ht="17" customHeight="1" spans="1:22">
      <c r="A31" s="50"/>
      <c r="B31" s="51"/>
      <c r="C31" s="51"/>
      <c r="D31" s="51"/>
      <c r="E31" s="51"/>
      <c r="F31" s="288"/>
      <c r="G31" s="52"/>
      <c r="H31" s="52"/>
      <c r="I31" s="111"/>
      <c r="J31" s="348">
        <f t="shared" si="0"/>
        <v>0</v>
      </c>
      <c r="K31" s="349"/>
      <c r="L31" s="349"/>
      <c r="M31" s="55"/>
      <c r="N31" s="55"/>
      <c r="O31" s="55"/>
      <c r="P31" s="86">
        <f t="shared" si="1"/>
        <v>0</v>
      </c>
      <c r="Q31" s="340"/>
      <c r="R31" s="155">
        <f t="shared" si="2"/>
        <v>0</v>
      </c>
      <c r="S31" s="156">
        <f t="shared" si="3"/>
        <v>0</v>
      </c>
      <c r="T31" s="350">
        <f t="shared" si="4"/>
        <v>0</v>
      </c>
      <c r="U31" s="51"/>
      <c r="V31" s="50"/>
    </row>
    <row r="32" s="25" customFormat="1" ht="17" customHeight="1" spans="1:22">
      <c r="A32" s="50"/>
      <c r="B32" s="51"/>
      <c r="C32" s="51"/>
      <c r="D32" s="51"/>
      <c r="E32" s="51"/>
      <c r="F32" s="288"/>
      <c r="G32" s="52"/>
      <c r="H32" s="52"/>
      <c r="I32" s="111"/>
      <c r="J32" s="348">
        <f t="shared" si="0"/>
        <v>0</v>
      </c>
      <c r="K32" s="349"/>
      <c r="L32" s="349"/>
      <c r="M32" s="55"/>
      <c r="N32" s="55"/>
      <c r="O32" s="55"/>
      <c r="P32" s="86">
        <f t="shared" si="1"/>
        <v>0</v>
      </c>
      <c r="Q32" s="340"/>
      <c r="R32" s="155">
        <f t="shared" si="2"/>
        <v>0</v>
      </c>
      <c r="S32" s="156">
        <f t="shared" si="3"/>
        <v>0</v>
      </c>
      <c r="T32" s="350">
        <f t="shared" si="4"/>
        <v>0</v>
      </c>
      <c r="U32" s="51"/>
      <c r="V32" s="50"/>
    </row>
    <row r="33" s="26" customFormat="1" ht="17" customHeight="1" spans="1:22">
      <c r="A33" s="226" t="s">
        <v>487</v>
      </c>
      <c r="B33" s="297"/>
      <c r="C33" s="297"/>
      <c r="D33" s="227"/>
      <c r="E33" s="56"/>
      <c r="F33" s="293"/>
      <c r="G33" s="58"/>
      <c r="H33" s="58"/>
      <c r="I33" s="112"/>
      <c r="J33" s="293">
        <f t="shared" si="0"/>
        <v>0</v>
      </c>
      <c r="K33" s="173"/>
      <c r="L33" s="173"/>
      <c r="M33" s="54"/>
      <c r="N33" s="54">
        <f>ROUND(SUM(N8:N32),2)</f>
        <v>0</v>
      </c>
      <c r="O33" s="54">
        <f>ROUND(SUM(O8:O32),2)</f>
        <v>0</v>
      </c>
      <c r="P33" s="54">
        <f>ROUND(SUM(P8:P32),2)</f>
        <v>0</v>
      </c>
      <c r="Q33" s="54">
        <f>ROUND(SUM(Q8:Q32),2)</f>
        <v>0</v>
      </c>
      <c r="R33" s="54">
        <f t="shared" si="2"/>
        <v>0</v>
      </c>
      <c r="S33" s="183">
        <f t="shared" si="3"/>
        <v>0</v>
      </c>
      <c r="T33" s="204">
        <f>IF(I33=0,0,#REF!/I33)</f>
        <v>0</v>
      </c>
      <c r="U33" s="56"/>
      <c r="V33" s="127"/>
    </row>
    <row r="34" s="25" customFormat="1" ht="17" customHeight="1" spans="1:22">
      <c r="A34" s="228" t="s">
        <v>467</v>
      </c>
      <c r="B34" s="298"/>
      <c r="C34" s="298"/>
      <c r="D34" s="229"/>
      <c r="E34" s="51"/>
      <c r="F34" s="288"/>
      <c r="G34" s="52"/>
      <c r="H34" s="52"/>
      <c r="I34" s="111"/>
      <c r="J34" s="348">
        <f t="shared" si="0"/>
        <v>0</v>
      </c>
      <c r="K34" s="349"/>
      <c r="L34" s="349"/>
      <c r="M34" s="55"/>
      <c r="N34" s="55"/>
      <c r="O34" s="55"/>
      <c r="P34" s="86">
        <f t="shared" si="1"/>
        <v>0</v>
      </c>
      <c r="Q34" s="340"/>
      <c r="R34" s="155">
        <f t="shared" si="2"/>
        <v>0</v>
      </c>
      <c r="S34" s="156">
        <f t="shared" si="3"/>
        <v>0</v>
      </c>
      <c r="T34" s="350">
        <f>IF(I34=0,0,#REF!/I34)</f>
        <v>0</v>
      </c>
      <c r="U34" s="51"/>
      <c r="V34" s="50"/>
    </row>
    <row r="35" s="26" customFormat="1" ht="17" customHeight="1" spans="1:22">
      <c r="A35" s="226" t="s">
        <v>487</v>
      </c>
      <c r="B35" s="297"/>
      <c r="C35" s="297"/>
      <c r="D35" s="227"/>
      <c r="E35" s="56"/>
      <c r="F35" s="293"/>
      <c r="G35" s="58"/>
      <c r="H35" s="58"/>
      <c r="I35" s="112"/>
      <c r="J35" s="112"/>
      <c r="K35" s="173">
        <f>ROUND(SUM(K8:K34),2)</f>
        <v>0</v>
      </c>
      <c r="L35" s="173"/>
      <c r="M35" s="54"/>
      <c r="N35" s="54">
        <f>N33-N34</f>
        <v>0</v>
      </c>
      <c r="O35" s="54">
        <f>O33-O34</f>
        <v>0</v>
      </c>
      <c r="P35" s="54">
        <f>P33-P34</f>
        <v>0</v>
      </c>
      <c r="Q35" s="54">
        <f>Q33-Q34</f>
        <v>0</v>
      </c>
      <c r="R35" s="54">
        <f t="shared" si="2"/>
        <v>0</v>
      </c>
      <c r="S35" s="183">
        <f t="shared" si="3"/>
        <v>0</v>
      </c>
      <c r="T35" s="204"/>
      <c r="U35" s="56"/>
      <c r="V35" s="127"/>
    </row>
    <row r="36" ht="13.05" customHeight="1" spans="1:22">
      <c r="A36" s="27" t="e">
        <f>#REF!&amp;#REF!</f>
        <v>#REF!</v>
      </c>
      <c r="K36" s="120" t="e">
        <f>#REF!</f>
        <v>#REF!</v>
      </c>
    </row>
    <row r="37" ht="13.05" customHeight="1" spans="1:22">
      <c r="A37" s="27" t="e">
        <f>#REF!&amp;#REF!&amp;#REF!&amp;#REF!&amp;#REF!&amp;#REF!&amp;#REF!</f>
        <v>#REF!</v>
      </c>
      <c r="K37" s="120" t="e">
        <f>#REF!&amp;#REF!</f>
        <v>#REF!</v>
      </c>
    </row>
  </sheetData>
  <sheetProtection formatCells="0" formatColumns="0" formatRows="0" insertRows="0" deleteRows="0" autoFilter="0"/>
  <mergeCells count="6">
    <mergeCell ref="A2:U2"/>
    <mergeCell ref="A3:U3"/>
    <mergeCell ref="A5:U5"/>
    <mergeCell ref="A33:D33"/>
    <mergeCell ref="A34:D34"/>
    <mergeCell ref="A35:D35"/>
  </mergeCells>
  <hyperlinks>
    <hyperlink ref="B1" location="参数!M55" display="返回索引页"/>
    <hyperlink ref="A1" location="非流动资产汇总表!B15" display="返回"/>
  </hyperlinks>
  <printOptions horizontalCentered="1"/>
  <pageMargins left="0.669291338582677" right="0.669291338582677" top="0.590551181102362" bottom="0.62" header="1.17" footer="0.53"/>
  <pageSetup paperSize="9" scale="87" orientation="landscape" blackAndWhite="1"/>
  <headerFooter alignWithMargins="0">
    <oddHeader>&amp;R&amp;8共&amp;N页第&amp;P页</oddHeader>
    <oddFooter>&amp;L&amp;8 &amp;C&amp;8 &amp;R&amp;8</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7"/>
  <sheetViews>
    <sheetView showGridLines="0" showZeros="0" defaultGridColor="0" colorId="38" workbookViewId="0">
      <pane ySplit="7" topLeftCell="A8" activePane="bottomLeft" state="frozen"/>
      <selection/>
      <selection pane="bottomLeft" activeCell="A34" sqref="$A7:$XFD34"/>
    </sheetView>
  </sheetViews>
  <sheetFormatPr defaultColWidth="9.07619047619048" defaultRowHeight="15" customHeight="1"/>
  <cols>
    <col min="1" max="1" width="4.28571428571429" style="27" customWidth="1"/>
    <col min="2" max="2" width="7.71428571428571" style="27" customWidth="1"/>
    <col min="3" max="3" width="20.2857142857143" style="27" hidden="1" customWidth="1" outlineLevel="1"/>
    <col min="4" max="4" width="10.2857142857143" style="27" customWidth="1" collapsed="1"/>
    <col min="5" max="5" width="9.07619047619048" style="27" customWidth="1"/>
    <col min="6" max="6" width="15.0761904761905" style="27" customWidth="1"/>
    <col min="7" max="8" width="8.20952380952381" style="28" customWidth="1"/>
    <col min="9" max="9" width="8.20952380952381" style="120" customWidth="1"/>
    <col min="10" max="10" width="5.07619047619048" style="120" customWidth="1"/>
    <col min="11" max="11" width="7.71428571428571" style="120" customWidth="1"/>
    <col min="12" max="12" width="9.42857142857143" style="120" customWidth="1"/>
    <col min="13" max="13" width="12.7142857142857" style="29" customWidth="1"/>
    <col min="14" max="15" width="12.7142857142857" style="29" hidden="1" customWidth="1" outlineLevel="1"/>
    <col min="16" max="16" width="12.7142857142857" style="29" customWidth="1" collapsed="1"/>
    <col min="17" max="18" width="12.7142857142857" style="341" customWidth="1"/>
    <col min="19" max="19" width="7.57142857142857" style="29" customWidth="1"/>
    <col min="20" max="20" width="9.28571428571429" style="29" customWidth="1"/>
    <col min="21" max="21" width="8.92380952380952" style="27" customWidth="1"/>
    <col min="22" max="22" width="4.71428571428571" style="39" customWidth="1"/>
    <col min="23" max="16384" width="9.07619047619048" style="27"/>
  </cols>
  <sheetData>
    <row r="1" s="22" customFormat="1" customHeight="1" spans="1:22">
      <c r="A1" s="30" t="s">
        <v>116</v>
      </c>
      <c r="B1" s="342" t="s">
        <v>8</v>
      </c>
      <c r="C1" s="343"/>
      <c r="G1" s="33"/>
      <c r="H1" s="33"/>
      <c r="I1" s="115"/>
      <c r="J1" s="115"/>
      <c r="K1" s="115"/>
      <c r="L1" s="115"/>
      <c r="M1" s="34"/>
      <c r="N1" s="34"/>
      <c r="O1" s="34"/>
      <c r="P1" s="34"/>
      <c r="Q1" s="344"/>
      <c r="R1" s="344"/>
      <c r="S1" s="34"/>
      <c r="T1" s="34"/>
      <c r="V1" s="345"/>
    </row>
    <row r="2" s="23" customFormat="1" ht="21" customHeight="1" spans="1:22">
      <c r="A2" s="116" t="s">
        <v>473</v>
      </c>
      <c r="B2" s="117"/>
      <c r="C2" s="117"/>
      <c r="D2" s="117"/>
      <c r="E2" s="117"/>
      <c r="F2" s="117"/>
      <c r="G2" s="117"/>
      <c r="H2" s="117"/>
      <c r="I2" s="117"/>
      <c r="J2" s="117"/>
      <c r="K2" s="117"/>
      <c r="L2" s="117"/>
      <c r="M2" s="117"/>
      <c r="N2" s="117"/>
      <c r="O2" s="117"/>
      <c r="P2" s="117"/>
      <c r="Q2" s="117"/>
      <c r="R2" s="117"/>
      <c r="S2" s="117"/>
      <c r="T2" s="117"/>
      <c r="U2" s="117"/>
      <c r="V2" s="118"/>
    </row>
    <row r="3" s="23" customFormat="1" ht="18" customHeight="1" spans="1:22">
      <c r="A3" s="481" t="s">
        <v>468</v>
      </c>
      <c r="B3" s="481"/>
      <c r="C3" s="481"/>
      <c r="D3" s="481"/>
      <c r="E3" s="481"/>
      <c r="F3" s="481"/>
      <c r="G3" s="481"/>
      <c r="H3" s="481"/>
      <c r="I3" s="481"/>
      <c r="J3" s="481"/>
      <c r="K3" s="481"/>
      <c r="L3" s="481"/>
      <c r="M3" s="481"/>
      <c r="N3" s="481"/>
      <c r="O3" s="481"/>
      <c r="P3" s="481"/>
      <c r="Q3" s="481"/>
      <c r="R3" s="481"/>
      <c r="S3" s="481"/>
      <c r="T3" s="481"/>
      <c r="U3" s="481"/>
      <c r="V3" s="118"/>
    </row>
    <row r="4" s="23" customFormat="1" ht="11.2" customHeight="1" spans="1:22">
      <c r="A4" s="118"/>
      <c r="B4" s="118"/>
      <c r="C4" s="118"/>
      <c r="D4" s="118"/>
      <c r="E4" s="118"/>
      <c r="F4" s="118"/>
      <c r="G4" s="118"/>
      <c r="H4" s="118"/>
      <c r="I4" s="118"/>
      <c r="J4" s="118"/>
      <c r="K4" s="118"/>
      <c r="L4" s="118"/>
      <c r="M4" s="197"/>
      <c r="N4" s="197"/>
      <c r="O4" s="197"/>
      <c r="P4" s="197"/>
      <c r="Q4" s="346"/>
      <c r="R4" s="346"/>
      <c r="S4" s="197"/>
      <c r="T4" s="197"/>
      <c r="U4" s="179" t="s">
        <v>469</v>
      </c>
      <c r="V4" s="118"/>
    </row>
    <row r="5" ht="11.2" customHeight="1" spans="1:22">
      <c r="A5" s="39" t="e">
        <f>#REF!&amp;#REF!&amp;#REF!&amp;#REF!&amp;#REF!&amp;#REF!&amp;#REF!</f>
        <v>#REF!</v>
      </c>
      <c r="B5" s="39"/>
      <c r="C5" s="39"/>
      <c r="D5" s="39"/>
      <c r="E5" s="39"/>
      <c r="F5" s="39"/>
      <c r="G5" s="39"/>
      <c r="H5" s="39"/>
      <c r="I5" s="39"/>
      <c r="J5" s="39"/>
      <c r="K5" s="39"/>
      <c r="L5" s="39"/>
      <c r="M5" s="39"/>
      <c r="N5" s="39"/>
      <c r="O5" s="39"/>
      <c r="P5" s="39"/>
      <c r="Q5" s="39"/>
      <c r="R5" s="39"/>
      <c r="S5" s="39"/>
      <c r="T5" s="39"/>
      <c r="U5" s="39"/>
    </row>
    <row r="6" ht="11.2" customHeight="1" spans="1:22">
      <c r="A6" s="40" t="e">
        <f>#REF!&amp;#REF!</f>
        <v>#REF!</v>
      </c>
      <c r="B6" s="40"/>
      <c r="C6" s="40"/>
      <c r="D6" s="40"/>
      <c r="E6" s="40"/>
      <c r="F6" s="41"/>
      <c r="G6" s="41"/>
      <c r="H6" s="41"/>
      <c r="I6" s="242"/>
      <c r="J6" s="242"/>
      <c r="P6" s="198"/>
      <c r="S6" s="273"/>
      <c r="T6" s="273"/>
      <c r="U6" s="44" t="s">
        <v>35</v>
      </c>
    </row>
    <row r="7" s="71" customFormat="1" ht="32.25" customHeight="1" spans="1:22">
      <c r="A7" s="45" t="s">
        <v>102</v>
      </c>
      <c r="B7" s="274" t="s">
        <v>475</v>
      </c>
      <c r="C7" s="462" t="s">
        <v>476</v>
      </c>
      <c r="D7" s="46" t="s">
        <v>477</v>
      </c>
      <c r="E7" s="274" t="s">
        <v>488</v>
      </c>
      <c r="F7" s="46" t="s">
        <v>478</v>
      </c>
      <c r="G7" s="275" t="s">
        <v>479</v>
      </c>
      <c r="H7" s="275" t="s">
        <v>480</v>
      </c>
      <c r="I7" s="318" t="s">
        <v>481</v>
      </c>
      <c r="J7" s="318" t="s">
        <v>482</v>
      </c>
      <c r="K7" s="318" t="s">
        <v>483</v>
      </c>
      <c r="L7" s="318" t="s">
        <v>489</v>
      </c>
      <c r="M7" s="83" t="s">
        <v>337</v>
      </c>
      <c r="N7" s="83" t="s">
        <v>120</v>
      </c>
      <c r="O7" s="83" t="s">
        <v>121</v>
      </c>
      <c r="P7" s="48" t="s">
        <v>122</v>
      </c>
      <c r="Q7" s="335" t="s">
        <v>123</v>
      </c>
      <c r="R7" s="308" t="s">
        <v>168</v>
      </c>
      <c r="S7" s="347" t="s">
        <v>125</v>
      </c>
      <c r="T7" s="347" t="s">
        <v>486</v>
      </c>
      <c r="U7" s="46" t="s">
        <v>174</v>
      </c>
      <c r="V7" s="281" t="s">
        <v>346</v>
      </c>
    </row>
    <row r="8" s="25" customFormat="1" ht="17" customHeight="1" spans="1:22">
      <c r="A8" s="50">
        <v>1</v>
      </c>
      <c r="B8" s="51"/>
      <c r="C8" s="51"/>
      <c r="D8" s="51"/>
      <c r="E8" s="51"/>
      <c r="F8" s="288"/>
      <c r="G8" s="52"/>
      <c r="H8" s="52"/>
      <c r="I8" s="111"/>
      <c r="J8" s="348">
        <f t="shared" ref="J8:J34" si="0">IF(I8=0,0,K8/I8)</f>
        <v>0</v>
      </c>
      <c r="K8" s="349"/>
      <c r="L8" s="349"/>
      <c r="M8" s="55"/>
      <c r="N8" s="55"/>
      <c r="O8" s="55"/>
      <c r="P8" s="86">
        <f>N8+O8</f>
        <v>0</v>
      </c>
      <c r="Q8" s="340"/>
      <c r="R8" s="155">
        <f t="shared" ref="R8:R35" si="1">IF((Q8-P8)=0,0,Q8-P8)</f>
        <v>0</v>
      </c>
      <c r="S8" s="156">
        <f t="shared" ref="S8:S35" si="2">IF(R8=0,0,IF(R8=Q8,100,IF(P8&lt;0,-(R8/P8*100),IF(R8&gt;0,ABS(R8/P8*100),(R8/P8*100)))))</f>
        <v>0</v>
      </c>
      <c r="T8" s="350">
        <f t="shared" ref="T8:T34" si="3">IF(L8=0,0,Q8/L8)</f>
        <v>0</v>
      </c>
      <c r="U8" s="51"/>
      <c r="V8" s="50"/>
    </row>
    <row r="9" s="25" customFormat="1" ht="17" customHeight="1" spans="1:22">
      <c r="A9" s="50"/>
      <c r="B9" s="51"/>
      <c r="C9" s="51"/>
      <c r="D9" s="51"/>
      <c r="E9" s="51"/>
      <c r="F9" s="288"/>
      <c r="G9" s="52"/>
      <c r="H9" s="52"/>
      <c r="I9" s="111"/>
      <c r="J9" s="348">
        <f t="shared" si="0"/>
        <v>0</v>
      </c>
      <c r="K9" s="349"/>
      <c r="L9" s="349"/>
      <c r="M9" s="55"/>
      <c r="N9" s="55"/>
      <c r="O9" s="55"/>
      <c r="P9" s="86">
        <f t="shared" ref="P9:P34" si="4">N9+O9</f>
        <v>0</v>
      </c>
      <c r="Q9" s="340"/>
      <c r="R9" s="155">
        <f t="shared" si="1"/>
        <v>0</v>
      </c>
      <c r="S9" s="156">
        <f t="shared" si="2"/>
        <v>0</v>
      </c>
      <c r="T9" s="350">
        <f t="shared" si="3"/>
        <v>0</v>
      </c>
      <c r="U9" s="51"/>
      <c r="V9" s="50"/>
    </row>
    <row r="10" s="25" customFormat="1" ht="17" customHeight="1" spans="1:22">
      <c r="A10" s="50"/>
      <c r="B10" s="51"/>
      <c r="C10" s="51"/>
      <c r="D10" s="51"/>
      <c r="E10" s="51"/>
      <c r="F10" s="288"/>
      <c r="G10" s="52"/>
      <c r="H10" s="52"/>
      <c r="I10" s="111"/>
      <c r="J10" s="348">
        <f t="shared" si="0"/>
        <v>0</v>
      </c>
      <c r="K10" s="349"/>
      <c r="L10" s="349"/>
      <c r="M10" s="55"/>
      <c r="N10" s="55"/>
      <c r="O10" s="55"/>
      <c r="P10" s="86">
        <f t="shared" si="4"/>
        <v>0</v>
      </c>
      <c r="Q10" s="340"/>
      <c r="R10" s="155">
        <f t="shared" si="1"/>
        <v>0</v>
      </c>
      <c r="S10" s="156">
        <f t="shared" si="2"/>
        <v>0</v>
      </c>
      <c r="T10" s="350">
        <f t="shared" si="3"/>
        <v>0</v>
      </c>
      <c r="U10" s="51"/>
      <c r="V10" s="50"/>
    </row>
    <row r="11" s="25" customFormat="1" ht="17" customHeight="1" spans="1:22">
      <c r="A11" s="50"/>
      <c r="B11" s="51"/>
      <c r="C11" s="51"/>
      <c r="D11" s="51"/>
      <c r="E11" s="51"/>
      <c r="F11" s="288"/>
      <c r="G11" s="52"/>
      <c r="H11" s="52"/>
      <c r="I11" s="111"/>
      <c r="J11" s="348">
        <f t="shared" si="0"/>
        <v>0</v>
      </c>
      <c r="K11" s="349"/>
      <c r="L11" s="349"/>
      <c r="M11" s="55"/>
      <c r="N11" s="55"/>
      <c r="O11" s="55"/>
      <c r="P11" s="86">
        <f t="shared" si="4"/>
        <v>0</v>
      </c>
      <c r="Q11" s="340"/>
      <c r="R11" s="155">
        <f t="shared" si="1"/>
        <v>0</v>
      </c>
      <c r="S11" s="156">
        <f t="shared" si="2"/>
        <v>0</v>
      </c>
      <c r="T11" s="350">
        <f t="shared" si="3"/>
        <v>0</v>
      </c>
      <c r="U11" s="51"/>
      <c r="V11" s="50"/>
    </row>
    <row r="12" s="25" customFormat="1" ht="17" customHeight="1" spans="1:22">
      <c r="A12" s="50"/>
      <c r="B12" s="51"/>
      <c r="C12" s="51"/>
      <c r="D12" s="51"/>
      <c r="E12" s="51"/>
      <c r="F12" s="288"/>
      <c r="G12" s="52"/>
      <c r="H12" s="52"/>
      <c r="I12" s="111"/>
      <c r="J12" s="348">
        <f t="shared" si="0"/>
        <v>0</v>
      </c>
      <c r="K12" s="349"/>
      <c r="L12" s="349"/>
      <c r="M12" s="55"/>
      <c r="N12" s="55"/>
      <c r="O12" s="55"/>
      <c r="P12" s="86">
        <f t="shared" si="4"/>
        <v>0</v>
      </c>
      <c r="Q12" s="340"/>
      <c r="R12" s="155">
        <f t="shared" si="1"/>
        <v>0</v>
      </c>
      <c r="S12" s="156">
        <f t="shared" si="2"/>
        <v>0</v>
      </c>
      <c r="T12" s="350">
        <f t="shared" si="3"/>
        <v>0</v>
      </c>
      <c r="U12" s="51"/>
      <c r="V12" s="50"/>
    </row>
    <row r="13" s="25" customFormat="1" ht="17" customHeight="1" spans="1:22">
      <c r="A13" s="50"/>
      <c r="B13" s="51"/>
      <c r="C13" s="51"/>
      <c r="D13" s="51"/>
      <c r="E13" s="51"/>
      <c r="F13" s="288"/>
      <c r="G13" s="52"/>
      <c r="H13" s="52"/>
      <c r="I13" s="111"/>
      <c r="J13" s="348">
        <f t="shared" si="0"/>
        <v>0</v>
      </c>
      <c r="K13" s="349"/>
      <c r="L13" s="349"/>
      <c r="M13" s="55"/>
      <c r="N13" s="55"/>
      <c r="O13" s="55"/>
      <c r="P13" s="86">
        <f t="shared" si="4"/>
        <v>0</v>
      </c>
      <c r="Q13" s="340"/>
      <c r="R13" s="155">
        <f t="shared" si="1"/>
        <v>0</v>
      </c>
      <c r="S13" s="156">
        <f t="shared" si="2"/>
        <v>0</v>
      </c>
      <c r="T13" s="350">
        <f t="shared" si="3"/>
        <v>0</v>
      </c>
      <c r="U13" s="51"/>
      <c r="V13" s="50"/>
    </row>
    <row r="14" s="25" customFormat="1" ht="17" customHeight="1" spans="1:22">
      <c r="A14" s="50"/>
      <c r="B14" s="51"/>
      <c r="C14" s="51"/>
      <c r="D14" s="51"/>
      <c r="E14" s="51"/>
      <c r="F14" s="288"/>
      <c r="G14" s="52"/>
      <c r="H14" s="52"/>
      <c r="I14" s="111"/>
      <c r="J14" s="348">
        <f t="shared" si="0"/>
        <v>0</v>
      </c>
      <c r="K14" s="349"/>
      <c r="L14" s="349"/>
      <c r="M14" s="55"/>
      <c r="N14" s="55"/>
      <c r="O14" s="55"/>
      <c r="P14" s="86">
        <f t="shared" si="4"/>
        <v>0</v>
      </c>
      <c r="Q14" s="340"/>
      <c r="R14" s="155">
        <f t="shared" si="1"/>
        <v>0</v>
      </c>
      <c r="S14" s="156">
        <f t="shared" si="2"/>
        <v>0</v>
      </c>
      <c r="T14" s="350">
        <f t="shared" si="3"/>
        <v>0</v>
      </c>
      <c r="U14" s="51"/>
      <c r="V14" s="50"/>
    </row>
    <row r="15" s="25" customFormat="1" ht="17" customHeight="1" spans="1:22">
      <c r="A15" s="50"/>
      <c r="B15" s="51"/>
      <c r="C15" s="51"/>
      <c r="D15" s="51"/>
      <c r="E15" s="51"/>
      <c r="F15" s="288"/>
      <c r="G15" s="52"/>
      <c r="H15" s="52"/>
      <c r="I15" s="111"/>
      <c r="J15" s="348">
        <f t="shared" si="0"/>
        <v>0</v>
      </c>
      <c r="K15" s="349"/>
      <c r="L15" s="349"/>
      <c r="M15" s="55"/>
      <c r="N15" s="55"/>
      <c r="O15" s="55"/>
      <c r="P15" s="86">
        <f t="shared" si="4"/>
        <v>0</v>
      </c>
      <c r="Q15" s="340"/>
      <c r="R15" s="155">
        <f t="shared" si="1"/>
        <v>0</v>
      </c>
      <c r="S15" s="156">
        <f t="shared" si="2"/>
        <v>0</v>
      </c>
      <c r="T15" s="350">
        <f t="shared" si="3"/>
        <v>0</v>
      </c>
      <c r="U15" s="51"/>
      <c r="V15" s="50"/>
    </row>
    <row r="16" s="25" customFormat="1" ht="17" customHeight="1" spans="1:22">
      <c r="A16" s="50"/>
      <c r="B16" s="51"/>
      <c r="C16" s="51"/>
      <c r="D16" s="51"/>
      <c r="E16" s="51"/>
      <c r="F16" s="288"/>
      <c r="G16" s="52"/>
      <c r="H16" s="52"/>
      <c r="I16" s="111"/>
      <c r="J16" s="348">
        <f t="shared" si="0"/>
        <v>0</v>
      </c>
      <c r="K16" s="349"/>
      <c r="L16" s="349"/>
      <c r="M16" s="55"/>
      <c r="N16" s="55"/>
      <c r="O16" s="55"/>
      <c r="P16" s="86">
        <f t="shared" si="4"/>
        <v>0</v>
      </c>
      <c r="Q16" s="340"/>
      <c r="R16" s="155">
        <f t="shared" si="1"/>
        <v>0</v>
      </c>
      <c r="S16" s="156">
        <f t="shared" si="2"/>
        <v>0</v>
      </c>
      <c r="T16" s="350">
        <f t="shared" si="3"/>
        <v>0</v>
      </c>
      <c r="U16" s="51"/>
      <c r="V16" s="50"/>
    </row>
    <row r="17" s="25" customFormat="1" ht="17" customHeight="1" spans="1:22">
      <c r="A17" s="50"/>
      <c r="B17" s="51"/>
      <c r="C17" s="51"/>
      <c r="D17" s="51"/>
      <c r="E17" s="51"/>
      <c r="F17" s="288"/>
      <c r="G17" s="52"/>
      <c r="H17" s="52"/>
      <c r="I17" s="111"/>
      <c r="J17" s="348">
        <f t="shared" si="0"/>
        <v>0</v>
      </c>
      <c r="K17" s="349"/>
      <c r="L17" s="349"/>
      <c r="M17" s="55"/>
      <c r="N17" s="55"/>
      <c r="O17" s="55"/>
      <c r="P17" s="86">
        <f t="shared" si="4"/>
        <v>0</v>
      </c>
      <c r="Q17" s="340"/>
      <c r="R17" s="155">
        <f t="shared" si="1"/>
        <v>0</v>
      </c>
      <c r="S17" s="156">
        <f t="shared" si="2"/>
        <v>0</v>
      </c>
      <c r="T17" s="350">
        <f t="shared" si="3"/>
        <v>0</v>
      </c>
      <c r="U17" s="51"/>
      <c r="V17" s="50"/>
    </row>
    <row r="18" s="25" customFormat="1" ht="17" customHeight="1" spans="1:22">
      <c r="A18" s="50"/>
      <c r="B18" s="51"/>
      <c r="C18" s="51"/>
      <c r="D18" s="51"/>
      <c r="E18" s="51"/>
      <c r="F18" s="288"/>
      <c r="G18" s="52"/>
      <c r="H18" s="52"/>
      <c r="I18" s="111"/>
      <c r="J18" s="348">
        <f t="shared" si="0"/>
        <v>0</v>
      </c>
      <c r="K18" s="349"/>
      <c r="L18" s="349"/>
      <c r="M18" s="55"/>
      <c r="N18" s="55"/>
      <c r="O18" s="55"/>
      <c r="P18" s="86">
        <f t="shared" si="4"/>
        <v>0</v>
      </c>
      <c r="Q18" s="340"/>
      <c r="R18" s="155">
        <f t="shared" si="1"/>
        <v>0</v>
      </c>
      <c r="S18" s="156">
        <f t="shared" si="2"/>
        <v>0</v>
      </c>
      <c r="T18" s="350">
        <f t="shared" si="3"/>
        <v>0</v>
      </c>
      <c r="U18" s="51"/>
      <c r="V18" s="50"/>
    </row>
    <row r="19" s="25" customFormat="1" ht="17" customHeight="1" spans="1:22">
      <c r="A19" s="50"/>
      <c r="B19" s="51"/>
      <c r="C19" s="51"/>
      <c r="D19" s="51"/>
      <c r="E19" s="51"/>
      <c r="F19" s="288"/>
      <c r="G19" s="52"/>
      <c r="H19" s="52"/>
      <c r="I19" s="111"/>
      <c r="J19" s="348">
        <f t="shared" si="0"/>
        <v>0</v>
      </c>
      <c r="K19" s="349"/>
      <c r="L19" s="349"/>
      <c r="M19" s="55"/>
      <c r="N19" s="55"/>
      <c r="O19" s="55"/>
      <c r="P19" s="86">
        <f t="shared" si="4"/>
        <v>0</v>
      </c>
      <c r="Q19" s="340"/>
      <c r="R19" s="155">
        <f t="shared" si="1"/>
        <v>0</v>
      </c>
      <c r="S19" s="156">
        <f t="shared" si="2"/>
        <v>0</v>
      </c>
      <c r="T19" s="350">
        <f t="shared" si="3"/>
        <v>0</v>
      </c>
      <c r="U19" s="51"/>
      <c r="V19" s="50"/>
    </row>
    <row r="20" s="25" customFormat="1" ht="17" customHeight="1" spans="1:22">
      <c r="A20" s="50"/>
      <c r="B20" s="51"/>
      <c r="C20" s="51"/>
      <c r="D20" s="51"/>
      <c r="E20" s="51"/>
      <c r="F20" s="288"/>
      <c r="G20" s="52"/>
      <c r="H20" s="52"/>
      <c r="I20" s="111"/>
      <c r="J20" s="348">
        <f t="shared" si="0"/>
        <v>0</v>
      </c>
      <c r="K20" s="349"/>
      <c r="L20" s="349"/>
      <c r="M20" s="55"/>
      <c r="N20" s="55"/>
      <c r="O20" s="55"/>
      <c r="P20" s="86">
        <f t="shared" si="4"/>
        <v>0</v>
      </c>
      <c r="Q20" s="340"/>
      <c r="R20" s="155">
        <f t="shared" si="1"/>
        <v>0</v>
      </c>
      <c r="S20" s="156">
        <f t="shared" si="2"/>
        <v>0</v>
      </c>
      <c r="T20" s="350">
        <f t="shared" si="3"/>
        <v>0</v>
      </c>
      <c r="U20" s="51"/>
      <c r="V20" s="50"/>
    </row>
    <row r="21" s="25" customFormat="1" ht="17" customHeight="1" spans="1:22">
      <c r="A21" s="50"/>
      <c r="B21" s="51"/>
      <c r="C21" s="51"/>
      <c r="D21" s="51"/>
      <c r="E21" s="51"/>
      <c r="F21" s="288"/>
      <c r="G21" s="52"/>
      <c r="H21" s="52"/>
      <c r="I21" s="111"/>
      <c r="J21" s="348">
        <f t="shared" si="0"/>
        <v>0</v>
      </c>
      <c r="K21" s="349"/>
      <c r="L21" s="349"/>
      <c r="M21" s="55"/>
      <c r="N21" s="55"/>
      <c r="O21" s="55"/>
      <c r="P21" s="86">
        <f t="shared" si="4"/>
        <v>0</v>
      </c>
      <c r="Q21" s="340"/>
      <c r="R21" s="155">
        <f t="shared" si="1"/>
        <v>0</v>
      </c>
      <c r="S21" s="156">
        <f t="shared" si="2"/>
        <v>0</v>
      </c>
      <c r="T21" s="350">
        <f t="shared" si="3"/>
        <v>0</v>
      </c>
      <c r="U21" s="51"/>
      <c r="V21" s="50"/>
    </row>
    <row r="22" s="25" customFormat="1" ht="17" customHeight="1" spans="1:22">
      <c r="A22" s="50"/>
      <c r="B22" s="51"/>
      <c r="C22" s="51"/>
      <c r="D22" s="51"/>
      <c r="E22" s="51"/>
      <c r="F22" s="288"/>
      <c r="G22" s="52"/>
      <c r="H22" s="52"/>
      <c r="I22" s="111"/>
      <c r="J22" s="348">
        <f t="shared" si="0"/>
        <v>0</v>
      </c>
      <c r="K22" s="349"/>
      <c r="L22" s="349"/>
      <c r="M22" s="55"/>
      <c r="N22" s="55"/>
      <c r="O22" s="55"/>
      <c r="P22" s="86">
        <f t="shared" si="4"/>
        <v>0</v>
      </c>
      <c r="Q22" s="340"/>
      <c r="R22" s="155">
        <f t="shared" si="1"/>
        <v>0</v>
      </c>
      <c r="S22" s="156">
        <f t="shared" si="2"/>
        <v>0</v>
      </c>
      <c r="T22" s="350">
        <f t="shared" si="3"/>
        <v>0</v>
      </c>
      <c r="U22" s="51"/>
      <c r="V22" s="50"/>
    </row>
    <row r="23" s="25" customFormat="1" ht="17" customHeight="1" spans="1:22">
      <c r="A23" s="50"/>
      <c r="B23" s="51"/>
      <c r="C23" s="51"/>
      <c r="D23" s="51"/>
      <c r="E23" s="51"/>
      <c r="F23" s="288"/>
      <c r="G23" s="52"/>
      <c r="H23" s="52"/>
      <c r="I23" s="111"/>
      <c r="J23" s="348">
        <f t="shared" si="0"/>
        <v>0</v>
      </c>
      <c r="K23" s="349"/>
      <c r="L23" s="349"/>
      <c r="M23" s="55"/>
      <c r="N23" s="55"/>
      <c r="O23" s="55"/>
      <c r="P23" s="86">
        <f t="shared" si="4"/>
        <v>0</v>
      </c>
      <c r="Q23" s="340"/>
      <c r="R23" s="155">
        <f t="shared" si="1"/>
        <v>0</v>
      </c>
      <c r="S23" s="156">
        <f t="shared" si="2"/>
        <v>0</v>
      </c>
      <c r="T23" s="350">
        <f t="shared" si="3"/>
        <v>0</v>
      </c>
      <c r="U23" s="51"/>
      <c r="V23" s="50"/>
    </row>
    <row r="24" s="25" customFormat="1" ht="17" customHeight="1" spans="1:22">
      <c r="A24" s="50"/>
      <c r="B24" s="51"/>
      <c r="C24" s="51"/>
      <c r="D24" s="51"/>
      <c r="E24" s="51"/>
      <c r="F24" s="288"/>
      <c r="G24" s="52"/>
      <c r="H24" s="52"/>
      <c r="I24" s="111"/>
      <c r="J24" s="348">
        <f t="shared" si="0"/>
        <v>0</v>
      </c>
      <c r="K24" s="349"/>
      <c r="L24" s="349"/>
      <c r="M24" s="55"/>
      <c r="N24" s="55"/>
      <c r="O24" s="55"/>
      <c r="P24" s="86">
        <f t="shared" si="4"/>
        <v>0</v>
      </c>
      <c r="Q24" s="340"/>
      <c r="R24" s="155">
        <f t="shared" si="1"/>
        <v>0</v>
      </c>
      <c r="S24" s="156">
        <f t="shared" si="2"/>
        <v>0</v>
      </c>
      <c r="T24" s="350">
        <f t="shared" si="3"/>
        <v>0</v>
      </c>
      <c r="U24" s="51"/>
      <c r="V24" s="50"/>
    </row>
    <row r="25" s="25" customFormat="1" ht="17" customHeight="1" spans="1:22">
      <c r="A25" s="50"/>
      <c r="B25" s="51"/>
      <c r="C25" s="51"/>
      <c r="D25" s="51"/>
      <c r="E25" s="51"/>
      <c r="F25" s="288"/>
      <c r="G25" s="52"/>
      <c r="H25" s="52"/>
      <c r="I25" s="111"/>
      <c r="J25" s="348">
        <f t="shared" si="0"/>
        <v>0</v>
      </c>
      <c r="K25" s="349"/>
      <c r="L25" s="349"/>
      <c r="M25" s="55"/>
      <c r="N25" s="55"/>
      <c r="O25" s="55"/>
      <c r="P25" s="86">
        <f t="shared" si="4"/>
        <v>0</v>
      </c>
      <c r="Q25" s="340"/>
      <c r="R25" s="155">
        <f t="shared" si="1"/>
        <v>0</v>
      </c>
      <c r="S25" s="156">
        <f t="shared" si="2"/>
        <v>0</v>
      </c>
      <c r="T25" s="350">
        <f t="shared" si="3"/>
        <v>0</v>
      </c>
      <c r="U25" s="51"/>
      <c r="V25" s="50"/>
    </row>
    <row r="26" s="25" customFormat="1" ht="17" customHeight="1" spans="1:22">
      <c r="A26" s="50"/>
      <c r="B26" s="51"/>
      <c r="C26" s="51"/>
      <c r="D26" s="51"/>
      <c r="E26" s="51"/>
      <c r="F26" s="288"/>
      <c r="G26" s="52"/>
      <c r="H26" s="52"/>
      <c r="I26" s="111"/>
      <c r="J26" s="348">
        <f t="shared" si="0"/>
        <v>0</v>
      </c>
      <c r="K26" s="349"/>
      <c r="L26" s="349"/>
      <c r="M26" s="55"/>
      <c r="N26" s="55"/>
      <c r="O26" s="55"/>
      <c r="P26" s="86">
        <f t="shared" si="4"/>
        <v>0</v>
      </c>
      <c r="Q26" s="340"/>
      <c r="R26" s="155">
        <f t="shared" si="1"/>
        <v>0</v>
      </c>
      <c r="S26" s="156">
        <f t="shared" si="2"/>
        <v>0</v>
      </c>
      <c r="T26" s="350">
        <f t="shared" si="3"/>
        <v>0</v>
      </c>
      <c r="U26" s="51"/>
      <c r="V26" s="50"/>
    </row>
    <row r="27" s="25" customFormat="1" ht="17" customHeight="1" spans="1:22">
      <c r="A27" s="50"/>
      <c r="B27" s="51"/>
      <c r="C27" s="51"/>
      <c r="D27" s="51"/>
      <c r="E27" s="51"/>
      <c r="F27" s="288"/>
      <c r="G27" s="52"/>
      <c r="H27" s="52"/>
      <c r="I27" s="111"/>
      <c r="J27" s="348">
        <f t="shared" si="0"/>
        <v>0</v>
      </c>
      <c r="K27" s="349"/>
      <c r="L27" s="349"/>
      <c r="M27" s="55"/>
      <c r="N27" s="55"/>
      <c r="O27" s="55"/>
      <c r="P27" s="86">
        <f t="shared" si="4"/>
        <v>0</v>
      </c>
      <c r="Q27" s="340"/>
      <c r="R27" s="155">
        <f t="shared" si="1"/>
        <v>0</v>
      </c>
      <c r="S27" s="156">
        <f t="shared" si="2"/>
        <v>0</v>
      </c>
      <c r="T27" s="350">
        <f t="shared" si="3"/>
        <v>0</v>
      </c>
      <c r="U27" s="51"/>
      <c r="V27" s="50"/>
    </row>
    <row r="28" s="25" customFormat="1" ht="17" customHeight="1" spans="1:22">
      <c r="A28" s="50"/>
      <c r="B28" s="51"/>
      <c r="C28" s="51"/>
      <c r="D28" s="51"/>
      <c r="E28" s="51"/>
      <c r="F28" s="288"/>
      <c r="G28" s="52"/>
      <c r="H28" s="52"/>
      <c r="I28" s="111"/>
      <c r="J28" s="348">
        <f t="shared" si="0"/>
        <v>0</v>
      </c>
      <c r="K28" s="349"/>
      <c r="L28" s="349"/>
      <c r="M28" s="55"/>
      <c r="N28" s="55"/>
      <c r="O28" s="55"/>
      <c r="P28" s="86">
        <f t="shared" si="4"/>
        <v>0</v>
      </c>
      <c r="Q28" s="340"/>
      <c r="R28" s="155">
        <f t="shared" si="1"/>
        <v>0</v>
      </c>
      <c r="S28" s="156">
        <f t="shared" si="2"/>
        <v>0</v>
      </c>
      <c r="T28" s="350">
        <f t="shared" si="3"/>
        <v>0</v>
      </c>
      <c r="U28" s="51"/>
      <c r="V28" s="50"/>
    </row>
    <row r="29" s="25" customFormat="1" ht="17" customHeight="1" spans="1:22">
      <c r="A29" s="50"/>
      <c r="B29" s="51"/>
      <c r="C29" s="51"/>
      <c r="D29" s="51"/>
      <c r="E29" s="51"/>
      <c r="F29" s="288"/>
      <c r="G29" s="52"/>
      <c r="H29" s="52"/>
      <c r="I29" s="111"/>
      <c r="J29" s="348">
        <f t="shared" si="0"/>
        <v>0</v>
      </c>
      <c r="K29" s="349"/>
      <c r="L29" s="349"/>
      <c r="M29" s="55"/>
      <c r="N29" s="55"/>
      <c r="O29" s="55"/>
      <c r="P29" s="86">
        <f t="shared" si="4"/>
        <v>0</v>
      </c>
      <c r="Q29" s="340"/>
      <c r="R29" s="155">
        <f t="shared" si="1"/>
        <v>0</v>
      </c>
      <c r="S29" s="156">
        <f t="shared" si="2"/>
        <v>0</v>
      </c>
      <c r="T29" s="350">
        <f t="shared" si="3"/>
        <v>0</v>
      </c>
      <c r="U29" s="51"/>
      <c r="V29" s="50"/>
    </row>
    <row r="30" s="25" customFormat="1" ht="17" customHeight="1" spans="1:22">
      <c r="A30" s="50"/>
      <c r="B30" s="51"/>
      <c r="C30" s="51"/>
      <c r="D30" s="51"/>
      <c r="E30" s="51"/>
      <c r="F30" s="288"/>
      <c r="G30" s="52"/>
      <c r="H30" s="52"/>
      <c r="I30" s="111"/>
      <c r="J30" s="348">
        <f t="shared" si="0"/>
        <v>0</v>
      </c>
      <c r="K30" s="349"/>
      <c r="L30" s="349"/>
      <c r="M30" s="55"/>
      <c r="N30" s="55"/>
      <c r="O30" s="55"/>
      <c r="P30" s="86">
        <f t="shared" si="4"/>
        <v>0</v>
      </c>
      <c r="Q30" s="340"/>
      <c r="R30" s="155">
        <f t="shared" si="1"/>
        <v>0</v>
      </c>
      <c r="S30" s="156">
        <f t="shared" si="2"/>
        <v>0</v>
      </c>
      <c r="T30" s="350">
        <f t="shared" si="3"/>
        <v>0</v>
      </c>
      <c r="U30" s="51"/>
      <c r="V30" s="50"/>
    </row>
    <row r="31" s="25" customFormat="1" ht="17" customHeight="1" spans="1:22">
      <c r="A31" s="50"/>
      <c r="B31" s="51"/>
      <c r="C31" s="51"/>
      <c r="D31" s="51"/>
      <c r="E31" s="51"/>
      <c r="F31" s="288"/>
      <c r="G31" s="52"/>
      <c r="H31" s="52"/>
      <c r="I31" s="111"/>
      <c r="J31" s="348">
        <f t="shared" si="0"/>
        <v>0</v>
      </c>
      <c r="K31" s="349"/>
      <c r="L31" s="349"/>
      <c r="M31" s="55"/>
      <c r="N31" s="55"/>
      <c r="O31" s="55"/>
      <c r="P31" s="86">
        <f t="shared" si="4"/>
        <v>0</v>
      </c>
      <c r="Q31" s="340"/>
      <c r="R31" s="155">
        <f t="shared" si="1"/>
        <v>0</v>
      </c>
      <c r="S31" s="156">
        <f t="shared" si="2"/>
        <v>0</v>
      </c>
      <c r="T31" s="350">
        <f t="shared" si="3"/>
        <v>0</v>
      </c>
      <c r="U31" s="51"/>
      <c r="V31" s="50"/>
    </row>
    <row r="32" s="25" customFormat="1" ht="17" customHeight="1" spans="1:22">
      <c r="A32" s="50"/>
      <c r="B32" s="51"/>
      <c r="C32" s="51"/>
      <c r="D32" s="51"/>
      <c r="E32" s="51"/>
      <c r="F32" s="288"/>
      <c r="G32" s="52"/>
      <c r="H32" s="52"/>
      <c r="I32" s="111"/>
      <c r="J32" s="348">
        <f t="shared" si="0"/>
        <v>0</v>
      </c>
      <c r="K32" s="349"/>
      <c r="L32" s="349"/>
      <c r="M32" s="55"/>
      <c r="N32" s="55"/>
      <c r="O32" s="55"/>
      <c r="P32" s="86">
        <f t="shared" si="4"/>
        <v>0</v>
      </c>
      <c r="Q32" s="340"/>
      <c r="R32" s="155">
        <f t="shared" si="1"/>
        <v>0</v>
      </c>
      <c r="S32" s="156">
        <f t="shared" si="2"/>
        <v>0</v>
      </c>
      <c r="T32" s="350">
        <f t="shared" si="3"/>
        <v>0</v>
      </c>
      <c r="U32" s="51"/>
      <c r="V32" s="50"/>
    </row>
    <row r="33" s="25" customFormat="1" ht="17" customHeight="1" spans="1:22">
      <c r="A33" s="50"/>
      <c r="B33" s="51"/>
      <c r="C33" s="51"/>
      <c r="D33" s="51"/>
      <c r="E33" s="51"/>
      <c r="F33" s="288"/>
      <c r="G33" s="52"/>
      <c r="H33" s="52"/>
      <c r="I33" s="111"/>
      <c r="J33" s="348">
        <f t="shared" si="0"/>
        <v>0</v>
      </c>
      <c r="K33" s="349"/>
      <c r="L33" s="349"/>
      <c r="M33" s="55"/>
      <c r="N33" s="55"/>
      <c r="O33" s="55"/>
      <c r="P33" s="86">
        <f t="shared" si="4"/>
        <v>0</v>
      </c>
      <c r="Q33" s="340"/>
      <c r="R33" s="155">
        <f t="shared" si="1"/>
        <v>0</v>
      </c>
      <c r="S33" s="156">
        <f t="shared" si="2"/>
        <v>0</v>
      </c>
      <c r="T33" s="350">
        <f t="shared" si="3"/>
        <v>0</v>
      </c>
      <c r="U33" s="51"/>
      <c r="V33" s="50"/>
    </row>
    <row r="34" s="25" customFormat="1" ht="17" customHeight="1" spans="1:22">
      <c r="A34" s="50"/>
      <c r="B34" s="51"/>
      <c r="C34" s="51"/>
      <c r="D34" s="51"/>
      <c r="E34" s="51"/>
      <c r="F34" s="288"/>
      <c r="G34" s="52"/>
      <c r="H34" s="52"/>
      <c r="I34" s="111"/>
      <c r="J34" s="348">
        <f t="shared" si="0"/>
        <v>0</v>
      </c>
      <c r="K34" s="349"/>
      <c r="L34" s="349"/>
      <c r="M34" s="55"/>
      <c r="N34" s="55"/>
      <c r="O34" s="55"/>
      <c r="P34" s="86">
        <f t="shared" si="4"/>
        <v>0</v>
      </c>
      <c r="Q34" s="340"/>
      <c r="R34" s="155">
        <f t="shared" si="1"/>
        <v>0</v>
      </c>
      <c r="S34" s="156">
        <f t="shared" si="2"/>
        <v>0</v>
      </c>
      <c r="T34" s="350">
        <f t="shared" si="3"/>
        <v>0</v>
      </c>
      <c r="U34" s="51"/>
      <c r="V34" s="50"/>
    </row>
    <row r="35" s="26" customFormat="1" ht="17" customHeight="1" spans="1:22">
      <c r="A35" s="56"/>
      <c r="B35" s="57" t="s">
        <v>72</v>
      </c>
      <c r="C35" s="57"/>
      <c r="D35" s="56"/>
      <c r="E35" s="56"/>
      <c r="F35" s="293"/>
      <c r="G35" s="58"/>
      <c r="H35" s="58"/>
      <c r="I35" s="112"/>
      <c r="J35" s="112"/>
      <c r="K35" s="173">
        <f>ROUND(SUM(K8:K34),2)</f>
        <v>0</v>
      </c>
      <c r="L35" s="173"/>
      <c r="M35" s="54"/>
      <c r="N35" s="54">
        <f>ROUND(SUM(N8:N34),2)</f>
        <v>0</v>
      </c>
      <c r="O35" s="54">
        <f>ROUND(SUM(O8:O34),2)</f>
        <v>0</v>
      </c>
      <c r="P35" s="54">
        <f>ROUND(SUM(P8:P34),2)</f>
        <v>0</v>
      </c>
      <c r="Q35" s="54">
        <f>ROUND(SUM(Q8:Q34),2)</f>
        <v>0</v>
      </c>
      <c r="R35" s="54">
        <f t="shared" si="1"/>
        <v>0</v>
      </c>
      <c r="S35" s="183">
        <f t="shared" si="2"/>
        <v>0</v>
      </c>
      <c r="T35" s="204"/>
      <c r="U35" s="56"/>
      <c r="V35" s="127"/>
    </row>
    <row r="36" ht="13.05" customHeight="1" spans="1:22">
      <c r="A36" s="27" t="e">
        <f>#REF!&amp;#REF!</f>
        <v>#REF!</v>
      </c>
      <c r="K36" s="120" t="e">
        <f>#REF!</f>
        <v>#REF!</v>
      </c>
    </row>
    <row r="37" ht="13.05" customHeight="1" spans="1:22">
      <c r="A37" s="27" t="e">
        <f>#REF!&amp;#REF!&amp;#REF!&amp;#REF!&amp;#REF!&amp;#REF!&amp;#REF!</f>
        <v>#REF!</v>
      </c>
      <c r="K37" s="120" t="e">
        <f>#REF!&amp;#REF!</f>
        <v>#REF!</v>
      </c>
    </row>
  </sheetData>
  <sheetProtection formatCells="0" formatColumns="0" formatRows="0" insertRows="0" deleteRows="0" autoFilter="0"/>
  <mergeCells count="3">
    <mergeCell ref="A2:U2"/>
    <mergeCell ref="A3:U3"/>
    <mergeCell ref="A5:U5"/>
  </mergeCells>
  <hyperlinks>
    <hyperlink ref="B1" location="参数!M56" display="返回索引页"/>
    <hyperlink ref="A1" location="非流动资产汇总表!B15" display="返回"/>
  </hyperlinks>
  <printOptions horizontalCentered="1"/>
  <pageMargins left="0.669291338582677" right="0.669291338582677" top="0.61" bottom="0.61" header="1.18" footer="0.51"/>
  <pageSetup paperSize="9" scale="87" orientation="landscape" blackAndWhite="1"/>
  <headerFooter alignWithMargins="0">
    <oddHeader>&amp;R&amp;8共&amp;N页第&amp;P页</oddHeader>
    <oddFooter>&amp;L&amp;8 &amp;C&amp;8 &amp;R&amp;8</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38"/>
  <sheetViews>
    <sheetView showGridLines="0" showZeros="0" defaultGridColor="0" colorId="38" workbookViewId="0">
      <pane ySplit="7" topLeftCell="A22" activePane="bottomLeft" state="frozen"/>
      <selection/>
      <selection pane="bottomLeft" activeCell="A36" sqref="$A8:$XFD36"/>
    </sheetView>
  </sheetViews>
  <sheetFormatPr defaultColWidth="9.07619047619048" defaultRowHeight="15" customHeight="1"/>
  <cols>
    <col min="1" max="1" width="4.28571428571429" style="27" customWidth="1"/>
    <col min="2" max="2" width="11.2857142857143" style="27" customWidth="1"/>
    <col min="3" max="3" width="20.9238095238095" style="27" hidden="1" customWidth="1" outlineLevel="1"/>
    <col min="4" max="4" width="19" style="27" customWidth="1" collapsed="1"/>
    <col min="5" max="5" width="19" style="27" hidden="1" customWidth="1" outlineLevel="1"/>
    <col min="6" max="6" width="9.71428571428571" style="27" hidden="1" customWidth="1" outlineLevel="1"/>
    <col min="7" max="11" width="19" style="27" hidden="1" customWidth="1" outlineLevel="1"/>
    <col min="12" max="12" width="6.57142857142857" style="27" customWidth="1" collapsed="1"/>
    <col min="13" max="13" width="7.71428571428571" style="28" customWidth="1"/>
    <col min="14" max="14" width="5.28571428571429" style="120" customWidth="1"/>
    <col min="15" max="15" width="11.7142857142857" style="120" customWidth="1"/>
    <col min="16" max="16" width="7.92380952380952" style="29" customWidth="1"/>
    <col min="17" max="20" width="12.7142857142857" style="29" hidden="1" customWidth="1" outlineLevel="1"/>
    <col min="21" max="21" width="12.0761904761905" style="29" customWidth="1" collapsed="1"/>
    <col min="22" max="22" width="12.0761904761905" style="29" customWidth="1"/>
    <col min="23" max="23" width="10.4285714285714" style="29" customWidth="1"/>
    <col min="24" max="24" width="12.0761904761905" style="29" customWidth="1"/>
    <col min="25" max="25" width="7.57142857142857" style="230" customWidth="1"/>
    <col min="26" max="26" width="12.0761904761905" style="29" customWidth="1"/>
    <col min="27" max="27" width="6.71428571428571" style="29" customWidth="1"/>
    <col min="28" max="28" width="9" style="29" customWidth="1"/>
    <col min="29" max="29" width="13.2857142857143" style="27" customWidth="1"/>
    <col min="30" max="30" width="4.71428571428571" style="39" customWidth="1"/>
    <col min="31" max="31" width="17.2857142857143" style="27" customWidth="1" outlineLevel="1"/>
    <col min="32" max="32" width="12.9238095238095" style="27" customWidth="1" outlineLevel="1"/>
    <col min="33" max="33" width="2.71428571428571" style="27" customWidth="1"/>
    <col min="34" max="54" width="9.07619047619048" style="27" outlineLevel="1"/>
    <col min="55" max="16384" width="9.07619047619048" style="27"/>
  </cols>
  <sheetData>
    <row r="1" s="22" customFormat="1" customHeight="1" spans="1:54">
      <c r="A1" s="30" t="s">
        <v>116</v>
      </c>
      <c r="B1" s="342" t="s">
        <v>8</v>
      </c>
      <c r="C1" s="342"/>
      <c r="M1" s="33"/>
      <c r="N1" s="115"/>
      <c r="O1" s="115"/>
      <c r="P1" s="34"/>
      <c r="Q1" s="34"/>
      <c r="R1" s="34"/>
      <c r="S1" s="34"/>
      <c r="T1" s="34"/>
      <c r="U1" s="34"/>
      <c r="V1" s="34"/>
      <c r="W1" s="34"/>
      <c r="X1" s="34"/>
      <c r="Y1" s="231"/>
      <c r="Z1" s="34"/>
      <c r="AA1" s="34"/>
      <c r="AB1" s="34"/>
      <c r="AD1" s="345"/>
    </row>
    <row r="2" s="23" customFormat="1" ht="18" customHeight="1" spans="1:54">
      <c r="A2" s="116" t="s">
        <v>490</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8"/>
    </row>
    <row r="3" s="23" customFormat="1" ht="11.2" customHeight="1" spans="1:54">
      <c r="A3" s="118"/>
      <c r="B3" s="118"/>
      <c r="C3" s="118"/>
      <c r="D3" s="118"/>
      <c r="E3" s="118"/>
      <c r="F3" s="118"/>
      <c r="G3" s="118"/>
      <c r="H3" s="118"/>
      <c r="I3" s="118"/>
      <c r="J3" s="118"/>
      <c r="K3" s="118"/>
      <c r="L3" s="118"/>
      <c r="M3" s="118"/>
      <c r="N3" s="118"/>
      <c r="O3" s="118"/>
      <c r="P3" s="197"/>
      <c r="Q3" s="197"/>
      <c r="R3" s="197"/>
      <c r="S3" s="197"/>
      <c r="T3" s="197"/>
      <c r="U3" s="197"/>
      <c r="V3" s="197"/>
      <c r="W3" s="197"/>
      <c r="X3" s="197"/>
      <c r="Y3" s="118"/>
      <c r="Z3" s="197"/>
      <c r="AA3" s="197"/>
      <c r="AB3" s="197"/>
      <c r="AC3" s="38" t="s">
        <v>491</v>
      </c>
      <c r="AD3" s="118"/>
    </row>
    <row r="4" ht="11.2" customHeight="1" spans="1:54">
      <c r="A4" s="39" t="e">
        <f>#REF!&amp;#REF!&amp;#REF!&amp;#REF!&amp;#REF!&amp;#REF!&amp;#REF!</f>
        <v>#REF!</v>
      </c>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row>
    <row r="5" ht="11.2" customHeight="1" spans="1:54">
      <c r="A5" s="40" t="e">
        <f>#REF!&amp;#REF!</f>
        <v>#REF!</v>
      </c>
      <c r="B5" s="40"/>
      <c r="C5" s="40"/>
      <c r="D5" s="40"/>
      <c r="E5" s="40"/>
      <c r="F5" s="40"/>
      <c r="G5" s="40"/>
      <c r="H5" s="40"/>
      <c r="I5" s="40"/>
      <c r="J5" s="40"/>
      <c r="K5" s="40"/>
      <c r="L5" s="41"/>
      <c r="M5" s="41"/>
      <c r="N5" s="242"/>
      <c r="O5" s="242"/>
      <c r="P5" s="198"/>
      <c r="Q5" s="88"/>
      <c r="R5" s="88"/>
      <c r="S5" s="88"/>
      <c r="T5" s="88"/>
      <c r="V5" s="198"/>
      <c r="W5" s="88"/>
      <c r="AA5" s="273"/>
      <c r="AB5" s="273"/>
      <c r="AC5" s="44" t="s">
        <v>35</v>
      </c>
    </row>
    <row r="6" s="71" customFormat="1" ht="12.75" customHeight="1" spans="1:54">
      <c r="A6" s="45" t="s">
        <v>102</v>
      </c>
      <c r="B6" s="110" t="s">
        <v>492</v>
      </c>
      <c r="C6" s="462" t="s">
        <v>493</v>
      </c>
      <c r="D6" s="110" t="s">
        <v>494</v>
      </c>
      <c r="E6" s="462" t="s">
        <v>427</v>
      </c>
      <c r="F6" s="462" t="s">
        <v>428</v>
      </c>
      <c r="G6" s="462" t="s">
        <v>429</v>
      </c>
      <c r="H6" s="462" t="s">
        <v>495</v>
      </c>
      <c r="I6" s="462" t="s">
        <v>496</v>
      </c>
      <c r="J6" s="462" t="s">
        <v>497</v>
      </c>
      <c r="K6" s="462" t="s">
        <v>498</v>
      </c>
      <c r="L6" s="274" t="s">
        <v>432</v>
      </c>
      <c r="M6" s="110" t="s">
        <v>499</v>
      </c>
      <c r="N6" s="463" t="s">
        <v>500</v>
      </c>
      <c r="O6" s="110" t="s">
        <v>501</v>
      </c>
      <c r="P6" s="83" t="s">
        <v>502</v>
      </c>
      <c r="Q6" s="83" t="s">
        <v>120</v>
      </c>
      <c r="R6" s="83"/>
      <c r="S6" s="83" t="s">
        <v>121</v>
      </c>
      <c r="T6" s="83"/>
      <c r="U6" s="276" t="s">
        <v>122</v>
      </c>
      <c r="V6" s="78"/>
      <c r="W6" s="277" t="s">
        <v>123</v>
      </c>
      <c r="X6" s="278"/>
      <c r="Y6" s="278"/>
      <c r="Z6" s="279"/>
      <c r="AA6" s="280" t="s">
        <v>125</v>
      </c>
      <c r="AB6" s="280" t="s">
        <v>437</v>
      </c>
      <c r="AC6" s="46" t="s">
        <v>174</v>
      </c>
      <c r="AD6" s="281" t="s">
        <v>346</v>
      </c>
      <c r="AE6" s="464" t="s">
        <v>472</v>
      </c>
      <c r="AF6" s="465" t="s">
        <v>503</v>
      </c>
      <c r="AG6" s="466"/>
      <c r="AH6" s="417" t="s">
        <v>439</v>
      </c>
      <c r="AI6" s="418" t="s">
        <v>440</v>
      </c>
      <c r="AJ6" s="419"/>
      <c r="AK6" s="418" t="s">
        <v>441</v>
      </c>
      <c r="AL6" s="420"/>
      <c r="AM6" s="421" t="s">
        <v>442</v>
      </c>
      <c r="AN6" s="422" t="s">
        <v>443</v>
      </c>
      <c r="AO6" s="422" t="s">
        <v>444</v>
      </c>
      <c r="AP6" s="418" t="s">
        <v>445</v>
      </c>
      <c r="AQ6" s="423" t="s">
        <v>446</v>
      </c>
      <c r="AR6" s="422" t="s">
        <v>447</v>
      </c>
      <c r="AS6" s="424" t="s">
        <v>448</v>
      </c>
      <c r="AT6" s="421" t="s">
        <v>449</v>
      </c>
      <c r="AU6" s="425" t="s">
        <v>450</v>
      </c>
      <c r="AV6" s="426" t="s">
        <v>451</v>
      </c>
      <c r="AW6" s="427" t="s">
        <v>452</v>
      </c>
      <c r="AX6" s="421" t="s">
        <v>453</v>
      </c>
      <c r="AY6" s="428" t="s">
        <v>454</v>
      </c>
      <c r="AZ6" s="429" t="s">
        <v>455</v>
      </c>
      <c r="BA6" s="429" t="s">
        <v>456</v>
      </c>
      <c r="BB6" s="430" t="e">
        <f>#REF!&amp;"/"&amp;#REF!&amp;"/"&amp;#REF!</f>
        <v>#REF!</v>
      </c>
    </row>
    <row r="7" s="71" customFormat="1" ht="13.05" customHeight="1" spans="1:54">
      <c r="A7" s="251"/>
      <c r="B7" s="336"/>
      <c r="C7" s="467"/>
      <c r="D7" s="336"/>
      <c r="E7" s="467"/>
      <c r="F7" s="467"/>
      <c r="G7" s="467"/>
      <c r="H7" s="467"/>
      <c r="I7" s="467"/>
      <c r="J7" s="467"/>
      <c r="K7" s="467"/>
      <c r="L7" s="283"/>
      <c r="M7" s="336"/>
      <c r="N7" s="468"/>
      <c r="O7" s="336"/>
      <c r="P7" s="469"/>
      <c r="Q7" s="470" t="s">
        <v>457</v>
      </c>
      <c r="R7" s="470" t="s">
        <v>458</v>
      </c>
      <c r="S7" s="470" t="s">
        <v>457</v>
      </c>
      <c r="T7" s="470" t="s">
        <v>458</v>
      </c>
      <c r="U7" s="470" t="s">
        <v>457</v>
      </c>
      <c r="V7" s="48" t="s">
        <v>458</v>
      </c>
      <c r="W7" s="285" t="s">
        <v>459</v>
      </c>
      <c r="X7" s="49" t="s">
        <v>460</v>
      </c>
      <c r="Y7" s="400" t="s">
        <v>461</v>
      </c>
      <c r="Z7" s="49" t="s">
        <v>123</v>
      </c>
      <c r="AA7" s="286"/>
      <c r="AB7" s="286"/>
      <c r="AC7" s="282"/>
      <c r="AD7" s="287"/>
      <c r="AE7" s="471"/>
      <c r="AF7" s="465"/>
      <c r="AG7" s="472"/>
      <c r="AH7" s="432"/>
      <c r="AI7" s="418" t="s">
        <v>462</v>
      </c>
      <c r="AJ7" s="423" t="s">
        <v>463</v>
      </c>
      <c r="AK7" s="418" t="s">
        <v>464</v>
      </c>
      <c r="AL7" s="422" t="s">
        <v>463</v>
      </c>
      <c r="AM7" s="433"/>
      <c r="AN7" s="420"/>
      <c r="AO7" s="422" t="s">
        <v>444</v>
      </c>
      <c r="AP7" s="418" t="s">
        <v>445</v>
      </c>
      <c r="AQ7" s="423" t="s">
        <v>446</v>
      </c>
      <c r="AR7" s="420"/>
      <c r="AS7" s="434"/>
      <c r="AT7" s="435"/>
      <c r="AU7" s="426"/>
      <c r="AV7" s="426"/>
      <c r="AW7" s="436"/>
      <c r="AX7" s="435"/>
      <c r="AY7" s="437"/>
      <c r="AZ7" s="438"/>
      <c r="BA7" s="438"/>
      <c r="BB7" s="439" t="s">
        <v>465</v>
      </c>
    </row>
    <row r="8" s="25" customFormat="1" ht="16.05" customHeight="1" spans="1:54">
      <c r="A8" s="50">
        <v>1</v>
      </c>
      <c r="B8" s="51"/>
      <c r="C8" s="51"/>
      <c r="D8" s="51"/>
      <c r="E8" s="51"/>
      <c r="F8" s="51"/>
      <c r="G8" s="51"/>
      <c r="H8" s="51"/>
      <c r="I8" s="51"/>
      <c r="J8" s="51"/>
      <c r="K8" s="51"/>
      <c r="L8" s="288"/>
      <c r="M8" s="430">
        <v>39481</v>
      </c>
      <c r="N8" s="111"/>
      <c r="O8" s="111"/>
      <c r="P8" s="350">
        <f>IF(N8=0,0,U8/N8)</f>
        <v>0</v>
      </c>
      <c r="Q8" s="473"/>
      <c r="R8" s="473"/>
      <c r="S8" s="473"/>
      <c r="T8" s="473"/>
      <c r="U8" s="86">
        <f>Q8+S8</f>
        <v>0</v>
      </c>
      <c r="V8" s="86">
        <f>R8+T8</f>
        <v>0</v>
      </c>
      <c r="W8" s="111"/>
      <c r="X8" s="155">
        <f>ROUND(W8*AB8,-2)</f>
        <v>0</v>
      </c>
      <c r="Y8" s="440" t="e">
        <f>BA8</f>
        <v>#REF!</v>
      </c>
      <c r="Z8" s="155" t="e">
        <f>ROUND(X8*Y8/100,2)</f>
        <v>#REF!</v>
      </c>
      <c r="AA8" s="156" t="e">
        <f>IF((Z8-V8)=0,0,IF((Z8-V8)=Z8,100,IF(V8&lt;0,-(Z8-V8)/V8*100,IF((Z8-V8)&gt;0,ABS((Z8-V8)/V8*100),(Z8-V8)/V8*100))))</f>
        <v>#REF!</v>
      </c>
      <c r="AB8" s="474">
        <f>AX8</f>
        <v>0</v>
      </c>
      <c r="AC8" s="51"/>
      <c r="AD8" s="50"/>
      <c r="AE8" s="475"/>
      <c r="AF8" s="441"/>
      <c r="AG8" s="442"/>
      <c r="AH8" s="443"/>
      <c r="AI8" s="443"/>
      <c r="AJ8" s="443"/>
      <c r="AK8" s="443"/>
      <c r="AL8" s="443"/>
      <c r="AM8" s="443"/>
      <c r="AN8" s="443"/>
      <c r="AO8" s="443"/>
      <c r="AP8" s="443"/>
      <c r="AQ8" s="443"/>
      <c r="AR8" s="444">
        <f>(1+(AJ8+AL8+AN8+AM8+AO8+AP8+AQ8)/100)*AH8</f>
        <v>0</v>
      </c>
      <c r="AS8" s="445"/>
      <c r="AT8" s="446"/>
      <c r="AU8" s="443"/>
      <c r="AV8" s="445"/>
      <c r="AW8" s="447">
        <f>1+AU8*AV8/2</f>
        <v>1</v>
      </c>
      <c r="AX8" s="448">
        <f>ROUND((AR8*(1+AS8)+AT8)*AW8,0)</f>
        <v>0</v>
      </c>
      <c r="AY8" s="443">
        <v>50</v>
      </c>
      <c r="AZ8" s="449" t="e">
        <f>IF(BB8=0,0,ROUND(AY8-BB8,0))</f>
        <v>#REF!</v>
      </c>
      <c r="BA8" s="450" t="e">
        <f>IF($BB$6="//",0,ROUND(AZ8/(AZ8+BB8)*100,0))</f>
        <v>#REF!</v>
      </c>
      <c r="BB8" s="451" t="e">
        <f>IF($BB$6="//",0,ROUND(($BB$6-M8)/365,2))</f>
        <v>#REF!</v>
      </c>
    </row>
    <row r="9" s="25" customFormat="1" ht="16.05" customHeight="1" spans="1:54">
      <c r="A9" s="50"/>
      <c r="B9" s="51"/>
      <c r="C9" s="51"/>
      <c r="D9" s="51"/>
      <c r="E9" s="51"/>
      <c r="F9" s="51"/>
      <c r="G9" s="51"/>
      <c r="H9" s="51"/>
      <c r="I9" s="51"/>
      <c r="J9" s="51"/>
      <c r="K9" s="51"/>
      <c r="L9" s="288"/>
      <c r="M9" s="430"/>
      <c r="N9" s="111"/>
      <c r="O9" s="111"/>
      <c r="P9" s="350">
        <f>IF(N9=0,0,U9/N9)</f>
        <v>0</v>
      </c>
      <c r="Q9" s="473"/>
      <c r="R9" s="473"/>
      <c r="S9" s="473"/>
      <c r="T9" s="473"/>
      <c r="U9" s="86">
        <f t="shared" ref="U9:U33" si="0">Q9+S9</f>
        <v>0</v>
      </c>
      <c r="V9" s="86">
        <f t="shared" ref="V9:V33" si="1">R9+T9</f>
        <v>0</v>
      </c>
      <c r="W9" s="55"/>
      <c r="X9" s="155">
        <f t="shared" ref="X9:X33" si="2">ROUND(W9*AB9,-2)</f>
        <v>0</v>
      </c>
      <c r="Y9" s="440" t="e">
        <f t="shared" ref="Y9:Y33" si="3">BA9</f>
        <v>#REF!</v>
      </c>
      <c r="Z9" s="155" t="e">
        <f t="shared" ref="Z9:Z33" si="4">ROUND(X9*Y9/100,2)</f>
        <v>#REF!</v>
      </c>
      <c r="AA9" s="156" t="e">
        <f t="shared" ref="AA9:AA36" si="5">IF((Z9-V9)=0,0,IF((Z9-V9)=Z9,100,IF(V9&lt;0,-(Z9-V9)/V9*100,IF((Z9-V9)&gt;0,ABS((Z9-V9)/V9*100),(Z9-V9)/V9*100))))</f>
        <v>#REF!</v>
      </c>
      <c r="AB9" s="474">
        <f t="shared" ref="AB9:AB33" si="6">AX9</f>
        <v>0</v>
      </c>
      <c r="AC9" s="51"/>
      <c r="AD9" s="50"/>
      <c r="AE9" s="475"/>
      <c r="AF9" s="441"/>
      <c r="AG9" s="442"/>
      <c r="AH9" s="446"/>
      <c r="AI9" s="446"/>
      <c r="AJ9" s="443"/>
      <c r="AK9" s="446"/>
      <c r="AL9" s="443"/>
      <c r="AM9" s="446"/>
      <c r="AN9" s="446"/>
      <c r="AO9" s="446"/>
      <c r="AP9" s="443"/>
      <c r="AQ9" s="446"/>
      <c r="AR9" s="444">
        <f t="shared" ref="AR9:AR33" si="7">(1+(AJ9+AL9+AN9+AM9+AO9+AP9+AQ9)/100)*AH9</f>
        <v>0</v>
      </c>
      <c r="AS9" s="445"/>
      <c r="AT9" s="446"/>
      <c r="AU9" s="443"/>
      <c r="AV9" s="445"/>
      <c r="AW9" s="447">
        <f t="shared" ref="AW9:AW33" si="8">1+AU9*AV9/2</f>
        <v>1</v>
      </c>
      <c r="AX9" s="448">
        <f t="shared" ref="AX9:AX33" si="9">ROUND((AR9*(1+AS9)+AT9)*AW9,0)</f>
        <v>0</v>
      </c>
      <c r="AY9" s="443"/>
      <c r="AZ9" s="449" t="e">
        <f>IF(BB9=0,0,ROUND(AY9-BB9,0))</f>
        <v>#REF!</v>
      </c>
      <c r="BA9" s="450" t="e">
        <f t="shared" ref="BA9:BA33" si="10">IF($BB$6="//",0,ROUND(AZ9/(AZ9+BB9)*100,0))</f>
        <v>#REF!</v>
      </c>
      <c r="BB9" s="451" t="e">
        <f t="shared" ref="BB9:BB33" si="11">IF($BB$6="//",0,ROUND(($BB$6-M9)/365,2))</f>
        <v>#REF!</v>
      </c>
    </row>
    <row r="10" s="25" customFormat="1" ht="16.05" customHeight="1" spans="1:54">
      <c r="A10" s="50"/>
      <c r="B10" s="51"/>
      <c r="C10" s="51"/>
      <c r="D10" s="51"/>
      <c r="E10" s="51"/>
      <c r="F10" s="51"/>
      <c r="G10" s="51"/>
      <c r="H10" s="51"/>
      <c r="I10" s="51"/>
      <c r="J10" s="51"/>
      <c r="K10" s="51"/>
      <c r="L10" s="288"/>
      <c r="M10" s="52"/>
      <c r="N10" s="111"/>
      <c r="O10" s="111"/>
      <c r="P10" s="350">
        <f>IF(N10=0,0,U10/N10)</f>
        <v>0</v>
      </c>
      <c r="Q10" s="473"/>
      <c r="R10" s="473"/>
      <c r="S10" s="473"/>
      <c r="T10" s="473"/>
      <c r="U10" s="86">
        <f t="shared" si="0"/>
        <v>0</v>
      </c>
      <c r="V10" s="86">
        <f t="shared" si="1"/>
        <v>0</v>
      </c>
      <c r="W10" s="55"/>
      <c r="X10" s="155">
        <f t="shared" si="2"/>
        <v>0</v>
      </c>
      <c r="Y10" s="440" t="e">
        <f t="shared" si="3"/>
        <v>#REF!</v>
      </c>
      <c r="Z10" s="155" t="e">
        <f t="shared" si="4"/>
        <v>#REF!</v>
      </c>
      <c r="AA10" s="156" t="e">
        <f t="shared" si="5"/>
        <v>#REF!</v>
      </c>
      <c r="AB10" s="474">
        <f t="shared" si="6"/>
        <v>0</v>
      </c>
      <c r="AC10" s="51"/>
      <c r="AD10" s="50"/>
      <c r="AE10" s="475"/>
      <c r="AF10" s="441"/>
      <c r="AG10" s="442"/>
      <c r="AH10" s="446"/>
      <c r="AI10" s="446"/>
      <c r="AJ10" s="446"/>
      <c r="AK10" s="446"/>
      <c r="AL10" s="443"/>
      <c r="AM10" s="446"/>
      <c r="AN10" s="446"/>
      <c r="AO10" s="446"/>
      <c r="AP10" s="446"/>
      <c r="AQ10" s="446"/>
      <c r="AR10" s="444">
        <f t="shared" si="7"/>
        <v>0</v>
      </c>
      <c r="AS10" s="445"/>
      <c r="AT10" s="446"/>
      <c r="AU10" s="443"/>
      <c r="AV10" s="445"/>
      <c r="AW10" s="447">
        <f t="shared" si="8"/>
        <v>1</v>
      </c>
      <c r="AX10" s="448">
        <f t="shared" si="9"/>
        <v>0</v>
      </c>
      <c r="AY10" s="443"/>
      <c r="AZ10" s="449" t="e">
        <f t="shared" ref="AZ10:AZ33" si="12">IF(BB10=0,0,ROUND(AY10-BB10,0))</f>
        <v>#REF!</v>
      </c>
      <c r="BA10" s="450" t="e">
        <f t="shared" si="10"/>
        <v>#REF!</v>
      </c>
      <c r="BB10" s="451" t="e">
        <f t="shared" si="11"/>
        <v>#REF!</v>
      </c>
    </row>
    <row r="11" s="25" customFormat="1" ht="16.05" customHeight="1" spans="1:54">
      <c r="A11" s="50"/>
      <c r="B11" s="51"/>
      <c r="C11" s="51"/>
      <c r="D11" s="51"/>
      <c r="E11" s="51"/>
      <c r="F11" s="51"/>
      <c r="G11" s="51"/>
      <c r="H11" s="51"/>
      <c r="I11" s="51"/>
      <c r="J11" s="51"/>
      <c r="K11" s="51"/>
      <c r="L11" s="288"/>
      <c r="M11" s="52"/>
      <c r="N11" s="111"/>
      <c r="O11" s="111"/>
      <c r="P11" s="350">
        <f>IF(O11=0,0,U11/O11)</f>
        <v>0</v>
      </c>
      <c r="Q11" s="473"/>
      <c r="R11" s="473"/>
      <c r="S11" s="473"/>
      <c r="T11" s="473"/>
      <c r="U11" s="86">
        <f t="shared" si="0"/>
        <v>0</v>
      </c>
      <c r="V11" s="86">
        <f t="shared" si="1"/>
        <v>0</v>
      </c>
      <c r="W11" s="55"/>
      <c r="X11" s="155">
        <f t="shared" si="2"/>
        <v>0</v>
      </c>
      <c r="Y11" s="440" t="e">
        <f t="shared" si="3"/>
        <v>#REF!</v>
      </c>
      <c r="Z11" s="155" t="e">
        <f t="shared" si="4"/>
        <v>#REF!</v>
      </c>
      <c r="AA11" s="156" t="e">
        <f t="shared" si="5"/>
        <v>#REF!</v>
      </c>
      <c r="AB11" s="474">
        <f t="shared" si="6"/>
        <v>0</v>
      </c>
      <c r="AC11" s="51"/>
      <c r="AD11" s="50"/>
      <c r="AE11" s="475"/>
      <c r="AF11" s="441"/>
      <c r="AG11" s="442"/>
      <c r="AH11" s="446"/>
      <c r="AI11" s="446"/>
      <c r="AJ11" s="446"/>
      <c r="AK11" s="446"/>
      <c r="AL11" s="443"/>
      <c r="AM11" s="443"/>
      <c r="AN11" s="443"/>
      <c r="AO11" s="443"/>
      <c r="AP11" s="443"/>
      <c r="AQ11" s="446"/>
      <c r="AR11" s="444">
        <f t="shared" si="7"/>
        <v>0</v>
      </c>
      <c r="AS11" s="445"/>
      <c r="AT11" s="446"/>
      <c r="AU11" s="443"/>
      <c r="AV11" s="445"/>
      <c r="AW11" s="447">
        <f t="shared" si="8"/>
        <v>1</v>
      </c>
      <c r="AX11" s="448">
        <f t="shared" si="9"/>
        <v>0</v>
      </c>
      <c r="AY11" s="443"/>
      <c r="AZ11" s="449" t="e">
        <f t="shared" si="12"/>
        <v>#REF!</v>
      </c>
      <c r="BA11" s="450" t="e">
        <f t="shared" si="10"/>
        <v>#REF!</v>
      </c>
      <c r="BB11" s="451" t="e">
        <f t="shared" si="11"/>
        <v>#REF!</v>
      </c>
    </row>
    <row r="12" s="25" customFormat="1" ht="16.05" customHeight="1" spans="1:54">
      <c r="A12" s="50"/>
      <c r="B12" s="51"/>
      <c r="C12" s="51"/>
      <c r="D12" s="51"/>
      <c r="E12" s="51"/>
      <c r="F12" s="51"/>
      <c r="G12" s="51"/>
      <c r="H12" s="51"/>
      <c r="I12" s="51"/>
      <c r="J12" s="51"/>
      <c r="K12" s="51"/>
      <c r="L12" s="288"/>
      <c r="M12" s="52"/>
      <c r="N12" s="111"/>
      <c r="O12" s="111"/>
      <c r="P12" s="350">
        <f t="shared" ref="P12:P33" si="13">IF(O12=0,0,U12/O12)</f>
        <v>0</v>
      </c>
      <c r="Q12" s="473"/>
      <c r="R12" s="473"/>
      <c r="S12" s="473"/>
      <c r="T12" s="473"/>
      <c r="U12" s="86">
        <f t="shared" si="0"/>
        <v>0</v>
      </c>
      <c r="V12" s="86">
        <f t="shared" si="1"/>
        <v>0</v>
      </c>
      <c r="W12" s="55"/>
      <c r="X12" s="155">
        <f t="shared" si="2"/>
        <v>0</v>
      </c>
      <c r="Y12" s="440" t="e">
        <f t="shared" si="3"/>
        <v>#REF!</v>
      </c>
      <c r="Z12" s="155" t="e">
        <f t="shared" si="4"/>
        <v>#REF!</v>
      </c>
      <c r="AA12" s="156" t="e">
        <f t="shared" si="5"/>
        <v>#REF!</v>
      </c>
      <c r="AB12" s="474">
        <f t="shared" si="6"/>
        <v>0</v>
      </c>
      <c r="AC12" s="51"/>
      <c r="AD12" s="50"/>
      <c r="AE12" s="475"/>
      <c r="AF12" s="441"/>
      <c r="AG12" s="442"/>
      <c r="AH12" s="446"/>
      <c r="AI12" s="446"/>
      <c r="AJ12" s="446"/>
      <c r="AK12" s="446"/>
      <c r="AL12" s="443"/>
      <c r="AM12" s="443"/>
      <c r="AN12" s="443"/>
      <c r="AO12" s="443"/>
      <c r="AP12" s="443"/>
      <c r="AQ12" s="446"/>
      <c r="AR12" s="444">
        <f t="shared" si="7"/>
        <v>0</v>
      </c>
      <c r="AS12" s="445"/>
      <c r="AT12" s="446"/>
      <c r="AU12" s="443"/>
      <c r="AV12" s="445"/>
      <c r="AW12" s="447">
        <f t="shared" si="8"/>
        <v>1</v>
      </c>
      <c r="AX12" s="448">
        <f t="shared" si="9"/>
        <v>0</v>
      </c>
      <c r="AY12" s="443"/>
      <c r="AZ12" s="449" t="e">
        <f t="shared" si="12"/>
        <v>#REF!</v>
      </c>
      <c r="BA12" s="450" t="e">
        <f t="shared" si="10"/>
        <v>#REF!</v>
      </c>
      <c r="BB12" s="451" t="e">
        <f t="shared" si="11"/>
        <v>#REF!</v>
      </c>
    </row>
    <row r="13" s="25" customFormat="1" ht="16.05" customHeight="1" spans="1:54">
      <c r="A13" s="50"/>
      <c r="B13" s="51"/>
      <c r="C13" s="51"/>
      <c r="D13" s="51"/>
      <c r="E13" s="51"/>
      <c r="F13" s="51"/>
      <c r="G13" s="51"/>
      <c r="H13" s="51"/>
      <c r="I13" s="51"/>
      <c r="J13" s="51"/>
      <c r="K13" s="51"/>
      <c r="L13" s="288"/>
      <c r="M13" s="52"/>
      <c r="N13" s="111"/>
      <c r="O13" s="111"/>
      <c r="P13" s="350">
        <f t="shared" si="13"/>
        <v>0</v>
      </c>
      <c r="Q13" s="473"/>
      <c r="R13" s="473"/>
      <c r="S13" s="473"/>
      <c r="T13" s="473"/>
      <c r="U13" s="86">
        <f t="shared" si="0"/>
        <v>0</v>
      </c>
      <c r="V13" s="86">
        <f t="shared" si="1"/>
        <v>0</v>
      </c>
      <c r="W13" s="55"/>
      <c r="X13" s="155">
        <f t="shared" si="2"/>
        <v>0</v>
      </c>
      <c r="Y13" s="440" t="e">
        <f t="shared" si="3"/>
        <v>#REF!</v>
      </c>
      <c r="Z13" s="155" t="e">
        <f t="shared" si="4"/>
        <v>#REF!</v>
      </c>
      <c r="AA13" s="156" t="e">
        <f t="shared" si="5"/>
        <v>#REF!</v>
      </c>
      <c r="AB13" s="474">
        <f t="shared" si="6"/>
        <v>0</v>
      </c>
      <c r="AC13" s="51"/>
      <c r="AD13" s="50"/>
      <c r="AE13" s="475"/>
      <c r="AF13" s="441"/>
      <c r="AG13" s="442"/>
      <c r="AH13" s="446"/>
      <c r="AI13" s="446"/>
      <c r="AJ13" s="446"/>
      <c r="AK13" s="446"/>
      <c r="AL13" s="443"/>
      <c r="AM13" s="443"/>
      <c r="AN13" s="443"/>
      <c r="AO13" s="443"/>
      <c r="AP13" s="443"/>
      <c r="AQ13" s="446"/>
      <c r="AR13" s="444">
        <f t="shared" si="7"/>
        <v>0</v>
      </c>
      <c r="AS13" s="445"/>
      <c r="AT13" s="446"/>
      <c r="AU13" s="443"/>
      <c r="AV13" s="445"/>
      <c r="AW13" s="447">
        <f t="shared" si="8"/>
        <v>1</v>
      </c>
      <c r="AX13" s="448">
        <f t="shared" si="9"/>
        <v>0</v>
      </c>
      <c r="AY13" s="443"/>
      <c r="AZ13" s="449" t="e">
        <f t="shared" si="12"/>
        <v>#REF!</v>
      </c>
      <c r="BA13" s="450" t="e">
        <f t="shared" si="10"/>
        <v>#REF!</v>
      </c>
      <c r="BB13" s="451" t="e">
        <f t="shared" si="11"/>
        <v>#REF!</v>
      </c>
    </row>
    <row r="14" s="25" customFormat="1" ht="16.05" customHeight="1" spans="1:54">
      <c r="A14" s="50"/>
      <c r="B14" s="51"/>
      <c r="C14" s="51"/>
      <c r="D14" s="51"/>
      <c r="E14" s="51"/>
      <c r="F14" s="51"/>
      <c r="G14" s="51"/>
      <c r="H14" s="51"/>
      <c r="I14" s="51"/>
      <c r="J14" s="51"/>
      <c r="K14" s="51"/>
      <c r="L14" s="288"/>
      <c r="M14" s="52"/>
      <c r="N14" s="111"/>
      <c r="O14" s="111"/>
      <c r="P14" s="350">
        <f t="shared" si="13"/>
        <v>0</v>
      </c>
      <c r="Q14" s="473"/>
      <c r="R14" s="473"/>
      <c r="S14" s="473"/>
      <c r="T14" s="473"/>
      <c r="U14" s="86">
        <f t="shared" si="0"/>
        <v>0</v>
      </c>
      <c r="V14" s="86">
        <f t="shared" si="1"/>
        <v>0</v>
      </c>
      <c r="W14" s="55"/>
      <c r="X14" s="155">
        <f t="shared" si="2"/>
        <v>0</v>
      </c>
      <c r="Y14" s="440" t="e">
        <f t="shared" si="3"/>
        <v>#REF!</v>
      </c>
      <c r="Z14" s="155" t="e">
        <f t="shared" si="4"/>
        <v>#REF!</v>
      </c>
      <c r="AA14" s="156" t="e">
        <f t="shared" si="5"/>
        <v>#REF!</v>
      </c>
      <c r="AB14" s="474">
        <f t="shared" si="6"/>
        <v>0</v>
      </c>
      <c r="AC14" s="51"/>
      <c r="AD14" s="50"/>
      <c r="AE14" s="475"/>
      <c r="AF14" s="441"/>
      <c r="AG14" s="442"/>
      <c r="AH14" s="446"/>
      <c r="AI14" s="446"/>
      <c r="AJ14" s="443"/>
      <c r="AK14" s="446"/>
      <c r="AL14" s="443"/>
      <c r="AM14" s="443"/>
      <c r="AN14" s="443"/>
      <c r="AO14" s="443"/>
      <c r="AP14" s="443"/>
      <c r="AQ14" s="446"/>
      <c r="AR14" s="444">
        <f t="shared" si="7"/>
        <v>0</v>
      </c>
      <c r="AS14" s="445"/>
      <c r="AT14" s="446"/>
      <c r="AU14" s="443"/>
      <c r="AV14" s="445"/>
      <c r="AW14" s="447">
        <f t="shared" si="8"/>
        <v>1</v>
      </c>
      <c r="AX14" s="448">
        <f t="shared" si="9"/>
        <v>0</v>
      </c>
      <c r="AY14" s="443"/>
      <c r="AZ14" s="449" t="e">
        <f t="shared" si="12"/>
        <v>#REF!</v>
      </c>
      <c r="BA14" s="450" t="e">
        <f t="shared" si="10"/>
        <v>#REF!</v>
      </c>
      <c r="BB14" s="451" t="e">
        <f t="shared" si="11"/>
        <v>#REF!</v>
      </c>
    </row>
    <row r="15" s="25" customFormat="1" ht="16.05" customHeight="1" spans="1:54">
      <c r="A15" s="50"/>
      <c r="B15" s="51"/>
      <c r="C15" s="51"/>
      <c r="D15" s="51"/>
      <c r="E15" s="51"/>
      <c r="F15" s="51"/>
      <c r="G15" s="51"/>
      <c r="H15" s="51"/>
      <c r="I15" s="51"/>
      <c r="J15" s="51"/>
      <c r="K15" s="51"/>
      <c r="L15" s="288"/>
      <c r="M15" s="52"/>
      <c r="N15" s="111"/>
      <c r="O15" s="111"/>
      <c r="P15" s="350">
        <f t="shared" si="13"/>
        <v>0</v>
      </c>
      <c r="Q15" s="473"/>
      <c r="R15" s="473"/>
      <c r="S15" s="473"/>
      <c r="T15" s="473"/>
      <c r="U15" s="86">
        <f t="shared" si="0"/>
        <v>0</v>
      </c>
      <c r="V15" s="86">
        <f t="shared" si="1"/>
        <v>0</v>
      </c>
      <c r="W15" s="55"/>
      <c r="X15" s="155">
        <f t="shared" si="2"/>
        <v>0</v>
      </c>
      <c r="Y15" s="440" t="e">
        <f t="shared" si="3"/>
        <v>#REF!</v>
      </c>
      <c r="Z15" s="155" t="e">
        <f t="shared" si="4"/>
        <v>#REF!</v>
      </c>
      <c r="AA15" s="156" t="e">
        <f t="shared" si="5"/>
        <v>#REF!</v>
      </c>
      <c r="AB15" s="474">
        <f t="shared" si="6"/>
        <v>0</v>
      </c>
      <c r="AC15" s="51"/>
      <c r="AD15" s="50"/>
      <c r="AE15" s="475"/>
      <c r="AF15" s="441"/>
      <c r="AG15" s="442"/>
      <c r="AH15" s="446"/>
      <c r="AI15" s="446"/>
      <c r="AJ15" s="443"/>
      <c r="AK15" s="446"/>
      <c r="AL15" s="443"/>
      <c r="AM15" s="443"/>
      <c r="AN15" s="443"/>
      <c r="AO15" s="443"/>
      <c r="AP15" s="443"/>
      <c r="AQ15" s="446"/>
      <c r="AR15" s="444">
        <f t="shared" si="7"/>
        <v>0</v>
      </c>
      <c r="AS15" s="445"/>
      <c r="AT15" s="446"/>
      <c r="AU15" s="443"/>
      <c r="AV15" s="445"/>
      <c r="AW15" s="447">
        <f t="shared" si="8"/>
        <v>1</v>
      </c>
      <c r="AX15" s="448">
        <f t="shared" si="9"/>
        <v>0</v>
      </c>
      <c r="AY15" s="443"/>
      <c r="AZ15" s="449" t="e">
        <f t="shared" si="12"/>
        <v>#REF!</v>
      </c>
      <c r="BA15" s="450" t="e">
        <f t="shared" si="10"/>
        <v>#REF!</v>
      </c>
      <c r="BB15" s="451" t="e">
        <f t="shared" si="11"/>
        <v>#REF!</v>
      </c>
    </row>
    <row r="16" s="25" customFormat="1" ht="16.05" customHeight="1" spans="1:54">
      <c r="A16" s="50"/>
      <c r="B16" s="51"/>
      <c r="C16" s="51"/>
      <c r="D16" s="51"/>
      <c r="E16" s="51"/>
      <c r="F16" s="51"/>
      <c r="G16" s="51"/>
      <c r="H16" s="51"/>
      <c r="I16" s="51"/>
      <c r="J16" s="51"/>
      <c r="K16" s="51"/>
      <c r="L16" s="288"/>
      <c r="M16" s="52"/>
      <c r="N16" s="111"/>
      <c r="O16" s="111"/>
      <c r="P16" s="350">
        <f t="shared" si="13"/>
        <v>0</v>
      </c>
      <c r="Q16" s="473"/>
      <c r="R16" s="473"/>
      <c r="S16" s="473"/>
      <c r="T16" s="473"/>
      <c r="U16" s="86">
        <f t="shared" si="0"/>
        <v>0</v>
      </c>
      <c r="V16" s="86">
        <f t="shared" si="1"/>
        <v>0</v>
      </c>
      <c r="W16" s="55"/>
      <c r="X16" s="155">
        <f t="shared" si="2"/>
        <v>0</v>
      </c>
      <c r="Y16" s="440" t="e">
        <f t="shared" si="3"/>
        <v>#REF!</v>
      </c>
      <c r="Z16" s="155" t="e">
        <f t="shared" si="4"/>
        <v>#REF!</v>
      </c>
      <c r="AA16" s="156" t="e">
        <f t="shared" si="5"/>
        <v>#REF!</v>
      </c>
      <c r="AB16" s="474">
        <f t="shared" si="6"/>
        <v>0</v>
      </c>
      <c r="AC16" s="51"/>
      <c r="AD16" s="50"/>
      <c r="AE16" s="475"/>
      <c r="AF16" s="441"/>
      <c r="AG16" s="442"/>
      <c r="AH16" s="446"/>
      <c r="AI16" s="446"/>
      <c r="AJ16" s="443"/>
      <c r="AK16" s="446"/>
      <c r="AL16" s="443"/>
      <c r="AM16" s="443"/>
      <c r="AN16" s="443"/>
      <c r="AO16" s="443"/>
      <c r="AP16" s="443"/>
      <c r="AQ16" s="446"/>
      <c r="AR16" s="444">
        <f t="shared" si="7"/>
        <v>0</v>
      </c>
      <c r="AS16" s="445"/>
      <c r="AT16" s="446"/>
      <c r="AU16" s="443"/>
      <c r="AV16" s="445"/>
      <c r="AW16" s="447">
        <f t="shared" si="8"/>
        <v>1</v>
      </c>
      <c r="AX16" s="448">
        <f t="shared" si="9"/>
        <v>0</v>
      </c>
      <c r="AY16" s="443"/>
      <c r="AZ16" s="449" t="e">
        <f t="shared" si="12"/>
        <v>#REF!</v>
      </c>
      <c r="BA16" s="450" t="e">
        <f t="shared" si="10"/>
        <v>#REF!</v>
      </c>
      <c r="BB16" s="451" t="e">
        <f t="shared" si="11"/>
        <v>#REF!</v>
      </c>
    </row>
    <row r="17" s="25" customFormat="1" ht="16.05" customHeight="1" spans="1:54">
      <c r="A17" s="50"/>
      <c r="B17" s="51"/>
      <c r="C17" s="51"/>
      <c r="D17" s="51"/>
      <c r="E17" s="51"/>
      <c r="F17" s="51"/>
      <c r="G17" s="51"/>
      <c r="H17" s="51"/>
      <c r="I17" s="51"/>
      <c r="J17" s="51"/>
      <c r="K17" s="51"/>
      <c r="L17" s="288"/>
      <c r="M17" s="52"/>
      <c r="N17" s="111"/>
      <c r="O17" s="111"/>
      <c r="P17" s="350">
        <f t="shared" si="13"/>
        <v>0</v>
      </c>
      <c r="Q17" s="473"/>
      <c r="R17" s="473"/>
      <c r="S17" s="473"/>
      <c r="T17" s="473"/>
      <c r="U17" s="86">
        <f t="shared" si="0"/>
        <v>0</v>
      </c>
      <c r="V17" s="86">
        <f t="shared" si="1"/>
        <v>0</v>
      </c>
      <c r="W17" s="55"/>
      <c r="X17" s="155">
        <f t="shared" si="2"/>
        <v>0</v>
      </c>
      <c r="Y17" s="440" t="e">
        <f t="shared" si="3"/>
        <v>#REF!</v>
      </c>
      <c r="Z17" s="155" t="e">
        <f t="shared" si="4"/>
        <v>#REF!</v>
      </c>
      <c r="AA17" s="156" t="e">
        <f t="shared" si="5"/>
        <v>#REF!</v>
      </c>
      <c r="AB17" s="474">
        <f t="shared" si="6"/>
        <v>0</v>
      </c>
      <c r="AC17" s="51"/>
      <c r="AD17" s="50"/>
      <c r="AE17" s="475"/>
      <c r="AF17" s="441"/>
      <c r="AG17" s="442"/>
      <c r="AH17" s="446"/>
      <c r="AI17" s="446"/>
      <c r="AJ17" s="443"/>
      <c r="AK17" s="446"/>
      <c r="AL17" s="443"/>
      <c r="AM17" s="443"/>
      <c r="AN17" s="443"/>
      <c r="AO17" s="443"/>
      <c r="AP17" s="443"/>
      <c r="AQ17" s="446"/>
      <c r="AR17" s="444">
        <f t="shared" si="7"/>
        <v>0</v>
      </c>
      <c r="AS17" s="445"/>
      <c r="AT17" s="446"/>
      <c r="AU17" s="443"/>
      <c r="AV17" s="445"/>
      <c r="AW17" s="447">
        <f t="shared" si="8"/>
        <v>1</v>
      </c>
      <c r="AX17" s="448">
        <f t="shared" si="9"/>
        <v>0</v>
      </c>
      <c r="AY17" s="443"/>
      <c r="AZ17" s="449" t="e">
        <f t="shared" si="12"/>
        <v>#REF!</v>
      </c>
      <c r="BA17" s="450" t="e">
        <f t="shared" si="10"/>
        <v>#REF!</v>
      </c>
      <c r="BB17" s="451" t="e">
        <f t="shared" si="11"/>
        <v>#REF!</v>
      </c>
    </row>
    <row r="18" s="25" customFormat="1" ht="16.05" customHeight="1" spans="1:54">
      <c r="A18" s="50"/>
      <c r="B18" s="51"/>
      <c r="C18" s="51"/>
      <c r="D18" s="51"/>
      <c r="E18" s="51"/>
      <c r="F18" s="51"/>
      <c r="G18" s="51"/>
      <c r="H18" s="51"/>
      <c r="I18" s="51"/>
      <c r="J18" s="51"/>
      <c r="K18" s="51"/>
      <c r="L18" s="288"/>
      <c r="M18" s="52"/>
      <c r="N18" s="111"/>
      <c r="O18" s="111"/>
      <c r="P18" s="350">
        <f t="shared" si="13"/>
        <v>0</v>
      </c>
      <c r="Q18" s="473"/>
      <c r="R18" s="473"/>
      <c r="S18" s="473"/>
      <c r="T18" s="473"/>
      <c r="U18" s="86">
        <f t="shared" si="0"/>
        <v>0</v>
      </c>
      <c r="V18" s="86">
        <f t="shared" si="1"/>
        <v>0</v>
      </c>
      <c r="W18" s="55"/>
      <c r="X18" s="155">
        <f t="shared" si="2"/>
        <v>0</v>
      </c>
      <c r="Y18" s="440" t="e">
        <f t="shared" si="3"/>
        <v>#REF!</v>
      </c>
      <c r="Z18" s="155" t="e">
        <f t="shared" si="4"/>
        <v>#REF!</v>
      </c>
      <c r="AA18" s="156" t="e">
        <f t="shared" si="5"/>
        <v>#REF!</v>
      </c>
      <c r="AB18" s="474">
        <f t="shared" si="6"/>
        <v>0</v>
      </c>
      <c r="AC18" s="51"/>
      <c r="AD18" s="50"/>
      <c r="AE18" s="476"/>
      <c r="AF18" s="477"/>
      <c r="AG18" s="442"/>
      <c r="AH18" s="478"/>
      <c r="AI18" s="478"/>
      <c r="AJ18" s="479"/>
      <c r="AK18" s="478"/>
      <c r="AL18" s="479"/>
      <c r="AM18" s="479"/>
      <c r="AN18" s="479"/>
      <c r="AO18" s="479"/>
      <c r="AP18" s="479"/>
      <c r="AQ18" s="478"/>
      <c r="AR18" s="444">
        <f t="shared" si="7"/>
        <v>0</v>
      </c>
      <c r="AS18" s="480"/>
      <c r="AT18" s="478"/>
      <c r="AU18" s="479"/>
      <c r="AV18" s="445"/>
      <c r="AW18" s="447">
        <f t="shared" si="8"/>
        <v>1</v>
      </c>
      <c r="AX18" s="448">
        <f t="shared" si="9"/>
        <v>0</v>
      </c>
      <c r="AY18" s="443"/>
      <c r="AZ18" s="449" t="e">
        <f t="shared" si="12"/>
        <v>#REF!</v>
      </c>
      <c r="BA18" s="450" t="e">
        <f t="shared" si="10"/>
        <v>#REF!</v>
      </c>
      <c r="BB18" s="451" t="e">
        <f t="shared" si="11"/>
        <v>#REF!</v>
      </c>
    </row>
    <row r="19" s="25" customFormat="1" ht="16.05" customHeight="1" spans="1:54">
      <c r="A19" s="50"/>
      <c r="B19" s="51"/>
      <c r="C19" s="51"/>
      <c r="D19" s="51"/>
      <c r="E19" s="51"/>
      <c r="F19" s="51"/>
      <c r="G19" s="51"/>
      <c r="H19" s="51"/>
      <c r="I19" s="51"/>
      <c r="J19" s="51"/>
      <c r="K19" s="51"/>
      <c r="L19" s="288"/>
      <c r="M19" s="52"/>
      <c r="N19" s="111"/>
      <c r="O19" s="111"/>
      <c r="P19" s="350">
        <f t="shared" si="13"/>
        <v>0</v>
      </c>
      <c r="Q19" s="473"/>
      <c r="R19" s="473"/>
      <c r="S19" s="473"/>
      <c r="T19" s="473"/>
      <c r="U19" s="86">
        <f t="shared" si="0"/>
        <v>0</v>
      </c>
      <c r="V19" s="86">
        <f t="shared" si="1"/>
        <v>0</v>
      </c>
      <c r="W19" s="55"/>
      <c r="X19" s="155">
        <f t="shared" si="2"/>
        <v>0</v>
      </c>
      <c r="Y19" s="440" t="e">
        <f t="shared" si="3"/>
        <v>#REF!</v>
      </c>
      <c r="Z19" s="155" t="e">
        <f t="shared" si="4"/>
        <v>#REF!</v>
      </c>
      <c r="AA19" s="156" t="e">
        <f t="shared" si="5"/>
        <v>#REF!</v>
      </c>
      <c r="AB19" s="474">
        <f t="shared" si="6"/>
        <v>0</v>
      </c>
      <c r="AC19" s="51"/>
      <c r="AD19" s="50"/>
      <c r="AE19" s="475"/>
      <c r="AF19" s="441"/>
      <c r="AG19" s="442"/>
      <c r="AH19" s="446"/>
      <c r="AI19" s="446"/>
      <c r="AJ19" s="446"/>
      <c r="AK19" s="446"/>
      <c r="AL19" s="443"/>
      <c r="AM19" s="443"/>
      <c r="AN19" s="443"/>
      <c r="AO19" s="443"/>
      <c r="AP19" s="443"/>
      <c r="AQ19" s="446"/>
      <c r="AR19" s="444">
        <f t="shared" si="7"/>
        <v>0</v>
      </c>
      <c r="AS19" s="445"/>
      <c r="AT19" s="446"/>
      <c r="AU19" s="443"/>
      <c r="AV19" s="445"/>
      <c r="AW19" s="447">
        <f t="shared" si="8"/>
        <v>1</v>
      </c>
      <c r="AX19" s="448">
        <f t="shared" si="9"/>
        <v>0</v>
      </c>
      <c r="AY19" s="443"/>
      <c r="AZ19" s="449" t="e">
        <f t="shared" si="12"/>
        <v>#REF!</v>
      </c>
      <c r="BA19" s="450" t="e">
        <f t="shared" si="10"/>
        <v>#REF!</v>
      </c>
      <c r="BB19" s="451" t="e">
        <f t="shared" si="11"/>
        <v>#REF!</v>
      </c>
    </row>
    <row r="20" s="25" customFormat="1" ht="16.05" customHeight="1" spans="1:54">
      <c r="A20" s="50"/>
      <c r="B20" s="51"/>
      <c r="C20" s="51"/>
      <c r="D20" s="51"/>
      <c r="E20" s="51"/>
      <c r="F20" s="51"/>
      <c r="G20" s="51"/>
      <c r="H20" s="51"/>
      <c r="I20" s="51"/>
      <c r="J20" s="51"/>
      <c r="K20" s="51"/>
      <c r="L20" s="288"/>
      <c r="M20" s="52"/>
      <c r="N20" s="111"/>
      <c r="O20" s="111"/>
      <c r="P20" s="350">
        <f t="shared" si="13"/>
        <v>0</v>
      </c>
      <c r="Q20" s="473"/>
      <c r="R20" s="473"/>
      <c r="S20" s="473"/>
      <c r="T20" s="473"/>
      <c r="U20" s="86">
        <f t="shared" si="0"/>
        <v>0</v>
      </c>
      <c r="V20" s="86">
        <f t="shared" si="1"/>
        <v>0</v>
      </c>
      <c r="W20" s="55"/>
      <c r="X20" s="155">
        <f t="shared" si="2"/>
        <v>0</v>
      </c>
      <c r="Y20" s="440" t="e">
        <f t="shared" si="3"/>
        <v>#REF!</v>
      </c>
      <c r="Z20" s="155" t="e">
        <f t="shared" si="4"/>
        <v>#REF!</v>
      </c>
      <c r="AA20" s="156" t="e">
        <f t="shared" si="5"/>
        <v>#REF!</v>
      </c>
      <c r="AB20" s="474">
        <f t="shared" si="6"/>
        <v>0</v>
      </c>
      <c r="AC20" s="51"/>
      <c r="AD20" s="50"/>
      <c r="AE20" s="51"/>
      <c r="AF20" s="51"/>
      <c r="AH20" s="51"/>
      <c r="AI20" s="51"/>
      <c r="AJ20" s="51"/>
      <c r="AK20" s="51"/>
      <c r="AL20" s="51"/>
      <c r="AM20" s="51"/>
      <c r="AN20" s="51"/>
      <c r="AO20" s="51"/>
      <c r="AP20" s="51"/>
      <c r="AQ20" s="51"/>
      <c r="AR20" s="444">
        <f t="shared" si="7"/>
        <v>0</v>
      </c>
      <c r="AS20" s="51"/>
      <c r="AT20" s="51"/>
      <c r="AU20" s="51"/>
      <c r="AV20" s="51"/>
      <c r="AW20" s="447">
        <f t="shared" si="8"/>
        <v>1</v>
      </c>
      <c r="AX20" s="448">
        <f t="shared" si="9"/>
        <v>0</v>
      </c>
      <c r="AY20" s="443"/>
      <c r="AZ20" s="449" t="e">
        <f t="shared" si="12"/>
        <v>#REF!</v>
      </c>
      <c r="BA20" s="450" t="e">
        <f t="shared" si="10"/>
        <v>#REF!</v>
      </c>
      <c r="BB20" s="451" t="e">
        <f t="shared" si="11"/>
        <v>#REF!</v>
      </c>
    </row>
    <row r="21" s="25" customFormat="1" ht="16.05" customHeight="1" spans="1:54">
      <c r="A21" s="50"/>
      <c r="B21" s="51"/>
      <c r="C21" s="51"/>
      <c r="D21" s="51"/>
      <c r="E21" s="51"/>
      <c r="F21" s="51"/>
      <c r="G21" s="51"/>
      <c r="H21" s="51"/>
      <c r="I21" s="51"/>
      <c r="J21" s="51"/>
      <c r="K21" s="51"/>
      <c r="L21" s="288"/>
      <c r="M21" s="52"/>
      <c r="N21" s="111"/>
      <c r="O21" s="111"/>
      <c r="P21" s="350">
        <f t="shared" si="13"/>
        <v>0</v>
      </c>
      <c r="Q21" s="473"/>
      <c r="R21" s="473"/>
      <c r="S21" s="473"/>
      <c r="T21" s="473"/>
      <c r="U21" s="86">
        <f t="shared" si="0"/>
        <v>0</v>
      </c>
      <c r="V21" s="86">
        <f t="shared" si="1"/>
        <v>0</v>
      </c>
      <c r="W21" s="55"/>
      <c r="X21" s="155">
        <f t="shared" si="2"/>
        <v>0</v>
      </c>
      <c r="Y21" s="440" t="e">
        <f t="shared" si="3"/>
        <v>#REF!</v>
      </c>
      <c r="Z21" s="155" t="e">
        <f t="shared" si="4"/>
        <v>#REF!</v>
      </c>
      <c r="AA21" s="156" t="e">
        <f t="shared" si="5"/>
        <v>#REF!</v>
      </c>
      <c r="AB21" s="474">
        <f t="shared" si="6"/>
        <v>0</v>
      </c>
      <c r="AC21" s="51"/>
      <c r="AD21" s="50"/>
      <c r="AE21" s="51"/>
      <c r="AF21" s="51"/>
      <c r="AH21" s="51"/>
      <c r="AI21" s="51"/>
      <c r="AJ21" s="51"/>
      <c r="AK21" s="51"/>
      <c r="AL21" s="51"/>
      <c r="AM21" s="51"/>
      <c r="AN21" s="51"/>
      <c r="AO21" s="51"/>
      <c r="AP21" s="51"/>
      <c r="AQ21" s="51"/>
      <c r="AR21" s="444">
        <f t="shared" si="7"/>
        <v>0</v>
      </c>
      <c r="AS21" s="51"/>
      <c r="AT21" s="51"/>
      <c r="AU21" s="51"/>
      <c r="AV21" s="51"/>
      <c r="AW21" s="447">
        <f t="shared" si="8"/>
        <v>1</v>
      </c>
      <c r="AX21" s="448">
        <f t="shared" si="9"/>
        <v>0</v>
      </c>
      <c r="AY21" s="443"/>
      <c r="AZ21" s="449" t="e">
        <f t="shared" si="12"/>
        <v>#REF!</v>
      </c>
      <c r="BA21" s="450" t="e">
        <f t="shared" si="10"/>
        <v>#REF!</v>
      </c>
      <c r="BB21" s="451" t="e">
        <f t="shared" si="11"/>
        <v>#REF!</v>
      </c>
    </row>
    <row r="22" s="25" customFormat="1" ht="16.05" customHeight="1" spans="1:54">
      <c r="A22" s="50"/>
      <c r="B22" s="51"/>
      <c r="C22" s="51"/>
      <c r="D22" s="51"/>
      <c r="E22" s="51"/>
      <c r="F22" s="51"/>
      <c r="G22" s="51"/>
      <c r="H22" s="51"/>
      <c r="I22" s="51"/>
      <c r="J22" s="51"/>
      <c r="K22" s="51"/>
      <c r="L22" s="288"/>
      <c r="M22" s="52"/>
      <c r="N22" s="111"/>
      <c r="O22" s="111"/>
      <c r="P22" s="350">
        <f t="shared" si="13"/>
        <v>0</v>
      </c>
      <c r="Q22" s="473"/>
      <c r="R22" s="473"/>
      <c r="S22" s="473"/>
      <c r="T22" s="473"/>
      <c r="U22" s="86">
        <f t="shared" si="0"/>
        <v>0</v>
      </c>
      <c r="V22" s="86">
        <f t="shared" si="1"/>
        <v>0</v>
      </c>
      <c r="W22" s="55"/>
      <c r="X22" s="155">
        <f t="shared" si="2"/>
        <v>0</v>
      </c>
      <c r="Y22" s="440" t="e">
        <f t="shared" si="3"/>
        <v>#REF!</v>
      </c>
      <c r="Z22" s="155" t="e">
        <f t="shared" si="4"/>
        <v>#REF!</v>
      </c>
      <c r="AA22" s="156" t="e">
        <f t="shared" si="5"/>
        <v>#REF!</v>
      </c>
      <c r="AB22" s="474">
        <f t="shared" si="6"/>
        <v>0</v>
      </c>
      <c r="AC22" s="51"/>
      <c r="AD22" s="50"/>
      <c r="AE22" s="51"/>
      <c r="AF22" s="51"/>
      <c r="AH22" s="51"/>
      <c r="AI22" s="51"/>
      <c r="AJ22" s="51"/>
      <c r="AK22" s="51"/>
      <c r="AL22" s="51"/>
      <c r="AM22" s="51"/>
      <c r="AN22" s="51"/>
      <c r="AO22" s="51"/>
      <c r="AP22" s="51"/>
      <c r="AQ22" s="51"/>
      <c r="AR22" s="444">
        <f t="shared" si="7"/>
        <v>0</v>
      </c>
      <c r="AS22" s="51"/>
      <c r="AT22" s="51"/>
      <c r="AU22" s="51"/>
      <c r="AV22" s="51"/>
      <c r="AW22" s="447">
        <f t="shared" si="8"/>
        <v>1</v>
      </c>
      <c r="AX22" s="448">
        <f t="shared" si="9"/>
        <v>0</v>
      </c>
      <c r="AY22" s="443"/>
      <c r="AZ22" s="449" t="e">
        <f t="shared" si="12"/>
        <v>#REF!</v>
      </c>
      <c r="BA22" s="450" t="e">
        <f t="shared" si="10"/>
        <v>#REF!</v>
      </c>
      <c r="BB22" s="451" t="e">
        <f t="shared" si="11"/>
        <v>#REF!</v>
      </c>
    </row>
    <row r="23" s="25" customFormat="1" ht="16.05" customHeight="1" spans="1:54">
      <c r="A23" s="50"/>
      <c r="B23" s="51"/>
      <c r="C23" s="51"/>
      <c r="D23" s="51"/>
      <c r="E23" s="51"/>
      <c r="F23" s="51"/>
      <c r="G23" s="51"/>
      <c r="H23" s="51"/>
      <c r="I23" s="51"/>
      <c r="J23" s="51"/>
      <c r="K23" s="51"/>
      <c r="L23" s="288"/>
      <c r="M23" s="52"/>
      <c r="N23" s="111"/>
      <c r="O23" s="111"/>
      <c r="P23" s="350">
        <f t="shared" si="13"/>
        <v>0</v>
      </c>
      <c r="Q23" s="473"/>
      <c r="R23" s="473"/>
      <c r="S23" s="473"/>
      <c r="T23" s="473"/>
      <c r="U23" s="86">
        <f t="shared" si="0"/>
        <v>0</v>
      </c>
      <c r="V23" s="86">
        <f t="shared" si="1"/>
        <v>0</v>
      </c>
      <c r="W23" s="55"/>
      <c r="X23" s="155">
        <f t="shared" si="2"/>
        <v>0</v>
      </c>
      <c r="Y23" s="440" t="e">
        <f t="shared" si="3"/>
        <v>#REF!</v>
      </c>
      <c r="Z23" s="155" t="e">
        <f t="shared" si="4"/>
        <v>#REF!</v>
      </c>
      <c r="AA23" s="156" t="e">
        <f t="shared" si="5"/>
        <v>#REF!</v>
      </c>
      <c r="AB23" s="474">
        <f t="shared" si="6"/>
        <v>0</v>
      </c>
      <c r="AC23" s="51"/>
      <c r="AD23" s="50"/>
      <c r="AE23" s="51"/>
      <c r="AF23" s="51"/>
      <c r="AH23" s="51"/>
      <c r="AI23" s="51"/>
      <c r="AJ23" s="51"/>
      <c r="AK23" s="51"/>
      <c r="AL23" s="51"/>
      <c r="AM23" s="51"/>
      <c r="AN23" s="51"/>
      <c r="AO23" s="51"/>
      <c r="AP23" s="51"/>
      <c r="AQ23" s="51"/>
      <c r="AR23" s="444">
        <f t="shared" si="7"/>
        <v>0</v>
      </c>
      <c r="AS23" s="51"/>
      <c r="AT23" s="51"/>
      <c r="AU23" s="51"/>
      <c r="AV23" s="51"/>
      <c r="AW23" s="447">
        <f t="shared" si="8"/>
        <v>1</v>
      </c>
      <c r="AX23" s="448">
        <f t="shared" si="9"/>
        <v>0</v>
      </c>
      <c r="AY23" s="443"/>
      <c r="AZ23" s="449" t="e">
        <f t="shared" si="12"/>
        <v>#REF!</v>
      </c>
      <c r="BA23" s="450" t="e">
        <f t="shared" si="10"/>
        <v>#REF!</v>
      </c>
      <c r="BB23" s="451" t="e">
        <f t="shared" si="11"/>
        <v>#REF!</v>
      </c>
    </row>
    <row r="24" s="25" customFormat="1" ht="16.05" customHeight="1" spans="1:54">
      <c r="A24" s="50"/>
      <c r="B24" s="51"/>
      <c r="C24" s="51"/>
      <c r="D24" s="51"/>
      <c r="E24" s="51"/>
      <c r="F24" s="51"/>
      <c r="G24" s="51"/>
      <c r="H24" s="51"/>
      <c r="I24" s="51"/>
      <c r="J24" s="51"/>
      <c r="K24" s="51"/>
      <c r="L24" s="288"/>
      <c r="M24" s="52"/>
      <c r="N24" s="111"/>
      <c r="O24" s="111"/>
      <c r="P24" s="350">
        <f t="shared" si="13"/>
        <v>0</v>
      </c>
      <c r="Q24" s="473"/>
      <c r="R24" s="473"/>
      <c r="S24" s="473"/>
      <c r="T24" s="473"/>
      <c r="U24" s="86">
        <f t="shared" si="0"/>
        <v>0</v>
      </c>
      <c r="V24" s="86">
        <f t="shared" si="1"/>
        <v>0</v>
      </c>
      <c r="W24" s="55"/>
      <c r="X24" s="155">
        <f t="shared" si="2"/>
        <v>0</v>
      </c>
      <c r="Y24" s="440" t="e">
        <f t="shared" si="3"/>
        <v>#REF!</v>
      </c>
      <c r="Z24" s="155" t="e">
        <f t="shared" si="4"/>
        <v>#REF!</v>
      </c>
      <c r="AA24" s="156" t="e">
        <f t="shared" si="5"/>
        <v>#REF!</v>
      </c>
      <c r="AB24" s="474">
        <f t="shared" si="6"/>
        <v>0</v>
      </c>
      <c r="AC24" s="51"/>
      <c r="AD24" s="50"/>
      <c r="AE24" s="51"/>
      <c r="AF24" s="51"/>
      <c r="AH24" s="51"/>
      <c r="AI24" s="51"/>
      <c r="AJ24" s="51"/>
      <c r="AK24" s="51"/>
      <c r="AL24" s="51"/>
      <c r="AM24" s="51"/>
      <c r="AN24" s="51"/>
      <c r="AO24" s="51"/>
      <c r="AP24" s="51"/>
      <c r="AQ24" s="51"/>
      <c r="AR24" s="444">
        <f t="shared" si="7"/>
        <v>0</v>
      </c>
      <c r="AS24" s="51"/>
      <c r="AT24" s="51"/>
      <c r="AU24" s="51"/>
      <c r="AV24" s="51"/>
      <c r="AW24" s="447">
        <f t="shared" si="8"/>
        <v>1</v>
      </c>
      <c r="AX24" s="448">
        <f t="shared" si="9"/>
        <v>0</v>
      </c>
      <c r="AY24" s="443"/>
      <c r="AZ24" s="449" t="e">
        <f t="shared" si="12"/>
        <v>#REF!</v>
      </c>
      <c r="BA24" s="450" t="e">
        <f t="shared" si="10"/>
        <v>#REF!</v>
      </c>
      <c r="BB24" s="451" t="e">
        <f t="shared" si="11"/>
        <v>#REF!</v>
      </c>
    </row>
    <row r="25" s="25" customFormat="1" ht="16.05" customHeight="1" spans="1:54">
      <c r="A25" s="50"/>
      <c r="B25" s="51"/>
      <c r="C25" s="51"/>
      <c r="D25" s="51"/>
      <c r="E25" s="51"/>
      <c r="F25" s="51"/>
      <c r="G25" s="51"/>
      <c r="H25" s="51"/>
      <c r="I25" s="51"/>
      <c r="J25" s="51"/>
      <c r="K25" s="51"/>
      <c r="L25" s="288"/>
      <c r="M25" s="52"/>
      <c r="N25" s="111"/>
      <c r="O25" s="111"/>
      <c r="P25" s="350">
        <f t="shared" si="13"/>
        <v>0</v>
      </c>
      <c r="Q25" s="473"/>
      <c r="R25" s="473"/>
      <c r="S25" s="473"/>
      <c r="T25" s="473"/>
      <c r="U25" s="86">
        <f t="shared" si="0"/>
        <v>0</v>
      </c>
      <c r="V25" s="86">
        <f t="shared" si="1"/>
        <v>0</v>
      </c>
      <c r="W25" s="55"/>
      <c r="X25" s="155">
        <f t="shared" si="2"/>
        <v>0</v>
      </c>
      <c r="Y25" s="440" t="e">
        <f t="shared" si="3"/>
        <v>#REF!</v>
      </c>
      <c r="Z25" s="155" t="e">
        <f t="shared" si="4"/>
        <v>#REF!</v>
      </c>
      <c r="AA25" s="156" t="e">
        <f t="shared" si="5"/>
        <v>#REF!</v>
      </c>
      <c r="AB25" s="474">
        <f t="shared" si="6"/>
        <v>0</v>
      </c>
      <c r="AC25" s="51"/>
      <c r="AD25" s="50"/>
      <c r="AE25" s="51"/>
      <c r="AF25" s="51"/>
      <c r="AH25" s="51"/>
      <c r="AI25" s="51"/>
      <c r="AJ25" s="51"/>
      <c r="AK25" s="51"/>
      <c r="AL25" s="51"/>
      <c r="AM25" s="51"/>
      <c r="AN25" s="51"/>
      <c r="AO25" s="51"/>
      <c r="AP25" s="51"/>
      <c r="AQ25" s="51"/>
      <c r="AR25" s="444">
        <f t="shared" si="7"/>
        <v>0</v>
      </c>
      <c r="AS25" s="51"/>
      <c r="AT25" s="51"/>
      <c r="AU25" s="51"/>
      <c r="AV25" s="51"/>
      <c r="AW25" s="447">
        <f t="shared" si="8"/>
        <v>1</v>
      </c>
      <c r="AX25" s="448">
        <f t="shared" si="9"/>
        <v>0</v>
      </c>
      <c r="AY25" s="443"/>
      <c r="AZ25" s="449" t="e">
        <f t="shared" si="12"/>
        <v>#REF!</v>
      </c>
      <c r="BA25" s="450" t="e">
        <f t="shared" si="10"/>
        <v>#REF!</v>
      </c>
      <c r="BB25" s="451" t="e">
        <f t="shared" si="11"/>
        <v>#REF!</v>
      </c>
    </row>
    <row r="26" s="25" customFormat="1" ht="16.05" customHeight="1" spans="1:54">
      <c r="A26" s="50"/>
      <c r="B26" s="51"/>
      <c r="C26" s="51"/>
      <c r="D26" s="51"/>
      <c r="E26" s="51"/>
      <c r="F26" s="51"/>
      <c r="G26" s="51"/>
      <c r="H26" s="51"/>
      <c r="I26" s="51"/>
      <c r="J26" s="51"/>
      <c r="K26" s="51"/>
      <c r="L26" s="288"/>
      <c r="M26" s="52"/>
      <c r="N26" s="111"/>
      <c r="O26" s="111"/>
      <c r="P26" s="350">
        <f t="shared" si="13"/>
        <v>0</v>
      </c>
      <c r="Q26" s="473"/>
      <c r="R26" s="473"/>
      <c r="S26" s="473"/>
      <c r="T26" s="473"/>
      <c r="U26" s="86">
        <f t="shared" si="0"/>
        <v>0</v>
      </c>
      <c r="V26" s="86">
        <f t="shared" si="1"/>
        <v>0</v>
      </c>
      <c r="W26" s="55"/>
      <c r="X26" s="155">
        <f t="shared" si="2"/>
        <v>0</v>
      </c>
      <c r="Y26" s="440" t="e">
        <f t="shared" si="3"/>
        <v>#REF!</v>
      </c>
      <c r="Z26" s="155" t="e">
        <f t="shared" si="4"/>
        <v>#REF!</v>
      </c>
      <c r="AA26" s="156" t="e">
        <f t="shared" si="5"/>
        <v>#REF!</v>
      </c>
      <c r="AB26" s="474">
        <f t="shared" si="6"/>
        <v>0</v>
      </c>
      <c r="AC26" s="51"/>
      <c r="AD26" s="50"/>
      <c r="AE26" s="51"/>
      <c r="AF26" s="51"/>
      <c r="AH26" s="51"/>
      <c r="AI26" s="51"/>
      <c r="AJ26" s="51"/>
      <c r="AK26" s="51"/>
      <c r="AL26" s="51"/>
      <c r="AM26" s="51"/>
      <c r="AN26" s="51"/>
      <c r="AO26" s="51"/>
      <c r="AP26" s="51"/>
      <c r="AQ26" s="51"/>
      <c r="AR26" s="444">
        <f t="shared" si="7"/>
        <v>0</v>
      </c>
      <c r="AS26" s="51"/>
      <c r="AT26" s="51"/>
      <c r="AU26" s="51"/>
      <c r="AV26" s="51"/>
      <c r="AW26" s="447">
        <f t="shared" si="8"/>
        <v>1</v>
      </c>
      <c r="AX26" s="448">
        <f t="shared" si="9"/>
        <v>0</v>
      </c>
      <c r="AY26" s="443"/>
      <c r="AZ26" s="449" t="e">
        <f t="shared" si="12"/>
        <v>#REF!</v>
      </c>
      <c r="BA26" s="450" t="e">
        <f t="shared" si="10"/>
        <v>#REF!</v>
      </c>
      <c r="BB26" s="451" t="e">
        <f t="shared" si="11"/>
        <v>#REF!</v>
      </c>
    </row>
    <row r="27" s="25" customFormat="1" ht="16.05" customHeight="1" spans="1:54">
      <c r="A27" s="50"/>
      <c r="B27" s="51"/>
      <c r="C27" s="51"/>
      <c r="D27" s="51"/>
      <c r="E27" s="51"/>
      <c r="F27" s="51"/>
      <c r="G27" s="51"/>
      <c r="H27" s="51"/>
      <c r="I27" s="51"/>
      <c r="J27" s="51"/>
      <c r="K27" s="51"/>
      <c r="L27" s="288"/>
      <c r="M27" s="52"/>
      <c r="N27" s="111"/>
      <c r="O27" s="111"/>
      <c r="P27" s="350">
        <f t="shared" si="13"/>
        <v>0</v>
      </c>
      <c r="Q27" s="473"/>
      <c r="R27" s="473"/>
      <c r="S27" s="473"/>
      <c r="T27" s="473"/>
      <c r="U27" s="86">
        <f t="shared" si="0"/>
        <v>0</v>
      </c>
      <c r="V27" s="86">
        <f t="shared" si="1"/>
        <v>0</v>
      </c>
      <c r="W27" s="55"/>
      <c r="X27" s="155">
        <f t="shared" si="2"/>
        <v>0</v>
      </c>
      <c r="Y27" s="440" t="e">
        <f t="shared" si="3"/>
        <v>#REF!</v>
      </c>
      <c r="Z27" s="155" t="e">
        <f t="shared" si="4"/>
        <v>#REF!</v>
      </c>
      <c r="AA27" s="156" t="e">
        <f t="shared" si="5"/>
        <v>#REF!</v>
      </c>
      <c r="AB27" s="474">
        <f t="shared" si="6"/>
        <v>0</v>
      </c>
      <c r="AC27" s="51"/>
      <c r="AD27" s="50"/>
      <c r="AE27" s="51"/>
      <c r="AF27" s="51"/>
      <c r="AH27" s="51"/>
      <c r="AI27" s="51"/>
      <c r="AJ27" s="51"/>
      <c r="AK27" s="51"/>
      <c r="AL27" s="51"/>
      <c r="AM27" s="51"/>
      <c r="AN27" s="51"/>
      <c r="AO27" s="51"/>
      <c r="AP27" s="51"/>
      <c r="AQ27" s="51"/>
      <c r="AR27" s="444">
        <f t="shared" si="7"/>
        <v>0</v>
      </c>
      <c r="AS27" s="51"/>
      <c r="AT27" s="51"/>
      <c r="AU27" s="51"/>
      <c r="AV27" s="51"/>
      <c r="AW27" s="447">
        <f t="shared" si="8"/>
        <v>1</v>
      </c>
      <c r="AX27" s="448">
        <f t="shared" si="9"/>
        <v>0</v>
      </c>
      <c r="AY27" s="443"/>
      <c r="AZ27" s="449" t="e">
        <f t="shared" si="12"/>
        <v>#REF!</v>
      </c>
      <c r="BA27" s="450" t="e">
        <f t="shared" si="10"/>
        <v>#REF!</v>
      </c>
      <c r="BB27" s="451" t="e">
        <f t="shared" si="11"/>
        <v>#REF!</v>
      </c>
    </row>
    <row r="28" s="25" customFormat="1" ht="16.05" customHeight="1" spans="1:54">
      <c r="A28" s="50"/>
      <c r="B28" s="51"/>
      <c r="C28" s="51"/>
      <c r="D28" s="51"/>
      <c r="E28" s="51"/>
      <c r="F28" s="51"/>
      <c r="G28" s="51"/>
      <c r="H28" s="51"/>
      <c r="I28" s="51"/>
      <c r="J28" s="51"/>
      <c r="K28" s="51"/>
      <c r="L28" s="288"/>
      <c r="M28" s="52"/>
      <c r="N28" s="111"/>
      <c r="O28" s="111"/>
      <c r="P28" s="350">
        <f t="shared" si="13"/>
        <v>0</v>
      </c>
      <c r="Q28" s="473"/>
      <c r="R28" s="473"/>
      <c r="S28" s="473"/>
      <c r="T28" s="473"/>
      <c r="U28" s="86">
        <f t="shared" si="0"/>
        <v>0</v>
      </c>
      <c r="V28" s="86">
        <f t="shared" si="1"/>
        <v>0</v>
      </c>
      <c r="W28" s="55"/>
      <c r="X28" s="155">
        <f t="shared" si="2"/>
        <v>0</v>
      </c>
      <c r="Y28" s="440" t="e">
        <f t="shared" si="3"/>
        <v>#REF!</v>
      </c>
      <c r="Z28" s="155" t="e">
        <f t="shared" si="4"/>
        <v>#REF!</v>
      </c>
      <c r="AA28" s="156" t="e">
        <f t="shared" si="5"/>
        <v>#REF!</v>
      </c>
      <c r="AB28" s="474">
        <f t="shared" si="6"/>
        <v>0</v>
      </c>
      <c r="AC28" s="51"/>
      <c r="AD28" s="50"/>
      <c r="AE28" s="51"/>
      <c r="AF28" s="51"/>
      <c r="AH28" s="51"/>
      <c r="AI28" s="51"/>
      <c r="AJ28" s="51"/>
      <c r="AK28" s="51"/>
      <c r="AL28" s="51"/>
      <c r="AM28" s="51"/>
      <c r="AN28" s="51"/>
      <c r="AO28" s="51"/>
      <c r="AP28" s="51"/>
      <c r="AQ28" s="51"/>
      <c r="AR28" s="444">
        <f t="shared" si="7"/>
        <v>0</v>
      </c>
      <c r="AS28" s="51"/>
      <c r="AT28" s="51"/>
      <c r="AU28" s="51"/>
      <c r="AV28" s="51"/>
      <c r="AW28" s="447">
        <f t="shared" si="8"/>
        <v>1</v>
      </c>
      <c r="AX28" s="448">
        <f t="shared" si="9"/>
        <v>0</v>
      </c>
      <c r="AY28" s="443"/>
      <c r="AZ28" s="449" t="e">
        <f t="shared" si="12"/>
        <v>#REF!</v>
      </c>
      <c r="BA28" s="450" t="e">
        <f t="shared" si="10"/>
        <v>#REF!</v>
      </c>
      <c r="BB28" s="451" t="e">
        <f t="shared" si="11"/>
        <v>#REF!</v>
      </c>
    </row>
    <row r="29" s="25" customFormat="1" ht="16.05" customHeight="1" spans="1:54">
      <c r="A29" s="50"/>
      <c r="B29" s="51"/>
      <c r="C29" s="51"/>
      <c r="D29" s="51"/>
      <c r="E29" s="51"/>
      <c r="F29" s="51"/>
      <c r="G29" s="51"/>
      <c r="H29" s="51"/>
      <c r="I29" s="51"/>
      <c r="J29" s="51"/>
      <c r="K29" s="51"/>
      <c r="L29" s="288"/>
      <c r="M29" s="52"/>
      <c r="N29" s="111"/>
      <c r="O29" s="111"/>
      <c r="P29" s="350">
        <f t="shared" si="13"/>
        <v>0</v>
      </c>
      <c r="Q29" s="473"/>
      <c r="R29" s="473"/>
      <c r="S29" s="473"/>
      <c r="T29" s="473"/>
      <c r="U29" s="86">
        <f t="shared" si="0"/>
        <v>0</v>
      </c>
      <c r="V29" s="86">
        <f t="shared" si="1"/>
        <v>0</v>
      </c>
      <c r="W29" s="55"/>
      <c r="X29" s="155">
        <f t="shared" si="2"/>
        <v>0</v>
      </c>
      <c r="Y29" s="440" t="e">
        <f t="shared" si="3"/>
        <v>#REF!</v>
      </c>
      <c r="Z29" s="155" t="e">
        <f t="shared" si="4"/>
        <v>#REF!</v>
      </c>
      <c r="AA29" s="156" t="e">
        <f t="shared" si="5"/>
        <v>#REF!</v>
      </c>
      <c r="AB29" s="474">
        <f t="shared" si="6"/>
        <v>0</v>
      </c>
      <c r="AC29" s="51"/>
      <c r="AD29" s="50"/>
      <c r="AE29" s="51"/>
      <c r="AF29" s="51"/>
      <c r="AH29" s="51"/>
      <c r="AI29" s="51"/>
      <c r="AJ29" s="51"/>
      <c r="AK29" s="51"/>
      <c r="AL29" s="51"/>
      <c r="AM29" s="51"/>
      <c r="AN29" s="51"/>
      <c r="AO29" s="51"/>
      <c r="AP29" s="51"/>
      <c r="AQ29" s="51"/>
      <c r="AR29" s="444">
        <f t="shared" si="7"/>
        <v>0</v>
      </c>
      <c r="AS29" s="51"/>
      <c r="AT29" s="51"/>
      <c r="AU29" s="51"/>
      <c r="AV29" s="51"/>
      <c r="AW29" s="447">
        <f t="shared" si="8"/>
        <v>1</v>
      </c>
      <c r="AX29" s="448">
        <f t="shared" si="9"/>
        <v>0</v>
      </c>
      <c r="AY29" s="443"/>
      <c r="AZ29" s="449" t="e">
        <f t="shared" si="12"/>
        <v>#REF!</v>
      </c>
      <c r="BA29" s="450" t="e">
        <f t="shared" si="10"/>
        <v>#REF!</v>
      </c>
      <c r="BB29" s="451" t="e">
        <f t="shared" si="11"/>
        <v>#REF!</v>
      </c>
    </row>
    <row r="30" s="25" customFormat="1" ht="16.05" customHeight="1" spans="1:54">
      <c r="A30" s="50"/>
      <c r="B30" s="51"/>
      <c r="C30" s="51"/>
      <c r="D30" s="51"/>
      <c r="E30" s="51"/>
      <c r="F30" s="51"/>
      <c r="G30" s="51"/>
      <c r="H30" s="51"/>
      <c r="I30" s="51"/>
      <c r="J30" s="51"/>
      <c r="K30" s="51"/>
      <c r="L30" s="288"/>
      <c r="M30" s="52"/>
      <c r="N30" s="111"/>
      <c r="O30" s="111"/>
      <c r="P30" s="350">
        <f t="shared" si="13"/>
        <v>0</v>
      </c>
      <c r="Q30" s="473"/>
      <c r="R30" s="473"/>
      <c r="S30" s="473"/>
      <c r="T30" s="473"/>
      <c r="U30" s="86">
        <f t="shared" si="0"/>
        <v>0</v>
      </c>
      <c r="V30" s="86">
        <f t="shared" si="1"/>
        <v>0</v>
      </c>
      <c r="W30" s="55"/>
      <c r="X30" s="155">
        <f t="shared" si="2"/>
        <v>0</v>
      </c>
      <c r="Y30" s="440" t="e">
        <f t="shared" si="3"/>
        <v>#REF!</v>
      </c>
      <c r="Z30" s="155" t="e">
        <f t="shared" si="4"/>
        <v>#REF!</v>
      </c>
      <c r="AA30" s="156" t="e">
        <f t="shared" si="5"/>
        <v>#REF!</v>
      </c>
      <c r="AB30" s="474">
        <f t="shared" si="6"/>
        <v>0</v>
      </c>
      <c r="AC30" s="51"/>
      <c r="AD30" s="50"/>
      <c r="AE30" s="51"/>
      <c r="AF30" s="51"/>
      <c r="AH30" s="51"/>
      <c r="AI30" s="51"/>
      <c r="AJ30" s="51"/>
      <c r="AK30" s="51"/>
      <c r="AL30" s="51"/>
      <c r="AM30" s="51"/>
      <c r="AN30" s="51"/>
      <c r="AO30" s="51"/>
      <c r="AP30" s="51"/>
      <c r="AQ30" s="51"/>
      <c r="AR30" s="444">
        <f t="shared" si="7"/>
        <v>0</v>
      </c>
      <c r="AS30" s="51"/>
      <c r="AT30" s="51"/>
      <c r="AU30" s="51"/>
      <c r="AV30" s="51"/>
      <c r="AW30" s="447">
        <f t="shared" si="8"/>
        <v>1</v>
      </c>
      <c r="AX30" s="448">
        <f t="shared" si="9"/>
        <v>0</v>
      </c>
      <c r="AY30" s="443"/>
      <c r="AZ30" s="449" t="e">
        <f t="shared" si="12"/>
        <v>#REF!</v>
      </c>
      <c r="BA30" s="450" t="e">
        <f t="shared" si="10"/>
        <v>#REF!</v>
      </c>
      <c r="BB30" s="451" t="e">
        <f t="shared" si="11"/>
        <v>#REF!</v>
      </c>
    </row>
    <row r="31" s="25" customFormat="1" ht="16.05" customHeight="1" spans="1:54">
      <c r="A31" s="50"/>
      <c r="B31" s="51"/>
      <c r="C31" s="51"/>
      <c r="D31" s="51"/>
      <c r="E31" s="51"/>
      <c r="F31" s="51"/>
      <c r="G31" s="51"/>
      <c r="H31" s="51"/>
      <c r="I31" s="51"/>
      <c r="J31" s="51"/>
      <c r="K31" s="51"/>
      <c r="L31" s="288"/>
      <c r="M31" s="52"/>
      <c r="N31" s="111"/>
      <c r="O31" s="111"/>
      <c r="P31" s="350">
        <f t="shared" si="13"/>
        <v>0</v>
      </c>
      <c r="Q31" s="473"/>
      <c r="R31" s="473"/>
      <c r="S31" s="473"/>
      <c r="T31" s="473"/>
      <c r="U31" s="86">
        <f t="shared" si="0"/>
        <v>0</v>
      </c>
      <c r="V31" s="86">
        <f t="shared" si="1"/>
        <v>0</v>
      </c>
      <c r="W31" s="55"/>
      <c r="X31" s="155">
        <f t="shared" si="2"/>
        <v>0</v>
      </c>
      <c r="Y31" s="440" t="e">
        <f t="shared" si="3"/>
        <v>#REF!</v>
      </c>
      <c r="Z31" s="155" t="e">
        <f t="shared" si="4"/>
        <v>#REF!</v>
      </c>
      <c r="AA31" s="156" t="e">
        <f t="shared" si="5"/>
        <v>#REF!</v>
      </c>
      <c r="AB31" s="474">
        <f t="shared" si="6"/>
        <v>0</v>
      </c>
      <c r="AC31" s="51"/>
      <c r="AD31" s="50"/>
      <c r="AE31" s="51"/>
      <c r="AF31" s="51"/>
      <c r="AH31" s="51"/>
      <c r="AI31" s="51"/>
      <c r="AJ31" s="51"/>
      <c r="AK31" s="51"/>
      <c r="AL31" s="51"/>
      <c r="AM31" s="51"/>
      <c r="AN31" s="51"/>
      <c r="AO31" s="51"/>
      <c r="AP31" s="51"/>
      <c r="AQ31" s="51"/>
      <c r="AR31" s="444">
        <f t="shared" si="7"/>
        <v>0</v>
      </c>
      <c r="AS31" s="51"/>
      <c r="AT31" s="51"/>
      <c r="AU31" s="51"/>
      <c r="AV31" s="51"/>
      <c r="AW31" s="447">
        <f t="shared" si="8"/>
        <v>1</v>
      </c>
      <c r="AX31" s="448">
        <f t="shared" si="9"/>
        <v>0</v>
      </c>
      <c r="AY31" s="443"/>
      <c r="AZ31" s="449" t="e">
        <f t="shared" si="12"/>
        <v>#REF!</v>
      </c>
      <c r="BA31" s="450" t="e">
        <f t="shared" si="10"/>
        <v>#REF!</v>
      </c>
      <c r="BB31" s="451" t="e">
        <f t="shared" si="11"/>
        <v>#REF!</v>
      </c>
    </row>
    <row r="32" s="25" customFormat="1" ht="16.05" customHeight="1" spans="1:54">
      <c r="A32" s="50"/>
      <c r="B32" s="51"/>
      <c r="C32" s="51"/>
      <c r="D32" s="51"/>
      <c r="E32" s="51"/>
      <c r="F32" s="51"/>
      <c r="G32" s="51"/>
      <c r="H32" s="51"/>
      <c r="I32" s="51"/>
      <c r="J32" s="51"/>
      <c r="K32" s="51"/>
      <c r="L32" s="288"/>
      <c r="M32" s="52"/>
      <c r="N32" s="111"/>
      <c r="O32" s="111"/>
      <c r="P32" s="350">
        <f t="shared" si="13"/>
        <v>0</v>
      </c>
      <c r="Q32" s="473"/>
      <c r="R32" s="473"/>
      <c r="S32" s="473"/>
      <c r="T32" s="473"/>
      <c r="U32" s="86">
        <f t="shared" si="0"/>
        <v>0</v>
      </c>
      <c r="V32" s="86">
        <f t="shared" si="1"/>
        <v>0</v>
      </c>
      <c r="W32" s="55"/>
      <c r="X32" s="155">
        <f t="shared" si="2"/>
        <v>0</v>
      </c>
      <c r="Y32" s="440" t="e">
        <f t="shared" si="3"/>
        <v>#REF!</v>
      </c>
      <c r="Z32" s="155" t="e">
        <f t="shared" si="4"/>
        <v>#REF!</v>
      </c>
      <c r="AA32" s="156" t="e">
        <f t="shared" si="5"/>
        <v>#REF!</v>
      </c>
      <c r="AB32" s="474">
        <f t="shared" si="6"/>
        <v>0</v>
      </c>
      <c r="AC32" s="51"/>
      <c r="AD32" s="50"/>
      <c r="AE32" s="51"/>
      <c r="AF32" s="51"/>
      <c r="AH32" s="51"/>
      <c r="AI32" s="51"/>
      <c r="AJ32" s="51"/>
      <c r="AK32" s="51"/>
      <c r="AL32" s="51"/>
      <c r="AM32" s="51"/>
      <c r="AN32" s="51"/>
      <c r="AO32" s="51"/>
      <c r="AP32" s="51"/>
      <c r="AQ32" s="51"/>
      <c r="AR32" s="444">
        <f t="shared" si="7"/>
        <v>0</v>
      </c>
      <c r="AS32" s="51"/>
      <c r="AT32" s="51"/>
      <c r="AU32" s="51"/>
      <c r="AV32" s="51"/>
      <c r="AW32" s="447">
        <f t="shared" si="8"/>
        <v>1</v>
      </c>
      <c r="AX32" s="448">
        <f t="shared" si="9"/>
        <v>0</v>
      </c>
      <c r="AY32" s="443"/>
      <c r="AZ32" s="449" t="e">
        <f t="shared" si="12"/>
        <v>#REF!</v>
      </c>
      <c r="BA32" s="450" t="e">
        <f t="shared" si="10"/>
        <v>#REF!</v>
      </c>
      <c r="BB32" s="451" t="e">
        <f t="shared" si="11"/>
        <v>#REF!</v>
      </c>
    </row>
    <row r="33" s="25" customFormat="1" ht="16.05" customHeight="1" spans="1:54">
      <c r="A33" s="50"/>
      <c r="B33" s="51"/>
      <c r="C33" s="51"/>
      <c r="D33" s="51"/>
      <c r="E33" s="51"/>
      <c r="F33" s="51"/>
      <c r="G33" s="51"/>
      <c r="H33" s="51"/>
      <c r="I33" s="51"/>
      <c r="J33" s="51"/>
      <c r="K33" s="51"/>
      <c r="L33" s="288"/>
      <c r="M33" s="52"/>
      <c r="N33" s="111"/>
      <c r="O33" s="111"/>
      <c r="P33" s="350">
        <f t="shared" si="13"/>
        <v>0</v>
      </c>
      <c r="Q33" s="473"/>
      <c r="R33" s="473"/>
      <c r="S33" s="473"/>
      <c r="T33" s="473"/>
      <c r="U33" s="86">
        <f t="shared" si="0"/>
        <v>0</v>
      </c>
      <c r="V33" s="86">
        <f t="shared" si="1"/>
        <v>0</v>
      </c>
      <c r="W33" s="55"/>
      <c r="X33" s="155">
        <f t="shared" si="2"/>
        <v>0</v>
      </c>
      <c r="Y33" s="440" t="e">
        <f t="shared" si="3"/>
        <v>#REF!</v>
      </c>
      <c r="Z33" s="155" t="e">
        <f t="shared" si="4"/>
        <v>#REF!</v>
      </c>
      <c r="AA33" s="156" t="e">
        <f t="shared" si="5"/>
        <v>#REF!</v>
      </c>
      <c r="AB33" s="474">
        <f t="shared" si="6"/>
        <v>0</v>
      </c>
      <c r="AC33" s="51"/>
      <c r="AD33" s="50"/>
      <c r="AE33" s="51"/>
      <c r="AF33" s="51"/>
      <c r="AH33" s="51"/>
      <c r="AI33" s="51"/>
      <c r="AJ33" s="51"/>
      <c r="AK33" s="51"/>
      <c r="AL33" s="51"/>
      <c r="AM33" s="51"/>
      <c r="AN33" s="51"/>
      <c r="AO33" s="51"/>
      <c r="AP33" s="51"/>
      <c r="AQ33" s="51"/>
      <c r="AR33" s="444">
        <f t="shared" si="7"/>
        <v>0</v>
      </c>
      <c r="AS33" s="51"/>
      <c r="AT33" s="51"/>
      <c r="AU33" s="51"/>
      <c r="AV33" s="51"/>
      <c r="AW33" s="447">
        <f t="shared" si="8"/>
        <v>1</v>
      </c>
      <c r="AX33" s="448">
        <f t="shared" si="9"/>
        <v>0</v>
      </c>
      <c r="AY33" s="443"/>
      <c r="AZ33" s="449" t="e">
        <f t="shared" si="12"/>
        <v>#REF!</v>
      </c>
      <c r="BA33" s="450" t="e">
        <f t="shared" si="10"/>
        <v>#REF!</v>
      </c>
      <c r="BB33" s="451" t="e">
        <f t="shared" si="11"/>
        <v>#REF!</v>
      </c>
    </row>
    <row r="34" s="26" customFormat="1" ht="16.05" customHeight="1" spans="1:54">
      <c r="A34" s="226" t="s">
        <v>487</v>
      </c>
      <c r="B34" s="297"/>
      <c r="C34" s="297"/>
      <c r="D34" s="227"/>
      <c r="E34" s="227"/>
      <c r="F34" s="227"/>
      <c r="G34" s="227"/>
      <c r="H34" s="227"/>
      <c r="I34" s="227"/>
      <c r="J34" s="227"/>
      <c r="K34" s="227"/>
      <c r="L34" s="293"/>
      <c r="M34" s="58"/>
      <c r="N34" s="112"/>
      <c r="O34" s="112"/>
      <c r="P34" s="350"/>
      <c r="Q34" s="54">
        <f t="shared" ref="Q34:V34" si="14">ROUND(SUM(Q8:Q33),2)</f>
        <v>0</v>
      </c>
      <c r="R34" s="54">
        <f t="shared" si="14"/>
        <v>0</v>
      </c>
      <c r="S34" s="54">
        <f t="shared" si="14"/>
        <v>0</v>
      </c>
      <c r="T34" s="54">
        <f t="shared" si="14"/>
        <v>0</v>
      </c>
      <c r="U34" s="54">
        <f t="shared" si="14"/>
        <v>0</v>
      </c>
      <c r="V34" s="54">
        <f t="shared" si="14"/>
        <v>0</v>
      </c>
      <c r="W34" s="54"/>
      <c r="X34" s="54">
        <f>ROUND(SUM(X8:X33),2)</f>
        <v>0</v>
      </c>
      <c r="Y34" s="155"/>
      <c r="Z34" s="54" t="e">
        <f>ROUND(SUM(Z8:Z33),2)</f>
        <v>#REF!</v>
      </c>
      <c r="AA34" s="183" t="e">
        <f t="shared" si="5"/>
        <v>#REF!</v>
      </c>
      <c r="AB34" s="204">
        <f>IF(N34=0,0,X34/N34)</f>
        <v>0</v>
      </c>
      <c r="AC34" s="56"/>
      <c r="AD34" s="127"/>
      <c r="AE34" s="56"/>
      <c r="AF34" s="56"/>
      <c r="AH34" s="56"/>
      <c r="AI34" s="56"/>
      <c r="AJ34" s="56"/>
      <c r="AK34" s="56"/>
      <c r="AL34" s="56"/>
      <c r="AM34" s="56"/>
      <c r="AN34" s="56"/>
      <c r="AO34" s="56"/>
      <c r="AP34" s="56"/>
      <c r="AQ34" s="56"/>
      <c r="AR34" s="56"/>
      <c r="AS34" s="56"/>
      <c r="AT34" s="56"/>
      <c r="AU34" s="56"/>
      <c r="AV34" s="56"/>
      <c r="AW34" s="56"/>
      <c r="AX34" s="56"/>
      <c r="AY34" s="56"/>
      <c r="AZ34" s="56"/>
      <c r="BA34" s="56"/>
      <c r="BB34" s="56"/>
    </row>
    <row r="35" s="25" customFormat="1" ht="16.05" customHeight="1" spans="1:54">
      <c r="A35" s="228" t="s">
        <v>504</v>
      </c>
      <c r="B35" s="298"/>
      <c r="C35" s="298"/>
      <c r="D35" s="229"/>
      <c r="E35" s="229"/>
      <c r="F35" s="229"/>
      <c r="G35" s="229"/>
      <c r="H35" s="229"/>
      <c r="I35" s="229"/>
      <c r="J35" s="229"/>
      <c r="K35" s="229"/>
      <c r="L35" s="288"/>
      <c r="M35" s="52"/>
      <c r="N35" s="111"/>
      <c r="O35" s="111"/>
      <c r="P35" s="350"/>
      <c r="Q35" s="55"/>
      <c r="R35" s="55"/>
      <c r="S35" s="55"/>
      <c r="T35" s="55"/>
      <c r="U35" s="86">
        <f>Q35+S35</f>
        <v>0</v>
      </c>
      <c r="V35" s="86">
        <f>R35+T35</f>
        <v>0</v>
      </c>
      <c r="W35" s="55"/>
      <c r="X35" s="55"/>
      <c r="Y35" s="461">
        <f>IF(OR(M35=0,AD35=0),0,ROUND(IF(ROUND((AD35*12-(#REF!-M35)*12)/(AD35*12),2)&lt;=0.3,0.3,ROUND((AD35*12-(#REF!-M35)*12)/(AD35*12),2))*200,-1)/2)</f>
        <v>0</v>
      </c>
      <c r="Z35" s="155"/>
      <c r="AA35" s="156">
        <f t="shared" si="5"/>
        <v>0</v>
      </c>
      <c r="AB35" s="350">
        <f>IF(N35=0,0,X35/N35)</f>
        <v>0</v>
      </c>
      <c r="AC35" s="51"/>
      <c r="AD35" s="50"/>
      <c r="AE35" s="51"/>
      <c r="AF35" s="51"/>
      <c r="AH35" s="51"/>
      <c r="AI35" s="51"/>
      <c r="AJ35" s="51"/>
      <c r="AK35" s="51"/>
      <c r="AL35" s="51"/>
      <c r="AM35" s="51"/>
      <c r="AN35" s="51"/>
      <c r="AO35" s="51"/>
      <c r="AP35" s="51"/>
      <c r="AQ35" s="51"/>
      <c r="AR35" s="51"/>
      <c r="AS35" s="51"/>
      <c r="AT35" s="51"/>
      <c r="AU35" s="51"/>
      <c r="AV35" s="51"/>
      <c r="AW35" s="51"/>
      <c r="AX35" s="51"/>
      <c r="AY35" s="51"/>
      <c r="AZ35" s="51"/>
      <c r="BA35" s="51"/>
      <c r="BB35" s="51"/>
    </row>
    <row r="36" s="26" customFormat="1" ht="16.05" customHeight="1" spans="1:54">
      <c r="A36" s="226" t="s">
        <v>487</v>
      </c>
      <c r="B36" s="297"/>
      <c r="C36" s="297"/>
      <c r="D36" s="227"/>
      <c r="E36" s="227"/>
      <c r="F36" s="227"/>
      <c r="G36" s="227"/>
      <c r="H36" s="227"/>
      <c r="I36" s="227"/>
      <c r="J36" s="227"/>
      <c r="K36" s="227"/>
      <c r="L36" s="293"/>
      <c r="M36" s="58"/>
      <c r="N36" s="112"/>
      <c r="O36" s="112"/>
      <c r="P36" s="87"/>
      <c r="Q36" s="54">
        <f t="shared" ref="Q36:V36" si="15">Q34-Q35</f>
        <v>0</v>
      </c>
      <c r="R36" s="54">
        <f t="shared" si="15"/>
        <v>0</v>
      </c>
      <c r="S36" s="54">
        <f t="shared" si="15"/>
        <v>0</v>
      </c>
      <c r="T36" s="54">
        <f t="shared" si="15"/>
        <v>0</v>
      </c>
      <c r="U36" s="54">
        <f t="shared" si="15"/>
        <v>0</v>
      </c>
      <c r="V36" s="54">
        <f t="shared" si="15"/>
        <v>0</v>
      </c>
      <c r="W36" s="54"/>
      <c r="X36" s="54">
        <f>X34-X35</f>
        <v>0</v>
      </c>
      <c r="Y36" s="155"/>
      <c r="Z36" s="54" t="e">
        <f>Z34-Z35</f>
        <v>#REF!</v>
      </c>
      <c r="AA36" s="183" t="e">
        <f t="shared" si="5"/>
        <v>#REF!</v>
      </c>
      <c r="AB36" s="204"/>
      <c r="AC36" s="56"/>
      <c r="AD36" s="127"/>
      <c r="AE36" s="56"/>
      <c r="AF36" s="56"/>
      <c r="AH36" s="56"/>
      <c r="AI36" s="56"/>
      <c r="AJ36" s="56"/>
      <c r="AK36" s="56"/>
      <c r="AL36" s="56"/>
      <c r="AM36" s="56"/>
      <c r="AN36" s="56"/>
      <c r="AO36" s="56"/>
      <c r="AP36" s="56"/>
      <c r="AQ36" s="56"/>
      <c r="AR36" s="56"/>
      <c r="AS36" s="56"/>
      <c r="AT36" s="56"/>
      <c r="AU36" s="56"/>
      <c r="AV36" s="56"/>
      <c r="AW36" s="56"/>
      <c r="AX36" s="56"/>
      <c r="AY36" s="56"/>
      <c r="AZ36" s="56"/>
      <c r="BA36" s="56"/>
      <c r="BB36" s="56"/>
    </row>
    <row r="37" ht="13.05" customHeight="1" spans="1:54">
      <c r="A37" s="27" t="e">
        <f>#REF!&amp;#REF!</f>
        <v>#REF!</v>
      </c>
      <c r="U37" s="29" t="e">
        <f>#REF!</f>
        <v>#REF!</v>
      </c>
    </row>
    <row r="38" ht="13.05" customHeight="1" spans="1:54">
      <c r="A38" s="27" t="e">
        <f>#REF!&amp;#REF!&amp;#REF!&amp;#REF!&amp;#REF!&amp;#REF!&amp;#REF!</f>
        <v>#REF!</v>
      </c>
      <c r="U38" s="29" t="e">
        <f>#REF!&amp;#REF!</f>
        <v>#REF!</v>
      </c>
    </row>
  </sheetData>
  <sheetProtection formatCells="0" formatColumns="0" formatRows="0" insertRows="0" deleteRows="0" autoFilter="0"/>
  <mergeCells count="49">
    <mergeCell ref="A2:AC2"/>
    <mergeCell ref="A4:AC4"/>
    <mergeCell ref="Q6:R6"/>
    <mergeCell ref="S6:T6"/>
    <mergeCell ref="U6:V6"/>
    <mergeCell ref="W6:Z6"/>
    <mergeCell ref="AI6:AJ6"/>
    <mergeCell ref="AK6:AL6"/>
    <mergeCell ref="A34:D34"/>
    <mergeCell ref="A35:D35"/>
    <mergeCell ref="A36:D36"/>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AA6:AA7"/>
    <mergeCell ref="AB6:AB7"/>
    <mergeCell ref="AC6:AC7"/>
    <mergeCell ref="AD6:AD7"/>
    <mergeCell ref="AE6:AE7"/>
    <mergeCell ref="AF6:AF7"/>
    <mergeCell ref="AH6:AH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s>
  <hyperlinks>
    <hyperlink ref="A1" location="固定资产汇总表!B9" display="返回"/>
    <hyperlink ref="B1" location="参数!M58" display="返回索引页"/>
  </hyperlinks>
  <printOptions horizontalCentered="1"/>
  <pageMargins left="0.669291338582677" right="0.66" top="0.905511811023622" bottom="0.67" header="1.15" footer="0.6"/>
  <pageSetup paperSize="9" scale="87"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38"/>
  <sheetViews>
    <sheetView showGridLines="0" showZeros="0" defaultGridColor="0" colorId="38" workbookViewId="0">
      <pane ySplit="7" topLeftCell="A8" activePane="bottomLeft" state="frozen"/>
      <selection/>
      <selection pane="bottomLeft" activeCell="A36" sqref="$A8:$XFD36"/>
    </sheetView>
  </sheetViews>
  <sheetFormatPr defaultColWidth="9.07619047619048" defaultRowHeight="15" customHeight="1"/>
  <cols>
    <col min="1" max="1" width="4.92380952380952" style="27" customWidth="1"/>
    <col min="2" max="2" width="21.4285714285714" style="27" customWidth="1"/>
    <col min="3" max="3" width="6.71428571428571" style="27" customWidth="1"/>
    <col min="4" max="4" width="8" style="27" hidden="1" customWidth="1" outlineLevel="1"/>
    <col min="5" max="5" width="11.2857142857143" style="27" hidden="1" customWidth="1" outlineLevel="1"/>
    <col min="6" max="6" width="7.92380952380952" style="28" customWidth="1" collapsed="1"/>
    <col min="7" max="8" width="6" style="28" customWidth="1"/>
    <col min="9" max="9" width="4.42857142857143" style="28" customWidth="1"/>
    <col min="10" max="10" width="12.7142857142857" style="120" customWidth="1"/>
    <col min="11" max="14" width="12.7142857142857" style="120" hidden="1" customWidth="1" outlineLevel="1"/>
    <col min="15" max="15" width="12.0761904761905" style="29" customWidth="1" collapsed="1"/>
    <col min="16" max="16" width="12.0761904761905" style="29" customWidth="1"/>
    <col min="17" max="17" width="13.2095238095238" style="29" customWidth="1"/>
    <col min="18" max="18" width="12.0761904761905" style="29" customWidth="1"/>
    <col min="19" max="19" width="8" style="230" customWidth="1"/>
    <col min="20" max="20" width="12.0761904761905" style="29" customWidth="1"/>
    <col min="21" max="21" width="7.92380952380952" style="29" customWidth="1"/>
    <col min="22" max="22" width="8.71428571428571" style="29" customWidth="1"/>
    <col min="23" max="23" width="13.2857142857143" style="27" customWidth="1"/>
    <col min="24" max="24" width="4.71428571428571" style="39" customWidth="1"/>
    <col min="25" max="25" width="9.07619047619048" style="27" outlineLevel="1"/>
    <col min="26" max="26" width="2.71428571428571" style="27" customWidth="1"/>
    <col min="27" max="38" width="9.07619047619048" style="27" outlineLevel="1"/>
    <col min="39" max="39" width="11.0761904761905" style="27" customWidth="1" outlineLevel="1"/>
    <col min="40" max="47" width="9.07619047619048" style="27" outlineLevel="1"/>
    <col min="48" max="16384" width="9.07619047619048" style="27"/>
  </cols>
  <sheetData>
    <row r="1" s="22" customFormat="1" customHeight="1" spans="1:47">
      <c r="A1" s="30" t="s">
        <v>116</v>
      </c>
      <c r="B1" s="31" t="s">
        <v>8</v>
      </c>
      <c r="F1" s="33"/>
      <c r="G1" s="33"/>
      <c r="H1" s="33"/>
      <c r="I1" s="33"/>
      <c r="J1" s="115"/>
      <c r="K1" s="115"/>
      <c r="L1" s="115"/>
      <c r="M1" s="115"/>
      <c r="N1" s="115"/>
      <c r="O1" s="34"/>
      <c r="P1" s="34"/>
      <c r="Q1" s="34"/>
      <c r="R1" s="34"/>
      <c r="S1" s="231"/>
      <c r="T1" s="34"/>
      <c r="U1" s="34"/>
      <c r="V1" s="34"/>
      <c r="X1" s="345"/>
    </row>
    <row r="2" s="23" customFormat="1" ht="18" customHeight="1" spans="1:47">
      <c r="A2" s="116" t="s">
        <v>505</v>
      </c>
      <c r="B2" s="117"/>
      <c r="C2" s="117"/>
      <c r="D2" s="117"/>
      <c r="E2" s="117"/>
      <c r="F2" s="117"/>
      <c r="G2" s="117"/>
      <c r="H2" s="117"/>
      <c r="I2" s="117"/>
      <c r="J2" s="117"/>
      <c r="K2" s="117"/>
      <c r="L2" s="117"/>
      <c r="M2" s="117"/>
      <c r="N2" s="117"/>
      <c r="O2" s="117"/>
      <c r="P2" s="117"/>
      <c r="Q2" s="117"/>
      <c r="R2" s="117"/>
      <c r="S2" s="117"/>
      <c r="T2" s="117"/>
      <c r="U2" s="117"/>
      <c r="V2" s="117"/>
      <c r="W2" s="117"/>
      <c r="X2" s="118"/>
    </row>
    <row r="3" s="23" customFormat="1" ht="11.2" customHeight="1" spans="1:47">
      <c r="A3" s="118"/>
      <c r="B3" s="118"/>
      <c r="C3" s="118"/>
      <c r="D3" s="118"/>
      <c r="E3" s="118"/>
      <c r="F3" s="118"/>
      <c r="G3" s="118"/>
      <c r="H3" s="118"/>
      <c r="I3" s="118"/>
      <c r="J3" s="118"/>
      <c r="K3" s="118"/>
      <c r="L3" s="118"/>
      <c r="M3" s="118"/>
      <c r="N3" s="118"/>
      <c r="O3" s="197"/>
      <c r="P3" s="197"/>
      <c r="Q3" s="197"/>
      <c r="R3" s="197"/>
      <c r="S3" s="118"/>
      <c r="T3" s="197"/>
      <c r="U3" s="197"/>
      <c r="V3" s="197"/>
      <c r="W3" s="38" t="s">
        <v>506</v>
      </c>
      <c r="X3" s="118"/>
    </row>
    <row r="4" ht="11.2" customHeight="1" spans="1:47">
      <c r="A4" s="39" t="e">
        <f>#REF!&amp;#REF!&amp;#REF!&amp;#REF!&amp;#REF!&amp;#REF!&amp;#REF!</f>
        <v>#REF!</v>
      </c>
      <c r="B4" s="39"/>
      <c r="C4" s="39"/>
      <c r="D4" s="39"/>
      <c r="E4" s="39"/>
      <c r="F4" s="39"/>
      <c r="G4" s="39"/>
      <c r="H4" s="39"/>
      <c r="I4" s="39"/>
      <c r="J4" s="39"/>
      <c r="K4" s="39"/>
      <c r="L4" s="39"/>
      <c r="M4" s="39"/>
      <c r="N4" s="39"/>
      <c r="O4" s="39"/>
      <c r="P4" s="39"/>
      <c r="Q4" s="39"/>
      <c r="R4" s="39"/>
      <c r="S4" s="39"/>
      <c r="T4" s="39"/>
      <c r="U4" s="39"/>
      <c r="V4" s="39"/>
      <c r="W4" s="39"/>
    </row>
    <row r="5" ht="11.2" customHeight="1" spans="1:47">
      <c r="A5" s="40" t="e">
        <f>#REF!&amp;#REF!</f>
        <v>#REF!</v>
      </c>
      <c r="B5" s="40"/>
      <c r="C5" s="40"/>
      <c r="D5" s="40"/>
      <c r="E5" s="40"/>
      <c r="F5" s="41"/>
      <c r="G5" s="41"/>
      <c r="H5" s="41"/>
      <c r="I5" s="41"/>
      <c r="J5" s="242"/>
      <c r="K5" s="246"/>
      <c r="L5" s="246"/>
      <c r="M5" s="246"/>
      <c r="N5" s="246"/>
      <c r="P5" s="198"/>
      <c r="Q5" s="88"/>
      <c r="U5" s="273"/>
      <c r="W5" s="44" t="s">
        <v>35</v>
      </c>
    </row>
    <row r="6" s="71" customFormat="1" ht="13.05" customHeight="1" spans="1:47">
      <c r="A6" s="45" t="s">
        <v>102</v>
      </c>
      <c r="B6" s="282" t="s">
        <v>507</v>
      </c>
      <c r="C6" s="46" t="s">
        <v>432</v>
      </c>
      <c r="D6" s="410" t="s">
        <v>508</v>
      </c>
      <c r="E6" s="410" t="s">
        <v>430</v>
      </c>
      <c r="F6" s="110" t="s">
        <v>433</v>
      </c>
      <c r="G6" s="110" t="s">
        <v>509</v>
      </c>
      <c r="H6" s="110" t="s">
        <v>510</v>
      </c>
      <c r="I6" s="274" t="s">
        <v>434</v>
      </c>
      <c r="J6" s="110" t="s">
        <v>511</v>
      </c>
      <c r="K6" s="83" t="s">
        <v>120</v>
      </c>
      <c r="L6" s="83"/>
      <c r="M6" s="83" t="s">
        <v>121</v>
      </c>
      <c r="N6" s="83"/>
      <c r="O6" s="276" t="s">
        <v>122</v>
      </c>
      <c r="P6" s="78"/>
      <c r="Q6" s="277" t="s">
        <v>123</v>
      </c>
      <c r="R6" s="278"/>
      <c r="S6" s="278"/>
      <c r="T6" s="279"/>
      <c r="U6" s="280" t="s">
        <v>125</v>
      </c>
      <c r="V6" s="280" t="s">
        <v>512</v>
      </c>
      <c r="W6" s="46" t="s">
        <v>174</v>
      </c>
      <c r="X6" s="170" t="s">
        <v>346</v>
      </c>
      <c r="Y6" s="415" t="s">
        <v>503</v>
      </c>
      <c r="Z6" s="416"/>
      <c r="AA6" s="417" t="s">
        <v>439</v>
      </c>
      <c r="AB6" s="418" t="s">
        <v>440</v>
      </c>
      <c r="AC6" s="419"/>
      <c r="AD6" s="418" t="s">
        <v>441</v>
      </c>
      <c r="AE6" s="420"/>
      <c r="AF6" s="421" t="s">
        <v>442</v>
      </c>
      <c r="AG6" s="422" t="s">
        <v>443</v>
      </c>
      <c r="AH6" s="422" t="s">
        <v>444</v>
      </c>
      <c r="AI6" s="418" t="s">
        <v>445</v>
      </c>
      <c r="AJ6" s="423" t="s">
        <v>446</v>
      </c>
      <c r="AK6" s="422" t="s">
        <v>447</v>
      </c>
      <c r="AL6" s="424" t="s">
        <v>448</v>
      </c>
      <c r="AM6" s="421" t="s">
        <v>449</v>
      </c>
      <c r="AN6" s="425" t="s">
        <v>450</v>
      </c>
      <c r="AO6" s="426" t="s">
        <v>451</v>
      </c>
      <c r="AP6" s="427" t="s">
        <v>452</v>
      </c>
      <c r="AQ6" s="421" t="s">
        <v>453</v>
      </c>
      <c r="AR6" s="428" t="s">
        <v>454</v>
      </c>
      <c r="AS6" s="429" t="s">
        <v>455</v>
      </c>
      <c r="AT6" s="429" t="s">
        <v>456</v>
      </c>
      <c r="AU6" s="430" t="e">
        <f>#REF!&amp;"/"&amp;#REF!&amp;"/"&amp;#REF!</f>
        <v>#REF!</v>
      </c>
    </row>
    <row r="7" s="71" customFormat="1" ht="13.05" customHeight="1" spans="1:47">
      <c r="A7" s="251"/>
      <c r="B7" s="282"/>
      <c r="C7" s="282"/>
      <c r="D7" s="411"/>
      <c r="E7" s="411"/>
      <c r="F7" s="282"/>
      <c r="G7" s="282"/>
      <c r="H7" s="282"/>
      <c r="I7" s="283"/>
      <c r="J7" s="282"/>
      <c r="K7" s="48" t="s">
        <v>457</v>
      </c>
      <c r="L7" s="48" t="s">
        <v>458</v>
      </c>
      <c r="M7" s="48" t="s">
        <v>457</v>
      </c>
      <c r="N7" s="48" t="s">
        <v>458</v>
      </c>
      <c r="O7" s="48" t="s">
        <v>457</v>
      </c>
      <c r="P7" s="48" t="s">
        <v>458</v>
      </c>
      <c r="Q7" s="285" t="s">
        <v>513</v>
      </c>
      <c r="R7" s="49" t="s">
        <v>460</v>
      </c>
      <c r="S7" s="400" t="s">
        <v>461</v>
      </c>
      <c r="T7" s="49" t="s">
        <v>123</v>
      </c>
      <c r="U7" s="286"/>
      <c r="V7" s="286"/>
      <c r="W7" s="282"/>
      <c r="X7" s="402"/>
      <c r="Y7" s="415"/>
      <c r="Z7" s="431"/>
      <c r="AA7" s="432"/>
      <c r="AB7" s="418" t="s">
        <v>462</v>
      </c>
      <c r="AC7" s="423" t="s">
        <v>463</v>
      </c>
      <c r="AD7" s="418" t="s">
        <v>464</v>
      </c>
      <c r="AE7" s="422" t="s">
        <v>463</v>
      </c>
      <c r="AF7" s="433"/>
      <c r="AG7" s="420"/>
      <c r="AH7" s="422" t="s">
        <v>444</v>
      </c>
      <c r="AI7" s="418" t="s">
        <v>445</v>
      </c>
      <c r="AJ7" s="423" t="s">
        <v>446</v>
      </c>
      <c r="AK7" s="420"/>
      <c r="AL7" s="434"/>
      <c r="AM7" s="435"/>
      <c r="AN7" s="426"/>
      <c r="AO7" s="426"/>
      <c r="AP7" s="436"/>
      <c r="AQ7" s="435"/>
      <c r="AR7" s="437"/>
      <c r="AS7" s="438"/>
      <c r="AT7" s="438"/>
      <c r="AU7" s="439" t="s">
        <v>465</v>
      </c>
    </row>
    <row r="8" s="25" customFormat="1" ht="16.05" customHeight="1" spans="1:47">
      <c r="A8" s="50">
        <v>1</v>
      </c>
      <c r="B8" s="51"/>
      <c r="C8" s="288"/>
      <c r="D8" s="288"/>
      <c r="E8" s="288"/>
      <c r="F8" s="52"/>
      <c r="G8" s="52"/>
      <c r="H8" s="52"/>
      <c r="I8" s="52"/>
      <c r="J8" s="111"/>
      <c r="K8" s="53"/>
      <c r="L8" s="53"/>
      <c r="M8" s="53"/>
      <c r="N8" s="53"/>
      <c r="O8" s="86">
        <f t="shared" ref="O8:O33" si="0">K8+M8</f>
        <v>0</v>
      </c>
      <c r="P8" s="86">
        <f t="shared" ref="P8:P33" si="1">L8+N8</f>
        <v>0</v>
      </c>
      <c r="Q8" s="55"/>
      <c r="R8" s="382">
        <f>IF(V8="",0,ROUND(V8*Q8,-1))</f>
        <v>0</v>
      </c>
      <c r="S8" s="440">
        <f>AT8</f>
        <v>100</v>
      </c>
      <c r="T8" s="155">
        <f>IF(R8="",0,ROUND(R8*S8/100,2))</f>
        <v>0</v>
      </c>
      <c r="U8" s="156">
        <f>IF((T8-P8)=0,0,IF((T8-P8)=T8,100,IF(P8&lt;0,-(T8-P8)/P8*100,IF((T8-P8)&gt;0,ABS((T8-P8)/P8*100),(T8-P8)/P8*100))))</f>
        <v>0</v>
      </c>
      <c r="V8" s="350">
        <f>AQ8</f>
        <v>0</v>
      </c>
      <c r="W8" s="51"/>
      <c r="X8" s="50"/>
      <c r="Y8" s="441"/>
      <c r="Z8" s="442"/>
      <c r="AA8" s="443"/>
      <c r="AB8" s="443"/>
      <c r="AC8" s="443"/>
      <c r="AD8" s="443"/>
      <c r="AE8" s="443"/>
      <c r="AF8" s="443"/>
      <c r="AG8" s="443"/>
      <c r="AH8" s="443"/>
      <c r="AI8" s="443"/>
      <c r="AJ8" s="443"/>
      <c r="AK8" s="444">
        <f>(1+(AC8+AE8+AG8+AF8+AH8+AI8+AJ8)/100)*AA8</f>
        <v>0</v>
      </c>
      <c r="AL8" s="445"/>
      <c r="AM8" s="446"/>
      <c r="AN8" s="443"/>
      <c r="AO8" s="445"/>
      <c r="AP8" s="447">
        <f>1+AN8*AO8/2</f>
        <v>1</v>
      </c>
      <c r="AQ8" s="448">
        <f>ROUND((AK8*(1+AL8)+AM8)*AP8,0)</f>
        <v>0</v>
      </c>
      <c r="AR8" s="443">
        <v>50</v>
      </c>
      <c r="AS8" s="449">
        <f>ROUND(AR8-AU8,0)</f>
        <v>50</v>
      </c>
      <c r="AT8" s="450">
        <f t="shared" ref="AT8:AT33" si="2">IF(AR8="","",ROUND(AS8/(AS8+AU8)*100,0))</f>
        <v>100</v>
      </c>
      <c r="AU8" s="451">
        <f>ROUND(($BB$6-F8)/365,2)</f>
        <v>0</v>
      </c>
    </row>
    <row r="9" s="25" customFormat="1" ht="16.05" customHeight="1" spans="1:47">
      <c r="A9" s="50"/>
      <c r="B9" s="51"/>
      <c r="C9" s="288"/>
      <c r="D9" s="288"/>
      <c r="E9" s="288"/>
      <c r="F9" s="52"/>
      <c r="G9" s="52"/>
      <c r="H9" s="52"/>
      <c r="I9" s="52"/>
      <c r="J9" s="111"/>
      <c r="K9" s="53"/>
      <c r="L9" s="53"/>
      <c r="M9" s="53"/>
      <c r="N9" s="53"/>
      <c r="O9" s="86">
        <f t="shared" si="0"/>
        <v>0</v>
      </c>
      <c r="P9" s="86">
        <f t="shared" si="1"/>
        <v>0</v>
      </c>
      <c r="Q9" s="55"/>
      <c r="R9" s="382">
        <f t="shared" ref="R9:R33" si="3">IF(V9="",0,ROUND(V9*Q9,-1))</f>
        <v>0</v>
      </c>
      <c r="S9" s="440" t="str">
        <f t="shared" ref="S9:S33" si="4">AT9</f>
        <v/>
      </c>
      <c r="T9" s="155">
        <f>IF(R9=0,0,ROUND(R9*S9/100,2))</f>
        <v>0</v>
      </c>
      <c r="U9" s="156">
        <f t="shared" ref="U9:U33" si="5">IF((T9-P9)=0,0,IF((T9-P9)=T9,100,IF(P9&lt;0,-(T9-P9)/P9*100,IF((T9-P9)&gt;0,ABS((T9-P9)/P9*100),(T9-P9)/P9*100))))</f>
        <v>0</v>
      </c>
      <c r="V9" s="350">
        <f t="shared" ref="V9:V33" si="6">AQ9</f>
        <v>0</v>
      </c>
      <c r="W9" s="51"/>
      <c r="X9" s="50"/>
      <c r="Y9" s="441"/>
      <c r="Z9" s="442"/>
      <c r="AA9" s="452"/>
      <c r="AB9" s="446"/>
      <c r="AC9" s="453"/>
      <c r="AD9" s="453">
        <v>0</v>
      </c>
      <c r="AE9" s="454"/>
      <c r="AF9" s="446"/>
      <c r="AG9" s="445"/>
      <c r="AH9" s="447"/>
      <c r="AI9" s="448"/>
      <c r="AJ9" s="446"/>
      <c r="AK9" s="444">
        <f t="shared" ref="AK9:AK33" si="7">(1+(AC9+AE9+AG9+AF9+AH9+AI9+AJ9)/100)*AA9</f>
        <v>0</v>
      </c>
      <c r="AL9" s="450"/>
      <c r="AM9" s="451"/>
      <c r="AN9" s="51"/>
      <c r="AO9" s="51"/>
      <c r="AP9" s="447">
        <f t="shared" ref="AP9:AP33" si="8">1+AN9*AO9/2</f>
        <v>1</v>
      </c>
      <c r="AQ9" s="448">
        <f t="shared" ref="AQ9:AQ33" si="9">ROUND((AK9*(1+AL9)+AM9)*AP9,0)</f>
        <v>0</v>
      </c>
      <c r="AR9" s="51"/>
      <c r="AS9" s="449">
        <f t="shared" ref="AS9:AS33" si="10">ROUND(AR9-AU9,0)</f>
        <v>0</v>
      </c>
      <c r="AT9" s="450" t="str">
        <f t="shared" si="2"/>
        <v/>
      </c>
      <c r="AU9" s="451">
        <f t="shared" ref="AU9:AU33" si="11">ROUND(($BB$6-F9)/365,2)</f>
        <v>0</v>
      </c>
    </row>
    <row r="10" s="25" customFormat="1" ht="16.05" customHeight="1" spans="1:47">
      <c r="A10" s="50"/>
      <c r="B10" s="51"/>
      <c r="C10" s="288"/>
      <c r="D10" s="288"/>
      <c r="E10" s="288"/>
      <c r="F10" s="52"/>
      <c r="G10" s="52"/>
      <c r="H10" s="52"/>
      <c r="I10" s="52"/>
      <c r="J10" s="111"/>
      <c r="K10" s="53"/>
      <c r="L10" s="53"/>
      <c r="M10" s="53"/>
      <c r="N10" s="53"/>
      <c r="O10" s="86">
        <f t="shared" si="0"/>
        <v>0</v>
      </c>
      <c r="P10" s="86">
        <f t="shared" si="1"/>
        <v>0</v>
      </c>
      <c r="Q10" s="55"/>
      <c r="R10" s="382">
        <f t="shared" si="3"/>
        <v>0</v>
      </c>
      <c r="S10" s="440" t="str">
        <f t="shared" si="4"/>
        <v/>
      </c>
      <c r="T10" s="155">
        <f t="shared" ref="T10:T33" si="12">IF(R10=0,0,ROUND(R10*S10/100,2))</f>
        <v>0</v>
      </c>
      <c r="U10" s="156">
        <f t="shared" si="5"/>
        <v>0</v>
      </c>
      <c r="V10" s="350">
        <f t="shared" si="6"/>
        <v>0</v>
      </c>
      <c r="W10" s="51"/>
      <c r="X10" s="50"/>
      <c r="Y10" s="441"/>
      <c r="Z10" s="442"/>
      <c r="AA10" s="455"/>
      <c r="AB10" s="453"/>
      <c r="AC10" s="453"/>
      <c r="AD10" s="453">
        <v>0</v>
      </c>
      <c r="AE10" s="454"/>
      <c r="AF10" s="446"/>
      <c r="AG10" s="445"/>
      <c r="AH10" s="447"/>
      <c r="AI10" s="448"/>
      <c r="AJ10" s="453"/>
      <c r="AK10" s="444">
        <f t="shared" si="7"/>
        <v>0</v>
      </c>
      <c r="AL10" s="450"/>
      <c r="AM10" s="451"/>
      <c r="AN10" s="51"/>
      <c r="AO10" s="51"/>
      <c r="AP10" s="447">
        <f t="shared" si="8"/>
        <v>1</v>
      </c>
      <c r="AQ10" s="448">
        <f t="shared" si="9"/>
        <v>0</v>
      </c>
      <c r="AR10" s="51"/>
      <c r="AS10" s="449">
        <f t="shared" si="10"/>
        <v>0</v>
      </c>
      <c r="AT10" s="450" t="str">
        <f t="shared" si="2"/>
        <v/>
      </c>
      <c r="AU10" s="451">
        <f t="shared" si="11"/>
        <v>0</v>
      </c>
    </row>
    <row r="11" s="25" customFormat="1" ht="16.05" customHeight="1" spans="1:47">
      <c r="A11" s="50"/>
      <c r="B11" s="51"/>
      <c r="C11" s="288"/>
      <c r="D11" s="288"/>
      <c r="E11" s="288"/>
      <c r="F11" s="52"/>
      <c r="G11" s="52"/>
      <c r="H11" s="52"/>
      <c r="I11" s="52"/>
      <c r="J11" s="111"/>
      <c r="K11" s="53"/>
      <c r="L11" s="53"/>
      <c r="M11" s="53"/>
      <c r="N11" s="53"/>
      <c r="O11" s="86">
        <f t="shared" si="0"/>
        <v>0</v>
      </c>
      <c r="P11" s="86">
        <f t="shared" si="1"/>
        <v>0</v>
      </c>
      <c r="Q11" s="55"/>
      <c r="R11" s="382">
        <f t="shared" si="3"/>
        <v>0</v>
      </c>
      <c r="S11" s="440" t="str">
        <f t="shared" si="4"/>
        <v/>
      </c>
      <c r="T11" s="155">
        <f t="shared" si="12"/>
        <v>0</v>
      </c>
      <c r="U11" s="156">
        <f t="shared" si="5"/>
        <v>0</v>
      </c>
      <c r="V11" s="350">
        <f t="shared" si="6"/>
        <v>0</v>
      </c>
      <c r="W11" s="51"/>
      <c r="X11" s="50"/>
      <c r="Y11" s="441"/>
      <c r="Z11" s="442"/>
      <c r="AA11" s="452"/>
      <c r="AB11" s="446"/>
      <c r="AC11" s="453"/>
      <c r="AD11" s="453">
        <v>0</v>
      </c>
      <c r="AE11" s="454"/>
      <c r="AF11" s="446"/>
      <c r="AG11" s="445"/>
      <c r="AH11" s="447"/>
      <c r="AI11" s="448"/>
      <c r="AJ11" s="446"/>
      <c r="AK11" s="444">
        <f t="shared" si="7"/>
        <v>0</v>
      </c>
      <c r="AL11" s="450"/>
      <c r="AM11" s="451"/>
      <c r="AN11" s="51"/>
      <c r="AO11" s="51"/>
      <c r="AP11" s="447">
        <f t="shared" si="8"/>
        <v>1</v>
      </c>
      <c r="AQ11" s="448">
        <f t="shared" si="9"/>
        <v>0</v>
      </c>
      <c r="AR11" s="51"/>
      <c r="AS11" s="449">
        <f t="shared" si="10"/>
        <v>0</v>
      </c>
      <c r="AT11" s="450" t="str">
        <f t="shared" si="2"/>
        <v/>
      </c>
      <c r="AU11" s="451">
        <f t="shared" si="11"/>
        <v>0</v>
      </c>
    </row>
    <row r="12" s="25" customFormat="1" ht="16.05" customHeight="1" spans="1:47">
      <c r="A12" s="50"/>
      <c r="B12" s="51"/>
      <c r="C12" s="288"/>
      <c r="D12" s="288"/>
      <c r="E12" s="288"/>
      <c r="F12" s="52"/>
      <c r="G12" s="52"/>
      <c r="H12" s="52"/>
      <c r="I12" s="52"/>
      <c r="J12" s="111"/>
      <c r="K12" s="53"/>
      <c r="L12" s="53"/>
      <c r="M12" s="53"/>
      <c r="N12" s="53"/>
      <c r="O12" s="86">
        <f t="shared" si="0"/>
        <v>0</v>
      </c>
      <c r="P12" s="86">
        <f t="shared" si="1"/>
        <v>0</v>
      </c>
      <c r="Q12" s="55"/>
      <c r="R12" s="382">
        <f t="shared" si="3"/>
        <v>0</v>
      </c>
      <c r="S12" s="440" t="str">
        <f t="shared" si="4"/>
        <v/>
      </c>
      <c r="T12" s="155">
        <f t="shared" si="12"/>
        <v>0</v>
      </c>
      <c r="U12" s="156">
        <f t="shared" si="5"/>
        <v>0</v>
      </c>
      <c r="V12" s="350">
        <f t="shared" si="6"/>
        <v>0</v>
      </c>
      <c r="W12" s="51"/>
      <c r="X12" s="50"/>
      <c r="Y12" s="441"/>
      <c r="Z12" s="442"/>
      <c r="AA12" s="455"/>
      <c r="AB12" s="453"/>
      <c r="AC12" s="453"/>
      <c r="AD12" s="453">
        <v>0</v>
      </c>
      <c r="AE12" s="454"/>
      <c r="AF12" s="446"/>
      <c r="AG12" s="445"/>
      <c r="AH12" s="447"/>
      <c r="AI12" s="448"/>
      <c r="AJ12" s="453"/>
      <c r="AK12" s="444">
        <f t="shared" si="7"/>
        <v>0</v>
      </c>
      <c r="AL12" s="450"/>
      <c r="AM12" s="451"/>
      <c r="AN12" s="51"/>
      <c r="AO12" s="51"/>
      <c r="AP12" s="447">
        <f t="shared" si="8"/>
        <v>1</v>
      </c>
      <c r="AQ12" s="448">
        <f t="shared" si="9"/>
        <v>0</v>
      </c>
      <c r="AR12" s="51"/>
      <c r="AS12" s="449">
        <f t="shared" si="10"/>
        <v>0</v>
      </c>
      <c r="AT12" s="450" t="str">
        <f t="shared" si="2"/>
        <v/>
      </c>
      <c r="AU12" s="451">
        <f t="shared" si="11"/>
        <v>0</v>
      </c>
    </row>
    <row r="13" s="25" customFormat="1" ht="16.05" customHeight="1" spans="1:47">
      <c r="A13" s="50"/>
      <c r="B13" s="51"/>
      <c r="C13" s="288"/>
      <c r="D13" s="288"/>
      <c r="E13" s="288"/>
      <c r="F13" s="52"/>
      <c r="G13" s="52"/>
      <c r="H13" s="52"/>
      <c r="I13" s="52"/>
      <c r="J13" s="111"/>
      <c r="K13" s="53"/>
      <c r="L13" s="53"/>
      <c r="M13" s="53"/>
      <c r="N13" s="53"/>
      <c r="O13" s="86">
        <f t="shared" si="0"/>
        <v>0</v>
      </c>
      <c r="P13" s="86">
        <f t="shared" si="1"/>
        <v>0</v>
      </c>
      <c r="Q13" s="55"/>
      <c r="R13" s="382">
        <f t="shared" si="3"/>
        <v>0</v>
      </c>
      <c r="S13" s="440" t="str">
        <f t="shared" si="4"/>
        <v/>
      </c>
      <c r="T13" s="155">
        <f t="shared" si="12"/>
        <v>0</v>
      </c>
      <c r="U13" s="156">
        <f t="shared" si="5"/>
        <v>0</v>
      </c>
      <c r="V13" s="350">
        <f t="shared" si="6"/>
        <v>0</v>
      </c>
      <c r="W13" s="51"/>
      <c r="X13" s="50"/>
      <c r="Y13" s="441"/>
      <c r="Z13" s="442"/>
      <c r="AA13" s="455"/>
      <c r="AB13" s="446"/>
      <c r="AC13" s="446"/>
      <c r="AD13" s="453">
        <v>0</v>
      </c>
      <c r="AE13" s="456"/>
      <c r="AF13" s="446"/>
      <c r="AG13" s="445"/>
      <c r="AH13" s="447"/>
      <c r="AI13" s="448"/>
      <c r="AJ13" s="446"/>
      <c r="AK13" s="444">
        <f t="shared" si="7"/>
        <v>0</v>
      </c>
      <c r="AL13" s="450"/>
      <c r="AM13" s="451"/>
      <c r="AN13" s="51"/>
      <c r="AO13" s="51"/>
      <c r="AP13" s="447">
        <f t="shared" si="8"/>
        <v>1</v>
      </c>
      <c r="AQ13" s="448">
        <f t="shared" si="9"/>
        <v>0</v>
      </c>
      <c r="AR13" s="51"/>
      <c r="AS13" s="449">
        <f t="shared" si="10"/>
        <v>0</v>
      </c>
      <c r="AT13" s="450" t="str">
        <f t="shared" si="2"/>
        <v/>
      </c>
      <c r="AU13" s="451">
        <f t="shared" si="11"/>
        <v>0</v>
      </c>
    </row>
    <row r="14" s="25" customFormat="1" ht="16.05" customHeight="1" spans="1:47">
      <c r="A14" s="50"/>
      <c r="B14" s="51"/>
      <c r="C14" s="288"/>
      <c r="D14" s="288"/>
      <c r="E14" s="288"/>
      <c r="F14" s="52"/>
      <c r="G14" s="52"/>
      <c r="H14" s="52"/>
      <c r="I14" s="52"/>
      <c r="J14" s="111"/>
      <c r="K14" s="53"/>
      <c r="L14" s="53"/>
      <c r="M14" s="53"/>
      <c r="N14" s="53"/>
      <c r="O14" s="86">
        <f t="shared" si="0"/>
        <v>0</v>
      </c>
      <c r="P14" s="86">
        <f t="shared" si="1"/>
        <v>0</v>
      </c>
      <c r="Q14" s="55"/>
      <c r="R14" s="382">
        <f t="shared" si="3"/>
        <v>0</v>
      </c>
      <c r="S14" s="440" t="str">
        <f t="shared" si="4"/>
        <v/>
      </c>
      <c r="T14" s="155">
        <f t="shared" si="12"/>
        <v>0</v>
      </c>
      <c r="U14" s="156">
        <f t="shared" si="5"/>
        <v>0</v>
      </c>
      <c r="V14" s="350">
        <f t="shared" si="6"/>
        <v>0</v>
      </c>
      <c r="W14" s="51"/>
      <c r="X14" s="50"/>
      <c r="Y14" s="441"/>
      <c r="Z14" s="442"/>
      <c r="AA14" s="455"/>
      <c r="AB14" s="453"/>
      <c r="AC14" s="453"/>
      <c r="AD14" s="453">
        <v>0</v>
      </c>
      <c r="AE14" s="454"/>
      <c r="AF14" s="446"/>
      <c r="AG14" s="445"/>
      <c r="AH14" s="447"/>
      <c r="AI14" s="448"/>
      <c r="AJ14" s="453"/>
      <c r="AK14" s="444">
        <f t="shared" si="7"/>
        <v>0</v>
      </c>
      <c r="AL14" s="450"/>
      <c r="AM14" s="451"/>
      <c r="AN14" s="51"/>
      <c r="AO14" s="51"/>
      <c r="AP14" s="447">
        <f t="shared" si="8"/>
        <v>1</v>
      </c>
      <c r="AQ14" s="448">
        <f t="shared" si="9"/>
        <v>0</v>
      </c>
      <c r="AR14" s="51"/>
      <c r="AS14" s="449">
        <f t="shared" si="10"/>
        <v>0</v>
      </c>
      <c r="AT14" s="450" t="str">
        <f t="shared" si="2"/>
        <v/>
      </c>
      <c r="AU14" s="451">
        <f t="shared" si="11"/>
        <v>0</v>
      </c>
    </row>
    <row r="15" s="25" customFormat="1" ht="16.05" customHeight="1" spans="1:47">
      <c r="A15" s="50"/>
      <c r="B15" s="51"/>
      <c r="C15" s="288"/>
      <c r="D15" s="288"/>
      <c r="E15" s="288"/>
      <c r="F15" s="52"/>
      <c r="G15" s="52"/>
      <c r="H15" s="52"/>
      <c r="I15" s="52"/>
      <c r="J15" s="111"/>
      <c r="K15" s="53"/>
      <c r="L15" s="53"/>
      <c r="M15" s="53"/>
      <c r="N15" s="53"/>
      <c r="O15" s="86">
        <f t="shared" si="0"/>
        <v>0</v>
      </c>
      <c r="P15" s="86">
        <f t="shared" si="1"/>
        <v>0</v>
      </c>
      <c r="Q15" s="55"/>
      <c r="R15" s="382">
        <f t="shared" si="3"/>
        <v>0</v>
      </c>
      <c r="S15" s="440" t="str">
        <f t="shared" si="4"/>
        <v/>
      </c>
      <c r="T15" s="155">
        <f t="shared" si="12"/>
        <v>0</v>
      </c>
      <c r="U15" s="156">
        <f t="shared" si="5"/>
        <v>0</v>
      </c>
      <c r="V15" s="350">
        <f t="shared" si="6"/>
        <v>0</v>
      </c>
      <c r="W15" s="51"/>
      <c r="X15" s="50"/>
      <c r="Y15" s="441"/>
      <c r="Z15" s="442"/>
      <c r="AA15" s="455"/>
      <c r="AB15" s="446"/>
      <c r="AC15" s="453"/>
      <c r="AD15" s="453">
        <v>0</v>
      </c>
      <c r="AE15" s="454"/>
      <c r="AF15" s="446"/>
      <c r="AG15" s="445"/>
      <c r="AH15" s="447"/>
      <c r="AI15" s="448"/>
      <c r="AJ15" s="446"/>
      <c r="AK15" s="444">
        <f t="shared" si="7"/>
        <v>0</v>
      </c>
      <c r="AL15" s="450"/>
      <c r="AM15" s="451"/>
      <c r="AN15" s="51"/>
      <c r="AO15" s="51"/>
      <c r="AP15" s="447">
        <f t="shared" si="8"/>
        <v>1</v>
      </c>
      <c r="AQ15" s="448">
        <f t="shared" si="9"/>
        <v>0</v>
      </c>
      <c r="AR15" s="51"/>
      <c r="AS15" s="449">
        <f t="shared" si="10"/>
        <v>0</v>
      </c>
      <c r="AT15" s="450" t="str">
        <f t="shared" si="2"/>
        <v/>
      </c>
      <c r="AU15" s="451">
        <f t="shared" si="11"/>
        <v>0</v>
      </c>
    </row>
    <row r="16" s="25" customFormat="1" ht="16.05" customHeight="1" spans="1:47">
      <c r="A16" s="50"/>
      <c r="B16" s="51"/>
      <c r="C16" s="288"/>
      <c r="D16" s="288"/>
      <c r="E16" s="288"/>
      <c r="F16" s="52"/>
      <c r="G16" s="52"/>
      <c r="H16" s="52"/>
      <c r="I16" s="52"/>
      <c r="J16" s="111"/>
      <c r="K16" s="53"/>
      <c r="L16" s="53"/>
      <c r="M16" s="53"/>
      <c r="N16" s="53"/>
      <c r="O16" s="86">
        <f t="shared" si="0"/>
        <v>0</v>
      </c>
      <c r="P16" s="86">
        <f t="shared" si="1"/>
        <v>0</v>
      </c>
      <c r="Q16" s="55"/>
      <c r="R16" s="382">
        <f t="shared" si="3"/>
        <v>0</v>
      </c>
      <c r="S16" s="440" t="str">
        <f t="shared" si="4"/>
        <v/>
      </c>
      <c r="T16" s="155">
        <f t="shared" si="12"/>
        <v>0</v>
      </c>
      <c r="U16" s="156">
        <f t="shared" si="5"/>
        <v>0</v>
      </c>
      <c r="V16" s="350">
        <f t="shared" si="6"/>
        <v>0</v>
      </c>
      <c r="W16" s="51"/>
      <c r="X16" s="50"/>
      <c r="Y16" s="441"/>
      <c r="Z16" s="442"/>
      <c r="AA16" s="455"/>
      <c r="AB16" s="446"/>
      <c r="AC16" s="446"/>
      <c r="AD16" s="453">
        <v>0</v>
      </c>
      <c r="AE16" s="454"/>
      <c r="AF16" s="446"/>
      <c r="AG16" s="445"/>
      <c r="AH16" s="447"/>
      <c r="AI16" s="448"/>
      <c r="AJ16" s="446"/>
      <c r="AK16" s="444">
        <f t="shared" si="7"/>
        <v>0</v>
      </c>
      <c r="AL16" s="450"/>
      <c r="AM16" s="451"/>
      <c r="AN16" s="51"/>
      <c r="AO16" s="51"/>
      <c r="AP16" s="447">
        <f t="shared" si="8"/>
        <v>1</v>
      </c>
      <c r="AQ16" s="448">
        <f t="shared" si="9"/>
        <v>0</v>
      </c>
      <c r="AR16" s="51"/>
      <c r="AS16" s="449">
        <f t="shared" si="10"/>
        <v>0</v>
      </c>
      <c r="AT16" s="450" t="str">
        <f t="shared" si="2"/>
        <v/>
      </c>
      <c r="AU16" s="451">
        <f t="shared" si="11"/>
        <v>0</v>
      </c>
    </row>
    <row r="17" s="25" customFormat="1" ht="16.05" customHeight="1" spans="1:47">
      <c r="A17" s="50"/>
      <c r="B17" s="51"/>
      <c r="C17" s="288"/>
      <c r="D17" s="288"/>
      <c r="E17" s="288"/>
      <c r="F17" s="52"/>
      <c r="G17" s="52"/>
      <c r="H17" s="52"/>
      <c r="I17" s="52"/>
      <c r="J17" s="111"/>
      <c r="K17" s="53"/>
      <c r="L17" s="53"/>
      <c r="M17" s="53"/>
      <c r="N17" s="53"/>
      <c r="O17" s="86">
        <f t="shared" si="0"/>
        <v>0</v>
      </c>
      <c r="P17" s="86">
        <f t="shared" si="1"/>
        <v>0</v>
      </c>
      <c r="Q17" s="55"/>
      <c r="R17" s="382">
        <f t="shared" si="3"/>
        <v>0</v>
      </c>
      <c r="S17" s="440" t="str">
        <f t="shared" si="4"/>
        <v/>
      </c>
      <c r="T17" s="155">
        <f t="shared" si="12"/>
        <v>0</v>
      </c>
      <c r="U17" s="156">
        <f t="shared" si="5"/>
        <v>0</v>
      </c>
      <c r="V17" s="350">
        <f t="shared" si="6"/>
        <v>0</v>
      </c>
      <c r="W17" s="51"/>
      <c r="X17" s="50"/>
      <c r="Y17" s="441"/>
      <c r="Z17" s="442"/>
      <c r="AA17" s="455"/>
      <c r="AB17" s="446"/>
      <c r="AC17" s="453"/>
      <c r="AD17" s="453">
        <v>0</v>
      </c>
      <c r="AE17" s="454"/>
      <c r="AF17" s="446"/>
      <c r="AG17" s="445"/>
      <c r="AH17" s="447"/>
      <c r="AI17" s="448"/>
      <c r="AJ17" s="446"/>
      <c r="AK17" s="444">
        <f t="shared" si="7"/>
        <v>0</v>
      </c>
      <c r="AL17" s="450"/>
      <c r="AM17" s="451"/>
      <c r="AN17" s="51"/>
      <c r="AO17" s="51"/>
      <c r="AP17" s="447">
        <f t="shared" si="8"/>
        <v>1</v>
      </c>
      <c r="AQ17" s="448">
        <f t="shared" si="9"/>
        <v>0</v>
      </c>
      <c r="AR17" s="51"/>
      <c r="AS17" s="449">
        <f t="shared" si="10"/>
        <v>0</v>
      </c>
      <c r="AT17" s="450" t="str">
        <f t="shared" si="2"/>
        <v/>
      </c>
      <c r="AU17" s="451">
        <f t="shared" si="11"/>
        <v>0</v>
      </c>
    </row>
    <row r="18" s="25" customFormat="1" ht="16.05" customHeight="1" spans="1:47">
      <c r="A18" s="50"/>
      <c r="B18" s="51"/>
      <c r="C18" s="288"/>
      <c r="D18" s="288"/>
      <c r="E18" s="288"/>
      <c r="F18" s="52"/>
      <c r="G18" s="52"/>
      <c r="H18" s="52"/>
      <c r="I18" s="52"/>
      <c r="J18" s="111"/>
      <c r="K18" s="53"/>
      <c r="L18" s="53"/>
      <c r="M18" s="53"/>
      <c r="N18" s="53"/>
      <c r="O18" s="86">
        <f t="shared" si="0"/>
        <v>0</v>
      </c>
      <c r="P18" s="86">
        <f t="shared" si="1"/>
        <v>0</v>
      </c>
      <c r="Q18" s="55"/>
      <c r="R18" s="382">
        <f t="shared" si="3"/>
        <v>0</v>
      </c>
      <c r="S18" s="440" t="str">
        <f t="shared" si="4"/>
        <v/>
      </c>
      <c r="T18" s="155">
        <f t="shared" si="12"/>
        <v>0</v>
      </c>
      <c r="U18" s="156">
        <f t="shared" si="5"/>
        <v>0</v>
      </c>
      <c r="V18" s="350">
        <f t="shared" si="6"/>
        <v>0</v>
      </c>
      <c r="W18" s="51"/>
      <c r="X18" s="50"/>
      <c r="Y18" s="441"/>
      <c r="Z18" s="442"/>
      <c r="AA18" s="455"/>
      <c r="AB18" s="453"/>
      <c r="AC18" s="453"/>
      <c r="AD18" s="453">
        <v>0</v>
      </c>
      <c r="AE18" s="454"/>
      <c r="AF18" s="446"/>
      <c r="AG18" s="445"/>
      <c r="AH18" s="447"/>
      <c r="AI18" s="448"/>
      <c r="AJ18" s="446"/>
      <c r="AK18" s="444">
        <f t="shared" si="7"/>
        <v>0</v>
      </c>
      <c r="AL18" s="450"/>
      <c r="AM18" s="451"/>
      <c r="AN18" s="51"/>
      <c r="AO18" s="51"/>
      <c r="AP18" s="447">
        <f t="shared" si="8"/>
        <v>1</v>
      </c>
      <c r="AQ18" s="448">
        <f t="shared" si="9"/>
        <v>0</v>
      </c>
      <c r="AR18" s="51"/>
      <c r="AS18" s="449">
        <f t="shared" si="10"/>
        <v>0</v>
      </c>
      <c r="AT18" s="450" t="str">
        <f t="shared" si="2"/>
        <v/>
      </c>
      <c r="AU18" s="451">
        <f t="shared" si="11"/>
        <v>0</v>
      </c>
    </row>
    <row r="19" s="25" customFormat="1" ht="16.05" customHeight="1" spans="1:47">
      <c r="A19" s="50"/>
      <c r="B19" s="51"/>
      <c r="C19" s="288"/>
      <c r="D19" s="288"/>
      <c r="E19" s="288"/>
      <c r="F19" s="52"/>
      <c r="G19" s="52"/>
      <c r="H19" s="52"/>
      <c r="I19" s="52"/>
      <c r="J19" s="111"/>
      <c r="K19" s="53"/>
      <c r="L19" s="53"/>
      <c r="M19" s="53"/>
      <c r="N19" s="53"/>
      <c r="O19" s="86">
        <f t="shared" si="0"/>
        <v>0</v>
      </c>
      <c r="P19" s="86">
        <f t="shared" si="1"/>
        <v>0</v>
      </c>
      <c r="Q19" s="55"/>
      <c r="R19" s="382">
        <f t="shared" si="3"/>
        <v>0</v>
      </c>
      <c r="S19" s="440" t="str">
        <f t="shared" si="4"/>
        <v/>
      </c>
      <c r="T19" s="155">
        <f t="shared" si="12"/>
        <v>0</v>
      </c>
      <c r="U19" s="156">
        <f t="shared" si="5"/>
        <v>0</v>
      </c>
      <c r="V19" s="350">
        <f t="shared" si="6"/>
        <v>0</v>
      </c>
      <c r="W19" s="51"/>
      <c r="X19" s="50"/>
      <c r="Y19" s="441"/>
      <c r="Z19" s="442"/>
      <c r="AA19" s="455"/>
      <c r="AB19" s="453"/>
      <c r="AC19" s="453"/>
      <c r="AD19" s="453">
        <v>0</v>
      </c>
      <c r="AE19" s="454"/>
      <c r="AF19" s="446"/>
      <c r="AG19" s="445"/>
      <c r="AH19" s="447"/>
      <c r="AI19" s="448"/>
      <c r="AJ19" s="453"/>
      <c r="AK19" s="444">
        <f t="shared" si="7"/>
        <v>0</v>
      </c>
      <c r="AL19" s="450"/>
      <c r="AM19" s="451"/>
      <c r="AN19" s="51"/>
      <c r="AO19" s="51"/>
      <c r="AP19" s="447">
        <f t="shared" si="8"/>
        <v>1</v>
      </c>
      <c r="AQ19" s="448">
        <f t="shared" si="9"/>
        <v>0</v>
      </c>
      <c r="AR19" s="51"/>
      <c r="AS19" s="449">
        <f t="shared" si="10"/>
        <v>0</v>
      </c>
      <c r="AT19" s="450" t="str">
        <f t="shared" si="2"/>
        <v/>
      </c>
      <c r="AU19" s="451">
        <f t="shared" si="11"/>
        <v>0</v>
      </c>
    </row>
    <row r="20" s="25" customFormat="1" ht="16.05" customHeight="1" spans="1:47">
      <c r="A20" s="50"/>
      <c r="B20" s="51"/>
      <c r="C20" s="288"/>
      <c r="D20" s="288"/>
      <c r="E20" s="288"/>
      <c r="F20" s="52"/>
      <c r="G20" s="52"/>
      <c r="H20" s="52"/>
      <c r="I20" s="52"/>
      <c r="J20" s="111"/>
      <c r="K20" s="53"/>
      <c r="L20" s="53"/>
      <c r="M20" s="53"/>
      <c r="N20" s="53"/>
      <c r="O20" s="86">
        <f t="shared" si="0"/>
        <v>0</v>
      </c>
      <c r="P20" s="86">
        <f t="shared" si="1"/>
        <v>0</v>
      </c>
      <c r="Q20" s="55"/>
      <c r="R20" s="382">
        <f t="shared" si="3"/>
        <v>0</v>
      </c>
      <c r="S20" s="440" t="str">
        <f t="shared" si="4"/>
        <v/>
      </c>
      <c r="T20" s="155">
        <f t="shared" si="12"/>
        <v>0</v>
      </c>
      <c r="U20" s="156">
        <f t="shared" si="5"/>
        <v>0</v>
      </c>
      <c r="V20" s="350">
        <f t="shared" si="6"/>
        <v>0</v>
      </c>
      <c r="W20" s="51"/>
      <c r="X20" s="50"/>
      <c r="Y20" s="51"/>
      <c r="AA20" s="51"/>
      <c r="AB20" s="51"/>
      <c r="AC20" s="51"/>
      <c r="AD20" s="51"/>
      <c r="AE20" s="51"/>
      <c r="AF20" s="51"/>
      <c r="AG20" s="51"/>
      <c r="AH20" s="51"/>
      <c r="AI20" s="51"/>
      <c r="AJ20" s="51"/>
      <c r="AK20" s="444">
        <f t="shared" si="7"/>
        <v>0</v>
      </c>
      <c r="AL20" s="51"/>
      <c r="AM20" s="51"/>
      <c r="AN20" s="51"/>
      <c r="AO20" s="51"/>
      <c r="AP20" s="447">
        <f t="shared" si="8"/>
        <v>1</v>
      </c>
      <c r="AQ20" s="448">
        <f t="shared" si="9"/>
        <v>0</v>
      </c>
      <c r="AR20" s="51"/>
      <c r="AS20" s="449">
        <f t="shared" si="10"/>
        <v>0</v>
      </c>
      <c r="AT20" s="450" t="str">
        <f t="shared" si="2"/>
        <v/>
      </c>
      <c r="AU20" s="451">
        <f t="shared" si="11"/>
        <v>0</v>
      </c>
    </row>
    <row r="21" s="25" customFormat="1" ht="16.05" customHeight="1" spans="1:47">
      <c r="A21" s="50"/>
      <c r="B21" s="51"/>
      <c r="C21" s="288"/>
      <c r="D21" s="288"/>
      <c r="E21" s="288"/>
      <c r="F21" s="52"/>
      <c r="G21" s="52"/>
      <c r="H21" s="52"/>
      <c r="I21" s="52"/>
      <c r="J21" s="111"/>
      <c r="K21" s="53"/>
      <c r="L21" s="53"/>
      <c r="M21" s="53"/>
      <c r="N21" s="53"/>
      <c r="O21" s="86">
        <f t="shared" si="0"/>
        <v>0</v>
      </c>
      <c r="P21" s="86">
        <f t="shared" si="1"/>
        <v>0</v>
      </c>
      <c r="Q21" s="55"/>
      <c r="R21" s="382">
        <f t="shared" si="3"/>
        <v>0</v>
      </c>
      <c r="S21" s="440" t="str">
        <f t="shared" si="4"/>
        <v/>
      </c>
      <c r="T21" s="155">
        <f t="shared" si="12"/>
        <v>0</v>
      </c>
      <c r="U21" s="156">
        <f t="shared" si="5"/>
        <v>0</v>
      </c>
      <c r="V21" s="350">
        <f t="shared" si="6"/>
        <v>0</v>
      </c>
      <c r="W21" s="51"/>
      <c r="X21" s="50"/>
      <c r="Y21" s="51"/>
      <c r="AA21" s="51"/>
      <c r="AB21" s="51"/>
      <c r="AC21" s="51"/>
      <c r="AD21" s="51"/>
      <c r="AE21" s="51"/>
      <c r="AF21" s="51"/>
      <c r="AG21" s="51"/>
      <c r="AH21" s="51"/>
      <c r="AI21" s="51"/>
      <c r="AJ21" s="51"/>
      <c r="AK21" s="444">
        <f t="shared" si="7"/>
        <v>0</v>
      </c>
      <c r="AL21" s="51"/>
      <c r="AM21" s="51"/>
      <c r="AN21" s="51"/>
      <c r="AO21" s="51"/>
      <c r="AP21" s="447">
        <f t="shared" si="8"/>
        <v>1</v>
      </c>
      <c r="AQ21" s="448">
        <f t="shared" si="9"/>
        <v>0</v>
      </c>
      <c r="AR21" s="51"/>
      <c r="AS21" s="449">
        <f t="shared" si="10"/>
        <v>0</v>
      </c>
      <c r="AT21" s="450" t="str">
        <f t="shared" si="2"/>
        <v/>
      </c>
      <c r="AU21" s="451">
        <f t="shared" si="11"/>
        <v>0</v>
      </c>
    </row>
    <row r="22" s="25" customFormat="1" ht="16.05" customHeight="1" spans="1:47">
      <c r="A22" s="50"/>
      <c r="B22" s="51"/>
      <c r="C22" s="288"/>
      <c r="D22" s="288"/>
      <c r="E22" s="288"/>
      <c r="F22" s="52"/>
      <c r="G22" s="52"/>
      <c r="H22" s="52"/>
      <c r="I22" s="52"/>
      <c r="J22" s="111"/>
      <c r="K22" s="53"/>
      <c r="L22" s="53"/>
      <c r="M22" s="53"/>
      <c r="N22" s="53"/>
      <c r="O22" s="86">
        <f t="shared" si="0"/>
        <v>0</v>
      </c>
      <c r="P22" s="86">
        <f t="shared" si="1"/>
        <v>0</v>
      </c>
      <c r="Q22" s="55"/>
      <c r="R22" s="382">
        <f t="shared" si="3"/>
        <v>0</v>
      </c>
      <c r="S22" s="440" t="str">
        <f t="shared" si="4"/>
        <v/>
      </c>
      <c r="T22" s="155">
        <f t="shared" si="12"/>
        <v>0</v>
      </c>
      <c r="U22" s="156">
        <f t="shared" si="5"/>
        <v>0</v>
      </c>
      <c r="V22" s="350">
        <f t="shared" si="6"/>
        <v>0</v>
      </c>
      <c r="W22" s="51"/>
      <c r="X22" s="50"/>
      <c r="Y22" s="51"/>
      <c r="AA22" s="51"/>
      <c r="AB22" s="51"/>
      <c r="AC22" s="51"/>
      <c r="AD22" s="51"/>
      <c r="AE22" s="51"/>
      <c r="AF22" s="51"/>
      <c r="AG22" s="51"/>
      <c r="AH22" s="51"/>
      <c r="AI22" s="51"/>
      <c r="AJ22" s="51"/>
      <c r="AK22" s="444">
        <f t="shared" si="7"/>
        <v>0</v>
      </c>
      <c r="AL22" s="51"/>
      <c r="AM22" s="51"/>
      <c r="AN22" s="51"/>
      <c r="AO22" s="51"/>
      <c r="AP22" s="447">
        <f t="shared" si="8"/>
        <v>1</v>
      </c>
      <c r="AQ22" s="448">
        <f t="shared" si="9"/>
        <v>0</v>
      </c>
      <c r="AR22" s="51"/>
      <c r="AS22" s="449">
        <f t="shared" si="10"/>
        <v>0</v>
      </c>
      <c r="AT22" s="450" t="str">
        <f t="shared" si="2"/>
        <v/>
      </c>
      <c r="AU22" s="451">
        <f t="shared" si="11"/>
        <v>0</v>
      </c>
    </row>
    <row r="23" s="25" customFormat="1" ht="16.05" customHeight="1" spans="1:47">
      <c r="A23" s="50"/>
      <c r="B23" s="51"/>
      <c r="C23" s="288"/>
      <c r="D23" s="288"/>
      <c r="E23" s="288"/>
      <c r="F23" s="52"/>
      <c r="G23" s="52"/>
      <c r="H23" s="52"/>
      <c r="I23" s="52"/>
      <c r="J23" s="111"/>
      <c r="K23" s="53"/>
      <c r="L23" s="53"/>
      <c r="M23" s="53"/>
      <c r="N23" s="53"/>
      <c r="O23" s="86">
        <f t="shared" si="0"/>
        <v>0</v>
      </c>
      <c r="P23" s="86">
        <f t="shared" si="1"/>
        <v>0</v>
      </c>
      <c r="Q23" s="55"/>
      <c r="R23" s="382">
        <f t="shared" si="3"/>
        <v>0</v>
      </c>
      <c r="S23" s="440" t="str">
        <f t="shared" si="4"/>
        <v/>
      </c>
      <c r="T23" s="155">
        <f t="shared" si="12"/>
        <v>0</v>
      </c>
      <c r="U23" s="156">
        <f t="shared" si="5"/>
        <v>0</v>
      </c>
      <c r="V23" s="350">
        <f t="shared" si="6"/>
        <v>0</v>
      </c>
      <c r="W23" s="51"/>
      <c r="X23" s="50"/>
      <c r="Y23" s="51"/>
      <c r="AA23" s="51"/>
      <c r="AB23" s="51"/>
      <c r="AC23" s="51"/>
      <c r="AD23" s="51"/>
      <c r="AE23" s="51"/>
      <c r="AF23" s="51"/>
      <c r="AG23" s="51"/>
      <c r="AH23" s="51"/>
      <c r="AI23" s="51"/>
      <c r="AJ23" s="51"/>
      <c r="AK23" s="444">
        <f t="shared" si="7"/>
        <v>0</v>
      </c>
      <c r="AL23" s="51"/>
      <c r="AM23" s="51"/>
      <c r="AN23" s="51"/>
      <c r="AO23" s="51"/>
      <c r="AP23" s="447">
        <f t="shared" si="8"/>
        <v>1</v>
      </c>
      <c r="AQ23" s="448">
        <f t="shared" si="9"/>
        <v>0</v>
      </c>
      <c r="AR23" s="51"/>
      <c r="AS23" s="449">
        <f t="shared" si="10"/>
        <v>0</v>
      </c>
      <c r="AT23" s="450" t="str">
        <f t="shared" si="2"/>
        <v/>
      </c>
      <c r="AU23" s="451">
        <f t="shared" si="11"/>
        <v>0</v>
      </c>
    </row>
    <row r="24" s="25" customFormat="1" ht="16.05" customHeight="1" spans="1:47">
      <c r="A24" s="50"/>
      <c r="B24" s="51"/>
      <c r="C24" s="288"/>
      <c r="D24" s="288"/>
      <c r="E24" s="288"/>
      <c r="F24" s="52"/>
      <c r="G24" s="52"/>
      <c r="H24" s="52"/>
      <c r="I24" s="52"/>
      <c r="J24" s="111"/>
      <c r="K24" s="53"/>
      <c r="L24" s="53"/>
      <c r="M24" s="53"/>
      <c r="N24" s="53"/>
      <c r="O24" s="86">
        <f t="shared" si="0"/>
        <v>0</v>
      </c>
      <c r="P24" s="86">
        <f t="shared" si="1"/>
        <v>0</v>
      </c>
      <c r="Q24" s="55"/>
      <c r="R24" s="382">
        <f t="shared" si="3"/>
        <v>0</v>
      </c>
      <c r="S24" s="440" t="str">
        <f t="shared" si="4"/>
        <v/>
      </c>
      <c r="T24" s="155">
        <f t="shared" si="12"/>
        <v>0</v>
      </c>
      <c r="U24" s="156">
        <f t="shared" si="5"/>
        <v>0</v>
      </c>
      <c r="V24" s="350">
        <f t="shared" si="6"/>
        <v>0</v>
      </c>
      <c r="W24" s="51"/>
      <c r="X24" s="50"/>
      <c r="Y24" s="51"/>
      <c r="AA24" s="51"/>
      <c r="AB24" s="51"/>
      <c r="AC24" s="51"/>
      <c r="AD24" s="51"/>
      <c r="AE24" s="51"/>
      <c r="AF24" s="51"/>
      <c r="AG24" s="51"/>
      <c r="AH24" s="51"/>
      <c r="AI24" s="51"/>
      <c r="AJ24" s="51"/>
      <c r="AK24" s="444">
        <f t="shared" si="7"/>
        <v>0</v>
      </c>
      <c r="AL24" s="51"/>
      <c r="AM24" s="51"/>
      <c r="AN24" s="51"/>
      <c r="AO24" s="51"/>
      <c r="AP24" s="447">
        <f t="shared" si="8"/>
        <v>1</v>
      </c>
      <c r="AQ24" s="448">
        <f t="shared" si="9"/>
        <v>0</v>
      </c>
      <c r="AR24" s="51"/>
      <c r="AS24" s="449">
        <f t="shared" si="10"/>
        <v>0</v>
      </c>
      <c r="AT24" s="450" t="str">
        <f t="shared" si="2"/>
        <v/>
      </c>
      <c r="AU24" s="451">
        <f t="shared" si="11"/>
        <v>0</v>
      </c>
    </row>
    <row r="25" s="25" customFormat="1" ht="16.05" customHeight="1" spans="1:47">
      <c r="A25" s="50"/>
      <c r="B25" s="51"/>
      <c r="C25" s="288"/>
      <c r="D25" s="288"/>
      <c r="E25" s="288"/>
      <c r="F25" s="52"/>
      <c r="G25" s="52"/>
      <c r="H25" s="52"/>
      <c r="I25" s="52"/>
      <c r="J25" s="111"/>
      <c r="K25" s="53"/>
      <c r="L25" s="53"/>
      <c r="M25" s="53"/>
      <c r="N25" s="53"/>
      <c r="O25" s="86">
        <f t="shared" si="0"/>
        <v>0</v>
      </c>
      <c r="P25" s="86">
        <f t="shared" si="1"/>
        <v>0</v>
      </c>
      <c r="Q25" s="55"/>
      <c r="R25" s="382">
        <f t="shared" si="3"/>
        <v>0</v>
      </c>
      <c r="S25" s="440" t="str">
        <f t="shared" si="4"/>
        <v/>
      </c>
      <c r="T25" s="155">
        <f t="shared" si="12"/>
        <v>0</v>
      </c>
      <c r="U25" s="156">
        <f t="shared" si="5"/>
        <v>0</v>
      </c>
      <c r="V25" s="350">
        <f t="shared" si="6"/>
        <v>0</v>
      </c>
      <c r="W25" s="51"/>
      <c r="X25" s="50"/>
      <c r="Y25" s="51"/>
      <c r="AA25" s="51"/>
      <c r="AB25" s="51"/>
      <c r="AC25" s="51"/>
      <c r="AD25" s="51"/>
      <c r="AE25" s="51"/>
      <c r="AF25" s="51"/>
      <c r="AG25" s="51"/>
      <c r="AH25" s="51"/>
      <c r="AI25" s="51"/>
      <c r="AJ25" s="51"/>
      <c r="AK25" s="444">
        <f t="shared" si="7"/>
        <v>0</v>
      </c>
      <c r="AL25" s="51"/>
      <c r="AM25" s="51"/>
      <c r="AN25" s="51"/>
      <c r="AO25" s="51"/>
      <c r="AP25" s="447">
        <f t="shared" si="8"/>
        <v>1</v>
      </c>
      <c r="AQ25" s="448">
        <f t="shared" si="9"/>
        <v>0</v>
      </c>
      <c r="AR25" s="51"/>
      <c r="AS25" s="449">
        <f t="shared" si="10"/>
        <v>0</v>
      </c>
      <c r="AT25" s="450" t="str">
        <f t="shared" si="2"/>
        <v/>
      </c>
      <c r="AU25" s="451">
        <f t="shared" si="11"/>
        <v>0</v>
      </c>
    </row>
    <row r="26" s="25" customFormat="1" ht="16.05" customHeight="1" spans="1:47">
      <c r="A26" s="50"/>
      <c r="B26" s="51"/>
      <c r="C26" s="288"/>
      <c r="D26" s="288"/>
      <c r="E26" s="288"/>
      <c r="F26" s="52"/>
      <c r="G26" s="52"/>
      <c r="H26" s="52"/>
      <c r="I26" s="52"/>
      <c r="J26" s="111"/>
      <c r="K26" s="53"/>
      <c r="L26" s="53"/>
      <c r="M26" s="53"/>
      <c r="N26" s="53"/>
      <c r="O26" s="86">
        <f t="shared" si="0"/>
        <v>0</v>
      </c>
      <c r="P26" s="86">
        <f t="shared" si="1"/>
        <v>0</v>
      </c>
      <c r="Q26" s="55"/>
      <c r="R26" s="382">
        <f t="shared" si="3"/>
        <v>0</v>
      </c>
      <c r="S26" s="440" t="str">
        <f t="shared" si="4"/>
        <v/>
      </c>
      <c r="T26" s="155">
        <f t="shared" si="12"/>
        <v>0</v>
      </c>
      <c r="U26" s="156">
        <f t="shared" si="5"/>
        <v>0</v>
      </c>
      <c r="V26" s="350">
        <f t="shared" si="6"/>
        <v>0</v>
      </c>
      <c r="W26" s="51"/>
      <c r="X26" s="50"/>
      <c r="Y26" s="51"/>
      <c r="AA26" s="51"/>
      <c r="AB26" s="51"/>
      <c r="AC26" s="51"/>
      <c r="AD26" s="51"/>
      <c r="AE26" s="51"/>
      <c r="AF26" s="51"/>
      <c r="AG26" s="51"/>
      <c r="AH26" s="51"/>
      <c r="AI26" s="51"/>
      <c r="AJ26" s="51"/>
      <c r="AK26" s="444">
        <f t="shared" si="7"/>
        <v>0</v>
      </c>
      <c r="AL26" s="51"/>
      <c r="AM26" s="51"/>
      <c r="AN26" s="51"/>
      <c r="AO26" s="51"/>
      <c r="AP26" s="447">
        <f t="shared" si="8"/>
        <v>1</v>
      </c>
      <c r="AQ26" s="448">
        <f t="shared" si="9"/>
        <v>0</v>
      </c>
      <c r="AR26" s="51"/>
      <c r="AS26" s="449">
        <f t="shared" si="10"/>
        <v>0</v>
      </c>
      <c r="AT26" s="450" t="str">
        <f t="shared" si="2"/>
        <v/>
      </c>
      <c r="AU26" s="451">
        <f t="shared" si="11"/>
        <v>0</v>
      </c>
    </row>
    <row r="27" s="25" customFormat="1" ht="16.05" customHeight="1" spans="1:47">
      <c r="A27" s="50"/>
      <c r="B27" s="51"/>
      <c r="C27" s="288"/>
      <c r="D27" s="288"/>
      <c r="E27" s="288"/>
      <c r="F27" s="52"/>
      <c r="G27" s="52"/>
      <c r="H27" s="52"/>
      <c r="I27" s="52"/>
      <c r="J27" s="111"/>
      <c r="K27" s="53"/>
      <c r="L27" s="53"/>
      <c r="M27" s="53"/>
      <c r="N27" s="53"/>
      <c r="O27" s="86">
        <f t="shared" si="0"/>
        <v>0</v>
      </c>
      <c r="P27" s="86">
        <f t="shared" si="1"/>
        <v>0</v>
      </c>
      <c r="Q27" s="55"/>
      <c r="R27" s="382">
        <f t="shared" si="3"/>
        <v>0</v>
      </c>
      <c r="S27" s="440" t="str">
        <f t="shared" si="4"/>
        <v/>
      </c>
      <c r="T27" s="155">
        <f t="shared" si="12"/>
        <v>0</v>
      </c>
      <c r="U27" s="156">
        <f t="shared" si="5"/>
        <v>0</v>
      </c>
      <c r="V27" s="350">
        <f t="shared" si="6"/>
        <v>0</v>
      </c>
      <c r="W27" s="51"/>
      <c r="X27" s="50"/>
      <c r="Y27" s="51"/>
      <c r="AA27" s="51"/>
      <c r="AB27" s="51"/>
      <c r="AC27" s="51"/>
      <c r="AD27" s="51"/>
      <c r="AE27" s="51"/>
      <c r="AF27" s="51"/>
      <c r="AG27" s="51"/>
      <c r="AH27" s="51"/>
      <c r="AI27" s="51"/>
      <c r="AJ27" s="51"/>
      <c r="AK27" s="444">
        <f t="shared" si="7"/>
        <v>0</v>
      </c>
      <c r="AL27" s="51"/>
      <c r="AM27" s="51"/>
      <c r="AN27" s="51"/>
      <c r="AO27" s="51"/>
      <c r="AP27" s="447">
        <f t="shared" si="8"/>
        <v>1</v>
      </c>
      <c r="AQ27" s="448">
        <f t="shared" si="9"/>
        <v>0</v>
      </c>
      <c r="AR27" s="51"/>
      <c r="AS27" s="449">
        <f t="shared" si="10"/>
        <v>0</v>
      </c>
      <c r="AT27" s="450" t="str">
        <f t="shared" si="2"/>
        <v/>
      </c>
      <c r="AU27" s="451">
        <f t="shared" si="11"/>
        <v>0</v>
      </c>
    </row>
    <row r="28" s="25" customFormat="1" ht="16.05" customHeight="1" spans="1:47">
      <c r="A28" s="50"/>
      <c r="B28" s="51"/>
      <c r="C28" s="288"/>
      <c r="D28" s="288"/>
      <c r="E28" s="288"/>
      <c r="F28" s="52"/>
      <c r="G28" s="52"/>
      <c r="H28" s="52"/>
      <c r="I28" s="52"/>
      <c r="J28" s="111"/>
      <c r="K28" s="53"/>
      <c r="L28" s="53"/>
      <c r="M28" s="53"/>
      <c r="N28" s="53"/>
      <c r="O28" s="86">
        <f t="shared" si="0"/>
        <v>0</v>
      </c>
      <c r="P28" s="86">
        <f t="shared" si="1"/>
        <v>0</v>
      </c>
      <c r="Q28" s="55"/>
      <c r="R28" s="382">
        <f t="shared" si="3"/>
        <v>0</v>
      </c>
      <c r="S28" s="440" t="str">
        <f t="shared" si="4"/>
        <v/>
      </c>
      <c r="T28" s="155">
        <f t="shared" si="12"/>
        <v>0</v>
      </c>
      <c r="U28" s="156">
        <f t="shared" si="5"/>
        <v>0</v>
      </c>
      <c r="V28" s="350">
        <f t="shared" si="6"/>
        <v>0</v>
      </c>
      <c r="W28" s="51"/>
      <c r="X28" s="50"/>
      <c r="Y28" s="51"/>
      <c r="AA28" s="51"/>
      <c r="AB28" s="51"/>
      <c r="AC28" s="51"/>
      <c r="AD28" s="51"/>
      <c r="AE28" s="51"/>
      <c r="AF28" s="51"/>
      <c r="AG28" s="51"/>
      <c r="AH28" s="51"/>
      <c r="AI28" s="51"/>
      <c r="AJ28" s="51"/>
      <c r="AK28" s="444">
        <f t="shared" si="7"/>
        <v>0</v>
      </c>
      <c r="AL28" s="51"/>
      <c r="AM28" s="51"/>
      <c r="AN28" s="51"/>
      <c r="AO28" s="51"/>
      <c r="AP28" s="447">
        <f t="shared" si="8"/>
        <v>1</v>
      </c>
      <c r="AQ28" s="448">
        <f t="shared" si="9"/>
        <v>0</v>
      </c>
      <c r="AR28" s="51"/>
      <c r="AS28" s="449">
        <f t="shared" si="10"/>
        <v>0</v>
      </c>
      <c r="AT28" s="450" t="str">
        <f t="shared" si="2"/>
        <v/>
      </c>
      <c r="AU28" s="451">
        <f t="shared" si="11"/>
        <v>0</v>
      </c>
    </row>
    <row r="29" s="25" customFormat="1" ht="16.05" customHeight="1" spans="1:47">
      <c r="A29" s="50"/>
      <c r="B29" s="51"/>
      <c r="C29" s="288"/>
      <c r="D29" s="288"/>
      <c r="E29" s="288"/>
      <c r="F29" s="52"/>
      <c r="G29" s="52"/>
      <c r="H29" s="52"/>
      <c r="I29" s="52"/>
      <c r="J29" s="111"/>
      <c r="K29" s="53"/>
      <c r="L29" s="53"/>
      <c r="M29" s="53"/>
      <c r="N29" s="53"/>
      <c r="O29" s="86">
        <f t="shared" si="0"/>
        <v>0</v>
      </c>
      <c r="P29" s="86">
        <f t="shared" si="1"/>
        <v>0</v>
      </c>
      <c r="Q29" s="55"/>
      <c r="R29" s="382">
        <f t="shared" si="3"/>
        <v>0</v>
      </c>
      <c r="S29" s="440" t="str">
        <f t="shared" si="4"/>
        <v/>
      </c>
      <c r="T29" s="155">
        <f t="shared" si="12"/>
        <v>0</v>
      </c>
      <c r="U29" s="156">
        <f t="shared" si="5"/>
        <v>0</v>
      </c>
      <c r="V29" s="350">
        <f t="shared" si="6"/>
        <v>0</v>
      </c>
      <c r="W29" s="51"/>
      <c r="X29" s="50"/>
      <c r="Y29" s="51"/>
      <c r="AA29" s="51"/>
      <c r="AB29" s="51"/>
      <c r="AC29" s="51"/>
      <c r="AD29" s="51"/>
      <c r="AE29" s="51"/>
      <c r="AF29" s="51"/>
      <c r="AG29" s="51"/>
      <c r="AH29" s="51"/>
      <c r="AI29" s="51"/>
      <c r="AJ29" s="51"/>
      <c r="AK29" s="444">
        <f t="shared" si="7"/>
        <v>0</v>
      </c>
      <c r="AL29" s="51"/>
      <c r="AM29" s="51"/>
      <c r="AN29" s="51"/>
      <c r="AO29" s="51"/>
      <c r="AP29" s="447">
        <f t="shared" si="8"/>
        <v>1</v>
      </c>
      <c r="AQ29" s="448">
        <f t="shared" si="9"/>
        <v>0</v>
      </c>
      <c r="AR29" s="51"/>
      <c r="AS29" s="449">
        <f t="shared" si="10"/>
        <v>0</v>
      </c>
      <c r="AT29" s="450" t="str">
        <f t="shared" si="2"/>
        <v/>
      </c>
      <c r="AU29" s="451">
        <f t="shared" si="11"/>
        <v>0</v>
      </c>
    </row>
    <row r="30" s="25" customFormat="1" ht="16.05" customHeight="1" spans="1:47">
      <c r="A30" s="50"/>
      <c r="B30" s="51"/>
      <c r="C30" s="288"/>
      <c r="D30" s="288"/>
      <c r="E30" s="288"/>
      <c r="F30" s="52"/>
      <c r="G30" s="52"/>
      <c r="H30" s="52"/>
      <c r="I30" s="52"/>
      <c r="J30" s="111"/>
      <c r="K30" s="53"/>
      <c r="L30" s="53"/>
      <c r="M30" s="53"/>
      <c r="N30" s="53"/>
      <c r="O30" s="86">
        <f t="shared" si="0"/>
        <v>0</v>
      </c>
      <c r="P30" s="86">
        <f t="shared" si="1"/>
        <v>0</v>
      </c>
      <c r="Q30" s="55"/>
      <c r="R30" s="382">
        <f t="shared" si="3"/>
        <v>0</v>
      </c>
      <c r="S30" s="440" t="str">
        <f t="shared" si="4"/>
        <v/>
      </c>
      <c r="T30" s="155">
        <f t="shared" si="12"/>
        <v>0</v>
      </c>
      <c r="U30" s="156">
        <f t="shared" si="5"/>
        <v>0</v>
      </c>
      <c r="V30" s="350">
        <f t="shared" si="6"/>
        <v>0</v>
      </c>
      <c r="W30" s="51"/>
      <c r="X30" s="50"/>
      <c r="Y30" s="51"/>
      <c r="AA30" s="51"/>
      <c r="AB30" s="51"/>
      <c r="AC30" s="51"/>
      <c r="AD30" s="51"/>
      <c r="AE30" s="51"/>
      <c r="AF30" s="51"/>
      <c r="AG30" s="51"/>
      <c r="AH30" s="51"/>
      <c r="AI30" s="51"/>
      <c r="AJ30" s="51"/>
      <c r="AK30" s="444">
        <f t="shared" si="7"/>
        <v>0</v>
      </c>
      <c r="AL30" s="51"/>
      <c r="AM30" s="51"/>
      <c r="AN30" s="51"/>
      <c r="AO30" s="51"/>
      <c r="AP30" s="447">
        <f t="shared" si="8"/>
        <v>1</v>
      </c>
      <c r="AQ30" s="448">
        <f t="shared" si="9"/>
        <v>0</v>
      </c>
      <c r="AR30" s="51"/>
      <c r="AS30" s="449">
        <f t="shared" si="10"/>
        <v>0</v>
      </c>
      <c r="AT30" s="450" t="str">
        <f t="shared" si="2"/>
        <v/>
      </c>
      <c r="AU30" s="451">
        <f t="shared" si="11"/>
        <v>0</v>
      </c>
    </row>
    <row r="31" s="25" customFormat="1" ht="16.05" customHeight="1" spans="1:47">
      <c r="A31" s="50"/>
      <c r="B31" s="51"/>
      <c r="C31" s="288"/>
      <c r="D31" s="288"/>
      <c r="E31" s="288"/>
      <c r="F31" s="52"/>
      <c r="G31" s="52"/>
      <c r="H31" s="52"/>
      <c r="I31" s="52"/>
      <c r="J31" s="111"/>
      <c r="K31" s="53"/>
      <c r="L31" s="53"/>
      <c r="M31" s="53"/>
      <c r="N31" s="53"/>
      <c r="O31" s="86">
        <f t="shared" si="0"/>
        <v>0</v>
      </c>
      <c r="P31" s="86">
        <f t="shared" si="1"/>
        <v>0</v>
      </c>
      <c r="Q31" s="55"/>
      <c r="R31" s="382">
        <f t="shared" si="3"/>
        <v>0</v>
      </c>
      <c r="S31" s="440" t="str">
        <f t="shared" si="4"/>
        <v/>
      </c>
      <c r="T31" s="155">
        <f t="shared" si="12"/>
        <v>0</v>
      </c>
      <c r="U31" s="156">
        <f t="shared" si="5"/>
        <v>0</v>
      </c>
      <c r="V31" s="350">
        <f t="shared" si="6"/>
        <v>0</v>
      </c>
      <c r="W31" s="51"/>
      <c r="X31" s="50"/>
      <c r="Y31" s="51"/>
      <c r="AA31" s="51"/>
      <c r="AB31" s="51"/>
      <c r="AC31" s="51"/>
      <c r="AD31" s="51"/>
      <c r="AE31" s="51"/>
      <c r="AF31" s="51"/>
      <c r="AG31" s="51"/>
      <c r="AH31" s="51"/>
      <c r="AI31" s="51"/>
      <c r="AJ31" s="51"/>
      <c r="AK31" s="444">
        <f t="shared" si="7"/>
        <v>0</v>
      </c>
      <c r="AL31" s="51"/>
      <c r="AM31" s="51"/>
      <c r="AN31" s="51"/>
      <c r="AO31" s="51"/>
      <c r="AP31" s="447">
        <f t="shared" si="8"/>
        <v>1</v>
      </c>
      <c r="AQ31" s="448">
        <f t="shared" si="9"/>
        <v>0</v>
      </c>
      <c r="AR31" s="51"/>
      <c r="AS31" s="449">
        <f t="shared" si="10"/>
        <v>0</v>
      </c>
      <c r="AT31" s="450" t="str">
        <f t="shared" si="2"/>
        <v/>
      </c>
      <c r="AU31" s="451">
        <f t="shared" si="11"/>
        <v>0</v>
      </c>
    </row>
    <row r="32" s="25" customFormat="1" ht="16.05" customHeight="1" spans="1:47">
      <c r="A32" s="50"/>
      <c r="B32" s="51"/>
      <c r="C32" s="288"/>
      <c r="D32" s="288"/>
      <c r="E32" s="288"/>
      <c r="F32" s="52"/>
      <c r="G32" s="52"/>
      <c r="H32" s="52"/>
      <c r="I32" s="52"/>
      <c r="J32" s="111"/>
      <c r="K32" s="53"/>
      <c r="L32" s="53"/>
      <c r="M32" s="53"/>
      <c r="N32" s="53"/>
      <c r="O32" s="86">
        <f t="shared" si="0"/>
        <v>0</v>
      </c>
      <c r="P32" s="86">
        <f t="shared" si="1"/>
        <v>0</v>
      </c>
      <c r="Q32" s="55"/>
      <c r="R32" s="382">
        <f t="shared" si="3"/>
        <v>0</v>
      </c>
      <c r="S32" s="440" t="str">
        <f t="shared" si="4"/>
        <v/>
      </c>
      <c r="T32" s="155">
        <f t="shared" si="12"/>
        <v>0</v>
      </c>
      <c r="U32" s="156">
        <f t="shared" si="5"/>
        <v>0</v>
      </c>
      <c r="V32" s="350">
        <f t="shared" si="6"/>
        <v>0</v>
      </c>
      <c r="W32" s="51"/>
      <c r="X32" s="50"/>
      <c r="Y32" s="51"/>
      <c r="AA32" s="51"/>
      <c r="AB32" s="51"/>
      <c r="AC32" s="51"/>
      <c r="AD32" s="51"/>
      <c r="AE32" s="51"/>
      <c r="AF32" s="51"/>
      <c r="AG32" s="51"/>
      <c r="AH32" s="51"/>
      <c r="AI32" s="51"/>
      <c r="AJ32" s="51"/>
      <c r="AK32" s="444">
        <f t="shared" si="7"/>
        <v>0</v>
      </c>
      <c r="AL32" s="51"/>
      <c r="AM32" s="51"/>
      <c r="AN32" s="51"/>
      <c r="AO32" s="51"/>
      <c r="AP32" s="447">
        <f t="shared" si="8"/>
        <v>1</v>
      </c>
      <c r="AQ32" s="448">
        <f t="shared" si="9"/>
        <v>0</v>
      </c>
      <c r="AR32" s="51"/>
      <c r="AS32" s="449">
        <f t="shared" si="10"/>
        <v>0</v>
      </c>
      <c r="AT32" s="450" t="str">
        <f t="shared" si="2"/>
        <v/>
      </c>
      <c r="AU32" s="451">
        <f t="shared" si="11"/>
        <v>0</v>
      </c>
    </row>
    <row r="33" s="25" customFormat="1" ht="16.05" customHeight="1" spans="1:47">
      <c r="A33" s="50"/>
      <c r="B33" s="51"/>
      <c r="C33" s="288"/>
      <c r="D33" s="288"/>
      <c r="E33" s="288"/>
      <c r="F33" s="52"/>
      <c r="G33" s="52"/>
      <c r="H33" s="52"/>
      <c r="I33" s="52"/>
      <c r="J33" s="111"/>
      <c r="K33" s="53"/>
      <c r="L33" s="53"/>
      <c r="M33" s="53"/>
      <c r="N33" s="53"/>
      <c r="O33" s="86">
        <f t="shared" si="0"/>
        <v>0</v>
      </c>
      <c r="P33" s="86">
        <f t="shared" si="1"/>
        <v>0</v>
      </c>
      <c r="Q33" s="55"/>
      <c r="R33" s="382">
        <f t="shared" si="3"/>
        <v>0</v>
      </c>
      <c r="S33" s="440" t="str">
        <f t="shared" si="4"/>
        <v/>
      </c>
      <c r="T33" s="155">
        <f t="shared" si="12"/>
        <v>0</v>
      </c>
      <c r="U33" s="156">
        <f t="shared" si="5"/>
        <v>0</v>
      </c>
      <c r="V33" s="350">
        <f t="shared" si="6"/>
        <v>0</v>
      </c>
      <c r="W33" s="51"/>
      <c r="X33" s="50"/>
      <c r="Y33" s="51"/>
      <c r="AA33" s="51"/>
      <c r="AB33" s="51"/>
      <c r="AC33" s="51"/>
      <c r="AD33" s="51"/>
      <c r="AE33" s="51"/>
      <c r="AF33" s="51"/>
      <c r="AG33" s="51"/>
      <c r="AH33" s="51"/>
      <c r="AI33" s="51"/>
      <c r="AJ33" s="51"/>
      <c r="AK33" s="444">
        <f t="shared" si="7"/>
        <v>0</v>
      </c>
      <c r="AL33" s="51"/>
      <c r="AM33" s="51"/>
      <c r="AN33" s="457"/>
      <c r="AO33" s="457"/>
      <c r="AP33" s="458">
        <f t="shared" si="8"/>
        <v>1</v>
      </c>
      <c r="AQ33" s="459">
        <f t="shared" si="9"/>
        <v>0</v>
      </c>
      <c r="AR33" s="51"/>
      <c r="AS33" s="449">
        <f t="shared" si="10"/>
        <v>0</v>
      </c>
      <c r="AT33" s="450" t="str">
        <f t="shared" si="2"/>
        <v/>
      </c>
      <c r="AU33" s="451">
        <f t="shared" si="11"/>
        <v>0</v>
      </c>
    </row>
    <row r="34" s="26" customFormat="1" ht="16.05" customHeight="1" spans="1:47">
      <c r="A34" s="226" t="s">
        <v>514</v>
      </c>
      <c r="B34" s="297"/>
      <c r="C34" s="227"/>
      <c r="D34" s="227"/>
      <c r="E34" s="227"/>
      <c r="F34" s="58"/>
      <c r="G34" s="58"/>
      <c r="H34" s="58"/>
      <c r="I34" s="58"/>
      <c r="J34" s="112"/>
      <c r="K34" s="292">
        <f t="shared" ref="K34:P34" si="13">ROUND(SUM(K8:K33),2)</f>
        <v>0</v>
      </c>
      <c r="L34" s="292">
        <f t="shared" si="13"/>
        <v>0</v>
      </c>
      <c r="M34" s="292">
        <f t="shared" si="13"/>
        <v>0</v>
      </c>
      <c r="N34" s="292">
        <f t="shared" si="13"/>
        <v>0</v>
      </c>
      <c r="O34" s="292">
        <f t="shared" si="13"/>
        <v>0</v>
      </c>
      <c r="P34" s="292">
        <f t="shared" si="13"/>
        <v>0</v>
      </c>
      <c r="Q34" s="292"/>
      <c r="R34" s="292">
        <f>ROUND(SUM(R8:R33),2)</f>
        <v>0</v>
      </c>
      <c r="S34" s="237">
        <f>IF(OR(F34=0,X34=0),0,ROUND(IF(ROUND((X34*12-(#REF!-F34)*12)/(X34*12),2)&lt;=0.3,0.3,ROUND((X34*12-(#REF!-F34)*12)/(X34*12),2))*200,-1)/2)</f>
        <v>0</v>
      </c>
      <c r="T34" s="292">
        <f>ROUND(SUM(T8:T33),2)</f>
        <v>0</v>
      </c>
      <c r="U34" s="183">
        <f t="shared" ref="U34:U36" si="14">IF((T34-P34)=0,0,IF((T34-P34)=T34,100,IF(P34&lt;0,-(T34-P34)/P34*100,IF((T34-P34)&gt;0,ABS((T34-P34)/P34*100),(T34-P34)/P34*100))))</f>
        <v>0</v>
      </c>
      <c r="V34" s="204">
        <f>ROUND(IF(J34=0,0,R34/J34),-1)</f>
        <v>0</v>
      </c>
      <c r="W34" s="56"/>
      <c r="X34" s="127"/>
      <c r="Y34" s="56"/>
      <c r="AA34" s="56"/>
      <c r="AB34" s="56"/>
      <c r="AC34" s="56"/>
      <c r="AD34" s="56"/>
      <c r="AE34" s="56"/>
      <c r="AF34" s="56"/>
      <c r="AG34" s="56"/>
      <c r="AH34" s="56"/>
      <c r="AI34" s="56"/>
      <c r="AJ34" s="56"/>
      <c r="AK34" s="56"/>
      <c r="AL34" s="56"/>
      <c r="AM34" s="460"/>
      <c r="AN34" s="56"/>
      <c r="AO34" s="56"/>
      <c r="AP34" s="56"/>
      <c r="AQ34" s="56"/>
      <c r="AR34" s="56"/>
      <c r="AS34" s="56"/>
      <c r="AT34" s="56"/>
      <c r="AU34" s="56"/>
    </row>
    <row r="35" s="25" customFormat="1" ht="16.05" customHeight="1" spans="1:47">
      <c r="A35" s="228" t="s">
        <v>515</v>
      </c>
      <c r="B35" s="298"/>
      <c r="C35" s="229"/>
      <c r="D35" s="229"/>
      <c r="E35" s="229"/>
      <c r="F35" s="52"/>
      <c r="G35" s="52"/>
      <c r="H35" s="52"/>
      <c r="I35" s="52"/>
      <c r="J35" s="111"/>
      <c r="K35" s="55"/>
      <c r="L35" s="55"/>
      <c r="M35" s="55"/>
      <c r="N35" s="55"/>
      <c r="O35" s="86">
        <f>K35+M35</f>
        <v>0</v>
      </c>
      <c r="P35" s="86">
        <f>L35+N35</f>
        <v>0</v>
      </c>
      <c r="Q35" s="55"/>
      <c r="R35" s="55"/>
      <c r="S35" s="461"/>
      <c r="T35" s="155">
        <f t="shared" ref="T35" si="15">ROUND(R35*S35/100,2)</f>
        <v>0</v>
      </c>
      <c r="U35" s="156">
        <f t="shared" si="14"/>
        <v>0</v>
      </c>
      <c r="V35" s="350">
        <f>ROUND(IF(J35=0,0,R35/J35),-1)</f>
        <v>0</v>
      </c>
      <c r="W35" s="51"/>
      <c r="X35" s="50"/>
      <c r="Y35" s="51"/>
      <c r="AA35" s="51"/>
      <c r="AB35" s="51"/>
      <c r="AC35" s="51"/>
      <c r="AD35" s="51"/>
      <c r="AE35" s="51"/>
      <c r="AF35" s="51"/>
      <c r="AG35" s="51"/>
      <c r="AH35" s="51"/>
      <c r="AI35" s="51"/>
      <c r="AJ35" s="51"/>
      <c r="AK35" s="51"/>
      <c r="AL35" s="51"/>
      <c r="AM35" s="51"/>
      <c r="AN35" s="51"/>
      <c r="AO35" s="51"/>
      <c r="AP35" s="51"/>
      <c r="AQ35" s="51"/>
      <c r="AR35" s="51"/>
      <c r="AS35" s="51"/>
      <c r="AT35" s="51"/>
      <c r="AU35" s="51"/>
    </row>
    <row r="36" s="26" customFormat="1" ht="16.05" customHeight="1" spans="1:47">
      <c r="A36" s="226" t="s">
        <v>514</v>
      </c>
      <c r="B36" s="297"/>
      <c r="C36" s="227"/>
      <c r="D36" s="227"/>
      <c r="E36" s="227"/>
      <c r="F36" s="58"/>
      <c r="G36" s="58"/>
      <c r="H36" s="58"/>
      <c r="I36" s="58"/>
      <c r="J36" s="293"/>
      <c r="K36" s="292">
        <f t="shared" ref="K36:P36" si="16">K34-K35</f>
        <v>0</v>
      </c>
      <c r="L36" s="292">
        <f t="shared" si="16"/>
        <v>0</v>
      </c>
      <c r="M36" s="292">
        <f t="shared" si="16"/>
        <v>0</v>
      </c>
      <c r="N36" s="292">
        <f t="shared" si="16"/>
        <v>0</v>
      </c>
      <c r="O36" s="292">
        <f t="shared" si="16"/>
        <v>0</v>
      </c>
      <c r="P36" s="292">
        <f t="shared" si="16"/>
        <v>0</v>
      </c>
      <c r="Q36" s="292"/>
      <c r="R36" s="292">
        <f>R34-R35</f>
        <v>0</v>
      </c>
      <c r="S36" s="237"/>
      <c r="T36" s="292">
        <f>T34-T35</f>
        <v>0</v>
      </c>
      <c r="U36" s="183">
        <f t="shared" si="14"/>
        <v>0</v>
      </c>
      <c r="V36" s="204"/>
      <c r="W36" s="56"/>
      <c r="X36" s="127"/>
      <c r="Y36" s="56"/>
      <c r="AA36" s="56"/>
      <c r="AB36" s="56"/>
      <c r="AC36" s="56"/>
      <c r="AD36" s="56"/>
      <c r="AE36" s="56"/>
      <c r="AF36" s="56"/>
      <c r="AG36" s="56"/>
      <c r="AH36" s="56"/>
      <c r="AI36" s="56"/>
      <c r="AJ36" s="56"/>
      <c r="AK36" s="56"/>
      <c r="AL36" s="56"/>
      <c r="AM36" s="56"/>
      <c r="AN36" s="56"/>
      <c r="AO36" s="56"/>
      <c r="AP36" s="56"/>
      <c r="AQ36" s="56"/>
      <c r="AR36" s="56"/>
      <c r="AS36" s="56"/>
      <c r="AT36" s="56"/>
      <c r="AU36" s="56"/>
    </row>
    <row r="37" ht="13.05" customHeight="1" spans="1:47">
      <c r="A37" s="27" t="e">
        <f>#REF!&amp;#REF!</f>
        <v>#REF!</v>
      </c>
      <c r="F37" s="27"/>
      <c r="G37" s="27"/>
      <c r="H37" s="27"/>
      <c r="I37" s="27"/>
      <c r="J37" s="27"/>
      <c r="K37" s="27"/>
      <c r="L37" s="27"/>
      <c r="M37" s="27"/>
      <c r="N37" s="27"/>
      <c r="O37" s="29" t="e">
        <f>#REF!</f>
        <v>#REF!</v>
      </c>
      <c r="S37" s="39"/>
    </row>
    <row r="38" ht="13.05" customHeight="1" spans="1:47">
      <c r="A38" s="27" t="e">
        <f>#REF!&amp;#REF!&amp;#REF!&amp;#REF!&amp;#REF!&amp;#REF!&amp;#REF!</f>
        <v>#REF!</v>
      </c>
      <c r="O38" s="29" t="e">
        <f>#REF!&amp;#REF!</f>
        <v>#REF!</v>
      </c>
    </row>
  </sheetData>
  <sheetProtection formatCells="0" formatColumns="0" formatRows="0" insertRows="0" deleteRows="0" autoFilter="0"/>
  <mergeCells count="42">
    <mergeCell ref="A2:W2"/>
    <mergeCell ref="A4:W4"/>
    <mergeCell ref="K6:L6"/>
    <mergeCell ref="M6:N6"/>
    <mergeCell ref="O6:P6"/>
    <mergeCell ref="Q6:T6"/>
    <mergeCell ref="AB6:AC6"/>
    <mergeCell ref="AD6:AE6"/>
    <mergeCell ref="A34:C34"/>
    <mergeCell ref="A35:C35"/>
    <mergeCell ref="A36:C36"/>
    <mergeCell ref="A6:A7"/>
    <mergeCell ref="B6:B7"/>
    <mergeCell ref="C6:C7"/>
    <mergeCell ref="D6:D7"/>
    <mergeCell ref="E6:E7"/>
    <mergeCell ref="F6:F7"/>
    <mergeCell ref="G6:G7"/>
    <mergeCell ref="H6:H7"/>
    <mergeCell ref="I6:I7"/>
    <mergeCell ref="J6:J7"/>
    <mergeCell ref="U6:U7"/>
    <mergeCell ref="V6:V7"/>
    <mergeCell ref="W6:W7"/>
    <mergeCell ref="X6:X7"/>
    <mergeCell ref="Y6:Y7"/>
    <mergeCell ref="AA6:AA7"/>
    <mergeCell ref="AF6:AF7"/>
    <mergeCell ref="AG6:AG7"/>
    <mergeCell ref="AH6:AH7"/>
    <mergeCell ref="AI6:AI7"/>
    <mergeCell ref="AJ6:AJ7"/>
    <mergeCell ref="AK6:AK7"/>
    <mergeCell ref="AL6:AL7"/>
    <mergeCell ref="AM6:AM7"/>
    <mergeCell ref="AN6:AN7"/>
    <mergeCell ref="AO6:AO7"/>
    <mergeCell ref="AP6:AP7"/>
    <mergeCell ref="AQ6:AQ7"/>
    <mergeCell ref="AR6:AR7"/>
    <mergeCell ref="AS6:AS7"/>
    <mergeCell ref="AT6:AT7"/>
  </mergeCells>
  <hyperlinks>
    <hyperlink ref="A1" location="固定资产汇总表!B10" display="返回"/>
    <hyperlink ref="B1" location="参数!M59" display="返回索引页"/>
  </hyperlinks>
  <printOptions horizontalCentered="1"/>
  <pageMargins left="0.669291338582677" right="0.669291338582677" top="0.905511811023622" bottom="0.67" header="1.15" footer="0.59"/>
  <pageSetup paperSize="9" scale="87"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8"/>
  <sheetViews>
    <sheetView showGridLines="0" showZeros="0" defaultGridColor="0" colorId="38" workbookViewId="0">
      <pane ySplit="7" topLeftCell="A8" activePane="bottomLeft" state="frozen"/>
      <selection/>
      <selection pane="bottomLeft" activeCell="A36" sqref="$A8:$XFD36"/>
    </sheetView>
  </sheetViews>
  <sheetFormatPr defaultColWidth="9.07619047619048" defaultRowHeight="15" customHeight="1"/>
  <cols>
    <col min="1" max="1" width="4.07619047619048" style="27" customWidth="1"/>
    <col min="2" max="2" width="22.4285714285714" style="27" customWidth="1"/>
    <col min="3" max="3" width="9.57142857142857" style="27" customWidth="1"/>
    <col min="4" max="4" width="8.92380952380952" style="27" customWidth="1"/>
    <col min="5" max="5" width="11.2857142857143" style="27" hidden="1" customWidth="1" outlineLevel="1"/>
    <col min="6" max="6" width="18.9238095238095" style="27" hidden="1" customWidth="1" outlineLevel="1"/>
    <col min="7" max="7" width="11.2857142857143" style="27" hidden="1" customWidth="1" outlineLevel="1"/>
    <col min="8" max="8" width="17.2857142857143" style="27" hidden="1" customWidth="1" outlineLevel="1"/>
    <col min="9" max="9" width="5.28571428571429" style="27" customWidth="1" collapsed="1"/>
    <col min="10" max="10" width="5.28571428571429" style="28" customWidth="1"/>
    <col min="11" max="11" width="14.7142857142857" style="28" customWidth="1"/>
    <col min="12" max="12" width="6.71428571428571" style="28" customWidth="1"/>
    <col min="13" max="13" width="8.07619047619048" style="28" customWidth="1"/>
    <col min="14" max="14" width="8.92380952380952" style="28" customWidth="1"/>
    <col min="15" max="18" width="12.7142857142857" style="28" hidden="1" customWidth="1" outlineLevel="1"/>
    <col min="19" max="19" width="13.7142857142857" style="29" customWidth="1" collapsed="1"/>
    <col min="20" max="21" width="13.7142857142857" style="29" customWidth="1"/>
    <col min="22" max="22" width="8" style="230" customWidth="1"/>
    <col min="23" max="23" width="13.7142857142857" style="29" customWidth="1"/>
    <col min="24" max="24" width="7.57142857142857" style="120" customWidth="1"/>
    <col min="25" max="25" width="7.71428571428571" style="27" customWidth="1"/>
    <col min="26" max="26" width="4.71428571428571" style="39" customWidth="1"/>
    <col min="27" max="16384" width="9.07619047619048" style="27"/>
  </cols>
  <sheetData>
    <row r="1" s="22" customFormat="1" customHeight="1" spans="1:26">
      <c r="A1" s="30" t="s">
        <v>116</v>
      </c>
      <c r="B1" s="31" t="s">
        <v>8</v>
      </c>
      <c r="C1" s="31"/>
      <c r="D1" s="31"/>
      <c r="J1" s="33"/>
      <c r="K1" s="33"/>
      <c r="L1" s="33"/>
      <c r="M1" s="33"/>
      <c r="N1" s="33"/>
      <c r="O1" s="33"/>
      <c r="P1" s="33"/>
      <c r="Q1" s="33"/>
      <c r="R1" s="33"/>
      <c r="S1" s="34"/>
      <c r="T1" s="34"/>
      <c r="U1" s="34"/>
      <c r="V1" s="231"/>
      <c r="W1" s="34"/>
      <c r="X1" s="115"/>
      <c r="Z1" s="345"/>
    </row>
    <row r="2" s="23" customFormat="1" ht="18" customHeight="1" spans="1:26">
      <c r="A2" s="116" t="s">
        <v>516</v>
      </c>
      <c r="B2" s="117"/>
      <c r="C2" s="117"/>
      <c r="D2" s="117"/>
      <c r="E2" s="117"/>
      <c r="F2" s="117"/>
      <c r="G2" s="117"/>
      <c r="H2" s="117"/>
      <c r="I2" s="117"/>
      <c r="J2" s="117"/>
      <c r="K2" s="117"/>
      <c r="L2" s="117"/>
      <c r="M2" s="117"/>
      <c r="N2" s="117"/>
      <c r="O2" s="117"/>
      <c r="P2" s="117"/>
      <c r="Q2" s="117"/>
      <c r="R2" s="117"/>
      <c r="S2" s="117"/>
      <c r="T2" s="117"/>
      <c r="U2" s="117"/>
      <c r="V2" s="117"/>
      <c r="W2" s="117"/>
      <c r="X2" s="117"/>
      <c r="Y2" s="117"/>
      <c r="Z2" s="118"/>
    </row>
    <row r="3" s="23" customFormat="1" ht="11.2" customHeight="1" spans="1:26">
      <c r="A3" s="118"/>
      <c r="B3" s="118"/>
      <c r="C3" s="118"/>
      <c r="D3" s="118"/>
      <c r="E3" s="118"/>
      <c r="F3" s="118"/>
      <c r="G3" s="118"/>
      <c r="H3" s="118"/>
      <c r="I3" s="118"/>
      <c r="J3" s="118"/>
      <c r="K3" s="118"/>
      <c r="L3" s="118"/>
      <c r="M3" s="118"/>
      <c r="N3" s="118"/>
      <c r="O3" s="118"/>
      <c r="P3" s="118"/>
      <c r="Q3" s="118"/>
      <c r="R3" s="118"/>
      <c r="S3" s="197"/>
      <c r="T3" s="197"/>
      <c r="U3" s="197"/>
      <c r="V3" s="118"/>
      <c r="W3" s="197"/>
      <c r="X3" s="118"/>
      <c r="Y3" s="38" t="s">
        <v>517</v>
      </c>
      <c r="Z3" s="118"/>
    </row>
    <row r="4" ht="11.2" customHeight="1" spans="1:26">
      <c r="A4" s="39" t="e">
        <f>#REF!&amp;#REF!&amp;#REF!&amp;#REF!&amp;#REF!&amp;#REF!&amp;#REF!</f>
        <v>#REF!</v>
      </c>
      <c r="B4" s="39"/>
      <c r="C4" s="39"/>
      <c r="D4" s="39"/>
      <c r="E4" s="39"/>
      <c r="F4" s="39"/>
      <c r="G4" s="39"/>
      <c r="H4" s="39"/>
      <c r="I4" s="39"/>
      <c r="J4" s="39"/>
      <c r="K4" s="39"/>
      <c r="L4" s="39"/>
      <c r="M4" s="39"/>
      <c r="N4" s="39"/>
      <c r="O4" s="39"/>
      <c r="P4" s="39"/>
      <c r="Q4" s="39"/>
      <c r="R4" s="39"/>
      <c r="S4" s="39"/>
      <c r="T4" s="39"/>
      <c r="U4" s="39"/>
      <c r="V4" s="39"/>
      <c r="W4" s="39"/>
      <c r="X4" s="39"/>
      <c r="Y4" s="39"/>
    </row>
    <row r="5" ht="11.2" customHeight="1" spans="1:26">
      <c r="A5" s="40" t="e">
        <f>#REF!&amp;#REF!</f>
        <v>#REF!</v>
      </c>
      <c r="B5" s="40"/>
      <c r="C5" s="40"/>
      <c r="D5" s="40"/>
      <c r="E5" s="40"/>
      <c r="F5" s="40"/>
      <c r="G5" s="40"/>
      <c r="H5" s="40"/>
      <c r="I5" s="40"/>
      <c r="J5" s="41"/>
      <c r="K5" s="41"/>
      <c r="L5" s="41"/>
      <c r="M5" s="41"/>
      <c r="N5" s="41"/>
      <c r="O5" s="42"/>
      <c r="P5" s="42"/>
      <c r="Q5" s="42"/>
      <c r="R5" s="42"/>
      <c r="T5" s="198"/>
      <c r="Y5" s="44" t="s">
        <v>35</v>
      </c>
    </row>
    <row r="6" s="71" customFormat="1" ht="13.05" customHeight="1" spans="1:26">
      <c r="A6" s="45" t="s">
        <v>102</v>
      </c>
      <c r="B6" s="46" t="s">
        <v>518</v>
      </c>
      <c r="C6" s="74" t="s">
        <v>519</v>
      </c>
      <c r="D6" s="74" t="s">
        <v>520</v>
      </c>
      <c r="E6" s="410" t="s">
        <v>521</v>
      </c>
      <c r="F6" s="244" t="s">
        <v>522</v>
      </c>
      <c r="G6" s="410" t="s">
        <v>523</v>
      </c>
      <c r="H6" s="244" t="s">
        <v>524</v>
      </c>
      <c r="I6" s="274" t="s">
        <v>525</v>
      </c>
      <c r="J6" s="275" t="s">
        <v>526</v>
      </c>
      <c r="K6" s="275" t="s">
        <v>527</v>
      </c>
      <c r="L6" s="275" t="s">
        <v>528</v>
      </c>
      <c r="M6" s="275" t="s">
        <v>529</v>
      </c>
      <c r="N6" s="317" t="s">
        <v>433</v>
      </c>
      <c r="O6" s="83" t="s">
        <v>120</v>
      </c>
      <c r="P6" s="83"/>
      <c r="Q6" s="83" t="s">
        <v>121</v>
      </c>
      <c r="R6" s="83"/>
      <c r="S6" s="276" t="s">
        <v>122</v>
      </c>
      <c r="T6" s="78"/>
      <c r="U6" s="278" t="s">
        <v>123</v>
      </c>
      <c r="V6" s="393"/>
      <c r="W6" s="394"/>
      <c r="X6" s="395" t="s">
        <v>125</v>
      </c>
      <c r="Y6" s="274" t="s">
        <v>256</v>
      </c>
      <c r="Z6" s="170" t="s">
        <v>346</v>
      </c>
    </row>
    <row r="7" s="71" customFormat="1" ht="13.05" customHeight="1" spans="1:26">
      <c r="A7" s="251"/>
      <c r="B7" s="282"/>
      <c r="C7" s="84"/>
      <c r="D7" s="84"/>
      <c r="E7" s="411"/>
      <c r="F7" s="412"/>
      <c r="G7" s="411"/>
      <c r="H7" s="381"/>
      <c r="I7" s="283"/>
      <c r="J7" s="284"/>
      <c r="K7" s="284"/>
      <c r="L7" s="284"/>
      <c r="M7" s="284"/>
      <c r="N7" s="413"/>
      <c r="O7" s="414" t="s">
        <v>457</v>
      </c>
      <c r="P7" s="414" t="s">
        <v>458</v>
      </c>
      <c r="Q7" s="414" t="s">
        <v>457</v>
      </c>
      <c r="R7" s="414" t="s">
        <v>458</v>
      </c>
      <c r="S7" s="48" t="s">
        <v>457</v>
      </c>
      <c r="T7" s="48" t="s">
        <v>458</v>
      </c>
      <c r="U7" s="49" t="s">
        <v>460</v>
      </c>
      <c r="V7" s="400" t="s">
        <v>461</v>
      </c>
      <c r="W7" s="49" t="s">
        <v>123</v>
      </c>
      <c r="X7" s="401"/>
      <c r="Y7" s="283"/>
      <c r="Z7" s="402"/>
    </row>
    <row r="8" s="25" customFormat="1" ht="16.05" customHeight="1" spans="1:26">
      <c r="A8" s="50">
        <v>1</v>
      </c>
      <c r="B8" s="51"/>
      <c r="C8" s="51"/>
      <c r="D8" s="51"/>
      <c r="E8" s="288"/>
      <c r="F8" s="288"/>
      <c r="G8" s="288"/>
      <c r="H8" s="288"/>
      <c r="I8" s="403"/>
      <c r="J8" s="194"/>
      <c r="K8" s="194"/>
      <c r="L8" s="194"/>
      <c r="M8" s="194"/>
      <c r="N8" s="194"/>
      <c r="O8" s="53"/>
      <c r="P8" s="53"/>
      <c r="Q8" s="53"/>
      <c r="R8" s="53"/>
      <c r="S8" s="86">
        <f>O8+Q8</f>
        <v>0</v>
      </c>
      <c r="T8" s="86">
        <f>P8+R8</f>
        <v>0</v>
      </c>
      <c r="U8" s="55"/>
      <c r="V8" s="404"/>
      <c r="W8" s="155">
        <f>ROUND(U8*V8/100,2)</f>
        <v>0</v>
      </c>
      <c r="X8" s="405">
        <f>IF((W8-T8)=0,0,IF((W8-T8)=W8,100,IF(T8&lt;0,-(W8-T8)/T8*100,IF((W8-T8)&gt;0,ABS((W8-T8)/T8*100),(W8-T8)/T8*100))))</f>
        <v>0</v>
      </c>
      <c r="Y8" s="50"/>
      <c r="Z8" s="50"/>
    </row>
    <row r="9" s="25" customFormat="1" ht="16.05" customHeight="1" spans="1:26">
      <c r="A9" s="50"/>
      <c r="B9" s="51"/>
      <c r="C9" s="51"/>
      <c r="D9" s="51"/>
      <c r="E9" s="288"/>
      <c r="F9" s="288"/>
      <c r="G9" s="288"/>
      <c r="H9" s="288"/>
      <c r="I9" s="288"/>
      <c r="J9" s="52"/>
      <c r="K9" s="52"/>
      <c r="L9" s="52"/>
      <c r="M9" s="52"/>
      <c r="N9" s="52"/>
      <c r="O9" s="53"/>
      <c r="P9" s="53"/>
      <c r="Q9" s="53"/>
      <c r="R9" s="53"/>
      <c r="S9" s="86">
        <f t="shared" ref="S9:S33" si="0">O9+Q9</f>
        <v>0</v>
      </c>
      <c r="T9" s="86">
        <f t="shared" ref="T9:T33" si="1">P9+R9</f>
        <v>0</v>
      </c>
      <c r="U9" s="55"/>
      <c r="V9" s="404"/>
      <c r="W9" s="155">
        <f t="shared" ref="W9:W35" si="2">ROUND(U9*V9/100,2)</f>
        <v>0</v>
      </c>
      <c r="X9" s="405">
        <f t="shared" ref="X9:X36" si="3">IF((W9-T9)=0,0,IF((W9-T9)=W9,100,IF(T9&lt;0,-(W9-T9)/T9*100,IF((W9-T9)&gt;0,ABS((W9-T9)/T9*100),(W9-T9)/T9*100))))</f>
        <v>0</v>
      </c>
      <c r="Y9" s="51"/>
      <c r="Z9" s="50"/>
    </row>
    <row r="10" s="25" customFormat="1" ht="16.05" customHeight="1" spans="1:26">
      <c r="A10" s="50"/>
      <c r="B10" s="51"/>
      <c r="C10" s="51"/>
      <c r="D10" s="51"/>
      <c r="E10" s="288"/>
      <c r="F10" s="288"/>
      <c r="G10" s="288"/>
      <c r="H10" s="288"/>
      <c r="I10" s="288"/>
      <c r="J10" s="52"/>
      <c r="K10" s="52"/>
      <c r="L10" s="52"/>
      <c r="M10" s="52"/>
      <c r="N10" s="52"/>
      <c r="O10" s="53"/>
      <c r="P10" s="53"/>
      <c r="Q10" s="53"/>
      <c r="R10" s="53"/>
      <c r="S10" s="86">
        <f t="shared" si="0"/>
        <v>0</v>
      </c>
      <c r="T10" s="86">
        <f t="shared" si="1"/>
        <v>0</v>
      </c>
      <c r="U10" s="55"/>
      <c r="V10" s="404"/>
      <c r="W10" s="155">
        <f t="shared" si="2"/>
        <v>0</v>
      </c>
      <c r="X10" s="405">
        <f t="shared" si="3"/>
        <v>0</v>
      </c>
      <c r="Y10" s="51"/>
      <c r="Z10" s="50"/>
    </row>
    <row r="11" s="25" customFormat="1" ht="16.05" customHeight="1" spans="1:26">
      <c r="A11" s="50"/>
      <c r="B11" s="51"/>
      <c r="C11" s="51"/>
      <c r="D11" s="51"/>
      <c r="E11" s="288"/>
      <c r="F11" s="288"/>
      <c r="G11" s="288"/>
      <c r="H11" s="288"/>
      <c r="I11" s="288"/>
      <c r="J11" s="52"/>
      <c r="K11" s="52"/>
      <c r="L11" s="52"/>
      <c r="M11" s="52"/>
      <c r="N11" s="52"/>
      <c r="O11" s="53"/>
      <c r="P11" s="53"/>
      <c r="Q11" s="53"/>
      <c r="R11" s="53"/>
      <c r="S11" s="86">
        <f t="shared" si="0"/>
        <v>0</v>
      </c>
      <c r="T11" s="86">
        <f t="shared" si="1"/>
        <v>0</v>
      </c>
      <c r="U11" s="55"/>
      <c r="V11" s="404"/>
      <c r="W11" s="155">
        <f t="shared" si="2"/>
        <v>0</v>
      </c>
      <c r="X11" s="405">
        <f t="shared" si="3"/>
        <v>0</v>
      </c>
      <c r="Y11" s="51"/>
      <c r="Z11" s="50"/>
    </row>
    <row r="12" s="25" customFormat="1" ht="16.05" customHeight="1" spans="1:26">
      <c r="A12" s="50"/>
      <c r="B12" s="51"/>
      <c r="C12" s="51"/>
      <c r="D12" s="51"/>
      <c r="E12" s="288"/>
      <c r="F12" s="288"/>
      <c r="G12" s="288"/>
      <c r="H12" s="288"/>
      <c r="I12" s="288"/>
      <c r="J12" s="52"/>
      <c r="K12" s="52"/>
      <c r="L12" s="52"/>
      <c r="M12" s="52"/>
      <c r="N12" s="52"/>
      <c r="O12" s="53"/>
      <c r="P12" s="53"/>
      <c r="Q12" s="53"/>
      <c r="R12" s="53"/>
      <c r="S12" s="86">
        <f t="shared" si="0"/>
        <v>0</v>
      </c>
      <c r="T12" s="86">
        <f t="shared" si="1"/>
        <v>0</v>
      </c>
      <c r="U12" s="55"/>
      <c r="V12" s="404"/>
      <c r="W12" s="155">
        <f t="shared" si="2"/>
        <v>0</v>
      </c>
      <c r="X12" s="405">
        <f t="shared" si="3"/>
        <v>0</v>
      </c>
      <c r="Y12" s="51"/>
      <c r="Z12" s="50"/>
    </row>
    <row r="13" s="25" customFormat="1" ht="16.05" customHeight="1" spans="1:26">
      <c r="A13" s="50"/>
      <c r="B13" s="51"/>
      <c r="C13" s="51"/>
      <c r="D13" s="51"/>
      <c r="E13" s="288"/>
      <c r="F13" s="288"/>
      <c r="G13" s="288"/>
      <c r="H13" s="288"/>
      <c r="I13" s="288"/>
      <c r="J13" s="52"/>
      <c r="K13" s="52"/>
      <c r="L13" s="52"/>
      <c r="M13" s="52"/>
      <c r="N13" s="52"/>
      <c r="O13" s="53"/>
      <c r="P13" s="53"/>
      <c r="Q13" s="53"/>
      <c r="R13" s="53"/>
      <c r="S13" s="86">
        <f t="shared" si="0"/>
        <v>0</v>
      </c>
      <c r="T13" s="86">
        <f t="shared" si="1"/>
        <v>0</v>
      </c>
      <c r="U13" s="55"/>
      <c r="V13" s="404"/>
      <c r="W13" s="155">
        <f t="shared" si="2"/>
        <v>0</v>
      </c>
      <c r="X13" s="405">
        <f t="shared" si="3"/>
        <v>0</v>
      </c>
      <c r="Y13" s="51"/>
      <c r="Z13" s="50"/>
    </row>
    <row r="14" s="25" customFormat="1" ht="16.05" customHeight="1" spans="1:26">
      <c r="A14" s="50"/>
      <c r="B14" s="51"/>
      <c r="C14" s="51"/>
      <c r="D14" s="51"/>
      <c r="E14" s="288"/>
      <c r="F14" s="288"/>
      <c r="G14" s="288"/>
      <c r="H14" s="288"/>
      <c r="I14" s="288"/>
      <c r="J14" s="52"/>
      <c r="K14" s="52"/>
      <c r="L14" s="52"/>
      <c r="M14" s="52"/>
      <c r="N14" s="52"/>
      <c r="O14" s="53"/>
      <c r="P14" s="53"/>
      <c r="Q14" s="53"/>
      <c r="R14" s="53"/>
      <c r="S14" s="86">
        <f t="shared" si="0"/>
        <v>0</v>
      </c>
      <c r="T14" s="86">
        <f t="shared" si="1"/>
        <v>0</v>
      </c>
      <c r="U14" s="55"/>
      <c r="V14" s="404"/>
      <c r="W14" s="155">
        <f t="shared" si="2"/>
        <v>0</v>
      </c>
      <c r="X14" s="405">
        <f t="shared" si="3"/>
        <v>0</v>
      </c>
      <c r="Y14" s="51"/>
      <c r="Z14" s="50"/>
    </row>
    <row r="15" s="25" customFormat="1" ht="16.05" customHeight="1" spans="1:26">
      <c r="A15" s="50"/>
      <c r="B15" s="51"/>
      <c r="C15" s="51"/>
      <c r="D15" s="51"/>
      <c r="E15" s="288"/>
      <c r="F15" s="288"/>
      <c r="G15" s="288"/>
      <c r="H15" s="288"/>
      <c r="I15" s="288"/>
      <c r="J15" s="52"/>
      <c r="K15" s="52"/>
      <c r="L15" s="52"/>
      <c r="M15" s="52"/>
      <c r="N15" s="52"/>
      <c r="O15" s="53"/>
      <c r="P15" s="53"/>
      <c r="Q15" s="53"/>
      <c r="R15" s="53"/>
      <c r="S15" s="86">
        <f t="shared" si="0"/>
        <v>0</v>
      </c>
      <c r="T15" s="86">
        <f t="shared" si="1"/>
        <v>0</v>
      </c>
      <c r="U15" s="55"/>
      <c r="V15" s="404"/>
      <c r="W15" s="155">
        <f t="shared" si="2"/>
        <v>0</v>
      </c>
      <c r="X15" s="405">
        <f t="shared" si="3"/>
        <v>0</v>
      </c>
      <c r="Y15" s="51"/>
      <c r="Z15" s="50"/>
    </row>
    <row r="16" s="25" customFormat="1" ht="16.05" customHeight="1" spans="1:26">
      <c r="A16" s="50"/>
      <c r="B16" s="51"/>
      <c r="C16" s="51"/>
      <c r="D16" s="51"/>
      <c r="E16" s="288"/>
      <c r="F16" s="288"/>
      <c r="G16" s="288"/>
      <c r="H16" s="288"/>
      <c r="I16" s="288"/>
      <c r="J16" s="52"/>
      <c r="K16" s="52"/>
      <c r="L16" s="52"/>
      <c r="M16" s="52"/>
      <c r="N16" s="52"/>
      <c r="O16" s="53"/>
      <c r="P16" s="53"/>
      <c r="Q16" s="53"/>
      <c r="R16" s="53"/>
      <c r="S16" s="86">
        <f t="shared" si="0"/>
        <v>0</v>
      </c>
      <c r="T16" s="86">
        <f t="shared" si="1"/>
        <v>0</v>
      </c>
      <c r="U16" s="55"/>
      <c r="V16" s="404"/>
      <c r="W16" s="155">
        <f t="shared" si="2"/>
        <v>0</v>
      </c>
      <c r="X16" s="405">
        <f t="shared" si="3"/>
        <v>0</v>
      </c>
      <c r="Y16" s="51"/>
      <c r="Z16" s="50"/>
    </row>
    <row r="17" s="25" customFormat="1" ht="16.05" customHeight="1" spans="1:26">
      <c r="A17" s="50"/>
      <c r="B17" s="51"/>
      <c r="C17" s="51"/>
      <c r="D17" s="51"/>
      <c r="E17" s="288"/>
      <c r="F17" s="288"/>
      <c r="G17" s="288"/>
      <c r="H17" s="288"/>
      <c r="I17" s="288"/>
      <c r="J17" s="52"/>
      <c r="K17" s="52"/>
      <c r="L17" s="52"/>
      <c r="M17" s="52"/>
      <c r="N17" s="52"/>
      <c r="O17" s="53"/>
      <c r="P17" s="53"/>
      <c r="Q17" s="53"/>
      <c r="R17" s="53"/>
      <c r="S17" s="86">
        <f t="shared" si="0"/>
        <v>0</v>
      </c>
      <c r="T17" s="86">
        <f t="shared" si="1"/>
        <v>0</v>
      </c>
      <c r="U17" s="55"/>
      <c r="V17" s="404"/>
      <c r="W17" s="155">
        <f t="shared" si="2"/>
        <v>0</v>
      </c>
      <c r="X17" s="405">
        <f t="shared" si="3"/>
        <v>0</v>
      </c>
      <c r="Y17" s="51"/>
      <c r="Z17" s="50"/>
    </row>
    <row r="18" s="25" customFormat="1" ht="16.05" customHeight="1" spans="1:26">
      <c r="A18" s="50"/>
      <c r="B18" s="51"/>
      <c r="C18" s="51"/>
      <c r="D18" s="51"/>
      <c r="E18" s="288"/>
      <c r="F18" s="288"/>
      <c r="G18" s="288"/>
      <c r="H18" s="288"/>
      <c r="I18" s="288"/>
      <c r="J18" s="52"/>
      <c r="K18" s="52"/>
      <c r="L18" s="52"/>
      <c r="M18" s="52"/>
      <c r="N18" s="52"/>
      <c r="O18" s="53"/>
      <c r="P18" s="53"/>
      <c r="Q18" s="53"/>
      <c r="R18" s="53"/>
      <c r="S18" s="86">
        <f t="shared" si="0"/>
        <v>0</v>
      </c>
      <c r="T18" s="86">
        <f t="shared" si="1"/>
        <v>0</v>
      </c>
      <c r="U18" s="55"/>
      <c r="V18" s="404"/>
      <c r="W18" s="155">
        <f t="shared" si="2"/>
        <v>0</v>
      </c>
      <c r="X18" s="405">
        <f t="shared" si="3"/>
        <v>0</v>
      </c>
      <c r="Y18" s="51"/>
      <c r="Z18" s="50"/>
    </row>
    <row r="19" s="25" customFormat="1" ht="16.05" customHeight="1" spans="1:26">
      <c r="A19" s="50"/>
      <c r="B19" s="51"/>
      <c r="C19" s="51"/>
      <c r="D19" s="51"/>
      <c r="E19" s="288"/>
      <c r="F19" s="288"/>
      <c r="G19" s="288"/>
      <c r="H19" s="288"/>
      <c r="I19" s="288"/>
      <c r="J19" s="52"/>
      <c r="K19" s="52"/>
      <c r="L19" s="52"/>
      <c r="M19" s="52"/>
      <c r="N19" s="52"/>
      <c r="O19" s="53"/>
      <c r="P19" s="53"/>
      <c r="Q19" s="53"/>
      <c r="R19" s="53"/>
      <c r="S19" s="86">
        <f t="shared" si="0"/>
        <v>0</v>
      </c>
      <c r="T19" s="86">
        <f t="shared" si="1"/>
        <v>0</v>
      </c>
      <c r="U19" s="55"/>
      <c r="V19" s="404"/>
      <c r="W19" s="155">
        <f t="shared" si="2"/>
        <v>0</v>
      </c>
      <c r="X19" s="405">
        <f t="shared" si="3"/>
        <v>0</v>
      </c>
      <c r="Y19" s="51"/>
      <c r="Z19" s="50"/>
    </row>
    <row r="20" s="25" customFormat="1" ht="16.05" customHeight="1" spans="1:26">
      <c r="A20" s="50"/>
      <c r="B20" s="51"/>
      <c r="C20" s="51"/>
      <c r="D20" s="51"/>
      <c r="E20" s="288"/>
      <c r="F20" s="288"/>
      <c r="G20" s="288"/>
      <c r="H20" s="288"/>
      <c r="I20" s="288"/>
      <c r="J20" s="52"/>
      <c r="K20" s="52"/>
      <c r="L20" s="52"/>
      <c r="M20" s="52"/>
      <c r="N20" s="52"/>
      <c r="O20" s="53"/>
      <c r="P20" s="53"/>
      <c r="Q20" s="53"/>
      <c r="R20" s="53"/>
      <c r="S20" s="86">
        <f t="shared" si="0"/>
        <v>0</v>
      </c>
      <c r="T20" s="86">
        <f t="shared" si="1"/>
        <v>0</v>
      </c>
      <c r="U20" s="55"/>
      <c r="V20" s="404"/>
      <c r="W20" s="155">
        <f t="shared" si="2"/>
        <v>0</v>
      </c>
      <c r="X20" s="405">
        <f t="shared" si="3"/>
        <v>0</v>
      </c>
      <c r="Y20" s="51"/>
      <c r="Z20" s="50"/>
    </row>
    <row r="21" s="25" customFormat="1" ht="16.05" customHeight="1" spans="1:26">
      <c r="A21" s="50"/>
      <c r="B21" s="51"/>
      <c r="C21" s="51"/>
      <c r="D21" s="51"/>
      <c r="E21" s="288"/>
      <c r="F21" s="288"/>
      <c r="G21" s="288"/>
      <c r="H21" s="288"/>
      <c r="I21" s="288"/>
      <c r="J21" s="52"/>
      <c r="K21" s="52"/>
      <c r="L21" s="52"/>
      <c r="M21" s="52"/>
      <c r="N21" s="52"/>
      <c r="O21" s="53"/>
      <c r="P21" s="53"/>
      <c r="Q21" s="53"/>
      <c r="R21" s="53"/>
      <c r="S21" s="86">
        <f t="shared" si="0"/>
        <v>0</v>
      </c>
      <c r="T21" s="86">
        <f t="shared" si="1"/>
        <v>0</v>
      </c>
      <c r="U21" s="55"/>
      <c r="V21" s="404"/>
      <c r="W21" s="155">
        <f t="shared" si="2"/>
        <v>0</v>
      </c>
      <c r="X21" s="405">
        <f t="shared" si="3"/>
        <v>0</v>
      </c>
      <c r="Y21" s="51"/>
      <c r="Z21" s="50"/>
    </row>
    <row r="22" s="25" customFormat="1" ht="16.05" customHeight="1" spans="1:26">
      <c r="A22" s="50"/>
      <c r="B22" s="51"/>
      <c r="C22" s="51"/>
      <c r="D22" s="51"/>
      <c r="E22" s="288"/>
      <c r="F22" s="288"/>
      <c r="G22" s="288"/>
      <c r="H22" s="288"/>
      <c r="I22" s="288"/>
      <c r="J22" s="52"/>
      <c r="K22" s="52"/>
      <c r="L22" s="52"/>
      <c r="M22" s="52"/>
      <c r="N22" s="52"/>
      <c r="O22" s="53"/>
      <c r="P22" s="53"/>
      <c r="Q22" s="53"/>
      <c r="R22" s="53"/>
      <c r="S22" s="86">
        <f t="shared" si="0"/>
        <v>0</v>
      </c>
      <c r="T22" s="86">
        <f t="shared" si="1"/>
        <v>0</v>
      </c>
      <c r="U22" s="55"/>
      <c r="V22" s="404"/>
      <c r="W22" s="155">
        <f t="shared" si="2"/>
        <v>0</v>
      </c>
      <c r="X22" s="405">
        <f t="shared" si="3"/>
        <v>0</v>
      </c>
      <c r="Y22" s="51"/>
      <c r="Z22" s="50"/>
    </row>
    <row r="23" s="25" customFormat="1" ht="16.05" customHeight="1" spans="1:26">
      <c r="A23" s="50"/>
      <c r="B23" s="51"/>
      <c r="C23" s="51"/>
      <c r="D23" s="51"/>
      <c r="E23" s="288"/>
      <c r="F23" s="288"/>
      <c r="G23" s="288"/>
      <c r="H23" s="288"/>
      <c r="I23" s="288"/>
      <c r="J23" s="52"/>
      <c r="K23" s="52"/>
      <c r="L23" s="52"/>
      <c r="M23" s="52"/>
      <c r="N23" s="52"/>
      <c r="O23" s="53"/>
      <c r="P23" s="53"/>
      <c r="Q23" s="53"/>
      <c r="R23" s="53"/>
      <c r="S23" s="86">
        <f t="shared" si="0"/>
        <v>0</v>
      </c>
      <c r="T23" s="86">
        <f t="shared" si="1"/>
        <v>0</v>
      </c>
      <c r="U23" s="55"/>
      <c r="V23" s="404"/>
      <c r="W23" s="155">
        <f t="shared" si="2"/>
        <v>0</v>
      </c>
      <c r="X23" s="405">
        <f t="shared" si="3"/>
        <v>0</v>
      </c>
      <c r="Y23" s="51"/>
      <c r="Z23" s="50"/>
    </row>
    <row r="24" s="25" customFormat="1" ht="16.05" customHeight="1" spans="1:26">
      <c r="A24" s="50"/>
      <c r="B24" s="51"/>
      <c r="C24" s="51"/>
      <c r="D24" s="51"/>
      <c r="E24" s="288"/>
      <c r="F24" s="288"/>
      <c r="G24" s="288"/>
      <c r="H24" s="288"/>
      <c r="I24" s="288"/>
      <c r="J24" s="52"/>
      <c r="K24" s="52"/>
      <c r="L24" s="52"/>
      <c r="M24" s="52"/>
      <c r="N24" s="52"/>
      <c r="O24" s="53"/>
      <c r="P24" s="53"/>
      <c r="Q24" s="53"/>
      <c r="R24" s="53"/>
      <c r="S24" s="86">
        <f t="shared" si="0"/>
        <v>0</v>
      </c>
      <c r="T24" s="86">
        <f t="shared" si="1"/>
        <v>0</v>
      </c>
      <c r="U24" s="55"/>
      <c r="V24" s="404"/>
      <c r="W24" s="155">
        <f t="shared" si="2"/>
        <v>0</v>
      </c>
      <c r="X24" s="405">
        <f t="shared" si="3"/>
        <v>0</v>
      </c>
      <c r="Y24" s="51"/>
      <c r="Z24" s="50"/>
    </row>
    <row r="25" s="25" customFormat="1" ht="16.05" customHeight="1" spans="1:26">
      <c r="A25" s="50"/>
      <c r="B25" s="51"/>
      <c r="C25" s="51"/>
      <c r="D25" s="51"/>
      <c r="E25" s="288"/>
      <c r="F25" s="288"/>
      <c r="G25" s="288"/>
      <c r="H25" s="288"/>
      <c r="I25" s="288"/>
      <c r="J25" s="52"/>
      <c r="K25" s="52"/>
      <c r="L25" s="52"/>
      <c r="M25" s="52"/>
      <c r="N25" s="52"/>
      <c r="O25" s="53"/>
      <c r="P25" s="53"/>
      <c r="Q25" s="53"/>
      <c r="R25" s="53"/>
      <c r="S25" s="86">
        <f t="shared" si="0"/>
        <v>0</v>
      </c>
      <c r="T25" s="86">
        <f t="shared" si="1"/>
        <v>0</v>
      </c>
      <c r="U25" s="55"/>
      <c r="V25" s="404"/>
      <c r="W25" s="155">
        <f t="shared" si="2"/>
        <v>0</v>
      </c>
      <c r="X25" s="405">
        <f t="shared" si="3"/>
        <v>0</v>
      </c>
      <c r="Y25" s="51"/>
      <c r="Z25" s="50"/>
    </row>
    <row r="26" s="25" customFormat="1" ht="16.05" customHeight="1" spans="1:26">
      <c r="A26" s="50"/>
      <c r="B26" s="51"/>
      <c r="C26" s="51"/>
      <c r="D26" s="51"/>
      <c r="E26" s="288"/>
      <c r="F26" s="288"/>
      <c r="G26" s="288"/>
      <c r="H26" s="288"/>
      <c r="I26" s="288"/>
      <c r="J26" s="52"/>
      <c r="K26" s="52"/>
      <c r="L26" s="52"/>
      <c r="M26" s="52"/>
      <c r="N26" s="52"/>
      <c r="O26" s="53"/>
      <c r="P26" s="53"/>
      <c r="Q26" s="53"/>
      <c r="R26" s="53"/>
      <c r="S26" s="86">
        <f t="shared" si="0"/>
        <v>0</v>
      </c>
      <c r="T26" s="86">
        <f t="shared" si="1"/>
        <v>0</v>
      </c>
      <c r="U26" s="55"/>
      <c r="V26" s="404"/>
      <c r="W26" s="155">
        <f t="shared" si="2"/>
        <v>0</v>
      </c>
      <c r="X26" s="405">
        <f t="shared" si="3"/>
        <v>0</v>
      </c>
      <c r="Y26" s="51"/>
      <c r="Z26" s="50"/>
    </row>
    <row r="27" s="25" customFormat="1" ht="16.05" customHeight="1" spans="1:26">
      <c r="A27" s="50"/>
      <c r="B27" s="51"/>
      <c r="C27" s="51"/>
      <c r="D27" s="51"/>
      <c r="E27" s="288"/>
      <c r="F27" s="288"/>
      <c r="G27" s="288"/>
      <c r="H27" s="288"/>
      <c r="I27" s="288"/>
      <c r="J27" s="52"/>
      <c r="K27" s="52"/>
      <c r="L27" s="52"/>
      <c r="M27" s="52"/>
      <c r="N27" s="52"/>
      <c r="O27" s="53"/>
      <c r="P27" s="53"/>
      <c r="Q27" s="53"/>
      <c r="R27" s="53"/>
      <c r="S27" s="86">
        <f t="shared" si="0"/>
        <v>0</v>
      </c>
      <c r="T27" s="86">
        <f t="shared" si="1"/>
        <v>0</v>
      </c>
      <c r="U27" s="55"/>
      <c r="V27" s="404"/>
      <c r="W27" s="155">
        <f t="shared" si="2"/>
        <v>0</v>
      </c>
      <c r="X27" s="405">
        <f t="shared" si="3"/>
        <v>0</v>
      </c>
      <c r="Y27" s="51"/>
      <c r="Z27" s="50"/>
    </row>
    <row r="28" s="25" customFormat="1" ht="16.05" customHeight="1" spans="1:26">
      <c r="A28" s="50"/>
      <c r="B28" s="51"/>
      <c r="C28" s="51"/>
      <c r="D28" s="51"/>
      <c r="E28" s="288"/>
      <c r="F28" s="288"/>
      <c r="G28" s="288"/>
      <c r="H28" s="288"/>
      <c r="I28" s="288"/>
      <c r="J28" s="52"/>
      <c r="K28" s="52"/>
      <c r="L28" s="52"/>
      <c r="M28" s="52"/>
      <c r="N28" s="52"/>
      <c r="O28" s="53"/>
      <c r="P28" s="53"/>
      <c r="Q28" s="53"/>
      <c r="R28" s="53"/>
      <c r="S28" s="86">
        <f t="shared" si="0"/>
        <v>0</v>
      </c>
      <c r="T28" s="86">
        <f t="shared" si="1"/>
        <v>0</v>
      </c>
      <c r="U28" s="55"/>
      <c r="V28" s="404"/>
      <c r="W28" s="155">
        <f t="shared" si="2"/>
        <v>0</v>
      </c>
      <c r="X28" s="405">
        <f t="shared" si="3"/>
        <v>0</v>
      </c>
      <c r="Y28" s="51"/>
      <c r="Z28" s="50"/>
    </row>
    <row r="29" s="25" customFormat="1" ht="16.05" customHeight="1" spans="1:26">
      <c r="A29" s="50"/>
      <c r="B29" s="51"/>
      <c r="C29" s="51"/>
      <c r="D29" s="51"/>
      <c r="E29" s="288"/>
      <c r="F29" s="288"/>
      <c r="G29" s="288"/>
      <c r="H29" s="288"/>
      <c r="I29" s="288"/>
      <c r="J29" s="52"/>
      <c r="K29" s="52"/>
      <c r="L29" s="52"/>
      <c r="M29" s="52"/>
      <c r="N29" s="52"/>
      <c r="O29" s="53"/>
      <c r="P29" s="53"/>
      <c r="Q29" s="53"/>
      <c r="R29" s="53"/>
      <c r="S29" s="86">
        <f t="shared" si="0"/>
        <v>0</v>
      </c>
      <c r="T29" s="86">
        <f t="shared" si="1"/>
        <v>0</v>
      </c>
      <c r="U29" s="55"/>
      <c r="V29" s="404"/>
      <c r="W29" s="155">
        <f t="shared" si="2"/>
        <v>0</v>
      </c>
      <c r="X29" s="405">
        <f t="shared" si="3"/>
        <v>0</v>
      </c>
      <c r="Y29" s="51"/>
      <c r="Z29" s="50"/>
    </row>
    <row r="30" s="25" customFormat="1" ht="16.05" customHeight="1" spans="1:26">
      <c r="A30" s="50"/>
      <c r="B30" s="51"/>
      <c r="C30" s="51"/>
      <c r="D30" s="51"/>
      <c r="E30" s="288"/>
      <c r="F30" s="288"/>
      <c r="G30" s="288"/>
      <c r="H30" s="288"/>
      <c r="I30" s="288"/>
      <c r="J30" s="52"/>
      <c r="K30" s="52"/>
      <c r="L30" s="52"/>
      <c r="M30" s="52"/>
      <c r="N30" s="52"/>
      <c r="O30" s="53"/>
      <c r="P30" s="53"/>
      <c r="Q30" s="53"/>
      <c r="R30" s="53"/>
      <c r="S30" s="86">
        <f t="shared" si="0"/>
        <v>0</v>
      </c>
      <c r="T30" s="86">
        <f t="shared" si="1"/>
        <v>0</v>
      </c>
      <c r="U30" s="55"/>
      <c r="V30" s="404"/>
      <c r="W30" s="155"/>
      <c r="X30" s="405">
        <f t="shared" si="3"/>
        <v>0</v>
      </c>
      <c r="Y30" s="51"/>
      <c r="Z30" s="50"/>
    </row>
    <row r="31" s="25" customFormat="1" ht="16.05" customHeight="1" spans="1:26">
      <c r="A31" s="50"/>
      <c r="B31" s="51"/>
      <c r="C31" s="51"/>
      <c r="D31" s="51"/>
      <c r="E31" s="288"/>
      <c r="F31" s="288"/>
      <c r="G31" s="288"/>
      <c r="H31" s="288"/>
      <c r="I31" s="288"/>
      <c r="J31" s="52"/>
      <c r="K31" s="52"/>
      <c r="L31" s="52"/>
      <c r="M31" s="52"/>
      <c r="N31" s="52"/>
      <c r="O31" s="53"/>
      <c r="P31" s="53"/>
      <c r="Q31" s="53"/>
      <c r="R31" s="53"/>
      <c r="S31" s="86">
        <f t="shared" si="0"/>
        <v>0</v>
      </c>
      <c r="T31" s="86">
        <f t="shared" si="1"/>
        <v>0</v>
      </c>
      <c r="U31" s="55"/>
      <c r="V31" s="404"/>
      <c r="W31" s="155">
        <f t="shared" si="2"/>
        <v>0</v>
      </c>
      <c r="X31" s="405">
        <f t="shared" si="3"/>
        <v>0</v>
      </c>
      <c r="Y31" s="51"/>
      <c r="Z31" s="50"/>
    </row>
    <row r="32" s="25" customFormat="1" ht="16.05" customHeight="1" spans="1:26">
      <c r="A32" s="50"/>
      <c r="B32" s="51"/>
      <c r="C32" s="51"/>
      <c r="D32" s="51"/>
      <c r="E32" s="288"/>
      <c r="F32" s="288"/>
      <c r="G32" s="288"/>
      <c r="H32" s="288"/>
      <c r="I32" s="288"/>
      <c r="J32" s="52"/>
      <c r="K32" s="52"/>
      <c r="L32" s="52"/>
      <c r="M32" s="52"/>
      <c r="N32" s="52"/>
      <c r="O32" s="53"/>
      <c r="P32" s="53"/>
      <c r="Q32" s="53"/>
      <c r="R32" s="53"/>
      <c r="S32" s="86">
        <f t="shared" si="0"/>
        <v>0</v>
      </c>
      <c r="T32" s="86">
        <f t="shared" si="1"/>
        <v>0</v>
      </c>
      <c r="U32" s="55"/>
      <c r="V32" s="404"/>
      <c r="W32" s="155">
        <f t="shared" si="2"/>
        <v>0</v>
      </c>
      <c r="X32" s="405">
        <f t="shared" si="3"/>
        <v>0</v>
      </c>
      <c r="Y32" s="51"/>
      <c r="Z32" s="50"/>
    </row>
    <row r="33" s="25" customFormat="1" ht="16.05" customHeight="1" spans="1:26">
      <c r="A33" s="50"/>
      <c r="B33" s="51"/>
      <c r="C33" s="51"/>
      <c r="D33" s="51"/>
      <c r="E33" s="288"/>
      <c r="F33" s="288"/>
      <c r="G33" s="288"/>
      <c r="H33" s="288"/>
      <c r="I33" s="288"/>
      <c r="J33" s="52"/>
      <c r="K33" s="52"/>
      <c r="L33" s="52"/>
      <c r="M33" s="52"/>
      <c r="N33" s="52"/>
      <c r="O33" s="53"/>
      <c r="P33" s="53"/>
      <c r="Q33" s="53"/>
      <c r="R33" s="53"/>
      <c r="S33" s="86">
        <f t="shared" si="0"/>
        <v>0</v>
      </c>
      <c r="T33" s="86">
        <f t="shared" si="1"/>
        <v>0</v>
      </c>
      <c r="U33" s="55"/>
      <c r="V33" s="404"/>
      <c r="W33" s="155">
        <f t="shared" si="2"/>
        <v>0</v>
      </c>
      <c r="X33" s="405">
        <f t="shared" si="3"/>
        <v>0</v>
      </c>
      <c r="Y33" s="51"/>
      <c r="Z33" s="50"/>
    </row>
    <row r="34" s="26" customFormat="1" ht="16.05" customHeight="1" spans="1:26">
      <c r="A34" s="226" t="s">
        <v>530</v>
      </c>
      <c r="B34" s="297"/>
      <c r="C34" s="297"/>
      <c r="D34" s="297"/>
      <c r="E34" s="297"/>
      <c r="F34" s="297"/>
      <c r="G34" s="297"/>
      <c r="H34" s="297"/>
      <c r="I34" s="227"/>
      <c r="J34" s="58"/>
      <c r="K34" s="58"/>
      <c r="L34" s="58"/>
      <c r="M34" s="58"/>
      <c r="N34" s="58"/>
      <c r="O34" s="54">
        <f t="shared" ref="O34:U34" si="4">ROUND(SUM(O8:O33),2)</f>
        <v>0</v>
      </c>
      <c r="P34" s="54">
        <f t="shared" si="4"/>
        <v>0</v>
      </c>
      <c r="Q34" s="54">
        <f t="shared" si="4"/>
        <v>0</v>
      </c>
      <c r="R34" s="54">
        <f t="shared" si="4"/>
        <v>0</v>
      </c>
      <c r="S34" s="54">
        <f t="shared" si="4"/>
        <v>0</v>
      </c>
      <c r="T34" s="54">
        <f t="shared" si="4"/>
        <v>0</v>
      </c>
      <c r="U34" s="54">
        <f t="shared" si="4"/>
        <v>0</v>
      </c>
      <c r="V34" s="237">
        <f>IF(OR(N34=0,Z34=0),0,ROUND(IF(ROUND((Z34*12-(#REF!-N34)*12)/(Z34*12),2)&lt;=0.15,0.15,ROUND((Z34*12-(#REF!-N34)*12)/(Z34*12),2))*200,-1)/2)</f>
        <v>0</v>
      </c>
      <c r="W34" s="54">
        <f>ROUND(SUM(W8:W33),2)</f>
        <v>0</v>
      </c>
      <c r="X34" s="406">
        <f t="shared" si="3"/>
        <v>0</v>
      </c>
      <c r="Y34" s="56"/>
      <c r="Z34" s="127"/>
    </row>
    <row r="35" s="25" customFormat="1" ht="16.05" customHeight="1" spans="1:26">
      <c r="A35" s="228" t="s">
        <v>531</v>
      </c>
      <c r="B35" s="298"/>
      <c r="C35" s="298"/>
      <c r="D35" s="298"/>
      <c r="E35" s="298"/>
      <c r="F35" s="298"/>
      <c r="G35" s="298"/>
      <c r="H35" s="298"/>
      <c r="I35" s="229"/>
      <c r="J35" s="52"/>
      <c r="K35" s="52"/>
      <c r="L35" s="52"/>
      <c r="M35" s="52"/>
      <c r="N35" s="52"/>
      <c r="O35" s="55"/>
      <c r="P35" s="55"/>
      <c r="Q35" s="55"/>
      <c r="R35" s="55"/>
      <c r="S35" s="86">
        <f>O35+Q35</f>
        <v>0</v>
      </c>
      <c r="T35" s="86">
        <f>P35+R35</f>
        <v>0</v>
      </c>
      <c r="U35" s="55"/>
      <c r="V35" s="404"/>
      <c r="W35" s="155">
        <f t="shared" si="2"/>
        <v>0</v>
      </c>
      <c r="X35" s="405">
        <f t="shared" si="3"/>
        <v>0</v>
      </c>
      <c r="Y35" s="51"/>
      <c r="Z35" s="50"/>
    </row>
    <row r="36" s="26" customFormat="1" ht="16.05" customHeight="1" spans="1:26">
      <c r="A36" s="226" t="s">
        <v>530</v>
      </c>
      <c r="B36" s="297"/>
      <c r="C36" s="297"/>
      <c r="D36" s="297"/>
      <c r="E36" s="297"/>
      <c r="F36" s="297"/>
      <c r="G36" s="297"/>
      <c r="H36" s="297"/>
      <c r="I36" s="227"/>
      <c r="J36" s="58"/>
      <c r="K36" s="58"/>
      <c r="L36" s="58"/>
      <c r="M36" s="58"/>
      <c r="N36" s="58"/>
      <c r="O36" s="54">
        <f t="shared" ref="O36:U36" si="5">O34-O35</f>
        <v>0</v>
      </c>
      <c r="P36" s="54">
        <f t="shared" si="5"/>
        <v>0</v>
      </c>
      <c r="Q36" s="54">
        <f t="shared" si="5"/>
        <v>0</v>
      </c>
      <c r="R36" s="54">
        <f t="shared" si="5"/>
        <v>0</v>
      </c>
      <c r="S36" s="54">
        <f t="shared" si="5"/>
        <v>0</v>
      </c>
      <c r="T36" s="54">
        <f t="shared" si="5"/>
        <v>0</v>
      </c>
      <c r="U36" s="54">
        <f t="shared" si="5"/>
        <v>0</v>
      </c>
      <c r="V36" s="237"/>
      <c r="W36" s="54">
        <f>W34-W35</f>
        <v>0</v>
      </c>
      <c r="X36" s="406">
        <f t="shared" si="3"/>
        <v>0</v>
      </c>
      <c r="Y36" s="56"/>
      <c r="Z36" s="127"/>
    </row>
    <row r="37" ht="13.05" customHeight="1" spans="1:26">
      <c r="A37" s="59" t="e">
        <f>#REF!&amp;#REF!</f>
        <v>#REF!</v>
      </c>
      <c r="I37" s="60"/>
      <c r="J37" s="407"/>
      <c r="K37" s="27"/>
      <c r="L37" s="408"/>
      <c r="T37" s="29" t="e">
        <f>#REF!</f>
        <v>#REF!</v>
      </c>
    </row>
    <row r="38" ht="13.05" customHeight="1" spans="1:26">
      <c r="A38" s="27" t="e">
        <f>#REF!&amp;#REF!&amp;#REF!&amp;#REF!&amp;#REF!&amp;#REF!&amp;#REF!</f>
        <v>#REF!</v>
      </c>
      <c r="T38" s="29" t="e">
        <f>#REF!&amp;#REF!</f>
        <v>#REF!</v>
      </c>
    </row>
  </sheetData>
  <sheetProtection formatCells="0" formatColumns="0" formatRows="0" insertRows="0" deleteRows="0" autoFilter="0"/>
  <mergeCells count="26">
    <mergeCell ref="A2:Y2"/>
    <mergeCell ref="A4:Y4"/>
    <mergeCell ref="O6:P6"/>
    <mergeCell ref="Q6:R6"/>
    <mergeCell ref="S6:T6"/>
    <mergeCell ref="U6:W6"/>
    <mergeCell ref="A34:I34"/>
    <mergeCell ref="A35:I35"/>
    <mergeCell ref="A36:I36"/>
    <mergeCell ref="A6:A7"/>
    <mergeCell ref="B6:B7"/>
    <mergeCell ref="C6:C7"/>
    <mergeCell ref="D6:D7"/>
    <mergeCell ref="E6:E7"/>
    <mergeCell ref="F6:F7"/>
    <mergeCell ref="G6:G7"/>
    <mergeCell ref="H6:H7"/>
    <mergeCell ref="I6:I7"/>
    <mergeCell ref="J6:J7"/>
    <mergeCell ref="K6:K7"/>
    <mergeCell ref="L6:L7"/>
    <mergeCell ref="M6:M7"/>
    <mergeCell ref="N6:N7"/>
    <mergeCell ref="X6:X7"/>
    <mergeCell ref="Y6:Y7"/>
    <mergeCell ref="Z6:Z7"/>
  </mergeCells>
  <hyperlinks>
    <hyperlink ref="A1" location="固定资产汇总表!B11" display="返回"/>
    <hyperlink ref="B1" location="参数!M60" display="返回索引页"/>
  </hyperlinks>
  <printOptions horizontalCentered="1"/>
  <pageMargins left="0.590551181102362" right="0.590551181102362" top="0.866141732283464" bottom="0.669291338582677" header="1.13" footer="0.62992125984252"/>
  <pageSetup paperSize="9" scale="87"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8"/>
  <sheetViews>
    <sheetView showGridLines="0" showZeros="0" defaultGridColor="0" colorId="38" topLeftCell="I1" workbookViewId="0">
      <pane ySplit="7" topLeftCell="A8" activePane="bottomLeft" state="frozen"/>
      <selection/>
      <selection pane="bottomLeft" activeCell="A36" sqref="$A8:$XFD36"/>
    </sheetView>
  </sheetViews>
  <sheetFormatPr defaultColWidth="9.07619047619048" defaultRowHeight="15" customHeight="1"/>
  <cols>
    <col min="1" max="1" width="4.07619047619048" style="27" customWidth="1"/>
    <col min="2" max="2" width="13.5714285714286" style="27" customWidth="1"/>
    <col min="3" max="3" width="8.71428571428571" style="27" customWidth="1"/>
    <col min="4" max="4" width="11.0761904761905" style="27" customWidth="1"/>
    <col min="5" max="5" width="11.4285714285714" style="27" hidden="1" customWidth="1" outlineLevel="1"/>
    <col min="6" max="6" width="12" style="27" hidden="1" customWidth="1" outlineLevel="1"/>
    <col min="7" max="7" width="11.2857142857143" style="27" hidden="1" customWidth="1" outlineLevel="1"/>
    <col min="8" max="8" width="9.28571428571429" style="28" customWidth="1" collapsed="1"/>
    <col min="9" max="9" width="8" style="28" customWidth="1"/>
    <col min="10" max="12" width="5.71428571428571" style="28" customWidth="1"/>
    <col min="13" max="13" width="4.42857142857143" style="28" customWidth="1"/>
    <col min="14" max="14" width="5.57142857142857" style="28" customWidth="1"/>
    <col min="15" max="15" width="4.92380952380952" style="28" customWidth="1"/>
    <col min="16" max="16" width="6.42857142857143" style="28" customWidth="1"/>
    <col min="17" max="19" width="4.92380952380952" style="28" customWidth="1"/>
    <col min="20" max="20" width="19.7142857142857" style="28" customWidth="1"/>
    <col min="21" max="21" width="5" style="28" customWidth="1"/>
    <col min="22" max="22" width="6.71428571428571" style="28" customWidth="1"/>
    <col min="23" max="23" width="8.92380952380952" style="28" customWidth="1"/>
    <col min="24" max="27" width="12.7142857142857" style="28" hidden="1" customWidth="1" outlineLevel="1"/>
    <col min="28" max="28" width="13.7142857142857" style="29" customWidth="1" collapsed="1"/>
    <col min="29" max="30" width="13.7142857142857" style="29" customWidth="1"/>
    <col min="31" max="31" width="8" style="230" customWidth="1"/>
    <col min="32" max="32" width="13.7142857142857" style="29" customWidth="1"/>
    <col min="33" max="33" width="7.28571428571429" style="120" customWidth="1"/>
    <col min="34" max="34" width="9" style="27" customWidth="1"/>
    <col min="35" max="35" width="4.71428571428571" style="39" customWidth="1"/>
    <col min="36" max="16384" width="9.07619047619048" style="27"/>
  </cols>
  <sheetData>
    <row r="1" s="22" customFormat="1" customHeight="1" spans="1:35">
      <c r="A1" s="30" t="s">
        <v>116</v>
      </c>
      <c r="B1" s="31" t="s">
        <v>8</v>
      </c>
      <c r="C1" s="31"/>
      <c r="D1" s="31"/>
      <c r="E1" s="31"/>
      <c r="F1" s="31"/>
      <c r="H1" s="33"/>
      <c r="I1" s="33"/>
      <c r="J1" s="33"/>
      <c r="K1" s="33"/>
      <c r="L1" s="33"/>
      <c r="M1" s="33"/>
      <c r="N1" s="33"/>
      <c r="O1" s="33"/>
      <c r="P1" s="33"/>
      <c r="Q1" s="33"/>
      <c r="R1" s="33"/>
      <c r="S1" s="33"/>
      <c r="T1" s="33"/>
      <c r="U1" s="33"/>
      <c r="V1" s="33"/>
      <c r="W1" s="33"/>
      <c r="X1" s="33"/>
      <c r="Y1" s="33"/>
      <c r="Z1" s="33"/>
      <c r="AA1" s="33"/>
      <c r="AB1" s="34"/>
      <c r="AC1" s="34"/>
      <c r="AD1" s="34"/>
      <c r="AE1" s="231"/>
      <c r="AF1" s="34"/>
      <c r="AG1" s="115"/>
      <c r="AI1" s="345"/>
    </row>
    <row r="2" s="23" customFormat="1" ht="18" customHeight="1" spans="1:35">
      <c r="A2" s="116" t="s">
        <v>532</v>
      </c>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8"/>
    </row>
    <row r="3" s="23" customFormat="1" ht="11.2" customHeight="1" spans="1:35">
      <c r="A3" s="118"/>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97"/>
      <c r="AC3" s="197"/>
      <c r="AD3" s="197"/>
      <c r="AE3" s="118"/>
      <c r="AF3" s="197"/>
      <c r="AG3" s="118"/>
      <c r="AH3" s="38" t="s">
        <v>533</v>
      </c>
      <c r="AI3" s="118"/>
    </row>
    <row r="4" ht="11.2" customHeight="1" spans="1:35">
      <c r="A4" s="39" t="e">
        <f>#REF!&amp;#REF!&amp;#REF!&amp;#REF!&amp;#REF!&amp;#REF!&amp;#REF!</f>
        <v>#REF!</v>
      </c>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ht="11.2" customHeight="1" spans="1:35">
      <c r="A5" s="40" t="e">
        <f>#REF!&amp;#REF!</f>
        <v>#REF!</v>
      </c>
      <c r="B5" s="40"/>
      <c r="C5" s="40"/>
      <c r="D5" s="40"/>
      <c r="E5" s="40"/>
      <c r="F5" s="40"/>
      <c r="G5" s="40"/>
      <c r="H5" s="41"/>
      <c r="I5" s="41"/>
      <c r="J5" s="41"/>
      <c r="K5" s="41"/>
      <c r="L5" s="41"/>
      <c r="M5" s="41"/>
      <c r="N5" s="41"/>
      <c r="O5" s="41"/>
      <c r="P5" s="41"/>
      <c r="Q5" s="41"/>
      <c r="R5" s="41"/>
      <c r="S5" s="41"/>
      <c r="T5" s="41"/>
      <c r="U5" s="41"/>
      <c r="V5" s="41"/>
      <c r="W5" s="41"/>
      <c r="X5" s="42"/>
      <c r="Y5" s="42"/>
      <c r="Z5" s="42"/>
      <c r="AA5" s="42"/>
      <c r="AC5" s="198"/>
      <c r="AH5" s="44" t="s">
        <v>35</v>
      </c>
    </row>
    <row r="6" s="71" customFormat="1" ht="20.2" customHeight="1" spans="1:35">
      <c r="A6" s="45" t="s">
        <v>102</v>
      </c>
      <c r="B6" s="387" t="s">
        <v>534</v>
      </c>
      <c r="C6" s="387" t="s">
        <v>535</v>
      </c>
      <c r="D6" s="387" t="s">
        <v>536</v>
      </c>
      <c r="E6" s="387" t="s">
        <v>537</v>
      </c>
      <c r="F6" s="387" t="s">
        <v>508</v>
      </c>
      <c r="G6" s="387" t="s">
        <v>538</v>
      </c>
      <c r="H6" s="388" t="s">
        <v>539</v>
      </c>
      <c r="I6" s="387" t="s">
        <v>540</v>
      </c>
      <c r="J6" s="389" t="s">
        <v>541</v>
      </c>
      <c r="K6" s="390"/>
      <c r="L6" s="391"/>
      <c r="M6" s="388" t="s">
        <v>542</v>
      </c>
      <c r="N6" s="388" t="s">
        <v>543</v>
      </c>
      <c r="O6" s="389" t="s">
        <v>544</v>
      </c>
      <c r="P6" s="390"/>
      <c r="Q6" s="390"/>
      <c r="R6" s="390"/>
      <c r="S6" s="391"/>
      <c r="T6" s="388" t="s">
        <v>545</v>
      </c>
      <c r="U6" s="388" t="s">
        <v>434</v>
      </c>
      <c r="V6" s="387" t="s">
        <v>325</v>
      </c>
      <c r="W6" s="392" t="s">
        <v>433</v>
      </c>
      <c r="X6" s="83" t="s">
        <v>120</v>
      </c>
      <c r="Y6" s="83"/>
      <c r="Z6" s="83" t="s">
        <v>121</v>
      </c>
      <c r="AA6" s="83"/>
      <c r="AB6" s="276" t="s">
        <v>122</v>
      </c>
      <c r="AC6" s="78"/>
      <c r="AD6" s="278" t="s">
        <v>123</v>
      </c>
      <c r="AE6" s="393"/>
      <c r="AF6" s="394"/>
      <c r="AG6" s="395" t="s">
        <v>125</v>
      </c>
      <c r="AH6" s="274" t="s">
        <v>256</v>
      </c>
      <c r="AI6" s="170" t="s">
        <v>346</v>
      </c>
    </row>
    <row r="7" s="71" customFormat="1" ht="20.2" customHeight="1" spans="1:35">
      <c r="A7" s="251"/>
      <c r="B7" s="396"/>
      <c r="C7" s="396"/>
      <c r="D7" s="396"/>
      <c r="E7" s="396"/>
      <c r="F7" s="396"/>
      <c r="G7" s="396"/>
      <c r="H7" s="397"/>
      <c r="I7" s="396"/>
      <c r="J7" s="398" t="e">
        <f>#REF!-3</f>
        <v>#REF!</v>
      </c>
      <c r="K7" s="398" t="e">
        <f>#REF!-2</f>
        <v>#REF!</v>
      </c>
      <c r="L7" s="398" t="e">
        <f>#REF!-1</f>
        <v>#REF!</v>
      </c>
      <c r="M7" s="397"/>
      <c r="N7" s="397"/>
      <c r="O7" s="387" t="s">
        <v>546</v>
      </c>
      <c r="P7" s="387" t="s">
        <v>547</v>
      </c>
      <c r="Q7" s="387" t="s">
        <v>548</v>
      </c>
      <c r="R7" s="387" t="s">
        <v>549</v>
      </c>
      <c r="S7" s="387" t="s">
        <v>550</v>
      </c>
      <c r="T7" s="397"/>
      <c r="U7" s="397"/>
      <c r="V7" s="396"/>
      <c r="W7" s="399"/>
      <c r="X7" s="332" t="s">
        <v>457</v>
      </c>
      <c r="Y7" s="332" t="s">
        <v>458</v>
      </c>
      <c r="Z7" s="332" t="s">
        <v>457</v>
      </c>
      <c r="AA7" s="332" t="s">
        <v>458</v>
      </c>
      <c r="AB7" s="48" t="s">
        <v>457</v>
      </c>
      <c r="AC7" s="48" t="s">
        <v>458</v>
      </c>
      <c r="AD7" s="49" t="s">
        <v>460</v>
      </c>
      <c r="AE7" s="400" t="s">
        <v>461</v>
      </c>
      <c r="AF7" s="49" t="s">
        <v>123</v>
      </c>
      <c r="AG7" s="401"/>
      <c r="AH7" s="283"/>
      <c r="AI7" s="402"/>
    </row>
    <row r="8" s="25" customFormat="1" ht="21" customHeight="1" spans="1:35">
      <c r="A8" s="50">
        <v>1</v>
      </c>
      <c r="B8" s="51"/>
      <c r="C8" s="51"/>
      <c r="D8" s="51"/>
      <c r="E8" s="51"/>
      <c r="F8" s="51"/>
      <c r="G8" s="403"/>
      <c r="H8" s="194"/>
      <c r="I8" s="194"/>
      <c r="J8" s="194"/>
      <c r="K8" s="194"/>
      <c r="L8" s="194"/>
      <c r="M8" s="194"/>
      <c r="N8" s="194"/>
      <c r="O8" s="194"/>
      <c r="P8" s="194"/>
      <c r="Q8" s="194"/>
      <c r="R8" s="194"/>
      <c r="S8" s="194"/>
      <c r="T8" s="194"/>
      <c r="U8" s="194"/>
      <c r="V8" s="194"/>
      <c r="W8" s="194"/>
      <c r="X8" s="53"/>
      <c r="Y8" s="53"/>
      <c r="Z8" s="53"/>
      <c r="AA8" s="53"/>
      <c r="AB8" s="86">
        <f>X8+Z8</f>
        <v>0</v>
      </c>
      <c r="AC8" s="86">
        <f>Y8+AA8</f>
        <v>0</v>
      </c>
      <c r="AD8" s="55"/>
      <c r="AE8" s="404"/>
      <c r="AF8" s="155">
        <f>ROUND(AD8*AE8/100,2)</f>
        <v>0</v>
      </c>
      <c r="AG8" s="405">
        <f>IF((AF8-AC8)=0,0,IF((AF8-AC8)=AF8,100,IF(AC8&lt;0,-(AF8-AC8)/AC8*100,IF((AF8-AC8)&gt;0,ABS((AF8-AC8)/AC8*100),(AF8-AC8)/AC8*100))))</f>
        <v>0</v>
      </c>
      <c r="AH8" s="50"/>
      <c r="AI8" s="50"/>
    </row>
    <row r="9" s="25" customFormat="1" ht="21" customHeight="1" spans="1:35">
      <c r="A9" s="50"/>
      <c r="B9" s="51"/>
      <c r="C9" s="51"/>
      <c r="D9" s="51"/>
      <c r="E9" s="51"/>
      <c r="F9" s="51"/>
      <c r="G9" s="288"/>
      <c r="H9" s="52"/>
      <c r="I9" s="52"/>
      <c r="J9" s="52"/>
      <c r="K9" s="52"/>
      <c r="L9" s="52"/>
      <c r="M9" s="52"/>
      <c r="N9" s="52"/>
      <c r="O9" s="52"/>
      <c r="P9" s="52"/>
      <c r="Q9" s="52"/>
      <c r="R9" s="52"/>
      <c r="S9" s="52"/>
      <c r="T9" s="52"/>
      <c r="U9" s="52"/>
      <c r="V9" s="52"/>
      <c r="W9" s="52"/>
      <c r="X9" s="53"/>
      <c r="Y9" s="53"/>
      <c r="Z9" s="53"/>
      <c r="AA9" s="53"/>
      <c r="AB9" s="86">
        <f t="shared" ref="AB9:AC33" si="0">X9+Z9</f>
        <v>0</v>
      </c>
      <c r="AC9" s="86">
        <f t="shared" si="0"/>
        <v>0</v>
      </c>
      <c r="AD9" s="55"/>
      <c r="AE9" s="404"/>
      <c r="AF9" s="155">
        <f t="shared" ref="AF9:AF35" si="1">ROUND(AD9*AE9/100,2)</f>
        <v>0</v>
      </c>
      <c r="AG9" s="405">
        <f t="shared" ref="AG9:AG36" si="2">IF((AF9-AC9)=0,0,IF((AF9-AC9)=AF9,100,IF(AC9&lt;0,-(AF9-AC9)/AC9*100,IF((AF9-AC9)&gt;0,ABS((AF9-AC9)/AC9*100),(AF9-AC9)/AC9*100))))</f>
        <v>0</v>
      </c>
      <c r="AH9" s="51"/>
      <c r="AI9" s="50"/>
    </row>
    <row r="10" s="25" customFormat="1" ht="21" customHeight="1" spans="1:35">
      <c r="A10" s="50"/>
      <c r="B10" s="51"/>
      <c r="C10" s="51"/>
      <c r="D10" s="51"/>
      <c r="E10" s="51"/>
      <c r="F10" s="51"/>
      <c r="G10" s="288"/>
      <c r="H10" s="52"/>
      <c r="I10" s="52"/>
      <c r="J10" s="52"/>
      <c r="K10" s="52"/>
      <c r="L10" s="52"/>
      <c r="M10" s="52"/>
      <c r="N10" s="52"/>
      <c r="O10" s="52"/>
      <c r="P10" s="52"/>
      <c r="Q10" s="52"/>
      <c r="R10" s="52"/>
      <c r="S10" s="52"/>
      <c r="T10" s="52"/>
      <c r="U10" s="52"/>
      <c r="V10" s="52"/>
      <c r="W10" s="52"/>
      <c r="X10" s="53"/>
      <c r="Y10" s="53"/>
      <c r="Z10" s="53"/>
      <c r="AA10" s="53"/>
      <c r="AB10" s="86">
        <f t="shared" si="0"/>
        <v>0</v>
      </c>
      <c r="AC10" s="86">
        <f t="shared" si="0"/>
        <v>0</v>
      </c>
      <c r="AD10" s="55"/>
      <c r="AE10" s="404"/>
      <c r="AF10" s="155">
        <f t="shared" si="1"/>
        <v>0</v>
      </c>
      <c r="AG10" s="405">
        <f t="shared" si="2"/>
        <v>0</v>
      </c>
      <c r="AH10" s="51"/>
      <c r="AI10" s="50"/>
    </row>
    <row r="11" s="25" customFormat="1" ht="21" customHeight="1" spans="1:35">
      <c r="A11" s="50"/>
      <c r="B11" s="51"/>
      <c r="C11" s="51"/>
      <c r="D11" s="51"/>
      <c r="E11" s="51"/>
      <c r="F11" s="51"/>
      <c r="G11" s="288"/>
      <c r="H11" s="52"/>
      <c r="I11" s="52"/>
      <c r="J11" s="52"/>
      <c r="K11" s="52"/>
      <c r="L11" s="52"/>
      <c r="M11" s="52"/>
      <c r="N11" s="52"/>
      <c r="O11" s="52"/>
      <c r="P11" s="52"/>
      <c r="Q11" s="52"/>
      <c r="R11" s="52"/>
      <c r="S11" s="52"/>
      <c r="T11" s="52"/>
      <c r="U11" s="52"/>
      <c r="V11" s="52"/>
      <c r="W11" s="52"/>
      <c r="X11" s="53"/>
      <c r="Y11" s="53"/>
      <c r="Z11" s="53"/>
      <c r="AA11" s="53"/>
      <c r="AB11" s="86">
        <f t="shared" si="0"/>
        <v>0</v>
      </c>
      <c r="AC11" s="86">
        <f t="shared" si="0"/>
        <v>0</v>
      </c>
      <c r="AD11" s="55"/>
      <c r="AE11" s="404"/>
      <c r="AF11" s="155">
        <f t="shared" si="1"/>
        <v>0</v>
      </c>
      <c r="AG11" s="405">
        <f t="shared" si="2"/>
        <v>0</v>
      </c>
      <c r="AH11" s="51"/>
      <c r="AI11" s="50"/>
    </row>
    <row r="12" s="25" customFormat="1" ht="21" customHeight="1" spans="1:35">
      <c r="A12" s="50"/>
      <c r="B12" s="51"/>
      <c r="C12" s="51"/>
      <c r="D12" s="51"/>
      <c r="E12" s="51"/>
      <c r="F12" s="51"/>
      <c r="G12" s="288"/>
      <c r="H12" s="52"/>
      <c r="I12" s="52"/>
      <c r="J12" s="52"/>
      <c r="K12" s="52"/>
      <c r="L12" s="52"/>
      <c r="M12" s="52"/>
      <c r="N12" s="52"/>
      <c r="O12" s="52"/>
      <c r="P12" s="52"/>
      <c r="Q12" s="52"/>
      <c r="R12" s="52"/>
      <c r="S12" s="52"/>
      <c r="T12" s="52"/>
      <c r="U12" s="52"/>
      <c r="V12" s="52"/>
      <c r="W12" s="52"/>
      <c r="X12" s="53"/>
      <c r="Y12" s="53"/>
      <c r="Z12" s="53"/>
      <c r="AA12" s="53"/>
      <c r="AB12" s="86">
        <f t="shared" si="0"/>
        <v>0</v>
      </c>
      <c r="AC12" s="86">
        <f t="shared" si="0"/>
        <v>0</v>
      </c>
      <c r="AD12" s="55"/>
      <c r="AE12" s="404"/>
      <c r="AF12" s="155">
        <f t="shared" si="1"/>
        <v>0</v>
      </c>
      <c r="AG12" s="405">
        <f t="shared" si="2"/>
        <v>0</v>
      </c>
      <c r="AH12" s="51"/>
      <c r="AI12" s="50"/>
    </row>
    <row r="13" s="25" customFormat="1" ht="21" customHeight="1" spans="1:35">
      <c r="A13" s="50"/>
      <c r="B13" s="51"/>
      <c r="C13" s="51"/>
      <c r="D13" s="51"/>
      <c r="E13" s="51"/>
      <c r="F13" s="51"/>
      <c r="G13" s="288"/>
      <c r="H13" s="52"/>
      <c r="I13" s="52"/>
      <c r="J13" s="52"/>
      <c r="K13" s="52"/>
      <c r="L13" s="52"/>
      <c r="M13" s="52"/>
      <c r="N13" s="52"/>
      <c r="O13" s="52"/>
      <c r="P13" s="52"/>
      <c r="Q13" s="52"/>
      <c r="R13" s="52"/>
      <c r="S13" s="52"/>
      <c r="T13" s="52"/>
      <c r="U13" s="52"/>
      <c r="V13" s="52"/>
      <c r="W13" s="52"/>
      <c r="X13" s="53"/>
      <c r="Y13" s="53"/>
      <c r="Z13" s="53"/>
      <c r="AA13" s="53"/>
      <c r="AB13" s="86">
        <f t="shared" si="0"/>
        <v>0</v>
      </c>
      <c r="AC13" s="86">
        <f t="shared" si="0"/>
        <v>0</v>
      </c>
      <c r="AD13" s="55"/>
      <c r="AE13" s="404"/>
      <c r="AF13" s="155">
        <f t="shared" si="1"/>
        <v>0</v>
      </c>
      <c r="AG13" s="405">
        <f t="shared" si="2"/>
        <v>0</v>
      </c>
      <c r="AH13" s="51"/>
      <c r="AI13" s="50"/>
    </row>
    <row r="14" s="25" customFormat="1" ht="21" customHeight="1" spans="1:35">
      <c r="A14" s="50"/>
      <c r="B14" s="51"/>
      <c r="C14" s="51"/>
      <c r="D14" s="51"/>
      <c r="E14" s="51"/>
      <c r="F14" s="51"/>
      <c r="G14" s="288"/>
      <c r="H14" s="52"/>
      <c r="I14" s="52"/>
      <c r="J14" s="52"/>
      <c r="K14" s="52"/>
      <c r="L14" s="52"/>
      <c r="M14" s="52"/>
      <c r="N14" s="52"/>
      <c r="O14" s="52"/>
      <c r="P14" s="52"/>
      <c r="Q14" s="52"/>
      <c r="R14" s="52"/>
      <c r="S14" s="52"/>
      <c r="T14" s="52"/>
      <c r="U14" s="52"/>
      <c r="V14" s="52"/>
      <c r="W14" s="52"/>
      <c r="X14" s="53"/>
      <c r="Y14" s="53"/>
      <c r="Z14" s="53"/>
      <c r="AA14" s="53"/>
      <c r="AB14" s="86">
        <f t="shared" si="0"/>
        <v>0</v>
      </c>
      <c r="AC14" s="86">
        <f t="shared" si="0"/>
        <v>0</v>
      </c>
      <c r="AD14" s="55"/>
      <c r="AE14" s="404"/>
      <c r="AF14" s="155">
        <f t="shared" si="1"/>
        <v>0</v>
      </c>
      <c r="AG14" s="405">
        <f t="shared" si="2"/>
        <v>0</v>
      </c>
      <c r="AH14" s="51"/>
      <c r="AI14" s="50"/>
    </row>
    <row r="15" s="25" customFormat="1" ht="21" customHeight="1" spans="1:35">
      <c r="A15" s="50"/>
      <c r="B15" s="51"/>
      <c r="C15" s="51"/>
      <c r="D15" s="51"/>
      <c r="E15" s="51"/>
      <c r="F15" s="51"/>
      <c r="G15" s="288"/>
      <c r="H15" s="52"/>
      <c r="I15" s="52"/>
      <c r="J15" s="52"/>
      <c r="K15" s="52"/>
      <c r="L15" s="52"/>
      <c r="M15" s="52"/>
      <c r="N15" s="52"/>
      <c r="O15" s="52"/>
      <c r="P15" s="52"/>
      <c r="Q15" s="52"/>
      <c r="R15" s="52"/>
      <c r="S15" s="52"/>
      <c r="T15" s="52"/>
      <c r="U15" s="52"/>
      <c r="V15" s="52"/>
      <c r="W15" s="52"/>
      <c r="X15" s="53"/>
      <c r="Y15" s="53"/>
      <c r="Z15" s="53"/>
      <c r="AA15" s="53"/>
      <c r="AB15" s="86">
        <f t="shared" si="0"/>
        <v>0</v>
      </c>
      <c r="AC15" s="86">
        <f t="shared" si="0"/>
        <v>0</v>
      </c>
      <c r="AD15" s="55"/>
      <c r="AE15" s="404"/>
      <c r="AF15" s="155">
        <f t="shared" si="1"/>
        <v>0</v>
      </c>
      <c r="AG15" s="405">
        <f t="shared" si="2"/>
        <v>0</v>
      </c>
      <c r="AH15" s="51"/>
      <c r="AI15" s="50"/>
    </row>
    <row r="16" s="25" customFormat="1" ht="21" customHeight="1" spans="1:35">
      <c r="A16" s="50"/>
      <c r="B16" s="51"/>
      <c r="C16" s="51"/>
      <c r="D16" s="51"/>
      <c r="E16" s="51"/>
      <c r="F16" s="51"/>
      <c r="G16" s="288"/>
      <c r="H16" s="52"/>
      <c r="I16" s="52"/>
      <c r="J16" s="52"/>
      <c r="K16" s="52"/>
      <c r="L16" s="52"/>
      <c r="M16" s="52"/>
      <c r="N16" s="52"/>
      <c r="O16" s="52"/>
      <c r="P16" s="52"/>
      <c r="Q16" s="52"/>
      <c r="R16" s="52"/>
      <c r="S16" s="52"/>
      <c r="T16" s="52"/>
      <c r="U16" s="52"/>
      <c r="V16" s="52"/>
      <c r="W16" s="52"/>
      <c r="X16" s="53"/>
      <c r="Y16" s="53"/>
      <c r="Z16" s="53"/>
      <c r="AA16" s="53"/>
      <c r="AB16" s="86">
        <f t="shared" si="0"/>
        <v>0</v>
      </c>
      <c r="AC16" s="86">
        <f t="shared" si="0"/>
        <v>0</v>
      </c>
      <c r="AD16" s="55"/>
      <c r="AE16" s="404"/>
      <c r="AF16" s="155">
        <f t="shared" si="1"/>
        <v>0</v>
      </c>
      <c r="AG16" s="405">
        <f t="shared" si="2"/>
        <v>0</v>
      </c>
      <c r="AH16" s="51"/>
      <c r="AI16" s="50"/>
    </row>
    <row r="17" s="25" customFormat="1" ht="21" customHeight="1" spans="1:35">
      <c r="A17" s="50"/>
      <c r="B17" s="51"/>
      <c r="C17" s="51"/>
      <c r="D17" s="51"/>
      <c r="E17" s="51"/>
      <c r="F17" s="51"/>
      <c r="G17" s="288"/>
      <c r="H17" s="52"/>
      <c r="I17" s="52"/>
      <c r="J17" s="52"/>
      <c r="K17" s="52"/>
      <c r="L17" s="52"/>
      <c r="M17" s="52"/>
      <c r="N17" s="52"/>
      <c r="O17" s="52"/>
      <c r="P17" s="52"/>
      <c r="Q17" s="52"/>
      <c r="R17" s="52"/>
      <c r="S17" s="52"/>
      <c r="T17" s="52"/>
      <c r="U17" s="52"/>
      <c r="V17" s="52"/>
      <c r="W17" s="52"/>
      <c r="X17" s="53"/>
      <c r="Y17" s="53"/>
      <c r="Z17" s="53"/>
      <c r="AA17" s="53"/>
      <c r="AB17" s="86">
        <f t="shared" si="0"/>
        <v>0</v>
      </c>
      <c r="AC17" s="86">
        <f t="shared" si="0"/>
        <v>0</v>
      </c>
      <c r="AD17" s="55"/>
      <c r="AE17" s="404"/>
      <c r="AF17" s="155">
        <f t="shared" si="1"/>
        <v>0</v>
      </c>
      <c r="AG17" s="405">
        <f t="shared" si="2"/>
        <v>0</v>
      </c>
      <c r="AH17" s="51"/>
      <c r="AI17" s="50"/>
    </row>
    <row r="18" s="25" customFormat="1" ht="21" customHeight="1" spans="1:35">
      <c r="A18" s="50"/>
      <c r="B18" s="51"/>
      <c r="C18" s="51"/>
      <c r="D18" s="51"/>
      <c r="E18" s="51"/>
      <c r="F18" s="51"/>
      <c r="G18" s="288"/>
      <c r="H18" s="52"/>
      <c r="I18" s="52"/>
      <c r="J18" s="52"/>
      <c r="K18" s="52"/>
      <c r="L18" s="52"/>
      <c r="M18" s="52"/>
      <c r="N18" s="52"/>
      <c r="O18" s="52"/>
      <c r="P18" s="52"/>
      <c r="Q18" s="52"/>
      <c r="R18" s="52"/>
      <c r="S18" s="52"/>
      <c r="T18" s="52"/>
      <c r="U18" s="52"/>
      <c r="V18" s="52"/>
      <c r="W18" s="52"/>
      <c r="X18" s="53"/>
      <c r="Y18" s="53"/>
      <c r="Z18" s="53"/>
      <c r="AA18" s="53"/>
      <c r="AB18" s="86">
        <f t="shared" si="0"/>
        <v>0</v>
      </c>
      <c r="AC18" s="86">
        <f t="shared" si="0"/>
        <v>0</v>
      </c>
      <c r="AD18" s="55"/>
      <c r="AE18" s="404"/>
      <c r="AF18" s="155">
        <f t="shared" si="1"/>
        <v>0</v>
      </c>
      <c r="AG18" s="405">
        <f t="shared" si="2"/>
        <v>0</v>
      </c>
      <c r="AH18" s="51"/>
      <c r="AI18" s="50"/>
    </row>
    <row r="19" s="25" customFormat="1" ht="21" customHeight="1" spans="1:35">
      <c r="A19" s="50"/>
      <c r="B19" s="51"/>
      <c r="C19" s="51"/>
      <c r="D19" s="51"/>
      <c r="E19" s="51"/>
      <c r="F19" s="51"/>
      <c r="G19" s="288"/>
      <c r="H19" s="52"/>
      <c r="I19" s="52"/>
      <c r="J19" s="52"/>
      <c r="K19" s="52"/>
      <c r="L19" s="52"/>
      <c r="M19" s="52"/>
      <c r="N19" s="52"/>
      <c r="O19" s="52"/>
      <c r="P19" s="52"/>
      <c r="Q19" s="52"/>
      <c r="R19" s="52"/>
      <c r="S19" s="52"/>
      <c r="T19" s="52"/>
      <c r="U19" s="52"/>
      <c r="V19" s="52"/>
      <c r="W19" s="52"/>
      <c r="X19" s="53"/>
      <c r="Y19" s="53"/>
      <c r="Z19" s="53"/>
      <c r="AA19" s="53"/>
      <c r="AB19" s="86">
        <f t="shared" si="0"/>
        <v>0</v>
      </c>
      <c r="AC19" s="86">
        <f t="shared" si="0"/>
        <v>0</v>
      </c>
      <c r="AD19" s="55"/>
      <c r="AE19" s="404"/>
      <c r="AF19" s="155">
        <f t="shared" si="1"/>
        <v>0</v>
      </c>
      <c r="AG19" s="405">
        <f t="shared" si="2"/>
        <v>0</v>
      </c>
      <c r="AH19" s="51"/>
      <c r="AI19" s="50"/>
    </row>
    <row r="20" s="25" customFormat="1" ht="21" customHeight="1" spans="1:35">
      <c r="A20" s="50"/>
      <c r="B20" s="51"/>
      <c r="C20" s="51"/>
      <c r="D20" s="51"/>
      <c r="E20" s="51"/>
      <c r="F20" s="51"/>
      <c r="G20" s="288"/>
      <c r="H20" s="52"/>
      <c r="I20" s="52"/>
      <c r="J20" s="52"/>
      <c r="K20" s="52"/>
      <c r="L20" s="52"/>
      <c r="M20" s="52"/>
      <c r="N20" s="52"/>
      <c r="O20" s="52"/>
      <c r="P20" s="52"/>
      <c r="Q20" s="52"/>
      <c r="R20" s="52"/>
      <c r="S20" s="52"/>
      <c r="T20" s="52"/>
      <c r="U20" s="52"/>
      <c r="V20" s="52"/>
      <c r="W20" s="52"/>
      <c r="X20" s="53"/>
      <c r="Y20" s="53"/>
      <c r="Z20" s="53"/>
      <c r="AA20" s="53"/>
      <c r="AB20" s="86">
        <f t="shared" si="0"/>
        <v>0</v>
      </c>
      <c r="AC20" s="86">
        <f t="shared" si="0"/>
        <v>0</v>
      </c>
      <c r="AD20" s="55"/>
      <c r="AE20" s="404"/>
      <c r="AF20" s="155">
        <f t="shared" si="1"/>
        <v>0</v>
      </c>
      <c r="AG20" s="405">
        <f t="shared" si="2"/>
        <v>0</v>
      </c>
      <c r="AH20" s="51"/>
      <c r="AI20" s="50"/>
    </row>
    <row r="21" s="25" customFormat="1" ht="21" customHeight="1" spans="1:35">
      <c r="A21" s="50"/>
      <c r="B21" s="51"/>
      <c r="C21" s="51"/>
      <c r="D21" s="51"/>
      <c r="E21" s="51"/>
      <c r="F21" s="51"/>
      <c r="G21" s="288"/>
      <c r="H21" s="52"/>
      <c r="I21" s="52"/>
      <c r="J21" s="52"/>
      <c r="K21" s="52"/>
      <c r="L21" s="52"/>
      <c r="M21" s="52"/>
      <c r="N21" s="52"/>
      <c r="O21" s="52"/>
      <c r="P21" s="52"/>
      <c r="Q21" s="52"/>
      <c r="R21" s="52"/>
      <c r="S21" s="52"/>
      <c r="T21" s="52"/>
      <c r="U21" s="52"/>
      <c r="V21" s="52"/>
      <c r="W21" s="52"/>
      <c r="X21" s="53"/>
      <c r="Y21" s="53"/>
      <c r="Z21" s="53"/>
      <c r="AA21" s="53"/>
      <c r="AB21" s="86">
        <f t="shared" si="0"/>
        <v>0</v>
      </c>
      <c r="AC21" s="86">
        <f t="shared" si="0"/>
        <v>0</v>
      </c>
      <c r="AD21" s="55"/>
      <c r="AE21" s="404"/>
      <c r="AF21" s="155">
        <f t="shared" si="1"/>
        <v>0</v>
      </c>
      <c r="AG21" s="405">
        <f t="shared" si="2"/>
        <v>0</v>
      </c>
      <c r="AH21" s="51"/>
      <c r="AI21" s="50"/>
    </row>
    <row r="22" s="25" customFormat="1" ht="21" customHeight="1" spans="1:35">
      <c r="A22" s="50"/>
      <c r="B22" s="51"/>
      <c r="C22" s="51"/>
      <c r="D22" s="51"/>
      <c r="E22" s="51"/>
      <c r="F22" s="51"/>
      <c r="G22" s="288"/>
      <c r="H22" s="52"/>
      <c r="I22" s="52"/>
      <c r="J22" s="52"/>
      <c r="K22" s="52"/>
      <c r="L22" s="52"/>
      <c r="M22" s="52"/>
      <c r="N22" s="52"/>
      <c r="O22" s="52"/>
      <c r="P22" s="52"/>
      <c r="Q22" s="52"/>
      <c r="R22" s="52"/>
      <c r="S22" s="52"/>
      <c r="T22" s="52"/>
      <c r="U22" s="52"/>
      <c r="V22" s="52"/>
      <c r="W22" s="52"/>
      <c r="X22" s="53"/>
      <c r="Y22" s="53"/>
      <c r="Z22" s="53"/>
      <c r="AA22" s="53"/>
      <c r="AB22" s="86">
        <f t="shared" si="0"/>
        <v>0</v>
      </c>
      <c r="AC22" s="86">
        <f t="shared" si="0"/>
        <v>0</v>
      </c>
      <c r="AD22" s="55"/>
      <c r="AE22" s="404"/>
      <c r="AF22" s="155">
        <f t="shared" si="1"/>
        <v>0</v>
      </c>
      <c r="AG22" s="405">
        <f t="shared" si="2"/>
        <v>0</v>
      </c>
      <c r="AH22" s="51"/>
      <c r="AI22" s="50"/>
    </row>
    <row r="23" s="25" customFormat="1" ht="21" customHeight="1" spans="1:35">
      <c r="A23" s="50"/>
      <c r="B23" s="51"/>
      <c r="C23" s="51"/>
      <c r="D23" s="51"/>
      <c r="E23" s="51"/>
      <c r="F23" s="51"/>
      <c r="G23" s="288"/>
      <c r="H23" s="52"/>
      <c r="I23" s="52"/>
      <c r="J23" s="52"/>
      <c r="K23" s="52"/>
      <c r="L23" s="52"/>
      <c r="M23" s="52"/>
      <c r="N23" s="52"/>
      <c r="O23" s="52"/>
      <c r="P23" s="52"/>
      <c r="Q23" s="52"/>
      <c r="R23" s="52"/>
      <c r="S23" s="52"/>
      <c r="T23" s="52"/>
      <c r="U23" s="52"/>
      <c r="V23" s="52"/>
      <c r="W23" s="52"/>
      <c r="X23" s="53"/>
      <c r="Y23" s="53"/>
      <c r="Z23" s="53"/>
      <c r="AA23" s="53"/>
      <c r="AB23" s="86">
        <f t="shared" si="0"/>
        <v>0</v>
      </c>
      <c r="AC23" s="86">
        <f t="shared" si="0"/>
        <v>0</v>
      </c>
      <c r="AD23" s="55"/>
      <c r="AE23" s="404"/>
      <c r="AF23" s="155">
        <f t="shared" si="1"/>
        <v>0</v>
      </c>
      <c r="AG23" s="405">
        <f t="shared" si="2"/>
        <v>0</v>
      </c>
      <c r="AH23" s="51"/>
      <c r="AI23" s="50"/>
    </row>
    <row r="24" s="25" customFormat="1" ht="21" customHeight="1" spans="1:35">
      <c r="A24" s="50"/>
      <c r="B24" s="51"/>
      <c r="C24" s="51"/>
      <c r="D24" s="51"/>
      <c r="E24" s="51"/>
      <c r="F24" s="51"/>
      <c r="G24" s="288"/>
      <c r="H24" s="52"/>
      <c r="I24" s="52"/>
      <c r="J24" s="52"/>
      <c r="K24" s="52"/>
      <c r="L24" s="52"/>
      <c r="M24" s="52"/>
      <c r="N24" s="52"/>
      <c r="O24" s="52"/>
      <c r="P24" s="52"/>
      <c r="Q24" s="52"/>
      <c r="R24" s="52"/>
      <c r="S24" s="52"/>
      <c r="T24" s="52"/>
      <c r="U24" s="52"/>
      <c r="V24" s="52"/>
      <c r="W24" s="52"/>
      <c r="X24" s="53"/>
      <c r="Y24" s="53"/>
      <c r="Z24" s="53"/>
      <c r="AA24" s="53"/>
      <c r="AB24" s="86">
        <f t="shared" si="0"/>
        <v>0</v>
      </c>
      <c r="AC24" s="86">
        <f t="shared" si="0"/>
        <v>0</v>
      </c>
      <c r="AD24" s="55"/>
      <c r="AE24" s="404"/>
      <c r="AF24" s="155">
        <f t="shared" si="1"/>
        <v>0</v>
      </c>
      <c r="AG24" s="405">
        <f t="shared" si="2"/>
        <v>0</v>
      </c>
      <c r="AH24" s="51"/>
      <c r="AI24" s="50"/>
    </row>
    <row r="25" s="25" customFormat="1" ht="21" customHeight="1" spans="1:35">
      <c r="A25" s="50"/>
      <c r="B25" s="51"/>
      <c r="C25" s="51"/>
      <c r="D25" s="51"/>
      <c r="E25" s="51"/>
      <c r="F25" s="51"/>
      <c r="G25" s="288"/>
      <c r="H25" s="52"/>
      <c r="I25" s="52"/>
      <c r="J25" s="52"/>
      <c r="K25" s="52"/>
      <c r="L25" s="52"/>
      <c r="M25" s="52"/>
      <c r="N25" s="52"/>
      <c r="O25" s="52"/>
      <c r="P25" s="52"/>
      <c r="Q25" s="52"/>
      <c r="R25" s="52"/>
      <c r="S25" s="52"/>
      <c r="T25" s="52"/>
      <c r="U25" s="52"/>
      <c r="V25" s="52"/>
      <c r="W25" s="52"/>
      <c r="X25" s="53"/>
      <c r="Y25" s="53"/>
      <c r="Z25" s="53"/>
      <c r="AA25" s="53"/>
      <c r="AB25" s="86">
        <f t="shared" si="0"/>
        <v>0</v>
      </c>
      <c r="AC25" s="86">
        <f t="shared" si="0"/>
        <v>0</v>
      </c>
      <c r="AD25" s="55"/>
      <c r="AE25" s="404"/>
      <c r="AF25" s="155">
        <f t="shared" si="1"/>
        <v>0</v>
      </c>
      <c r="AG25" s="405">
        <f t="shared" si="2"/>
        <v>0</v>
      </c>
      <c r="AH25" s="51"/>
      <c r="AI25" s="50"/>
    </row>
    <row r="26" s="25" customFormat="1" ht="21" customHeight="1" spans="1:35">
      <c r="A26" s="50"/>
      <c r="B26" s="51"/>
      <c r="C26" s="51"/>
      <c r="D26" s="51"/>
      <c r="E26" s="51"/>
      <c r="F26" s="51"/>
      <c r="G26" s="288"/>
      <c r="H26" s="52"/>
      <c r="I26" s="52"/>
      <c r="J26" s="52"/>
      <c r="K26" s="52"/>
      <c r="L26" s="52"/>
      <c r="M26" s="52"/>
      <c r="N26" s="52"/>
      <c r="O26" s="52"/>
      <c r="P26" s="52"/>
      <c r="Q26" s="52"/>
      <c r="R26" s="52"/>
      <c r="S26" s="52"/>
      <c r="T26" s="52"/>
      <c r="U26" s="52"/>
      <c r="V26" s="52"/>
      <c r="W26" s="52"/>
      <c r="X26" s="53"/>
      <c r="Y26" s="53"/>
      <c r="Z26" s="53"/>
      <c r="AA26" s="53"/>
      <c r="AB26" s="86">
        <f t="shared" si="0"/>
        <v>0</v>
      </c>
      <c r="AC26" s="86">
        <f t="shared" si="0"/>
        <v>0</v>
      </c>
      <c r="AD26" s="55"/>
      <c r="AE26" s="404"/>
      <c r="AF26" s="155">
        <f t="shared" si="1"/>
        <v>0</v>
      </c>
      <c r="AG26" s="405">
        <f t="shared" si="2"/>
        <v>0</v>
      </c>
      <c r="AH26" s="51"/>
      <c r="AI26" s="50"/>
    </row>
    <row r="27" s="25" customFormat="1" ht="21" customHeight="1" spans="1:35">
      <c r="A27" s="50"/>
      <c r="B27" s="51"/>
      <c r="C27" s="51"/>
      <c r="D27" s="51"/>
      <c r="E27" s="51"/>
      <c r="F27" s="51"/>
      <c r="G27" s="288"/>
      <c r="H27" s="52"/>
      <c r="I27" s="52"/>
      <c r="J27" s="52"/>
      <c r="K27" s="52"/>
      <c r="L27" s="52"/>
      <c r="M27" s="52"/>
      <c r="N27" s="52"/>
      <c r="O27" s="52"/>
      <c r="P27" s="52"/>
      <c r="Q27" s="52"/>
      <c r="R27" s="52"/>
      <c r="S27" s="52"/>
      <c r="T27" s="52"/>
      <c r="U27" s="52"/>
      <c r="V27" s="52"/>
      <c r="W27" s="52"/>
      <c r="X27" s="53"/>
      <c r="Y27" s="53"/>
      <c r="Z27" s="53"/>
      <c r="AA27" s="53"/>
      <c r="AB27" s="86">
        <f t="shared" si="0"/>
        <v>0</v>
      </c>
      <c r="AC27" s="86">
        <f t="shared" si="0"/>
        <v>0</v>
      </c>
      <c r="AD27" s="55"/>
      <c r="AE27" s="404"/>
      <c r="AF27" s="155">
        <f t="shared" si="1"/>
        <v>0</v>
      </c>
      <c r="AG27" s="405">
        <f t="shared" si="2"/>
        <v>0</v>
      </c>
      <c r="AH27" s="51"/>
      <c r="AI27" s="50"/>
    </row>
    <row r="28" s="25" customFormat="1" ht="21" customHeight="1" spans="1:35">
      <c r="A28" s="50"/>
      <c r="B28" s="51"/>
      <c r="C28" s="51"/>
      <c r="D28" s="51"/>
      <c r="E28" s="51"/>
      <c r="F28" s="51"/>
      <c r="G28" s="288"/>
      <c r="H28" s="52"/>
      <c r="I28" s="52"/>
      <c r="J28" s="52"/>
      <c r="K28" s="52"/>
      <c r="L28" s="52"/>
      <c r="M28" s="52"/>
      <c r="N28" s="52"/>
      <c r="O28" s="52"/>
      <c r="P28" s="52"/>
      <c r="Q28" s="52"/>
      <c r="R28" s="52"/>
      <c r="S28" s="52"/>
      <c r="T28" s="52"/>
      <c r="U28" s="52"/>
      <c r="V28" s="52"/>
      <c r="W28" s="52"/>
      <c r="X28" s="53"/>
      <c r="Y28" s="53"/>
      <c r="Z28" s="53"/>
      <c r="AA28" s="53"/>
      <c r="AB28" s="86">
        <f t="shared" si="0"/>
        <v>0</v>
      </c>
      <c r="AC28" s="86">
        <f t="shared" si="0"/>
        <v>0</v>
      </c>
      <c r="AD28" s="55"/>
      <c r="AE28" s="404"/>
      <c r="AF28" s="155">
        <f t="shared" si="1"/>
        <v>0</v>
      </c>
      <c r="AG28" s="405">
        <f t="shared" si="2"/>
        <v>0</v>
      </c>
      <c r="AH28" s="51"/>
      <c r="AI28" s="50"/>
    </row>
    <row r="29" s="25" customFormat="1" ht="21" customHeight="1" spans="1:35">
      <c r="A29" s="50"/>
      <c r="B29" s="51"/>
      <c r="C29" s="51"/>
      <c r="D29" s="51"/>
      <c r="E29" s="51"/>
      <c r="F29" s="51"/>
      <c r="G29" s="288"/>
      <c r="H29" s="52"/>
      <c r="I29" s="52"/>
      <c r="J29" s="52"/>
      <c r="K29" s="52"/>
      <c r="L29" s="52"/>
      <c r="M29" s="52"/>
      <c r="N29" s="52"/>
      <c r="O29" s="52"/>
      <c r="P29" s="52"/>
      <c r="Q29" s="52"/>
      <c r="R29" s="52"/>
      <c r="S29" s="52"/>
      <c r="T29" s="52"/>
      <c r="U29" s="52"/>
      <c r="V29" s="52"/>
      <c r="W29" s="52"/>
      <c r="X29" s="53"/>
      <c r="Y29" s="53"/>
      <c r="Z29" s="53"/>
      <c r="AA29" s="53"/>
      <c r="AB29" s="86">
        <f t="shared" si="0"/>
        <v>0</v>
      </c>
      <c r="AC29" s="86">
        <f t="shared" si="0"/>
        <v>0</v>
      </c>
      <c r="AD29" s="55"/>
      <c r="AE29" s="404"/>
      <c r="AF29" s="155">
        <f t="shared" si="1"/>
        <v>0</v>
      </c>
      <c r="AG29" s="405">
        <f t="shared" si="2"/>
        <v>0</v>
      </c>
      <c r="AH29" s="51"/>
      <c r="AI29" s="50"/>
    </row>
    <row r="30" s="25" customFormat="1" ht="21" customHeight="1" spans="1:35">
      <c r="A30" s="50"/>
      <c r="B30" s="51"/>
      <c r="C30" s="51"/>
      <c r="D30" s="51"/>
      <c r="E30" s="51"/>
      <c r="F30" s="51"/>
      <c r="G30" s="288"/>
      <c r="H30" s="52"/>
      <c r="I30" s="52"/>
      <c r="J30" s="52"/>
      <c r="K30" s="52"/>
      <c r="L30" s="52"/>
      <c r="M30" s="52"/>
      <c r="N30" s="52"/>
      <c r="O30" s="52"/>
      <c r="P30" s="52"/>
      <c r="Q30" s="52"/>
      <c r="R30" s="52"/>
      <c r="S30" s="52"/>
      <c r="T30" s="52"/>
      <c r="U30" s="52"/>
      <c r="V30" s="52"/>
      <c r="W30" s="52"/>
      <c r="X30" s="53"/>
      <c r="Y30" s="53"/>
      <c r="Z30" s="53"/>
      <c r="AA30" s="53"/>
      <c r="AB30" s="86">
        <f t="shared" si="0"/>
        <v>0</v>
      </c>
      <c r="AC30" s="86">
        <f t="shared" si="0"/>
        <v>0</v>
      </c>
      <c r="AD30" s="55"/>
      <c r="AE30" s="404"/>
      <c r="AF30" s="155"/>
      <c r="AG30" s="405">
        <f t="shared" si="2"/>
        <v>0</v>
      </c>
      <c r="AH30" s="51"/>
      <c r="AI30" s="50"/>
    </row>
    <row r="31" s="25" customFormat="1" ht="21" customHeight="1" spans="1:35">
      <c r="A31" s="50"/>
      <c r="B31" s="51"/>
      <c r="C31" s="51"/>
      <c r="D31" s="51"/>
      <c r="E31" s="51"/>
      <c r="F31" s="51"/>
      <c r="G31" s="288"/>
      <c r="H31" s="52"/>
      <c r="I31" s="52"/>
      <c r="J31" s="52"/>
      <c r="K31" s="52"/>
      <c r="L31" s="52"/>
      <c r="M31" s="52"/>
      <c r="N31" s="52"/>
      <c r="O31" s="52"/>
      <c r="P31" s="52"/>
      <c r="Q31" s="52"/>
      <c r="R31" s="52"/>
      <c r="S31" s="52"/>
      <c r="T31" s="52"/>
      <c r="U31" s="52"/>
      <c r="V31" s="52"/>
      <c r="W31" s="52"/>
      <c r="X31" s="53"/>
      <c r="Y31" s="53"/>
      <c r="Z31" s="53"/>
      <c r="AA31" s="53"/>
      <c r="AB31" s="86">
        <f t="shared" si="0"/>
        <v>0</v>
      </c>
      <c r="AC31" s="86">
        <f t="shared" si="0"/>
        <v>0</v>
      </c>
      <c r="AD31" s="55"/>
      <c r="AE31" s="404"/>
      <c r="AF31" s="155">
        <f t="shared" si="1"/>
        <v>0</v>
      </c>
      <c r="AG31" s="405">
        <f t="shared" si="2"/>
        <v>0</v>
      </c>
      <c r="AH31" s="51"/>
      <c r="AI31" s="50"/>
    </row>
    <row r="32" s="25" customFormat="1" ht="21" customHeight="1" spans="1:35">
      <c r="A32" s="50"/>
      <c r="B32" s="51"/>
      <c r="C32" s="51"/>
      <c r="D32" s="51"/>
      <c r="E32" s="51"/>
      <c r="F32" s="51"/>
      <c r="G32" s="288"/>
      <c r="H32" s="52"/>
      <c r="I32" s="52"/>
      <c r="J32" s="52"/>
      <c r="K32" s="52"/>
      <c r="L32" s="52"/>
      <c r="M32" s="52"/>
      <c r="N32" s="52"/>
      <c r="O32" s="52"/>
      <c r="P32" s="52"/>
      <c r="Q32" s="52"/>
      <c r="R32" s="52"/>
      <c r="S32" s="52"/>
      <c r="T32" s="52"/>
      <c r="U32" s="52"/>
      <c r="V32" s="52"/>
      <c r="W32" s="52"/>
      <c r="X32" s="53"/>
      <c r="Y32" s="53"/>
      <c r="Z32" s="53"/>
      <c r="AA32" s="53"/>
      <c r="AB32" s="86">
        <f t="shared" si="0"/>
        <v>0</v>
      </c>
      <c r="AC32" s="86">
        <f t="shared" si="0"/>
        <v>0</v>
      </c>
      <c r="AD32" s="55"/>
      <c r="AE32" s="404"/>
      <c r="AF32" s="155">
        <f t="shared" si="1"/>
        <v>0</v>
      </c>
      <c r="AG32" s="405">
        <f t="shared" si="2"/>
        <v>0</v>
      </c>
      <c r="AH32" s="51"/>
      <c r="AI32" s="50"/>
    </row>
    <row r="33" s="25" customFormat="1" ht="21" customHeight="1" spans="1:35">
      <c r="A33" s="50"/>
      <c r="B33" s="51"/>
      <c r="C33" s="51"/>
      <c r="D33" s="51"/>
      <c r="E33" s="51"/>
      <c r="F33" s="51"/>
      <c r="G33" s="288"/>
      <c r="H33" s="52"/>
      <c r="I33" s="52"/>
      <c r="J33" s="52"/>
      <c r="K33" s="52"/>
      <c r="L33" s="52"/>
      <c r="M33" s="52"/>
      <c r="N33" s="52"/>
      <c r="O33" s="52"/>
      <c r="P33" s="52"/>
      <c r="Q33" s="52"/>
      <c r="R33" s="52"/>
      <c r="S33" s="52"/>
      <c r="T33" s="52"/>
      <c r="U33" s="52"/>
      <c r="V33" s="52"/>
      <c r="W33" s="52"/>
      <c r="X33" s="53"/>
      <c r="Y33" s="53"/>
      <c r="Z33" s="53"/>
      <c r="AA33" s="53"/>
      <c r="AB33" s="86">
        <f t="shared" si="0"/>
        <v>0</v>
      </c>
      <c r="AC33" s="86">
        <f t="shared" si="0"/>
        <v>0</v>
      </c>
      <c r="AD33" s="55"/>
      <c r="AE33" s="404"/>
      <c r="AF33" s="155">
        <f t="shared" si="1"/>
        <v>0</v>
      </c>
      <c r="AG33" s="405">
        <f t="shared" si="2"/>
        <v>0</v>
      </c>
      <c r="AH33" s="51"/>
      <c r="AI33" s="50"/>
    </row>
    <row r="34" s="26" customFormat="1" ht="21" customHeight="1" spans="1:35">
      <c r="A34" s="226" t="s">
        <v>530</v>
      </c>
      <c r="B34" s="297"/>
      <c r="C34" s="297"/>
      <c r="D34" s="297"/>
      <c r="E34" s="297"/>
      <c r="F34" s="297"/>
      <c r="G34" s="227"/>
      <c r="H34" s="58"/>
      <c r="I34" s="58"/>
      <c r="J34" s="58"/>
      <c r="K34" s="58"/>
      <c r="L34" s="58"/>
      <c r="M34" s="58"/>
      <c r="N34" s="58"/>
      <c r="O34" s="58"/>
      <c r="P34" s="58"/>
      <c r="Q34" s="58"/>
      <c r="R34" s="58"/>
      <c r="S34" s="58"/>
      <c r="T34" s="58"/>
      <c r="U34" s="58"/>
      <c r="V34" s="58"/>
      <c r="W34" s="58"/>
      <c r="X34" s="54">
        <f t="shared" ref="X34:AD34" si="3">ROUND(SUM(X8:X33),2)</f>
        <v>0</v>
      </c>
      <c r="Y34" s="54">
        <f t="shared" si="3"/>
        <v>0</v>
      </c>
      <c r="Z34" s="54">
        <f t="shared" si="3"/>
        <v>0</v>
      </c>
      <c r="AA34" s="54">
        <f t="shared" si="3"/>
        <v>0</v>
      </c>
      <c r="AB34" s="54">
        <f t="shared" si="3"/>
        <v>0</v>
      </c>
      <c r="AC34" s="54">
        <f t="shared" si="3"/>
        <v>0</v>
      </c>
      <c r="AD34" s="54">
        <f t="shared" si="3"/>
        <v>0</v>
      </c>
      <c r="AE34" s="237">
        <f>IF(OR(W34=0,AI34=0),0,ROUND(IF(ROUND((AI34*12-(#REF!-W34)*12)/(AI34*12),2)&lt;=0.15,0.15,ROUND((AI34*12-(#REF!-W34)*12)/(AI34*12),2))*200,-1)/2)</f>
        <v>0</v>
      </c>
      <c r="AF34" s="54">
        <f>ROUND(SUM(AF8:AF33),2)</f>
        <v>0</v>
      </c>
      <c r="AG34" s="406">
        <f t="shared" si="2"/>
        <v>0</v>
      </c>
      <c r="AH34" s="56"/>
      <c r="AI34" s="127"/>
    </row>
    <row r="35" s="25" customFormat="1" ht="21" customHeight="1" spans="1:35">
      <c r="A35" s="228" t="s">
        <v>551</v>
      </c>
      <c r="B35" s="298"/>
      <c r="C35" s="298"/>
      <c r="D35" s="298"/>
      <c r="E35" s="298"/>
      <c r="F35" s="298"/>
      <c r="G35" s="229"/>
      <c r="H35" s="52"/>
      <c r="I35" s="52"/>
      <c r="J35" s="52"/>
      <c r="K35" s="52"/>
      <c r="L35" s="52"/>
      <c r="M35" s="52"/>
      <c r="N35" s="52"/>
      <c r="O35" s="52"/>
      <c r="P35" s="52"/>
      <c r="Q35" s="52"/>
      <c r="R35" s="52"/>
      <c r="S35" s="52"/>
      <c r="T35" s="52"/>
      <c r="U35" s="52"/>
      <c r="V35" s="52"/>
      <c r="W35" s="52"/>
      <c r="X35" s="55"/>
      <c r="Y35" s="55"/>
      <c r="Z35" s="55"/>
      <c r="AA35" s="55"/>
      <c r="AB35" s="86">
        <f>X35+Z35</f>
        <v>0</v>
      </c>
      <c r="AC35" s="86">
        <f>Y35+AA35</f>
        <v>0</v>
      </c>
      <c r="AD35" s="55"/>
      <c r="AE35" s="404"/>
      <c r="AF35" s="155">
        <f t="shared" si="1"/>
        <v>0</v>
      </c>
      <c r="AG35" s="405">
        <f t="shared" si="2"/>
        <v>0</v>
      </c>
      <c r="AH35" s="51"/>
      <c r="AI35" s="50"/>
    </row>
    <row r="36" s="26" customFormat="1" ht="21" customHeight="1" spans="1:35">
      <c r="A36" s="226" t="s">
        <v>530</v>
      </c>
      <c r="B36" s="297"/>
      <c r="C36" s="297"/>
      <c r="D36" s="297"/>
      <c r="E36" s="297"/>
      <c r="F36" s="297"/>
      <c r="G36" s="227"/>
      <c r="H36" s="58"/>
      <c r="I36" s="58"/>
      <c r="J36" s="58"/>
      <c r="K36" s="58"/>
      <c r="L36" s="58"/>
      <c r="M36" s="58"/>
      <c r="N36" s="58"/>
      <c r="O36" s="58"/>
      <c r="P36" s="58"/>
      <c r="Q36" s="58"/>
      <c r="R36" s="58"/>
      <c r="S36" s="58"/>
      <c r="T36" s="58"/>
      <c r="U36" s="58"/>
      <c r="V36" s="58"/>
      <c r="W36" s="58"/>
      <c r="X36" s="54">
        <f t="shared" ref="X36:AD36" si="4">X34-X35</f>
        <v>0</v>
      </c>
      <c r="Y36" s="54">
        <f t="shared" si="4"/>
        <v>0</v>
      </c>
      <c r="Z36" s="54">
        <f t="shared" si="4"/>
        <v>0</v>
      </c>
      <c r="AA36" s="54">
        <f t="shared" si="4"/>
        <v>0</v>
      </c>
      <c r="AB36" s="54">
        <f t="shared" si="4"/>
        <v>0</v>
      </c>
      <c r="AC36" s="54">
        <f t="shared" si="4"/>
        <v>0</v>
      </c>
      <c r="AD36" s="54">
        <f t="shared" si="4"/>
        <v>0</v>
      </c>
      <c r="AE36" s="237"/>
      <c r="AF36" s="54">
        <f>AF34-AF35</f>
        <v>0</v>
      </c>
      <c r="AG36" s="406">
        <f t="shared" si="2"/>
        <v>0</v>
      </c>
      <c r="AH36" s="56"/>
      <c r="AI36" s="127"/>
    </row>
    <row r="37" ht="20.2" customHeight="1" spans="1:35">
      <c r="A37" s="59" t="e">
        <f>#REF!&amp;#REF!</f>
        <v>#REF!</v>
      </c>
      <c r="G37" s="60"/>
      <c r="H37" s="407"/>
      <c r="I37" s="408"/>
      <c r="J37" s="409"/>
      <c r="K37" s="409"/>
      <c r="L37" s="409"/>
      <c r="M37" s="409"/>
      <c r="AC37" s="29" t="e">
        <f>#REF!</f>
        <v>#REF!</v>
      </c>
    </row>
    <row r="38" ht="20.2" customHeight="1" spans="1:35">
      <c r="A38" s="27" t="e">
        <f>#REF!&amp;#REF!&amp;#REF!&amp;#REF!&amp;#REF!&amp;#REF!&amp;#REF!</f>
        <v>#REF!</v>
      </c>
      <c r="AC38" s="29" t="e">
        <f>#REF!&amp;#REF!</f>
        <v>#REF!</v>
      </c>
    </row>
  </sheetData>
  <sheetProtection formatCells="0" formatColumns="0" formatRows="0" insertRows="0" deleteRows="0" autoFilter="0"/>
  <mergeCells count="29">
    <mergeCell ref="A2:AH2"/>
    <mergeCell ref="A4:AH4"/>
    <mergeCell ref="J6:L6"/>
    <mergeCell ref="O6:S6"/>
    <mergeCell ref="X6:Y6"/>
    <mergeCell ref="Z6:AA6"/>
    <mergeCell ref="AB6:AC6"/>
    <mergeCell ref="AD6:AF6"/>
    <mergeCell ref="A34:G34"/>
    <mergeCell ref="A35:G35"/>
    <mergeCell ref="A36:G36"/>
    <mergeCell ref="A6:A7"/>
    <mergeCell ref="B6:B7"/>
    <mergeCell ref="C6:C7"/>
    <mergeCell ref="D6:D7"/>
    <mergeCell ref="E6:E7"/>
    <mergeCell ref="F6:F7"/>
    <mergeCell ref="G6:G7"/>
    <mergeCell ref="H6:H7"/>
    <mergeCell ref="I6:I7"/>
    <mergeCell ref="M6:M7"/>
    <mergeCell ref="N6:N7"/>
    <mergeCell ref="T6:T7"/>
    <mergeCell ref="U6:U7"/>
    <mergeCell ref="V6:V7"/>
    <mergeCell ref="W6:W7"/>
    <mergeCell ref="AG6:AG7"/>
    <mergeCell ref="AH6:AH7"/>
    <mergeCell ref="AI6:AI7"/>
  </mergeCells>
  <hyperlinks>
    <hyperlink ref="A1" location="固定资产汇总表!B12" display="返回"/>
    <hyperlink ref="B1" location="参数!M61" display="返回索引页"/>
  </hyperlinks>
  <printOptions horizontalCentered="1"/>
  <pageMargins left="0.669291338582677" right="0.669291338582677" top="0.866141732283464" bottom="0.45" header="1.05" footer="0.42"/>
  <pageSetup paperSize="9" scale="65"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38"/>
  <sheetViews>
    <sheetView showGridLines="0" showZeros="0" showWhiteSpace="0" defaultGridColor="0" colorId="38" workbookViewId="0">
      <selection activeCell="D18" sqref="D18"/>
    </sheetView>
  </sheetViews>
  <sheetFormatPr defaultColWidth="9.07619047619048" defaultRowHeight="16.05" customHeight="1"/>
  <cols>
    <col min="1" max="1" width="4" style="27" customWidth="1"/>
    <col min="2" max="2" width="7.57142857142857" style="27" customWidth="1"/>
    <col min="3" max="3" width="17.2857142857143" style="27" customWidth="1"/>
    <col min="4" max="4" width="14.7142857142857" style="27" customWidth="1"/>
    <col min="5" max="5" width="14.7142857142857" style="27" hidden="1" customWidth="1" outlineLevel="1"/>
    <col min="6" max="6" width="12" style="28" customWidth="1" collapsed="1"/>
    <col min="7" max="7" width="5" style="28" customWidth="1"/>
    <col min="8" max="8" width="5.42857142857143" style="28" customWidth="1"/>
    <col min="9" max="10" width="8.71428571428571" style="28" customWidth="1"/>
    <col min="11" max="14" width="12.7142857142857" style="28" hidden="1" customWidth="1" outlineLevel="2"/>
    <col min="15" max="15" width="12.0761904761905" style="29" customWidth="1" collapsed="1"/>
    <col min="16" max="16" width="12.0761904761905" style="29" customWidth="1"/>
    <col min="17" max="17" width="8" style="29" customWidth="1"/>
    <col min="18" max="18" width="12.0761904761905" style="29" customWidth="1"/>
    <col min="19" max="19" width="8" style="120" customWidth="1"/>
    <col min="20" max="20" width="12.0761904761905" style="29" customWidth="1"/>
    <col min="21" max="21" width="7.57142857142857" style="29" customWidth="1"/>
    <col min="22" max="22" width="13.2857142857143" style="27" customWidth="1"/>
    <col min="23" max="23" width="4.71428571428571" style="268" customWidth="1" outlineLevel="1"/>
    <col min="24" max="24" width="9.07619047619048" style="27" outlineLevel="1"/>
    <col min="25" max="25" width="2.71428571428571" style="27" customWidth="1"/>
    <col min="26" max="26" width="4.71428571428571" style="27" customWidth="1" outlineLevel="1"/>
    <col min="27" max="27" width="7.28571428571429" style="27" customWidth="1" outlineLevel="1"/>
    <col min="28" max="28" width="9.07619047619048" style="27" outlineLevel="1"/>
    <col min="29" max="29" width="7.71428571428571" style="27" customWidth="1" outlineLevel="1"/>
    <col min="30" max="41" width="9.07619047619048" style="27" outlineLevel="1"/>
    <col min="42" max="16384" width="9.07619047619048" style="27"/>
  </cols>
  <sheetData>
    <row r="1" s="22" customFormat="1" customHeight="1" spans="1:41">
      <c r="A1" s="30" t="s">
        <v>116</v>
      </c>
      <c r="B1" s="31" t="s">
        <v>8</v>
      </c>
      <c r="F1" s="33"/>
      <c r="G1" s="33"/>
      <c r="H1" s="33"/>
      <c r="I1" s="33"/>
      <c r="J1" s="33"/>
      <c r="K1" s="33"/>
      <c r="L1" s="33"/>
      <c r="M1" s="33"/>
      <c r="N1" s="33"/>
      <c r="O1" s="34"/>
      <c r="P1" s="34"/>
      <c r="Q1" s="34"/>
      <c r="R1" s="34"/>
      <c r="S1" s="115"/>
      <c r="T1" s="34"/>
      <c r="U1" s="34"/>
      <c r="W1" s="296"/>
    </row>
    <row r="2" s="23" customFormat="1" ht="18" customHeight="1" spans="1:41">
      <c r="A2" s="116" t="s">
        <v>552</v>
      </c>
      <c r="B2" s="117"/>
      <c r="C2" s="117"/>
      <c r="D2" s="117"/>
      <c r="E2" s="117"/>
      <c r="F2" s="117"/>
      <c r="G2" s="117"/>
      <c r="H2" s="117"/>
      <c r="I2" s="117"/>
      <c r="J2" s="117"/>
      <c r="K2" s="117"/>
      <c r="L2" s="117"/>
      <c r="M2" s="117"/>
      <c r="N2" s="117"/>
      <c r="O2" s="117"/>
      <c r="P2" s="117"/>
      <c r="Q2" s="117"/>
      <c r="R2" s="117"/>
      <c r="S2" s="117"/>
      <c r="T2" s="117"/>
      <c r="U2" s="117"/>
      <c r="V2" s="117"/>
      <c r="W2" s="272"/>
    </row>
    <row r="3" s="23" customFormat="1" ht="11.2" customHeight="1" spans="1:41">
      <c r="A3" s="118"/>
      <c r="B3" s="118"/>
      <c r="C3" s="118"/>
      <c r="D3" s="118"/>
      <c r="E3" s="118"/>
      <c r="F3" s="118"/>
      <c r="G3" s="118"/>
      <c r="H3" s="118"/>
      <c r="I3" s="118"/>
      <c r="J3" s="118"/>
      <c r="K3" s="118"/>
      <c r="L3" s="118"/>
      <c r="M3" s="118"/>
      <c r="N3" s="118"/>
      <c r="O3" s="197"/>
      <c r="P3" s="197"/>
      <c r="Q3" s="197"/>
      <c r="R3" s="197"/>
      <c r="S3" s="118"/>
      <c r="T3" s="197"/>
      <c r="U3" s="197"/>
      <c r="V3" s="38" t="s">
        <v>553</v>
      </c>
      <c r="W3" s="272"/>
    </row>
    <row r="4" ht="11.2" customHeight="1" spans="1:41">
      <c r="A4" s="39" t="e">
        <f>#REF!&amp;#REF!&amp;#REF!&amp;#REF!&amp;#REF!&amp;#REF!&amp;#REF!</f>
        <v>#REF!</v>
      </c>
      <c r="B4" s="39"/>
      <c r="C4" s="39"/>
      <c r="D4" s="39"/>
      <c r="E4" s="39"/>
      <c r="F4" s="39"/>
      <c r="G4" s="39"/>
      <c r="H4" s="39"/>
      <c r="I4" s="39"/>
      <c r="J4" s="39"/>
      <c r="K4" s="39"/>
      <c r="L4" s="39"/>
      <c r="M4" s="39"/>
      <c r="N4" s="39"/>
      <c r="O4" s="39"/>
      <c r="P4" s="39"/>
      <c r="Q4" s="39"/>
      <c r="R4" s="39"/>
      <c r="S4" s="39"/>
      <c r="T4" s="39"/>
      <c r="U4" s="39"/>
      <c r="V4" s="39"/>
    </row>
    <row r="5" ht="11.2" customHeight="1" spans="1:41">
      <c r="A5" s="40" t="e">
        <f>#REF!&amp;#REF!</f>
        <v>#REF!</v>
      </c>
      <c r="B5" s="40"/>
      <c r="C5" s="40"/>
      <c r="D5" s="41"/>
      <c r="E5" s="41"/>
      <c r="F5" s="41"/>
      <c r="G5" s="41"/>
      <c r="H5" s="41"/>
      <c r="I5" s="41"/>
      <c r="J5" s="41"/>
      <c r="K5" s="42"/>
      <c r="L5" s="42"/>
      <c r="M5" s="42"/>
      <c r="N5" s="42"/>
      <c r="P5" s="72"/>
      <c r="Q5" s="62"/>
      <c r="U5" s="273"/>
      <c r="V5" s="44" t="s">
        <v>35</v>
      </c>
      <c r="AA5" s="27" t="e">
        <f>#REF!&amp;"-"&amp;#REF!&amp;"-"&amp;#REF!</f>
        <v>#REF!</v>
      </c>
    </row>
    <row r="6" s="71" customFormat="1" ht="13.05" customHeight="1" spans="1:41">
      <c r="A6" s="45" t="s">
        <v>102</v>
      </c>
      <c r="B6" s="274" t="s">
        <v>554</v>
      </c>
      <c r="C6" s="46" t="s">
        <v>555</v>
      </c>
      <c r="D6" s="274" t="s">
        <v>556</v>
      </c>
      <c r="E6" s="244" t="s">
        <v>508</v>
      </c>
      <c r="F6" s="275" t="s">
        <v>557</v>
      </c>
      <c r="G6" s="275" t="s">
        <v>434</v>
      </c>
      <c r="H6" s="275" t="s">
        <v>325</v>
      </c>
      <c r="I6" s="275" t="s">
        <v>558</v>
      </c>
      <c r="J6" s="275" t="s">
        <v>336</v>
      </c>
      <c r="K6" s="83" t="s">
        <v>120</v>
      </c>
      <c r="L6" s="83"/>
      <c r="M6" s="83" t="s">
        <v>121</v>
      </c>
      <c r="N6" s="83"/>
      <c r="O6" s="276" t="s">
        <v>122</v>
      </c>
      <c r="P6" s="78"/>
      <c r="Q6" s="277" t="s">
        <v>123</v>
      </c>
      <c r="R6" s="278"/>
      <c r="S6" s="278"/>
      <c r="T6" s="279"/>
      <c r="U6" s="280" t="s">
        <v>125</v>
      </c>
      <c r="V6" s="274" t="s">
        <v>256</v>
      </c>
      <c r="W6" s="281" t="s">
        <v>346</v>
      </c>
      <c r="X6" s="281" t="s">
        <v>503</v>
      </c>
      <c r="Z6" s="376" t="s">
        <v>559</v>
      </c>
      <c r="AA6" s="376" t="s">
        <v>560</v>
      </c>
      <c r="AB6" s="376" t="s">
        <v>455</v>
      </c>
      <c r="AC6" s="376" t="s">
        <v>561</v>
      </c>
      <c r="AD6" s="376" t="s">
        <v>562</v>
      </c>
      <c r="AE6" s="376" t="s">
        <v>563</v>
      </c>
      <c r="AF6" s="376" t="s">
        <v>564</v>
      </c>
      <c r="AG6" s="376" t="s">
        <v>565</v>
      </c>
      <c r="AH6" s="376" t="s">
        <v>566</v>
      </c>
      <c r="AI6" s="377" t="s">
        <v>567</v>
      </c>
      <c r="AJ6" s="378" t="s">
        <v>568</v>
      </c>
      <c r="AK6" s="379" t="s">
        <v>569</v>
      </c>
      <c r="AL6" s="380" t="s">
        <v>570</v>
      </c>
      <c r="AM6" s="376" t="s">
        <v>452</v>
      </c>
      <c r="AN6" s="376" t="s">
        <v>571</v>
      </c>
      <c r="AO6" s="376" t="s">
        <v>460</v>
      </c>
    </row>
    <row r="7" s="71" customFormat="1" ht="13.05" customHeight="1" spans="1:41">
      <c r="A7" s="251"/>
      <c r="B7" s="283"/>
      <c r="C7" s="282"/>
      <c r="D7" s="283"/>
      <c r="E7" s="381"/>
      <c r="F7" s="284"/>
      <c r="G7" s="284"/>
      <c r="H7" s="284"/>
      <c r="I7" s="284"/>
      <c r="J7" s="284"/>
      <c r="K7" s="48" t="s">
        <v>457</v>
      </c>
      <c r="L7" s="48" t="s">
        <v>458</v>
      </c>
      <c r="M7" s="48" t="s">
        <v>457</v>
      </c>
      <c r="N7" s="48" t="s">
        <v>458</v>
      </c>
      <c r="O7" s="48" t="s">
        <v>457</v>
      </c>
      <c r="P7" s="48" t="s">
        <v>458</v>
      </c>
      <c r="Q7" s="285" t="s">
        <v>307</v>
      </c>
      <c r="R7" s="49" t="s">
        <v>460</v>
      </c>
      <c r="S7" s="151" t="s">
        <v>461</v>
      </c>
      <c r="T7" s="49" t="s">
        <v>123</v>
      </c>
      <c r="U7" s="286"/>
      <c r="V7" s="283"/>
      <c r="W7" s="287"/>
      <c r="X7" s="287"/>
      <c r="Z7" s="376"/>
      <c r="AA7" s="376"/>
      <c r="AB7" s="376"/>
      <c r="AC7" s="376"/>
      <c r="AD7" s="376"/>
      <c r="AE7" s="376"/>
      <c r="AF7" s="376"/>
      <c r="AG7" s="376"/>
      <c r="AH7" s="376"/>
      <c r="AI7" s="377"/>
      <c r="AJ7" s="378"/>
      <c r="AK7" s="379"/>
      <c r="AL7" s="380"/>
      <c r="AM7" s="376"/>
      <c r="AN7" s="376"/>
      <c r="AO7" s="376"/>
    </row>
    <row r="8" s="25" customFormat="1" ht="15" customHeight="1" spans="1:41">
      <c r="A8" s="50">
        <v>1</v>
      </c>
      <c r="B8" s="51"/>
      <c r="C8" s="51"/>
      <c r="D8" s="288"/>
      <c r="E8" s="288"/>
      <c r="F8" s="52"/>
      <c r="G8" s="52"/>
      <c r="H8" s="52"/>
      <c r="I8" s="52"/>
      <c r="J8" s="52" t="s">
        <v>572</v>
      </c>
      <c r="K8" s="53"/>
      <c r="L8" s="53"/>
      <c r="M8" s="53"/>
      <c r="N8" s="53"/>
      <c r="O8" s="86">
        <f>K8+M8</f>
        <v>0</v>
      </c>
      <c r="P8" s="86">
        <f>L8+N8</f>
        <v>0</v>
      </c>
      <c r="Q8" s="55"/>
      <c r="R8" s="382">
        <f>AO8</f>
        <v>0</v>
      </c>
      <c r="S8" s="289">
        <f>AC8</f>
        <v>0</v>
      </c>
      <c r="T8" s="155">
        <f>ROUND(R8*S8/100,2)</f>
        <v>0</v>
      </c>
      <c r="U8" s="156">
        <f>IF((T8-P8)=0,0,IF((T8-P8)=T8,100,IF(P8&lt;0,-(T8-P8)/P8*100,IF((T8-P8)&gt;0,ABS((T8-P8)/P8*100),(T8-P8)/P8*100))))</f>
        <v>0</v>
      </c>
      <c r="V8" s="51"/>
      <c r="W8" s="290"/>
      <c r="X8" s="51"/>
      <c r="Z8" s="383"/>
      <c r="AA8" s="383" t="e">
        <f>ROUND(($AA$5-J8)/365,2)</f>
        <v>#REF!</v>
      </c>
      <c r="AB8" s="383"/>
      <c r="AC8" s="383">
        <f>IF(AB8="",0,MAX(ROUND(AB8/(AA8+AB8)*100,0),6))</f>
        <v>0</v>
      </c>
      <c r="AD8" s="384"/>
      <c r="AE8" s="383"/>
      <c r="AF8" s="384">
        <f>AD8*AE8%</f>
        <v>0</v>
      </c>
      <c r="AG8" s="383"/>
      <c r="AH8" s="384">
        <f>AD8*AG8%</f>
        <v>0</v>
      </c>
      <c r="AI8" s="385"/>
      <c r="AJ8" s="384">
        <f>(AD8+AF8+AH8)*AI8</f>
        <v>0</v>
      </c>
      <c r="AK8" s="383"/>
      <c r="AL8" s="383">
        <f>IF((1-AK8)&gt;=0,6,IF((3-AK8)&gt;=0,6.15,""))</f>
        <v>6</v>
      </c>
      <c r="AM8" s="384">
        <f>(AD8+AF8+AH8+AJ8)*AK8*AL8%/2</f>
        <v>0</v>
      </c>
      <c r="AN8" s="384">
        <f>AD8*0.17/(1+0.17)+AF8*7%</f>
        <v>0</v>
      </c>
      <c r="AO8" s="384">
        <f>IF(AQ8&lt;1000,ROUND((AD8+AF8+AH8+AJ8+AM8-AN8)*I8,-1),ROUND((AD8+AF8+AH8+AJ8+AM8-AN8),-2))</f>
        <v>0</v>
      </c>
    </row>
    <row r="9" s="25" customFormat="1" ht="15" customHeight="1" spans="1:41">
      <c r="A9" s="50"/>
      <c r="B9" s="51"/>
      <c r="C9" s="51"/>
      <c r="D9" s="288"/>
      <c r="E9" s="288"/>
      <c r="F9" s="52"/>
      <c r="G9" s="52"/>
      <c r="H9" s="52"/>
      <c r="I9" s="52"/>
      <c r="J9" s="52"/>
      <c r="K9" s="53"/>
      <c r="L9" s="53"/>
      <c r="M9" s="53"/>
      <c r="N9" s="53"/>
      <c r="O9" s="86">
        <f t="shared" ref="O9:O33" si="0">K9+M9</f>
        <v>0</v>
      </c>
      <c r="P9" s="86">
        <f t="shared" ref="P9:P33" si="1">L9+N9</f>
        <v>0</v>
      </c>
      <c r="Q9" s="55"/>
      <c r="R9" s="382">
        <f t="shared" ref="R9:R33" si="2">AO9</f>
        <v>0</v>
      </c>
      <c r="S9" s="289">
        <f t="shared" ref="S9:S33" si="3">AC9</f>
        <v>0</v>
      </c>
      <c r="T9" s="155">
        <f t="shared" ref="T9:T35" si="4">ROUND(R9*S9/100,2)</f>
        <v>0</v>
      </c>
      <c r="U9" s="156">
        <f t="shared" ref="U9:U36" si="5">IF((T9-P9)=0,0,IF((T9-P9)=T9,100,IF(P9&lt;0,-(T9-P9)/P9*100,IF((T9-P9)&gt;0,ABS((T9-P9)/P9*100),(T9-P9)/P9*100))))</f>
        <v>0</v>
      </c>
      <c r="V9" s="51"/>
      <c r="W9" s="291"/>
      <c r="X9" s="51"/>
      <c r="Z9" s="51"/>
      <c r="AA9" s="383" t="e">
        <f t="shared" ref="AA9:AA33" si="6">ROUND(($AA$5-J9)/365,2)</f>
        <v>#REF!</v>
      </c>
      <c r="AB9" s="383"/>
      <c r="AC9" s="383">
        <f t="shared" ref="AC9:AC33" si="7">IF(AB9="",0,MAX(ROUND(AB9/(AA9+AB9)*100,0),6))</f>
        <v>0</v>
      </c>
      <c r="AD9" s="384"/>
      <c r="AE9" s="383"/>
      <c r="AF9" s="384">
        <f t="shared" ref="AF9:AF33" si="8">AD9*AE9%</f>
        <v>0</v>
      </c>
      <c r="AG9" s="383"/>
      <c r="AH9" s="384">
        <f t="shared" ref="AH9:AH33" si="9">AD9*AG9%</f>
        <v>0</v>
      </c>
      <c r="AI9" s="385"/>
      <c r="AJ9" s="384">
        <f t="shared" ref="AJ9:AJ33" si="10">(AD9+AF9+AH9)*AI9</f>
        <v>0</v>
      </c>
      <c r="AK9" s="383"/>
      <c r="AL9" s="383">
        <f t="shared" ref="AL9:AL33" si="11">IF((1-AK9)&gt;=0,6,IF((3-AK9)&gt;=0,6.15,""))</f>
        <v>6</v>
      </c>
      <c r="AM9" s="384">
        <f t="shared" ref="AM9:AM33" si="12">(AD9+AF9+AH9+AJ9)*AK9*AL9%/2</f>
        <v>0</v>
      </c>
      <c r="AN9" s="384">
        <f t="shared" ref="AN9:AN33" si="13">AD9*0.17/(1+0.17)+AF9*7%</f>
        <v>0</v>
      </c>
      <c r="AO9" s="384">
        <f t="shared" ref="AO9:AO33" si="14">IF(AQ9&lt;1000,ROUND((AD9+AF9+AH9+AJ9+AM9-AN9)*I9,-1),ROUND((AD9+AF9+AH9+AJ9+AM9-AN9),-2))</f>
        <v>0</v>
      </c>
    </row>
    <row r="10" s="25" customFormat="1" ht="15" customHeight="1" spans="1:41">
      <c r="A10" s="50"/>
      <c r="B10" s="51"/>
      <c r="C10" s="51"/>
      <c r="D10" s="288"/>
      <c r="E10" s="288"/>
      <c r="F10" s="52"/>
      <c r="G10" s="52"/>
      <c r="H10" s="52"/>
      <c r="I10" s="52"/>
      <c r="J10" s="52"/>
      <c r="K10" s="53"/>
      <c r="L10" s="53"/>
      <c r="M10" s="53"/>
      <c r="N10" s="53"/>
      <c r="O10" s="86">
        <f t="shared" si="0"/>
        <v>0</v>
      </c>
      <c r="P10" s="86">
        <f t="shared" si="1"/>
        <v>0</v>
      </c>
      <c r="Q10" s="55"/>
      <c r="R10" s="382">
        <f t="shared" si="2"/>
        <v>0</v>
      </c>
      <c r="S10" s="289">
        <f t="shared" si="3"/>
        <v>0</v>
      </c>
      <c r="T10" s="155">
        <f t="shared" si="4"/>
        <v>0</v>
      </c>
      <c r="U10" s="156">
        <f t="shared" si="5"/>
        <v>0</v>
      </c>
      <c r="V10" s="51"/>
      <c r="W10" s="291"/>
      <c r="X10" s="51"/>
      <c r="Z10" s="51"/>
      <c r="AA10" s="383" t="e">
        <f t="shared" si="6"/>
        <v>#REF!</v>
      </c>
      <c r="AB10" s="383"/>
      <c r="AC10" s="383">
        <f t="shared" si="7"/>
        <v>0</v>
      </c>
      <c r="AD10" s="384"/>
      <c r="AE10" s="383"/>
      <c r="AF10" s="384">
        <f t="shared" si="8"/>
        <v>0</v>
      </c>
      <c r="AG10" s="383"/>
      <c r="AH10" s="384">
        <f t="shared" si="9"/>
        <v>0</v>
      </c>
      <c r="AI10" s="385"/>
      <c r="AJ10" s="384">
        <f t="shared" si="10"/>
        <v>0</v>
      </c>
      <c r="AK10" s="383"/>
      <c r="AL10" s="383">
        <f t="shared" si="11"/>
        <v>6</v>
      </c>
      <c r="AM10" s="384">
        <f t="shared" si="12"/>
        <v>0</v>
      </c>
      <c r="AN10" s="384">
        <f t="shared" si="13"/>
        <v>0</v>
      </c>
      <c r="AO10" s="384">
        <f t="shared" si="14"/>
        <v>0</v>
      </c>
    </row>
    <row r="11" s="25" customFormat="1" ht="15" customHeight="1" spans="1:41">
      <c r="A11" s="50"/>
      <c r="B11" s="51"/>
      <c r="C11" s="51"/>
      <c r="D11" s="288"/>
      <c r="E11" s="288"/>
      <c r="F11" s="52"/>
      <c r="G11" s="52"/>
      <c r="H11" s="52"/>
      <c r="I11" s="52"/>
      <c r="J11" s="52"/>
      <c r="K11" s="53"/>
      <c r="L11" s="53"/>
      <c r="M11" s="53"/>
      <c r="N11" s="53"/>
      <c r="O11" s="86">
        <f t="shared" si="0"/>
        <v>0</v>
      </c>
      <c r="P11" s="86">
        <f t="shared" si="1"/>
        <v>0</v>
      </c>
      <c r="Q11" s="55"/>
      <c r="R11" s="382">
        <f t="shared" si="2"/>
        <v>0</v>
      </c>
      <c r="S11" s="289">
        <f t="shared" si="3"/>
        <v>0</v>
      </c>
      <c r="T11" s="155">
        <f t="shared" si="4"/>
        <v>0</v>
      </c>
      <c r="U11" s="156">
        <f t="shared" si="5"/>
        <v>0</v>
      </c>
      <c r="V11" s="51"/>
      <c r="W11" s="291"/>
      <c r="X11" s="51"/>
      <c r="Z11" s="51"/>
      <c r="AA11" s="383" t="e">
        <f t="shared" si="6"/>
        <v>#REF!</v>
      </c>
      <c r="AB11" s="383"/>
      <c r="AC11" s="383">
        <f t="shared" si="7"/>
        <v>0</v>
      </c>
      <c r="AD11" s="384"/>
      <c r="AE11" s="383"/>
      <c r="AF11" s="384">
        <f t="shared" si="8"/>
        <v>0</v>
      </c>
      <c r="AG11" s="383"/>
      <c r="AH11" s="384">
        <f t="shared" si="9"/>
        <v>0</v>
      </c>
      <c r="AI11" s="385"/>
      <c r="AJ11" s="384">
        <f t="shared" si="10"/>
        <v>0</v>
      </c>
      <c r="AK11" s="383"/>
      <c r="AL11" s="383">
        <f t="shared" si="11"/>
        <v>6</v>
      </c>
      <c r="AM11" s="384">
        <f t="shared" si="12"/>
        <v>0</v>
      </c>
      <c r="AN11" s="384">
        <f t="shared" si="13"/>
        <v>0</v>
      </c>
      <c r="AO11" s="384">
        <f t="shared" si="14"/>
        <v>0</v>
      </c>
    </row>
    <row r="12" s="25" customFormat="1" ht="15" customHeight="1" spans="1:41">
      <c r="A12" s="50"/>
      <c r="B12" s="51"/>
      <c r="C12" s="51"/>
      <c r="D12" s="288"/>
      <c r="E12" s="288"/>
      <c r="F12" s="52"/>
      <c r="G12" s="52"/>
      <c r="H12" s="52"/>
      <c r="I12" s="52"/>
      <c r="J12" s="52"/>
      <c r="K12" s="53"/>
      <c r="L12" s="53"/>
      <c r="M12" s="53"/>
      <c r="N12" s="53"/>
      <c r="O12" s="86">
        <f t="shared" si="0"/>
        <v>0</v>
      </c>
      <c r="P12" s="86">
        <f t="shared" si="1"/>
        <v>0</v>
      </c>
      <c r="Q12" s="55"/>
      <c r="R12" s="382">
        <f t="shared" si="2"/>
        <v>0</v>
      </c>
      <c r="S12" s="289">
        <f t="shared" si="3"/>
        <v>0</v>
      </c>
      <c r="T12" s="155">
        <f t="shared" si="4"/>
        <v>0</v>
      </c>
      <c r="U12" s="156">
        <f t="shared" si="5"/>
        <v>0</v>
      </c>
      <c r="V12" s="51"/>
      <c r="W12" s="291"/>
      <c r="X12" s="51"/>
      <c r="Z12" s="51"/>
      <c r="AA12" s="383" t="e">
        <f t="shared" si="6"/>
        <v>#REF!</v>
      </c>
      <c r="AB12" s="383"/>
      <c r="AC12" s="383">
        <f t="shared" si="7"/>
        <v>0</v>
      </c>
      <c r="AD12" s="384"/>
      <c r="AE12" s="383"/>
      <c r="AF12" s="384">
        <f t="shared" si="8"/>
        <v>0</v>
      </c>
      <c r="AG12" s="383"/>
      <c r="AH12" s="384">
        <f t="shared" si="9"/>
        <v>0</v>
      </c>
      <c r="AI12" s="385"/>
      <c r="AJ12" s="384">
        <f t="shared" si="10"/>
        <v>0</v>
      </c>
      <c r="AK12" s="383"/>
      <c r="AL12" s="383">
        <f t="shared" si="11"/>
        <v>6</v>
      </c>
      <c r="AM12" s="384">
        <f t="shared" si="12"/>
        <v>0</v>
      </c>
      <c r="AN12" s="384">
        <f t="shared" si="13"/>
        <v>0</v>
      </c>
      <c r="AO12" s="384">
        <f t="shared" si="14"/>
        <v>0</v>
      </c>
    </row>
    <row r="13" s="25" customFormat="1" ht="15" customHeight="1" spans="1:41">
      <c r="A13" s="50"/>
      <c r="B13" s="51"/>
      <c r="C13" s="51"/>
      <c r="D13" s="288"/>
      <c r="E13" s="288"/>
      <c r="F13" s="52"/>
      <c r="G13" s="52"/>
      <c r="H13" s="52"/>
      <c r="I13" s="52"/>
      <c r="J13" s="52"/>
      <c r="K13" s="53"/>
      <c r="L13" s="53"/>
      <c r="M13" s="53"/>
      <c r="N13" s="53"/>
      <c r="O13" s="86">
        <f t="shared" si="0"/>
        <v>0</v>
      </c>
      <c r="P13" s="86">
        <f t="shared" si="1"/>
        <v>0</v>
      </c>
      <c r="Q13" s="55"/>
      <c r="R13" s="382">
        <f t="shared" si="2"/>
        <v>0</v>
      </c>
      <c r="S13" s="289">
        <f t="shared" si="3"/>
        <v>0</v>
      </c>
      <c r="T13" s="155">
        <f t="shared" si="4"/>
        <v>0</v>
      </c>
      <c r="U13" s="156">
        <f t="shared" si="5"/>
        <v>0</v>
      </c>
      <c r="V13" s="51"/>
      <c r="W13" s="291"/>
      <c r="X13" s="51"/>
      <c r="Z13" s="51"/>
      <c r="AA13" s="383" t="e">
        <f t="shared" si="6"/>
        <v>#REF!</v>
      </c>
      <c r="AB13" s="383"/>
      <c r="AC13" s="383">
        <f t="shared" si="7"/>
        <v>0</v>
      </c>
      <c r="AD13" s="384"/>
      <c r="AE13" s="383"/>
      <c r="AF13" s="384">
        <f t="shared" si="8"/>
        <v>0</v>
      </c>
      <c r="AG13" s="383"/>
      <c r="AH13" s="384">
        <f t="shared" si="9"/>
        <v>0</v>
      </c>
      <c r="AI13" s="385"/>
      <c r="AJ13" s="384">
        <f t="shared" si="10"/>
        <v>0</v>
      </c>
      <c r="AK13" s="383"/>
      <c r="AL13" s="383">
        <f t="shared" si="11"/>
        <v>6</v>
      </c>
      <c r="AM13" s="384">
        <f t="shared" si="12"/>
        <v>0</v>
      </c>
      <c r="AN13" s="384">
        <f t="shared" si="13"/>
        <v>0</v>
      </c>
      <c r="AO13" s="384">
        <f t="shared" si="14"/>
        <v>0</v>
      </c>
    </row>
    <row r="14" s="25" customFormat="1" ht="15" customHeight="1" spans="1:41">
      <c r="A14" s="50"/>
      <c r="B14" s="51"/>
      <c r="C14" s="51"/>
      <c r="D14" s="288"/>
      <c r="E14" s="288"/>
      <c r="F14" s="52"/>
      <c r="G14" s="52"/>
      <c r="H14" s="52"/>
      <c r="I14" s="52"/>
      <c r="J14" s="52"/>
      <c r="K14" s="53"/>
      <c r="L14" s="53"/>
      <c r="M14" s="53"/>
      <c r="N14" s="53"/>
      <c r="O14" s="86">
        <f t="shared" si="0"/>
        <v>0</v>
      </c>
      <c r="P14" s="86">
        <f t="shared" si="1"/>
        <v>0</v>
      </c>
      <c r="Q14" s="55"/>
      <c r="R14" s="382">
        <f t="shared" si="2"/>
        <v>0</v>
      </c>
      <c r="S14" s="289">
        <f t="shared" si="3"/>
        <v>0</v>
      </c>
      <c r="T14" s="155">
        <f t="shared" si="4"/>
        <v>0</v>
      </c>
      <c r="U14" s="156">
        <f t="shared" si="5"/>
        <v>0</v>
      </c>
      <c r="V14" s="51"/>
      <c r="W14" s="291"/>
      <c r="X14" s="51"/>
      <c r="Z14" s="51"/>
      <c r="AA14" s="383" t="e">
        <f t="shared" si="6"/>
        <v>#REF!</v>
      </c>
      <c r="AB14" s="383"/>
      <c r="AC14" s="383">
        <f t="shared" si="7"/>
        <v>0</v>
      </c>
      <c r="AD14" s="384"/>
      <c r="AE14" s="383"/>
      <c r="AF14" s="384">
        <f t="shared" si="8"/>
        <v>0</v>
      </c>
      <c r="AG14" s="383"/>
      <c r="AH14" s="384">
        <f t="shared" si="9"/>
        <v>0</v>
      </c>
      <c r="AI14" s="385"/>
      <c r="AJ14" s="384">
        <f t="shared" si="10"/>
        <v>0</v>
      </c>
      <c r="AK14" s="383"/>
      <c r="AL14" s="383">
        <f t="shared" si="11"/>
        <v>6</v>
      </c>
      <c r="AM14" s="384">
        <f t="shared" si="12"/>
        <v>0</v>
      </c>
      <c r="AN14" s="384">
        <f t="shared" si="13"/>
        <v>0</v>
      </c>
      <c r="AO14" s="384">
        <f t="shared" si="14"/>
        <v>0</v>
      </c>
    </row>
    <row r="15" s="25" customFormat="1" ht="15" customHeight="1" spans="1:41">
      <c r="A15" s="50"/>
      <c r="B15" s="51"/>
      <c r="C15" s="51"/>
      <c r="D15" s="288"/>
      <c r="E15" s="288"/>
      <c r="F15" s="52"/>
      <c r="G15" s="52"/>
      <c r="H15" s="52"/>
      <c r="I15" s="52"/>
      <c r="J15" s="52"/>
      <c r="K15" s="53"/>
      <c r="L15" s="53"/>
      <c r="M15" s="53"/>
      <c r="N15" s="53"/>
      <c r="O15" s="86">
        <f t="shared" si="0"/>
        <v>0</v>
      </c>
      <c r="P15" s="86">
        <f t="shared" si="1"/>
        <v>0</v>
      </c>
      <c r="Q15" s="55"/>
      <c r="R15" s="382">
        <f t="shared" si="2"/>
        <v>0</v>
      </c>
      <c r="S15" s="289">
        <f t="shared" si="3"/>
        <v>0</v>
      </c>
      <c r="T15" s="155">
        <f t="shared" si="4"/>
        <v>0</v>
      </c>
      <c r="U15" s="156">
        <f t="shared" si="5"/>
        <v>0</v>
      </c>
      <c r="V15" s="51"/>
      <c r="W15" s="291"/>
      <c r="X15" s="51"/>
      <c r="Z15" s="51"/>
      <c r="AA15" s="383" t="e">
        <f t="shared" si="6"/>
        <v>#REF!</v>
      </c>
      <c r="AB15" s="383"/>
      <c r="AC15" s="383">
        <f t="shared" si="7"/>
        <v>0</v>
      </c>
      <c r="AD15" s="384"/>
      <c r="AE15" s="383"/>
      <c r="AF15" s="384">
        <f t="shared" si="8"/>
        <v>0</v>
      </c>
      <c r="AG15" s="383"/>
      <c r="AH15" s="384">
        <f t="shared" si="9"/>
        <v>0</v>
      </c>
      <c r="AI15" s="385"/>
      <c r="AJ15" s="384">
        <f t="shared" si="10"/>
        <v>0</v>
      </c>
      <c r="AK15" s="383"/>
      <c r="AL15" s="383">
        <f t="shared" si="11"/>
        <v>6</v>
      </c>
      <c r="AM15" s="384">
        <f t="shared" si="12"/>
        <v>0</v>
      </c>
      <c r="AN15" s="384">
        <f t="shared" si="13"/>
        <v>0</v>
      </c>
      <c r="AO15" s="384">
        <f t="shared" si="14"/>
        <v>0</v>
      </c>
    </row>
    <row r="16" s="25" customFormat="1" ht="15" customHeight="1" spans="1:41">
      <c r="A16" s="50"/>
      <c r="B16" s="51"/>
      <c r="C16" s="51"/>
      <c r="D16" s="288"/>
      <c r="E16" s="288"/>
      <c r="F16" s="52"/>
      <c r="G16" s="52"/>
      <c r="H16" s="52"/>
      <c r="I16" s="52"/>
      <c r="J16" s="52"/>
      <c r="K16" s="53"/>
      <c r="L16" s="53"/>
      <c r="M16" s="53"/>
      <c r="N16" s="53"/>
      <c r="O16" s="86">
        <f t="shared" si="0"/>
        <v>0</v>
      </c>
      <c r="P16" s="86">
        <f t="shared" si="1"/>
        <v>0</v>
      </c>
      <c r="Q16" s="55"/>
      <c r="R16" s="382">
        <f t="shared" si="2"/>
        <v>0</v>
      </c>
      <c r="S16" s="289">
        <f t="shared" si="3"/>
        <v>0</v>
      </c>
      <c r="T16" s="155">
        <f t="shared" si="4"/>
        <v>0</v>
      </c>
      <c r="U16" s="156">
        <f t="shared" si="5"/>
        <v>0</v>
      </c>
      <c r="V16" s="51"/>
      <c r="W16" s="291"/>
      <c r="X16" s="51"/>
      <c r="Z16" s="51"/>
      <c r="AA16" s="383" t="e">
        <f t="shared" si="6"/>
        <v>#REF!</v>
      </c>
      <c r="AB16" s="383"/>
      <c r="AC16" s="383">
        <f t="shared" si="7"/>
        <v>0</v>
      </c>
      <c r="AD16" s="384"/>
      <c r="AE16" s="383"/>
      <c r="AF16" s="384">
        <f t="shared" si="8"/>
        <v>0</v>
      </c>
      <c r="AG16" s="383"/>
      <c r="AH16" s="384">
        <f t="shared" si="9"/>
        <v>0</v>
      </c>
      <c r="AI16" s="385"/>
      <c r="AJ16" s="384">
        <f t="shared" si="10"/>
        <v>0</v>
      </c>
      <c r="AK16" s="383"/>
      <c r="AL16" s="383">
        <f t="shared" si="11"/>
        <v>6</v>
      </c>
      <c r="AM16" s="384">
        <f t="shared" si="12"/>
        <v>0</v>
      </c>
      <c r="AN16" s="384">
        <f t="shared" si="13"/>
        <v>0</v>
      </c>
      <c r="AO16" s="384">
        <f t="shared" si="14"/>
        <v>0</v>
      </c>
    </row>
    <row r="17" s="25" customFormat="1" ht="15" customHeight="1" spans="1:41">
      <c r="A17" s="50"/>
      <c r="B17" s="51"/>
      <c r="C17" s="51"/>
      <c r="D17" s="288"/>
      <c r="E17" s="288"/>
      <c r="F17" s="52"/>
      <c r="G17" s="52"/>
      <c r="H17" s="52"/>
      <c r="I17" s="52"/>
      <c r="J17" s="52"/>
      <c r="K17" s="53"/>
      <c r="L17" s="53"/>
      <c r="M17" s="53"/>
      <c r="N17" s="53"/>
      <c r="O17" s="86">
        <f t="shared" si="0"/>
        <v>0</v>
      </c>
      <c r="P17" s="86">
        <f t="shared" si="1"/>
        <v>0</v>
      </c>
      <c r="Q17" s="55"/>
      <c r="R17" s="382">
        <f t="shared" si="2"/>
        <v>0</v>
      </c>
      <c r="S17" s="289">
        <f t="shared" si="3"/>
        <v>0</v>
      </c>
      <c r="T17" s="155">
        <f t="shared" si="4"/>
        <v>0</v>
      </c>
      <c r="U17" s="156">
        <f t="shared" si="5"/>
        <v>0</v>
      </c>
      <c r="V17" s="51"/>
      <c r="W17" s="291"/>
      <c r="X17" s="51"/>
      <c r="Z17" s="51"/>
      <c r="AA17" s="383" t="e">
        <f t="shared" si="6"/>
        <v>#REF!</v>
      </c>
      <c r="AB17" s="383"/>
      <c r="AC17" s="383">
        <f t="shared" si="7"/>
        <v>0</v>
      </c>
      <c r="AD17" s="384"/>
      <c r="AE17" s="383"/>
      <c r="AF17" s="384">
        <f t="shared" si="8"/>
        <v>0</v>
      </c>
      <c r="AG17" s="383"/>
      <c r="AH17" s="384">
        <f t="shared" si="9"/>
        <v>0</v>
      </c>
      <c r="AI17" s="385"/>
      <c r="AJ17" s="384">
        <f t="shared" si="10"/>
        <v>0</v>
      </c>
      <c r="AK17" s="383"/>
      <c r="AL17" s="383">
        <f t="shared" si="11"/>
        <v>6</v>
      </c>
      <c r="AM17" s="384">
        <f t="shared" si="12"/>
        <v>0</v>
      </c>
      <c r="AN17" s="384">
        <f t="shared" si="13"/>
        <v>0</v>
      </c>
      <c r="AO17" s="384">
        <f t="shared" si="14"/>
        <v>0</v>
      </c>
    </row>
    <row r="18" s="25" customFormat="1" ht="15" customHeight="1" spans="1:41">
      <c r="A18" s="50"/>
      <c r="B18" s="51"/>
      <c r="C18" s="51"/>
      <c r="D18" s="288"/>
      <c r="E18" s="288"/>
      <c r="F18" s="52"/>
      <c r="G18" s="52"/>
      <c r="H18" s="52"/>
      <c r="I18" s="52"/>
      <c r="J18" s="52"/>
      <c r="K18" s="53"/>
      <c r="L18" s="53"/>
      <c r="M18" s="53"/>
      <c r="N18" s="53"/>
      <c r="O18" s="86">
        <f t="shared" si="0"/>
        <v>0</v>
      </c>
      <c r="P18" s="86">
        <f t="shared" si="1"/>
        <v>0</v>
      </c>
      <c r="Q18" s="55"/>
      <c r="R18" s="382">
        <f t="shared" si="2"/>
        <v>0</v>
      </c>
      <c r="S18" s="289">
        <f t="shared" si="3"/>
        <v>0</v>
      </c>
      <c r="T18" s="155">
        <f t="shared" si="4"/>
        <v>0</v>
      </c>
      <c r="U18" s="156">
        <f t="shared" si="5"/>
        <v>0</v>
      </c>
      <c r="V18" s="51"/>
      <c r="W18" s="291"/>
      <c r="X18" s="51"/>
      <c r="Z18" s="51"/>
      <c r="AA18" s="383" t="e">
        <f t="shared" si="6"/>
        <v>#REF!</v>
      </c>
      <c r="AB18" s="383"/>
      <c r="AC18" s="383">
        <f t="shared" si="7"/>
        <v>0</v>
      </c>
      <c r="AD18" s="384"/>
      <c r="AE18" s="383"/>
      <c r="AF18" s="384">
        <f t="shared" si="8"/>
        <v>0</v>
      </c>
      <c r="AG18" s="383"/>
      <c r="AH18" s="384">
        <f t="shared" si="9"/>
        <v>0</v>
      </c>
      <c r="AI18" s="385"/>
      <c r="AJ18" s="384">
        <f t="shared" si="10"/>
        <v>0</v>
      </c>
      <c r="AK18" s="383"/>
      <c r="AL18" s="383">
        <f t="shared" si="11"/>
        <v>6</v>
      </c>
      <c r="AM18" s="384">
        <f t="shared" si="12"/>
        <v>0</v>
      </c>
      <c r="AN18" s="384">
        <f t="shared" si="13"/>
        <v>0</v>
      </c>
      <c r="AO18" s="384">
        <f t="shared" si="14"/>
        <v>0</v>
      </c>
    </row>
    <row r="19" s="25" customFormat="1" ht="15" customHeight="1" spans="1:41">
      <c r="A19" s="50"/>
      <c r="B19" s="51"/>
      <c r="C19" s="51"/>
      <c r="D19" s="288"/>
      <c r="E19" s="288"/>
      <c r="F19" s="52"/>
      <c r="G19" s="52"/>
      <c r="H19" s="52"/>
      <c r="I19" s="52"/>
      <c r="J19" s="52"/>
      <c r="K19" s="53"/>
      <c r="L19" s="53"/>
      <c r="M19" s="53"/>
      <c r="N19" s="53"/>
      <c r="O19" s="86">
        <f t="shared" si="0"/>
        <v>0</v>
      </c>
      <c r="P19" s="86">
        <f t="shared" si="1"/>
        <v>0</v>
      </c>
      <c r="Q19" s="55"/>
      <c r="R19" s="382">
        <f t="shared" si="2"/>
        <v>0</v>
      </c>
      <c r="S19" s="289">
        <f t="shared" si="3"/>
        <v>0</v>
      </c>
      <c r="T19" s="155">
        <f t="shared" si="4"/>
        <v>0</v>
      </c>
      <c r="U19" s="156">
        <f t="shared" si="5"/>
        <v>0</v>
      </c>
      <c r="V19" s="51"/>
      <c r="W19" s="291"/>
      <c r="X19" s="51"/>
      <c r="Z19" s="51"/>
      <c r="AA19" s="383" t="e">
        <f t="shared" si="6"/>
        <v>#REF!</v>
      </c>
      <c r="AB19" s="383"/>
      <c r="AC19" s="383">
        <f t="shared" si="7"/>
        <v>0</v>
      </c>
      <c r="AD19" s="384"/>
      <c r="AE19" s="383"/>
      <c r="AF19" s="384">
        <f t="shared" si="8"/>
        <v>0</v>
      </c>
      <c r="AG19" s="383"/>
      <c r="AH19" s="384">
        <f t="shared" si="9"/>
        <v>0</v>
      </c>
      <c r="AI19" s="385"/>
      <c r="AJ19" s="384">
        <f t="shared" si="10"/>
        <v>0</v>
      </c>
      <c r="AK19" s="383"/>
      <c r="AL19" s="383">
        <f t="shared" si="11"/>
        <v>6</v>
      </c>
      <c r="AM19" s="384">
        <f t="shared" si="12"/>
        <v>0</v>
      </c>
      <c r="AN19" s="384">
        <f t="shared" si="13"/>
        <v>0</v>
      </c>
      <c r="AO19" s="384">
        <f t="shared" si="14"/>
        <v>0</v>
      </c>
    </row>
    <row r="20" s="25" customFormat="1" ht="15" customHeight="1" spans="1:41">
      <c r="A20" s="50"/>
      <c r="B20" s="51"/>
      <c r="C20" s="51"/>
      <c r="D20" s="288"/>
      <c r="E20" s="288"/>
      <c r="F20" s="52"/>
      <c r="G20" s="52"/>
      <c r="H20" s="52"/>
      <c r="I20" s="52"/>
      <c r="J20" s="52"/>
      <c r="K20" s="53"/>
      <c r="L20" s="53"/>
      <c r="M20" s="53"/>
      <c r="N20" s="53"/>
      <c r="O20" s="86">
        <f t="shared" si="0"/>
        <v>0</v>
      </c>
      <c r="P20" s="86">
        <f t="shared" si="1"/>
        <v>0</v>
      </c>
      <c r="Q20" s="55"/>
      <c r="R20" s="382">
        <f t="shared" si="2"/>
        <v>0</v>
      </c>
      <c r="S20" s="289">
        <f t="shared" si="3"/>
        <v>0</v>
      </c>
      <c r="T20" s="155">
        <f t="shared" si="4"/>
        <v>0</v>
      </c>
      <c r="U20" s="156">
        <f t="shared" si="5"/>
        <v>0</v>
      </c>
      <c r="V20" s="51"/>
      <c r="W20" s="291"/>
      <c r="X20" s="51"/>
      <c r="Z20" s="51"/>
      <c r="AA20" s="383" t="e">
        <f t="shared" si="6"/>
        <v>#REF!</v>
      </c>
      <c r="AB20" s="383"/>
      <c r="AC20" s="383">
        <f t="shared" si="7"/>
        <v>0</v>
      </c>
      <c r="AD20" s="384"/>
      <c r="AE20" s="383"/>
      <c r="AF20" s="384">
        <f t="shared" si="8"/>
        <v>0</v>
      </c>
      <c r="AG20" s="383"/>
      <c r="AH20" s="384">
        <f t="shared" si="9"/>
        <v>0</v>
      </c>
      <c r="AI20" s="385"/>
      <c r="AJ20" s="384">
        <f t="shared" si="10"/>
        <v>0</v>
      </c>
      <c r="AK20" s="383"/>
      <c r="AL20" s="383">
        <f t="shared" si="11"/>
        <v>6</v>
      </c>
      <c r="AM20" s="384">
        <f t="shared" si="12"/>
        <v>0</v>
      </c>
      <c r="AN20" s="384">
        <f t="shared" si="13"/>
        <v>0</v>
      </c>
      <c r="AO20" s="384">
        <f t="shared" si="14"/>
        <v>0</v>
      </c>
    </row>
    <row r="21" s="25" customFormat="1" ht="15" customHeight="1" spans="1:41">
      <c r="A21" s="50"/>
      <c r="B21" s="51"/>
      <c r="C21" s="51"/>
      <c r="D21" s="288"/>
      <c r="E21" s="288"/>
      <c r="F21" s="52"/>
      <c r="G21" s="52"/>
      <c r="H21" s="52"/>
      <c r="I21" s="52"/>
      <c r="J21" s="52"/>
      <c r="K21" s="53"/>
      <c r="L21" s="53"/>
      <c r="M21" s="53"/>
      <c r="N21" s="53"/>
      <c r="O21" s="86">
        <f t="shared" si="0"/>
        <v>0</v>
      </c>
      <c r="P21" s="86">
        <f t="shared" si="1"/>
        <v>0</v>
      </c>
      <c r="Q21" s="55"/>
      <c r="R21" s="382">
        <f t="shared" si="2"/>
        <v>0</v>
      </c>
      <c r="S21" s="289">
        <f t="shared" si="3"/>
        <v>0</v>
      </c>
      <c r="T21" s="155">
        <f t="shared" si="4"/>
        <v>0</v>
      </c>
      <c r="U21" s="156">
        <f t="shared" si="5"/>
        <v>0</v>
      </c>
      <c r="V21" s="51"/>
      <c r="W21" s="291"/>
      <c r="X21" s="51"/>
      <c r="Z21" s="51"/>
      <c r="AA21" s="383" t="e">
        <f t="shared" si="6"/>
        <v>#REF!</v>
      </c>
      <c r="AB21" s="383"/>
      <c r="AC21" s="383">
        <f t="shared" si="7"/>
        <v>0</v>
      </c>
      <c r="AD21" s="384"/>
      <c r="AE21" s="383"/>
      <c r="AF21" s="384">
        <f t="shared" si="8"/>
        <v>0</v>
      </c>
      <c r="AG21" s="383"/>
      <c r="AH21" s="384">
        <f t="shared" si="9"/>
        <v>0</v>
      </c>
      <c r="AI21" s="385"/>
      <c r="AJ21" s="384">
        <f t="shared" si="10"/>
        <v>0</v>
      </c>
      <c r="AK21" s="383"/>
      <c r="AL21" s="383">
        <f t="shared" si="11"/>
        <v>6</v>
      </c>
      <c r="AM21" s="384">
        <f t="shared" si="12"/>
        <v>0</v>
      </c>
      <c r="AN21" s="384">
        <f t="shared" si="13"/>
        <v>0</v>
      </c>
      <c r="AO21" s="384">
        <f t="shared" si="14"/>
        <v>0</v>
      </c>
    </row>
    <row r="22" s="25" customFormat="1" ht="15" customHeight="1" spans="1:41">
      <c r="A22" s="50"/>
      <c r="B22" s="51"/>
      <c r="C22" s="51"/>
      <c r="D22" s="288"/>
      <c r="E22" s="288"/>
      <c r="F22" s="52"/>
      <c r="G22" s="52"/>
      <c r="H22" s="52"/>
      <c r="I22" s="52"/>
      <c r="J22" s="52"/>
      <c r="K22" s="53"/>
      <c r="L22" s="53"/>
      <c r="M22" s="53"/>
      <c r="N22" s="53"/>
      <c r="O22" s="86">
        <f t="shared" si="0"/>
        <v>0</v>
      </c>
      <c r="P22" s="86">
        <f t="shared" si="1"/>
        <v>0</v>
      </c>
      <c r="Q22" s="55"/>
      <c r="R22" s="382">
        <f t="shared" si="2"/>
        <v>0</v>
      </c>
      <c r="S22" s="289">
        <f t="shared" si="3"/>
        <v>0</v>
      </c>
      <c r="T22" s="155">
        <f t="shared" si="4"/>
        <v>0</v>
      </c>
      <c r="U22" s="156">
        <f t="shared" si="5"/>
        <v>0</v>
      </c>
      <c r="V22" s="51"/>
      <c r="W22" s="291"/>
      <c r="X22" s="51"/>
      <c r="Z22" s="51"/>
      <c r="AA22" s="383" t="e">
        <f t="shared" si="6"/>
        <v>#REF!</v>
      </c>
      <c r="AB22" s="383"/>
      <c r="AC22" s="383">
        <f t="shared" si="7"/>
        <v>0</v>
      </c>
      <c r="AD22" s="384"/>
      <c r="AE22" s="383"/>
      <c r="AF22" s="384">
        <f t="shared" si="8"/>
        <v>0</v>
      </c>
      <c r="AG22" s="383"/>
      <c r="AH22" s="384">
        <f t="shared" si="9"/>
        <v>0</v>
      </c>
      <c r="AI22" s="385"/>
      <c r="AJ22" s="384">
        <f t="shared" si="10"/>
        <v>0</v>
      </c>
      <c r="AK22" s="383"/>
      <c r="AL22" s="383">
        <f t="shared" si="11"/>
        <v>6</v>
      </c>
      <c r="AM22" s="384">
        <f t="shared" si="12"/>
        <v>0</v>
      </c>
      <c r="AN22" s="384">
        <f t="shared" si="13"/>
        <v>0</v>
      </c>
      <c r="AO22" s="384">
        <f t="shared" si="14"/>
        <v>0</v>
      </c>
    </row>
    <row r="23" s="25" customFormat="1" ht="15" customHeight="1" spans="1:41">
      <c r="A23" s="50"/>
      <c r="B23" s="51"/>
      <c r="C23" s="51"/>
      <c r="D23" s="288"/>
      <c r="E23" s="288"/>
      <c r="F23" s="52"/>
      <c r="G23" s="52"/>
      <c r="H23" s="52"/>
      <c r="I23" s="52"/>
      <c r="J23" s="52"/>
      <c r="K23" s="53"/>
      <c r="L23" s="53"/>
      <c r="M23" s="53"/>
      <c r="N23" s="53"/>
      <c r="O23" s="86">
        <f t="shared" si="0"/>
        <v>0</v>
      </c>
      <c r="P23" s="86">
        <f t="shared" si="1"/>
        <v>0</v>
      </c>
      <c r="Q23" s="55"/>
      <c r="R23" s="382">
        <f t="shared" si="2"/>
        <v>0</v>
      </c>
      <c r="S23" s="289">
        <f t="shared" si="3"/>
        <v>0</v>
      </c>
      <c r="T23" s="155">
        <f t="shared" si="4"/>
        <v>0</v>
      </c>
      <c r="U23" s="156">
        <f t="shared" si="5"/>
        <v>0</v>
      </c>
      <c r="V23" s="51"/>
      <c r="W23" s="291"/>
      <c r="X23" s="51"/>
      <c r="Z23" s="51"/>
      <c r="AA23" s="383" t="e">
        <f t="shared" si="6"/>
        <v>#REF!</v>
      </c>
      <c r="AB23" s="383"/>
      <c r="AC23" s="383">
        <f t="shared" si="7"/>
        <v>0</v>
      </c>
      <c r="AD23" s="384"/>
      <c r="AE23" s="383"/>
      <c r="AF23" s="384">
        <f t="shared" si="8"/>
        <v>0</v>
      </c>
      <c r="AG23" s="383"/>
      <c r="AH23" s="384">
        <f t="shared" si="9"/>
        <v>0</v>
      </c>
      <c r="AI23" s="385"/>
      <c r="AJ23" s="384">
        <f t="shared" si="10"/>
        <v>0</v>
      </c>
      <c r="AK23" s="383"/>
      <c r="AL23" s="383">
        <f t="shared" si="11"/>
        <v>6</v>
      </c>
      <c r="AM23" s="384">
        <f t="shared" si="12"/>
        <v>0</v>
      </c>
      <c r="AN23" s="384">
        <f t="shared" si="13"/>
        <v>0</v>
      </c>
      <c r="AO23" s="384">
        <f t="shared" si="14"/>
        <v>0</v>
      </c>
    </row>
    <row r="24" s="25" customFormat="1" ht="15" customHeight="1" spans="1:41">
      <c r="A24" s="50"/>
      <c r="B24" s="51"/>
      <c r="C24" s="51"/>
      <c r="D24" s="288"/>
      <c r="E24" s="288"/>
      <c r="F24" s="52"/>
      <c r="G24" s="52"/>
      <c r="H24" s="52"/>
      <c r="I24" s="52"/>
      <c r="J24" s="52"/>
      <c r="K24" s="53"/>
      <c r="L24" s="53"/>
      <c r="M24" s="53"/>
      <c r="N24" s="53"/>
      <c r="O24" s="86">
        <f t="shared" si="0"/>
        <v>0</v>
      </c>
      <c r="P24" s="86">
        <f t="shared" si="1"/>
        <v>0</v>
      </c>
      <c r="Q24" s="55"/>
      <c r="R24" s="382">
        <f t="shared" si="2"/>
        <v>0</v>
      </c>
      <c r="S24" s="289">
        <f t="shared" si="3"/>
        <v>0</v>
      </c>
      <c r="T24" s="155">
        <f t="shared" si="4"/>
        <v>0</v>
      </c>
      <c r="U24" s="156">
        <f t="shared" si="5"/>
        <v>0</v>
      </c>
      <c r="V24" s="51"/>
      <c r="W24" s="291"/>
      <c r="X24" s="51"/>
      <c r="Z24" s="51"/>
      <c r="AA24" s="383" t="e">
        <f t="shared" si="6"/>
        <v>#REF!</v>
      </c>
      <c r="AB24" s="383"/>
      <c r="AC24" s="383">
        <f t="shared" si="7"/>
        <v>0</v>
      </c>
      <c r="AD24" s="384"/>
      <c r="AE24" s="383"/>
      <c r="AF24" s="384">
        <f t="shared" si="8"/>
        <v>0</v>
      </c>
      <c r="AG24" s="383"/>
      <c r="AH24" s="384">
        <f t="shared" si="9"/>
        <v>0</v>
      </c>
      <c r="AI24" s="385"/>
      <c r="AJ24" s="384">
        <f t="shared" si="10"/>
        <v>0</v>
      </c>
      <c r="AK24" s="383"/>
      <c r="AL24" s="383">
        <f t="shared" si="11"/>
        <v>6</v>
      </c>
      <c r="AM24" s="384">
        <f t="shared" si="12"/>
        <v>0</v>
      </c>
      <c r="AN24" s="384">
        <f t="shared" si="13"/>
        <v>0</v>
      </c>
      <c r="AO24" s="384">
        <f t="shared" si="14"/>
        <v>0</v>
      </c>
    </row>
    <row r="25" s="25" customFormat="1" ht="15" customHeight="1" spans="1:41">
      <c r="A25" s="50"/>
      <c r="B25" s="51"/>
      <c r="C25" s="51"/>
      <c r="D25" s="288"/>
      <c r="E25" s="288"/>
      <c r="F25" s="52"/>
      <c r="G25" s="52"/>
      <c r="H25" s="52"/>
      <c r="I25" s="52"/>
      <c r="J25" s="52"/>
      <c r="K25" s="53"/>
      <c r="L25" s="53"/>
      <c r="M25" s="53"/>
      <c r="N25" s="53"/>
      <c r="O25" s="86">
        <f t="shared" si="0"/>
        <v>0</v>
      </c>
      <c r="P25" s="86">
        <f t="shared" si="1"/>
        <v>0</v>
      </c>
      <c r="Q25" s="55"/>
      <c r="R25" s="382">
        <f t="shared" si="2"/>
        <v>0</v>
      </c>
      <c r="S25" s="289">
        <f t="shared" si="3"/>
        <v>0</v>
      </c>
      <c r="T25" s="155">
        <f t="shared" si="4"/>
        <v>0</v>
      </c>
      <c r="U25" s="156">
        <f t="shared" si="5"/>
        <v>0</v>
      </c>
      <c r="V25" s="51"/>
      <c r="W25" s="291"/>
      <c r="X25" s="51"/>
      <c r="Z25" s="51"/>
      <c r="AA25" s="383" t="e">
        <f t="shared" si="6"/>
        <v>#REF!</v>
      </c>
      <c r="AB25" s="383"/>
      <c r="AC25" s="383">
        <f t="shared" si="7"/>
        <v>0</v>
      </c>
      <c r="AD25" s="384"/>
      <c r="AE25" s="383"/>
      <c r="AF25" s="384">
        <f t="shared" si="8"/>
        <v>0</v>
      </c>
      <c r="AG25" s="383"/>
      <c r="AH25" s="384">
        <f t="shared" si="9"/>
        <v>0</v>
      </c>
      <c r="AI25" s="385"/>
      <c r="AJ25" s="384">
        <f t="shared" si="10"/>
        <v>0</v>
      </c>
      <c r="AK25" s="383"/>
      <c r="AL25" s="383">
        <f t="shared" si="11"/>
        <v>6</v>
      </c>
      <c r="AM25" s="384">
        <f t="shared" si="12"/>
        <v>0</v>
      </c>
      <c r="AN25" s="384">
        <f t="shared" si="13"/>
        <v>0</v>
      </c>
      <c r="AO25" s="384">
        <f t="shared" si="14"/>
        <v>0</v>
      </c>
    </row>
    <row r="26" s="25" customFormat="1" ht="15" customHeight="1" spans="1:41">
      <c r="A26" s="50"/>
      <c r="B26" s="51"/>
      <c r="C26" s="51"/>
      <c r="D26" s="288"/>
      <c r="E26" s="288"/>
      <c r="F26" s="52"/>
      <c r="G26" s="52"/>
      <c r="H26" s="52"/>
      <c r="I26" s="52"/>
      <c r="J26" s="52"/>
      <c r="K26" s="53"/>
      <c r="L26" s="53"/>
      <c r="M26" s="53"/>
      <c r="N26" s="53"/>
      <c r="O26" s="86">
        <f t="shared" si="0"/>
        <v>0</v>
      </c>
      <c r="P26" s="86">
        <f t="shared" si="1"/>
        <v>0</v>
      </c>
      <c r="Q26" s="55"/>
      <c r="R26" s="382">
        <f t="shared" si="2"/>
        <v>0</v>
      </c>
      <c r="S26" s="289">
        <f t="shared" si="3"/>
        <v>0</v>
      </c>
      <c r="T26" s="155">
        <f t="shared" si="4"/>
        <v>0</v>
      </c>
      <c r="U26" s="156">
        <f t="shared" si="5"/>
        <v>0</v>
      </c>
      <c r="V26" s="51"/>
      <c r="W26" s="291"/>
      <c r="X26" s="51"/>
      <c r="Z26" s="51"/>
      <c r="AA26" s="383" t="e">
        <f t="shared" si="6"/>
        <v>#REF!</v>
      </c>
      <c r="AB26" s="383"/>
      <c r="AC26" s="383">
        <f t="shared" si="7"/>
        <v>0</v>
      </c>
      <c r="AD26" s="384"/>
      <c r="AE26" s="383"/>
      <c r="AF26" s="384">
        <f t="shared" si="8"/>
        <v>0</v>
      </c>
      <c r="AG26" s="383"/>
      <c r="AH26" s="384">
        <f t="shared" si="9"/>
        <v>0</v>
      </c>
      <c r="AI26" s="385"/>
      <c r="AJ26" s="384">
        <f t="shared" si="10"/>
        <v>0</v>
      </c>
      <c r="AK26" s="383"/>
      <c r="AL26" s="383">
        <f t="shared" si="11"/>
        <v>6</v>
      </c>
      <c r="AM26" s="384">
        <f t="shared" si="12"/>
        <v>0</v>
      </c>
      <c r="AN26" s="384">
        <f t="shared" si="13"/>
        <v>0</v>
      </c>
      <c r="AO26" s="384">
        <f t="shared" si="14"/>
        <v>0</v>
      </c>
    </row>
    <row r="27" s="25" customFormat="1" ht="15" customHeight="1" spans="1:41">
      <c r="A27" s="50"/>
      <c r="B27" s="51"/>
      <c r="C27" s="51"/>
      <c r="D27" s="288"/>
      <c r="E27" s="288"/>
      <c r="F27" s="52"/>
      <c r="G27" s="52"/>
      <c r="H27" s="52"/>
      <c r="I27" s="52"/>
      <c r="J27" s="52"/>
      <c r="K27" s="53"/>
      <c r="L27" s="53"/>
      <c r="M27" s="53"/>
      <c r="N27" s="53"/>
      <c r="O27" s="86">
        <f t="shared" si="0"/>
        <v>0</v>
      </c>
      <c r="P27" s="86">
        <f t="shared" si="1"/>
        <v>0</v>
      </c>
      <c r="Q27" s="55"/>
      <c r="R27" s="382">
        <f t="shared" si="2"/>
        <v>0</v>
      </c>
      <c r="S27" s="289">
        <f t="shared" si="3"/>
        <v>0</v>
      </c>
      <c r="T27" s="155">
        <f t="shared" si="4"/>
        <v>0</v>
      </c>
      <c r="U27" s="156">
        <f t="shared" si="5"/>
        <v>0</v>
      </c>
      <c r="V27" s="51"/>
      <c r="W27" s="291"/>
      <c r="X27" s="51"/>
      <c r="Z27" s="51"/>
      <c r="AA27" s="383" t="e">
        <f t="shared" si="6"/>
        <v>#REF!</v>
      </c>
      <c r="AB27" s="383"/>
      <c r="AC27" s="383">
        <f t="shared" si="7"/>
        <v>0</v>
      </c>
      <c r="AD27" s="384"/>
      <c r="AE27" s="383"/>
      <c r="AF27" s="384">
        <f t="shared" si="8"/>
        <v>0</v>
      </c>
      <c r="AG27" s="383"/>
      <c r="AH27" s="384">
        <f t="shared" si="9"/>
        <v>0</v>
      </c>
      <c r="AI27" s="385"/>
      <c r="AJ27" s="384">
        <f t="shared" si="10"/>
        <v>0</v>
      </c>
      <c r="AK27" s="383"/>
      <c r="AL27" s="383">
        <f t="shared" si="11"/>
        <v>6</v>
      </c>
      <c r="AM27" s="384">
        <f t="shared" si="12"/>
        <v>0</v>
      </c>
      <c r="AN27" s="384">
        <f t="shared" si="13"/>
        <v>0</v>
      </c>
      <c r="AO27" s="384">
        <f t="shared" si="14"/>
        <v>0</v>
      </c>
    </row>
    <row r="28" s="25" customFormat="1" ht="15" customHeight="1" spans="1:41">
      <c r="A28" s="50"/>
      <c r="B28" s="51"/>
      <c r="C28" s="51"/>
      <c r="D28" s="288"/>
      <c r="E28" s="288"/>
      <c r="F28" s="52"/>
      <c r="G28" s="52"/>
      <c r="H28" s="52"/>
      <c r="I28" s="52"/>
      <c r="J28" s="52"/>
      <c r="K28" s="53"/>
      <c r="L28" s="53"/>
      <c r="M28" s="53"/>
      <c r="N28" s="53"/>
      <c r="O28" s="86">
        <f t="shared" si="0"/>
        <v>0</v>
      </c>
      <c r="P28" s="86">
        <f t="shared" si="1"/>
        <v>0</v>
      </c>
      <c r="Q28" s="55"/>
      <c r="R28" s="382">
        <f t="shared" si="2"/>
        <v>0</v>
      </c>
      <c r="S28" s="289">
        <f t="shared" si="3"/>
        <v>0</v>
      </c>
      <c r="T28" s="155">
        <f t="shared" si="4"/>
        <v>0</v>
      </c>
      <c r="U28" s="156">
        <f t="shared" si="5"/>
        <v>0</v>
      </c>
      <c r="V28" s="51"/>
      <c r="W28" s="291"/>
      <c r="X28" s="51"/>
      <c r="Z28" s="51"/>
      <c r="AA28" s="383" t="e">
        <f t="shared" si="6"/>
        <v>#REF!</v>
      </c>
      <c r="AB28" s="383"/>
      <c r="AC28" s="383">
        <f t="shared" si="7"/>
        <v>0</v>
      </c>
      <c r="AD28" s="384"/>
      <c r="AE28" s="383"/>
      <c r="AF28" s="384">
        <f t="shared" si="8"/>
        <v>0</v>
      </c>
      <c r="AG28" s="383"/>
      <c r="AH28" s="384">
        <f t="shared" si="9"/>
        <v>0</v>
      </c>
      <c r="AI28" s="385"/>
      <c r="AJ28" s="384">
        <f t="shared" si="10"/>
        <v>0</v>
      </c>
      <c r="AK28" s="383"/>
      <c r="AL28" s="383">
        <f t="shared" si="11"/>
        <v>6</v>
      </c>
      <c r="AM28" s="384">
        <f t="shared" si="12"/>
        <v>0</v>
      </c>
      <c r="AN28" s="384">
        <f t="shared" si="13"/>
        <v>0</v>
      </c>
      <c r="AO28" s="384">
        <f t="shared" si="14"/>
        <v>0</v>
      </c>
    </row>
    <row r="29" s="25" customFormat="1" ht="15" customHeight="1" spans="1:41">
      <c r="A29" s="50"/>
      <c r="B29" s="51"/>
      <c r="C29" s="51"/>
      <c r="D29" s="288"/>
      <c r="E29" s="288"/>
      <c r="F29" s="52"/>
      <c r="G29" s="52"/>
      <c r="H29" s="52"/>
      <c r="I29" s="52"/>
      <c r="J29" s="52"/>
      <c r="K29" s="53"/>
      <c r="L29" s="53"/>
      <c r="M29" s="53"/>
      <c r="N29" s="53"/>
      <c r="O29" s="86">
        <f t="shared" si="0"/>
        <v>0</v>
      </c>
      <c r="P29" s="86">
        <f t="shared" si="1"/>
        <v>0</v>
      </c>
      <c r="Q29" s="55"/>
      <c r="R29" s="382">
        <f t="shared" si="2"/>
        <v>0</v>
      </c>
      <c r="S29" s="289">
        <f t="shared" si="3"/>
        <v>0</v>
      </c>
      <c r="T29" s="155">
        <f t="shared" si="4"/>
        <v>0</v>
      </c>
      <c r="U29" s="156">
        <f t="shared" si="5"/>
        <v>0</v>
      </c>
      <c r="V29" s="51"/>
      <c r="W29" s="291"/>
      <c r="X29" s="51"/>
      <c r="Z29" s="51"/>
      <c r="AA29" s="383" t="e">
        <f t="shared" si="6"/>
        <v>#REF!</v>
      </c>
      <c r="AB29" s="383"/>
      <c r="AC29" s="383">
        <f t="shared" si="7"/>
        <v>0</v>
      </c>
      <c r="AD29" s="384"/>
      <c r="AE29" s="383"/>
      <c r="AF29" s="384">
        <f t="shared" si="8"/>
        <v>0</v>
      </c>
      <c r="AG29" s="383"/>
      <c r="AH29" s="384">
        <f t="shared" si="9"/>
        <v>0</v>
      </c>
      <c r="AI29" s="385"/>
      <c r="AJ29" s="384">
        <f t="shared" si="10"/>
        <v>0</v>
      </c>
      <c r="AK29" s="383"/>
      <c r="AL29" s="383">
        <f t="shared" si="11"/>
        <v>6</v>
      </c>
      <c r="AM29" s="384">
        <f t="shared" si="12"/>
        <v>0</v>
      </c>
      <c r="AN29" s="384">
        <f t="shared" si="13"/>
        <v>0</v>
      </c>
      <c r="AO29" s="384">
        <f t="shared" si="14"/>
        <v>0</v>
      </c>
    </row>
    <row r="30" s="25" customFormat="1" ht="15" customHeight="1" spans="1:41">
      <c r="A30" s="50"/>
      <c r="B30" s="51"/>
      <c r="C30" s="51"/>
      <c r="D30" s="288"/>
      <c r="E30" s="288"/>
      <c r="F30" s="52"/>
      <c r="G30" s="52"/>
      <c r="H30" s="52"/>
      <c r="I30" s="52"/>
      <c r="J30" s="52"/>
      <c r="K30" s="53"/>
      <c r="L30" s="53"/>
      <c r="M30" s="53"/>
      <c r="N30" s="53"/>
      <c r="O30" s="86">
        <f t="shared" si="0"/>
        <v>0</v>
      </c>
      <c r="P30" s="86">
        <f t="shared" si="1"/>
        <v>0</v>
      </c>
      <c r="Q30" s="55"/>
      <c r="R30" s="382">
        <f t="shared" si="2"/>
        <v>0</v>
      </c>
      <c r="S30" s="289">
        <f t="shared" si="3"/>
        <v>0</v>
      </c>
      <c r="T30" s="155">
        <f t="shared" si="4"/>
        <v>0</v>
      </c>
      <c r="U30" s="156">
        <f t="shared" si="5"/>
        <v>0</v>
      </c>
      <c r="V30" s="51"/>
      <c r="W30" s="291"/>
      <c r="X30" s="51"/>
      <c r="Z30" s="51"/>
      <c r="AA30" s="383" t="e">
        <f t="shared" si="6"/>
        <v>#REF!</v>
      </c>
      <c r="AB30" s="383"/>
      <c r="AC30" s="383">
        <f t="shared" si="7"/>
        <v>0</v>
      </c>
      <c r="AD30" s="384"/>
      <c r="AE30" s="383"/>
      <c r="AF30" s="384">
        <f t="shared" si="8"/>
        <v>0</v>
      </c>
      <c r="AG30" s="383"/>
      <c r="AH30" s="384">
        <f t="shared" si="9"/>
        <v>0</v>
      </c>
      <c r="AI30" s="385"/>
      <c r="AJ30" s="384">
        <f t="shared" si="10"/>
        <v>0</v>
      </c>
      <c r="AK30" s="383"/>
      <c r="AL30" s="383">
        <f t="shared" si="11"/>
        <v>6</v>
      </c>
      <c r="AM30" s="384">
        <f t="shared" si="12"/>
        <v>0</v>
      </c>
      <c r="AN30" s="384">
        <f t="shared" si="13"/>
        <v>0</v>
      </c>
      <c r="AO30" s="384">
        <f t="shared" si="14"/>
        <v>0</v>
      </c>
    </row>
    <row r="31" s="25" customFormat="1" ht="15" customHeight="1" spans="1:41">
      <c r="A31" s="50"/>
      <c r="B31" s="51"/>
      <c r="C31" s="51"/>
      <c r="D31" s="288"/>
      <c r="E31" s="288"/>
      <c r="F31" s="52"/>
      <c r="G31" s="52"/>
      <c r="H31" s="52"/>
      <c r="I31" s="52"/>
      <c r="J31" s="52"/>
      <c r="K31" s="53"/>
      <c r="L31" s="53"/>
      <c r="M31" s="53"/>
      <c r="N31" s="53"/>
      <c r="O31" s="86">
        <f t="shared" si="0"/>
        <v>0</v>
      </c>
      <c r="P31" s="86">
        <f t="shared" si="1"/>
        <v>0</v>
      </c>
      <c r="Q31" s="55"/>
      <c r="R31" s="382">
        <f t="shared" si="2"/>
        <v>0</v>
      </c>
      <c r="S31" s="289">
        <f t="shared" si="3"/>
        <v>0</v>
      </c>
      <c r="T31" s="155">
        <f t="shared" si="4"/>
        <v>0</v>
      </c>
      <c r="U31" s="156">
        <f t="shared" si="5"/>
        <v>0</v>
      </c>
      <c r="V31" s="51"/>
      <c r="W31" s="291"/>
      <c r="X31" s="51"/>
      <c r="Z31" s="51"/>
      <c r="AA31" s="383" t="e">
        <f t="shared" si="6"/>
        <v>#REF!</v>
      </c>
      <c r="AB31" s="383"/>
      <c r="AC31" s="383">
        <f t="shared" si="7"/>
        <v>0</v>
      </c>
      <c r="AD31" s="384"/>
      <c r="AE31" s="383"/>
      <c r="AF31" s="384">
        <f t="shared" si="8"/>
        <v>0</v>
      </c>
      <c r="AG31" s="383"/>
      <c r="AH31" s="384">
        <f t="shared" si="9"/>
        <v>0</v>
      </c>
      <c r="AI31" s="385"/>
      <c r="AJ31" s="384">
        <f t="shared" si="10"/>
        <v>0</v>
      </c>
      <c r="AK31" s="383"/>
      <c r="AL31" s="383">
        <f t="shared" si="11"/>
        <v>6</v>
      </c>
      <c r="AM31" s="384">
        <f t="shared" si="12"/>
        <v>0</v>
      </c>
      <c r="AN31" s="384">
        <f t="shared" si="13"/>
        <v>0</v>
      </c>
      <c r="AO31" s="384">
        <f t="shared" si="14"/>
        <v>0</v>
      </c>
    </row>
    <row r="32" s="25" customFormat="1" ht="15" customHeight="1" spans="1:41">
      <c r="A32" s="50"/>
      <c r="B32" s="51"/>
      <c r="C32" s="51"/>
      <c r="D32" s="288"/>
      <c r="E32" s="288"/>
      <c r="F32" s="52"/>
      <c r="G32" s="52"/>
      <c r="H32" s="52"/>
      <c r="I32" s="52"/>
      <c r="J32" s="52"/>
      <c r="K32" s="53"/>
      <c r="L32" s="53"/>
      <c r="M32" s="53"/>
      <c r="N32" s="53"/>
      <c r="O32" s="86">
        <f t="shared" si="0"/>
        <v>0</v>
      </c>
      <c r="P32" s="86">
        <f t="shared" si="1"/>
        <v>0</v>
      </c>
      <c r="Q32" s="55"/>
      <c r="R32" s="382">
        <f t="shared" si="2"/>
        <v>0</v>
      </c>
      <c r="S32" s="289">
        <f t="shared" si="3"/>
        <v>0</v>
      </c>
      <c r="T32" s="155">
        <f t="shared" si="4"/>
        <v>0</v>
      </c>
      <c r="U32" s="156">
        <f t="shared" si="5"/>
        <v>0</v>
      </c>
      <c r="V32" s="51"/>
      <c r="W32" s="291"/>
      <c r="X32" s="51"/>
      <c r="Z32" s="51"/>
      <c r="AA32" s="383" t="e">
        <f t="shared" si="6"/>
        <v>#REF!</v>
      </c>
      <c r="AB32" s="383"/>
      <c r="AC32" s="383">
        <f t="shared" si="7"/>
        <v>0</v>
      </c>
      <c r="AD32" s="384"/>
      <c r="AE32" s="383"/>
      <c r="AF32" s="384">
        <f t="shared" si="8"/>
        <v>0</v>
      </c>
      <c r="AG32" s="383"/>
      <c r="AH32" s="384">
        <f t="shared" si="9"/>
        <v>0</v>
      </c>
      <c r="AI32" s="385"/>
      <c r="AJ32" s="384">
        <f t="shared" si="10"/>
        <v>0</v>
      </c>
      <c r="AK32" s="383"/>
      <c r="AL32" s="383">
        <f t="shared" si="11"/>
        <v>6</v>
      </c>
      <c r="AM32" s="384">
        <f t="shared" si="12"/>
        <v>0</v>
      </c>
      <c r="AN32" s="384">
        <f t="shared" si="13"/>
        <v>0</v>
      </c>
      <c r="AO32" s="384">
        <f t="shared" si="14"/>
        <v>0</v>
      </c>
    </row>
    <row r="33" s="25" customFormat="1" ht="15" customHeight="1" spans="1:41">
      <c r="A33" s="50"/>
      <c r="B33" s="51"/>
      <c r="C33" s="51"/>
      <c r="D33" s="288"/>
      <c r="E33" s="288"/>
      <c r="F33" s="52"/>
      <c r="G33" s="52"/>
      <c r="H33" s="52"/>
      <c r="I33" s="52"/>
      <c r="J33" s="52"/>
      <c r="K33" s="53"/>
      <c r="L33" s="53"/>
      <c r="M33" s="53"/>
      <c r="N33" s="53"/>
      <c r="O33" s="86">
        <f t="shared" si="0"/>
        <v>0</v>
      </c>
      <c r="P33" s="86">
        <f t="shared" si="1"/>
        <v>0</v>
      </c>
      <c r="Q33" s="55"/>
      <c r="R33" s="382">
        <f t="shared" si="2"/>
        <v>0</v>
      </c>
      <c r="S33" s="289">
        <f t="shared" si="3"/>
        <v>0</v>
      </c>
      <c r="T33" s="155">
        <f t="shared" si="4"/>
        <v>0</v>
      </c>
      <c r="U33" s="156">
        <f t="shared" si="5"/>
        <v>0</v>
      </c>
      <c r="V33" s="51"/>
      <c r="W33" s="291"/>
      <c r="X33" s="51"/>
      <c r="Z33" s="51"/>
      <c r="AA33" s="383" t="e">
        <f t="shared" si="6"/>
        <v>#REF!</v>
      </c>
      <c r="AB33" s="383"/>
      <c r="AC33" s="383">
        <f t="shared" si="7"/>
        <v>0</v>
      </c>
      <c r="AD33" s="384"/>
      <c r="AE33" s="383"/>
      <c r="AF33" s="384">
        <f t="shared" si="8"/>
        <v>0</v>
      </c>
      <c r="AG33" s="383"/>
      <c r="AH33" s="384">
        <f t="shared" si="9"/>
        <v>0</v>
      </c>
      <c r="AI33" s="385"/>
      <c r="AJ33" s="384">
        <f t="shared" si="10"/>
        <v>0</v>
      </c>
      <c r="AK33" s="383"/>
      <c r="AL33" s="383">
        <f t="shared" si="11"/>
        <v>6</v>
      </c>
      <c r="AM33" s="384">
        <f t="shared" si="12"/>
        <v>0</v>
      </c>
      <c r="AN33" s="384">
        <f t="shared" si="13"/>
        <v>0</v>
      </c>
      <c r="AO33" s="384">
        <f t="shared" si="14"/>
        <v>0</v>
      </c>
    </row>
    <row r="34" s="26" customFormat="1" ht="15" customHeight="1" spans="1:41">
      <c r="A34" s="226" t="s">
        <v>573</v>
      </c>
      <c r="B34" s="297"/>
      <c r="C34" s="227"/>
      <c r="D34" s="293"/>
      <c r="E34" s="293"/>
      <c r="F34" s="58"/>
      <c r="G34" s="58"/>
      <c r="H34" s="58"/>
      <c r="I34" s="58"/>
      <c r="J34" s="58"/>
      <c r="K34" s="54">
        <f t="shared" ref="K34:P34" si="15">ROUND(SUM(K8:K33),2)</f>
        <v>0</v>
      </c>
      <c r="L34" s="54">
        <f t="shared" si="15"/>
        <v>0</v>
      </c>
      <c r="M34" s="54">
        <f t="shared" si="15"/>
        <v>0</v>
      </c>
      <c r="N34" s="54">
        <f t="shared" si="15"/>
        <v>0</v>
      </c>
      <c r="O34" s="54">
        <f t="shared" si="15"/>
        <v>0</v>
      </c>
      <c r="P34" s="54">
        <f t="shared" si="15"/>
        <v>0</v>
      </c>
      <c r="Q34" s="292"/>
      <c r="R34" s="292">
        <f>ROUND(SUM(R8:R33),2)</f>
        <v>0</v>
      </c>
      <c r="S34" s="289"/>
      <c r="T34" s="292">
        <f>ROUND(SUM(T8:T33),2)</f>
        <v>0</v>
      </c>
      <c r="U34" s="183">
        <f t="shared" si="5"/>
        <v>0</v>
      </c>
      <c r="V34" s="56"/>
      <c r="W34" s="294"/>
      <c r="X34" s="56"/>
      <c r="Z34" s="56"/>
      <c r="AA34" s="56"/>
      <c r="AB34" s="56"/>
      <c r="AC34" s="56"/>
      <c r="AD34" s="56"/>
      <c r="AE34" s="56"/>
      <c r="AF34" s="56"/>
      <c r="AG34" s="56"/>
      <c r="AH34" s="56"/>
      <c r="AI34" s="56"/>
      <c r="AJ34" s="56"/>
      <c r="AK34" s="56"/>
      <c r="AL34" s="56"/>
      <c r="AM34" s="56"/>
      <c r="AN34" s="56"/>
      <c r="AO34" s="56"/>
    </row>
    <row r="35" s="25" customFormat="1" ht="15" customHeight="1" spans="1:41">
      <c r="A35" s="228" t="s">
        <v>574</v>
      </c>
      <c r="B35" s="298"/>
      <c r="C35" s="229"/>
      <c r="D35" s="288"/>
      <c r="E35" s="288"/>
      <c r="F35" s="52"/>
      <c r="G35" s="52"/>
      <c r="H35" s="52"/>
      <c r="I35" s="52"/>
      <c r="J35" s="52"/>
      <c r="K35" s="55"/>
      <c r="L35" s="55"/>
      <c r="M35" s="55"/>
      <c r="N35" s="55"/>
      <c r="O35" s="86">
        <f>K35+M35</f>
        <v>0</v>
      </c>
      <c r="P35" s="86">
        <f>L35+N35</f>
        <v>0</v>
      </c>
      <c r="Q35" s="55"/>
      <c r="R35" s="55"/>
      <c r="S35" s="289"/>
      <c r="T35" s="155">
        <f t="shared" si="4"/>
        <v>0</v>
      </c>
      <c r="U35" s="156">
        <f t="shared" si="5"/>
        <v>0</v>
      </c>
      <c r="V35" s="51"/>
      <c r="W35" s="291"/>
      <c r="X35" s="51"/>
      <c r="Z35" s="51"/>
      <c r="AA35" s="51"/>
      <c r="AB35" s="51"/>
      <c r="AC35" s="51"/>
      <c r="AD35" s="51"/>
      <c r="AE35" s="51"/>
      <c r="AF35" s="51"/>
      <c r="AG35" s="51"/>
      <c r="AH35" s="51"/>
      <c r="AI35" s="51"/>
      <c r="AJ35" s="51"/>
      <c r="AK35" s="51"/>
      <c r="AL35" s="51"/>
      <c r="AM35" s="51"/>
      <c r="AN35" s="51"/>
      <c r="AO35" s="51"/>
    </row>
    <row r="36" s="26" customFormat="1" ht="15" customHeight="1" spans="1:41">
      <c r="A36" s="226" t="s">
        <v>573</v>
      </c>
      <c r="B36" s="297"/>
      <c r="C36" s="227"/>
      <c r="D36" s="56"/>
      <c r="E36" s="56"/>
      <c r="F36" s="58"/>
      <c r="G36" s="58"/>
      <c r="H36" s="58"/>
      <c r="I36" s="58"/>
      <c r="J36" s="58"/>
      <c r="K36" s="54">
        <f t="shared" ref="K36:P36" si="16">K34-K35</f>
        <v>0</v>
      </c>
      <c r="L36" s="54">
        <f t="shared" si="16"/>
        <v>0</v>
      </c>
      <c r="M36" s="54">
        <f t="shared" si="16"/>
        <v>0</v>
      </c>
      <c r="N36" s="54">
        <f t="shared" si="16"/>
        <v>0</v>
      </c>
      <c r="O36" s="54">
        <f t="shared" si="16"/>
        <v>0</v>
      </c>
      <c r="P36" s="54">
        <f t="shared" si="16"/>
        <v>0</v>
      </c>
      <c r="Q36" s="292"/>
      <c r="R36" s="292">
        <f>R34-R35</f>
        <v>0</v>
      </c>
      <c r="S36" s="386"/>
      <c r="T36" s="292">
        <f>T34-T35</f>
        <v>0</v>
      </c>
      <c r="U36" s="183">
        <f t="shared" si="5"/>
        <v>0</v>
      </c>
      <c r="V36" s="56"/>
      <c r="W36" s="294"/>
      <c r="X36" s="56"/>
      <c r="Z36" s="56"/>
      <c r="AA36" s="56"/>
      <c r="AB36" s="56"/>
      <c r="AC36" s="56"/>
      <c r="AD36" s="56"/>
      <c r="AE36" s="56"/>
      <c r="AF36" s="56"/>
      <c r="AG36" s="56"/>
      <c r="AH36" s="56"/>
      <c r="AI36" s="56"/>
      <c r="AJ36" s="56"/>
      <c r="AK36" s="56"/>
      <c r="AL36" s="56"/>
      <c r="AM36" s="56"/>
      <c r="AN36" s="56"/>
      <c r="AO36" s="56"/>
    </row>
    <row r="37" ht="13.05" customHeight="1" spans="1:41">
      <c r="A37" s="27" t="e">
        <f>#REF!&amp;#REF!</f>
        <v>#REF!</v>
      </c>
      <c r="G37" s="27"/>
      <c r="O37" s="29" t="e">
        <f>#REF!</f>
        <v>#REF!</v>
      </c>
    </row>
    <row r="38" ht="13.05" customHeight="1" spans="1:41">
      <c r="A38" s="27" t="e">
        <f>#REF!&amp;#REF!&amp;#REF!&amp;#REF!&amp;#REF!&amp;#REF!&amp;#REF!</f>
        <v>#REF!</v>
      </c>
      <c r="O38" s="29" t="e">
        <f>#REF!&amp;#REF!</f>
        <v>#REF!</v>
      </c>
    </row>
  </sheetData>
  <mergeCells count="39">
    <mergeCell ref="A2:V2"/>
    <mergeCell ref="A4:V4"/>
    <mergeCell ref="K6:L6"/>
    <mergeCell ref="M6:N6"/>
    <mergeCell ref="O6:P6"/>
    <mergeCell ref="Q6:T6"/>
    <mergeCell ref="A34:C34"/>
    <mergeCell ref="A35:C35"/>
    <mergeCell ref="A36:C36"/>
    <mergeCell ref="A6:A7"/>
    <mergeCell ref="B6:B7"/>
    <mergeCell ref="C6:C7"/>
    <mergeCell ref="D6:D7"/>
    <mergeCell ref="E6:E7"/>
    <mergeCell ref="F6:F7"/>
    <mergeCell ref="G6:G7"/>
    <mergeCell ref="H6:H7"/>
    <mergeCell ref="I6:I7"/>
    <mergeCell ref="J6:J7"/>
    <mergeCell ref="U6:U7"/>
    <mergeCell ref="V6:V7"/>
    <mergeCell ref="W6:W7"/>
    <mergeCell ref="X6:X7"/>
    <mergeCell ref="Z6:Z7"/>
    <mergeCell ref="AA6:AA7"/>
    <mergeCell ref="AB6:AB7"/>
    <mergeCell ref="AC6:AC7"/>
    <mergeCell ref="AD6:AD7"/>
    <mergeCell ref="AE6:AE7"/>
    <mergeCell ref="AF6:AF7"/>
    <mergeCell ref="AG6:AG7"/>
    <mergeCell ref="AH6:AH7"/>
    <mergeCell ref="AI6:AI7"/>
    <mergeCell ref="AJ6:AJ7"/>
    <mergeCell ref="AK6:AK7"/>
    <mergeCell ref="AL6:AL7"/>
    <mergeCell ref="AM6:AM7"/>
    <mergeCell ref="AN6:AN7"/>
    <mergeCell ref="AO6:AO7"/>
  </mergeCells>
  <hyperlinks>
    <hyperlink ref="A1" location="固定资产汇总表!B15" display="返回"/>
    <hyperlink ref="B1" location="参数!M62" display="返回索引页"/>
  </hyperlinks>
  <printOptions horizontalCentered="1"/>
  <pageMargins left="0.551181102362205" right="0.551181102362205" top="0.866141732283464" bottom="0.56" header="1.22047244094488" footer="0.511811023622047"/>
  <pageSetup paperSize="9" scale="89" orientation="landscape" blackAndWhite="1"/>
  <headerFooter alignWithMargins="0">
    <oddHeader>&amp;R&amp;8共&amp;N页第&amp;P页</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
  <sheetViews>
    <sheetView showGridLines="0" showZeros="0" defaultGridColor="0" colorId="38" workbookViewId="0">
      <selection activeCell="F12" sqref="F12"/>
    </sheetView>
  </sheetViews>
  <sheetFormatPr defaultColWidth="9.07619047619048" defaultRowHeight="12.75" outlineLevelCol="7"/>
  <cols>
    <col min="1" max="1" width="8.71428571428571" style="137" customWidth="1"/>
    <col min="2" max="2" width="39.7142857142857" style="137" customWidth="1"/>
    <col min="3" max="4" width="15.7142857142857" style="137" hidden="1" customWidth="1" outlineLevel="1"/>
    <col min="5" max="5" width="24.7142857142857" style="677" customWidth="1" collapsed="1"/>
    <col min="6" max="7" width="24.7142857142857" style="678" customWidth="1"/>
    <col min="8" max="8" width="22.7142857142857" style="678" customWidth="1"/>
    <col min="9" max="16384" width="9.07619047619048" style="137"/>
  </cols>
  <sheetData>
    <row r="1" s="673" customFormat="1" ht="18" customHeight="1" spans="1:8">
      <c r="A1" s="175" t="s">
        <v>116</v>
      </c>
      <c r="B1" s="679" t="s">
        <v>8</v>
      </c>
      <c r="C1" s="680"/>
      <c r="D1" s="680"/>
      <c r="E1" s="681"/>
      <c r="F1" s="140"/>
      <c r="G1" s="140"/>
      <c r="H1" s="178"/>
    </row>
    <row r="2" s="674" customFormat="1" ht="18" customHeight="1" spans="1:8">
      <c r="A2" s="143" t="s">
        <v>153</v>
      </c>
      <c r="B2" s="144"/>
      <c r="C2" s="144"/>
      <c r="D2" s="144"/>
      <c r="E2" s="144"/>
      <c r="F2" s="144"/>
      <c r="G2" s="144"/>
      <c r="H2" s="144"/>
    </row>
    <row r="3" s="674" customFormat="1" ht="11.2" customHeight="1" spans="1:8">
      <c r="A3" s="145"/>
      <c r="B3" s="145"/>
      <c r="C3" s="145"/>
      <c r="D3" s="145"/>
      <c r="E3" s="682"/>
      <c r="F3" s="37"/>
      <c r="G3" s="37"/>
      <c r="H3" s="179" t="s">
        <v>154</v>
      </c>
    </row>
    <row r="4" spans="1:8">
      <c r="A4" s="39" t="e">
        <f>#REF!&amp;#REF!&amp;#REF!&amp;#REF!&amp;#REF!&amp;#REF!&amp;#REF!</f>
        <v>#REF!</v>
      </c>
      <c r="B4" s="39"/>
      <c r="C4" s="39"/>
      <c r="D4" s="39"/>
      <c r="E4" s="39"/>
      <c r="F4" s="39"/>
      <c r="G4" s="39"/>
      <c r="H4" s="39"/>
    </row>
    <row r="5" ht="16.05" customHeight="1" spans="1:8">
      <c r="A5" s="40" t="e">
        <f>#REF!&amp;#REF!</f>
        <v>#REF!</v>
      </c>
      <c r="B5" s="40"/>
      <c r="C5" s="40"/>
      <c r="D5" s="40"/>
      <c r="E5" s="683"/>
      <c r="F5" s="148"/>
      <c r="G5" s="148"/>
      <c r="H5" s="179" t="s">
        <v>35</v>
      </c>
    </row>
    <row r="6" s="675" customFormat="1" ht="16.05" customHeight="1" spans="1:8">
      <c r="A6" s="149" t="s">
        <v>119</v>
      </c>
      <c r="B6" s="45" t="s">
        <v>82</v>
      </c>
      <c r="C6" s="45" t="s">
        <v>120</v>
      </c>
      <c r="D6" s="45" t="s">
        <v>121</v>
      </c>
      <c r="E6" s="150" t="s">
        <v>122</v>
      </c>
      <c r="F6" s="150" t="s">
        <v>123</v>
      </c>
      <c r="G6" s="150" t="s">
        <v>124</v>
      </c>
      <c r="H6" s="49" t="s">
        <v>125</v>
      </c>
    </row>
    <row r="7" ht="16.05" customHeight="1" spans="1:8">
      <c r="A7" s="684" t="s">
        <v>155</v>
      </c>
      <c r="B7" s="503" t="s">
        <v>156</v>
      </c>
      <c r="C7" s="154">
        <f>现金!F35</f>
        <v>0</v>
      </c>
      <c r="D7" s="154">
        <f>C7-E7</f>
        <v>0</v>
      </c>
      <c r="E7" s="154">
        <f>现金!H35</f>
        <v>0</v>
      </c>
      <c r="F7" s="154">
        <f>现金!I35</f>
        <v>0</v>
      </c>
      <c r="G7" s="155">
        <f>IF((F7-E7)=0,0,F7-E7)</f>
        <v>0</v>
      </c>
      <c r="H7" s="156">
        <f>IF(G7=0,0,IF(G7=F7,100,IF(E7&lt;0,-(G7/E7*100),IF(G7&gt;0,ABS(G7/E7*100),(G7/E7*100)))))</f>
        <v>0</v>
      </c>
    </row>
    <row r="8" ht="16.05" customHeight="1" spans="1:8">
      <c r="A8" s="684" t="s">
        <v>157</v>
      </c>
      <c r="B8" s="503" t="s">
        <v>158</v>
      </c>
      <c r="C8" s="154">
        <f>银行存款!G35</f>
        <v>0</v>
      </c>
      <c r="D8" s="154">
        <f>C8-E8</f>
        <v>0</v>
      </c>
      <c r="E8" s="154">
        <f>银行存款!I35</f>
        <v>0</v>
      </c>
      <c r="F8" s="154">
        <f>银行存款!J35</f>
        <v>0</v>
      </c>
      <c r="G8" s="155">
        <f t="shared" ref="G8:G17" si="0">IF((F8-E8)=0,0,F8-E8)</f>
        <v>0</v>
      </c>
      <c r="H8" s="156">
        <f t="shared" ref="H8:H17" si="1">IF(G8=0,0,IF(G8=F8,100,IF(E8&lt;0,-(G8/E8*100),IF(G8&gt;0,ABS(G8/E8*100),(G8/E8*100)))))</f>
        <v>0</v>
      </c>
    </row>
    <row r="9" ht="16.05" customHeight="1" spans="1:8">
      <c r="A9" s="684" t="s">
        <v>159</v>
      </c>
      <c r="B9" s="503" t="s">
        <v>160</v>
      </c>
      <c r="C9" s="154">
        <f>其他货币资金!G35</f>
        <v>0</v>
      </c>
      <c r="D9" s="154">
        <f>C9-E9</f>
        <v>0</v>
      </c>
      <c r="E9" s="154">
        <f>其他货币资金!I35</f>
        <v>0</v>
      </c>
      <c r="F9" s="154">
        <f>其他货币资金!J35</f>
        <v>0</v>
      </c>
      <c r="G9" s="155">
        <f t="shared" si="0"/>
        <v>0</v>
      </c>
      <c r="H9" s="156">
        <f t="shared" si="1"/>
        <v>0</v>
      </c>
    </row>
    <row r="10" ht="16.05" customHeight="1" spans="1:8">
      <c r="A10" s="684"/>
      <c r="B10" s="158"/>
      <c r="C10" s="158"/>
      <c r="D10" s="158"/>
      <c r="E10" s="154"/>
      <c r="F10" s="154"/>
      <c r="G10" s="155">
        <f t="shared" si="0"/>
        <v>0</v>
      </c>
      <c r="H10" s="156">
        <f t="shared" si="1"/>
        <v>0</v>
      </c>
    </row>
    <row r="11" ht="16.05" customHeight="1" spans="1:8">
      <c r="A11" s="684"/>
      <c r="B11" s="158"/>
      <c r="C11" s="158"/>
      <c r="D11" s="158"/>
      <c r="E11" s="154"/>
      <c r="F11" s="154"/>
      <c r="G11" s="155">
        <f t="shared" si="0"/>
        <v>0</v>
      </c>
      <c r="H11" s="156">
        <f t="shared" si="1"/>
        <v>0</v>
      </c>
    </row>
    <row r="12" ht="16.05" customHeight="1" spans="1:8">
      <c r="A12" s="152"/>
      <c r="B12" s="158"/>
      <c r="C12" s="158"/>
      <c r="D12" s="158"/>
      <c r="E12" s="154"/>
      <c r="F12" s="154"/>
      <c r="G12" s="155">
        <f t="shared" si="0"/>
        <v>0</v>
      </c>
      <c r="H12" s="156">
        <f t="shared" si="1"/>
        <v>0</v>
      </c>
    </row>
    <row r="13" ht="16.05" customHeight="1" spans="1:8">
      <c r="A13" s="152"/>
      <c r="B13" s="158"/>
      <c r="C13" s="158"/>
      <c r="D13" s="158"/>
      <c r="E13" s="154"/>
      <c r="F13" s="154"/>
      <c r="G13" s="155">
        <f t="shared" si="0"/>
        <v>0</v>
      </c>
      <c r="H13" s="156">
        <f t="shared" si="1"/>
        <v>0</v>
      </c>
    </row>
    <row r="14" ht="16.05" customHeight="1" spans="1:8">
      <c r="A14" s="152"/>
      <c r="B14" s="158"/>
      <c r="C14" s="158"/>
      <c r="D14" s="158"/>
      <c r="E14" s="154"/>
      <c r="F14" s="154"/>
      <c r="G14" s="155">
        <f t="shared" si="0"/>
        <v>0</v>
      </c>
      <c r="H14" s="156">
        <f t="shared" si="1"/>
        <v>0</v>
      </c>
    </row>
    <row r="15" ht="16.05" customHeight="1" spans="1:8">
      <c r="A15" s="152"/>
      <c r="B15" s="158"/>
      <c r="C15" s="158"/>
      <c r="D15" s="158"/>
      <c r="E15" s="154"/>
      <c r="F15" s="154"/>
      <c r="G15" s="155">
        <f t="shared" si="0"/>
        <v>0</v>
      </c>
      <c r="H15" s="156">
        <f t="shared" si="1"/>
        <v>0</v>
      </c>
    </row>
    <row r="16" ht="16.05" customHeight="1" spans="1:8">
      <c r="A16" s="152"/>
      <c r="B16" s="158"/>
      <c r="C16" s="158"/>
      <c r="D16" s="158"/>
      <c r="E16" s="154"/>
      <c r="F16" s="154"/>
      <c r="G16" s="155">
        <f t="shared" si="0"/>
        <v>0</v>
      </c>
      <c r="H16" s="156">
        <f t="shared" si="1"/>
        <v>0</v>
      </c>
    </row>
    <row r="17" s="676" customFormat="1" ht="16.05" customHeight="1" spans="1:8">
      <c r="A17" s="685"/>
      <c r="B17" s="686" t="s">
        <v>161</v>
      </c>
      <c r="C17" s="162">
        <f>SUM(C7:C16)</f>
        <v>0</v>
      </c>
      <c r="D17" s="162">
        <f>SUM(D7:D16)</f>
        <v>0</v>
      </c>
      <c r="E17" s="162">
        <f>SUM(E7:E16)</f>
        <v>0</v>
      </c>
      <c r="F17" s="162">
        <f>SUM(F7:F16)</f>
        <v>0</v>
      </c>
      <c r="G17" s="155">
        <f t="shared" si="0"/>
        <v>0</v>
      </c>
      <c r="H17" s="156">
        <f t="shared" si="1"/>
        <v>0</v>
      </c>
    </row>
    <row r="18" spans="1:8">
      <c r="A18" s="60"/>
      <c r="B18" s="163"/>
      <c r="C18" s="42"/>
      <c r="D18" s="42"/>
      <c r="E18" s="687"/>
      <c r="F18" s="165" t="e">
        <f>#REF!</f>
        <v>#REF!</v>
      </c>
      <c r="G18" s="164"/>
      <c r="H18" s="29"/>
    </row>
    <row r="19" spans="1:8">
      <c r="F19" s="165" t="e">
        <f>#REF!&amp;#REF!</f>
        <v>#REF!</v>
      </c>
    </row>
  </sheetData>
  <sheetProtection password="CA91" sheet="1" objects="1" scenarios="1"/>
  <mergeCells count="2">
    <mergeCell ref="A2:H2"/>
    <mergeCell ref="A4:H4"/>
  </mergeCells>
  <hyperlinks>
    <hyperlink ref="A1" location="流动资产汇总表!B7" display="返回"/>
    <hyperlink ref="B1" location="参数!M10" display="返回索引页"/>
    <hyperlink ref="B8" location="银行存款!A1" display="银行存款"/>
    <hyperlink ref="B9" location="其他货币资金!A1" display="其他货币资金"/>
    <hyperlink ref="B7" location="现金!A1" display="现金"/>
  </hyperlinks>
  <printOptions horizontalCentered="1"/>
  <pageMargins left="0.748031496062992" right="0.748031496062992" top="0.984251968503937" bottom="0.984251968503937" header="1.3" footer="0.511811023622047"/>
  <pageSetup paperSize="9" orientation="landscape" blackAndWhite="1"/>
  <headerFooter alignWithMargins="0">
    <oddHeader>&amp;R&amp;8
共  &amp;N 页第 &amp;P 页</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Q199"/>
  <sheetViews>
    <sheetView topLeftCell="A187" workbookViewId="0">
      <selection activeCell="J199" sqref="J199"/>
    </sheetView>
  </sheetViews>
  <sheetFormatPr defaultColWidth="8.84761904761905" defaultRowHeight="12"/>
  <sheetData>
    <row r="2" spans="1:1">
      <c r="A2" t="s">
        <v>575</v>
      </c>
    </row>
    <row r="32" spans="1:1">
      <c r="A32" t="s">
        <v>576</v>
      </c>
    </row>
    <row r="58" spans="1:1">
      <c r="A58" t="s">
        <v>577</v>
      </c>
    </row>
    <row r="84" spans="1:1">
      <c r="A84" t="s">
        <v>578</v>
      </c>
    </row>
    <row r="105" spans="1:1">
      <c r="A105" t="s">
        <v>579</v>
      </c>
    </row>
    <row r="127" spans="1:1">
      <c r="A127" t="s">
        <v>580</v>
      </c>
    </row>
    <row r="150" spans="1:17">
      <c r="A150" t="s">
        <v>581</v>
      </c>
    </row>
    <row r="156" spans="1:17">
      <c r="Q156">
        <f>367900*0.9</f>
        <v>331110</v>
      </c>
    </row>
    <row r="171" spans="1:1">
      <c r="A171" t="s">
        <v>582</v>
      </c>
    </row>
    <row r="199" spans="1:1">
      <c r="A199" t="s">
        <v>583</v>
      </c>
    </row>
  </sheetData>
  <hyperlinks>
    <hyperlink ref="A2" r:id="rId2" display="（2022年12月30日）今日湖北废铁回收价格查询_最新湖北废铁价格-湖北废铁-金投价格网-金投网 (cngold.org)" tooltip="https://jiage.cngold.org/c/2022-12-30/c8467322.html"/>
    <hyperlink ref="A32" r:id="rId3" location="pvareaid=3454492" display="【图】五菱宏光 2021款 1.5L改款 S基本型 液压助力LAR报价_图片_五菱汽车_汽车之家 (autohome.com.cn)"/>
    <hyperlink ref="A58" r:id="rId4" location="pvareaid=3454492" display="【图】别克GL8 2023款 陆上公务舱 舒适型报价_图片_别克_汽车之家 (autohome.com.cn)"/>
    <hyperlink ref="A84" r:id="rId5" location="pvareaid=3454492" display="【图】长安星卡 2023款 1.5L单排3.06米载货汽车标准型无空调报价_图片_长安凯程_汽车之家 (autohome.com.cn)"/>
    <hyperlink ref="A105" r:id="rId6" location="pvareaid=3454492" display="【图】桑塔纳 2021款 1.5L 手动风尚版报价_图片_大众_汽车之家 (autohome.com.cn)"/>
    <hyperlink ref="A127" r:id="rId7" location="pvareaid=3454492" display="【图】捷达VA3 2021款 1.5L 手动进取版报价_图片_捷达_汽车之家 (autohome.com.cn)"/>
    <hyperlink ref="A150" r:id="rId8" location="pvareaid=3454492" display="【图】君越 2022款 552T 豪华型报价_图片_别克_汽车之家 (autohome.com.cn)"/>
    <hyperlink ref="A171" r:id="rId9" display="今日不锈钢带价格_最新不锈钢带行情查询（2022年10月07日）-不锈钢带报价-金投价格网-金投网 (cngold.org)" tooltip="https://jiage.cngold.org/c/2022-10-07/c8330719.html"/>
    <hyperlink ref="A199" r:id="rId10" display="https://www.zgfp.com/price/View/40/6337557.htm" tooltip="https://www.zgfp.com/price/View/40/6337557.htm"/>
  </hyperlinks>
  <pageMargins left="0.75" right="0.75" top="1" bottom="1" header="0.5" footer="0.5"/>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1"/>
  <sheetViews>
    <sheetView tabSelected="1" zoomScale="145" zoomScaleNormal="145" workbookViewId="0">
      <selection activeCell="I12" sqref="I12"/>
    </sheetView>
  </sheetViews>
  <sheetFormatPr defaultColWidth="8.88571428571429" defaultRowHeight="12" outlineLevelCol="5"/>
  <cols>
    <col min="3" max="3" width="16.5333333333333" customWidth="1"/>
    <col min="4" max="4" width="13.5619047619048" customWidth="1"/>
    <col min="5" max="5" width="11.5238095238095" customWidth="1"/>
  </cols>
  <sheetData>
    <row r="1" spans="1:6">
      <c r="A1" s="353" t="s">
        <v>584</v>
      </c>
      <c r="B1" s="353"/>
      <c r="C1" s="353"/>
      <c r="D1" s="353"/>
      <c r="E1" s="353"/>
      <c r="F1" s="353"/>
    </row>
    <row r="2" spans="1:6">
      <c r="A2" s="353"/>
      <c r="B2" s="353"/>
      <c r="C2" s="353"/>
      <c r="D2" s="353"/>
      <c r="E2" s="353"/>
      <c r="F2" s="353"/>
    </row>
    <row r="3" spans="1:6">
      <c r="A3" s="354"/>
      <c r="B3" s="354"/>
      <c r="C3" s="354"/>
      <c r="D3" s="354"/>
      <c r="E3" s="354"/>
      <c r="F3" s="355"/>
    </row>
    <row r="4" spans="1:6">
      <c r="A4" s="356" t="s">
        <v>102</v>
      </c>
      <c r="B4" s="357" t="s">
        <v>554</v>
      </c>
      <c r="C4" s="358" t="s">
        <v>555</v>
      </c>
      <c r="D4" s="357" t="s">
        <v>556</v>
      </c>
      <c r="E4" s="359" t="s">
        <v>585</v>
      </c>
      <c r="F4" s="357" t="s">
        <v>586</v>
      </c>
    </row>
    <row r="5" spans="1:6">
      <c r="A5" s="360"/>
      <c r="B5" s="361"/>
      <c r="C5" s="362"/>
      <c r="D5" s="361"/>
      <c r="E5" s="363"/>
      <c r="F5" s="361"/>
    </row>
    <row r="6" spans="1:6">
      <c r="A6" s="364">
        <v>1</v>
      </c>
      <c r="B6" s="365" t="s">
        <v>587</v>
      </c>
      <c r="C6" s="366" t="s">
        <v>588</v>
      </c>
      <c r="D6" s="366" t="s">
        <v>589</v>
      </c>
      <c r="E6" s="367"/>
      <c r="F6" s="368"/>
    </row>
    <row r="7" ht="18" spans="1:6">
      <c r="A7" s="364">
        <v>2</v>
      </c>
      <c r="B7" s="365" t="s">
        <v>590</v>
      </c>
      <c r="C7" s="366" t="s">
        <v>591</v>
      </c>
      <c r="D7" s="366" t="s">
        <v>592</v>
      </c>
      <c r="E7" s="367"/>
      <c r="F7" s="367"/>
    </row>
    <row r="8" spans="1:6">
      <c r="A8" s="364">
        <v>3</v>
      </c>
      <c r="B8" s="365" t="s">
        <v>593</v>
      </c>
      <c r="C8" s="366" t="s">
        <v>594</v>
      </c>
      <c r="D8" s="366" t="s">
        <v>595</v>
      </c>
      <c r="E8" s="367"/>
      <c r="F8" s="367"/>
    </row>
    <row r="9" spans="1:6">
      <c r="A9" s="364">
        <v>4</v>
      </c>
      <c r="B9" s="365" t="s">
        <v>596</v>
      </c>
      <c r="C9" s="366" t="s">
        <v>597</v>
      </c>
      <c r="D9" s="366"/>
      <c r="E9" s="367"/>
      <c r="F9" s="368"/>
    </row>
    <row r="10" spans="1:6">
      <c r="A10" s="364">
        <v>5</v>
      </c>
      <c r="B10" s="365" t="s">
        <v>598</v>
      </c>
      <c r="C10" s="366" t="s">
        <v>599</v>
      </c>
      <c r="D10" s="366" t="s">
        <v>600</v>
      </c>
      <c r="E10" s="367"/>
      <c r="F10" s="368"/>
    </row>
    <row r="11" spans="1:6">
      <c r="A11" s="364">
        <v>6</v>
      </c>
      <c r="B11" s="365" t="s">
        <v>601</v>
      </c>
      <c r="C11" s="366" t="s">
        <v>599</v>
      </c>
      <c r="D11" s="366" t="s">
        <v>600</v>
      </c>
      <c r="E11" s="367"/>
      <c r="F11" s="368"/>
    </row>
    <row r="12" s="352" customFormat="1" spans="1:6">
      <c r="A12" s="364">
        <v>7</v>
      </c>
      <c r="B12" s="365" t="s">
        <v>602</v>
      </c>
      <c r="C12" s="366" t="s">
        <v>599</v>
      </c>
      <c r="D12" s="366" t="s">
        <v>597</v>
      </c>
      <c r="E12" s="367"/>
      <c r="F12" s="368"/>
    </row>
    <row r="13" spans="1:6">
      <c r="A13" s="364">
        <v>8</v>
      </c>
      <c r="B13" s="365" t="s">
        <v>603</v>
      </c>
      <c r="C13" s="366" t="s">
        <v>604</v>
      </c>
      <c r="D13" s="366" t="s">
        <v>605</v>
      </c>
      <c r="E13" s="367"/>
      <c r="F13" s="368"/>
    </row>
    <row r="14" ht="18" spans="1:6">
      <c r="A14" s="364">
        <v>9</v>
      </c>
      <c r="B14" s="369" t="s">
        <v>606</v>
      </c>
      <c r="C14" s="370" t="s">
        <v>607</v>
      </c>
      <c r="D14" s="370" t="s">
        <v>608</v>
      </c>
      <c r="E14" s="371"/>
      <c r="F14" s="368"/>
    </row>
    <row r="15" spans="1:6">
      <c r="A15" s="364">
        <v>10</v>
      </c>
      <c r="B15" s="893" t="s">
        <v>609</v>
      </c>
      <c r="C15" s="370" t="s">
        <v>610</v>
      </c>
      <c r="D15" s="370"/>
      <c r="E15" s="371"/>
      <c r="F15" s="368"/>
    </row>
    <row r="16" spans="1:6">
      <c r="A16" s="364">
        <v>11</v>
      </c>
      <c r="B16" s="369" t="s">
        <v>611</v>
      </c>
      <c r="C16" s="370" t="s">
        <v>612</v>
      </c>
      <c r="D16" s="370" t="s">
        <v>613</v>
      </c>
      <c r="E16" s="371"/>
      <c r="F16" s="368"/>
    </row>
    <row r="17" ht="18" spans="1:6">
      <c r="A17" s="364">
        <v>12</v>
      </c>
      <c r="B17" s="369" t="s">
        <v>614</v>
      </c>
      <c r="C17" s="370" t="s">
        <v>615</v>
      </c>
      <c r="D17" s="370" t="s">
        <v>616</v>
      </c>
      <c r="E17" s="371"/>
      <c r="F17" s="368"/>
    </row>
    <row r="18" spans="1:6">
      <c r="A18" s="364">
        <v>13</v>
      </c>
      <c r="B18" s="369" t="s">
        <v>617</v>
      </c>
      <c r="C18" s="370" t="s">
        <v>618</v>
      </c>
      <c r="D18" s="370"/>
      <c r="E18" s="371"/>
      <c r="F18" s="368"/>
    </row>
    <row r="19" spans="1:6">
      <c r="A19" s="364">
        <v>14</v>
      </c>
      <c r="B19" s="365" t="s">
        <v>619</v>
      </c>
      <c r="C19" s="366" t="s">
        <v>620</v>
      </c>
      <c r="D19" s="366" t="s">
        <v>621</v>
      </c>
      <c r="E19" s="367"/>
      <c r="F19" s="368"/>
    </row>
    <row r="20" spans="1:6">
      <c r="A20" s="364">
        <v>15</v>
      </c>
      <c r="B20" s="365" t="s">
        <v>622</v>
      </c>
      <c r="C20" s="366" t="s">
        <v>623</v>
      </c>
      <c r="D20" s="366" t="s">
        <v>624</v>
      </c>
      <c r="E20" s="372"/>
      <c r="F20" s="368"/>
    </row>
    <row r="21" spans="1:6">
      <c r="A21" s="364">
        <v>16</v>
      </c>
      <c r="B21" s="365" t="s">
        <v>625</v>
      </c>
      <c r="C21" s="366" t="s">
        <v>626</v>
      </c>
      <c r="D21" s="366"/>
      <c r="E21" s="372"/>
      <c r="F21" s="368"/>
    </row>
    <row r="22" spans="1:6">
      <c r="A22" s="364">
        <v>17</v>
      </c>
      <c r="B22" s="365" t="s">
        <v>627</v>
      </c>
      <c r="C22" s="366" t="s">
        <v>628</v>
      </c>
      <c r="D22" s="366" t="s">
        <v>629</v>
      </c>
      <c r="E22" s="372"/>
      <c r="F22" s="368"/>
    </row>
    <row r="23" spans="1:6">
      <c r="A23" s="364">
        <v>18</v>
      </c>
      <c r="B23" s="365" t="s">
        <v>630</v>
      </c>
      <c r="C23" s="366" t="s">
        <v>631</v>
      </c>
      <c r="D23" s="366" t="s">
        <v>632</v>
      </c>
      <c r="E23" s="372"/>
      <c r="F23" s="368"/>
    </row>
    <row r="24" spans="1:6">
      <c r="A24" s="364">
        <v>19</v>
      </c>
      <c r="B24" s="365" t="s">
        <v>633</v>
      </c>
      <c r="C24" s="366" t="s">
        <v>634</v>
      </c>
      <c r="D24" s="366"/>
      <c r="E24" s="372"/>
      <c r="F24" s="368"/>
    </row>
    <row r="25" spans="1:6">
      <c r="A25" s="364">
        <v>20</v>
      </c>
      <c r="B25" s="365" t="s">
        <v>635</v>
      </c>
      <c r="C25" s="366" t="s">
        <v>636</v>
      </c>
      <c r="D25" s="366"/>
      <c r="E25" s="372"/>
      <c r="F25" s="368"/>
    </row>
    <row r="26" spans="1:6">
      <c r="A26" s="364">
        <v>21</v>
      </c>
      <c r="B26" s="365" t="s">
        <v>637</v>
      </c>
      <c r="C26" s="366" t="s">
        <v>638</v>
      </c>
      <c r="D26" s="366"/>
      <c r="E26" s="372"/>
      <c r="F26" s="368"/>
    </row>
    <row r="27" spans="1:6">
      <c r="A27" s="364">
        <v>22</v>
      </c>
      <c r="B27" s="365" t="s">
        <v>639</v>
      </c>
      <c r="C27" s="366" t="s">
        <v>626</v>
      </c>
      <c r="D27" s="366"/>
      <c r="E27" s="372"/>
      <c r="F27" s="368"/>
    </row>
    <row r="28" spans="1:6">
      <c r="A28" s="364">
        <v>23</v>
      </c>
      <c r="B28" s="365" t="s">
        <v>640</v>
      </c>
      <c r="C28" s="366" t="s">
        <v>626</v>
      </c>
      <c r="D28" s="366"/>
      <c r="E28" s="372"/>
      <c r="F28" s="368"/>
    </row>
    <row r="29" spans="1:6">
      <c r="A29" s="364">
        <v>24</v>
      </c>
      <c r="B29" s="365" t="s">
        <v>641</v>
      </c>
      <c r="C29" s="366" t="s">
        <v>626</v>
      </c>
      <c r="D29" s="366"/>
      <c r="E29" s="372"/>
      <c r="F29" s="368"/>
    </row>
    <row r="30" spans="1:6">
      <c r="A30" s="364">
        <v>25</v>
      </c>
      <c r="B30" s="365" t="s">
        <v>642</v>
      </c>
      <c r="C30" s="366" t="s">
        <v>626</v>
      </c>
      <c r="D30" s="366"/>
      <c r="E30" s="372"/>
      <c r="F30" s="368"/>
    </row>
    <row r="31" spans="1:6">
      <c r="A31" s="364">
        <v>26</v>
      </c>
      <c r="B31" s="365" t="s">
        <v>643</v>
      </c>
      <c r="C31" s="366" t="s">
        <v>644</v>
      </c>
      <c r="D31" s="366"/>
      <c r="E31" s="372"/>
      <c r="F31" s="373"/>
    </row>
    <row r="32" spans="1:6">
      <c r="A32" s="364">
        <v>27</v>
      </c>
      <c r="B32" s="365" t="s">
        <v>645</v>
      </c>
      <c r="C32" s="366" t="s">
        <v>646</v>
      </c>
      <c r="D32" s="366" t="s">
        <v>647</v>
      </c>
      <c r="E32" s="372"/>
      <c r="F32" s="368"/>
    </row>
    <row r="33" spans="1:6">
      <c r="A33" s="364">
        <v>28</v>
      </c>
      <c r="B33" s="365" t="s">
        <v>648</v>
      </c>
      <c r="C33" s="366" t="s">
        <v>649</v>
      </c>
      <c r="D33" s="366" t="s">
        <v>649</v>
      </c>
      <c r="E33" s="372"/>
      <c r="F33" s="368"/>
    </row>
    <row r="34" spans="1:6">
      <c r="A34" s="364">
        <v>29</v>
      </c>
      <c r="B34" s="365" t="s">
        <v>650</v>
      </c>
      <c r="C34" s="366" t="s">
        <v>651</v>
      </c>
      <c r="D34" s="366"/>
      <c r="E34" s="372"/>
      <c r="F34" s="368"/>
    </row>
    <row r="35" spans="1:6">
      <c r="A35" s="364">
        <v>30</v>
      </c>
      <c r="B35" s="365" t="s">
        <v>652</v>
      </c>
      <c r="C35" s="366" t="s">
        <v>626</v>
      </c>
      <c r="D35" s="366"/>
      <c r="E35" s="372"/>
      <c r="F35" s="368"/>
    </row>
    <row r="36" spans="1:6">
      <c r="A36" s="364">
        <v>31</v>
      </c>
      <c r="B36" s="365" t="s">
        <v>653</v>
      </c>
      <c r="C36" s="366" t="s">
        <v>654</v>
      </c>
      <c r="D36" s="366" t="s">
        <v>655</v>
      </c>
      <c r="E36" s="372"/>
      <c r="F36" s="368"/>
    </row>
    <row r="37" spans="1:6">
      <c r="A37" s="364">
        <v>32</v>
      </c>
      <c r="B37" s="365" t="s">
        <v>656</v>
      </c>
      <c r="C37" s="366" t="s">
        <v>651</v>
      </c>
      <c r="D37" s="366"/>
      <c r="E37" s="372"/>
      <c r="F37" s="368"/>
    </row>
    <row r="38" spans="1:6">
      <c r="A38" s="364">
        <v>33</v>
      </c>
      <c r="B38" s="365" t="s">
        <v>657</v>
      </c>
      <c r="C38" s="366" t="s">
        <v>658</v>
      </c>
      <c r="D38" s="366"/>
      <c r="E38" s="372"/>
      <c r="F38" s="368"/>
    </row>
    <row r="39" spans="1:6">
      <c r="A39" s="364">
        <v>34</v>
      </c>
      <c r="B39" s="365" t="s">
        <v>659</v>
      </c>
      <c r="C39" s="366" t="s">
        <v>626</v>
      </c>
      <c r="D39" s="366"/>
      <c r="E39" s="372"/>
      <c r="F39" s="368"/>
    </row>
    <row r="40" spans="1:6">
      <c r="A40" s="364">
        <v>35</v>
      </c>
      <c r="B40" s="365" t="s">
        <v>660</v>
      </c>
      <c r="C40" s="366" t="s">
        <v>646</v>
      </c>
      <c r="D40" s="366" t="s">
        <v>661</v>
      </c>
      <c r="E40" s="372"/>
      <c r="F40" s="368"/>
    </row>
    <row r="41" spans="1:6">
      <c r="A41" s="364">
        <v>36</v>
      </c>
      <c r="B41" s="365" t="s">
        <v>662</v>
      </c>
      <c r="C41" s="366" t="s">
        <v>663</v>
      </c>
      <c r="D41" s="366"/>
      <c r="E41" s="372"/>
      <c r="F41" s="368"/>
    </row>
    <row r="42" spans="1:6">
      <c r="A42" s="364">
        <v>37</v>
      </c>
      <c r="B42" s="365" t="s">
        <v>664</v>
      </c>
      <c r="C42" s="366" t="s">
        <v>665</v>
      </c>
      <c r="D42" s="366"/>
      <c r="E42" s="372"/>
      <c r="F42" s="368"/>
    </row>
    <row r="43" spans="1:6">
      <c r="A43" s="364">
        <v>38</v>
      </c>
      <c r="B43" s="365" t="s">
        <v>666</v>
      </c>
      <c r="C43" s="366" t="s">
        <v>626</v>
      </c>
      <c r="D43" s="366"/>
      <c r="E43" s="372"/>
      <c r="F43" s="368"/>
    </row>
    <row r="44" spans="1:6">
      <c r="A44" s="364">
        <v>39</v>
      </c>
      <c r="B44" s="365" t="s">
        <v>667</v>
      </c>
      <c r="C44" s="366" t="s">
        <v>626</v>
      </c>
      <c r="D44" s="366"/>
      <c r="E44" s="372"/>
      <c r="F44" s="368"/>
    </row>
    <row r="45" spans="1:6">
      <c r="A45" s="364">
        <v>40</v>
      </c>
      <c r="B45" s="365" t="s">
        <v>668</v>
      </c>
      <c r="C45" s="366" t="s">
        <v>626</v>
      </c>
      <c r="D45" s="366"/>
      <c r="E45" s="372"/>
      <c r="F45" s="368"/>
    </row>
    <row r="46" spans="1:6">
      <c r="A46" s="364">
        <v>41</v>
      </c>
      <c r="B46" s="365" t="s">
        <v>669</v>
      </c>
      <c r="C46" s="366" t="s">
        <v>626</v>
      </c>
      <c r="D46" s="366"/>
      <c r="E46" s="372"/>
      <c r="F46" s="368"/>
    </row>
    <row r="47" spans="1:6">
      <c r="A47" s="364">
        <v>42</v>
      </c>
      <c r="B47" s="365" t="s">
        <v>670</v>
      </c>
      <c r="C47" s="366" t="s">
        <v>671</v>
      </c>
      <c r="D47" s="366" t="s">
        <v>672</v>
      </c>
      <c r="E47" s="372"/>
      <c r="F47" s="368"/>
    </row>
    <row r="48" spans="1:6">
      <c r="A48" s="364">
        <v>43</v>
      </c>
      <c r="B48" s="365" t="s">
        <v>673</v>
      </c>
      <c r="C48" s="366" t="s">
        <v>674</v>
      </c>
      <c r="D48" s="366" t="s">
        <v>675</v>
      </c>
      <c r="E48" s="372"/>
      <c r="F48" s="368"/>
    </row>
    <row r="49" spans="1:6">
      <c r="A49" s="364">
        <v>44</v>
      </c>
      <c r="B49" s="365" t="s">
        <v>676</v>
      </c>
      <c r="C49" s="366" t="s">
        <v>599</v>
      </c>
      <c r="D49" s="366"/>
      <c r="E49" s="372"/>
      <c r="F49" s="368"/>
    </row>
    <row r="50" spans="1:6">
      <c r="A50" s="364">
        <v>45</v>
      </c>
      <c r="B50" s="365" t="s">
        <v>677</v>
      </c>
      <c r="C50" s="366" t="s">
        <v>631</v>
      </c>
      <c r="D50" s="366"/>
      <c r="E50" s="372"/>
      <c r="F50" s="368"/>
    </row>
    <row r="51" spans="1:6">
      <c r="A51" s="364">
        <v>46</v>
      </c>
      <c r="B51" s="365" t="s">
        <v>678</v>
      </c>
      <c r="C51" s="366" t="s">
        <v>631</v>
      </c>
      <c r="D51" s="366"/>
      <c r="E51" s="372"/>
      <c r="F51" s="368"/>
    </row>
    <row r="52" spans="1:6">
      <c r="A52" s="364">
        <v>47</v>
      </c>
      <c r="B52" s="365" t="s">
        <v>679</v>
      </c>
      <c r="C52" s="366" t="s">
        <v>646</v>
      </c>
      <c r="D52" s="366"/>
      <c r="E52" s="372"/>
      <c r="F52" s="368"/>
    </row>
    <row r="53" spans="1:6">
      <c r="A53" s="364">
        <v>48</v>
      </c>
      <c r="B53" s="365" t="s">
        <v>680</v>
      </c>
      <c r="C53" s="366" t="s">
        <v>646</v>
      </c>
      <c r="D53" s="366"/>
      <c r="E53" s="372"/>
      <c r="F53" s="368"/>
    </row>
    <row r="54" spans="1:6">
      <c r="A54" s="364">
        <v>49</v>
      </c>
      <c r="B54" s="365" t="s">
        <v>681</v>
      </c>
      <c r="C54" s="366" t="s">
        <v>631</v>
      </c>
      <c r="D54" s="366" t="s">
        <v>682</v>
      </c>
      <c r="E54" s="372"/>
      <c r="F54" s="368"/>
    </row>
    <row r="55" spans="1:6">
      <c r="A55" s="364">
        <v>50</v>
      </c>
      <c r="B55" s="365" t="s">
        <v>683</v>
      </c>
      <c r="C55" s="366" t="s">
        <v>631</v>
      </c>
      <c r="D55" s="366" t="s">
        <v>682</v>
      </c>
      <c r="E55" s="372"/>
      <c r="F55" s="368"/>
    </row>
    <row r="56" spans="1:6">
      <c r="A56" s="364">
        <v>51</v>
      </c>
      <c r="B56" s="365" t="s">
        <v>684</v>
      </c>
      <c r="C56" s="366" t="s">
        <v>631</v>
      </c>
      <c r="D56" s="366" t="s">
        <v>685</v>
      </c>
      <c r="E56" s="372"/>
      <c r="F56" s="368"/>
    </row>
    <row r="57" spans="1:6">
      <c r="A57" s="364">
        <v>52</v>
      </c>
      <c r="B57" s="365" t="s">
        <v>686</v>
      </c>
      <c r="C57" s="366" t="s">
        <v>687</v>
      </c>
      <c r="D57" s="366" t="s">
        <v>688</v>
      </c>
      <c r="E57" s="372"/>
      <c r="F57" s="368"/>
    </row>
    <row r="58" spans="1:6">
      <c r="A58" s="364">
        <v>53</v>
      </c>
      <c r="B58" s="365" t="s">
        <v>689</v>
      </c>
      <c r="C58" s="366" t="s">
        <v>690</v>
      </c>
      <c r="D58" s="366" t="s">
        <v>691</v>
      </c>
      <c r="E58" s="372"/>
      <c r="F58" s="368"/>
    </row>
    <row r="59" spans="1:6">
      <c r="A59" s="364">
        <v>54</v>
      </c>
      <c r="B59" s="365" t="s">
        <v>692</v>
      </c>
      <c r="C59" s="366" t="s">
        <v>693</v>
      </c>
      <c r="D59" s="366"/>
      <c r="E59" s="372"/>
      <c r="F59" s="368"/>
    </row>
    <row r="60" spans="1:6">
      <c r="A60" s="364">
        <v>55</v>
      </c>
      <c r="B60" s="365" t="s">
        <v>694</v>
      </c>
      <c r="C60" s="366" t="s">
        <v>695</v>
      </c>
      <c r="D60" s="366" t="s">
        <v>696</v>
      </c>
      <c r="E60" s="372"/>
      <c r="F60" s="368"/>
    </row>
    <row r="61" spans="1:6">
      <c r="A61" s="364">
        <v>56</v>
      </c>
      <c r="B61" s="365" t="s">
        <v>697</v>
      </c>
      <c r="C61" s="366" t="s">
        <v>654</v>
      </c>
      <c r="D61" s="366" t="s">
        <v>698</v>
      </c>
      <c r="E61" s="372"/>
      <c r="F61" s="368"/>
    </row>
    <row r="62" spans="1:6">
      <c r="A62" s="364">
        <v>57</v>
      </c>
      <c r="B62" s="365" t="s">
        <v>699</v>
      </c>
      <c r="C62" s="366" t="s">
        <v>700</v>
      </c>
      <c r="D62" s="366" t="s">
        <v>701</v>
      </c>
      <c r="E62" s="372"/>
      <c r="F62" s="368"/>
    </row>
    <row r="63" spans="1:6">
      <c r="A63" s="364">
        <v>58</v>
      </c>
      <c r="B63" s="365" t="s">
        <v>702</v>
      </c>
      <c r="C63" s="366" t="s">
        <v>703</v>
      </c>
      <c r="D63" s="366" t="s">
        <v>629</v>
      </c>
      <c r="E63" s="372"/>
      <c r="F63" s="368"/>
    </row>
    <row r="64" spans="1:6">
      <c r="A64" s="364">
        <v>59</v>
      </c>
      <c r="B64" s="365" t="s">
        <v>704</v>
      </c>
      <c r="C64" s="366" t="s">
        <v>646</v>
      </c>
      <c r="D64" s="366"/>
      <c r="E64" s="372"/>
      <c r="F64" s="368"/>
    </row>
    <row r="65" spans="1:6">
      <c r="A65" s="364">
        <v>60</v>
      </c>
      <c r="B65" s="365" t="s">
        <v>705</v>
      </c>
      <c r="C65" s="366" t="s">
        <v>706</v>
      </c>
      <c r="D65" s="366"/>
      <c r="E65" s="372"/>
      <c r="F65" s="368"/>
    </row>
    <row r="66" spans="1:6">
      <c r="A66" s="364">
        <v>61</v>
      </c>
      <c r="B66" s="365" t="s">
        <v>707</v>
      </c>
      <c r="C66" s="366" t="s">
        <v>708</v>
      </c>
      <c r="D66" s="366" t="s">
        <v>709</v>
      </c>
      <c r="E66" s="372"/>
      <c r="F66" s="368"/>
    </row>
    <row r="67" ht="18" spans="1:6">
      <c r="A67" s="364">
        <v>62</v>
      </c>
      <c r="B67" s="365" t="s">
        <v>710</v>
      </c>
      <c r="C67" s="370" t="s">
        <v>711</v>
      </c>
      <c r="D67" s="366" t="s">
        <v>712</v>
      </c>
      <c r="E67" s="372"/>
      <c r="F67" s="368"/>
    </row>
    <row r="68" spans="1:6">
      <c r="A68" s="364">
        <v>63</v>
      </c>
      <c r="B68" s="365" t="s">
        <v>713</v>
      </c>
      <c r="C68" s="366" t="s">
        <v>714</v>
      </c>
      <c r="D68" s="366"/>
      <c r="E68" s="372"/>
      <c r="F68" s="368"/>
    </row>
    <row r="69" spans="1:6">
      <c r="A69" s="364">
        <v>64</v>
      </c>
      <c r="B69" s="365" t="s">
        <v>715</v>
      </c>
      <c r="C69" s="366" t="s">
        <v>716</v>
      </c>
      <c r="D69" s="366" t="s">
        <v>717</v>
      </c>
      <c r="E69" s="372"/>
      <c r="F69" s="368"/>
    </row>
    <row r="70" spans="1:6">
      <c r="A70" s="364">
        <v>65</v>
      </c>
      <c r="B70" s="365" t="s">
        <v>718</v>
      </c>
      <c r="C70" s="366" t="s">
        <v>719</v>
      </c>
      <c r="D70" s="366" t="s">
        <v>720</v>
      </c>
      <c r="E70" s="372"/>
      <c r="F70" s="368"/>
    </row>
    <row r="71" spans="1:6">
      <c r="A71" s="364">
        <v>66</v>
      </c>
      <c r="B71" s="365" t="s">
        <v>721</v>
      </c>
      <c r="C71" s="366" t="s">
        <v>719</v>
      </c>
      <c r="D71" s="366" t="s">
        <v>720</v>
      </c>
      <c r="E71" s="372"/>
      <c r="F71" s="368"/>
    </row>
    <row r="72" spans="1:6">
      <c r="A72" s="364">
        <v>67</v>
      </c>
      <c r="B72" s="365" t="s">
        <v>722</v>
      </c>
      <c r="C72" s="366" t="s">
        <v>719</v>
      </c>
      <c r="D72" s="366" t="s">
        <v>720</v>
      </c>
      <c r="E72" s="372"/>
      <c r="F72" s="368"/>
    </row>
    <row r="73" spans="1:6">
      <c r="A73" s="364">
        <v>68</v>
      </c>
      <c r="B73" s="365" t="s">
        <v>723</v>
      </c>
      <c r="C73" s="366" t="s">
        <v>719</v>
      </c>
      <c r="D73" s="366" t="s">
        <v>720</v>
      </c>
      <c r="E73" s="372"/>
      <c r="F73" s="368"/>
    </row>
    <row r="74" spans="1:6">
      <c r="A74" s="364">
        <v>69</v>
      </c>
      <c r="B74" s="365" t="s">
        <v>724</v>
      </c>
      <c r="C74" s="366" t="s">
        <v>725</v>
      </c>
      <c r="D74" s="366" t="s">
        <v>726</v>
      </c>
      <c r="E74" s="372"/>
      <c r="F74" s="368"/>
    </row>
    <row r="75" spans="1:6">
      <c r="A75" s="364">
        <v>70</v>
      </c>
      <c r="B75" s="365" t="s">
        <v>727</v>
      </c>
      <c r="C75" s="366" t="s">
        <v>728</v>
      </c>
      <c r="D75" s="366" t="s">
        <v>729</v>
      </c>
      <c r="E75" s="372"/>
      <c r="F75" s="373"/>
    </row>
    <row r="76" spans="1:6">
      <c r="A76" s="364">
        <v>71</v>
      </c>
      <c r="B76" s="365" t="s">
        <v>730</v>
      </c>
      <c r="C76" s="366" t="s">
        <v>731</v>
      </c>
      <c r="D76" s="366" t="s">
        <v>732</v>
      </c>
      <c r="E76" s="372"/>
      <c r="F76" s="368"/>
    </row>
    <row r="77" spans="1:6">
      <c r="A77" s="364">
        <v>72</v>
      </c>
      <c r="B77" s="365" t="s">
        <v>733</v>
      </c>
      <c r="C77" s="366" t="s">
        <v>734</v>
      </c>
      <c r="D77" s="366" t="s">
        <v>735</v>
      </c>
      <c r="E77" s="372"/>
      <c r="F77" s="368"/>
    </row>
    <row r="78" spans="1:6">
      <c r="A78" s="364">
        <v>73</v>
      </c>
      <c r="B78" s="365" t="s">
        <v>736</v>
      </c>
      <c r="C78" s="366" t="s">
        <v>737</v>
      </c>
      <c r="D78" s="366" t="s">
        <v>738</v>
      </c>
      <c r="E78" s="372"/>
      <c r="F78" s="368"/>
    </row>
    <row r="79" ht="18" spans="1:6">
      <c r="A79" s="364">
        <v>74</v>
      </c>
      <c r="B79" s="365" t="s">
        <v>739</v>
      </c>
      <c r="C79" s="366" t="s">
        <v>740</v>
      </c>
      <c r="D79" s="366" t="s">
        <v>741</v>
      </c>
      <c r="E79" s="372"/>
      <c r="F79" s="368"/>
    </row>
    <row r="80" ht="18" spans="1:6">
      <c r="A80" s="364">
        <v>75</v>
      </c>
      <c r="B80" s="365" t="s">
        <v>742</v>
      </c>
      <c r="C80" s="366" t="s">
        <v>743</v>
      </c>
      <c r="D80" s="366" t="s">
        <v>744</v>
      </c>
      <c r="E80" s="372"/>
      <c r="F80" s="373"/>
    </row>
    <row r="81" ht="28" customHeight="1" spans="1:6">
      <c r="A81" s="374" t="s">
        <v>72</v>
      </c>
      <c r="B81" s="374"/>
      <c r="C81" s="374"/>
      <c r="D81" s="374"/>
      <c r="E81" s="375"/>
      <c r="F81" s="375"/>
    </row>
  </sheetData>
  <autoFilter xmlns:etc="http://www.wps.cn/officeDocument/2017/etCustomData" ref="A1:F81" etc:filterBottomFollowUsedRange="0">
    <extLst/>
  </autoFilter>
  <mergeCells count="8">
    <mergeCell ref="A81:D81"/>
    <mergeCell ref="A4:A5"/>
    <mergeCell ref="B4:B5"/>
    <mergeCell ref="C4:C5"/>
    <mergeCell ref="D4:D5"/>
    <mergeCell ref="E4:E5"/>
    <mergeCell ref="F4:F5"/>
    <mergeCell ref="A1:F2"/>
  </mergeCell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A4612"/>
  <sheetViews>
    <sheetView workbookViewId="0">
      <pane ySplit="1" topLeftCell="A1367" activePane="bottomLeft" state="frozen"/>
      <selection/>
      <selection pane="bottomLeft" activeCell="A551" sqref="$A551:$XFD551"/>
    </sheetView>
  </sheetViews>
  <sheetFormatPr defaultColWidth="9.14285714285714" defaultRowHeight="12"/>
  <cols>
    <col min="1" max="1" width="6.84761904761905" customWidth="1"/>
    <col min="2" max="2" width="11.7142857142857" customWidth="1"/>
    <col min="3" max="3" width="64.7142857142857" customWidth="1"/>
    <col min="5" max="7" width="18.5714285714286" style="351"/>
    <col min="8" max="8" width="16.2857142857143" style="351"/>
  </cols>
  <sheetData>
    <row r="1" spans="1:27">
      <c r="A1" s="894" t="s">
        <v>745</v>
      </c>
      <c r="B1" s="894" t="s">
        <v>746</v>
      </c>
      <c r="C1" s="894" t="s">
        <v>747</v>
      </c>
      <c r="D1" s="894" t="s">
        <v>556</v>
      </c>
      <c r="E1" s="895" t="s">
        <v>748</v>
      </c>
      <c r="F1" s="895" t="s">
        <v>749</v>
      </c>
      <c r="G1" s="895" t="s">
        <v>376</v>
      </c>
      <c r="H1" s="895" t="s">
        <v>750</v>
      </c>
      <c r="I1" s="894" t="s">
        <v>751</v>
      </c>
      <c r="J1" s="894" t="s">
        <v>752</v>
      </c>
      <c r="K1" s="894" t="s">
        <v>753</v>
      </c>
      <c r="L1" s="894" t="s">
        <v>754</v>
      </c>
      <c r="M1" s="894" t="s">
        <v>311</v>
      </c>
      <c r="N1" s="894" t="s">
        <v>755</v>
      </c>
      <c r="O1" s="894" t="s">
        <v>756</v>
      </c>
      <c r="P1" s="894" t="s">
        <v>757</v>
      </c>
      <c r="Q1" s="894" t="s">
        <v>758</v>
      </c>
      <c r="R1" s="894" t="s">
        <v>759</v>
      </c>
      <c r="S1" s="894" t="s">
        <v>760</v>
      </c>
      <c r="T1" s="894" t="s">
        <v>761</v>
      </c>
      <c r="U1" s="894" t="s">
        <v>762</v>
      </c>
      <c r="V1" s="894" t="s">
        <v>763</v>
      </c>
      <c r="W1" s="894" t="s">
        <v>764</v>
      </c>
      <c r="X1" s="894" t="s">
        <v>765</v>
      </c>
      <c r="Y1" s="894" t="s">
        <v>766</v>
      </c>
      <c r="Z1" s="894" t="s">
        <v>767</v>
      </c>
      <c r="AA1" s="894" t="s">
        <v>768</v>
      </c>
    </row>
    <row r="2" hidden="1" spans="1:27">
      <c r="A2" s="894" t="s">
        <v>769</v>
      </c>
      <c r="B2" s="894" t="s">
        <v>770</v>
      </c>
      <c r="C2" s="894" t="s">
        <v>771</v>
      </c>
      <c r="E2" s="351">
        <v>2380</v>
      </c>
      <c r="F2" s="351">
        <v>2380</v>
      </c>
      <c r="G2" s="351">
        <v>0</v>
      </c>
      <c r="H2" s="351">
        <v>0</v>
      </c>
      <c r="I2" s="894" t="s">
        <v>772</v>
      </c>
      <c r="J2" s="894" t="s">
        <v>773</v>
      </c>
      <c r="K2" s="894" t="s">
        <v>774</v>
      </c>
      <c r="L2" s="894" t="s">
        <v>775</v>
      </c>
      <c r="M2" s="894" t="s">
        <v>776</v>
      </c>
      <c r="O2" s="894" t="s">
        <v>777</v>
      </c>
      <c r="P2" s="894" t="s">
        <v>777</v>
      </c>
      <c r="Q2" s="894" t="s">
        <v>777</v>
      </c>
      <c r="R2" s="894" t="s">
        <v>778</v>
      </c>
      <c r="S2" s="894" t="s">
        <v>779</v>
      </c>
      <c r="T2" s="894" t="s">
        <v>780</v>
      </c>
      <c r="U2" s="894" t="s">
        <v>781</v>
      </c>
      <c r="V2" s="894" t="s">
        <v>782</v>
      </c>
      <c r="W2" s="894" t="s">
        <v>783</v>
      </c>
      <c r="AA2" s="894" t="s">
        <v>784</v>
      </c>
    </row>
    <row r="3" hidden="1" spans="1:27">
      <c r="A3" s="894" t="s">
        <v>785</v>
      </c>
      <c r="B3" s="894" t="s">
        <v>786</v>
      </c>
      <c r="C3" s="894" t="s">
        <v>787</v>
      </c>
      <c r="E3" s="351">
        <v>4446</v>
      </c>
      <c r="F3" s="351">
        <v>4446</v>
      </c>
      <c r="G3" s="351">
        <v>0</v>
      </c>
      <c r="H3" s="351">
        <v>0</v>
      </c>
      <c r="I3" s="894" t="s">
        <v>788</v>
      </c>
      <c r="J3" s="894" t="s">
        <v>773</v>
      </c>
      <c r="K3" s="894" t="s">
        <v>774</v>
      </c>
      <c r="L3" s="894" t="s">
        <v>775</v>
      </c>
      <c r="M3" s="894" t="s">
        <v>776</v>
      </c>
      <c r="O3" s="894" t="s">
        <v>777</v>
      </c>
      <c r="P3" s="894" t="s">
        <v>777</v>
      </c>
      <c r="Q3" s="894" t="s">
        <v>777</v>
      </c>
      <c r="R3" s="894" t="s">
        <v>778</v>
      </c>
      <c r="S3" s="894" t="s">
        <v>779</v>
      </c>
      <c r="T3" s="894" t="s">
        <v>780</v>
      </c>
      <c r="U3" s="894" t="s">
        <v>781</v>
      </c>
      <c r="V3" s="894" t="s">
        <v>782</v>
      </c>
      <c r="W3" s="894" t="s">
        <v>783</v>
      </c>
      <c r="AA3" s="894" t="s">
        <v>784</v>
      </c>
    </row>
    <row r="4" hidden="1" spans="1:27">
      <c r="A4" s="894" t="s">
        <v>789</v>
      </c>
      <c r="B4" s="894" t="s">
        <v>790</v>
      </c>
      <c r="C4" s="894" t="s">
        <v>791</v>
      </c>
      <c r="D4" s="894" t="s">
        <v>792</v>
      </c>
      <c r="E4" s="351">
        <v>1562334.4</v>
      </c>
      <c r="F4" s="351">
        <v>937917.64</v>
      </c>
      <c r="G4" s="351">
        <v>624416.76</v>
      </c>
      <c r="H4" s="351">
        <v>0</v>
      </c>
      <c r="I4" s="894" t="s">
        <v>793</v>
      </c>
      <c r="J4" s="894" t="s">
        <v>794</v>
      </c>
      <c r="K4" s="894" t="s">
        <v>795</v>
      </c>
      <c r="L4" s="894" t="s">
        <v>775</v>
      </c>
      <c r="M4" s="894" t="s">
        <v>796</v>
      </c>
      <c r="O4" s="894" t="s">
        <v>797</v>
      </c>
      <c r="P4" s="894" t="s">
        <v>798</v>
      </c>
      <c r="Q4" s="894" t="s">
        <v>799</v>
      </c>
      <c r="R4" s="894" t="s">
        <v>800</v>
      </c>
      <c r="S4" s="894" t="s">
        <v>779</v>
      </c>
      <c r="T4" s="894" t="s">
        <v>780</v>
      </c>
      <c r="U4" s="894" t="s">
        <v>781</v>
      </c>
      <c r="V4" s="894" t="s">
        <v>782</v>
      </c>
      <c r="W4" s="894" t="s">
        <v>783</v>
      </c>
      <c r="AA4" s="894" t="s">
        <v>801</v>
      </c>
    </row>
    <row r="5" hidden="1" spans="1:27">
      <c r="A5" s="894" t="s">
        <v>802</v>
      </c>
      <c r="B5" s="894" t="s">
        <v>803</v>
      </c>
      <c r="C5" s="894" t="s">
        <v>804</v>
      </c>
      <c r="D5" s="894" t="s">
        <v>805</v>
      </c>
      <c r="E5" s="351">
        <v>6840</v>
      </c>
      <c r="F5" s="351">
        <v>6840</v>
      </c>
      <c r="G5" s="351">
        <v>0</v>
      </c>
      <c r="H5" s="351">
        <v>0</v>
      </c>
      <c r="I5" s="894" t="s">
        <v>806</v>
      </c>
      <c r="J5" s="894" t="s">
        <v>773</v>
      </c>
      <c r="K5" s="894" t="s">
        <v>807</v>
      </c>
      <c r="L5" s="894" t="s">
        <v>775</v>
      </c>
      <c r="M5" s="894" t="s">
        <v>776</v>
      </c>
      <c r="O5" s="894" t="s">
        <v>777</v>
      </c>
      <c r="P5" s="894" t="s">
        <v>777</v>
      </c>
      <c r="Q5" s="894" t="s">
        <v>777</v>
      </c>
      <c r="R5" s="894" t="s">
        <v>778</v>
      </c>
      <c r="S5" s="894" t="s">
        <v>779</v>
      </c>
      <c r="T5" s="894" t="s">
        <v>780</v>
      </c>
      <c r="U5" s="894" t="s">
        <v>781</v>
      </c>
      <c r="V5" s="894" t="s">
        <v>782</v>
      </c>
      <c r="W5" s="894" t="s">
        <v>783</v>
      </c>
      <c r="AA5" s="894" t="s">
        <v>808</v>
      </c>
    </row>
    <row r="6" hidden="1" spans="1:27">
      <c r="A6" s="894" t="s">
        <v>809</v>
      </c>
      <c r="B6" s="894" t="s">
        <v>810</v>
      </c>
      <c r="C6" s="894" t="s">
        <v>804</v>
      </c>
      <c r="D6" s="894" t="s">
        <v>805</v>
      </c>
      <c r="E6" s="351">
        <v>6840</v>
      </c>
      <c r="F6" s="351">
        <v>6840</v>
      </c>
      <c r="G6" s="351">
        <v>0</v>
      </c>
      <c r="H6" s="351">
        <v>0</v>
      </c>
      <c r="I6" s="894" t="s">
        <v>806</v>
      </c>
      <c r="J6" s="894" t="s">
        <v>773</v>
      </c>
      <c r="K6" s="894" t="s">
        <v>807</v>
      </c>
      <c r="L6" s="894" t="s">
        <v>775</v>
      </c>
      <c r="M6" s="894" t="s">
        <v>776</v>
      </c>
      <c r="O6" s="894" t="s">
        <v>777</v>
      </c>
      <c r="P6" s="894" t="s">
        <v>777</v>
      </c>
      <c r="Q6" s="894" t="s">
        <v>777</v>
      </c>
      <c r="R6" s="894" t="s">
        <v>778</v>
      </c>
      <c r="S6" s="894" t="s">
        <v>779</v>
      </c>
      <c r="T6" s="894" t="s">
        <v>780</v>
      </c>
      <c r="U6" s="894" t="s">
        <v>781</v>
      </c>
      <c r="V6" s="894" t="s">
        <v>782</v>
      </c>
      <c r="W6" s="894" t="s">
        <v>783</v>
      </c>
      <c r="AA6" s="894" t="s">
        <v>808</v>
      </c>
    </row>
    <row r="7" hidden="1" spans="1:27">
      <c r="A7" s="894" t="s">
        <v>811</v>
      </c>
      <c r="B7" s="894" t="s">
        <v>812</v>
      </c>
      <c r="C7" s="894" t="s">
        <v>804</v>
      </c>
      <c r="D7" s="894" t="s">
        <v>813</v>
      </c>
      <c r="E7" s="351">
        <v>8320</v>
      </c>
      <c r="F7" s="351">
        <v>8320</v>
      </c>
      <c r="G7" s="351">
        <v>0</v>
      </c>
      <c r="H7" s="351">
        <v>0</v>
      </c>
      <c r="I7" s="894" t="s">
        <v>806</v>
      </c>
      <c r="J7" s="894" t="s">
        <v>773</v>
      </c>
      <c r="K7" s="894" t="s">
        <v>807</v>
      </c>
      <c r="L7" s="894" t="s">
        <v>775</v>
      </c>
      <c r="M7" s="894" t="s">
        <v>776</v>
      </c>
      <c r="O7" s="894" t="s">
        <v>777</v>
      </c>
      <c r="P7" s="894" t="s">
        <v>777</v>
      </c>
      <c r="Q7" s="894" t="s">
        <v>777</v>
      </c>
      <c r="R7" s="894" t="s">
        <v>778</v>
      </c>
      <c r="S7" s="894" t="s">
        <v>779</v>
      </c>
      <c r="T7" s="894" t="s">
        <v>780</v>
      </c>
      <c r="U7" s="894" t="s">
        <v>781</v>
      </c>
      <c r="V7" s="894" t="s">
        <v>782</v>
      </c>
      <c r="W7" s="894" t="s">
        <v>783</v>
      </c>
      <c r="AA7" s="894" t="s">
        <v>808</v>
      </c>
    </row>
    <row r="8" hidden="1" spans="1:27">
      <c r="A8" s="894" t="s">
        <v>814</v>
      </c>
      <c r="B8" s="894" t="s">
        <v>815</v>
      </c>
      <c r="C8" s="894" t="s">
        <v>771</v>
      </c>
      <c r="D8" s="894" t="s">
        <v>816</v>
      </c>
      <c r="E8" s="351">
        <v>2380</v>
      </c>
      <c r="F8" s="351">
        <v>2380</v>
      </c>
      <c r="G8" s="351">
        <v>0</v>
      </c>
      <c r="H8" s="351">
        <v>0</v>
      </c>
      <c r="I8" s="894" t="s">
        <v>806</v>
      </c>
      <c r="J8" s="894" t="s">
        <v>773</v>
      </c>
      <c r="K8" s="894" t="s">
        <v>774</v>
      </c>
      <c r="L8" s="894" t="s">
        <v>775</v>
      </c>
      <c r="M8" s="894" t="s">
        <v>776</v>
      </c>
      <c r="O8" s="894" t="s">
        <v>777</v>
      </c>
      <c r="P8" s="894" t="s">
        <v>777</v>
      </c>
      <c r="Q8" s="894" t="s">
        <v>777</v>
      </c>
      <c r="R8" s="894" t="s">
        <v>778</v>
      </c>
      <c r="S8" s="894" t="s">
        <v>779</v>
      </c>
      <c r="T8" s="894" t="s">
        <v>780</v>
      </c>
      <c r="U8" s="894" t="s">
        <v>781</v>
      </c>
      <c r="V8" s="894" t="s">
        <v>782</v>
      </c>
      <c r="W8" s="894" t="s">
        <v>783</v>
      </c>
      <c r="AA8" s="894" t="s">
        <v>784</v>
      </c>
    </row>
    <row r="9" hidden="1" spans="1:27">
      <c r="A9" s="894" t="s">
        <v>817</v>
      </c>
      <c r="B9" s="894" t="s">
        <v>818</v>
      </c>
      <c r="C9" s="894" t="s">
        <v>819</v>
      </c>
      <c r="D9" s="894" t="s">
        <v>820</v>
      </c>
      <c r="E9" s="351">
        <v>6430</v>
      </c>
      <c r="F9" s="351">
        <v>6430</v>
      </c>
      <c r="G9" s="351">
        <v>0</v>
      </c>
      <c r="H9" s="351">
        <v>0</v>
      </c>
      <c r="I9" s="894" t="s">
        <v>821</v>
      </c>
      <c r="J9" s="894" t="s">
        <v>773</v>
      </c>
      <c r="K9" s="894" t="s">
        <v>807</v>
      </c>
      <c r="L9" s="894" t="s">
        <v>775</v>
      </c>
      <c r="M9" s="894" t="s">
        <v>776</v>
      </c>
      <c r="O9" s="894" t="s">
        <v>777</v>
      </c>
      <c r="P9" s="894" t="s">
        <v>777</v>
      </c>
      <c r="Q9" s="894" t="s">
        <v>777</v>
      </c>
      <c r="R9" s="894" t="s">
        <v>778</v>
      </c>
      <c r="S9" s="894" t="s">
        <v>779</v>
      </c>
      <c r="T9" s="894" t="s">
        <v>780</v>
      </c>
      <c r="U9" s="894" t="s">
        <v>781</v>
      </c>
      <c r="V9" s="894" t="s">
        <v>782</v>
      </c>
      <c r="W9" s="894" t="s">
        <v>783</v>
      </c>
      <c r="AA9" s="894" t="s">
        <v>808</v>
      </c>
    </row>
    <row r="10" hidden="1" spans="1:27">
      <c r="A10" s="894" t="s">
        <v>822</v>
      </c>
      <c r="B10" s="894" t="s">
        <v>823</v>
      </c>
      <c r="C10" s="894" t="s">
        <v>824</v>
      </c>
      <c r="E10" s="351">
        <v>3198</v>
      </c>
      <c r="F10" s="351">
        <v>3198</v>
      </c>
      <c r="G10" s="351">
        <v>0</v>
      </c>
      <c r="H10" s="351">
        <v>0</v>
      </c>
      <c r="I10" s="894" t="s">
        <v>825</v>
      </c>
      <c r="J10" s="894" t="s">
        <v>773</v>
      </c>
      <c r="K10" s="894" t="s">
        <v>774</v>
      </c>
      <c r="L10" s="894" t="s">
        <v>826</v>
      </c>
      <c r="M10" s="894" t="s">
        <v>827</v>
      </c>
      <c r="O10" s="894" t="s">
        <v>777</v>
      </c>
      <c r="P10" s="894" t="s">
        <v>777</v>
      </c>
      <c r="Q10" s="894" t="s">
        <v>777</v>
      </c>
      <c r="R10" s="894" t="s">
        <v>778</v>
      </c>
      <c r="S10" s="894" t="s">
        <v>779</v>
      </c>
      <c r="T10" s="894" t="s">
        <v>780</v>
      </c>
      <c r="U10" s="894" t="s">
        <v>781</v>
      </c>
      <c r="V10" s="894" t="s">
        <v>782</v>
      </c>
      <c r="W10" s="894" t="s">
        <v>783</v>
      </c>
      <c r="AA10" s="894" t="s">
        <v>784</v>
      </c>
    </row>
    <row r="11" hidden="1" spans="1:27">
      <c r="A11" s="894" t="s">
        <v>828</v>
      </c>
      <c r="B11" s="894" t="s">
        <v>829</v>
      </c>
      <c r="C11" s="894" t="s">
        <v>830</v>
      </c>
      <c r="E11" s="351">
        <v>2050</v>
      </c>
      <c r="F11" s="351">
        <v>2050</v>
      </c>
      <c r="G11" s="351">
        <v>0</v>
      </c>
      <c r="H11" s="351">
        <v>0</v>
      </c>
      <c r="I11" s="894" t="s">
        <v>831</v>
      </c>
      <c r="J11" s="894" t="s">
        <v>773</v>
      </c>
      <c r="K11" s="894" t="s">
        <v>774</v>
      </c>
      <c r="L11" s="894" t="s">
        <v>775</v>
      </c>
      <c r="M11" s="894" t="s">
        <v>776</v>
      </c>
      <c r="O11" s="894" t="s">
        <v>777</v>
      </c>
      <c r="P11" s="894" t="s">
        <v>777</v>
      </c>
      <c r="Q11" s="894" t="s">
        <v>777</v>
      </c>
      <c r="R11" s="894" t="s">
        <v>778</v>
      </c>
      <c r="S11" s="894" t="s">
        <v>779</v>
      </c>
      <c r="T11" s="894" t="s">
        <v>780</v>
      </c>
      <c r="U11" s="894" t="s">
        <v>781</v>
      </c>
      <c r="V11" s="894" t="s">
        <v>782</v>
      </c>
      <c r="W11" s="894" t="s">
        <v>783</v>
      </c>
      <c r="AA11" s="894" t="s">
        <v>784</v>
      </c>
    </row>
    <row r="12" hidden="1" spans="1:27">
      <c r="A12" s="894" t="s">
        <v>832</v>
      </c>
      <c r="B12" s="894" t="s">
        <v>833</v>
      </c>
      <c r="C12" s="894" t="s">
        <v>830</v>
      </c>
      <c r="E12" s="351">
        <v>2050</v>
      </c>
      <c r="F12" s="351">
        <v>2050</v>
      </c>
      <c r="G12" s="351">
        <v>0</v>
      </c>
      <c r="H12" s="351">
        <v>0</v>
      </c>
      <c r="I12" s="894" t="s">
        <v>831</v>
      </c>
      <c r="J12" s="894" t="s">
        <v>773</v>
      </c>
      <c r="K12" s="894" t="s">
        <v>774</v>
      </c>
      <c r="L12" s="894" t="s">
        <v>775</v>
      </c>
      <c r="M12" s="894" t="s">
        <v>776</v>
      </c>
      <c r="O12" s="894" t="s">
        <v>777</v>
      </c>
      <c r="P12" s="894" t="s">
        <v>777</v>
      </c>
      <c r="Q12" s="894" t="s">
        <v>777</v>
      </c>
      <c r="R12" s="894" t="s">
        <v>778</v>
      </c>
      <c r="S12" s="894" t="s">
        <v>779</v>
      </c>
      <c r="T12" s="894" t="s">
        <v>780</v>
      </c>
      <c r="U12" s="894" t="s">
        <v>781</v>
      </c>
      <c r="V12" s="894" t="s">
        <v>782</v>
      </c>
      <c r="W12" s="894" t="s">
        <v>783</v>
      </c>
      <c r="AA12" s="894" t="s">
        <v>784</v>
      </c>
    </row>
    <row r="13" spans="1:27">
      <c r="A13" s="894" t="s">
        <v>834</v>
      </c>
      <c r="B13" s="894" t="s">
        <v>835</v>
      </c>
      <c r="C13" s="894" t="s">
        <v>836</v>
      </c>
      <c r="D13" s="894" t="s">
        <v>837</v>
      </c>
      <c r="E13" s="351">
        <v>156984.06</v>
      </c>
      <c r="F13" s="351">
        <v>150704.7</v>
      </c>
      <c r="G13" s="351">
        <v>0</v>
      </c>
      <c r="H13" s="351">
        <v>6279.36</v>
      </c>
      <c r="I13" s="894" t="s">
        <v>838</v>
      </c>
      <c r="J13" s="894" t="s">
        <v>839</v>
      </c>
      <c r="K13" s="894" t="s">
        <v>840</v>
      </c>
      <c r="L13" s="894" t="s">
        <v>841</v>
      </c>
      <c r="M13" s="894" t="s">
        <v>842</v>
      </c>
      <c r="O13" s="894" t="s">
        <v>777</v>
      </c>
      <c r="P13" s="894" t="s">
        <v>777</v>
      </c>
      <c r="Q13" s="894" t="s">
        <v>843</v>
      </c>
      <c r="R13" s="894" t="s">
        <v>778</v>
      </c>
      <c r="S13" s="894" t="s">
        <v>779</v>
      </c>
      <c r="T13" s="894" t="s">
        <v>780</v>
      </c>
      <c r="U13" s="894" t="s">
        <v>781</v>
      </c>
      <c r="V13" s="894" t="s">
        <v>782</v>
      </c>
      <c r="W13" s="894" t="s">
        <v>783</v>
      </c>
      <c r="AA13" s="894" t="s">
        <v>844</v>
      </c>
    </row>
    <row r="14" hidden="1" spans="1:27">
      <c r="A14" s="894" t="s">
        <v>845</v>
      </c>
      <c r="B14" s="894" t="s">
        <v>846</v>
      </c>
      <c r="C14" s="894" t="s">
        <v>847</v>
      </c>
      <c r="E14" s="351">
        <v>28898.17</v>
      </c>
      <c r="F14" s="351">
        <v>28898.17</v>
      </c>
      <c r="G14" s="351">
        <v>0</v>
      </c>
      <c r="H14" s="351">
        <v>0</v>
      </c>
      <c r="I14" s="894" t="s">
        <v>848</v>
      </c>
      <c r="J14" s="894" t="s">
        <v>773</v>
      </c>
      <c r="K14" s="894" t="s">
        <v>774</v>
      </c>
      <c r="L14" s="894" t="s">
        <v>775</v>
      </c>
      <c r="M14" s="894" t="s">
        <v>776</v>
      </c>
      <c r="O14" s="894" t="s">
        <v>777</v>
      </c>
      <c r="P14" s="894" t="s">
        <v>777</v>
      </c>
      <c r="Q14" s="894" t="s">
        <v>777</v>
      </c>
      <c r="R14" s="894" t="s">
        <v>778</v>
      </c>
      <c r="S14" s="894" t="s">
        <v>779</v>
      </c>
      <c r="T14" s="894" t="s">
        <v>780</v>
      </c>
      <c r="U14" s="894" t="s">
        <v>781</v>
      </c>
      <c r="V14" s="894" t="s">
        <v>782</v>
      </c>
      <c r="W14" s="894" t="s">
        <v>783</v>
      </c>
      <c r="AA14" s="894" t="s">
        <v>784</v>
      </c>
    </row>
    <row r="15" hidden="1" spans="1:27">
      <c r="A15" s="894" t="s">
        <v>849</v>
      </c>
      <c r="B15" s="894" t="s">
        <v>850</v>
      </c>
      <c r="C15" s="894" t="s">
        <v>39</v>
      </c>
      <c r="D15" s="894" t="s">
        <v>851</v>
      </c>
      <c r="E15" s="351">
        <v>1980</v>
      </c>
      <c r="F15" s="351">
        <v>1980</v>
      </c>
      <c r="G15" s="351">
        <v>0</v>
      </c>
      <c r="H15" s="351">
        <v>0</v>
      </c>
      <c r="I15" s="894" t="s">
        <v>852</v>
      </c>
      <c r="J15" s="894" t="s">
        <v>773</v>
      </c>
      <c r="K15" s="894" t="s">
        <v>774</v>
      </c>
      <c r="L15" s="894" t="s">
        <v>826</v>
      </c>
      <c r="M15" s="894" t="s">
        <v>827</v>
      </c>
      <c r="O15" s="894" t="s">
        <v>777</v>
      </c>
      <c r="P15" s="894" t="s">
        <v>777</v>
      </c>
      <c r="Q15" s="894" t="s">
        <v>777</v>
      </c>
      <c r="R15" s="894" t="s">
        <v>778</v>
      </c>
      <c r="S15" s="894" t="s">
        <v>779</v>
      </c>
      <c r="T15" s="894" t="s">
        <v>780</v>
      </c>
      <c r="U15" s="894" t="s">
        <v>781</v>
      </c>
      <c r="V15" s="894" t="s">
        <v>782</v>
      </c>
      <c r="W15" s="894" t="s">
        <v>783</v>
      </c>
      <c r="AA15" s="894" t="s">
        <v>784</v>
      </c>
    </row>
    <row r="16" hidden="1" spans="1:27">
      <c r="A16" s="894" t="s">
        <v>853</v>
      </c>
      <c r="B16" s="894" t="s">
        <v>854</v>
      </c>
      <c r="C16" s="894" t="s">
        <v>855</v>
      </c>
      <c r="E16" s="351">
        <v>1300</v>
      </c>
      <c r="F16" s="351">
        <v>1248</v>
      </c>
      <c r="G16" s="351">
        <v>0</v>
      </c>
      <c r="H16" s="351">
        <v>52</v>
      </c>
      <c r="I16" s="894" t="s">
        <v>856</v>
      </c>
      <c r="J16" s="894" t="s">
        <v>773</v>
      </c>
      <c r="K16" s="894" t="s">
        <v>774</v>
      </c>
      <c r="L16" s="894" t="s">
        <v>775</v>
      </c>
      <c r="M16" s="894" t="s">
        <v>776</v>
      </c>
      <c r="O16" s="894" t="s">
        <v>777</v>
      </c>
      <c r="P16" s="894" t="s">
        <v>777</v>
      </c>
      <c r="Q16" s="894" t="s">
        <v>857</v>
      </c>
      <c r="R16" s="894" t="s">
        <v>778</v>
      </c>
      <c r="S16" s="894" t="s">
        <v>779</v>
      </c>
      <c r="T16" s="894" t="s">
        <v>780</v>
      </c>
      <c r="U16" s="894" t="s">
        <v>781</v>
      </c>
      <c r="V16" s="894" t="s">
        <v>782</v>
      </c>
      <c r="W16" s="894" t="s">
        <v>783</v>
      </c>
      <c r="AA16" s="894" t="s">
        <v>784</v>
      </c>
    </row>
    <row r="17" hidden="1" spans="1:27">
      <c r="A17" s="894" t="s">
        <v>858</v>
      </c>
      <c r="B17" s="894" t="s">
        <v>859</v>
      </c>
      <c r="C17" s="894" t="s">
        <v>860</v>
      </c>
      <c r="E17" s="351">
        <v>1600</v>
      </c>
      <c r="F17" s="351">
        <v>1536</v>
      </c>
      <c r="G17" s="351">
        <v>0</v>
      </c>
      <c r="H17" s="351">
        <v>64</v>
      </c>
      <c r="I17" s="894" t="s">
        <v>861</v>
      </c>
      <c r="J17" s="894" t="s">
        <v>773</v>
      </c>
      <c r="K17" s="894" t="s">
        <v>774</v>
      </c>
      <c r="L17" s="894" t="s">
        <v>775</v>
      </c>
      <c r="M17" s="894" t="s">
        <v>776</v>
      </c>
      <c r="O17" s="894" t="s">
        <v>777</v>
      </c>
      <c r="P17" s="894" t="s">
        <v>777</v>
      </c>
      <c r="Q17" s="894" t="s">
        <v>862</v>
      </c>
      <c r="R17" s="894" t="s">
        <v>778</v>
      </c>
      <c r="S17" s="894" t="s">
        <v>779</v>
      </c>
      <c r="T17" s="894" t="s">
        <v>780</v>
      </c>
      <c r="U17" s="894" t="s">
        <v>781</v>
      </c>
      <c r="V17" s="894" t="s">
        <v>782</v>
      </c>
      <c r="W17" s="894" t="s">
        <v>783</v>
      </c>
      <c r="AA17" s="894" t="s">
        <v>784</v>
      </c>
    </row>
    <row r="18" hidden="1" spans="1:27">
      <c r="A18" s="894" t="s">
        <v>863</v>
      </c>
      <c r="B18" s="894" t="s">
        <v>864</v>
      </c>
      <c r="C18" s="894" t="s">
        <v>865</v>
      </c>
      <c r="E18" s="351">
        <v>2200</v>
      </c>
      <c r="F18" s="351">
        <v>2112</v>
      </c>
      <c r="G18" s="351">
        <v>88</v>
      </c>
      <c r="H18" s="351">
        <v>0</v>
      </c>
      <c r="I18" s="894" t="s">
        <v>866</v>
      </c>
      <c r="J18" s="894" t="s">
        <v>773</v>
      </c>
      <c r="K18" s="894" t="s">
        <v>774</v>
      </c>
      <c r="L18" s="894" t="s">
        <v>775</v>
      </c>
      <c r="M18" s="894" t="s">
        <v>776</v>
      </c>
      <c r="O18" s="894" t="s">
        <v>777</v>
      </c>
      <c r="P18" s="894" t="s">
        <v>777</v>
      </c>
      <c r="Q18" s="894" t="s">
        <v>867</v>
      </c>
      <c r="R18" s="894" t="s">
        <v>778</v>
      </c>
      <c r="S18" s="894" t="s">
        <v>779</v>
      </c>
      <c r="T18" s="894" t="s">
        <v>780</v>
      </c>
      <c r="U18" s="894" t="s">
        <v>781</v>
      </c>
      <c r="V18" s="894" t="s">
        <v>782</v>
      </c>
      <c r="W18" s="894" t="s">
        <v>783</v>
      </c>
      <c r="AA18" s="894" t="s">
        <v>784</v>
      </c>
    </row>
    <row r="19" spans="1:27">
      <c r="A19" s="894" t="s">
        <v>868</v>
      </c>
      <c r="B19" s="894" t="s">
        <v>869</v>
      </c>
      <c r="C19" s="894" t="s">
        <v>870</v>
      </c>
      <c r="D19" s="894" t="s">
        <v>871</v>
      </c>
      <c r="E19" s="351">
        <v>128800</v>
      </c>
      <c r="F19" s="351">
        <v>123648</v>
      </c>
      <c r="G19" s="351">
        <v>0</v>
      </c>
      <c r="H19" s="351">
        <v>5152</v>
      </c>
      <c r="I19" s="894" t="s">
        <v>872</v>
      </c>
      <c r="J19" s="894" t="s">
        <v>839</v>
      </c>
      <c r="K19" s="894" t="s">
        <v>873</v>
      </c>
      <c r="L19" s="894" t="s">
        <v>874</v>
      </c>
      <c r="M19" s="894" t="s">
        <v>875</v>
      </c>
      <c r="O19" s="894" t="s">
        <v>777</v>
      </c>
      <c r="P19" s="894" t="s">
        <v>777</v>
      </c>
      <c r="Q19" s="894" t="s">
        <v>876</v>
      </c>
      <c r="R19" s="894" t="s">
        <v>778</v>
      </c>
      <c r="S19" s="894" t="s">
        <v>779</v>
      </c>
      <c r="T19" s="894" t="s">
        <v>780</v>
      </c>
      <c r="U19" s="894" t="s">
        <v>877</v>
      </c>
      <c r="V19" s="894" t="s">
        <v>782</v>
      </c>
      <c r="W19" s="894" t="s">
        <v>783</v>
      </c>
      <c r="AA19" s="894" t="s">
        <v>878</v>
      </c>
    </row>
    <row r="20" hidden="1" spans="1:27">
      <c r="A20" s="894" t="s">
        <v>879</v>
      </c>
      <c r="B20" s="894" t="s">
        <v>880</v>
      </c>
      <c r="C20" s="894" t="s">
        <v>881</v>
      </c>
      <c r="D20" s="894" t="s">
        <v>882</v>
      </c>
      <c r="E20" s="351">
        <v>1845</v>
      </c>
      <c r="F20" s="351">
        <v>1771.2</v>
      </c>
      <c r="G20" s="351">
        <v>73.8</v>
      </c>
      <c r="H20" s="351">
        <v>0</v>
      </c>
      <c r="I20" s="894" t="s">
        <v>872</v>
      </c>
      <c r="J20" s="894" t="s">
        <v>773</v>
      </c>
      <c r="K20" s="894" t="s">
        <v>774</v>
      </c>
      <c r="L20" s="894" t="s">
        <v>775</v>
      </c>
      <c r="M20" s="894" t="s">
        <v>776</v>
      </c>
      <c r="O20" s="894" t="s">
        <v>777</v>
      </c>
      <c r="P20" s="894" t="s">
        <v>777</v>
      </c>
      <c r="Q20" s="894" t="s">
        <v>883</v>
      </c>
      <c r="R20" s="894" t="s">
        <v>778</v>
      </c>
      <c r="S20" s="894" t="s">
        <v>779</v>
      </c>
      <c r="T20" s="894" t="s">
        <v>780</v>
      </c>
      <c r="U20" s="894" t="s">
        <v>781</v>
      </c>
      <c r="V20" s="894" t="s">
        <v>782</v>
      </c>
      <c r="W20" s="894" t="s">
        <v>783</v>
      </c>
      <c r="AA20" s="894" t="s">
        <v>784</v>
      </c>
    </row>
    <row r="21" hidden="1" spans="1:27">
      <c r="A21" s="894" t="s">
        <v>884</v>
      </c>
      <c r="B21" s="894" t="s">
        <v>885</v>
      </c>
      <c r="C21" s="894" t="s">
        <v>886</v>
      </c>
      <c r="D21" s="894" t="s">
        <v>887</v>
      </c>
      <c r="E21" s="351">
        <v>15800</v>
      </c>
      <c r="F21" s="351">
        <v>15168</v>
      </c>
      <c r="G21" s="351">
        <v>632</v>
      </c>
      <c r="H21" s="351">
        <v>0</v>
      </c>
      <c r="I21" s="894" t="s">
        <v>888</v>
      </c>
      <c r="J21" s="894" t="s">
        <v>773</v>
      </c>
      <c r="K21" s="894" t="s">
        <v>774</v>
      </c>
      <c r="L21" s="894" t="s">
        <v>775</v>
      </c>
      <c r="M21" s="894" t="s">
        <v>776</v>
      </c>
      <c r="O21" s="894" t="s">
        <v>777</v>
      </c>
      <c r="P21" s="894" t="s">
        <v>777</v>
      </c>
      <c r="Q21" s="894" t="s">
        <v>889</v>
      </c>
      <c r="R21" s="894" t="s">
        <v>778</v>
      </c>
      <c r="S21" s="894" t="s">
        <v>779</v>
      </c>
      <c r="T21" s="894" t="s">
        <v>780</v>
      </c>
      <c r="U21" s="894" t="s">
        <v>781</v>
      </c>
      <c r="V21" s="894" t="s">
        <v>782</v>
      </c>
      <c r="W21" s="894" t="s">
        <v>783</v>
      </c>
      <c r="AA21" s="894" t="s">
        <v>784</v>
      </c>
    </row>
    <row r="22" hidden="1" spans="1:27">
      <c r="A22" s="894" t="s">
        <v>890</v>
      </c>
      <c r="B22" s="894" t="s">
        <v>891</v>
      </c>
      <c r="C22" s="894" t="s">
        <v>892</v>
      </c>
      <c r="D22" s="894" t="s">
        <v>893</v>
      </c>
      <c r="E22" s="351">
        <v>5800</v>
      </c>
      <c r="F22" s="351">
        <v>5568</v>
      </c>
      <c r="G22" s="351">
        <v>232</v>
      </c>
      <c r="H22" s="351">
        <v>0</v>
      </c>
      <c r="I22" s="894" t="s">
        <v>894</v>
      </c>
      <c r="J22" s="894" t="s">
        <v>773</v>
      </c>
      <c r="K22" s="894" t="s">
        <v>774</v>
      </c>
      <c r="L22" s="894" t="s">
        <v>775</v>
      </c>
      <c r="M22" s="894" t="s">
        <v>776</v>
      </c>
      <c r="O22" s="894" t="s">
        <v>777</v>
      </c>
      <c r="P22" s="894" t="s">
        <v>777</v>
      </c>
      <c r="Q22" s="894" t="s">
        <v>895</v>
      </c>
      <c r="R22" s="894" t="s">
        <v>778</v>
      </c>
      <c r="S22" s="894" t="s">
        <v>779</v>
      </c>
      <c r="T22" s="894" t="s">
        <v>780</v>
      </c>
      <c r="U22" s="894" t="s">
        <v>781</v>
      </c>
      <c r="V22" s="894" t="s">
        <v>782</v>
      </c>
      <c r="W22" s="894" t="s">
        <v>783</v>
      </c>
      <c r="AA22" s="894" t="s">
        <v>784</v>
      </c>
    </row>
    <row r="23" spans="1:27">
      <c r="A23" s="894" t="s">
        <v>896</v>
      </c>
      <c r="B23" s="894" t="s">
        <v>897</v>
      </c>
      <c r="C23" s="894" t="s">
        <v>898</v>
      </c>
      <c r="D23" s="894" t="s">
        <v>899</v>
      </c>
      <c r="E23" s="351">
        <v>9500</v>
      </c>
      <c r="F23" s="351">
        <v>9120</v>
      </c>
      <c r="G23" s="351">
        <v>0</v>
      </c>
      <c r="H23" s="351">
        <v>380</v>
      </c>
      <c r="I23" s="894" t="s">
        <v>900</v>
      </c>
      <c r="J23" s="894" t="s">
        <v>839</v>
      </c>
      <c r="K23" s="894" t="s">
        <v>901</v>
      </c>
      <c r="L23" s="894" t="s">
        <v>874</v>
      </c>
      <c r="M23" s="894" t="s">
        <v>875</v>
      </c>
      <c r="O23" s="894" t="s">
        <v>777</v>
      </c>
      <c r="P23" s="894" t="s">
        <v>777</v>
      </c>
      <c r="Q23" s="894" t="s">
        <v>902</v>
      </c>
      <c r="R23" s="894" t="s">
        <v>903</v>
      </c>
      <c r="S23" s="894" t="s">
        <v>779</v>
      </c>
      <c r="T23" s="894" t="s">
        <v>780</v>
      </c>
      <c r="U23" s="894" t="s">
        <v>781</v>
      </c>
      <c r="V23" s="894" t="s">
        <v>782</v>
      </c>
      <c r="W23" s="894" t="s">
        <v>783</v>
      </c>
      <c r="AA23" s="894" t="s">
        <v>904</v>
      </c>
    </row>
    <row r="24" spans="1:27">
      <c r="A24" s="894" t="s">
        <v>905</v>
      </c>
      <c r="B24" s="894" t="s">
        <v>906</v>
      </c>
      <c r="C24" s="894" t="s">
        <v>907</v>
      </c>
      <c r="D24" s="894" t="s">
        <v>837</v>
      </c>
      <c r="E24" s="351">
        <v>1800</v>
      </c>
      <c r="F24" s="351">
        <v>1728</v>
      </c>
      <c r="G24" s="351">
        <v>0</v>
      </c>
      <c r="H24" s="351">
        <v>72</v>
      </c>
      <c r="I24" s="894" t="s">
        <v>908</v>
      </c>
      <c r="J24" s="894" t="s">
        <v>839</v>
      </c>
      <c r="K24" s="894" t="s">
        <v>840</v>
      </c>
      <c r="L24" s="894" t="s">
        <v>841</v>
      </c>
      <c r="M24" s="894" t="s">
        <v>842</v>
      </c>
      <c r="O24" s="894" t="s">
        <v>777</v>
      </c>
      <c r="P24" s="894" t="s">
        <v>777</v>
      </c>
      <c r="Q24" s="894" t="s">
        <v>909</v>
      </c>
      <c r="R24" s="894" t="s">
        <v>910</v>
      </c>
      <c r="S24" s="894" t="s">
        <v>779</v>
      </c>
      <c r="T24" s="894" t="s">
        <v>780</v>
      </c>
      <c r="U24" s="894" t="s">
        <v>781</v>
      </c>
      <c r="V24" s="894" t="s">
        <v>782</v>
      </c>
      <c r="W24" s="894" t="s">
        <v>783</v>
      </c>
      <c r="AA24" s="894" t="s">
        <v>844</v>
      </c>
    </row>
    <row r="25" hidden="1" spans="1:27">
      <c r="A25" s="894" t="s">
        <v>911</v>
      </c>
      <c r="B25" s="894" t="s">
        <v>912</v>
      </c>
      <c r="C25" s="894" t="s">
        <v>913</v>
      </c>
      <c r="D25" s="894" t="s">
        <v>914</v>
      </c>
      <c r="E25" s="351">
        <v>1030</v>
      </c>
      <c r="F25" s="351">
        <v>988.8</v>
      </c>
      <c r="G25" s="351">
        <v>0</v>
      </c>
      <c r="H25" s="351">
        <v>41.2</v>
      </c>
      <c r="I25" s="894" t="s">
        <v>915</v>
      </c>
      <c r="J25" s="894" t="s">
        <v>773</v>
      </c>
      <c r="K25" s="894" t="s">
        <v>646</v>
      </c>
      <c r="L25" s="894" t="s">
        <v>775</v>
      </c>
      <c r="M25" s="894" t="s">
        <v>776</v>
      </c>
      <c r="O25" s="894" t="s">
        <v>777</v>
      </c>
      <c r="P25" s="894" t="s">
        <v>777</v>
      </c>
      <c r="Q25" s="894" t="s">
        <v>916</v>
      </c>
      <c r="R25" s="894" t="s">
        <v>778</v>
      </c>
      <c r="S25" s="894" t="s">
        <v>779</v>
      </c>
      <c r="T25" s="894" t="s">
        <v>780</v>
      </c>
      <c r="U25" s="894" t="s">
        <v>781</v>
      </c>
      <c r="V25" s="894" t="s">
        <v>782</v>
      </c>
      <c r="W25" s="894" t="s">
        <v>783</v>
      </c>
      <c r="AA25" s="894" t="s">
        <v>917</v>
      </c>
    </row>
    <row r="26" hidden="1" spans="1:27">
      <c r="A26" s="894" t="s">
        <v>918</v>
      </c>
      <c r="B26" s="894" t="s">
        <v>919</v>
      </c>
      <c r="C26" s="894" t="s">
        <v>920</v>
      </c>
      <c r="E26" s="351">
        <v>1150</v>
      </c>
      <c r="F26" s="351">
        <v>1104</v>
      </c>
      <c r="G26" s="351">
        <v>0</v>
      </c>
      <c r="H26" s="351">
        <v>46</v>
      </c>
      <c r="I26" s="894" t="s">
        <v>915</v>
      </c>
      <c r="J26" s="894" t="s">
        <v>773</v>
      </c>
      <c r="K26" s="894" t="s">
        <v>774</v>
      </c>
      <c r="L26" s="894" t="s">
        <v>775</v>
      </c>
      <c r="M26" s="894" t="s">
        <v>776</v>
      </c>
      <c r="O26" s="894" t="s">
        <v>777</v>
      </c>
      <c r="P26" s="894" t="s">
        <v>777</v>
      </c>
      <c r="Q26" s="894" t="s">
        <v>921</v>
      </c>
      <c r="R26" s="894" t="s">
        <v>778</v>
      </c>
      <c r="S26" s="894" t="s">
        <v>779</v>
      </c>
      <c r="T26" s="894" t="s">
        <v>780</v>
      </c>
      <c r="U26" s="894" t="s">
        <v>781</v>
      </c>
      <c r="V26" s="894" t="s">
        <v>782</v>
      </c>
      <c r="W26" s="894" t="s">
        <v>783</v>
      </c>
      <c r="AA26" s="894" t="s">
        <v>784</v>
      </c>
    </row>
    <row r="27" hidden="1" spans="1:27">
      <c r="A27" s="894" t="s">
        <v>922</v>
      </c>
      <c r="B27" s="894" t="s">
        <v>923</v>
      </c>
      <c r="C27" s="894" t="s">
        <v>924</v>
      </c>
      <c r="E27" s="351">
        <v>1560</v>
      </c>
      <c r="F27" s="351">
        <v>1497.6</v>
      </c>
      <c r="G27" s="351">
        <v>0</v>
      </c>
      <c r="H27" s="351">
        <v>62.4</v>
      </c>
      <c r="I27" s="894" t="s">
        <v>925</v>
      </c>
      <c r="J27" s="894" t="s">
        <v>773</v>
      </c>
      <c r="K27" s="894" t="s">
        <v>774</v>
      </c>
      <c r="L27" s="894" t="s">
        <v>775</v>
      </c>
      <c r="M27" s="894" t="s">
        <v>776</v>
      </c>
      <c r="O27" s="894" t="s">
        <v>777</v>
      </c>
      <c r="P27" s="894" t="s">
        <v>777</v>
      </c>
      <c r="Q27" s="894" t="s">
        <v>926</v>
      </c>
      <c r="R27" s="894" t="s">
        <v>778</v>
      </c>
      <c r="S27" s="894" t="s">
        <v>779</v>
      </c>
      <c r="T27" s="894" t="s">
        <v>780</v>
      </c>
      <c r="U27" s="894" t="s">
        <v>781</v>
      </c>
      <c r="V27" s="894" t="s">
        <v>782</v>
      </c>
      <c r="W27" s="894" t="s">
        <v>783</v>
      </c>
      <c r="AA27" s="894" t="s">
        <v>784</v>
      </c>
    </row>
    <row r="28" hidden="1" spans="1:27">
      <c r="A28" s="894" t="s">
        <v>927</v>
      </c>
      <c r="B28" s="894" t="s">
        <v>928</v>
      </c>
      <c r="C28" s="894" t="s">
        <v>674</v>
      </c>
      <c r="D28" s="894" t="s">
        <v>929</v>
      </c>
      <c r="E28" s="351">
        <v>4800</v>
      </c>
      <c r="F28" s="351">
        <v>4608</v>
      </c>
      <c r="G28" s="351">
        <v>192</v>
      </c>
      <c r="H28" s="351">
        <v>0</v>
      </c>
      <c r="I28" s="894" t="s">
        <v>930</v>
      </c>
      <c r="J28" s="894" t="s">
        <v>773</v>
      </c>
      <c r="K28" s="894" t="s">
        <v>807</v>
      </c>
      <c r="L28" s="894" t="s">
        <v>826</v>
      </c>
      <c r="M28" s="894" t="s">
        <v>827</v>
      </c>
      <c r="O28" s="894" t="s">
        <v>777</v>
      </c>
      <c r="P28" s="894" t="s">
        <v>777</v>
      </c>
      <c r="Q28" s="894" t="s">
        <v>931</v>
      </c>
      <c r="R28" s="894" t="s">
        <v>778</v>
      </c>
      <c r="S28" s="894" t="s">
        <v>779</v>
      </c>
      <c r="T28" s="894" t="s">
        <v>780</v>
      </c>
      <c r="U28" s="894" t="s">
        <v>781</v>
      </c>
      <c r="V28" s="894" t="s">
        <v>782</v>
      </c>
      <c r="W28" s="894" t="s">
        <v>783</v>
      </c>
      <c r="AA28" s="894" t="s">
        <v>808</v>
      </c>
    </row>
    <row r="29" hidden="1" spans="1:27">
      <c r="A29" s="894" t="s">
        <v>932</v>
      </c>
      <c r="B29" s="894" t="s">
        <v>933</v>
      </c>
      <c r="C29" s="894" t="s">
        <v>934</v>
      </c>
      <c r="E29" s="351">
        <v>1450</v>
      </c>
      <c r="F29" s="351">
        <v>1392</v>
      </c>
      <c r="G29" s="351">
        <v>0</v>
      </c>
      <c r="H29" s="351">
        <v>58</v>
      </c>
      <c r="I29" s="894" t="s">
        <v>930</v>
      </c>
      <c r="J29" s="894" t="s">
        <v>773</v>
      </c>
      <c r="K29" s="894" t="s">
        <v>774</v>
      </c>
      <c r="L29" s="894" t="s">
        <v>775</v>
      </c>
      <c r="M29" s="894" t="s">
        <v>776</v>
      </c>
      <c r="O29" s="894" t="s">
        <v>777</v>
      </c>
      <c r="P29" s="894" t="s">
        <v>777</v>
      </c>
      <c r="Q29" s="894" t="s">
        <v>935</v>
      </c>
      <c r="R29" s="894" t="s">
        <v>778</v>
      </c>
      <c r="S29" s="894" t="s">
        <v>779</v>
      </c>
      <c r="T29" s="894" t="s">
        <v>780</v>
      </c>
      <c r="U29" s="894" t="s">
        <v>781</v>
      </c>
      <c r="V29" s="894" t="s">
        <v>782</v>
      </c>
      <c r="W29" s="894" t="s">
        <v>783</v>
      </c>
      <c r="AA29" s="894" t="s">
        <v>784</v>
      </c>
    </row>
    <row r="30" hidden="1" spans="1:27">
      <c r="A30" s="894" t="s">
        <v>936</v>
      </c>
      <c r="B30" s="894" t="s">
        <v>937</v>
      </c>
      <c r="C30" s="894" t="s">
        <v>938</v>
      </c>
      <c r="E30" s="351">
        <v>4700</v>
      </c>
      <c r="F30" s="351">
        <v>4512</v>
      </c>
      <c r="G30" s="351">
        <v>188</v>
      </c>
      <c r="H30" s="351">
        <v>0</v>
      </c>
      <c r="I30" s="894" t="s">
        <v>939</v>
      </c>
      <c r="J30" s="894" t="s">
        <v>773</v>
      </c>
      <c r="K30" s="894" t="s">
        <v>774</v>
      </c>
      <c r="L30" s="894" t="s">
        <v>775</v>
      </c>
      <c r="M30" s="894" t="s">
        <v>776</v>
      </c>
      <c r="O30" s="894" t="s">
        <v>777</v>
      </c>
      <c r="P30" s="894" t="s">
        <v>777</v>
      </c>
      <c r="Q30" s="894" t="s">
        <v>940</v>
      </c>
      <c r="R30" s="894" t="s">
        <v>778</v>
      </c>
      <c r="S30" s="894" t="s">
        <v>779</v>
      </c>
      <c r="T30" s="894" t="s">
        <v>780</v>
      </c>
      <c r="U30" s="894" t="s">
        <v>781</v>
      </c>
      <c r="V30" s="894" t="s">
        <v>782</v>
      </c>
      <c r="W30" s="894" t="s">
        <v>783</v>
      </c>
      <c r="AA30" s="894" t="s">
        <v>784</v>
      </c>
    </row>
    <row r="31" hidden="1" spans="1:27">
      <c r="A31" s="894" t="s">
        <v>941</v>
      </c>
      <c r="B31" s="894" t="s">
        <v>942</v>
      </c>
      <c r="C31" s="894" t="s">
        <v>943</v>
      </c>
      <c r="E31" s="351">
        <v>11880</v>
      </c>
      <c r="F31" s="351">
        <v>11404.8</v>
      </c>
      <c r="G31" s="351">
        <v>475.2</v>
      </c>
      <c r="H31" s="351">
        <v>0</v>
      </c>
      <c r="I31" s="894" t="s">
        <v>939</v>
      </c>
      <c r="J31" s="894" t="s">
        <v>773</v>
      </c>
      <c r="K31" s="894" t="s">
        <v>774</v>
      </c>
      <c r="L31" s="894" t="s">
        <v>775</v>
      </c>
      <c r="M31" s="894" t="s">
        <v>776</v>
      </c>
      <c r="O31" s="894" t="s">
        <v>777</v>
      </c>
      <c r="P31" s="894" t="s">
        <v>777</v>
      </c>
      <c r="Q31" s="894" t="s">
        <v>944</v>
      </c>
      <c r="R31" s="894" t="s">
        <v>778</v>
      </c>
      <c r="S31" s="894" t="s">
        <v>779</v>
      </c>
      <c r="T31" s="894" t="s">
        <v>780</v>
      </c>
      <c r="U31" s="894" t="s">
        <v>781</v>
      </c>
      <c r="V31" s="894" t="s">
        <v>782</v>
      </c>
      <c r="W31" s="894" t="s">
        <v>783</v>
      </c>
      <c r="AA31" s="894" t="s">
        <v>784</v>
      </c>
    </row>
    <row r="32" spans="1:27">
      <c r="A32" s="894" t="s">
        <v>945</v>
      </c>
      <c r="B32" s="894" t="s">
        <v>946</v>
      </c>
      <c r="C32" s="894" t="s">
        <v>947</v>
      </c>
      <c r="D32" s="894" t="s">
        <v>948</v>
      </c>
      <c r="E32" s="351">
        <v>96851.2</v>
      </c>
      <c r="F32" s="351">
        <v>92977.15</v>
      </c>
      <c r="G32" s="351">
        <v>0</v>
      </c>
      <c r="H32" s="351">
        <v>3874.05</v>
      </c>
      <c r="I32" s="894" t="s">
        <v>949</v>
      </c>
      <c r="J32" s="894" t="s">
        <v>839</v>
      </c>
      <c r="K32" s="894" t="s">
        <v>840</v>
      </c>
      <c r="L32" s="894" t="s">
        <v>874</v>
      </c>
      <c r="M32" s="894" t="s">
        <v>842</v>
      </c>
      <c r="O32" s="894" t="s">
        <v>777</v>
      </c>
      <c r="P32" s="894" t="s">
        <v>777</v>
      </c>
      <c r="Q32" s="894" t="s">
        <v>950</v>
      </c>
      <c r="R32" s="894" t="s">
        <v>839</v>
      </c>
      <c r="S32" s="894" t="s">
        <v>779</v>
      </c>
      <c r="T32" s="894" t="s">
        <v>780</v>
      </c>
      <c r="U32" s="894" t="s">
        <v>781</v>
      </c>
      <c r="V32" s="894" t="s">
        <v>951</v>
      </c>
      <c r="W32" s="894" t="s">
        <v>952</v>
      </c>
      <c r="AA32" s="894" t="s">
        <v>844</v>
      </c>
    </row>
    <row r="33" spans="1:27">
      <c r="A33" s="894" t="s">
        <v>953</v>
      </c>
      <c r="B33" s="894" t="s">
        <v>954</v>
      </c>
      <c r="C33" s="894" t="s">
        <v>955</v>
      </c>
      <c r="D33" s="894" t="s">
        <v>956</v>
      </c>
      <c r="E33" s="351">
        <v>34500</v>
      </c>
      <c r="F33" s="351">
        <v>33120</v>
      </c>
      <c r="G33" s="351">
        <v>0</v>
      </c>
      <c r="H33" s="351">
        <v>1380</v>
      </c>
      <c r="I33" s="894" t="s">
        <v>957</v>
      </c>
      <c r="J33" s="894" t="s">
        <v>839</v>
      </c>
      <c r="K33" s="894" t="s">
        <v>901</v>
      </c>
      <c r="L33" s="894" t="s">
        <v>958</v>
      </c>
      <c r="M33" s="894" t="s">
        <v>959</v>
      </c>
      <c r="O33" s="894" t="s">
        <v>777</v>
      </c>
      <c r="P33" s="894" t="s">
        <v>777</v>
      </c>
      <c r="Q33" s="894" t="s">
        <v>960</v>
      </c>
      <c r="R33" s="894" t="s">
        <v>961</v>
      </c>
      <c r="S33" s="894" t="s">
        <v>779</v>
      </c>
      <c r="T33" s="894" t="s">
        <v>780</v>
      </c>
      <c r="U33" s="894" t="s">
        <v>781</v>
      </c>
      <c r="V33" s="894" t="s">
        <v>782</v>
      </c>
      <c r="W33" s="894" t="s">
        <v>783</v>
      </c>
      <c r="AA33" s="894" t="s">
        <v>904</v>
      </c>
    </row>
    <row r="34" hidden="1" spans="1:27">
      <c r="A34" s="894" t="s">
        <v>962</v>
      </c>
      <c r="B34" s="894" t="s">
        <v>963</v>
      </c>
      <c r="C34" s="894" t="s">
        <v>964</v>
      </c>
      <c r="E34" s="351">
        <v>3985</v>
      </c>
      <c r="F34" s="351">
        <v>3825.6</v>
      </c>
      <c r="G34" s="351">
        <v>0</v>
      </c>
      <c r="H34" s="351">
        <v>159.4</v>
      </c>
      <c r="I34" s="894" t="s">
        <v>957</v>
      </c>
      <c r="J34" s="894" t="s">
        <v>773</v>
      </c>
      <c r="K34" s="894" t="s">
        <v>631</v>
      </c>
      <c r="L34" s="894" t="s">
        <v>775</v>
      </c>
      <c r="M34" s="894" t="s">
        <v>776</v>
      </c>
      <c r="O34" s="894" t="s">
        <v>777</v>
      </c>
      <c r="P34" s="894" t="s">
        <v>777</v>
      </c>
      <c r="Q34" s="894" t="s">
        <v>965</v>
      </c>
      <c r="R34" s="894" t="s">
        <v>966</v>
      </c>
      <c r="S34" s="894" t="s">
        <v>779</v>
      </c>
      <c r="T34" s="894" t="s">
        <v>780</v>
      </c>
      <c r="U34" s="894" t="s">
        <v>781</v>
      </c>
      <c r="V34" s="894" t="s">
        <v>782</v>
      </c>
      <c r="W34" s="894" t="s">
        <v>783</v>
      </c>
      <c r="AA34" s="894" t="s">
        <v>967</v>
      </c>
    </row>
    <row r="35" hidden="1" spans="1:27">
      <c r="A35" s="894" t="s">
        <v>968</v>
      </c>
      <c r="B35" s="894" t="s">
        <v>969</v>
      </c>
      <c r="C35" s="894" t="s">
        <v>623</v>
      </c>
      <c r="D35" s="894" t="s">
        <v>970</v>
      </c>
      <c r="E35" s="351">
        <v>1790</v>
      </c>
      <c r="F35" s="351">
        <v>1718.4</v>
      </c>
      <c r="G35" s="351">
        <v>0</v>
      </c>
      <c r="H35" s="351">
        <v>71.6</v>
      </c>
      <c r="I35" s="894" t="s">
        <v>957</v>
      </c>
      <c r="J35" s="894" t="s">
        <v>773</v>
      </c>
      <c r="K35" s="894" t="s">
        <v>646</v>
      </c>
      <c r="L35" s="894" t="s">
        <v>775</v>
      </c>
      <c r="M35" s="894" t="s">
        <v>776</v>
      </c>
      <c r="O35" s="894" t="s">
        <v>777</v>
      </c>
      <c r="P35" s="894" t="s">
        <v>777</v>
      </c>
      <c r="Q35" s="894" t="s">
        <v>971</v>
      </c>
      <c r="R35" s="894" t="s">
        <v>966</v>
      </c>
      <c r="S35" s="894" t="s">
        <v>779</v>
      </c>
      <c r="T35" s="894" t="s">
        <v>780</v>
      </c>
      <c r="U35" s="894" t="s">
        <v>781</v>
      </c>
      <c r="V35" s="894" t="s">
        <v>782</v>
      </c>
      <c r="W35" s="894" t="s">
        <v>783</v>
      </c>
      <c r="AA35" s="894" t="s">
        <v>917</v>
      </c>
    </row>
    <row r="36" hidden="1" spans="1:27">
      <c r="A36" s="894" t="s">
        <v>972</v>
      </c>
      <c r="B36" s="894" t="s">
        <v>973</v>
      </c>
      <c r="C36" s="894" t="s">
        <v>974</v>
      </c>
      <c r="E36" s="351">
        <v>908</v>
      </c>
      <c r="F36" s="351">
        <v>871.68</v>
      </c>
      <c r="G36" s="351">
        <v>0</v>
      </c>
      <c r="H36" s="351">
        <v>36.32</v>
      </c>
      <c r="I36" s="894" t="s">
        <v>957</v>
      </c>
      <c r="J36" s="894" t="s">
        <v>773</v>
      </c>
      <c r="K36" s="894" t="s">
        <v>646</v>
      </c>
      <c r="L36" s="894" t="s">
        <v>775</v>
      </c>
      <c r="M36" s="894" t="s">
        <v>776</v>
      </c>
      <c r="O36" s="894" t="s">
        <v>777</v>
      </c>
      <c r="P36" s="894" t="s">
        <v>777</v>
      </c>
      <c r="Q36" s="894" t="s">
        <v>975</v>
      </c>
      <c r="R36" s="894" t="s">
        <v>966</v>
      </c>
      <c r="S36" s="894" t="s">
        <v>779</v>
      </c>
      <c r="T36" s="894" t="s">
        <v>780</v>
      </c>
      <c r="U36" s="894" t="s">
        <v>781</v>
      </c>
      <c r="V36" s="894" t="s">
        <v>782</v>
      </c>
      <c r="W36" s="894" t="s">
        <v>783</v>
      </c>
      <c r="AA36" s="894" t="s">
        <v>917</v>
      </c>
    </row>
    <row r="37" hidden="1" spans="1:27">
      <c r="A37" s="894" t="s">
        <v>976</v>
      </c>
      <c r="B37" s="894" t="s">
        <v>977</v>
      </c>
      <c r="C37" s="894" t="s">
        <v>924</v>
      </c>
      <c r="E37" s="351">
        <v>2950</v>
      </c>
      <c r="F37" s="351">
        <v>2832</v>
      </c>
      <c r="G37" s="351">
        <v>0</v>
      </c>
      <c r="H37" s="351">
        <v>118</v>
      </c>
      <c r="I37" s="894" t="s">
        <v>957</v>
      </c>
      <c r="J37" s="894" t="s">
        <v>773</v>
      </c>
      <c r="K37" s="894" t="s">
        <v>774</v>
      </c>
      <c r="L37" s="894" t="s">
        <v>775</v>
      </c>
      <c r="M37" s="894" t="s">
        <v>776</v>
      </c>
      <c r="O37" s="894" t="s">
        <v>777</v>
      </c>
      <c r="P37" s="894" t="s">
        <v>777</v>
      </c>
      <c r="Q37" s="894" t="s">
        <v>978</v>
      </c>
      <c r="R37" s="894" t="s">
        <v>966</v>
      </c>
      <c r="S37" s="894" t="s">
        <v>779</v>
      </c>
      <c r="T37" s="894" t="s">
        <v>780</v>
      </c>
      <c r="U37" s="894" t="s">
        <v>781</v>
      </c>
      <c r="V37" s="894" t="s">
        <v>782</v>
      </c>
      <c r="W37" s="894" t="s">
        <v>783</v>
      </c>
      <c r="AA37" s="894" t="s">
        <v>784</v>
      </c>
    </row>
    <row r="38" hidden="1" spans="1:27">
      <c r="A38" s="894" t="s">
        <v>979</v>
      </c>
      <c r="B38" s="894" t="s">
        <v>980</v>
      </c>
      <c r="C38" s="894" t="s">
        <v>981</v>
      </c>
      <c r="E38" s="351">
        <v>790</v>
      </c>
      <c r="F38" s="351">
        <v>758.4</v>
      </c>
      <c r="G38" s="351">
        <v>0</v>
      </c>
      <c r="H38" s="351">
        <v>31.6</v>
      </c>
      <c r="I38" s="894" t="s">
        <v>957</v>
      </c>
      <c r="J38" s="894" t="s">
        <v>773</v>
      </c>
      <c r="K38" s="894" t="s">
        <v>774</v>
      </c>
      <c r="L38" s="894" t="s">
        <v>775</v>
      </c>
      <c r="M38" s="894" t="s">
        <v>776</v>
      </c>
      <c r="O38" s="894" t="s">
        <v>777</v>
      </c>
      <c r="P38" s="894" t="s">
        <v>777</v>
      </c>
      <c r="Q38" s="894" t="s">
        <v>982</v>
      </c>
      <c r="R38" s="894" t="s">
        <v>966</v>
      </c>
      <c r="S38" s="894" t="s">
        <v>779</v>
      </c>
      <c r="T38" s="894" t="s">
        <v>780</v>
      </c>
      <c r="U38" s="894" t="s">
        <v>781</v>
      </c>
      <c r="V38" s="894" t="s">
        <v>782</v>
      </c>
      <c r="W38" s="894" t="s">
        <v>783</v>
      </c>
      <c r="AA38" s="894" t="s">
        <v>784</v>
      </c>
    </row>
    <row r="39" hidden="1" spans="1:27">
      <c r="A39" s="894" t="s">
        <v>983</v>
      </c>
      <c r="B39" s="894" t="s">
        <v>984</v>
      </c>
      <c r="C39" s="894" t="s">
        <v>985</v>
      </c>
      <c r="D39" s="894" t="s">
        <v>986</v>
      </c>
      <c r="E39" s="351">
        <v>3034.19</v>
      </c>
      <c r="F39" s="351">
        <v>2912.82</v>
      </c>
      <c r="G39" s="351">
        <v>0</v>
      </c>
      <c r="H39" s="351">
        <v>121.37</v>
      </c>
      <c r="I39" s="894" t="s">
        <v>957</v>
      </c>
      <c r="J39" s="894" t="s">
        <v>773</v>
      </c>
      <c r="K39" s="894" t="s">
        <v>774</v>
      </c>
      <c r="L39" s="894" t="s">
        <v>775</v>
      </c>
      <c r="M39" s="894" t="s">
        <v>776</v>
      </c>
      <c r="O39" s="894" t="s">
        <v>777</v>
      </c>
      <c r="P39" s="894" t="s">
        <v>777</v>
      </c>
      <c r="Q39" s="894" t="s">
        <v>987</v>
      </c>
      <c r="R39" s="894" t="s">
        <v>776</v>
      </c>
      <c r="S39" s="894" t="s">
        <v>779</v>
      </c>
      <c r="T39" s="894" t="s">
        <v>780</v>
      </c>
      <c r="U39" s="894" t="s">
        <v>781</v>
      </c>
      <c r="V39" s="894" t="s">
        <v>782</v>
      </c>
      <c r="W39" s="894" t="s">
        <v>783</v>
      </c>
      <c r="AA39" s="894" t="s">
        <v>784</v>
      </c>
    </row>
    <row r="40" hidden="1" spans="1:27">
      <c r="A40" s="894" t="s">
        <v>988</v>
      </c>
      <c r="B40" s="894" t="s">
        <v>989</v>
      </c>
      <c r="C40" s="894" t="s">
        <v>860</v>
      </c>
      <c r="E40" s="351">
        <v>780</v>
      </c>
      <c r="F40" s="351">
        <v>748.8</v>
      </c>
      <c r="G40" s="351">
        <v>0</v>
      </c>
      <c r="H40" s="351">
        <v>31.2</v>
      </c>
      <c r="I40" s="894" t="s">
        <v>957</v>
      </c>
      <c r="J40" s="894" t="s">
        <v>773</v>
      </c>
      <c r="K40" s="894" t="s">
        <v>774</v>
      </c>
      <c r="L40" s="894" t="s">
        <v>775</v>
      </c>
      <c r="M40" s="894" t="s">
        <v>776</v>
      </c>
      <c r="O40" s="894" t="s">
        <v>777</v>
      </c>
      <c r="P40" s="894" t="s">
        <v>777</v>
      </c>
      <c r="Q40" s="894" t="s">
        <v>990</v>
      </c>
      <c r="R40" s="894" t="s">
        <v>966</v>
      </c>
      <c r="S40" s="894" t="s">
        <v>779</v>
      </c>
      <c r="T40" s="894" t="s">
        <v>780</v>
      </c>
      <c r="U40" s="894" t="s">
        <v>781</v>
      </c>
      <c r="V40" s="894" t="s">
        <v>782</v>
      </c>
      <c r="W40" s="894" t="s">
        <v>783</v>
      </c>
      <c r="AA40" s="894" t="s">
        <v>784</v>
      </c>
    </row>
    <row r="41" spans="1:27">
      <c r="A41" s="894" t="s">
        <v>991</v>
      </c>
      <c r="B41" s="894" t="s">
        <v>992</v>
      </c>
      <c r="C41" s="894" t="s">
        <v>955</v>
      </c>
      <c r="D41" s="894" t="s">
        <v>956</v>
      </c>
      <c r="E41" s="351">
        <v>21000</v>
      </c>
      <c r="F41" s="351">
        <v>20160</v>
      </c>
      <c r="G41" s="351">
        <v>0</v>
      </c>
      <c r="H41" s="351">
        <v>840</v>
      </c>
      <c r="I41" s="894" t="s">
        <v>993</v>
      </c>
      <c r="J41" s="894" t="s">
        <v>839</v>
      </c>
      <c r="K41" s="894" t="s">
        <v>901</v>
      </c>
      <c r="L41" s="894" t="s">
        <v>958</v>
      </c>
      <c r="M41" s="894" t="s">
        <v>959</v>
      </c>
      <c r="O41" s="894" t="s">
        <v>777</v>
      </c>
      <c r="P41" s="894" t="s">
        <v>777</v>
      </c>
      <c r="Q41" s="894" t="s">
        <v>994</v>
      </c>
      <c r="R41" s="894" t="s">
        <v>995</v>
      </c>
      <c r="S41" s="894" t="s">
        <v>779</v>
      </c>
      <c r="T41" s="894" t="s">
        <v>780</v>
      </c>
      <c r="U41" s="894" t="s">
        <v>781</v>
      </c>
      <c r="V41" s="894" t="s">
        <v>782</v>
      </c>
      <c r="W41" s="894" t="s">
        <v>783</v>
      </c>
      <c r="AA41" s="894" t="s">
        <v>904</v>
      </c>
    </row>
    <row r="42" hidden="1" spans="1:27">
      <c r="A42" s="894" t="s">
        <v>996</v>
      </c>
      <c r="B42" s="894" t="s">
        <v>997</v>
      </c>
      <c r="C42" s="894" t="s">
        <v>998</v>
      </c>
      <c r="D42" s="894" t="s">
        <v>999</v>
      </c>
      <c r="E42" s="351">
        <v>3750</v>
      </c>
      <c r="F42" s="351">
        <v>3600</v>
      </c>
      <c r="G42" s="351">
        <v>0</v>
      </c>
      <c r="H42" s="351">
        <v>150</v>
      </c>
      <c r="I42" s="894" t="s">
        <v>1000</v>
      </c>
      <c r="J42" s="894" t="s">
        <v>773</v>
      </c>
      <c r="K42" s="894" t="s">
        <v>646</v>
      </c>
      <c r="L42" s="894" t="s">
        <v>775</v>
      </c>
      <c r="M42" s="894" t="s">
        <v>776</v>
      </c>
      <c r="O42" s="894" t="s">
        <v>777</v>
      </c>
      <c r="P42" s="894" t="s">
        <v>777</v>
      </c>
      <c r="Q42" s="894" t="s">
        <v>1001</v>
      </c>
      <c r="R42" s="894" t="s">
        <v>1002</v>
      </c>
      <c r="S42" s="894" t="s">
        <v>779</v>
      </c>
      <c r="T42" s="894" t="s">
        <v>780</v>
      </c>
      <c r="U42" s="894" t="s">
        <v>781</v>
      </c>
      <c r="V42" s="894" t="s">
        <v>782</v>
      </c>
      <c r="W42" s="894" t="s">
        <v>783</v>
      </c>
      <c r="AA42" s="894" t="s">
        <v>917</v>
      </c>
    </row>
    <row r="43" spans="1:27">
      <c r="A43" s="894" t="s">
        <v>1003</v>
      </c>
      <c r="B43" s="894" t="s">
        <v>1004</v>
      </c>
      <c r="C43" s="894" t="s">
        <v>1005</v>
      </c>
      <c r="D43" s="894" t="s">
        <v>1006</v>
      </c>
      <c r="E43" s="351">
        <v>4170</v>
      </c>
      <c r="F43" s="351">
        <v>3794.7</v>
      </c>
      <c r="G43" s="351">
        <v>0</v>
      </c>
      <c r="H43" s="351">
        <v>375.3</v>
      </c>
      <c r="I43" s="894" t="s">
        <v>1007</v>
      </c>
      <c r="J43" s="894" t="s">
        <v>839</v>
      </c>
      <c r="K43" s="894" t="s">
        <v>1008</v>
      </c>
      <c r="L43" s="894" t="s">
        <v>874</v>
      </c>
      <c r="M43" s="894" t="s">
        <v>1009</v>
      </c>
      <c r="O43" s="894" t="s">
        <v>777</v>
      </c>
      <c r="P43" s="894" t="s">
        <v>777</v>
      </c>
      <c r="Q43" s="894" t="s">
        <v>1010</v>
      </c>
      <c r="R43" s="894" t="s">
        <v>1011</v>
      </c>
      <c r="S43" s="894" t="s">
        <v>779</v>
      </c>
      <c r="T43" s="894" t="s">
        <v>780</v>
      </c>
      <c r="U43" s="894" t="s">
        <v>781</v>
      </c>
      <c r="V43" s="894" t="s">
        <v>782</v>
      </c>
      <c r="W43" s="894" t="s">
        <v>783</v>
      </c>
      <c r="AA43" s="894" t="s">
        <v>1012</v>
      </c>
    </row>
    <row r="44" hidden="1" spans="1:27">
      <c r="A44" s="894" t="s">
        <v>1013</v>
      </c>
      <c r="B44" s="894" t="s">
        <v>1014</v>
      </c>
      <c r="C44" s="894" t="s">
        <v>1015</v>
      </c>
      <c r="D44" s="894" t="s">
        <v>1016</v>
      </c>
      <c r="E44" s="351">
        <v>19800</v>
      </c>
      <c r="F44" s="351">
        <v>19008</v>
      </c>
      <c r="G44" s="351">
        <v>792</v>
      </c>
      <c r="H44" s="351">
        <v>0</v>
      </c>
      <c r="I44" s="894" t="s">
        <v>1017</v>
      </c>
      <c r="J44" s="894" t="s">
        <v>773</v>
      </c>
      <c r="K44" s="894" t="s">
        <v>774</v>
      </c>
      <c r="L44" s="894" t="s">
        <v>775</v>
      </c>
      <c r="M44" s="894" t="s">
        <v>776</v>
      </c>
      <c r="O44" s="894" t="s">
        <v>777</v>
      </c>
      <c r="P44" s="894" t="s">
        <v>777</v>
      </c>
      <c r="Q44" s="894" t="s">
        <v>1018</v>
      </c>
      <c r="R44" s="894" t="s">
        <v>1019</v>
      </c>
      <c r="S44" s="894" t="s">
        <v>779</v>
      </c>
      <c r="T44" s="894" t="s">
        <v>780</v>
      </c>
      <c r="U44" s="894" t="s">
        <v>781</v>
      </c>
      <c r="V44" s="894" t="s">
        <v>782</v>
      </c>
      <c r="W44" s="894" t="s">
        <v>783</v>
      </c>
      <c r="AA44" s="894" t="s">
        <v>784</v>
      </c>
    </row>
    <row r="45" spans="1:27">
      <c r="A45" s="894" t="s">
        <v>1020</v>
      </c>
      <c r="B45" s="894" t="s">
        <v>1021</v>
      </c>
      <c r="C45" s="894" t="s">
        <v>1022</v>
      </c>
      <c r="D45" s="894" t="s">
        <v>1023</v>
      </c>
      <c r="E45" s="351">
        <v>78000</v>
      </c>
      <c r="F45" s="351">
        <v>74880</v>
      </c>
      <c r="G45" s="351">
        <v>3120</v>
      </c>
      <c r="H45" s="351">
        <v>0</v>
      </c>
      <c r="I45" s="894" t="s">
        <v>1024</v>
      </c>
      <c r="J45" s="894" t="s">
        <v>839</v>
      </c>
      <c r="K45" s="894" t="s">
        <v>1025</v>
      </c>
      <c r="L45" s="894" t="s">
        <v>958</v>
      </c>
      <c r="M45" s="894" t="s">
        <v>1026</v>
      </c>
      <c r="O45" s="894" t="s">
        <v>777</v>
      </c>
      <c r="P45" s="894" t="s">
        <v>777</v>
      </c>
      <c r="Q45" s="894" t="s">
        <v>1027</v>
      </c>
      <c r="R45" s="894" t="s">
        <v>1028</v>
      </c>
      <c r="S45" s="894" t="s">
        <v>779</v>
      </c>
      <c r="T45" s="894" t="s">
        <v>780</v>
      </c>
      <c r="U45" s="894" t="s">
        <v>781</v>
      </c>
      <c r="V45" s="894" t="s">
        <v>782</v>
      </c>
      <c r="W45" s="894" t="s">
        <v>783</v>
      </c>
      <c r="AA45" s="894" t="s">
        <v>1029</v>
      </c>
    </row>
    <row r="46" hidden="1" spans="1:27">
      <c r="A46" s="894" t="s">
        <v>1030</v>
      </c>
      <c r="B46" s="894" t="s">
        <v>1031</v>
      </c>
      <c r="C46" s="894" t="s">
        <v>1032</v>
      </c>
      <c r="D46" s="894" t="s">
        <v>1033</v>
      </c>
      <c r="E46" s="351">
        <v>10940.17</v>
      </c>
      <c r="F46" s="351">
        <v>10502.56</v>
      </c>
      <c r="G46" s="351">
        <v>437.61</v>
      </c>
      <c r="H46" s="351">
        <v>0</v>
      </c>
      <c r="I46" s="894" t="s">
        <v>1034</v>
      </c>
      <c r="J46" s="894" t="s">
        <v>773</v>
      </c>
      <c r="K46" s="894" t="s">
        <v>774</v>
      </c>
      <c r="L46" s="894" t="s">
        <v>775</v>
      </c>
      <c r="M46" s="894" t="s">
        <v>776</v>
      </c>
      <c r="O46" s="894" t="s">
        <v>777</v>
      </c>
      <c r="P46" s="894" t="s">
        <v>777</v>
      </c>
      <c r="Q46" s="894" t="s">
        <v>1035</v>
      </c>
      <c r="R46" s="894" t="s">
        <v>1036</v>
      </c>
      <c r="S46" s="894" t="s">
        <v>779</v>
      </c>
      <c r="T46" s="894" t="s">
        <v>780</v>
      </c>
      <c r="U46" s="894" t="s">
        <v>781</v>
      </c>
      <c r="V46" s="894" t="s">
        <v>782</v>
      </c>
      <c r="W46" s="894" t="s">
        <v>783</v>
      </c>
      <c r="AA46" s="894" t="s">
        <v>784</v>
      </c>
    </row>
    <row r="47" spans="1:27">
      <c r="A47" s="894" t="s">
        <v>1037</v>
      </c>
      <c r="B47" s="894" t="s">
        <v>1038</v>
      </c>
      <c r="C47" s="894" t="s">
        <v>1039</v>
      </c>
      <c r="D47" s="894" t="s">
        <v>1040</v>
      </c>
      <c r="E47" s="351">
        <v>28205.13</v>
      </c>
      <c r="F47" s="351">
        <v>21153.75</v>
      </c>
      <c r="G47" s="351">
        <v>0</v>
      </c>
      <c r="H47" s="351">
        <v>7051.38</v>
      </c>
      <c r="I47" s="894" t="s">
        <v>1041</v>
      </c>
      <c r="J47" s="894" t="s">
        <v>839</v>
      </c>
      <c r="K47" s="894" t="s">
        <v>901</v>
      </c>
      <c r="L47" s="894" t="s">
        <v>958</v>
      </c>
      <c r="M47" s="894" t="s">
        <v>959</v>
      </c>
      <c r="O47" s="894" t="s">
        <v>777</v>
      </c>
      <c r="P47" s="894" t="s">
        <v>777</v>
      </c>
      <c r="Q47" s="894" t="s">
        <v>1042</v>
      </c>
      <c r="R47" s="894" t="s">
        <v>1011</v>
      </c>
      <c r="S47" s="894" t="s">
        <v>779</v>
      </c>
      <c r="T47" s="894" t="s">
        <v>780</v>
      </c>
      <c r="U47" s="894" t="s">
        <v>781</v>
      </c>
      <c r="V47" s="894" t="s">
        <v>782</v>
      </c>
      <c r="W47" s="894" t="s">
        <v>783</v>
      </c>
      <c r="AA47" s="894" t="s">
        <v>904</v>
      </c>
    </row>
    <row r="48" spans="1:27">
      <c r="A48" s="894" t="s">
        <v>1043</v>
      </c>
      <c r="B48" s="894" t="s">
        <v>1044</v>
      </c>
      <c r="C48" s="894" t="s">
        <v>1039</v>
      </c>
      <c r="D48" s="894" t="s">
        <v>1040</v>
      </c>
      <c r="E48" s="351">
        <v>28205.13</v>
      </c>
      <c r="F48" s="351">
        <v>20871.7</v>
      </c>
      <c r="G48" s="351">
        <v>0</v>
      </c>
      <c r="H48" s="351">
        <v>7333.43</v>
      </c>
      <c r="I48" s="894" t="s">
        <v>1045</v>
      </c>
      <c r="J48" s="894" t="s">
        <v>839</v>
      </c>
      <c r="K48" s="894" t="s">
        <v>901</v>
      </c>
      <c r="L48" s="894" t="s">
        <v>958</v>
      </c>
      <c r="M48" s="894" t="s">
        <v>959</v>
      </c>
      <c r="O48" s="894" t="s">
        <v>777</v>
      </c>
      <c r="P48" s="894" t="s">
        <v>777</v>
      </c>
      <c r="Q48" s="894" t="s">
        <v>1042</v>
      </c>
      <c r="R48" s="894" t="s">
        <v>1011</v>
      </c>
      <c r="S48" s="894" t="s">
        <v>779</v>
      </c>
      <c r="T48" s="894" t="s">
        <v>780</v>
      </c>
      <c r="U48" s="894" t="s">
        <v>781</v>
      </c>
      <c r="V48" s="894" t="s">
        <v>782</v>
      </c>
      <c r="W48" s="894" t="s">
        <v>783</v>
      </c>
      <c r="AA48" s="894" t="s">
        <v>904</v>
      </c>
    </row>
    <row r="49" hidden="1" spans="1:27">
      <c r="A49" s="894" t="s">
        <v>1046</v>
      </c>
      <c r="B49" s="894" t="s">
        <v>1047</v>
      </c>
      <c r="C49" s="894" t="s">
        <v>1048</v>
      </c>
      <c r="D49" s="894" t="s">
        <v>1049</v>
      </c>
      <c r="E49" s="351">
        <v>3400</v>
      </c>
      <c r="F49" s="351">
        <v>3264</v>
      </c>
      <c r="G49" s="351">
        <v>136</v>
      </c>
      <c r="H49" s="351">
        <v>0</v>
      </c>
      <c r="I49" s="894" t="s">
        <v>1050</v>
      </c>
      <c r="J49" s="894" t="s">
        <v>773</v>
      </c>
      <c r="K49" s="894" t="s">
        <v>807</v>
      </c>
      <c r="L49" s="894" t="s">
        <v>775</v>
      </c>
      <c r="M49" s="894" t="s">
        <v>776</v>
      </c>
      <c r="O49" s="894" t="s">
        <v>777</v>
      </c>
      <c r="P49" s="894" t="s">
        <v>777</v>
      </c>
      <c r="Q49" s="894" t="s">
        <v>1051</v>
      </c>
      <c r="R49" s="894" t="s">
        <v>1052</v>
      </c>
      <c r="S49" s="894" t="s">
        <v>779</v>
      </c>
      <c r="T49" s="894" t="s">
        <v>780</v>
      </c>
      <c r="U49" s="894" t="s">
        <v>877</v>
      </c>
      <c r="V49" s="894" t="s">
        <v>782</v>
      </c>
      <c r="W49" s="894" t="s">
        <v>783</v>
      </c>
      <c r="AA49" s="894" t="s">
        <v>808</v>
      </c>
    </row>
    <row r="50" hidden="1" spans="1:27">
      <c r="A50" s="894" t="s">
        <v>1053</v>
      </c>
      <c r="B50" s="894" t="s">
        <v>1054</v>
      </c>
      <c r="C50" s="894" t="s">
        <v>1048</v>
      </c>
      <c r="D50" s="894" t="s">
        <v>1049</v>
      </c>
      <c r="E50" s="351">
        <v>3400</v>
      </c>
      <c r="F50" s="351">
        <v>3264</v>
      </c>
      <c r="G50" s="351">
        <v>136</v>
      </c>
      <c r="H50" s="351">
        <v>0</v>
      </c>
      <c r="I50" s="894" t="s">
        <v>1050</v>
      </c>
      <c r="J50" s="894" t="s">
        <v>773</v>
      </c>
      <c r="K50" s="894" t="s">
        <v>807</v>
      </c>
      <c r="L50" s="894" t="s">
        <v>775</v>
      </c>
      <c r="M50" s="894" t="s">
        <v>776</v>
      </c>
      <c r="O50" s="894" t="s">
        <v>777</v>
      </c>
      <c r="P50" s="894" t="s">
        <v>777</v>
      </c>
      <c r="Q50" s="894" t="s">
        <v>1051</v>
      </c>
      <c r="R50" s="894" t="s">
        <v>1052</v>
      </c>
      <c r="S50" s="894" t="s">
        <v>779</v>
      </c>
      <c r="T50" s="894" t="s">
        <v>780</v>
      </c>
      <c r="U50" s="894" t="s">
        <v>877</v>
      </c>
      <c r="V50" s="894" t="s">
        <v>782</v>
      </c>
      <c r="W50" s="894" t="s">
        <v>783</v>
      </c>
      <c r="AA50" s="894" t="s">
        <v>808</v>
      </c>
    </row>
    <row r="51" hidden="1" spans="1:27">
      <c r="A51" s="894" t="s">
        <v>1055</v>
      </c>
      <c r="B51" s="894" t="s">
        <v>1056</v>
      </c>
      <c r="C51" s="894" t="s">
        <v>1048</v>
      </c>
      <c r="D51" s="894" t="s">
        <v>1057</v>
      </c>
      <c r="E51" s="351">
        <v>2480</v>
      </c>
      <c r="F51" s="351">
        <v>2380.8</v>
      </c>
      <c r="G51" s="351">
        <v>99.2</v>
      </c>
      <c r="H51" s="351">
        <v>0</v>
      </c>
      <c r="I51" s="894" t="s">
        <v>1050</v>
      </c>
      <c r="J51" s="894" t="s">
        <v>773</v>
      </c>
      <c r="K51" s="894" t="s">
        <v>807</v>
      </c>
      <c r="L51" s="894" t="s">
        <v>775</v>
      </c>
      <c r="M51" s="894" t="s">
        <v>776</v>
      </c>
      <c r="O51" s="894" t="s">
        <v>777</v>
      </c>
      <c r="P51" s="894" t="s">
        <v>777</v>
      </c>
      <c r="Q51" s="894" t="s">
        <v>1058</v>
      </c>
      <c r="R51" s="894" t="s">
        <v>1052</v>
      </c>
      <c r="S51" s="894" t="s">
        <v>779</v>
      </c>
      <c r="T51" s="894" t="s">
        <v>780</v>
      </c>
      <c r="U51" s="894" t="s">
        <v>877</v>
      </c>
      <c r="V51" s="894" t="s">
        <v>782</v>
      </c>
      <c r="W51" s="894" t="s">
        <v>783</v>
      </c>
      <c r="AA51" s="894" t="s">
        <v>808</v>
      </c>
    </row>
    <row r="52" hidden="1" spans="1:27">
      <c r="A52" s="894" t="s">
        <v>1059</v>
      </c>
      <c r="B52" s="894" t="s">
        <v>1060</v>
      </c>
      <c r="C52" s="894" t="s">
        <v>1048</v>
      </c>
      <c r="D52" s="894" t="s">
        <v>1057</v>
      </c>
      <c r="E52" s="351">
        <v>2480</v>
      </c>
      <c r="F52" s="351">
        <v>2380.8</v>
      </c>
      <c r="G52" s="351">
        <v>99.2</v>
      </c>
      <c r="H52" s="351">
        <v>0</v>
      </c>
      <c r="I52" s="894" t="s">
        <v>1050</v>
      </c>
      <c r="J52" s="894" t="s">
        <v>773</v>
      </c>
      <c r="K52" s="894" t="s">
        <v>807</v>
      </c>
      <c r="L52" s="894" t="s">
        <v>775</v>
      </c>
      <c r="M52" s="894" t="s">
        <v>776</v>
      </c>
      <c r="O52" s="894" t="s">
        <v>777</v>
      </c>
      <c r="P52" s="894" t="s">
        <v>777</v>
      </c>
      <c r="Q52" s="894" t="s">
        <v>1058</v>
      </c>
      <c r="R52" s="894" t="s">
        <v>1052</v>
      </c>
      <c r="S52" s="894" t="s">
        <v>779</v>
      </c>
      <c r="T52" s="894" t="s">
        <v>780</v>
      </c>
      <c r="U52" s="894" t="s">
        <v>877</v>
      </c>
      <c r="V52" s="894" t="s">
        <v>782</v>
      </c>
      <c r="W52" s="894" t="s">
        <v>783</v>
      </c>
      <c r="AA52" s="894" t="s">
        <v>808</v>
      </c>
    </row>
    <row r="53" hidden="1" spans="1:27">
      <c r="A53" s="894" t="s">
        <v>1061</v>
      </c>
      <c r="B53" s="894" t="s">
        <v>1062</v>
      </c>
      <c r="C53" s="894" t="s">
        <v>1048</v>
      </c>
      <c r="D53" s="894" t="s">
        <v>1057</v>
      </c>
      <c r="E53" s="351">
        <v>2480</v>
      </c>
      <c r="F53" s="351">
        <v>2380.8</v>
      </c>
      <c r="G53" s="351">
        <v>99.2</v>
      </c>
      <c r="H53" s="351">
        <v>0</v>
      </c>
      <c r="I53" s="894" t="s">
        <v>1050</v>
      </c>
      <c r="J53" s="894" t="s">
        <v>773</v>
      </c>
      <c r="K53" s="894" t="s">
        <v>807</v>
      </c>
      <c r="L53" s="894" t="s">
        <v>775</v>
      </c>
      <c r="M53" s="894" t="s">
        <v>776</v>
      </c>
      <c r="O53" s="894" t="s">
        <v>777</v>
      </c>
      <c r="P53" s="894" t="s">
        <v>777</v>
      </c>
      <c r="Q53" s="894" t="s">
        <v>1058</v>
      </c>
      <c r="R53" s="894" t="s">
        <v>1052</v>
      </c>
      <c r="S53" s="894" t="s">
        <v>779</v>
      </c>
      <c r="T53" s="894" t="s">
        <v>780</v>
      </c>
      <c r="U53" s="894" t="s">
        <v>877</v>
      </c>
      <c r="V53" s="894" t="s">
        <v>782</v>
      </c>
      <c r="W53" s="894" t="s">
        <v>783</v>
      </c>
      <c r="AA53" s="894" t="s">
        <v>808</v>
      </c>
    </row>
    <row r="54" hidden="1" spans="1:27">
      <c r="A54" s="894" t="s">
        <v>1063</v>
      </c>
      <c r="B54" s="894" t="s">
        <v>1064</v>
      </c>
      <c r="C54" s="894" t="s">
        <v>1048</v>
      </c>
      <c r="D54" s="894" t="s">
        <v>1057</v>
      </c>
      <c r="E54" s="351">
        <v>2480</v>
      </c>
      <c r="F54" s="351">
        <v>2380.8</v>
      </c>
      <c r="G54" s="351">
        <v>99.2</v>
      </c>
      <c r="H54" s="351">
        <v>0</v>
      </c>
      <c r="I54" s="894" t="s">
        <v>1050</v>
      </c>
      <c r="J54" s="894" t="s">
        <v>773</v>
      </c>
      <c r="K54" s="894" t="s">
        <v>807</v>
      </c>
      <c r="L54" s="894" t="s">
        <v>775</v>
      </c>
      <c r="M54" s="894" t="s">
        <v>776</v>
      </c>
      <c r="O54" s="894" t="s">
        <v>777</v>
      </c>
      <c r="P54" s="894" t="s">
        <v>777</v>
      </c>
      <c r="Q54" s="894" t="s">
        <v>1058</v>
      </c>
      <c r="R54" s="894" t="s">
        <v>1052</v>
      </c>
      <c r="S54" s="894" t="s">
        <v>779</v>
      </c>
      <c r="T54" s="894" t="s">
        <v>780</v>
      </c>
      <c r="U54" s="894" t="s">
        <v>877</v>
      </c>
      <c r="V54" s="894" t="s">
        <v>782</v>
      </c>
      <c r="W54" s="894" t="s">
        <v>783</v>
      </c>
      <c r="AA54" s="894" t="s">
        <v>808</v>
      </c>
    </row>
    <row r="55" hidden="1" spans="1:27">
      <c r="A55" s="894" t="s">
        <v>1065</v>
      </c>
      <c r="B55" s="894" t="s">
        <v>1066</v>
      </c>
      <c r="C55" s="894" t="s">
        <v>1048</v>
      </c>
      <c r="D55" s="894" t="s">
        <v>1057</v>
      </c>
      <c r="E55" s="351">
        <v>2480</v>
      </c>
      <c r="F55" s="351">
        <v>2380.8</v>
      </c>
      <c r="G55" s="351">
        <v>99.2</v>
      </c>
      <c r="H55" s="351">
        <v>0</v>
      </c>
      <c r="I55" s="894" t="s">
        <v>1050</v>
      </c>
      <c r="J55" s="894" t="s">
        <v>773</v>
      </c>
      <c r="K55" s="894" t="s">
        <v>807</v>
      </c>
      <c r="L55" s="894" t="s">
        <v>775</v>
      </c>
      <c r="M55" s="894" t="s">
        <v>776</v>
      </c>
      <c r="O55" s="894" t="s">
        <v>777</v>
      </c>
      <c r="P55" s="894" t="s">
        <v>777</v>
      </c>
      <c r="Q55" s="894" t="s">
        <v>1058</v>
      </c>
      <c r="R55" s="894" t="s">
        <v>1052</v>
      </c>
      <c r="S55" s="894" t="s">
        <v>779</v>
      </c>
      <c r="T55" s="894" t="s">
        <v>780</v>
      </c>
      <c r="U55" s="894" t="s">
        <v>877</v>
      </c>
      <c r="V55" s="894" t="s">
        <v>782</v>
      </c>
      <c r="W55" s="894" t="s">
        <v>783</v>
      </c>
      <c r="AA55" s="894" t="s">
        <v>808</v>
      </c>
    </row>
    <row r="56" hidden="1" spans="1:27">
      <c r="A56" s="894" t="s">
        <v>1067</v>
      </c>
      <c r="B56" s="894" t="s">
        <v>1068</v>
      </c>
      <c r="C56" s="894" t="s">
        <v>1048</v>
      </c>
      <c r="D56" s="894" t="s">
        <v>1057</v>
      </c>
      <c r="E56" s="351">
        <v>2480</v>
      </c>
      <c r="F56" s="351">
        <v>2380.8</v>
      </c>
      <c r="G56" s="351">
        <v>99.2</v>
      </c>
      <c r="H56" s="351">
        <v>0</v>
      </c>
      <c r="I56" s="894" t="s">
        <v>1050</v>
      </c>
      <c r="J56" s="894" t="s">
        <v>773</v>
      </c>
      <c r="K56" s="894" t="s">
        <v>807</v>
      </c>
      <c r="L56" s="894" t="s">
        <v>775</v>
      </c>
      <c r="M56" s="894" t="s">
        <v>776</v>
      </c>
      <c r="O56" s="894" t="s">
        <v>777</v>
      </c>
      <c r="P56" s="894" t="s">
        <v>777</v>
      </c>
      <c r="Q56" s="894" t="s">
        <v>1058</v>
      </c>
      <c r="R56" s="894" t="s">
        <v>1052</v>
      </c>
      <c r="S56" s="894" t="s">
        <v>779</v>
      </c>
      <c r="T56" s="894" t="s">
        <v>780</v>
      </c>
      <c r="U56" s="894" t="s">
        <v>877</v>
      </c>
      <c r="V56" s="894" t="s">
        <v>782</v>
      </c>
      <c r="W56" s="894" t="s">
        <v>783</v>
      </c>
      <c r="AA56" s="894" t="s">
        <v>808</v>
      </c>
    </row>
    <row r="57" hidden="1" spans="1:27">
      <c r="A57" s="894" t="s">
        <v>1069</v>
      </c>
      <c r="B57" s="894" t="s">
        <v>1070</v>
      </c>
      <c r="C57" s="894" t="s">
        <v>1048</v>
      </c>
      <c r="D57" s="894" t="s">
        <v>1057</v>
      </c>
      <c r="E57" s="351">
        <v>2480</v>
      </c>
      <c r="F57" s="351">
        <v>2380.8</v>
      </c>
      <c r="G57" s="351">
        <v>99.2</v>
      </c>
      <c r="H57" s="351">
        <v>0</v>
      </c>
      <c r="I57" s="894" t="s">
        <v>1050</v>
      </c>
      <c r="J57" s="894" t="s">
        <v>773</v>
      </c>
      <c r="K57" s="894" t="s">
        <v>807</v>
      </c>
      <c r="L57" s="894" t="s">
        <v>775</v>
      </c>
      <c r="M57" s="894" t="s">
        <v>776</v>
      </c>
      <c r="O57" s="894" t="s">
        <v>777</v>
      </c>
      <c r="P57" s="894" t="s">
        <v>777</v>
      </c>
      <c r="Q57" s="894" t="s">
        <v>1058</v>
      </c>
      <c r="R57" s="894" t="s">
        <v>1052</v>
      </c>
      <c r="S57" s="894" t="s">
        <v>779</v>
      </c>
      <c r="T57" s="894" t="s">
        <v>780</v>
      </c>
      <c r="U57" s="894" t="s">
        <v>877</v>
      </c>
      <c r="V57" s="894" t="s">
        <v>782</v>
      </c>
      <c r="W57" s="894" t="s">
        <v>783</v>
      </c>
      <c r="AA57" s="894" t="s">
        <v>808</v>
      </c>
    </row>
    <row r="58" hidden="1" spans="1:27">
      <c r="A58" s="894" t="s">
        <v>1071</v>
      </c>
      <c r="B58" s="894" t="s">
        <v>1072</v>
      </c>
      <c r="C58" s="894" t="s">
        <v>1073</v>
      </c>
      <c r="D58" s="894" t="s">
        <v>1074</v>
      </c>
      <c r="E58" s="351">
        <v>1213.68</v>
      </c>
      <c r="F58" s="351">
        <v>1165.13</v>
      </c>
      <c r="G58" s="351">
        <v>0</v>
      </c>
      <c r="H58" s="351">
        <v>48.55</v>
      </c>
      <c r="I58" s="894" t="s">
        <v>1075</v>
      </c>
      <c r="J58" s="894" t="s">
        <v>773</v>
      </c>
      <c r="K58" s="894" t="s">
        <v>646</v>
      </c>
      <c r="L58" s="894" t="s">
        <v>775</v>
      </c>
      <c r="M58" s="894" t="s">
        <v>776</v>
      </c>
      <c r="O58" s="894" t="s">
        <v>777</v>
      </c>
      <c r="P58" s="894" t="s">
        <v>777</v>
      </c>
      <c r="Q58" s="894" t="s">
        <v>1076</v>
      </c>
      <c r="R58" s="894" t="s">
        <v>1052</v>
      </c>
      <c r="S58" s="894" t="s">
        <v>779</v>
      </c>
      <c r="T58" s="894" t="s">
        <v>780</v>
      </c>
      <c r="U58" s="894" t="s">
        <v>781</v>
      </c>
      <c r="V58" s="894" t="s">
        <v>782</v>
      </c>
      <c r="W58" s="894" t="s">
        <v>783</v>
      </c>
      <c r="AA58" s="894" t="s">
        <v>917</v>
      </c>
    </row>
    <row r="59" hidden="1" spans="1:27">
      <c r="A59" s="894" t="s">
        <v>1077</v>
      </c>
      <c r="B59" s="894" t="s">
        <v>1078</v>
      </c>
      <c r="C59" s="894" t="s">
        <v>674</v>
      </c>
      <c r="D59" s="894" t="s">
        <v>1079</v>
      </c>
      <c r="E59" s="351">
        <v>1777.78</v>
      </c>
      <c r="F59" s="351">
        <v>1706.67</v>
      </c>
      <c r="G59" s="351">
        <v>71.11</v>
      </c>
      <c r="H59" s="351">
        <v>0</v>
      </c>
      <c r="I59" s="894" t="s">
        <v>1075</v>
      </c>
      <c r="J59" s="894" t="s">
        <v>773</v>
      </c>
      <c r="K59" s="894" t="s">
        <v>807</v>
      </c>
      <c r="L59" s="894" t="s">
        <v>826</v>
      </c>
      <c r="M59" s="894" t="s">
        <v>827</v>
      </c>
      <c r="O59" s="894" t="s">
        <v>777</v>
      </c>
      <c r="P59" s="894" t="s">
        <v>777</v>
      </c>
      <c r="Q59" s="894" t="s">
        <v>1080</v>
      </c>
      <c r="R59" s="894" t="s">
        <v>1081</v>
      </c>
      <c r="S59" s="894" t="s">
        <v>779</v>
      </c>
      <c r="T59" s="894" t="s">
        <v>780</v>
      </c>
      <c r="U59" s="894" t="s">
        <v>781</v>
      </c>
      <c r="V59" s="894" t="s">
        <v>782</v>
      </c>
      <c r="W59" s="894" t="s">
        <v>783</v>
      </c>
      <c r="AA59" s="894" t="s">
        <v>808</v>
      </c>
    </row>
    <row r="60" spans="1:27">
      <c r="A60" s="894" t="s">
        <v>1082</v>
      </c>
      <c r="B60" s="894" t="s">
        <v>1083</v>
      </c>
      <c r="C60" s="894" t="s">
        <v>1005</v>
      </c>
      <c r="D60" s="894" t="s">
        <v>1006</v>
      </c>
      <c r="E60" s="351">
        <v>3564.1</v>
      </c>
      <c r="F60" s="351">
        <v>2566.08</v>
      </c>
      <c r="G60" s="351">
        <v>0</v>
      </c>
      <c r="H60" s="351">
        <v>998.02</v>
      </c>
      <c r="I60" s="894" t="s">
        <v>1075</v>
      </c>
      <c r="J60" s="894" t="s">
        <v>839</v>
      </c>
      <c r="K60" s="894" t="s">
        <v>1008</v>
      </c>
      <c r="L60" s="894" t="s">
        <v>874</v>
      </c>
      <c r="M60" s="894" t="s">
        <v>827</v>
      </c>
      <c r="O60" s="894" t="s">
        <v>777</v>
      </c>
      <c r="P60" s="894" t="s">
        <v>777</v>
      </c>
      <c r="Q60" s="894" t="s">
        <v>1084</v>
      </c>
      <c r="R60" s="894" t="s">
        <v>1011</v>
      </c>
      <c r="S60" s="894" t="s">
        <v>779</v>
      </c>
      <c r="T60" s="894" t="s">
        <v>780</v>
      </c>
      <c r="U60" s="894" t="s">
        <v>781</v>
      </c>
      <c r="V60" s="894" t="s">
        <v>782</v>
      </c>
      <c r="W60" s="894" t="s">
        <v>783</v>
      </c>
      <c r="AA60" s="894" t="s">
        <v>1012</v>
      </c>
    </row>
    <row r="61" spans="1:27">
      <c r="A61" s="894" t="s">
        <v>1085</v>
      </c>
      <c r="B61" s="894" t="s">
        <v>1086</v>
      </c>
      <c r="C61" s="894" t="s">
        <v>1005</v>
      </c>
      <c r="D61" s="894" t="s">
        <v>1006</v>
      </c>
      <c r="E61" s="351">
        <v>3564.11</v>
      </c>
      <c r="F61" s="351">
        <v>2566.08</v>
      </c>
      <c r="G61" s="351">
        <v>0</v>
      </c>
      <c r="H61" s="351">
        <v>998.03</v>
      </c>
      <c r="I61" s="894" t="s">
        <v>1075</v>
      </c>
      <c r="J61" s="894" t="s">
        <v>839</v>
      </c>
      <c r="K61" s="894" t="s">
        <v>1008</v>
      </c>
      <c r="L61" s="894" t="s">
        <v>874</v>
      </c>
      <c r="M61" s="894" t="s">
        <v>1009</v>
      </c>
      <c r="O61" s="894" t="s">
        <v>777</v>
      </c>
      <c r="P61" s="894" t="s">
        <v>777</v>
      </c>
      <c r="Q61" s="894" t="s">
        <v>1084</v>
      </c>
      <c r="R61" s="894" t="s">
        <v>1011</v>
      </c>
      <c r="S61" s="894" t="s">
        <v>779</v>
      </c>
      <c r="T61" s="894" t="s">
        <v>780</v>
      </c>
      <c r="U61" s="894" t="s">
        <v>781</v>
      </c>
      <c r="V61" s="894" t="s">
        <v>782</v>
      </c>
      <c r="W61" s="894" t="s">
        <v>783</v>
      </c>
      <c r="AA61" s="894" t="s">
        <v>1012</v>
      </c>
    </row>
    <row r="62" spans="1:27">
      <c r="A62" s="894" t="s">
        <v>1087</v>
      </c>
      <c r="B62" s="894" t="s">
        <v>1088</v>
      </c>
      <c r="C62" s="894" t="s">
        <v>1089</v>
      </c>
      <c r="D62" s="894" t="s">
        <v>1090</v>
      </c>
      <c r="E62" s="351">
        <v>131730.76</v>
      </c>
      <c r="F62" s="351">
        <v>94846.32</v>
      </c>
      <c r="G62" s="351">
        <v>0</v>
      </c>
      <c r="H62" s="351">
        <v>36884.44</v>
      </c>
      <c r="I62" s="894" t="s">
        <v>1075</v>
      </c>
      <c r="J62" s="894" t="s">
        <v>839</v>
      </c>
      <c r="K62" s="894" t="s">
        <v>1091</v>
      </c>
      <c r="L62" s="894" t="s">
        <v>874</v>
      </c>
      <c r="M62" s="894" t="s">
        <v>1009</v>
      </c>
      <c r="O62" s="894" t="s">
        <v>777</v>
      </c>
      <c r="P62" s="894" t="s">
        <v>777</v>
      </c>
      <c r="Q62" s="894" t="s">
        <v>1092</v>
      </c>
      <c r="R62" s="894" t="s">
        <v>1011</v>
      </c>
      <c r="S62" s="894" t="s">
        <v>779</v>
      </c>
      <c r="T62" s="894" t="s">
        <v>780</v>
      </c>
      <c r="U62" s="894" t="s">
        <v>781</v>
      </c>
      <c r="V62" s="894" t="s">
        <v>782</v>
      </c>
      <c r="W62" s="894" t="s">
        <v>783</v>
      </c>
      <c r="AA62" s="894" t="s">
        <v>1093</v>
      </c>
    </row>
    <row r="63" spans="1:27">
      <c r="A63" s="894" t="s">
        <v>1094</v>
      </c>
      <c r="B63" s="894" t="s">
        <v>1095</v>
      </c>
      <c r="C63" s="894" t="s">
        <v>1096</v>
      </c>
      <c r="D63" s="894" t="s">
        <v>1097</v>
      </c>
      <c r="E63" s="351">
        <v>6730.77</v>
      </c>
      <c r="F63" s="351">
        <v>4846.32</v>
      </c>
      <c r="G63" s="351">
        <v>0</v>
      </c>
      <c r="H63" s="351">
        <v>1884.45</v>
      </c>
      <c r="I63" s="894" t="s">
        <v>1075</v>
      </c>
      <c r="J63" s="894" t="s">
        <v>839</v>
      </c>
      <c r="K63" s="894" t="s">
        <v>1091</v>
      </c>
      <c r="L63" s="894" t="s">
        <v>874</v>
      </c>
      <c r="M63" s="894" t="s">
        <v>1009</v>
      </c>
      <c r="O63" s="894" t="s">
        <v>777</v>
      </c>
      <c r="P63" s="894" t="s">
        <v>777</v>
      </c>
      <c r="Q63" s="894" t="s">
        <v>1098</v>
      </c>
      <c r="R63" s="894" t="s">
        <v>1011</v>
      </c>
      <c r="S63" s="894" t="s">
        <v>779</v>
      </c>
      <c r="T63" s="894" t="s">
        <v>780</v>
      </c>
      <c r="U63" s="894" t="s">
        <v>781</v>
      </c>
      <c r="V63" s="894" t="s">
        <v>782</v>
      </c>
      <c r="W63" s="894" t="s">
        <v>783</v>
      </c>
      <c r="AA63" s="894" t="s">
        <v>1093</v>
      </c>
    </row>
    <row r="64" spans="1:27">
      <c r="A64" s="894" t="s">
        <v>1099</v>
      </c>
      <c r="B64" s="894" t="s">
        <v>1100</v>
      </c>
      <c r="C64" s="894" t="s">
        <v>1101</v>
      </c>
      <c r="D64" s="894" t="s">
        <v>1102</v>
      </c>
      <c r="E64" s="351">
        <v>7692.31</v>
      </c>
      <c r="F64" s="351">
        <v>5538.24</v>
      </c>
      <c r="G64" s="351">
        <v>0</v>
      </c>
      <c r="H64" s="351">
        <v>2154.07</v>
      </c>
      <c r="I64" s="894" t="s">
        <v>1075</v>
      </c>
      <c r="J64" s="894" t="s">
        <v>839</v>
      </c>
      <c r="K64" s="894" t="s">
        <v>1091</v>
      </c>
      <c r="L64" s="894" t="s">
        <v>874</v>
      </c>
      <c r="M64" s="894" t="s">
        <v>1009</v>
      </c>
      <c r="O64" s="894" t="s">
        <v>777</v>
      </c>
      <c r="P64" s="894" t="s">
        <v>777</v>
      </c>
      <c r="Q64" s="894" t="s">
        <v>1103</v>
      </c>
      <c r="R64" s="894" t="s">
        <v>1011</v>
      </c>
      <c r="S64" s="894" t="s">
        <v>779</v>
      </c>
      <c r="T64" s="894" t="s">
        <v>780</v>
      </c>
      <c r="U64" s="894" t="s">
        <v>781</v>
      </c>
      <c r="V64" s="894" t="s">
        <v>782</v>
      </c>
      <c r="W64" s="894" t="s">
        <v>783</v>
      </c>
      <c r="AA64" s="894" t="s">
        <v>1093</v>
      </c>
    </row>
    <row r="65" spans="1:27">
      <c r="A65" s="894" t="s">
        <v>1104</v>
      </c>
      <c r="B65" s="894" t="s">
        <v>1105</v>
      </c>
      <c r="C65" s="894" t="s">
        <v>1106</v>
      </c>
      <c r="E65" s="351">
        <v>17176.07</v>
      </c>
      <c r="F65" s="351">
        <v>12194.96</v>
      </c>
      <c r="G65" s="351">
        <v>0</v>
      </c>
      <c r="H65" s="351">
        <v>4981.11</v>
      </c>
      <c r="I65" s="894" t="s">
        <v>1107</v>
      </c>
      <c r="J65" s="894" t="s">
        <v>839</v>
      </c>
      <c r="K65" s="894" t="s">
        <v>1091</v>
      </c>
      <c r="L65" s="894" t="s">
        <v>874</v>
      </c>
      <c r="M65" s="894" t="s">
        <v>1009</v>
      </c>
      <c r="O65" s="894" t="s">
        <v>777</v>
      </c>
      <c r="P65" s="894" t="s">
        <v>777</v>
      </c>
      <c r="Q65" s="894" t="s">
        <v>1108</v>
      </c>
      <c r="R65" s="894" t="s">
        <v>1011</v>
      </c>
      <c r="S65" s="894" t="s">
        <v>779</v>
      </c>
      <c r="T65" s="894" t="s">
        <v>780</v>
      </c>
      <c r="U65" s="894" t="s">
        <v>781</v>
      </c>
      <c r="V65" s="894" t="s">
        <v>782</v>
      </c>
      <c r="W65" s="894" t="s">
        <v>783</v>
      </c>
      <c r="AA65" s="894" t="s">
        <v>1093</v>
      </c>
    </row>
    <row r="66" spans="1:27">
      <c r="A66" s="894" t="s">
        <v>1109</v>
      </c>
      <c r="B66" s="894" t="s">
        <v>1110</v>
      </c>
      <c r="C66" s="894" t="s">
        <v>1111</v>
      </c>
      <c r="D66" s="894" t="s">
        <v>1112</v>
      </c>
      <c r="E66" s="351">
        <v>4694.02</v>
      </c>
      <c r="F66" s="351">
        <v>3238.86</v>
      </c>
      <c r="G66" s="351">
        <v>0</v>
      </c>
      <c r="H66" s="351">
        <v>1455.16</v>
      </c>
      <c r="I66" s="894" t="s">
        <v>1113</v>
      </c>
      <c r="J66" s="894" t="s">
        <v>839</v>
      </c>
      <c r="K66" s="894" t="s">
        <v>1114</v>
      </c>
      <c r="L66" s="894" t="s">
        <v>874</v>
      </c>
      <c r="M66" s="894" t="s">
        <v>1009</v>
      </c>
      <c r="O66" s="894" t="s">
        <v>777</v>
      </c>
      <c r="P66" s="894" t="s">
        <v>777</v>
      </c>
      <c r="Q66" s="894" t="s">
        <v>1115</v>
      </c>
      <c r="R66" s="894" t="s">
        <v>1011</v>
      </c>
      <c r="S66" s="894" t="s">
        <v>779</v>
      </c>
      <c r="T66" s="894" t="s">
        <v>780</v>
      </c>
      <c r="U66" s="894" t="s">
        <v>781</v>
      </c>
      <c r="V66" s="894" t="s">
        <v>782</v>
      </c>
      <c r="W66" s="894" t="s">
        <v>783</v>
      </c>
      <c r="AA66" s="894" t="s">
        <v>1116</v>
      </c>
    </row>
    <row r="67" spans="1:27">
      <c r="A67" s="894" t="s">
        <v>1117</v>
      </c>
      <c r="B67" s="894" t="s">
        <v>1118</v>
      </c>
      <c r="C67" s="894" t="s">
        <v>1119</v>
      </c>
      <c r="D67" s="894" t="s">
        <v>1120</v>
      </c>
      <c r="E67" s="351">
        <v>5128.21</v>
      </c>
      <c r="F67" s="351">
        <v>3538.32</v>
      </c>
      <c r="G67" s="351">
        <v>0</v>
      </c>
      <c r="H67" s="351">
        <v>1589.89</v>
      </c>
      <c r="I67" s="894" t="s">
        <v>1113</v>
      </c>
      <c r="J67" s="894" t="s">
        <v>839</v>
      </c>
      <c r="K67" s="894" t="s">
        <v>1008</v>
      </c>
      <c r="L67" s="894" t="s">
        <v>874</v>
      </c>
      <c r="M67" s="894" t="s">
        <v>1009</v>
      </c>
      <c r="O67" s="894" t="s">
        <v>777</v>
      </c>
      <c r="P67" s="894" t="s">
        <v>777</v>
      </c>
      <c r="Q67" s="894" t="s">
        <v>1121</v>
      </c>
      <c r="R67" s="894" t="s">
        <v>1011</v>
      </c>
      <c r="S67" s="894" t="s">
        <v>779</v>
      </c>
      <c r="T67" s="894" t="s">
        <v>780</v>
      </c>
      <c r="U67" s="894" t="s">
        <v>781</v>
      </c>
      <c r="V67" s="894" t="s">
        <v>782</v>
      </c>
      <c r="W67" s="894" t="s">
        <v>783</v>
      </c>
      <c r="AA67" s="894" t="s">
        <v>1012</v>
      </c>
    </row>
    <row r="68" spans="1:27">
      <c r="A68" s="894" t="s">
        <v>1122</v>
      </c>
      <c r="B68" s="894" t="s">
        <v>1123</v>
      </c>
      <c r="C68" s="894" t="s">
        <v>1124</v>
      </c>
      <c r="D68" s="894" t="s">
        <v>1125</v>
      </c>
      <c r="E68" s="351">
        <v>46153.85</v>
      </c>
      <c r="F68" s="351">
        <v>44307.7</v>
      </c>
      <c r="G68" s="351">
        <v>1846.15</v>
      </c>
      <c r="H68" s="351">
        <v>0</v>
      </c>
      <c r="I68" s="894" t="s">
        <v>1126</v>
      </c>
      <c r="J68" s="894" t="s">
        <v>839</v>
      </c>
      <c r="K68" s="894" t="s">
        <v>840</v>
      </c>
      <c r="L68" s="894" t="s">
        <v>874</v>
      </c>
      <c r="M68" s="894" t="s">
        <v>1127</v>
      </c>
      <c r="O68" s="894" t="s">
        <v>777</v>
      </c>
      <c r="P68" s="894" t="s">
        <v>777</v>
      </c>
      <c r="Q68" s="894" t="s">
        <v>1128</v>
      </c>
      <c r="R68" s="894" t="s">
        <v>1129</v>
      </c>
      <c r="S68" s="894" t="s">
        <v>779</v>
      </c>
      <c r="T68" s="894" t="s">
        <v>780</v>
      </c>
      <c r="U68" s="894" t="s">
        <v>781</v>
      </c>
      <c r="V68" s="894" t="s">
        <v>782</v>
      </c>
      <c r="W68" s="894" t="s">
        <v>783</v>
      </c>
      <c r="AA68" s="894" t="s">
        <v>844</v>
      </c>
    </row>
    <row r="69" spans="1:27">
      <c r="A69" s="894" t="s">
        <v>1130</v>
      </c>
      <c r="B69" s="894" t="s">
        <v>1131</v>
      </c>
      <c r="C69" s="894" t="s">
        <v>1132</v>
      </c>
      <c r="D69" s="894" t="s">
        <v>1133</v>
      </c>
      <c r="E69" s="351">
        <v>68376.07</v>
      </c>
      <c r="F69" s="351">
        <v>65641.03</v>
      </c>
      <c r="G69" s="351">
        <v>2735.04</v>
      </c>
      <c r="H69" s="351">
        <v>0</v>
      </c>
      <c r="I69" s="894" t="s">
        <v>1126</v>
      </c>
      <c r="J69" s="894" t="s">
        <v>839</v>
      </c>
      <c r="K69" s="894" t="s">
        <v>1025</v>
      </c>
      <c r="L69" s="894" t="s">
        <v>958</v>
      </c>
      <c r="M69" s="894" t="s">
        <v>1127</v>
      </c>
      <c r="O69" s="894" t="s">
        <v>777</v>
      </c>
      <c r="P69" s="894" t="s">
        <v>777</v>
      </c>
      <c r="Q69" s="894" t="s">
        <v>1134</v>
      </c>
      <c r="R69" s="894" t="s">
        <v>1135</v>
      </c>
      <c r="S69" s="894" t="s">
        <v>779</v>
      </c>
      <c r="T69" s="894" t="s">
        <v>780</v>
      </c>
      <c r="U69" s="894" t="s">
        <v>781</v>
      </c>
      <c r="V69" s="894" t="s">
        <v>782</v>
      </c>
      <c r="W69" s="894" t="s">
        <v>783</v>
      </c>
      <c r="AA69" s="894" t="s">
        <v>1029</v>
      </c>
    </row>
    <row r="70" spans="1:27">
      <c r="A70" s="894" t="s">
        <v>1136</v>
      </c>
      <c r="B70" s="894" t="s">
        <v>1137</v>
      </c>
      <c r="C70" s="894" t="s">
        <v>1138</v>
      </c>
      <c r="D70" s="894" t="s">
        <v>1139</v>
      </c>
      <c r="E70" s="351">
        <v>7264.96</v>
      </c>
      <c r="F70" s="351">
        <v>6974.36</v>
      </c>
      <c r="G70" s="351">
        <v>61</v>
      </c>
      <c r="H70" s="351">
        <v>229.6</v>
      </c>
      <c r="I70" s="894" t="s">
        <v>1126</v>
      </c>
      <c r="J70" s="894" t="s">
        <v>839</v>
      </c>
      <c r="K70" s="894" t="s">
        <v>1025</v>
      </c>
      <c r="L70" s="894" t="s">
        <v>958</v>
      </c>
      <c r="M70" s="894" t="s">
        <v>1127</v>
      </c>
      <c r="O70" s="894" t="s">
        <v>777</v>
      </c>
      <c r="P70" s="894" t="s">
        <v>777</v>
      </c>
      <c r="Q70" s="894" t="s">
        <v>1140</v>
      </c>
      <c r="R70" s="894" t="s">
        <v>1129</v>
      </c>
      <c r="S70" s="894" t="s">
        <v>779</v>
      </c>
      <c r="T70" s="894" t="s">
        <v>780</v>
      </c>
      <c r="U70" s="894" t="s">
        <v>781</v>
      </c>
      <c r="V70" s="894" t="s">
        <v>782</v>
      </c>
      <c r="W70" s="894" t="s">
        <v>783</v>
      </c>
      <c r="AA70" s="894" t="s">
        <v>1029</v>
      </c>
    </row>
    <row r="71" spans="1:27">
      <c r="A71" s="894" t="s">
        <v>1141</v>
      </c>
      <c r="B71" s="894" t="s">
        <v>1142</v>
      </c>
      <c r="C71" s="894" t="s">
        <v>1143</v>
      </c>
      <c r="D71" s="894" t="s">
        <v>1144</v>
      </c>
      <c r="E71" s="351">
        <v>3247.86</v>
      </c>
      <c r="F71" s="351">
        <v>3117.95</v>
      </c>
      <c r="G71" s="351">
        <v>61</v>
      </c>
      <c r="H71" s="351">
        <v>68.91</v>
      </c>
      <c r="I71" s="894" t="s">
        <v>1126</v>
      </c>
      <c r="J71" s="894" t="s">
        <v>839</v>
      </c>
      <c r="K71" s="894" t="s">
        <v>1025</v>
      </c>
      <c r="L71" s="894" t="s">
        <v>958</v>
      </c>
      <c r="M71" s="894" t="s">
        <v>1127</v>
      </c>
      <c r="O71" s="894" t="s">
        <v>777</v>
      </c>
      <c r="P71" s="894" t="s">
        <v>777</v>
      </c>
      <c r="Q71" s="894" t="s">
        <v>1145</v>
      </c>
      <c r="R71" s="894" t="s">
        <v>1129</v>
      </c>
      <c r="S71" s="894" t="s">
        <v>779</v>
      </c>
      <c r="T71" s="894" t="s">
        <v>780</v>
      </c>
      <c r="U71" s="894" t="s">
        <v>781</v>
      </c>
      <c r="V71" s="894" t="s">
        <v>782</v>
      </c>
      <c r="W71" s="894" t="s">
        <v>783</v>
      </c>
      <c r="AA71" s="894" t="s">
        <v>1029</v>
      </c>
    </row>
    <row r="72" spans="1:27">
      <c r="A72" s="894" t="s">
        <v>1146</v>
      </c>
      <c r="B72" s="894" t="s">
        <v>1147</v>
      </c>
      <c r="C72" s="894" t="s">
        <v>1148</v>
      </c>
      <c r="D72" s="894" t="s">
        <v>1149</v>
      </c>
      <c r="E72" s="351">
        <v>9658.12</v>
      </c>
      <c r="F72" s="351">
        <v>9271.8</v>
      </c>
      <c r="G72" s="351">
        <v>41</v>
      </c>
      <c r="H72" s="351">
        <v>345.32</v>
      </c>
      <c r="I72" s="894" t="s">
        <v>1126</v>
      </c>
      <c r="J72" s="894" t="s">
        <v>839</v>
      </c>
      <c r="K72" s="894" t="s">
        <v>1025</v>
      </c>
      <c r="L72" s="894" t="s">
        <v>958</v>
      </c>
      <c r="M72" s="894" t="s">
        <v>1127</v>
      </c>
      <c r="O72" s="894" t="s">
        <v>777</v>
      </c>
      <c r="P72" s="894" t="s">
        <v>777</v>
      </c>
      <c r="Q72" s="894" t="s">
        <v>1150</v>
      </c>
      <c r="R72" s="894" t="s">
        <v>1135</v>
      </c>
      <c r="S72" s="894" t="s">
        <v>779</v>
      </c>
      <c r="T72" s="894" t="s">
        <v>780</v>
      </c>
      <c r="U72" s="894" t="s">
        <v>781</v>
      </c>
      <c r="V72" s="894" t="s">
        <v>782</v>
      </c>
      <c r="W72" s="894" t="s">
        <v>783</v>
      </c>
      <c r="AA72" s="894" t="s">
        <v>1029</v>
      </c>
    </row>
    <row r="73" hidden="1" spans="1:27">
      <c r="A73" s="894" t="s">
        <v>1151</v>
      </c>
      <c r="B73" s="894" t="s">
        <v>1152</v>
      </c>
      <c r="C73" s="894" t="s">
        <v>1153</v>
      </c>
      <c r="D73" s="894" t="s">
        <v>1154</v>
      </c>
      <c r="E73" s="351">
        <v>1850</v>
      </c>
      <c r="F73" s="351">
        <v>1776</v>
      </c>
      <c r="G73" s="351">
        <v>0</v>
      </c>
      <c r="H73" s="351">
        <v>74</v>
      </c>
      <c r="I73" s="894" t="s">
        <v>1126</v>
      </c>
      <c r="J73" s="894" t="s">
        <v>773</v>
      </c>
      <c r="K73" s="894" t="s">
        <v>646</v>
      </c>
      <c r="L73" s="894" t="s">
        <v>775</v>
      </c>
      <c r="M73" s="894" t="s">
        <v>776</v>
      </c>
      <c r="O73" s="894" t="s">
        <v>777</v>
      </c>
      <c r="P73" s="894" t="s">
        <v>777</v>
      </c>
      <c r="Q73" s="894" t="s">
        <v>1155</v>
      </c>
      <c r="R73" s="894" t="s">
        <v>1156</v>
      </c>
      <c r="S73" s="894" t="s">
        <v>779</v>
      </c>
      <c r="T73" s="894" t="s">
        <v>780</v>
      </c>
      <c r="U73" s="894" t="s">
        <v>877</v>
      </c>
      <c r="V73" s="894" t="s">
        <v>782</v>
      </c>
      <c r="W73" s="894" t="s">
        <v>783</v>
      </c>
      <c r="AA73" s="894" t="s">
        <v>917</v>
      </c>
    </row>
    <row r="74" spans="1:27">
      <c r="A74" s="894" t="s">
        <v>1157</v>
      </c>
      <c r="B74" s="894" t="s">
        <v>1158</v>
      </c>
      <c r="C74" s="894" t="s">
        <v>1159</v>
      </c>
      <c r="D74" s="894" t="s">
        <v>1160</v>
      </c>
      <c r="E74" s="351">
        <v>104326.92</v>
      </c>
      <c r="F74" s="351">
        <v>100153.84</v>
      </c>
      <c r="G74" s="351">
        <v>4173.08</v>
      </c>
      <c r="H74" s="351">
        <v>0</v>
      </c>
      <c r="I74" s="894" t="s">
        <v>1161</v>
      </c>
      <c r="J74" s="894" t="s">
        <v>839</v>
      </c>
      <c r="K74" s="894" t="s">
        <v>1025</v>
      </c>
      <c r="L74" s="894" t="s">
        <v>958</v>
      </c>
      <c r="M74" s="894" t="s">
        <v>1127</v>
      </c>
      <c r="O74" s="894" t="s">
        <v>777</v>
      </c>
      <c r="P74" s="894" t="s">
        <v>777</v>
      </c>
      <c r="Q74" s="894" t="s">
        <v>1162</v>
      </c>
      <c r="R74" s="894" t="s">
        <v>1135</v>
      </c>
      <c r="S74" s="894" t="s">
        <v>779</v>
      </c>
      <c r="T74" s="894" t="s">
        <v>780</v>
      </c>
      <c r="U74" s="894" t="s">
        <v>781</v>
      </c>
      <c r="V74" s="894" t="s">
        <v>782</v>
      </c>
      <c r="W74" s="894" t="s">
        <v>783</v>
      </c>
      <c r="AA74" s="894" t="s">
        <v>1029</v>
      </c>
    </row>
    <row r="75" hidden="1" spans="1:27">
      <c r="A75" s="894" t="s">
        <v>1163</v>
      </c>
      <c r="B75" s="894" t="s">
        <v>1164</v>
      </c>
      <c r="C75" s="894" t="s">
        <v>1165</v>
      </c>
      <c r="D75" s="894" t="s">
        <v>1166</v>
      </c>
      <c r="E75" s="351">
        <v>2790</v>
      </c>
      <c r="F75" s="351">
        <v>2678.4</v>
      </c>
      <c r="G75" s="351">
        <v>0</v>
      </c>
      <c r="H75" s="351">
        <v>111.6</v>
      </c>
      <c r="I75" s="894" t="s">
        <v>1167</v>
      </c>
      <c r="J75" s="894" t="s">
        <v>773</v>
      </c>
      <c r="K75" s="894" t="s">
        <v>631</v>
      </c>
      <c r="L75" s="894" t="s">
        <v>775</v>
      </c>
      <c r="M75" s="894" t="s">
        <v>776</v>
      </c>
      <c r="O75" s="894" t="s">
        <v>777</v>
      </c>
      <c r="P75" s="894" t="s">
        <v>777</v>
      </c>
      <c r="Q75" s="894" t="s">
        <v>1168</v>
      </c>
      <c r="R75" s="894" t="s">
        <v>1169</v>
      </c>
      <c r="S75" s="894" t="s">
        <v>779</v>
      </c>
      <c r="T75" s="894" t="s">
        <v>780</v>
      </c>
      <c r="U75" s="894" t="s">
        <v>781</v>
      </c>
      <c r="V75" s="894" t="s">
        <v>782</v>
      </c>
      <c r="W75" s="894" t="s">
        <v>783</v>
      </c>
      <c r="AA75" s="894" t="s">
        <v>967</v>
      </c>
    </row>
    <row r="76" hidden="1" spans="1:27">
      <c r="A76" s="894" t="s">
        <v>1170</v>
      </c>
      <c r="B76" s="894" t="s">
        <v>1171</v>
      </c>
      <c r="C76" s="894" t="s">
        <v>1153</v>
      </c>
      <c r="D76" s="894" t="s">
        <v>1172</v>
      </c>
      <c r="E76" s="351">
        <v>3846.15</v>
      </c>
      <c r="F76" s="351">
        <v>3692.3</v>
      </c>
      <c r="G76" s="351">
        <v>0</v>
      </c>
      <c r="H76" s="351">
        <v>153.85</v>
      </c>
      <c r="I76" s="894" t="s">
        <v>1167</v>
      </c>
      <c r="J76" s="894" t="s">
        <v>773</v>
      </c>
      <c r="K76" s="894" t="s">
        <v>646</v>
      </c>
      <c r="L76" s="894" t="s">
        <v>775</v>
      </c>
      <c r="M76" s="894" t="s">
        <v>776</v>
      </c>
      <c r="O76" s="894" t="s">
        <v>777</v>
      </c>
      <c r="P76" s="894" t="s">
        <v>777</v>
      </c>
      <c r="Q76" s="894" t="s">
        <v>1173</v>
      </c>
      <c r="R76" s="894" t="s">
        <v>1169</v>
      </c>
      <c r="S76" s="894" t="s">
        <v>779</v>
      </c>
      <c r="T76" s="894" t="s">
        <v>780</v>
      </c>
      <c r="U76" s="894" t="s">
        <v>781</v>
      </c>
      <c r="V76" s="894" t="s">
        <v>782</v>
      </c>
      <c r="W76" s="894" t="s">
        <v>783</v>
      </c>
      <c r="AA76" s="894" t="s">
        <v>917</v>
      </c>
    </row>
    <row r="77" hidden="1" spans="1:27">
      <c r="A77" s="894" t="s">
        <v>1174</v>
      </c>
      <c r="B77" s="894" t="s">
        <v>1175</v>
      </c>
      <c r="C77" s="894" t="s">
        <v>1176</v>
      </c>
      <c r="D77" s="894" t="s">
        <v>1177</v>
      </c>
      <c r="E77" s="351">
        <v>2307.69</v>
      </c>
      <c r="F77" s="351">
        <v>2215.38</v>
      </c>
      <c r="G77" s="351">
        <v>0</v>
      </c>
      <c r="H77" s="351">
        <v>92.31</v>
      </c>
      <c r="I77" s="894" t="s">
        <v>1167</v>
      </c>
      <c r="J77" s="894" t="s">
        <v>773</v>
      </c>
      <c r="K77" s="894" t="s">
        <v>774</v>
      </c>
      <c r="L77" s="894" t="s">
        <v>775</v>
      </c>
      <c r="M77" s="894" t="s">
        <v>776</v>
      </c>
      <c r="O77" s="894" t="s">
        <v>777</v>
      </c>
      <c r="P77" s="894" t="s">
        <v>777</v>
      </c>
      <c r="Q77" s="894" t="s">
        <v>1178</v>
      </c>
      <c r="R77" s="894" t="s">
        <v>1179</v>
      </c>
      <c r="S77" s="894" t="s">
        <v>779</v>
      </c>
      <c r="T77" s="894" t="s">
        <v>780</v>
      </c>
      <c r="U77" s="894" t="s">
        <v>781</v>
      </c>
      <c r="V77" s="894" t="s">
        <v>782</v>
      </c>
      <c r="W77" s="894" t="s">
        <v>783</v>
      </c>
      <c r="AA77" s="894" t="s">
        <v>784</v>
      </c>
    </row>
    <row r="78" spans="1:27">
      <c r="A78" s="894" t="s">
        <v>1180</v>
      </c>
      <c r="B78" s="894" t="s">
        <v>1181</v>
      </c>
      <c r="C78" s="894" t="s">
        <v>1182</v>
      </c>
      <c r="D78" s="894" t="s">
        <v>1183</v>
      </c>
      <c r="E78" s="351">
        <v>82905.98</v>
      </c>
      <c r="F78" s="351">
        <v>79589.74</v>
      </c>
      <c r="G78" s="351">
        <v>3316.24</v>
      </c>
      <c r="H78" s="351">
        <v>0</v>
      </c>
      <c r="I78" s="894" t="s">
        <v>1167</v>
      </c>
      <c r="J78" s="894" t="s">
        <v>839</v>
      </c>
      <c r="K78" s="894" t="s">
        <v>1025</v>
      </c>
      <c r="L78" s="894" t="s">
        <v>958</v>
      </c>
      <c r="M78" s="894" t="s">
        <v>1127</v>
      </c>
      <c r="O78" s="894" t="s">
        <v>777</v>
      </c>
      <c r="P78" s="894" t="s">
        <v>777</v>
      </c>
      <c r="Q78" s="894" t="s">
        <v>1184</v>
      </c>
      <c r="R78" s="894" t="s">
        <v>1185</v>
      </c>
      <c r="S78" s="894" t="s">
        <v>779</v>
      </c>
      <c r="T78" s="894" t="s">
        <v>780</v>
      </c>
      <c r="U78" s="894" t="s">
        <v>781</v>
      </c>
      <c r="V78" s="894" t="s">
        <v>782</v>
      </c>
      <c r="W78" s="894" t="s">
        <v>783</v>
      </c>
      <c r="AA78" s="894" t="s">
        <v>1029</v>
      </c>
    </row>
    <row r="79" hidden="1" spans="1:27">
      <c r="A79" s="894" t="s">
        <v>1186</v>
      </c>
      <c r="B79" s="894" t="s">
        <v>1187</v>
      </c>
      <c r="C79" s="894" t="s">
        <v>804</v>
      </c>
      <c r="D79" s="894" t="s">
        <v>1188</v>
      </c>
      <c r="E79" s="351">
        <v>4000</v>
      </c>
      <c r="F79" s="351">
        <v>3840</v>
      </c>
      <c r="G79" s="351">
        <v>160</v>
      </c>
      <c r="H79" s="351">
        <v>0</v>
      </c>
      <c r="I79" s="894" t="s">
        <v>1189</v>
      </c>
      <c r="J79" s="894" t="s">
        <v>773</v>
      </c>
      <c r="K79" s="894" t="s">
        <v>807</v>
      </c>
      <c r="L79" s="894" t="s">
        <v>826</v>
      </c>
      <c r="M79" s="894" t="s">
        <v>827</v>
      </c>
      <c r="O79" s="894" t="s">
        <v>777</v>
      </c>
      <c r="P79" s="894" t="s">
        <v>777</v>
      </c>
      <c r="Q79" s="894" t="s">
        <v>1190</v>
      </c>
      <c r="R79" s="894" t="s">
        <v>961</v>
      </c>
      <c r="S79" s="894" t="s">
        <v>779</v>
      </c>
      <c r="T79" s="894" t="s">
        <v>780</v>
      </c>
      <c r="U79" s="894" t="s">
        <v>781</v>
      </c>
      <c r="V79" s="894" t="s">
        <v>782</v>
      </c>
      <c r="W79" s="894" t="s">
        <v>783</v>
      </c>
      <c r="AA79" s="894" t="s">
        <v>808</v>
      </c>
    </row>
    <row r="80" hidden="1" spans="1:27">
      <c r="A80" s="894" t="s">
        <v>1191</v>
      </c>
      <c r="B80" s="894" t="s">
        <v>611</v>
      </c>
      <c r="C80" s="894" t="s">
        <v>612</v>
      </c>
      <c r="D80" s="894" t="s">
        <v>613</v>
      </c>
      <c r="E80" s="351">
        <v>2150</v>
      </c>
      <c r="F80" s="351">
        <v>2064</v>
      </c>
      <c r="G80" s="351">
        <v>86</v>
      </c>
      <c r="H80" s="351">
        <v>0</v>
      </c>
      <c r="I80" s="894" t="s">
        <v>1192</v>
      </c>
      <c r="J80" s="894" t="s">
        <v>773</v>
      </c>
      <c r="K80" s="894" t="s">
        <v>774</v>
      </c>
      <c r="L80" s="894" t="s">
        <v>826</v>
      </c>
      <c r="M80" s="894" t="s">
        <v>827</v>
      </c>
      <c r="O80" s="894" t="s">
        <v>777</v>
      </c>
      <c r="P80" s="894" t="s">
        <v>777</v>
      </c>
      <c r="Q80" s="894" t="s">
        <v>1193</v>
      </c>
      <c r="R80" s="894" t="s">
        <v>1194</v>
      </c>
      <c r="S80" s="894" t="s">
        <v>779</v>
      </c>
      <c r="T80" s="894" t="s">
        <v>780</v>
      </c>
      <c r="U80" s="894" t="s">
        <v>781</v>
      </c>
      <c r="V80" s="894" t="s">
        <v>782</v>
      </c>
      <c r="W80" s="894" t="s">
        <v>783</v>
      </c>
      <c r="AA80" s="894" t="s">
        <v>784</v>
      </c>
    </row>
    <row r="81" spans="1:27">
      <c r="A81" s="894" t="s">
        <v>1195</v>
      </c>
      <c r="B81" s="894" t="s">
        <v>1196</v>
      </c>
      <c r="C81" s="894" t="s">
        <v>1138</v>
      </c>
      <c r="D81" s="894" t="s">
        <v>1197</v>
      </c>
      <c r="E81" s="351">
        <v>6837.61</v>
      </c>
      <c r="F81" s="351">
        <v>6564.11</v>
      </c>
      <c r="G81" s="351">
        <v>273.5</v>
      </c>
      <c r="H81" s="351">
        <v>0</v>
      </c>
      <c r="I81" s="894" t="s">
        <v>1198</v>
      </c>
      <c r="J81" s="894" t="s">
        <v>839</v>
      </c>
      <c r="K81" s="894" t="s">
        <v>1025</v>
      </c>
      <c r="L81" s="894" t="s">
        <v>958</v>
      </c>
      <c r="M81" s="894" t="s">
        <v>1127</v>
      </c>
      <c r="O81" s="894" t="s">
        <v>777</v>
      </c>
      <c r="P81" s="894" t="s">
        <v>777</v>
      </c>
      <c r="Q81" s="894" t="s">
        <v>1199</v>
      </c>
      <c r="R81" s="894" t="s">
        <v>1200</v>
      </c>
      <c r="S81" s="894" t="s">
        <v>779</v>
      </c>
      <c r="T81" s="894" t="s">
        <v>780</v>
      </c>
      <c r="U81" s="894" t="s">
        <v>781</v>
      </c>
      <c r="V81" s="894" t="s">
        <v>782</v>
      </c>
      <c r="W81" s="894" t="s">
        <v>783</v>
      </c>
      <c r="AA81" s="894" t="s">
        <v>1029</v>
      </c>
    </row>
    <row r="82" spans="1:27">
      <c r="A82" s="894" t="s">
        <v>1201</v>
      </c>
      <c r="B82" s="894" t="s">
        <v>1202</v>
      </c>
      <c r="C82" s="894" t="s">
        <v>1203</v>
      </c>
      <c r="D82" s="894" t="s">
        <v>1204</v>
      </c>
      <c r="E82" s="351">
        <v>52136.75</v>
      </c>
      <c r="F82" s="351">
        <v>50051.28</v>
      </c>
      <c r="G82" s="351">
        <v>2085.47</v>
      </c>
      <c r="H82" s="351">
        <v>0</v>
      </c>
      <c r="I82" s="894" t="s">
        <v>1205</v>
      </c>
      <c r="J82" s="894" t="s">
        <v>839</v>
      </c>
      <c r="K82" s="894" t="s">
        <v>1025</v>
      </c>
      <c r="L82" s="894" t="s">
        <v>958</v>
      </c>
      <c r="M82" s="894" t="s">
        <v>1026</v>
      </c>
      <c r="O82" s="894" t="s">
        <v>777</v>
      </c>
      <c r="P82" s="894" t="s">
        <v>777</v>
      </c>
      <c r="Q82" s="894" t="s">
        <v>1206</v>
      </c>
      <c r="R82" s="894" t="s">
        <v>1200</v>
      </c>
      <c r="S82" s="894" t="s">
        <v>779</v>
      </c>
      <c r="T82" s="894" t="s">
        <v>780</v>
      </c>
      <c r="U82" s="894" t="s">
        <v>781</v>
      </c>
      <c r="V82" s="894" t="s">
        <v>782</v>
      </c>
      <c r="W82" s="894" t="s">
        <v>783</v>
      </c>
      <c r="AA82" s="894" t="s">
        <v>1029</v>
      </c>
    </row>
    <row r="83" spans="1:27">
      <c r="A83" s="894" t="s">
        <v>1207</v>
      </c>
      <c r="B83" s="894" t="s">
        <v>1208</v>
      </c>
      <c r="C83" s="894" t="s">
        <v>1209</v>
      </c>
      <c r="D83" s="894" t="s">
        <v>1210</v>
      </c>
      <c r="E83" s="351">
        <v>12000</v>
      </c>
      <c r="F83" s="351">
        <v>7560</v>
      </c>
      <c r="G83" s="351">
        <v>0</v>
      </c>
      <c r="H83" s="351">
        <v>4440</v>
      </c>
      <c r="I83" s="894" t="s">
        <v>1211</v>
      </c>
      <c r="J83" s="894" t="s">
        <v>839</v>
      </c>
      <c r="K83" s="894" t="s">
        <v>1091</v>
      </c>
      <c r="L83" s="894" t="s">
        <v>874</v>
      </c>
      <c r="M83" s="894" t="s">
        <v>1009</v>
      </c>
      <c r="O83" s="894" t="s">
        <v>777</v>
      </c>
      <c r="P83" s="894" t="s">
        <v>777</v>
      </c>
      <c r="Q83" s="894" t="s">
        <v>1212</v>
      </c>
      <c r="R83" s="894" t="s">
        <v>1011</v>
      </c>
      <c r="S83" s="894" t="s">
        <v>779</v>
      </c>
      <c r="T83" s="894" t="s">
        <v>780</v>
      </c>
      <c r="U83" s="894" t="s">
        <v>781</v>
      </c>
      <c r="V83" s="894" t="s">
        <v>782</v>
      </c>
      <c r="W83" s="894" t="s">
        <v>783</v>
      </c>
      <c r="AA83" s="894" t="s">
        <v>1093</v>
      </c>
    </row>
    <row r="84" spans="1:27">
      <c r="A84" s="894" t="s">
        <v>1213</v>
      </c>
      <c r="B84" s="894" t="s">
        <v>1214</v>
      </c>
      <c r="C84" s="894" t="s">
        <v>1215</v>
      </c>
      <c r="D84" s="894" t="s">
        <v>1216</v>
      </c>
      <c r="E84" s="351">
        <v>17094.02</v>
      </c>
      <c r="F84" s="351">
        <v>16410.26</v>
      </c>
      <c r="G84" s="351">
        <v>683.76</v>
      </c>
      <c r="H84" s="351">
        <v>0</v>
      </c>
      <c r="I84" s="894" t="s">
        <v>1217</v>
      </c>
      <c r="J84" s="894" t="s">
        <v>839</v>
      </c>
      <c r="K84" s="894" t="s">
        <v>840</v>
      </c>
      <c r="L84" s="894" t="s">
        <v>874</v>
      </c>
      <c r="M84" s="894" t="s">
        <v>1127</v>
      </c>
      <c r="O84" s="894" t="s">
        <v>777</v>
      </c>
      <c r="P84" s="894" t="s">
        <v>777</v>
      </c>
      <c r="Q84" s="894" t="s">
        <v>1218</v>
      </c>
      <c r="R84" s="894" t="s">
        <v>1219</v>
      </c>
      <c r="S84" s="894" t="s">
        <v>779</v>
      </c>
      <c r="T84" s="894" t="s">
        <v>780</v>
      </c>
      <c r="U84" s="894" t="s">
        <v>781</v>
      </c>
      <c r="V84" s="894" t="s">
        <v>782</v>
      </c>
      <c r="W84" s="894" t="s">
        <v>783</v>
      </c>
      <c r="AA84" s="894" t="s">
        <v>844</v>
      </c>
    </row>
    <row r="85" spans="1:27">
      <c r="A85" s="894" t="s">
        <v>1220</v>
      </c>
      <c r="B85" s="894" t="s">
        <v>1221</v>
      </c>
      <c r="C85" s="894" t="s">
        <v>1222</v>
      </c>
      <c r="D85" s="894" t="s">
        <v>1223</v>
      </c>
      <c r="E85" s="351">
        <v>66666.67</v>
      </c>
      <c r="F85" s="351">
        <v>64000</v>
      </c>
      <c r="G85" s="351">
        <v>2666.67</v>
      </c>
      <c r="H85" s="351">
        <v>0</v>
      </c>
      <c r="I85" s="894" t="s">
        <v>1224</v>
      </c>
      <c r="J85" s="894" t="s">
        <v>839</v>
      </c>
      <c r="K85" s="894" t="s">
        <v>1025</v>
      </c>
      <c r="L85" s="894" t="s">
        <v>958</v>
      </c>
      <c r="M85" s="894" t="s">
        <v>1026</v>
      </c>
      <c r="O85" s="894" t="s">
        <v>777</v>
      </c>
      <c r="P85" s="894" t="s">
        <v>777</v>
      </c>
      <c r="Q85" s="894" t="s">
        <v>1225</v>
      </c>
      <c r="R85" s="894" t="s">
        <v>1226</v>
      </c>
      <c r="S85" s="894" t="s">
        <v>779</v>
      </c>
      <c r="T85" s="894" t="s">
        <v>780</v>
      </c>
      <c r="U85" s="894" t="s">
        <v>781</v>
      </c>
      <c r="V85" s="894" t="s">
        <v>782</v>
      </c>
      <c r="W85" s="894" t="s">
        <v>783</v>
      </c>
      <c r="AA85" s="894" t="s">
        <v>1029</v>
      </c>
    </row>
    <row r="86" spans="1:27">
      <c r="A86" s="894" t="s">
        <v>1227</v>
      </c>
      <c r="B86" s="894" t="s">
        <v>1228</v>
      </c>
      <c r="C86" s="894" t="s">
        <v>1229</v>
      </c>
      <c r="D86" s="894" t="s">
        <v>1230</v>
      </c>
      <c r="E86" s="351">
        <v>2991.45</v>
      </c>
      <c r="F86" s="351">
        <v>2871.79</v>
      </c>
      <c r="G86" s="351">
        <v>119.66</v>
      </c>
      <c r="H86" s="351">
        <v>0</v>
      </c>
      <c r="I86" s="894" t="s">
        <v>1224</v>
      </c>
      <c r="J86" s="894" t="s">
        <v>839</v>
      </c>
      <c r="K86" s="894" t="s">
        <v>1025</v>
      </c>
      <c r="L86" s="894" t="s">
        <v>958</v>
      </c>
      <c r="M86" s="894" t="s">
        <v>1127</v>
      </c>
      <c r="O86" s="894" t="s">
        <v>777</v>
      </c>
      <c r="P86" s="894" t="s">
        <v>777</v>
      </c>
      <c r="Q86" s="894" t="s">
        <v>1231</v>
      </c>
      <c r="R86" s="894" t="s">
        <v>1219</v>
      </c>
      <c r="S86" s="894" t="s">
        <v>779</v>
      </c>
      <c r="T86" s="894" t="s">
        <v>780</v>
      </c>
      <c r="U86" s="894" t="s">
        <v>781</v>
      </c>
      <c r="V86" s="894" t="s">
        <v>782</v>
      </c>
      <c r="W86" s="894" t="s">
        <v>783</v>
      </c>
      <c r="AA86" s="894" t="s">
        <v>1029</v>
      </c>
    </row>
    <row r="87" hidden="1" spans="1:27">
      <c r="A87" s="894" t="s">
        <v>1232</v>
      </c>
      <c r="B87" s="894" t="s">
        <v>622</v>
      </c>
      <c r="C87" s="894" t="s">
        <v>623</v>
      </c>
      <c r="D87" s="894" t="s">
        <v>624</v>
      </c>
      <c r="E87" s="351">
        <v>1330</v>
      </c>
      <c r="F87" s="351">
        <v>1276.8</v>
      </c>
      <c r="G87" s="351">
        <v>0</v>
      </c>
      <c r="H87" s="351">
        <v>53.2</v>
      </c>
      <c r="I87" s="894" t="s">
        <v>1224</v>
      </c>
      <c r="J87" s="894" t="s">
        <v>773</v>
      </c>
      <c r="K87" s="894" t="s">
        <v>646</v>
      </c>
      <c r="L87" s="894" t="s">
        <v>775</v>
      </c>
      <c r="M87" s="894" t="s">
        <v>776</v>
      </c>
      <c r="O87" s="894" t="s">
        <v>777</v>
      </c>
      <c r="P87" s="894" t="s">
        <v>777</v>
      </c>
      <c r="Q87" s="894" t="s">
        <v>1233</v>
      </c>
      <c r="R87" s="894" t="s">
        <v>1234</v>
      </c>
      <c r="S87" s="894" t="s">
        <v>779</v>
      </c>
      <c r="T87" s="894" t="s">
        <v>780</v>
      </c>
      <c r="U87" s="894" t="s">
        <v>781</v>
      </c>
      <c r="V87" s="894" t="s">
        <v>782</v>
      </c>
      <c r="W87" s="894" t="s">
        <v>783</v>
      </c>
      <c r="AA87" s="894" t="s">
        <v>917</v>
      </c>
    </row>
    <row r="88" spans="1:27">
      <c r="A88" s="894" t="s">
        <v>1235</v>
      </c>
      <c r="B88" s="894" t="s">
        <v>1236</v>
      </c>
      <c r="C88" s="894" t="s">
        <v>1237</v>
      </c>
      <c r="D88" s="894" t="s">
        <v>1238</v>
      </c>
      <c r="E88" s="351">
        <v>15384.62</v>
      </c>
      <c r="F88" s="351">
        <v>14769.24</v>
      </c>
      <c r="G88" s="351">
        <v>615.38</v>
      </c>
      <c r="H88" s="351">
        <v>0</v>
      </c>
      <c r="I88" s="894" t="s">
        <v>1239</v>
      </c>
      <c r="J88" s="894" t="s">
        <v>839</v>
      </c>
      <c r="K88" s="894" t="s">
        <v>1025</v>
      </c>
      <c r="L88" s="894" t="s">
        <v>958</v>
      </c>
      <c r="M88" s="894" t="s">
        <v>1127</v>
      </c>
      <c r="O88" s="894" t="s">
        <v>777</v>
      </c>
      <c r="P88" s="894" t="s">
        <v>777</v>
      </c>
      <c r="Q88" s="894" t="s">
        <v>1240</v>
      </c>
      <c r="R88" s="894" t="s">
        <v>1241</v>
      </c>
      <c r="S88" s="894" t="s">
        <v>779</v>
      </c>
      <c r="T88" s="894" t="s">
        <v>780</v>
      </c>
      <c r="U88" s="894" t="s">
        <v>781</v>
      </c>
      <c r="V88" s="894" t="s">
        <v>782</v>
      </c>
      <c r="W88" s="894" t="s">
        <v>783</v>
      </c>
      <c r="AA88" s="894" t="s">
        <v>1029</v>
      </c>
    </row>
    <row r="89" spans="1:27">
      <c r="A89" s="894" t="s">
        <v>1242</v>
      </c>
      <c r="B89" s="894" t="s">
        <v>1243</v>
      </c>
      <c r="C89" s="894" t="s">
        <v>1244</v>
      </c>
      <c r="D89" s="894" t="s">
        <v>1245</v>
      </c>
      <c r="E89" s="351">
        <v>12820.51</v>
      </c>
      <c r="F89" s="351">
        <v>12307.69</v>
      </c>
      <c r="G89" s="351">
        <v>512.82</v>
      </c>
      <c r="H89" s="351">
        <v>0</v>
      </c>
      <c r="I89" s="894" t="s">
        <v>1239</v>
      </c>
      <c r="J89" s="894" t="s">
        <v>839</v>
      </c>
      <c r="K89" s="894" t="s">
        <v>1025</v>
      </c>
      <c r="L89" s="894" t="s">
        <v>958</v>
      </c>
      <c r="M89" s="894" t="s">
        <v>1127</v>
      </c>
      <c r="O89" s="894" t="s">
        <v>777</v>
      </c>
      <c r="P89" s="894" t="s">
        <v>777</v>
      </c>
      <c r="Q89" s="894" t="s">
        <v>1246</v>
      </c>
      <c r="R89" s="894" t="s">
        <v>1241</v>
      </c>
      <c r="S89" s="894" t="s">
        <v>779</v>
      </c>
      <c r="T89" s="894" t="s">
        <v>780</v>
      </c>
      <c r="U89" s="894" t="s">
        <v>781</v>
      </c>
      <c r="V89" s="894" t="s">
        <v>782</v>
      </c>
      <c r="W89" s="894" t="s">
        <v>783</v>
      </c>
      <c r="AA89" s="894" t="s">
        <v>1029</v>
      </c>
    </row>
    <row r="90" hidden="1" spans="1:27">
      <c r="A90" s="894" t="s">
        <v>1247</v>
      </c>
      <c r="B90" s="894" t="s">
        <v>1248</v>
      </c>
      <c r="C90" s="894" t="s">
        <v>807</v>
      </c>
      <c r="D90" s="894" t="s">
        <v>1249</v>
      </c>
      <c r="E90" s="351">
        <v>3200</v>
      </c>
      <c r="F90" s="351">
        <v>3072</v>
      </c>
      <c r="G90" s="351">
        <v>128</v>
      </c>
      <c r="H90" s="351">
        <v>0</v>
      </c>
      <c r="I90" s="894" t="s">
        <v>1239</v>
      </c>
      <c r="J90" s="894" t="s">
        <v>773</v>
      </c>
      <c r="K90" s="894" t="s">
        <v>807</v>
      </c>
      <c r="L90" s="894" t="s">
        <v>775</v>
      </c>
      <c r="M90" s="894" t="s">
        <v>1250</v>
      </c>
      <c r="O90" s="894" t="s">
        <v>777</v>
      </c>
      <c r="P90" s="894" t="s">
        <v>777</v>
      </c>
      <c r="Q90" s="894" t="s">
        <v>1251</v>
      </c>
      <c r="R90" s="894" t="s">
        <v>1252</v>
      </c>
      <c r="S90" s="894" t="s">
        <v>779</v>
      </c>
      <c r="T90" s="894" t="s">
        <v>780</v>
      </c>
      <c r="U90" s="894" t="s">
        <v>781</v>
      </c>
      <c r="V90" s="894" t="s">
        <v>782</v>
      </c>
      <c r="W90" s="894" t="s">
        <v>783</v>
      </c>
      <c r="AA90" s="894" t="s">
        <v>808</v>
      </c>
    </row>
    <row r="91" hidden="1" spans="1:27">
      <c r="A91" s="894" t="s">
        <v>1253</v>
      </c>
      <c r="B91" s="894" t="s">
        <v>1254</v>
      </c>
      <c r="C91" s="894" t="s">
        <v>807</v>
      </c>
      <c r="D91" s="894" t="s">
        <v>1249</v>
      </c>
      <c r="E91" s="351">
        <v>3200</v>
      </c>
      <c r="F91" s="351">
        <v>3072</v>
      </c>
      <c r="G91" s="351">
        <v>128</v>
      </c>
      <c r="H91" s="351">
        <v>0</v>
      </c>
      <c r="I91" s="894" t="s">
        <v>1239</v>
      </c>
      <c r="J91" s="894" t="s">
        <v>773</v>
      </c>
      <c r="K91" s="894" t="s">
        <v>807</v>
      </c>
      <c r="L91" s="894" t="s">
        <v>775</v>
      </c>
      <c r="M91" s="894" t="s">
        <v>1255</v>
      </c>
      <c r="O91" s="894" t="s">
        <v>777</v>
      </c>
      <c r="P91" s="894" t="s">
        <v>777</v>
      </c>
      <c r="Q91" s="894" t="s">
        <v>1251</v>
      </c>
      <c r="R91" s="894" t="s">
        <v>1252</v>
      </c>
      <c r="S91" s="894" t="s">
        <v>779</v>
      </c>
      <c r="T91" s="894" t="s">
        <v>780</v>
      </c>
      <c r="U91" s="894" t="s">
        <v>781</v>
      </c>
      <c r="V91" s="894" t="s">
        <v>782</v>
      </c>
      <c r="W91" s="894" t="s">
        <v>783</v>
      </c>
      <c r="AA91" s="894" t="s">
        <v>808</v>
      </c>
    </row>
    <row r="92" hidden="1" spans="1:27">
      <c r="A92" s="894" t="s">
        <v>1256</v>
      </c>
      <c r="B92" s="894" t="s">
        <v>1257</v>
      </c>
      <c r="C92" s="894" t="s">
        <v>807</v>
      </c>
      <c r="D92" s="894" t="s">
        <v>1249</v>
      </c>
      <c r="E92" s="351">
        <v>3200</v>
      </c>
      <c r="F92" s="351">
        <v>3072</v>
      </c>
      <c r="G92" s="351">
        <v>128</v>
      </c>
      <c r="H92" s="351">
        <v>0</v>
      </c>
      <c r="I92" s="894" t="s">
        <v>1239</v>
      </c>
      <c r="J92" s="894" t="s">
        <v>773</v>
      </c>
      <c r="K92" s="894" t="s">
        <v>807</v>
      </c>
      <c r="L92" s="894" t="s">
        <v>775</v>
      </c>
      <c r="M92" s="894" t="s">
        <v>1258</v>
      </c>
      <c r="O92" s="894" t="s">
        <v>777</v>
      </c>
      <c r="P92" s="894" t="s">
        <v>777</v>
      </c>
      <c r="Q92" s="894" t="s">
        <v>1251</v>
      </c>
      <c r="R92" s="894" t="s">
        <v>1252</v>
      </c>
      <c r="S92" s="894" t="s">
        <v>779</v>
      </c>
      <c r="T92" s="894" t="s">
        <v>780</v>
      </c>
      <c r="U92" s="894" t="s">
        <v>781</v>
      </c>
      <c r="V92" s="894" t="s">
        <v>782</v>
      </c>
      <c r="W92" s="894" t="s">
        <v>783</v>
      </c>
      <c r="AA92" s="894" t="s">
        <v>808</v>
      </c>
    </row>
    <row r="93" hidden="1" spans="1:27">
      <c r="A93" s="894" t="s">
        <v>1259</v>
      </c>
      <c r="B93" s="894" t="s">
        <v>1260</v>
      </c>
      <c r="C93" s="894" t="s">
        <v>807</v>
      </c>
      <c r="D93" s="894" t="s">
        <v>1249</v>
      </c>
      <c r="E93" s="351">
        <v>3200</v>
      </c>
      <c r="F93" s="351">
        <v>3072</v>
      </c>
      <c r="G93" s="351">
        <v>128</v>
      </c>
      <c r="H93" s="351">
        <v>0</v>
      </c>
      <c r="I93" s="894" t="s">
        <v>1239</v>
      </c>
      <c r="J93" s="894" t="s">
        <v>773</v>
      </c>
      <c r="K93" s="894" t="s">
        <v>807</v>
      </c>
      <c r="L93" s="894" t="s">
        <v>775</v>
      </c>
      <c r="M93" s="894" t="s">
        <v>1258</v>
      </c>
      <c r="O93" s="894" t="s">
        <v>777</v>
      </c>
      <c r="P93" s="894" t="s">
        <v>777</v>
      </c>
      <c r="Q93" s="894" t="s">
        <v>1251</v>
      </c>
      <c r="R93" s="894" t="s">
        <v>1252</v>
      </c>
      <c r="S93" s="894" t="s">
        <v>779</v>
      </c>
      <c r="T93" s="894" t="s">
        <v>780</v>
      </c>
      <c r="U93" s="894" t="s">
        <v>781</v>
      </c>
      <c r="V93" s="894" t="s">
        <v>782</v>
      </c>
      <c r="W93" s="894" t="s">
        <v>783</v>
      </c>
      <c r="AA93" s="894" t="s">
        <v>808</v>
      </c>
    </row>
    <row r="94" hidden="1" spans="1:27">
      <c r="A94" s="894" t="s">
        <v>1261</v>
      </c>
      <c r="B94" s="894" t="s">
        <v>1262</v>
      </c>
      <c r="C94" s="894" t="s">
        <v>807</v>
      </c>
      <c r="D94" s="894" t="s">
        <v>1263</v>
      </c>
      <c r="E94" s="351">
        <v>1700</v>
      </c>
      <c r="F94" s="351">
        <v>1632</v>
      </c>
      <c r="G94" s="351">
        <v>68</v>
      </c>
      <c r="H94" s="351">
        <v>0</v>
      </c>
      <c r="I94" s="894" t="s">
        <v>1239</v>
      </c>
      <c r="J94" s="894" t="s">
        <v>773</v>
      </c>
      <c r="K94" s="894" t="s">
        <v>807</v>
      </c>
      <c r="L94" s="894" t="s">
        <v>775</v>
      </c>
      <c r="M94" s="894" t="s">
        <v>1264</v>
      </c>
      <c r="O94" s="894" t="s">
        <v>777</v>
      </c>
      <c r="P94" s="894" t="s">
        <v>777</v>
      </c>
      <c r="Q94" s="894" t="s">
        <v>1265</v>
      </c>
      <c r="R94" s="894" t="s">
        <v>1252</v>
      </c>
      <c r="S94" s="894" t="s">
        <v>779</v>
      </c>
      <c r="T94" s="894" t="s">
        <v>780</v>
      </c>
      <c r="U94" s="894" t="s">
        <v>781</v>
      </c>
      <c r="V94" s="894" t="s">
        <v>782</v>
      </c>
      <c r="W94" s="894" t="s">
        <v>783</v>
      </c>
      <c r="AA94" s="894" t="s">
        <v>808</v>
      </c>
    </row>
    <row r="95" hidden="1" spans="1:27">
      <c r="A95" s="894" t="s">
        <v>1266</v>
      </c>
      <c r="B95" s="894" t="s">
        <v>1267</v>
      </c>
      <c r="C95" s="894" t="s">
        <v>807</v>
      </c>
      <c r="D95" s="894" t="s">
        <v>1263</v>
      </c>
      <c r="E95" s="351">
        <v>1700</v>
      </c>
      <c r="F95" s="351">
        <v>1632</v>
      </c>
      <c r="G95" s="351">
        <v>68</v>
      </c>
      <c r="H95" s="351">
        <v>0</v>
      </c>
      <c r="I95" s="894" t="s">
        <v>1239</v>
      </c>
      <c r="J95" s="894" t="s">
        <v>773</v>
      </c>
      <c r="K95" s="894" t="s">
        <v>807</v>
      </c>
      <c r="L95" s="894" t="s">
        <v>775</v>
      </c>
      <c r="M95" s="894" t="s">
        <v>1268</v>
      </c>
      <c r="O95" s="894" t="s">
        <v>777</v>
      </c>
      <c r="P95" s="894" t="s">
        <v>777</v>
      </c>
      <c r="Q95" s="894" t="s">
        <v>1265</v>
      </c>
      <c r="R95" s="894" t="s">
        <v>1252</v>
      </c>
      <c r="S95" s="894" t="s">
        <v>779</v>
      </c>
      <c r="T95" s="894" t="s">
        <v>780</v>
      </c>
      <c r="U95" s="894" t="s">
        <v>781</v>
      </c>
      <c r="V95" s="894" t="s">
        <v>782</v>
      </c>
      <c r="W95" s="894" t="s">
        <v>783</v>
      </c>
      <c r="AA95" s="894" t="s">
        <v>808</v>
      </c>
    </row>
    <row r="96" hidden="1" spans="1:27">
      <c r="A96" s="894" t="s">
        <v>1269</v>
      </c>
      <c r="B96" s="894" t="s">
        <v>1270</v>
      </c>
      <c r="C96" s="894" t="s">
        <v>807</v>
      </c>
      <c r="D96" s="894" t="s">
        <v>1263</v>
      </c>
      <c r="E96" s="351">
        <v>1700</v>
      </c>
      <c r="F96" s="351">
        <v>1632</v>
      </c>
      <c r="G96" s="351">
        <v>68</v>
      </c>
      <c r="H96" s="351">
        <v>0</v>
      </c>
      <c r="I96" s="894" t="s">
        <v>1239</v>
      </c>
      <c r="J96" s="894" t="s">
        <v>773</v>
      </c>
      <c r="K96" s="894" t="s">
        <v>807</v>
      </c>
      <c r="L96" s="894" t="s">
        <v>775</v>
      </c>
      <c r="M96" s="894" t="s">
        <v>1271</v>
      </c>
      <c r="O96" s="894" t="s">
        <v>777</v>
      </c>
      <c r="P96" s="894" t="s">
        <v>777</v>
      </c>
      <c r="Q96" s="894" t="s">
        <v>1265</v>
      </c>
      <c r="R96" s="894" t="s">
        <v>1252</v>
      </c>
      <c r="S96" s="894" t="s">
        <v>779</v>
      </c>
      <c r="T96" s="894" t="s">
        <v>780</v>
      </c>
      <c r="U96" s="894" t="s">
        <v>781</v>
      </c>
      <c r="V96" s="894" t="s">
        <v>782</v>
      </c>
      <c r="W96" s="894" t="s">
        <v>783</v>
      </c>
      <c r="AA96" s="894" t="s">
        <v>808</v>
      </c>
    </row>
    <row r="97" hidden="1" spans="1:27">
      <c r="A97" s="894" t="s">
        <v>1272</v>
      </c>
      <c r="B97" s="894" t="s">
        <v>1273</v>
      </c>
      <c r="C97" s="894" t="s">
        <v>807</v>
      </c>
      <c r="D97" s="894" t="s">
        <v>1274</v>
      </c>
      <c r="E97" s="351">
        <v>1700</v>
      </c>
      <c r="F97" s="351">
        <v>1632</v>
      </c>
      <c r="G97" s="351">
        <v>68</v>
      </c>
      <c r="H97" s="351">
        <v>0</v>
      </c>
      <c r="I97" s="894" t="s">
        <v>1239</v>
      </c>
      <c r="J97" s="894" t="s">
        <v>773</v>
      </c>
      <c r="K97" s="894" t="s">
        <v>807</v>
      </c>
      <c r="L97" s="894" t="s">
        <v>775</v>
      </c>
      <c r="M97" s="894" t="s">
        <v>1275</v>
      </c>
      <c r="O97" s="894" t="s">
        <v>777</v>
      </c>
      <c r="P97" s="894" t="s">
        <v>777</v>
      </c>
      <c r="Q97" s="894" t="s">
        <v>1265</v>
      </c>
      <c r="R97" s="894" t="s">
        <v>1252</v>
      </c>
      <c r="S97" s="894" t="s">
        <v>779</v>
      </c>
      <c r="T97" s="894" t="s">
        <v>780</v>
      </c>
      <c r="U97" s="894" t="s">
        <v>781</v>
      </c>
      <c r="V97" s="894" t="s">
        <v>782</v>
      </c>
      <c r="W97" s="894" t="s">
        <v>783</v>
      </c>
      <c r="AA97" s="894" t="s">
        <v>808</v>
      </c>
    </row>
    <row r="98" hidden="1" spans="1:27">
      <c r="A98" s="894" t="s">
        <v>1276</v>
      </c>
      <c r="B98" s="894" t="s">
        <v>1277</v>
      </c>
      <c r="C98" s="894" t="s">
        <v>807</v>
      </c>
      <c r="D98" s="894" t="s">
        <v>1263</v>
      </c>
      <c r="E98" s="351">
        <v>1700</v>
      </c>
      <c r="F98" s="351">
        <v>1632</v>
      </c>
      <c r="G98" s="351">
        <v>68</v>
      </c>
      <c r="H98" s="351">
        <v>0</v>
      </c>
      <c r="I98" s="894" t="s">
        <v>1239</v>
      </c>
      <c r="J98" s="894" t="s">
        <v>773</v>
      </c>
      <c r="K98" s="894" t="s">
        <v>807</v>
      </c>
      <c r="L98" s="894" t="s">
        <v>775</v>
      </c>
      <c r="M98" s="894" t="s">
        <v>1278</v>
      </c>
      <c r="O98" s="894" t="s">
        <v>777</v>
      </c>
      <c r="P98" s="894" t="s">
        <v>777</v>
      </c>
      <c r="Q98" s="894" t="s">
        <v>1265</v>
      </c>
      <c r="R98" s="894" t="s">
        <v>1252</v>
      </c>
      <c r="S98" s="894" t="s">
        <v>779</v>
      </c>
      <c r="T98" s="894" t="s">
        <v>780</v>
      </c>
      <c r="U98" s="894" t="s">
        <v>781</v>
      </c>
      <c r="V98" s="894" t="s">
        <v>782</v>
      </c>
      <c r="W98" s="894" t="s">
        <v>783</v>
      </c>
      <c r="AA98" s="894" t="s">
        <v>808</v>
      </c>
    </row>
    <row r="99" hidden="1" spans="1:27">
      <c r="A99" s="894" t="s">
        <v>1279</v>
      </c>
      <c r="B99" s="894" t="s">
        <v>1280</v>
      </c>
      <c r="C99" s="894" t="s">
        <v>807</v>
      </c>
      <c r="D99" s="894" t="s">
        <v>1263</v>
      </c>
      <c r="E99" s="351">
        <v>1700</v>
      </c>
      <c r="F99" s="351">
        <v>1632</v>
      </c>
      <c r="G99" s="351">
        <v>68</v>
      </c>
      <c r="H99" s="351">
        <v>0</v>
      </c>
      <c r="I99" s="894" t="s">
        <v>1239</v>
      </c>
      <c r="J99" s="894" t="s">
        <v>773</v>
      </c>
      <c r="K99" s="894" t="s">
        <v>807</v>
      </c>
      <c r="L99" s="894" t="s">
        <v>775</v>
      </c>
      <c r="M99" s="894" t="s">
        <v>1281</v>
      </c>
      <c r="O99" s="894" t="s">
        <v>777</v>
      </c>
      <c r="P99" s="894" t="s">
        <v>777</v>
      </c>
      <c r="Q99" s="894" t="s">
        <v>1265</v>
      </c>
      <c r="R99" s="894" t="s">
        <v>1252</v>
      </c>
      <c r="S99" s="894" t="s">
        <v>779</v>
      </c>
      <c r="T99" s="894" t="s">
        <v>780</v>
      </c>
      <c r="U99" s="894" t="s">
        <v>781</v>
      </c>
      <c r="V99" s="894" t="s">
        <v>782</v>
      </c>
      <c r="W99" s="894" t="s">
        <v>783</v>
      </c>
      <c r="AA99" s="894" t="s">
        <v>808</v>
      </c>
    </row>
    <row r="100" spans="1:27">
      <c r="A100" s="894" t="s">
        <v>1282</v>
      </c>
      <c r="B100" s="894" t="s">
        <v>1283</v>
      </c>
      <c r="C100" s="894" t="s">
        <v>1284</v>
      </c>
      <c r="E100" s="351">
        <v>22222.22</v>
      </c>
      <c r="F100" s="351">
        <v>21333.33</v>
      </c>
      <c r="G100" s="351">
        <v>101</v>
      </c>
      <c r="H100" s="351">
        <v>787.89</v>
      </c>
      <c r="I100" s="894" t="s">
        <v>1285</v>
      </c>
      <c r="J100" s="894" t="s">
        <v>839</v>
      </c>
      <c r="K100" s="894" t="s">
        <v>1025</v>
      </c>
      <c r="L100" s="894" t="s">
        <v>958</v>
      </c>
      <c r="M100" s="894" t="s">
        <v>1127</v>
      </c>
      <c r="O100" s="894" t="s">
        <v>777</v>
      </c>
      <c r="P100" s="894" t="s">
        <v>777</v>
      </c>
      <c r="Q100" s="894" t="s">
        <v>1286</v>
      </c>
      <c r="R100" s="894" t="s">
        <v>1287</v>
      </c>
      <c r="S100" s="894" t="s">
        <v>779</v>
      </c>
      <c r="T100" s="894" t="s">
        <v>780</v>
      </c>
      <c r="U100" s="894" t="s">
        <v>781</v>
      </c>
      <c r="V100" s="894" t="s">
        <v>782</v>
      </c>
      <c r="W100" s="894" t="s">
        <v>783</v>
      </c>
      <c r="AA100" s="894" t="s">
        <v>1029</v>
      </c>
    </row>
    <row r="101" spans="1:27">
      <c r="A101" s="894" t="s">
        <v>1288</v>
      </c>
      <c r="B101" s="894" t="s">
        <v>1289</v>
      </c>
      <c r="C101" s="894" t="s">
        <v>1290</v>
      </c>
      <c r="D101" s="894" t="s">
        <v>1291</v>
      </c>
      <c r="E101" s="351">
        <v>14102.56</v>
      </c>
      <c r="F101" s="351">
        <v>7897.68</v>
      </c>
      <c r="G101" s="351">
        <v>0</v>
      </c>
      <c r="H101" s="351">
        <v>6204.88</v>
      </c>
      <c r="I101" s="894" t="s">
        <v>1292</v>
      </c>
      <c r="J101" s="894" t="s">
        <v>839</v>
      </c>
      <c r="K101" s="894" t="s">
        <v>1091</v>
      </c>
      <c r="L101" s="894" t="s">
        <v>874</v>
      </c>
      <c r="M101" s="894" t="s">
        <v>1009</v>
      </c>
      <c r="O101" s="894" t="s">
        <v>777</v>
      </c>
      <c r="P101" s="894" t="s">
        <v>777</v>
      </c>
      <c r="Q101" s="894" t="s">
        <v>1293</v>
      </c>
      <c r="R101" s="894" t="s">
        <v>1011</v>
      </c>
      <c r="S101" s="894" t="s">
        <v>779</v>
      </c>
      <c r="T101" s="894" t="s">
        <v>780</v>
      </c>
      <c r="U101" s="894" t="s">
        <v>781</v>
      </c>
      <c r="V101" s="894" t="s">
        <v>782</v>
      </c>
      <c r="W101" s="894" t="s">
        <v>783</v>
      </c>
      <c r="AA101" s="894" t="s">
        <v>1093</v>
      </c>
    </row>
    <row r="102" hidden="1" spans="1:27">
      <c r="A102" s="894" t="s">
        <v>1294</v>
      </c>
      <c r="B102" s="894" t="s">
        <v>1295</v>
      </c>
      <c r="C102" s="894" t="s">
        <v>646</v>
      </c>
      <c r="D102" s="894" t="s">
        <v>1296</v>
      </c>
      <c r="E102" s="351">
        <v>830</v>
      </c>
      <c r="F102" s="351">
        <v>796.8</v>
      </c>
      <c r="G102" s="351">
        <v>0</v>
      </c>
      <c r="H102" s="351">
        <v>33.2</v>
      </c>
      <c r="I102" s="894" t="s">
        <v>1297</v>
      </c>
      <c r="J102" s="894" t="s">
        <v>773</v>
      </c>
      <c r="K102" s="894" t="s">
        <v>646</v>
      </c>
      <c r="L102" s="894" t="s">
        <v>775</v>
      </c>
      <c r="M102" s="894" t="s">
        <v>1275</v>
      </c>
      <c r="O102" s="894" t="s">
        <v>777</v>
      </c>
      <c r="P102" s="894" t="s">
        <v>777</v>
      </c>
      <c r="Q102" s="894" t="s">
        <v>1298</v>
      </c>
      <c r="R102" s="894" t="s">
        <v>1299</v>
      </c>
      <c r="S102" s="894" t="s">
        <v>779</v>
      </c>
      <c r="T102" s="894" t="s">
        <v>780</v>
      </c>
      <c r="U102" s="894" t="s">
        <v>781</v>
      </c>
      <c r="V102" s="894" t="s">
        <v>782</v>
      </c>
      <c r="W102" s="894" t="s">
        <v>783</v>
      </c>
      <c r="AA102" s="894" t="s">
        <v>917</v>
      </c>
    </row>
    <row r="103" spans="1:27">
      <c r="A103" s="894" t="s">
        <v>1300</v>
      </c>
      <c r="B103" s="894" t="s">
        <v>1301</v>
      </c>
      <c r="C103" s="894" t="s">
        <v>1302</v>
      </c>
      <c r="D103" s="894" t="s">
        <v>1303</v>
      </c>
      <c r="E103" s="351">
        <v>6213.68</v>
      </c>
      <c r="F103" s="351">
        <v>3417.7</v>
      </c>
      <c r="G103" s="351">
        <v>0</v>
      </c>
      <c r="H103" s="351">
        <v>2795.98</v>
      </c>
      <c r="I103" s="894" t="s">
        <v>1304</v>
      </c>
      <c r="J103" s="894" t="s">
        <v>839</v>
      </c>
      <c r="K103" s="894" t="s">
        <v>901</v>
      </c>
      <c r="L103" s="894" t="s">
        <v>874</v>
      </c>
      <c r="M103" s="894" t="s">
        <v>1009</v>
      </c>
      <c r="O103" s="894" t="s">
        <v>777</v>
      </c>
      <c r="P103" s="894" t="s">
        <v>777</v>
      </c>
      <c r="Q103" s="894" t="s">
        <v>1305</v>
      </c>
      <c r="R103" s="894" t="s">
        <v>1011</v>
      </c>
      <c r="S103" s="894" t="s">
        <v>779</v>
      </c>
      <c r="T103" s="894" t="s">
        <v>780</v>
      </c>
      <c r="U103" s="894" t="s">
        <v>781</v>
      </c>
      <c r="V103" s="894" t="s">
        <v>782</v>
      </c>
      <c r="W103" s="894" t="s">
        <v>783</v>
      </c>
      <c r="AA103" s="894" t="s">
        <v>904</v>
      </c>
    </row>
    <row r="104" spans="1:27">
      <c r="A104" s="894" t="s">
        <v>1306</v>
      </c>
      <c r="B104" s="894" t="s">
        <v>1307</v>
      </c>
      <c r="C104" s="894" t="s">
        <v>1132</v>
      </c>
      <c r="D104" s="894" t="s">
        <v>1308</v>
      </c>
      <c r="E104" s="351">
        <v>45299.15</v>
      </c>
      <c r="F104" s="351">
        <v>43487.18</v>
      </c>
      <c r="G104" s="351">
        <v>122</v>
      </c>
      <c r="H104" s="351">
        <v>1689.97</v>
      </c>
      <c r="I104" s="894" t="s">
        <v>1304</v>
      </c>
      <c r="J104" s="894" t="s">
        <v>839</v>
      </c>
      <c r="K104" s="894" t="s">
        <v>1025</v>
      </c>
      <c r="L104" s="894" t="s">
        <v>958</v>
      </c>
      <c r="M104" s="894" t="s">
        <v>1026</v>
      </c>
      <c r="O104" s="894" t="s">
        <v>777</v>
      </c>
      <c r="P104" s="894" t="s">
        <v>777</v>
      </c>
      <c r="Q104" s="894" t="s">
        <v>1309</v>
      </c>
      <c r="R104" s="894" t="s">
        <v>1310</v>
      </c>
      <c r="S104" s="894" t="s">
        <v>779</v>
      </c>
      <c r="T104" s="894" t="s">
        <v>780</v>
      </c>
      <c r="U104" s="894" t="s">
        <v>781</v>
      </c>
      <c r="V104" s="894" t="s">
        <v>782</v>
      </c>
      <c r="W104" s="894" t="s">
        <v>783</v>
      </c>
      <c r="AA104" s="894" t="s">
        <v>1029</v>
      </c>
    </row>
    <row r="105" hidden="1" spans="1:27">
      <c r="A105" s="894" t="s">
        <v>1311</v>
      </c>
      <c r="B105" s="894" t="s">
        <v>625</v>
      </c>
      <c r="C105" s="894" t="s">
        <v>626</v>
      </c>
      <c r="E105" s="351">
        <v>3547.01</v>
      </c>
      <c r="F105" s="351">
        <v>3405.13</v>
      </c>
      <c r="G105" s="351">
        <v>0</v>
      </c>
      <c r="H105" s="351">
        <v>141.88</v>
      </c>
      <c r="I105" s="894" t="s">
        <v>1304</v>
      </c>
      <c r="J105" s="894" t="s">
        <v>773</v>
      </c>
      <c r="K105" s="894" t="s">
        <v>631</v>
      </c>
      <c r="L105" s="894" t="s">
        <v>775</v>
      </c>
      <c r="M105" s="894" t="s">
        <v>1312</v>
      </c>
      <c r="O105" s="894" t="s">
        <v>777</v>
      </c>
      <c r="P105" s="894" t="s">
        <v>777</v>
      </c>
      <c r="Q105" s="894" t="s">
        <v>1313</v>
      </c>
      <c r="R105" s="894" t="s">
        <v>1314</v>
      </c>
      <c r="S105" s="894" t="s">
        <v>779</v>
      </c>
      <c r="T105" s="894" t="s">
        <v>780</v>
      </c>
      <c r="U105" s="894" t="s">
        <v>781</v>
      </c>
      <c r="V105" s="894" t="s">
        <v>782</v>
      </c>
      <c r="W105" s="894" t="s">
        <v>783</v>
      </c>
      <c r="AA105" s="894" t="s">
        <v>967</v>
      </c>
    </row>
    <row r="106" spans="1:27">
      <c r="A106" s="894" t="s">
        <v>1315</v>
      </c>
      <c r="B106" s="894" t="s">
        <v>1316</v>
      </c>
      <c r="C106" s="894" t="s">
        <v>1317</v>
      </c>
      <c r="D106" s="894" t="s">
        <v>1318</v>
      </c>
      <c r="E106" s="351">
        <v>564.1</v>
      </c>
      <c r="F106" s="351">
        <v>541.54</v>
      </c>
      <c r="G106" s="351">
        <v>22.56</v>
      </c>
      <c r="H106" s="351">
        <v>0</v>
      </c>
      <c r="I106" s="894" t="s">
        <v>1319</v>
      </c>
      <c r="J106" s="894" t="s">
        <v>839</v>
      </c>
      <c r="K106" s="894" t="s">
        <v>1025</v>
      </c>
      <c r="L106" s="894" t="s">
        <v>958</v>
      </c>
      <c r="M106" s="894" t="s">
        <v>1127</v>
      </c>
      <c r="O106" s="894" t="s">
        <v>777</v>
      </c>
      <c r="P106" s="894" t="s">
        <v>777</v>
      </c>
      <c r="Q106" s="894" t="s">
        <v>1320</v>
      </c>
      <c r="R106" s="894" t="s">
        <v>1310</v>
      </c>
      <c r="S106" s="894" t="s">
        <v>779</v>
      </c>
      <c r="T106" s="894" t="s">
        <v>780</v>
      </c>
      <c r="U106" s="894" t="s">
        <v>781</v>
      </c>
      <c r="V106" s="894" t="s">
        <v>782</v>
      </c>
      <c r="W106" s="894" t="s">
        <v>783</v>
      </c>
      <c r="AA106" s="894" t="s">
        <v>1029</v>
      </c>
    </row>
    <row r="107" spans="1:27">
      <c r="A107" s="894" t="s">
        <v>1321</v>
      </c>
      <c r="B107" s="894" t="s">
        <v>1322</v>
      </c>
      <c r="C107" s="894" t="s">
        <v>1096</v>
      </c>
      <c r="D107" s="894" t="s">
        <v>1323</v>
      </c>
      <c r="E107" s="351">
        <v>3800</v>
      </c>
      <c r="F107" s="351">
        <v>3648</v>
      </c>
      <c r="G107" s="351">
        <v>152</v>
      </c>
      <c r="H107" s="351">
        <v>0</v>
      </c>
      <c r="I107" s="894" t="s">
        <v>1319</v>
      </c>
      <c r="J107" s="894" t="s">
        <v>839</v>
      </c>
      <c r="K107" s="894" t="s">
        <v>1025</v>
      </c>
      <c r="L107" s="894" t="s">
        <v>958</v>
      </c>
      <c r="M107" s="894" t="s">
        <v>1127</v>
      </c>
      <c r="O107" s="894" t="s">
        <v>777</v>
      </c>
      <c r="P107" s="894" t="s">
        <v>777</v>
      </c>
      <c r="Q107" s="894" t="s">
        <v>1324</v>
      </c>
      <c r="R107" s="894" t="s">
        <v>1325</v>
      </c>
      <c r="S107" s="894" t="s">
        <v>779</v>
      </c>
      <c r="T107" s="894" t="s">
        <v>780</v>
      </c>
      <c r="U107" s="894" t="s">
        <v>781</v>
      </c>
      <c r="V107" s="894" t="s">
        <v>782</v>
      </c>
      <c r="W107" s="894" t="s">
        <v>783</v>
      </c>
      <c r="AA107" s="894" t="s">
        <v>1029</v>
      </c>
    </row>
    <row r="108" spans="1:27">
      <c r="A108" s="894" t="s">
        <v>1326</v>
      </c>
      <c r="B108" s="894" t="s">
        <v>1327</v>
      </c>
      <c r="C108" s="894" t="s">
        <v>1328</v>
      </c>
      <c r="D108" s="894" t="s">
        <v>1329</v>
      </c>
      <c r="E108" s="351">
        <v>12820.52</v>
      </c>
      <c r="F108" s="351">
        <v>12307.7</v>
      </c>
      <c r="G108" s="351">
        <v>203</v>
      </c>
      <c r="H108" s="351">
        <v>309.82</v>
      </c>
      <c r="I108" s="894" t="s">
        <v>1330</v>
      </c>
      <c r="J108" s="894" t="s">
        <v>839</v>
      </c>
      <c r="K108" s="894" t="s">
        <v>1025</v>
      </c>
      <c r="L108" s="894" t="s">
        <v>958</v>
      </c>
      <c r="M108" s="894" t="s">
        <v>1127</v>
      </c>
      <c r="O108" s="894" t="s">
        <v>777</v>
      </c>
      <c r="P108" s="894" t="s">
        <v>777</v>
      </c>
      <c r="Q108" s="894" t="s">
        <v>1246</v>
      </c>
      <c r="R108" s="894" t="s">
        <v>1325</v>
      </c>
      <c r="S108" s="894" t="s">
        <v>779</v>
      </c>
      <c r="T108" s="894" t="s">
        <v>780</v>
      </c>
      <c r="U108" s="894" t="s">
        <v>781</v>
      </c>
      <c r="V108" s="894" t="s">
        <v>782</v>
      </c>
      <c r="W108" s="894" t="s">
        <v>783</v>
      </c>
      <c r="AA108" s="894" t="s">
        <v>1029</v>
      </c>
    </row>
    <row r="109" spans="1:27">
      <c r="A109" s="894" t="s">
        <v>1331</v>
      </c>
      <c r="B109" s="894" t="s">
        <v>1332</v>
      </c>
      <c r="C109" s="894" t="s">
        <v>1333</v>
      </c>
      <c r="E109" s="351">
        <v>8119.66</v>
      </c>
      <c r="F109" s="351">
        <v>7794.87</v>
      </c>
      <c r="G109" s="351">
        <v>41</v>
      </c>
      <c r="H109" s="351">
        <v>283.79</v>
      </c>
      <c r="I109" s="894" t="s">
        <v>1330</v>
      </c>
      <c r="J109" s="894" t="s">
        <v>839</v>
      </c>
      <c r="K109" s="894" t="s">
        <v>1025</v>
      </c>
      <c r="L109" s="894" t="s">
        <v>958</v>
      </c>
      <c r="M109" s="894" t="s">
        <v>1127</v>
      </c>
      <c r="O109" s="894" t="s">
        <v>777</v>
      </c>
      <c r="P109" s="894" t="s">
        <v>777</v>
      </c>
      <c r="Q109" s="894" t="s">
        <v>1334</v>
      </c>
      <c r="R109" s="894" t="s">
        <v>1325</v>
      </c>
      <c r="S109" s="894" t="s">
        <v>779</v>
      </c>
      <c r="T109" s="894" t="s">
        <v>780</v>
      </c>
      <c r="U109" s="894" t="s">
        <v>781</v>
      </c>
      <c r="V109" s="894" t="s">
        <v>782</v>
      </c>
      <c r="W109" s="894" t="s">
        <v>783</v>
      </c>
      <c r="AA109" s="894" t="s">
        <v>1029</v>
      </c>
    </row>
    <row r="110" spans="1:27">
      <c r="A110" s="894" t="s">
        <v>1335</v>
      </c>
      <c r="B110" s="894" t="s">
        <v>1336</v>
      </c>
      <c r="C110" s="894" t="s">
        <v>1337</v>
      </c>
      <c r="D110" s="894" t="s">
        <v>1338</v>
      </c>
      <c r="E110" s="351">
        <v>124786.32</v>
      </c>
      <c r="F110" s="351">
        <v>119794.87</v>
      </c>
      <c r="G110" s="351">
        <v>2835</v>
      </c>
      <c r="H110" s="351">
        <v>2156.45</v>
      </c>
      <c r="I110" s="894" t="s">
        <v>1339</v>
      </c>
      <c r="J110" s="894" t="s">
        <v>839</v>
      </c>
      <c r="K110" s="894" t="s">
        <v>1025</v>
      </c>
      <c r="L110" s="894" t="s">
        <v>958</v>
      </c>
      <c r="M110" s="894" t="s">
        <v>1127</v>
      </c>
      <c r="O110" s="894" t="s">
        <v>777</v>
      </c>
      <c r="P110" s="894" t="s">
        <v>777</v>
      </c>
      <c r="Q110" s="894" t="s">
        <v>1340</v>
      </c>
      <c r="R110" s="894" t="s">
        <v>1310</v>
      </c>
      <c r="S110" s="894" t="s">
        <v>779</v>
      </c>
      <c r="T110" s="894" t="s">
        <v>780</v>
      </c>
      <c r="U110" s="894" t="s">
        <v>781</v>
      </c>
      <c r="V110" s="894" t="s">
        <v>782</v>
      </c>
      <c r="W110" s="894" t="s">
        <v>783</v>
      </c>
      <c r="AA110" s="894" t="s">
        <v>1029</v>
      </c>
    </row>
    <row r="111" spans="1:27">
      <c r="A111" s="894" t="s">
        <v>1341</v>
      </c>
      <c r="B111" s="894" t="s">
        <v>1342</v>
      </c>
      <c r="C111" s="894" t="s">
        <v>1343</v>
      </c>
      <c r="E111" s="351">
        <v>6153.85</v>
      </c>
      <c r="F111" s="351">
        <v>5907.7</v>
      </c>
      <c r="G111" s="351">
        <v>203</v>
      </c>
      <c r="H111" s="351">
        <v>43.15</v>
      </c>
      <c r="I111" s="894" t="s">
        <v>1339</v>
      </c>
      <c r="J111" s="894" t="s">
        <v>839</v>
      </c>
      <c r="K111" s="894" t="s">
        <v>1025</v>
      </c>
      <c r="L111" s="894" t="s">
        <v>958</v>
      </c>
      <c r="M111" s="894" t="s">
        <v>1127</v>
      </c>
      <c r="O111" s="894" t="s">
        <v>777</v>
      </c>
      <c r="P111" s="894" t="s">
        <v>777</v>
      </c>
      <c r="Q111" s="894" t="s">
        <v>1344</v>
      </c>
      <c r="R111" s="894" t="s">
        <v>1325</v>
      </c>
      <c r="S111" s="894" t="s">
        <v>779</v>
      </c>
      <c r="T111" s="894" t="s">
        <v>780</v>
      </c>
      <c r="U111" s="894" t="s">
        <v>781</v>
      </c>
      <c r="V111" s="894" t="s">
        <v>782</v>
      </c>
      <c r="W111" s="894" t="s">
        <v>783</v>
      </c>
      <c r="AA111" s="894" t="s">
        <v>1029</v>
      </c>
    </row>
    <row r="112" spans="1:27">
      <c r="A112" s="894" t="s">
        <v>1345</v>
      </c>
      <c r="B112" s="894" t="s">
        <v>1346</v>
      </c>
      <c r="C112" s="894" t="s">
        <v>1347</v>
      </c>
      <c r="E112" s="351">
        <v>5128.21</v>
      </c>
      <c r="F112" s="351">
        <v>4923.08</v>
      </c>
      <c r="G112" s="351">
        <v>20</v>
      </c>
      <c r="H112" s="351">
        <v>185.13</v>
      </c>
      <c r="I112" s="894" t="s">
        <v>1339</v>
      </c>
      <c r="J112" s="894" t="s">
        <v>839</v>
      </c>
      <c r="K112" s="894" t="s">
        <v>1025</v>
      </c>
      <c r="L112" s="894" t="s">
        <v>958</v>
      </c>
      <c r="M112" s="894" t="s">
        <v>1127</v>
      </c>
      <c r="O112" s="894" t="s">
        <v>777</v>
      </c>
      <c r="P112" s="894" t="s">
        <v>777</v>
      </c>
      <c r="Q112" s="894" t="s">
        <v>1121</v>
      </c>
      <c r="R112" s="894" t="s">
        <v>1310</v>
      </c>
      <c r="S112" s="894" t="s">
        <v>779</v>
      </c>
      <c r="T112" s="894" t="s">
        <v>780</v>
      </c>
      <c r="U112" s="894" t="s">
        <v>781</v>
      </c>
      <c r="V112" s="894" t="s">
        <v>782</v>
      </c>
      <c r="W112" s="894" t="s">
        <v>783</v>
      </c>
      <c r="AA112" s="894" t="s">
        <v>1029</v>
      </c>
    </row>
    <row r="113" spans="1:27">
      <c r="A113" s="894" t="s">
        <v>1348</v>
      </c>
      <c r="B113" s="894" t="s">
        <v>1349</v>
      </c>
      <c r="C113" s="894" t="s">
        <v>1350</v>
      </c>
      <c r="E113" s="351">
        <v>4273.5</v>
      </c>
      <c r="F113" s="351">
        <v>4102.56</v>
      </c>
      <c r="G113" s="351">
        <v>41</v>
      </c>
      <c r="H113" s="351">
        <v>129.94</v>
      </c>
      <c r="I113" s="894" t="s">
        <v>1339</v>
      </c>
      <c r="J113" s="894" t="s">
        <v>839</v>
      </c>
      <c r="K113" s="894" t="s">
        <v>1025</v>
      </c>
      <c r="L113" s="894" t="s">
        <v>958</v>
      </c>
      <c r="M113" s="894" t="s">
        <v>1127</v>
      </c>
      <c r="O113" s="894" t="s">
        <v>777</v>
      </c>
      <c r="P113" s="894" t="s">
        <v>777</v>
      </c>
      <c r="Q113" s="894" t="s">
        <v>1351</v>
      </c>
      <c r="R113" s="894" t="s">
        <v>1325</v>
      </c>
      <c r="S113" s="894" t="s">
        <v>779</v>
      </c>
      <c r="T113" s="894" t="s">
        <v>780</v>
      </c>
      <c r="U113" s="894" t="s">
        <v>781</v>
      </c>
      <c r="V113" s="894" t="s">
        <v>782</v>
      </c>
      <c r="W113" s="894" t="s">
        <v>783</v>
      </c>
      <c r="AA113" s="894" t="s">
        <v>1029</v>
      </c>
    </row>
    <row r="114" spans="1:27">
      <c r="A114" s="894" t="s">
        <v>1352</v>
      </c>
      <c r="B114" s="894" t="s">
        <v>1353</v>
      </c>
      <c r="C114" s="894" t="s">
        <v>1354</v>
      </c>
      <c r="D114" s="894" t="s">
        <v>1355</v>
      </c>
      <c r="E114" s="351">
        <v>7692.31</v>
      </c>
      <c r="F114" s="351">
        <v>7384.62</v>
      </c>
      <c r="G114" s="351">
        <v>307.69</v>
      </c>
      <c r="H114" s="351">
        <v>0</v>
      </c>
      <c r="I114" s="894" t="s">
        <v>1356</v>
      </c>
      <c r="J114" s="894" t="s">
        <v>839</v>
      </c>
      <c r="K114" s="894" t="s">
        <v>1357</v>
      </c>
      <c r="L114" s="894" t="s">
        <v>775</v>
      </c>
      <c r="M114" s="894" t="s">
        <v>1358</v>
      </c>
      <c r="O114" s="894" t="s">
        <v>777</v>
      </c>
      <c r="P114" s="894" t="s">
        <v>777</v>
      </c>
      <c r="Q114" s="894" t="s">
        <v>1103</v>
      </c>
      <c r="R114" s="894" t="s">
        <v>1310</v>
      </c>
      <c r="S114" s="894" t="s">
        <v>779</v>
      </c>
      <c r="T114" s="894" t="s">
        <v>780</v>
      </c>
      <c r="U114" s="894" t="s">
        <v>781</v>
      </c>
      <c r="V114" s="894" t="s">
        <v>782</v>
      </c>
      <c r="W114" s="894" t="s">
        <v>783</v>
      </c>
      <c r="AA114" s="894" t="s">
        <v>1359</v>
      </c>
    </row>
    <row r="115" spans="1:27">
      <c r="A115" s="894" t="s">
        <v>1360</v>
      </c>
      <c r="B115" s="894" t="s">
        <v>1361</v>
      </c>
      <c r="C115" s="894" t="s">
        <v>1362</v>
      </c>
      <c r="D115" s="894" t="s">
        <v>1363</v>
      </c>
      <c r="E115" s="351">
        <v>135013.23</v>
      </c>
      <c r="F115" s="351">
        <v>129612.7</v>
      </c>
      <c r="G115" s="351">
        <v>5400.53</v>
      </c>
      <c r="H115" s="351">
        <v>0</v>
      </c>
      <c r="I115" s="894" t="s">
        <v>1356</v>
      </c>
      <c r="J115" s="894" t="s">
        <v>839</v>
      </c>
      <c r="K115" s="894" t="s">
        <v>1357</v>
      </c>
      <c r="L115" s="894" t="s">
        <v>874</v>
      </c>
      <c r="M115" s="894" t="s">
        <v>1127</v>
      </c>
      <c r="O115" s="894" t="s">
        <v>777</v>
      </c>
      <c r="P115" s="894" t="s">
        <v>777</v>
      </c>
      <c r="Q115" s="894" t="s">
        <v>1364</v>
      </c>
      <c r="R115" s="894" t="s">
        <v>1310</v>
      </c>
      <c r="S115" s="894" t="s">
        <v>779</v>
      </c>
      <c r="T115" s="894" t="s">
        <v>780</v>
      </c>
      <c r="U115" s="894" t="s">
        <v>781</v>
      </c>
      <c r="V115" s="894" t="s">
        <v>782</v>
      </c>
      <c r="W115" s="894" t="s">
        <v>783</v>
      </c>
      <c r="AA115" s="894" t="s">
        <v>1359</v>
      </c>
    </row>
    <row r="116" spans="1:27">
      <c r="A116" s="894" t="s">
        <v>1365</v>
      </c>
      <c r="B116" s="894" t="s">
        <v>1366</v>
      </c>
      <c r="C116" s="894" t="s">
        <v>1367</v>
      </c>
      <c r="D116" s="894" t="s">
        <v>1368</v>
      </c>
      <c r="E116" s="351">
        <v>7264.96</v>
      </c>
      <c r="F116" s="351">
        <v>6974.36</v>
      </c>
      <c r="G116" s="351">
        <v>290.6</v>
      </c>
      <c r="H116" s="351">
        <v>0</v>
      </c>
      <c r="I116" s="894" t="s">
        <v>1369</v>
      </c>
      <c r="J116" s="894" t="s">
        <v>839</v>
      </c>
      <c r="K116" s="894" t="s">
        <v>1025</v>
      </c>
      <c r="L116" s="894" t="s">
        <v>958</v>
      </c>
      <c r="M116" s="894" t="s">
        <v>1127</v>
      </c>
      <c r="O116" s="894" t="s">
        <v>777</v>
      </c>
      <c r="P116" s="894" t="s">
        <v>777</v>
      </c>
      <c r="Q116" s="894" t="s">
        <v>1140</v>
      </c>
      <c r="R116" s="894" t="s">
        <v>1310</v>
      </c>
      <c r="S116" s="894" t="s">
        <v>779</v>
      </c>
      <c r="T116" s="894" t="s">
        <v>780</v>
      </c>
      <c r="U116" s="894" t="s">
        <v>781</v>
      </c>
      <c r="V116" s="894" t="s">
        <v>782</v>
      </c>
      <c r="W116" s="894" t="s">
        <v>783</v>
      </c>
      <c r="AA116" s="894" t="s">
        <v>1029</v>
      </c>
    </row>
    <row r="117" spans="1:27">
      <c r="A117" s="894" t="s">
        <v>1370</v>
      </c>
      <c r="B117" s="894" t="s">
        <v>1371</v>
      </c>
      <c r="C117" s="894" t="s">
        <v>1372</v>
      </c>
      <c r="D117" s="894" t="s">
        <v>1373</v>
      </c>
      <c r="E117" s="351">
        <v>4102.56</v>
      </c>
      <c r="F117" s="351">
        <v>3938.46</v>
      </c>
      <c r="G117" s="351">
        <v>164.1</v>
      </c>
      <c r="H117" s="351">
        <v>0</v>
      </c>
      <c r="I117" s="894" t="s">
        <v>1369</v>
      </c>
      <c r="J117" s="894" t="s">
        <v>839</v>
      </c>
      <c r="K117" s="894" t="s">
        <v>1025</v>
      </c>
      <c r="L117" s="894" t="s">
        <v>958</v>
      </c>
      <c r="M117" s="894" t="s">
        <v>1127</v>
      </c>
      <c r="O117" s="894" t="s">
        <v>777</v>
      </c>
      <c r="P117" s="894" t="s">
        <v>777</v>
      </c>
      <c r="Q117" s="894" t="s">
        <v>1374</v>
      </c>
      <c r="R117" s="894" t="s">
        <v>1310</v>
      </c>
      <c r="S117" s="894" t="s">
        <v>779</v>
      </c>
      <c r="T117" s="894" t="s">
        <v>780</v>
      </c>
      <c r="U117" s="894" t="s">
        <v>781</v>
      </c>
      <c r="V117" s="894" t="s">
        <v>782</v>
      </c>
      <c r="W117" s="894" t="s">
        <v>783</v>
      </c>
      <c r="AA117" s="894" t="s">
        <v>1029</v>
      </c>
    </row>
    <row r="118" spans="1:27">
      <c r="A118" s="894" t="s">
        <v>1375</v>
      </c>
      <c r="B118" s="894" t="s">
        <v>1376</v>
      </c>
      <c r="C118" s="894" t="s">
        <v>1377</v>
      </c>
      <c r="D118" s="894" t="s">
        <v>1378</v>
      </c>
      <c r="E118" s="351">
        <v>55092.3</v>
      </c>
      <c r="F118" s="351">
        <v>52888.61</v>
      </c>
      <c r="G118" s="351">
        <v>2203.69</v>
      </c>
      <c r="H118" s="351">
        <v>0</v>
      </c>
      <c r="I118" s="894" t="s">
        <v>1379</v>
      </c>
      <c r="J118" s="894" t="s">
        <v>839</v>
      </c>
      <c r="K118" s="894" t="s">
        <v>1025</v>
      </c>
      <c r="L118" s="894" t="s">
        <v>958</v>
      </c>
      <c r="M118" s="894" t="s">
        <v>1127</v>
      </c>
      <c r="O118" s="894" t="s">
        <v>777</v>
      </c>
      <c r="P118" s="894" t="s">
        <v>777</v>
      </c>
      <c r="Q118" s="894" t="s">
        <v>1380</v>
      </c>
      <c r="R118" s="894" t="s">
        <v>1381</v>
      </c>
      <c r="S118" s="894" t="s">
        <v>779</v>
      </c>
      <c r="T118" s="894" t="s">
        <v>780</v>
      </c>
      <c r="U118" s="894" t="s">
        <v>781</v>
      </c>
      <c r="V118" s="894" t="s">
        <v>782</v>
      </c>
      <c r="W118" s="894" t="s">
        <v>783</v>
      </c>
      <c r="AA118" s="894" t="s">
        <v>1029</v>
      </c>
    </row>
    <row r="119" spans="1:27">
      <c r="A119" s="894" t="s">
        <v>1382</v>
      </c>
      <c r="B119" s="894" t="s">
        <v>1383</v>
      </c>
      <c r="C119" s="894" t="s">
        <v>1384</v>
      </c>
      <c r="D119" s="894" t="s">
        <v>1385</v>
      </c>
      <c r="E119" s="351">
        <v>9867.28</v>
      </c>
      <c r="F119" s="351">
        <v>9472.59</v>
      </c>
      <c r="G119" s="351">
        <v>394.69</v>
      </c>
      <c r="H119" s="351">
        <v>0</v>
      </c>
      <c r="I119" s="894" t="s">
        <v>1379</v>
      </c>
      <c r="J119" s="894" t="s">
        <v>839</v>
      </c>
      <c r="K119" s="894" t="s">
        <v>1025</v>
      </c>
      <c r="L119" s="894" t="s">
        <v>958</v>
      </c>
      <c r="M119" s="894" t="s">
        <v>1127</v>
      </c>
      <c r="O119" s="894" t="s">
        <v>777</v>
      </c>
      <c r="P119" s="894" t="s">
        <v>777</v>
      </c>
      <c r="Q119" s="894" t="s">
        <v>1386</v>
      </c>
      <c r="R119" s="894" t="s">
        <v>1381</v>
      </c>
      <c r="S119" s="894" t="s">
        <v>779</v>
      </c>
      <c r="T119" s="894" t="s">
        <v>780</v>
      </c>
      <c r="U119" s="894" t="s">
        <v>781</v>
      </c>
      <c r="V119" s="894" t="s">
        <v>782</v>
      </c>
      <c r="W119" s="894" t="s">
        <v>783</v>
      </c>
      <c r="AA119" s="894" t="s">
        <v>1029</v>
      </c>
    </row>
    <row r="120" spans="1:27">
      <c r="A120" s="894" t="s">
        <v>1387</v>
      </c>
      <c r="B120" s="894" t="s">
        <v>1388</v>
      </c>
      <c r="C120" s="894" t="s">
        <v>1389</v>
      </c>
      <c r="D120" s="894" t="s">
        <v>1390</v>
      </c>
      <c r="E120" s="351">
        <v>23534.27</v>
      </c>
      <c r="F120" s="351">
        <v>12237.68</v>
      </c>
      <c r="G120" s="351">
        <v>0</v>
      </c>
      <c r="H120" s="351">
        <v>11296.59</v>
      </c>
      <c r="I120" s="894" t="s">
        <v>1391</v>
      </c>
      <c r="J120" s="894" t="s">
        <v>839</v>
      </c>
      <c r="K120" s="894" t="s">
        <v>901</v>
      </c>
      <c r="L120" s="894" t="s">
        <v>958</v>
      </c>
      <c r="M120" s="894" t="s">
        <v>959</v>
      </c>
      <c r="O120" s="894" t="s">
        <v>777</v>
      </c>
      <c r="P120" s="894" t="s">
        <v>777</v>
      </c>
      <c r="Q120" s="894" t="s">
        <v>1392</v>
      </c>
      <c r="R120" s="894" t="s">
        <v>1011</v>
      </c>
      <c r="S120" s="894" t="s">
        <v>779</v>
      </c>
      <c r="T120" s="894" t="s">
        <v>780</v>
      </c>
      <c r="U120" s="894" t="s">
        <v>781</v>
      </c>
      <c r="V120" s="894" t="s">
        <v>782</v>
      </c>
      <c r="W120" s="894" t="s">
        <v>783</v>
      </c>
      <c r="AA120" s="894" t="s">
        <v>904</v>
      </c>
    </row>
    <row r="121" spans="1:27">
      <c r="A121" s="894" t="s">
        <v>1393</v>
      </c>
      <c r="B121" s="894" t="s">
        <v>1394</v>
      </c>
      <c r="C121" s="894" t="s">
        <v>1389</v>
      </c>
      <c r="D121" s="894" t="s">
        <v>1390</v>
      </c>
      <c r="E121" s="351">
        <v>23534.28</v>
      </c>
      <c r="F121" s="351">
        <v>12237.68</v>
      </c>
      <c r="G121" s="351">
        <v>0</v>
      </c>
      <c r="H121" s="351">
        <v>11296.6</v>
      </c>
      <c r="I121" s="894" t="s">
        <v>1391</v>
      </c>
      <c r="J121" s="894" t="s">
        <v>839</v>
      </c>
      <c r="K121" s="894" t="s">
        <v>901</v>
      </c>
      <c r="L121" s="894" t="s">
        <v>958</v>
      </c>
      <c r="M121" s="894" t="s">
        <v>959</v>
      </c>
      <c r="O121" s="894" t="s">
        <v>777</v>
      </c>
      <c r="P121" s="894" t="s">
        <v>777</v>
      </c>
      <c r="Q121" s="894" t="s">
        <v>1392</v>
      </c>
      <c r="R121" s="894" t="s">
        <v>1011</v>
      </c>
      <c r="S121" s="894" t="s">
        <v>779</v>
      </c>
      <c r="T121" s="894" t="s">
        <v>780</v>
      </c>
      <c r="U121" s="894" t="s">
        <v>781</v>
      </c>
      <c r="V121" s="894" t="s">
        <v>782</v>
      </c>
      <c r="W121" s="894" t="s">
        <v>783</v>
      </c>
      <c r="AA121" s="894" t="s">
        <v>904</v>
      </c>
    </row>
    <row r="122" hidden="1" spans="1:27">
      <c r="A122" s="894" t="s">
        <v>1395</v>
      </c>
      <c r="B122" s="894" t="s">
        <v>1396</v>
      </c>
      <c r="C122" s="894" t="s">
        <v>674</v>
      </c>
      <c r="D122" s="894" t="s">
        <v>1397</v>
      </c>
      <c r="E122" s="351">
        <v>2135.9</v>
      </c>
      <c r="F122" s="351">
        <v>2050.46</v>
      </c>
      <c r="G122" s="351">
        <v>85.44</v>
      </c>
      <c r="H122" s="351">
        <v>0</v>
      </c>
      <c r="I122" s="894" t="s">
        <v>1391</v>
      </c>
      <c r="J122" s="894" t="s">
        <v>773</v>
      </c>
      <c r="K122" s="894" t="s">
        <v>807</v>
      </c>
      <c r="L122" s="894" t="s">
        <v>826</v>
      </c>
      <c r="M122" s="894" t="s">
        <v>1398</v>
      </c>
      <c r="O122" s="894" t="s">
        <v>777</v>
      </c>
      <c r="P122" s="894" t="s">
        <v>777</v>
      </c>
      <c r="Q122" s="894" t="s">
        <v>1399</v>
      </c>
      <c r="R122" s="894" t="s">
        <v>773</v>
      </c>
      <c r="S122" s="894" t="s">
        <v>779</v>
      </c>
      <c r="T122" s="894" t="s">
        <v>780</v>
      </c>
      <c r="U122" s="894" t="s">
        <v>781</v>
      </c>
      <c r="V122" s="894" t="s">
        <v>782</v>
      </c>
      <c r="W122" s="894" t="s">
        <v>783</v>
      </c>
      <c r="AA122" s="894" t="s">
        <v>808</v>
      </c>
    </row>
    <row r="123" spans="1:27">
      <c r="A123" s="894" t="s">
        <v>1400</v>
      </c>
      <c r="B123" s="894" t="s">
        <v>1401</v>
      </c>
      <c r="C123" s="894" t="s">
        <v>1402</v>
      </c>
      <c r="D123" s="894" t="s">
        <v>1040</v>
      </c>
      <c r="E123" s="351">
        <v>27350.42</v>
      </c>
      <c r="F123" s="351">
        <v>14222</v>
      </c>
      <c r="G123" s="351">
        <v>0</v>
      </c>
      <c r="H123" s="351">
        <v>13128.42</v>
      </c>
      <c r="I123" s="894" t="s">
        <v>1403</v>
      </c>
      <c r="J123" s="894" t="s">
        <v>839</v>
      </c>
      <c r="K123" s="894" t="s">
        <v>901</v>
      </c>
      <c r="L123" s="894" t="s">
        <v>958</v>
      </c>
      <c r="M123" s="894" t="s">
        <v>959</v>
      </c>
      <c r="O123" s="894" t="s">
        <v>777</v>
      </c>
      <c r="P123" s="894" t="s">
        <v>777</v>
      </c>
      <c r="Q123" s="894" t="s">
        <v>1404</v>
      </c>
      <c r="R123" s="894" t="s">
        <v>1011</v>
      </c>
      <c r="S123" s="894" t="s">
        <v>779</v>
      </c>
      <c r="T123" s="894" t="s">
        <v>780</v>
      </c>
      <c r="U123" s="894" t="s">
        <v>781</v>
      </c>
      <c r="V123" s="894" t="s">
        <v>782</v>
      </c>
      <c r="W123" s="894" t="s">
        <v>783</v>
      </c>
      <c r="AA123" s="894" t="s">
        <v>904</v>
      </c>
    </row>
    <row r="124" spans="1:27">
      <c r="A124" s="894" t="s">
        <v>1405</v>
      </c>
      <c r="B124" s="894" t="s">
        <v>1406</v>
      </c>
      <c r="C124" s="894" t="s">
        <v>1402</v>
      </c>
      <c r="D124" s="894" t="s">
        <v>1040</v>
      </c>
      <c r="E124" s="351">
        <v>27350.42</v>
      </c>
      <c r="F124" s="351">
        <v>14222</v>
      </c>
      <c r="G124" s="351">
        <v>0</v>
      </c>
      <c r="H124" s="351">
        <v>13128.42</v>
      </c>
      <c r="I124" s="894" t="s">
        <v>1403</v>
      </c>
      <c r="J124" s="894" t="s">
        <v>839</v>
      </c>
      <c r="K124" s="894" t="s">
        <v>901</v>
      </c>
      <c r="L124" s="894" t="s">
        <v>958</v>
      </c>
      <c r="M124" s="894" t="s">
        <v>959</v>
      </c>
      <c r="O124" s="894" t="s">
        <v>777</v>
      </c>
      <c r="P124" s="894" t="s">
        <v>777</v>
      </c>
      <c r="Q124" s="894" t="s">
        <v>1404</v>
      </c>
      <c r="R124" s="894" t="s">
        <v>1011</v>
      </c>
      <c r="S124" s="894" t="s">
        <v>779</v>
      </c>
      <c r="T124" s="894" t="s">
        <v>780</v>
      </c>
      <c r="U124" s="894" t="s">
        <v>781</v>
      </c>
      <c r="V124" s="894" t="s">
        <v>782</v>
      </c>
      <c r="W124" s="894" t="s">
        <v>783</v>
      </c>
      <c r="AA124" s="894" t="s">
        <v>904</v>
      </c>
    </row>
    <row r="125" spans="1:27">
      <c r="A125" s="894" t="s">
        <v>1407</v>
      </c>
      <c r="B125" s="894" t="s">
        <v>1408</v>
      </c>
      <c r="C125" s="894" t="s">
        <v>1402</v>
      </c>
      <c r="D125" s="894" t="s">
        <v>1040</v>
      </c>
      <c r="E125" s="351">
        <v>27350.44</v>
      </c>
      <c r="F125" s="351">
        <v>14222</v>
      </c>
      <c r="G125" s="351">
        <v>0</v>
      </c>
      <c r="H125" s="351">
        <v>13128.44</v>
      </c>
      <c r="I125" s="894" t="s">
        <v>1403</v>
      </c>
      <c r="J125" s="894" t="s">
        <v>839</v>
      </c>
      <c r="K125" s="894" t="s">
        <v>901</v>
      </c>
      <c r="L125" s="894" t="s">
        <v>958</v>
      </c>
      <c r="M125" s="894" t="s">
        <v>959</v>
      </c>
      <c r="O125" s="894" t="s">
        <v>777</v>
      </c>
      <c r="P125" s="894" t="s">
        <v>777</v>
      </c>
      <c r="Q125" s="894" t="s">
        <v>1404</v>
      </c>
      <c r="R125" s="894" t="s">
        <v>1011</v>
      </c>
      <c r="S125" s="894" t="s">
        <v>779</v>
      </c>
      <c r="T125" s="894" t="s">
        <v>780</v>
      </c>
      <c r="U125" s="894" t="s">
        <v>781</v>
      </c>
      <c r="V125" s="894" t="s">
        <v>782</v>
      </c>
      <c r="W125" s="894" t="s">
        <v>783</v>
      </c>
      <c r="AA125" s="894" t="s">
        <v>904</v>
      </c>
    </row>
    <row r="126" spans="1:27">
      <c r="A126" s="894" t="s">
        <v>1409</v>
      </c>
      <c r="B126" s="894" t="s">
        <v>1410</v>
      </c>
      <c r="C126" s="894" t="s">
        <v>1411</v>
      </c>
      <c r="D126" s="894" t="s">
        <v>1412</v>
      </c>
      <c r="E126" s="351">
        <v>10683.76</v>
      </c>
      <c r="F126" s="351">
        <v>5555.68</v>
      </c>
      <c r="G126" s="351">
        <v>0</v>
      </c>
      <c r="H126" s="351">
        <v>5128.08</v>
      </c>
      <c r="I126" s="894" t="s">
        <v>1403</v>
      </c>
      <c r="J126" s="894" t="s">
        <v>839</v>
      </c>
      <c r="K126" s="894" t="s">
        <v>840</v>
      </c>
      <c r="L126" s="894" t="s">
        <v>841</v>
      </c>
      <c r="M126" s="894" t="s">
        <v>842</v>
      </c>
      <c r="O126" s="894" t="s">
        <v>777</v>
      </c>
      <c r="P126" s="894" t="s">
        <v>777</v>
      </c>
      <c r="Q126" s="894" t="s">
        <v>1413</v>
      </c>
      <c r="R126" s="894" t="s">
        <v>1011</v>
      </c>
      <c r="S126" s="894" t="s">
        <v>779</v>
      </c>
      <c r="T126" s="894" t="s">
        <v>780</v>
      </c>
      <c r="U126" s="894" t="s">
        <v>781</v>
      </c>
      <c r="V126" s="894" t="s">
        <v>782</v>
      </c>
      <c r="W126" s="894" t="s">
        <v>783</v>
      </c>
      <c r="AA126" s="894" t="s">
        <v>844</v>
      </c>
    </row>
    <row r="127" hidden="1" spans="1:27">
      <c r="A127" s="894" t="s">
        <v>1414</v>
      </c>
      <c r="B127" s="894" t="s">
        <v>627</v>
      </c>
      <c r="C127" s="894" t="s">
        <v>628</v>
      </c>
      <c r="D127" s="894" t="s">
        <v>629</v>
      </c>
      <c r="E127" s="351">
        <v>20256.41</v>
      </c>
      <c r="F127" s="351">
        <v>19446.15</v>
      </c>
      <c r="G127" s="351">
        <v>0</v>
      </c>
      <c r="H127" s="351">
        <v>810.26</v>
      </c>
      <c r="I127" s="894" t="s">
        <v>1403</v>
      </c>
      <c r="J127" s="894" t="s">
        <v>773</v>
      </c>
      <c r="K127" s="894" t="s">
        <v>631</v>
      </c>
      <c r="L127" s="894" t="s">
        <v>775</v>
      </c>
      <c r="M127" s="894" t="s">
        <v>1415</v>
      </c>
      <c r="O127" s="894" t="s">
        <v>777</v>
      </c>
      <c r="P127" s="894" t="s">
        <v>777</v>
      </c>
      <c r="Q127" s="894" t="s">
        <v>1416</v>
      </c>
      <c r="R127" s="894" t="s">
        <v>1417</v>
      </c>
      <c r="S127" s="894" t="s">
        <v>779</v>
      </c>
      <c r="T127" s="894" t="s">
        <v>780</v>
      </c>
      <c r="U127" s="894" t="s">
        <v>781</v>
      </c>
      <c r="V127" s="894" t="s">
        <v>782</v>
      </c>
      <c r="W127" s="894" t="s">
        <v>783</v>
      </c>
      <c r="AA127" s="894" t="s">
        <v>967</v>
      </c>
    </row>
    <row r="128" spans="1:27">
      <c r="A128" s="894" t="s">
        <v>1418</v>
      </c>
      <c r="B128" s="894" t="s">
        <v>1419</v>
      </c>
      <c r="C128" s="894" t="s">
        <v>1420</v>
      </c>
      <c r="D128" s="894" t="s">
        <v>1421</v>
      </c>
      <c r="E128" s="351">
        <v>182051.28</v>
      </c>
      <c r="F128" s="351">
        <v>174769.23</v>
      </c>
      <c r="G128" s="351">
        <v>3645</v>
      </c>
      <c r="H128" s="351">
        <v>3637.05</v>
      </c>
      <c r="I128" s="894" t="s">
        <v>1422</v>
      </c>
      <c r="J128" s="894" t="s">
        <v>839</v>
      </c>
      <c r="K128" s="894" t="s">
        <v>1025</v>
      </c>
      <c r="L128" s="894" t="s">
        <v>958</v>
      </c>
      <c r="M128" s="894" t="s">
        <v>1127</v>
      </c>
      <c r="O128" s="894" t="s">
        <v>777</v>
      </c>
      <c r="P128" s="894" t="s">
        <v>777</v>
      </c>
      <c r="Q128" s="894" t="s">
        <v>1423</v>
      </c>
      <c r="R128" s="894" t="s">
        <v>1424</v>
      </c>
      <c r="S128" s="894" t="s">
        <v>779</v>
      </c>
      <c r="T128" s="894" t="s">
        <v>780</v>
      </c>
      <c r="U128" s="894" t="s">
        <v>781</v>
      </c>
      <c r="V128" s="894" t="s">
        <v>782</v>
      </c>
      <c r="W128" s="894" t="s">
        <v>783</v>
      </c>
      <c r="AA128" s="894" t="s">
        <v>1029</v>
      </c>
    </row>
    <row r="129" spans="1:27">
      <c r="A129" s="894" t="s">
        <v>1425</v>
      </c>
      <c r="B129" s="894" t="s">
        <v>1426</v>
      </c>
      <c r="C129" s="894" t="s">
        <v>1005</v>
      </c>
      <c r="D129" s="894" t="s">
        <v>1006</v>
      </c>
      <c r="E129" s="351">
        <v>3008.55</v>
      </c>
      <c r="F129" s="351">
        <v>2888.21</v>
      </c>
      <c r="G129" s="351">
        <v>120.34</v>
      </c>
      <c r="H129" s="351">
        <v>0</v>
      </c>
      <c r="I129" s="894" t="s">
        <v>1422</v>
      </c>
      <c r="J129" s="894" t="s">
        <v>839</v>
      </c>
      <c r="K129" s="894" t="s">
        <v>1025</v>
      </c>
      <c r="L129" s="894" t="s">
        <v>958</v>
      </c>
      <c r="M129" s="894" t="s">
        <v>1127</v>
      </c>
      <c r="O129" s="894" t="s">
        <v>777</v>
      </c>
      <c r="P129" s="894" t="s">
        <v>777</v>
      </c>
      <c r="Q129" s="894" t="s">
        <v>1427</v>
      </c>
      <c r="R129" s="894" t="s">
        <v>1381</v>
      </c>
      <c r="S129" s="894" t="s">
        <v>779</v>
      </c>
      <c r="T129" s="894" t="s">
        <v>780</v>
      </c>
      <c r="U129" s="894" t="s">
        <v>781</v>
      </c>
      <c r="V129" s="894" t="s">
        <v>782</v>
      </c>
      <c r="W129" s="894" t="s">
        <v>783</v>
      </c>
      <c r="AA129" s="894" t="s">
        <v>1029</v>
      </c>
    </row>
    <row r="130" hidden="1" spans="1:27">
      <c r="A130" s="894" t="s">
        <v>1428</v>
      </c>
      <c r="B130" s="894" t="s">
        <v>1429</v>
      </c>
      <c r="C130" s="894" t="s">
        <v>646</v>
      </c>
      <c r="D130" s="894" t="s">
        <v>1430</v>
      </c>
      <c r="E130" s="351">
        <v>1692.31</v>
      </c>
      <c r="F130" s="351">
        <v>1624.62</v>
      </c>
      <c r="G130" s="351">
        <v>0</v>
      </c>
      <c r="H130" s="351">
        <v>67.69</v>
      </c>
      <c r="I130" s="894" t="s">
        <v>1431</v>
      </c>
      <c r="J130" s="894" t="s">
        <v>773</v>
      </c>
      <c r="K130" s="894" t="s">
        <v>646</v>
      </c>
      <c r="L130" s="894" t="s">
        <v>775</v>
      </c>
      <c r="M130" s="894" t="s">
        <v>1432</v>
      </c>
      <c r="O130" s="894" t="s">
        <v>777</v>
      </c>
      <c r="P130" s="894" t="s">
        <v>777</v>
      </c>
      <c r="Q130" s="894" t="s">
        <v>1433</v>
      </c>
      <c r="R130" s="894" t="s">
        <v>1417</v>
      </c>
      <c r="S130" s="894" t="s">
        <v>779</v>
      </c>
      <c r="T130" s="894" t="s">
        <v>780</v>
      </c>
      <c r="U130" s="894" t="s">
        <v>781</v>
      </c>
      <c r="V130" s="894" t="s">
        <v>782</v>
      </c>
      <c r="W130" s="894" t="s">
        <v>783</v>
      </c>
      <c r="AA130" s="894" t="s">
        <v>917</v>
      </c>
    </row>
    <row r="131" spans="1:27">
      <c r="A131" s="894" t="s">
        <v>1434</v>
      </c>
      <c r="B131" s="894" t="s">
        <v>1435</v>
      </c>
      <c r="C131" s="894" t="s">
        <v>1436</v>
      </c>
      <c r="E131" s="351">
        <v>4102.56</v>
      </c>
      <c r="F131" s="351">
        <v>3938.46</v>
      </c>
      <c r="G131" s="351">
        <v>164.1</v>
      </c>
      <c r="H131" s="351">
        <v>0</v>
      </c>
      <c r="I131" s="894" t="s">
        <v>1437</v>
      </c>
      <c r="J131" s="894" t="s">
        <v>839</v>
      </c>
      <c r="K131" s="894" t="s">
        <v>1025</v>
      </c>
      <c r="L131" s="894" t="s">
        <v>958</v>
      </c>
      <c r="M131" s="894" t="s">
        <v>1127</v>
      </c>
      <c r="O131" s="894" t="s">
        <v>777</v>
      </c>
      <c r="P131" s="894" t="s">
        <v>777</v>
      </c>
      <c r="Q131" s="894" t="s">
        <v>1374</v>
      </c>
      <c r="R131" s="894" t="s">
        <v>1424</v>
      </c>
      <c r="S131" s="894" t="s">
        <v>779</v>
      </c>
      <c r="T131" s="894" t="s">
        <v>780</v>
      </c>
      <c r="U131" s="894" t="s">
        <v>781</v>
      </c>
      <c r="V131" s="894" t="s">
        <v>782</v>
      </c>
      <c r="W131" s="894" t="s">
        <v>783</v>
      </c>
      <c r="AA131" s="894" t="s">
        <v>1029</v>
      </c>
    </row>
    <row r="132" hidden="1" spans="1:27">
      <c r="A132" s="894" t="s">
        <v>1438</v>
      </c>
      <c r="B132" s="894" t="s">
        <v>1439</v>
      </c>
      <c r="C132" s="894" t="s">
        <v>1440</v>
      </c>
      <c r="D132" s="894" t="s">
        <v>1441</v>
      </c>
      <c r="E132" s="351">
        <v>1632.48</v>
      </c>
      <c r="F132" s="351">
        <v>1567.18</v>
      </c>
      <c r="G132" s="351">
        <v>65.3</v>
      </c>
      <c r="H132" s="351">
        <v>0</v>
      </c>
      <c r="I132" s="894" t="s">
        <v>1437</v>
      </c>
      <c r="J132" s="894" t="s">
        <v>773</v>
      </c>
      <c r="K132" s="894" t="s">
        <v>774</v>
      </c>
      <c r="L132" s="894" t="s">
        <v>826</v>
      </c>
      <c r="M132" s="894" t="s">
        <v>826</v>
      </c>
      <c r="O132" s="894" t="s">
        <v>777</v>
      </c>
      <c r="P132" s="894" t="s">
        <v>777</v>
      </c>
      <c r="Q132" s="894" t="s">
        <v>1442</v>
      </c>
      <c r="R132" s="894" t="s">
        <v>773</v>
      </c>
      <c r="S132" s="894" t="s">
        <v>779</v>
      </c>
      <c r="T132" s="894" t="s">
        <v>780</v>
      </c>
      <c r="U132" s="894" t="s">
        <v>781</v>
      </c>
      <c r="V132" s="894" t="s">
        <v>782</v>
      </c>
      <c r="W132" s="894" t="s">
        <v>783</v>
      </c>
      <c r="AA132" s="894" t="s">
        <v>784</v>
      </c>
    </row>
    <row r="133" spans="1:27">
      <c r="A133" s="894" t="s">
        <v>1443</v>
      </c>
      <c r="B133" s="894" t="s">
        <v>1444</v>
      </c>
      <c r="C133" s="894" t="s">
        <v>1445</v>
      </c>
      <c r="D133" s="894" t="s">
        <v>1446</v>
      </c>
      <c r="E133" s="351">
        <v>14484.61</v>
      </c>
      <c r="F133" s="351">
        <v>13905.23</v>
      </c>
      <c r="G133" s="351">
        <v>579.38</v>
      </c>
      <c r="H133" s="351">
        <v>0</v>
      </c>
      <c r="I133" s="894" t="s">
        <v>1437</v>
      </c>
      <c r="J133" s="894" t="s">
        <v>839</v>
      </c>
      <c r="K133" s="894" t="s">
        <v>1025</v>
      </c>
      <c r="L133" s="894" t="s">
        <v>958</v>
      </c>
      <c r="M133" s="894" t="s">
        <v>1127</v>
      </c>
      <c r="O133" s="894" t="s">
        <v>777</v>
      </c>
      <c r="P133" s="894" t="s">
        <v>777</v>
      </c>
      <c r="Q133" s="894" t="s">
        <v>1447</v>
      </c>
      <c r="R133" s="894" t="s">
        <v>1424</v>
      </c>
      <c r="S133" s="894" t="s">
        <v>779</v>
      </c>
      <c r="T133" s="894" t="s">
        <v>780</v>
      </c>
      <c r="U133" s="894" t="s">
        <v>781</v>
      </c>
      <c r="V133" s="894" t="s">
        <v>782</v>
      </c>
      <c r="W133" s="894" t="s">
        <v>783</v>
      </c>
      <c r="AA133" s="894" t="s">
        <v>1029</v>
      </c>
    </row>
    <row r="134" hidden="1" spans="1:27">
      <c r="A134" s="894" t="s">
        <v>1448</v>
      </c>
      <c r="B134" s="894" t="s">
        <v>602</v>
      </c>
      <c r="C134" s="894" t="s">
        <v>599</v>
      </c>
      <c r="D134" s="894" t="s">
        <v>597</v>
      </c>
      <c r="E134" s="351">
        <v>4213.68</v>
      </c>
      <c r="F134" s="351">
        <v>4045.13</v>
      </c>
      <c r="G134" s="351">
        <v>0</v>
      </c>
      <c r="H134" s="351">
        <v>168.55</v>
      </c>
      <c r="I134" s="894" t="s">
        <v>1449</v>
      </c>
      <c r="J134" s="894" t="s">
        <v>773</v>
      </c>
      <c r="K134" s="894" t="s">
        <v>631</v>
      </c>
      <c r="L134" s="894" t="s">
        <v>775</v>
      </c>
      <c r="M134" s="894" t="s">
        <v>1450</v>
      </c>
      <c r="O134" s="894" t="s">
        <v>777</v>
      </c>
      <c r="P134" s="894" t="s">
        <v>777</v>
      </c>
      <c r="Q134" s="894" t="s">
        <v>1451</v>
      </c>
      <c r="R134" s="894" t="s">
        <v>1028</v>
      </c>
      <c r="S134" s="894" t="s">
        <v>779</v>
      </c>
      <c r="T134" s="894" t="s">
        <v>780</v>
      </c>
      <c r="U134" s="894" t="s">
        <v>781</v>
      </c>
      <c r="V134" s="894" t="s">
        <v>782</v>
      </c>
      <c r="W134" s="894" t="s">
        <v>783</v>
      </c>
      <c r="AA134" s="894" t="s">
        <v>967</v>
      </c>
    </row>
    <row r="135" hidden="1" spans="1:27">
      <c r="A135" s="894" t="s">
        <v>1452</v>
      </c>
      <c r="B135" s="894" t="s">
        <v>630</v>
      </c>
      <c r="C135" s="894" t="s">
        <v>631</v>
      </c>
      <c r="D135" s="894" t="s">
        <v>632</v>
      </c>
      <c r="E135" s="351">
        <v>3950</v>
      </c>
      <c r="F135" s="351">
        <v>3792</v>
      </c>
      <c r="G135" s="351">
        <v>0</v>
      </c>
      <c r="H135" s="351">
        <v>158</v>
      </c>
      <c r="I135" s="894" t="s">
        <v>1449</v>
      </c>
      <c r="J135" s="894" t="s">
        <v>773</v>
      </c>
      <c r="K135" s="894" t="s">
        <v>631</v>
      </c>
      <c r="L135" s="894" t="s">
        <v>775</v>
      </c>
      <c r="M135" s="894" t="s">
        <v>1453</v>
      </c>
      <c r="O135" s="894" t="s">
        <v>777</v>
      </c>
      <c r="P135" s="894" t="s">
        <v>777</v>
      </c>
      <c r="Q135" s="894" t="s">
        <v>1454</v>
      </c>
      <c r="R135" s="894" t="s">
        <v>1028</v>
      </c>
      <c r="S135" s="894" t="s">
        <v>779</v>
      </c>
      <c r="T135" s="894" t="s">
        <v>780</v>
      </c>
      <c r="U135" s="894" t="s">
        <v>781</v>
      </c>
      <c r="V135" s="894" t="s">
        <v>782</v>
      </c>
      <c r="W135" s="894" t="s">
        <v>783</v>
      </c>
      <c r="AA135" s="894" t="s">
        <v>967</v>
      </c>
    </row>
    <row r="136" hidden="1" spans="1:27">
      <c r="A136" s="894" t="s">
        <v>1455</v>
      </c>
      <c r="B136" s="894" t="s">
        <v>633</v>
      </c>
      <c r="C136" s="894" t="s">
        <v>634</v>
      </c>
      <c r="E136" s="351">
        <v>5897.44</v>
      </c>
      <c r="F136" s="351">
        <v>5661.54</v>
      </c>
      <c r="G136" s="351">
        <v>235.9</v>
      </c>
      <c r="H136" s="351">
        <v>0</v>
      </c>
      <c r="I136" s="894" t="s">
        <v>1456</v>
      </c>
      <c r="J136" s="894" t="s">
        <v>773</v>
      </c>
      <c r="K136" s="894" t="s">
        <v>631</v>
      </c>
      <c r="L136" s="894" t="s">
        <v>775</v>
      </c>
      <c r="M136" s="894" t="s">
        <v>1457</v>
      </c>
      <c r="O136" s="894" t="s">
        <v>777</v>
      </c>
      <c r="P136" s="894" t="s">
        <v>777</v>
      </c>
      <c r="Q136" s="894" t="s">
        <v>1458</v>
      </c>
      <c r="R136" s="894" t="s">
        <v>1459</v>
      </c>
      <c r="S136" s="894" t="s">
        <v>779</v>
      </c>
      <c r="T136" s="894" t="s">
        <v>780</v>
      </c>
      <c r="U136" s="894" t="s">
        <v>781</v>
      </c>
      <c r="V136" s="894" t="s">
        <v>782</v>
      </c>
      <c r="W136" s="894" t="s">
        <v>783</v>
      </c>
      <c r="AA136" s="894" t="s">
        <v>967</v>
      </c>
    </row>
    <row r="137" hidden="1" spans="1:27">
      <c r="A137" s="894" t="s">
        <v>1460</v>
      </c>
      <c r="B137" s="894" t="s">
        <v>635</v>
      </c>
      <c r="C137" s="894" t="s">
        <v>636</v>
      </c>
      <c r="E137" s="351">
        <v>8846.15</v>
      </c>
      <c r="F137" s="351">
        <v>8492.3</v>
      </c>
      <c r="G137" s="351">
        <v>353.85</v>
      </c>
      <c r="H137" s="351">
        <v>0</v>
      </c>
      <c r="I137" s="894" t="s">
        <v>1456</v>
      </c>
      <c r="J137" s="894" t="s">
        <v>773</v>
      </c>
      <c r="K137" s="894" t="s">
        <v>631</v>
      </c>
      <c r="L137" s="894" t="s">
        <v>775</v>
      </c>
      <c r="M137" s="894" t="s">
        <v>1461</v>
      </c>
      <c r="O137" s="894" t="s">
        <v>777</v>
      </c>
      <c r="P137" s="894" t="s">
        <v>777</v>
      </c>
      <c r="Q137" s="894" t="s">
        <v>1462</v>
      </c>
      <c r="R137" s="894" t="s">
        <v>1459</v>
      </c>
      <c r="S137" s="894" t="s">
        <v>779</v>
      </c>
      <c r="T137" s="894" t="s">
        <v>780</v>
      </c>
      <c r="U137" s="894" t="s">
        <v>781</v>
      </c>
      <c r="V137" s="894" t="s">
        <v>782</v>
      </c>
      <c r="W137" s="894" t="s">
        <v>783</v>
      </c>
      <c r="AA137" s="894" t="s">
        <v>967</v>
      </c>
    </row>
    <row r="138" hidden="1" spans="1:27">
      <c r="A138" s="894" t="s">
        <v>1463</v>
      </c>
      <c r="B138" s="894" t="s">
        <v>637</v>
      </c>
      <c r="C138" s="894" t="s">
        <v>638</v>
      </c>
      <c r="E138" s="351">
        <v>11794.87</v>
      </c>
      <c r="F138" s="351">
        <v>11323.08</v>
      </c>
      <c r="G138" s="351">
        <v>471.79</v>
      </c>
      <c r="H138" s="351">
        <v>0</v>
      </c>
      <c r="I138" s="894" t="s">
        <v>1456</v>
      </c>
      <c r="J138" s="894" t="s">
        <v>773</v>
      </c>
      <c r="K138" s="894" t="s">
        <v>631</v>
      </c>
      <c r="L138" s="894" t="s">
        <v>775</v>
      </c>
      <c r="M138" s="894" t="s">
        <v>1464</v>
      </c>
      <c r="O138" s="894" t="s">
        <v>777</v>
      </c>
      <c r="P138" s="894" t="s">
        <v>777</v>
      </c>
      <c r="Q138" s="894" t="s">
        <v>1465</v>
      </c>
      <c r="R138" s="894" t="s">
        <v>1459</v>
      </c>
      <c r="S138" s="894" t="s">
        <v>779</v>
      </c>
      <c r="T138" s="894" t="s">
        <v>780</v>
      </c>
      <c r="U138" s="894" t="s">
        <v>781</v>
      </c>
      <c r="V138" s="894" t="s">
        <v>782</v>
      </c>
      <c r="W138" s="894" t="s">
        <v>783</v>
      </c>
      <c r="AA138" s="894" t="s">
        <v>967</v>
      </c>
    </row>
    <row r="139" hidden="1" spans="1:27">
      <c r="A139" s="894" t="s">
        <v>1466</v>
      </c>
      <c r="B139" s="894" t="s">
        <v>639</v>
      </c>
      <c r="C139" s="894" t="s">
        <v>626</v>
      </c>
      <c r="E139" s="351">
        <v>2948.72</v>
      </c>
      <c r="F139" s="351">
        <v>2830.77</v>
      </c>
      <c r="G139" s="351">
        <v>117.95</v>
      </c>
      <c r="H139" s="351">
        <v>0</v>
      </c>
      <c r="I139" s="894" t="s">
        <v>1456</v>
      </c>
      <c r="J139" s="894" t="s">
        <v>773</v>
      </c>
      <c r="K139" s="894" t="s">
        <v>631</v>
      </c>
      <c r="L139" s="894" t="s">
        <v>775</v>
      </c>
      <c r="M139" s="894" t="s">
        <v>1467</v>
      </c>
      <c r="O139" s="894" t="s">
        <v>777</v>
      </c>
      <c r="P139" s="894" t="s">
        <v>777</v>
      </c>
      <c r="Q139" s="894" t="s">
        <v>1468</v>
      </c>
      <c r="R139" s="894" t="s">
        <v>1459</v>
      </c>
      <c r="S139" s="894" t="s">
        <v>779</v>
      </c>
      <c r="T139" s="894" t="s">
        <v>780</v>
      </c>
      <c r="U139" s="894" t="s">
        <v>781</v>
      </c>
      <c r="V139" s="894" t="s">
        <v>782</v>
      </c>
      <c r="W139" s="894" t="s">
        <v>783</v>
      </c>
      <c r="AA139" s="894" t="s">
        <v>967</v>
      </c>
    </row>
    <row r="140" hidden="1" spans="1:27">
      <c r="A140" s="894" t="s">
        <v>1469</v>
      </c>
      <c r="B140" s="894" t="s">
        <v>640</v>
      </c>
      <c r="C140" s="894" t="s">
        <v>626</v>
      </c>
      <c r="E140" s="351">
        <v>2948.72</v>
      </c>
      <c r="F140" s="351">
        <v>2830.77</v>
      </c>
      <c r="G140" s="351">
        <v>117.95</v>
      </c>
      <c r="H140" s="351">
        <v>0</v>
      </c>
      <c r="I140" s="894" t="s">
        <v>1470</v>
      </c>
      <c r="J140" s="894" t="s">
        <v>773</v>
      </c>
      <c r="K140" s="894" t="s">
        <v>631</v>
      </c>
      <c r="L140" s="894" t="s">
        <v>775</v>
      </c>
      <c r="M140" s="894" t="s">
        <v>1471</v>
      </c>
      <c r="O140" s="894" t="s">
        <v>777</v>
      </c>
      <c r="P140" s="894" t="s">
        <v>777</v>
      </c>
      <c r="Q140" s="894" t="s">
        <v>1468</v>
      </c>
      <c r="R140" s="894" t="s">
        <v>1459</v>
      </c>
      <c r="S140" s="894" t="s">
        <v>779</v>
      </c>
      <c r="T140" s="894" t="s">
        <v>780</v>
      </c>
      <c r="U140" s="894" t="s">
        <v>781</v>
      </c>
      <c r="V140" s="894" t="s">
        <v>782</v>
      </c>
      <c r="W140" s="894" t="s">
        <v>783</v>
      </c>
      <c r="AA140" s="894" t="s">
        <v>967</v>
      </c>
    </row>
    <row r="141" hidden="1" spans="1:27">
      <c r="A141" s="894" t="s">
        <v>1472</v>
      </c>
      <c r="B141" s="894" t="s">
        <v>641</v>
      </c>
      <c r="C141" s="894" t="s">
        <v>626</v>
      </c>
      <c r="E141" s="351">
        <v>2948.72</v>
      </c>
      <c r="F141" s="351">
        <v>2830.77</v>
      </c>
      <c r="G141" s="351">
        <v>117.95</v>
      </c>
      <c r="H141" s="351">
        <v>0</v>
      </c>
      <c r="I141" s="894" t="s">
        <v>1470</v>
      </c>
      <c r="J141" s="894" t="s">
        <v>773</v>
      </c>
      <c r="K141" s="894" t="s">
        <v>631</v>
      </c>
      <c r="L141" s="894" t="s">
        <v>775</v>
      </c>
      <c r="M141" s="894" t="s">
        <v>1473</v>
      </c>
      <c r="O141" s="894" t="s">
        <v>777</v>
      </c>
      <c r="P141" s="894" t="s">
        <v>777</v>
      </c>
      <c r="Q141" s="894" t="s">
        <v>1468</v>
      </c>
      <c r="R141" s="894" t="s">
        <v>1459</v>
      </c>
      <c r="S141" s="894" t="s">
        <v>779</v>
      </c>
      <c r="T141" s="894" t="s">
        <v>780</v>
      </c>
      <c r="U141" s="894" t="s">
        <v>781</v>
      </c>
      <c r="V141" s="894" t="s">
        <v>782</v>
      </c>
      <c r="W141" s="894" t="s">
        <v>783</v>
      </c>
      <c r="AA141" s="894" t="s">
        <v>967</v>
      </c>
    </row>
    <row r="142" hidden="1" spans="1:27">
      <c r="A142" s="894" t="s">
        <v>1474</v>
      </c>
      <c r="B142" s="894" t="s">
        <v>642</v>
      </c>
      <c r="C142" s="894" t="s">
        <v>626</v>
      </c>
      <c r="E142" s="351">
        <v>2948.72</v>
      </c>
      <c r="F142" s="351">
        <v>2830.77</v>
      </c>
      <c r="G142" s="351">
        <v>117.95</v>
      </c>
      <c r="H142" s="351">
        <v>0</v>
      </c>
      <c r="I142" s="894" t="s">
        <v>1470</v>
      </c>
      <c r="J142" s="894" t="s">
        <v>773</v>
      </c>
      <c r="K142" s="894" t="s">
        <v>631</v>
      </c>
      <c r="L142" s="894" t="s">
        <v>775</v>
      </c>
      <c r="M142" s="894" t="s">
        <v>1475</v>
      </c>
      <c r="O142" s="894" t="s">
        <v>777</v>
      </c>
      <c r="P142" s="894" t="s">
        <v>777</v>
      </c>
      <c r="Q142" s="894" t="s">
        <v>1468</v>
      </c>
      <c r="R142" s="894" t="s">
        <v>1459</v>
      </c>
      <c r="S142" s="894" t="s">
        <v>779</v>
      </c>
      <c r="T142" s="894" t="s">
        <v>780</v>
      </c>
      <c r="U142" s="894" t="s">
        <v>781</v>
      </c>
      <c r="V142" s="894" t="s">
        <v>782</v>
      </c>
      <c r="W142" s="894" t="s">
        <v>783</v>
      </c>
      <c r="AA142" s="894" t="s">
        <v>967</v>
      </c>
    </row>
    <row r="143" hidden="1" spans="1:27">
      <c r="A143" s="894" t="s">
        <v>1476</v>
      </c>
      <c r="B143" s="894" t="s">
        <v>643</v>
      </c>
      <c r="C143" s="894" t="s">
        <v>644</v>
      </c>
      <c r="E143" s="351">
        <v>897.44</v>
      </c>
      <c r="F143" s="351">
        <v>861.54</v>
      </c>
      <c r="G143" s="351">
        <v>35.9</v>
      </c>
      <c r="H143" s="351">
        <v>0</v>
      </c>
      <c r="I143" s="894" t="s">
        <v>1470</v>
      </c>
      <c r="J143" s="894" t="s">
        <v>773</v>
      </c>
      <c r="K143" s="894" t="s">
        <v>646</v>
      </c>
      <c r="L143" s="894" t="s">
        <v>775</v>
      </c>
      <c r="M143" s="894" t="s">
        <v>1475</v>
      </c>
      <c r="O143" s="894" t="s">
        <v>777</v>
      </c>
      <c r="P143" s="894" t="s">
        <v>777</v>
      </c>
      <c r="Q143" s="894" t="s">
        <v>1477</v>
      </c>
      <c r="R143" s="894" t="s">
        <v>1459</v>
      </c>
      <c r="S143" s="894" t="s">
        <v>779</v>
      </c>
      <c r="T143" s="894" t="s">
        <v>780</v>
      </c>
      <c r="U143" s="894" t="s">
        <v>781</v>
      </c>
      <c r="V143" s="894" t="s">
        <v>782</v>
      </c>
      <c r="W143" s="894" t="s">
        <v>783</v>
      </c>
      <c r="AA143" s="894" t="s">
        <v>917</v>
      </c>
    </row>
    <row r="144" hidden="1" spans="1:27">
      <c r="A144" s="894" t="s">
        <v>1478</v>
      </c>
      <c r="B144" s="894" t="s">
        <v>1479</v>
      </c>
      <c r="C144" s="894" t="s">
        <v>1480</v>
      </c>
      <c r="D144" s="894" t="s">
        <v>1481</v>
      </c>
      <c r="E144" s="351">
        <v>1410.26</v>
      </c>
      <c r="F144" s="351">
        <v>1353.85</v>
      </c>
      <c r="G144" s="351">
        <v>56.41</v>
      </c>
      <c r="H144" s="351">
        <v>0</v>
      </c>
      <c r="I144" s="894" t="s">
        <v>1482</v>
      </c>
      <c r="J144" s="894" t="s">
        <v>773</v>
      </c>
      <c r="K144" s="894" t="s">
        <v>774</v>
      </c>
      <c r="L144" s="894" t="s">
        <v>775</v>
      </c>
      <c r="M144" s="894" t="s">
        <v>1483</v>
      </c>
      <c r="O144" s="894" t="s">
        <v>777</v>
      </c>
      <c r="P144" s="894" t="s">
        <v>777</v>
      </c>
      <c r="Q144" s="894" t="s">
        <v>1484</v>
      </c>
      <c r="R144" s="894" t="s">
        <v>773</v>
      </c>
      <c r="S144" s="894" t="s">
        <v>779</v>
      </c>
      <c r="T144" s="894" t="s">
        <v>780</v>
      </c>
      <c r="U144" s="894" t="s">
        <v>781</v>
      </c>
      <c r="V144" s="894" t="s">
        <v>782</v>
      </c>
      <c r="W144" s="894" t="s">
        <v>783</v>
      </c>
      <c r="AA144" s="894" t="s">
        <v>784</v>
      </c>
    </row>
    <row r="145" hidden="1" spans="1:27">
      <c r="A145" s="894" t="s">
        <v>1485</v>
      </c>
      <c r="B145" s="894" t="s">
        <v>645</v>
      </c>
      <c r="C145" s="894" t="s">
        <v>646</v>
      </c>
      <c r="D145" s="894" t="s">
        <v>647</v>
      </c>
      <c r="E145" s="351">
        <v>965.81</v>
      </c>
      <c r="F145" s="351">
        <v>927.18</v>
      </c>
      <c r="G145" s="351">
        <v>38.63</v>
      </c>
      <c r="H145" s="351">
        <v>0</v>
      </c>
      <c r="I145" s="894" t="s">
        <v>1482</v>
      </c>
      <c r="J145" s="894" t="s">
        <v>773</v>
      </c>
      <c r="K145" s="894" t="s">
        <v>774</v>
      </c>
      <c r="L145" s="894" t="s">
        <v>775</v>
      </c>
      <c r="M145" s="894" t="s">
        <v>1486</v>
      </c>
      <c r="O145" s="894" t="s">
        <v>777</v>
      </c>
      <c r="P145" s="894" t="s">
        <v>777</v>
      </c>
      <c r="Q145" s="894" t="s">
        <v>1487</v>
      </c>
      <c r="R145" s="894" t="s">
        <v>773</v>
      </c>
      <c r="S145" s="894" t="s">
        <v>779</v>
      </c>
      <c r="T145" s="894" t="s">
        <v>780</v>
      </c>
      <c r="U145" s="894" t="s">
        <v>781</v>
      </c>
      <c r="V145" s="894" t="s">
        <v>782</v>
      </c>
      <c r="W145" s="894" t="s">
        <v>783</v>
      </c>
      <c r="AA145" s="894" t="s">
        <v>784</v>
      </c>
    </row>
    <row r="146" spans="1:27">
      <c r="A146" s="894" t="s">
        <v>1488</v>
      </c>
      <c r="B146" s="894" t="s">
        <v>1489</v>
      </c>
      <c r="C146" s="894" t="s">
        <v>1490</v>
      </c>
      <c r="D146" s="894" t="s">
        <v>1491</v>
      </c>
      <c r="E146" s="351">
        <v>235829.05</v>
      </c>
      <c r="F146" s="351">
        <v>226395.89</v>
      </c>
      <c r="G146" s="351">
        <v>9433.16</v>
      </c>
      <c r="H146" s="351">
        <v>0</v>
      </c>
      <c r="I146" s="894" t="s">
        <v>1492</v>
      </c>
      <c r="J146" s="894" t="s">
        <v>839</v>
      </c>
      <c r="K146" s="894" t="s">
        <v>1025</v>
      </c>
      <c r="L146" s="894" t="s">
        <v>958</v>
      </c>
      <c r="M146" s="894" t="s">
        <v>1127</v>
      </c>
      <c r="O146" s="894" t="s">
        <v>777</v>
      </c>
      <c r="P146" s="894" t="s">
        <v>777</v>
      </c>
      <c r="Q146" s="894" t="s">
        <v>1493</v>
      </c>
      <c r="R146" s="894" t="s">
        <v>1494</v>
      </c>
      <c r="S146" s="894" t="s">
        <v>779</v>
      </c>
      <c r="T146" s="894" t="s">
        <v>780</v>
      </c>
      <c r="U146" s="894" t="s">
        <v>781</v>
      </c>
      <c r="V146" s="894" t="s">
        <v>782</v>
      </c>
      <c r="W146" s="894" t="s">
        <v>783</v>
      </c>
      <c r="AA146" s="894" t="s">
        <v>1029</v>
      </c>
    </row>
    <row r="147" spans="1:27">
      <c r="A147" s="894" t="s">
        <v>1495</v>
      </c>
      <c r="B147" s="894" t="s">
        <v>1496</v>
      </c>
      <c r="C147" s="894" t="s">
        <v>1497</v>
      </c>
      <c r="D147" s="894" t="s">
        <v>1498</v>
      </c>
      <c r="E147" s="351">
        <v>48717.95</v>
      </c>
      <c r="F147" s="351">
        <v>46769.23</v>
      </c>
      <c r="G147" s="351">
        <v>1948.72</v>
      </c>
      <c r="H147" s="351">
        <v>0</v>
      </c>
      <c r="I147" s="894" t="s">
        <v>1492</v>
      </c>
      <c r="J147" s="894" t="s">
        <v>839</v>
      </c>
      <c r="K147" s="894" t="s">
        <v>1025</v>
      </c>
      <c r="L147" s="894" t="s">
        <v>958</v>
      </c>
      <c r="M147" s="894" t="s">
        <v>1127</v>
      </c>
      <c r="O147" s="894" t="s">
        <v>777</v>
      </c>
      <c r="P147" s="894" t="s">
        <v>777</v>
      </c>
      <c r="Q147" s="894" t="s">
        <v>1499</v>
      </c>
      <c r="R147" s="894" t="s">
        <v>839</v>
      </c>
      <c r="S147" s="894" t="s">
        <v>779</v>
      </c>
      <c r="T147" s="894" t="s">
        <v>780</v>
      </c>
      <c r="U147" s="894" t="s">
        <v>781</v>
      </c>
      <c r="V147" s="894" t="s">
        <v>782</v>
      </c>
      <c r="W147" s="894" t="s">
        <v>783</v>
      </c>
      <c r="AA147" s="894" t="s">
        <v>1029</v>
      </c>
    </row>
    <row r="148" spans="1:27">
      <c r="A148" s="894" t="s">
        <v>1500</v>
      </c>
      <c r="B148" s="894" t="s">
        <v>1501</v>
      </c>
      <c r="C148" s="894" t="s">
        <v>1502</v>
      </c>
      <c r="D148" s="894" t="s">
        <v>1503</v>
      </c>
      <c r="E148" s="351">
        <v>20512.82</v>
      </c>
      <c r="F148" s="351">
        <v>19692.31</v>
      </c>
      <c r="G148" s="351">
        <v>820.51</v>
      </c>
      <c r="H148" s="351">
        <v>0</v>
      </c>
      <c r="I148" s="894" t="s">
        <v>1492</v>
      </c>
      <c r="J148" s="894" t="s">
        <v>839</v>
      </c>
      <c r="K148" s="894" t="s">
        <v>1025</v>
      </c>
      <c r="L148" s="894" t="s">
        <v>958</v>
      </c>
      <c r="M148" s="894" t="s">
        <v>1127</v>
      </c>
      <c r="O148" s="894" t="s">
        <v>777</v>
      </c>
      <c r="P148" s="894" t="s">
        <v>777</v>
      </c>
      <c r="Q148" s="894" t="s">
        <v>1504</v>
      </c>
      <c r="R148" s="894" t="s">
        <v>839</v>
      </c>
      <c r="S148" s="894" t="s">
        <v>779</v>
      </c>
      <c r="T148" s="894" t="s">
        <v>780</v>
      </c>
      <c r="U148" s="894" t="s">
        <v>781</v>
      </c>
      <c r="V148" s="894" t="s">
        <v>782</v>
      </c>
      <c r="W148" s="894" t="s">
        <v>783</v>
      </c>
      <c r="AA148" s="894" t="s">
        <v>1029</v>
      </c>
    </row>
    <row r="149" spans="1:27">
      <c r="A149" s="894" t="s">
        <v>1505</v>
      </c>
      <c r="B149" s="894" t="s">
        <v>1506</v>
      </c>
      <c r="C149" s="894" t="s">
        <v>1502</v>
      </c>
      <c r="D149" s="894" t="s">
        <v>1507</v>
      </c>
      <c r="E149" s="351">
        <v>25641.03</v>
      </c>
      <c r="F149" s="351">
        <v>24615.39</v>
      </c>
      <c r="G149" s="351">
        <v>1025.64</v>
      </c>
      <c r="H149" s="351">
        <v>0</v>
      </c>
      <c r="I149" s="894" t="s">
        <v>1492</v>
      </c>
      <c r="J149" s="894" t="s">
        <v>839</v>
      </c>
      <c r="K149" s="894" t="s">
        <v>1025</v>
      </c>
      <c r="L149" s="894" t="s">
        <v>958</v>
      </c>
      <c r="M149" s="894" t="s">
        <v>1127</v>
      </c>
      <c r="O149" s="894" t="s">
        <v>777</v>
      </c>
      <c r="P149" s="894" t="s">
        <v>777</v>
      </c>
      <c r="Q149" s="894" t="s">
        <v>1508</v>
      </c>
      <c r="R149" s="894" t="s">
        <v>839</v>
      </c>
      <c r="S149" s="894" t="s">
        <v>779</v>
      </c>
      <c r="T149" s="894" t="s">
        <v>780</v>
      </c>
      <c r="U149" s="894" t="s">
        <v>781</v>
      </c>
      <c r="V149" s="894" t="s">
        <v>782</v>
      </c>
      <c r="W149" s="894" t="s">
        <v>783</v>
      </c>
      <c r="AA149" s="894" t="s">
        <v>1029</v>
      </c>
    </row>
    <row r="150" spans="1:27">
      <c r="A150" s="894" t="s">
        <v>1509</v>
      </c>
      <c r="B150" s="894" t="s">
        <v>1510</v>
      </c>
      <c r="C150" s="894" t="s">
        <v>1511</v>
      </c>
      <c r="E150" s="351">
        <v>38461.54</v>
      </c>
      <c r="F150" s="351">
        <v>36923.08</v>
      </c>
      <c r="G150" s="351">
        <v>1538.46</v>
      </c>
      <c r="H150" s="351">
        <v>0</v>
      </c>
      <c r="I150" s="894" t="s">
        <v>1492</v>
      </c>
      <c r="J150" s="894" t="s">
        <v>839</v>
      </c>
      <c r="K150" s="894" t="s">
        <v>1025</v>
      </c>
      <c r="L150" s="894" t="s">
        <v>958</v>
      </c>
      <c r="M150" s="894" t="s">
        <v>1127</v>
      </c>
      <c r="O150" s="894" t="s">
        <v>777</v>
      </c>
      <c r="P150" s="894" t="s">
        <v>777</v>
      </c>
      <c r="Q150" s="894" t="s">
        <v>1512</v>
      </c>
      <c r="R150" s="894" t="s">
        <v>839</v>
      </c>
      <c r="S150" s="894" t="s">
        <v>779</v>
      </c>
      <c r="T150" s="894" t="s">
        <v>780</v>
      </c>
      <c r="U150" s="894" t="s">
        <v>781</v>
      </c>
      <c r="V150" s="894" t="s">
        <v>782</v>
      </c>
      <c r="W150" s="894" t="s">
        <v>783</v>
      </c>
      <c r="AA150" s="894" t="s">
        <v>1029</v>
      </c>
    </row>
    <row r="151" spans="1:27">
      <c r="A151" s="894" t="s">
        <v>1513</v>
      </c>
      <c r="B151" s="894" t="s">
        <v>1514</v>
      </c>
      <c r="C151" s="894" t="s">
        <v>1515</v>
      </c>
      <c r="E151" s="351">
        <v>13675.21</v>
      </c>
      <c r="F151" s="351">
        <v>13128.2</v>
      </c>
      <c r="G151" s="351">
        <v>547.01</v>
      </c>
      <c r="H151" s="351">
        <v>0</v>
      </c>
      <c r="I151" s="894" t="s">
        <v>1492</v>
      </c>
      <c r="J151" s="894" t="s">
        <v>839</v>
      </c>
      <c r="K151" s="894" t="s">
        <v>1025</v>
      </c>
      <c r="L151" s="894" t="s">
        <v>958</v>
      </c>
      <c r="M151" s="894" t="s">
        <v>1127</v>
      </c>
      <c r="O151" s="894" t="s">
        <v>777</v>
      </c>
      <c r="P151" s="894" t="s">
        <v>777</v>
      </c>
      <c r="Q151" s="894" t="s">
        <v>1516</v>
      </c>
      <c r="R151" s="894" t="s">
        <v>839</v>
      </c>
      <c r="S151" s="894" t="s">
        <v>779</v>
      </c>
      <c r="T151" s="894" t="s">
        <v>780</v>
      </c>
      <c r="U151" s="894" t="s">
        <v>781</v>
      </c>
      <c r="V151" s="894" t="s">
        <v>782</v>
      </c>
      <c r="W151" s="894" t="s">
        <v>783</v>
      </c>
      <c r="AA151" s="894" t="s">
        <v>1029</v>
      </c>
    </row>
    <row r="152" spans="1:27">
      <c r="A152" s="894" t="s">
        <v>1517</v>
      </c>
      <c r="B152" s="894" t="s">
        <v>1518</v>
      </c>
      <c r="C152" s="894" t="s">
        <v>1519</v>
      </c>
      <c r="D152" s="894" t="s">
        <v>1520</v>
      </c>
      <c r="E152" s="351">
        <v>6854.71</v>
      </c>
      <c r="F152" s="351">
        <v>6580.52</v>
      </c>
      <c r="G152" s="351">
        <v>274.19</v>
      </c>
      <c r="H152" s="351">
        <v>0</v>
      </c>
      <c r="I152" s="894" t="s">
        <v>1521</v>
      </c>
      <c r="J152" s="894" t="s">
        <v>839</v>
      </c>
      <c r="K152" s="894" t="s">
        <v>840</v>
      </c>
      <c r="L152" s="894" t="s">
        <v>874</v>
      </c>
      <c r="M152" s="894" t="s">
        <v>1127</v>
      </c>
      <c r="O152" s="894" t="s">
        <v>777</v>
      </c>
      <c r="P152" s="894" t="s">
        <v>777</v>
      </c>
      <c r="Q152" s="894" t="s">
        <v>1522</v>
      </c>
      <c r="R152" s="894" t="s">
        <v>839</v>
      </c>
      <c r="S152" s="894" t="s">
        <v>779</v>
      </c>
      <c r="T152" s="894" t="s">
        <v>780</v>
      </c>
      <c r="U152" s="894" t="s">
        <v>781</v>
      </c>
      <c r="V152" s="894" t="s">
        <v>782</v>
      </c>
      <c r="W152" s="894" t="s">
        <v>783</v>
      </c>
      <c r="AA152" s="894" t="s">
        <v>844</v>
      </c>
    </row>
    <row r="153" hidden="1" spans="1:27">
      <c r="A153" s="894" t="s">
        <v>1523</v>
      </c>
      <c r="B153" s="894" t="s">
        <v>648</v>
      </c>
      <c r="C153" s="894" t="s">
        <v>649</v>
      </c>
      <c r="D153" s="894" t="s">
        <v>649</v>
      </c>
      <c r="E153" s="351">
        <v>837.61</v>
      </c>
      <c r="F153" s="351">
        <v>804.11</v>
      </c>
      <c r="G153" s="351">
        <v>33.5</v>
      </c>
      <c r="H153" s="351">
        <v>0</v>
      </c>
      <c r="I153" s="894" t="s">
        <v>1521</v>
      </c>
      <c r="J153" s="894" t="s">
        <v>773</v>
      </c>
      <c r="K153" s="894" t="s">
        <v>646</v>
      </c>
      <c r="L153" s="894" t="s">
        <v>775</v>
      </c>
      <c r="M153" s="894" t="s">
        <v>1278</v>
      </c>
      <c r="O153" s="894" t="s">
        <v>777</v>
      </c>
      <c r="P153" s="894" t="s">
        <v>777</v>
      </c>
      <c r="Q153" s="894" t="s">
        <v>1524</v>
      </c>
      <c r="R153" s="894" t="s">
        <v>773</v>
      </c>
      <c r="S153" s="894" t="s">
        <v>779</v>
      </c>
      <c r="T153" s="894" t="s">
        <v>780</v>
      </c>
      <c r="U153" s="894" t="s">
        <v>781</v>
      </c>
      <c r="V153" s="894" t="s">
        <v>782</v>
      </c>
      <c r="W153" s="894" t="s">
        <v>783</v>
      </c>
      <c r="AA153" s="894" t="s">
        <v>917</v>
      </c>
    </row>
    <row r="154" hidden="1" spans="1:27">
      <c r="A154" s="894" t="s">
        <v>1525</v>
      </c>
      <c r="B154" s="894" t="s">
        <v>1526</v>
      </c>
      <c r="C154" s="894" t="s">
        <v>1527</v>
      </c>
      <c r="D154" s="894" t="s">
        <v>1528</v>
      </c>
      <c r="E154" s="351">
        <v>6495.73</v>
      </c>
      <c r="F154" s="351">
        <v>6235.9</v>
      </c>
      <c r="G154" s="351">
        <v>259.83</v>
      </c>
      <c r="H154" s="351">
        <v>0</v>
      </c>
      <c r="I154" s="894" t="s">
        <v>1521</v>
      </c>
      <c r="J154" s="894" t="s">
        <v>773</v>
      </c>
      <c r="K154" s="894" t="s">
        <v>631</v>
      </c>
      <c r="L154" s="894" t="s">
        <v>826</v>
      </c>
      <c r="M154" s="894" t="s">
        <v>1529</v>
      </c>
      <c r="O154" s="894" t="s">
        <v>777</v>
      </c>
      <c r="P154" s="894" t="s">
        <v>777</v>
      </c>
      <c r="Q154" s="894" t="s">
        <v>1530</v>
      </c>
      <c r="R154" s="894" t="s">
        <v>773</v>
      </c>
      <c r="S154" s="894" t="s">
        <v>779</v>
      </c>
      <c r="T154" s="894" t="s">
        <v>780</v>
      </c>
      <c r="U154" s="894" t="s">
        <v>781</v>
      </c>
      <c r="V154" s="894" t="s">
        <v>782</v>
      </c>
      <c r="W154" s="894" t="s">
        <v>783</v>
      </c>
      <c r="AA154" s="894" t="s">
        <v>967</v>
      </c>
    </row>
    <row r="155" hidden="1" spans="1:27">
      <c r="A155" s="894" t="s">
        <v>1531</v>
      </c>
      <c r="B155" s="894" t="s">
        <v>1532</v>
      </c>
      <c r="C155" s="894" t="s">
        <v>597</v>
      </c>
      <c r="D155" s="894" t="s">
        <v>1533</v>
      </c>
      <c r="E155" s="351">
        <v>3931.63</v>
      </c>
      <c r="F155" s="351">
        <v>3774.36</v>
      </c>
      <c r="G155" s="351">
        <v>157.27</v>
      </c>
      <c r="H155" s="351">
        <v>0</v>
      </c>
      <c r="I155" s="894" t="s">
        <v>1521</v>
      </c>
      <c r="J155" s="894" t="s">
        <v>773</v>
      </c>
      <c r="K155" s="894" t="s">
        <v>631</v>
      </c>
      <c r="L155" s="894" t="s">
        <v>826</v>
      </c>
      <c r="M155" s="894" t="s">
        <v>1534</v>
      </c>
      <c r="O155" s="894" t="s">
        <v>777</v>
      </c>
      <c r="P155" s="894" t="s">
        <v>777</v>
      </c>
      <c r="Q155" s="894" t="s">
        <v>1535</v>
      </c>
      <c r="R155" s="894" t="s">
        <v>1459</v>
      </c>
      <c r="S155" s="894" t="s">
        <v>779</v>
      </c>
      <c r="T155" s="894" t="s">
        <v>780</v>
      </c>
      <c r="U155" s="894" t="s">
        <v>781</v>
      </c>
      <c r="V155" s="894" t="s">
        <v>782</v>
      </c>
      <c r="W155" s="894" t="s">
        <v>783</v>
      </c>
      <c r="AA155" s="894" t="s">
        <v>967</v>
      </c>
    </row>
    <row r="156" hidden="1" spans="1:27">
      <c r="A156" s="894" t="s">
        <v>1536</v>
      </c>
      <c r="B156" s="894" t="s">
        <v>1537</v>
      </c>
      <c r="C156" s="894" t="s">
        <v>597</v>
      </c>
      <c r="D156" s="894" t="s">
        <v>1533</v>
      </c>
      <c r="E156" s="351">
        <v>3931.62</v>
      </c>
      <c r="F156" s="351">
        <v>3774.36</v>
      </c>
      <c r="G156" s="351">
        <v>157.26</v>
      </c>
      <c r="H156" s="351">
        <v>0</v>
      </c>
      <c r="I156" s="894" t="s">
        <v>1521</v>
      </c>
      <c r="J156" s="894" t="s">
        <v>773</v>
      </c>
      <c r="K156" s="894" t="s">
        <v>631</v>
      </c>
      <c r="L156" s="894" t="s">
        <v>826</v>
      </c>
      <c r="M156" s="894" t="s">
        <v>1538</v>
      </c>
      <c r="O156" s="894" t="s">
        <v>777</v>
      </c>
      <c r="P156" s="894" t="s">
        <v>777</v>
      </c>
      <c r="Q156" s="894" t="s">
        <v>1539</v>
      </c>
      <c r="R156" s="894" t="s">
        <v>1459</v>
      </c>
      <c r="S156" s="894" t="s">
        <v>779</v>
      </c>
      <c r="T156" s="894" t="s">
        <v>780</v>
      </c>
      <c r="U156" s="894" t="s">
        <v>781</v>
      </c>
      <c r="V156" s="894" t="s">
        <v>782</v>
      </c>
      <c r="W156" s="894" t="s">
        <v>783</v>
      </c>
      <c r="AA156" s="894" t="s">
        <v>967</v>
      </c>
    </row>
    <row r="157" hidden="1" spans="1:27">
      <c r="A157" s="894" t="s">
        <v>1540</v>
      </c>
      <c r="B157" s="894" t="s">
        <v>1541</v>
      </c>
      <c r="C157" s="894" t="s">
        <v>597</v>
      </c>
      <c r="D157" s="894" t="s">
        <v>1533</v>
      </c>
      <c r="E157" s="351">
        <v>3931.62</v>
      </c>
      <c r="F157" s="351">
        <v>3774.36</v>
      </c>
      <c r="G157" s="351">
        <v>157.26</v>
      </c>
      <c r="H157" s="351">
        <v>0</v>
      </c>
      <c r="I157" s="894" t="s">
        <v>1521</v>
      </c>
      <c r="J157" s="894" t="s">
        <v>773</v>
      </c>
      <c r="K157" s="894" t="s">
        <v>631</v>
      </c>
      <c r="L157" s="894" t="s">
        <v>826</v>
      </c>
      <c r="M157" s="894" t="s">
        <v>1542</v>
      </c>
      <c r="O157" s="894" t="s">
        <v>777</v>
      </c>
      <c r="P157" s="894" t="s">
        <v>777</v>
      </c>
      <c r="Q157" s="894" t="s">
        <v>1539</v>
      </c>
      <c r="R157" s="894" t="s">
        <v>1459</v>
      </c>
      <c r="S157" s="894" t="s">
        <v>779</v>
      </c>
      <c r="T157" s="894" t="s">
        <v>780</v>
      </c>
      <c r="U157" s="894" t="s">
        <v>781</v>
      </c>
      <c r="V157" s="894" t="s">
        <v>782</v>
      </c>
      <c r="W157" s="894" t="s">
        <v>783</v>
      </c>
      <c r="AA157" s="894" t="s">
        <v>967</v>
      </c>
    </row>
    <row r="158" hidden="1" spans="1:27">
      <c r="A158" s="894" t="s">
        <v>1543</v>
      </c>
      <c r="B158" s="894" t="s">
        <v>1544</v>
      </c>
      <c r="C158" s="894" t="s">
        <v>1545</v>
      </c>
      <c r="D158" s="894" t="s">
        <v>1481</v>
      </c>
      <c r="E158" s="351">
        <v>1452.99</v>
      </c>
      <c r="F158" s="351">
        <v>1394.87</v>
      </c>
      <c r="G158" s="351">
        <v>58.12</v>
      </c>
      <c r="H158" s="351">
        <v>0</v>
      </c>
      <c r="I158" s="894" t="s">
        <v>1521</v>
      </c>
      <c r="J158" s="894" t="s">
        <v>773</v>
      </c>
      <c r="K158" s="894" t="s">
        <v>774</v>
      </c>
      <c r="L158" s="894" t="s">
        <v>775</v>
      </c>
      <c r="M158" s="894" t="s">
        <v>1546</v>
      </c>
      <c r="O158" s="894" t="s">
        <v>777</v>
      </c>
      <c r="P158" s="894" t="s">
        <v>777</v>
      </c>
      <c r="Q158" s="894" t="s">
        <v>1547</v>
      </c>
      <c r="R158" s="894" t="s">
        <v>1459</v>
      </c>
      <c r="S158" s="894" t="s">
        <v>779</v>
      </c>
      <c r="T158" s="894" t="s">
        <v>780</v>
      </c>
      <c r="U158" s="894" t="s">
        <v>781</v>
      </c>
      <c r="V158" s="894" t="s">
        <v>782</v>
      </c>
      <c r="W158" s="894" t="s">
        <v>783</v>
      </c>
      <c r="AA158" s="894" t="s">
        <v>784</v>
      </c>
    </row>
    <row r="159" hidden="1" spans="1:27">
      <c r="A159" s="894" t="s">
        <v>1548</v>
      </c>
      <c r="B159" s="894" t="s">
        <v>1549</v>
      </c>
      <c r="C159" s="894" t="s">
        <v>1550</v>
      </c>
      <c r="D159" s="894" t="s">
        <v>1551</v>
      </c>
      <c r="E159" s="351">
        <v>880.34</v>
      </c>
      <c r="F159" s="351">
        <v>845.13</v>
      </c>
      <c r="G159" s="351">
        <v>35.21</v>
      </c>
      <c r="H159" s="351">
        <v>0</v>
      </c>
      <c r="I159" s="894" t="s">
        <v>1521</v>
      </c>
      <c r="J159" s="894" t="s">
        <v>773</v>
      </c>
      <c r="K159" s="894" t="s">
        <v>774</v>
      </c>
      <c r="L159" s="894" t="s">
        <v>826</v>
      </c>
      <c r="M159" s="894" t="s">
        <v>1529</v>
      </c>
      <c r="O159" s="894" t="s">
        <v>777</v>
      </c>
      <c r="P159" s="894" t="s">
        <v>777</v>
      </c>
      <c r="Q159" s="894" t="s">
        <v>1552</v>
      </c>
      <c r="R159" s="894" t="s">
        <v>1459</v>
      </c>
      <c r="S159" s="894" t="s">
        <v>779</v>
      </c>
      <c r="T159" s="894" t="s">
        <v>780</v>
      </c>
      <c r="U159" s="894" t="s">
        <v>781</v>
      </c>
      <c r="V159" s="894" t="s">
        <v>782</v>
      </c>
      <c r="W159" s="894" t="s">
        <v>783</v>
      </c>
      <c r="AA159" s="894" t="s">
        <v>784</v>
      </c>
    </row>
    <row r="160" spans="1:27">
      <c r="A160" s="894" t="s">
        <v>1553</v>
      </c>
      <c r="B160" s="894" t="s">
        <v>1554</v>
      </c>
      <c r="C160" s="894" t="s">
        <v>1411</v>
      </c>
      <c r="D160" s="894" t="s">
        <v>1555</v>
      </c>
      <c r="E160" s="351">
        <v>10683.76</v>
      </c>
      <c r="F160" s="351">
        <v>4594.12</v>
      </c>
      <c r="G160" s="351">
        <v>0</v>
      </c>
      <c r="H160" s="351">
        <v>6089.64</v>
      </c>
      <c r="I160" s="894" t="s">
        <v>1556</v>
      </c>
      <c r="J160" s="894" t="s">
        <v>839</v>
      </c>
      <c r="K160" s="894" t="s">
        <v>840</v>
      </c>
      <c r="L160" s="894" t="s">
        <v>841</v>
      </c>
      <c r="M160" s="894" t="s">
        <v>842</v>
      </c>
      <c r="O160" s="894" t="s">
        <v>777</v>
      </c>
      <c r="P160" s="894" t="s">
        <v>777</v>
      </c>
      <c r="Q160" s="894" t="s">
        <v>1413</v>
      </c>
      <c r="R160" s="894" t="s">
        <v>995</v>
      </c>
      <c r="S160" s="894" t="s">
        <v>779</v>
      </c>
      <c r="T160" s="894" t="s">
        <v>780</v>
      </c>
      <c r="U160" s="894" t="s">
        <v>781</v>
      </c>
      <c r="V160" s="894" t="s">
        <v>782</v>
      </c>
      <c r="W160" s="894" t="s">
        <v>783</v>
      </c>
      <c r="AA160" s="894" t="s">
        <v>844</v>
      </c>
    </row>
    <row r="161" hidden="1" spans="1:27">
      <c r="A161" s="894" t="s">
        <v>1557</v>
      </c>
      <c r="B161" s="894" t="s">
        <v>650</v>
      </c>
      <c r="C161" s="894" t="s">
        <v>651</v>
      </c>
      <c r="E161" s="351">
        <v>3760.68</v>
      </c>
      <c r="F161" s="351">
        <v>3610.25</v>
      </c>
      <c r="G161" s="351">
        <v>150.43</v>
      </c>
      <c r="H161" s="351">
        <v>0</v>
      </c>
      <c r="I161" s="894" t="s">
        <v>1558</v>
      </c>
      <c r="J161" s="894" t="s">
        <v>773</v>
      </c>
      <c r="K161" s="894" t="s">
        <v>631</v>
      </c>
      <c r="L161" s="894" t="s">
        <v>775</v>
      </c>
      <c r="M161" s="894" t="s">
        <v>1559</v>
      </c>
      <c r="O161" s="894" t="s">
        <v>777</v>
      </c>
      <c r="P161" s="894" t="s">
        <v>777</v>
      </c>
      <c r="Q161" s="894" t="s">
        <v>1560</v>
      </c>
      <c r="R161" s="894" t="s">
        <v>773</v>
      </c>
      <c r="S161" s="894" t="s">
        <v>779</v>
      </c>
      <c r="T161" s="894" t="s">
        <v>780</v>
      </c>
      <c r="U161" s="894" t="s">
        <v>781</v>
      </c>
      <c r="V161" s="894" t="s">
        <v>782</v>
      </c>
      <c r="W161" s="894" t="s">
        <v>783</v>
      </c>
      <c r="AA161" s="894" t="s">
        <v>967</v>
      </c>
    </row>
    <row r="162" hidden="1" spans="1:27">
      <c r="A162" s="894" t="s">
        <v>1561</v>
      </c>
      <c r="B162" s="894" t="s">
        <v>652</v>
      </c>
      <c r="C162" s="894" t="s">
        <v>626</v>
      </c>
      <c r="E162" s="351">
        <v>3034.19</v>
      </c>
      <c r="F162" s="351">
        <v>2912.82</v>
      </c>
      <c r="G162" s="351">
        <v>121.37</v>
      </c>
      <c r="H162" s="351">
        <v>0</v>
      </c>
      <c r="I162" s="894" t="s">
        <v>1558</v>
      </c>
      <c r="J162" s="894" t="s">
        <v>773</v>
      </c>
      <c r="K162" s="894" t="s">
        <v>631</v>
      </c>
      <c r="L162" s="894" t="s">
        <v>775</v>
      </c>
      <c r="M162" s="894" t="s">
        <v>1562</v>
      </c>
      <c r="O162" s="894" t="s">
        <v>777</v>
      </c>
      <c r="P162" s="894" t="s">
        <v>777</v>
      </c>
      <c r="Q162" s="894" t="s">
        <v>987</v>
      </c>
      <c r="R162" s="894" t="s">
        <v>1459</v>
      </c>
      <c r="S162" s="894" t="s">
        <v>779</v>
      </c>
      <c r="T162" s="894" t="s">
        <v>780</v>
      </c>
      <c r="U162" s="894" t="s">
        <v>781</v>
      </c>
      <c r="V162" s="894" t="s">
        <v>782</v>
      </c>
      <c r="W162" s="894" t="s">
        <v>783</v>
      </c>
      <c r="AA162" s="894" t="s">
        <v>967</v>
      </c>
    </row>
    <row r="163" hidden="1" spans="1:27">
      <c r="A163" s="894" t="s">
        <v>1563</v>
      </c>
      <c r="B163" s="894" t="s">
        <v>1564</v>
      </c>
      <c r="C163" s="894" t="s">
        <v>1565</v>
      </c>
      <c r="D163" s="894" t="s">
        <v>1566</v>
      </c>
      <c r="E163" s="351">
        <v>4188.03</v>
      </c>
      <c r="F163" s="351">
        <v>4020.51</v>
      </c>
      <c r="G163" s="351">
        <v>167.52</v>
      </c>
      <c r="H163" s="351">
        <v>0</v>
      </c>
      <c r="I163" s="894" t="s">
        <v>1558</v>
      </c>
      <c r="J163" s="894" t="s">
        <v>773</v>
      </c>
      <c r="K163" s="894" t="s">
        <v>807</v>
      </c>
      <c r="L163" s="894" t="s">
        <v>826</v>
      </c>
      <c r="M163" s="894" t="s">
        <v>1567</v>
      </c>
      <c r="O163" s="894" t="s">
        <v>777</v>
      </c>
      <c r="P163" s="894" t="s">
        <v>777</v>
      </c>
      <c r="Q163" s="894" t="s">
        <v>1568</v>
      </c>
      <c r="R163" s="894" t="s">
        <v>1459</v>
      </c>
      <c r="S163" s="894" t="s">
        <v>779</v>
      </c>
      <c r="T163" s="894" t="s">
        <v>780</v>
      </c>
      <c r="U163" s="894" t="s">
        <v>781</v>
      </c>
      <c r="V163" s="894" t="s">
        <v>782</v>
      </c>
      <c r="W163" s="894" t="s">
        <v>783</v>
      </c>
      <c r="AA163" s="894" t="s">
        <v>808</v>
      </c>
    </row>
    <row r="164" hidden="1" spans="1:27">
      <c r="A164" s="894" t="s">
        <v>1569</v>
      </c>
      <c r="B164" s="894" t="s">
        <v>653</v>
      </c>
      <c r="C164" s="894" t="s">
        <v>654</v>
      </c>
      <c r="D164" s="894" t="s">
        <v>655</v>
      </c>
      <c r="E164" s="351">
        <v>3205.13</v>
      </c>
      <c r="F164" s="351">
        <v>3076.92</v>
      </c>
      <c r="G164" s="351">
        <v>128.21</v>
      </c>
      <c r="H164" s="351">
        <v>0</v>
      </c>
      <c r="I164" s="894" t="s">
        <v>1570</v>
      </c>
      <c r="J164" s="894" t="s">
        <v>773</v>
      </c>
      <c r="K164" s="894" t="s">
        <v>631</v>
      </c>
      <c r="L164" s="894" t="s">
        <v>826</v>
      </c>
      <c r="M164" s="894" t="s">
        <v>1571</v>
      </c>
      <c r="O164" s="894" t="s">
        <v>777</v>
      </c>
      <c r="P164" s="894" t="s">
        <v>777</v>
      </c>
      <c r="Q164" s="894" t="s">
        <v>1572</v>
      </c>
      <c r="R164" s="894" t="s">
        <v>773</v>
      </c>
      <c r="S164" s="894" t="s">
        <v>779</v>
      </c>
      <c r="T164" s="894" t="s">
        <v>780</v>
      </c>
      <c r="U164" s="894" t="s">
        <v>781</v>
      </c>
      <c r="V164" s="894" t="s">
        <v>782</v>
      </c>
      <c r="W164" s="894" t="s">
        <v>783</v>
      </c>
      <c r="AA164" s="894" t="s">
        <v>967</v>
      </c>
    </row>
    <row r="165" hidden="1" spans="1:27">
      <c r="A165" s="894" t="s">
        <v>1573</v>
      </c>
      <c r="B165" s="894" t="s">
        <v>1574</v>
      </c>
      <c r="C165" s="894" t="s">
        <v>631</v>
      </c>
      <c r="E165" s="351">
        <v>3900</v>
      </c>
      <c r="F165" s="351">
        <v>3744</v>
      </c>
      <c r="G165" s="351">
        <v>150</v>
      </c>
      <c r="H165" s="351">
        <v>6</v>
      </c>
      <c r="I165" s="894" t="s">
        <v>1570</v>
      </c>
      <c r="J165" s="894" t="s">
        <v>773</v>
      </c>
      <c r="K165" s="894" t="s">
        <v>631</v>
      </c>
      <c r="L165" s="894" t="s">
        <v>775</v>
      </c>
      <c r="M165" s="894" t="s">
        <v>1575</v>
      </c>
      <c r="O165" s="894" t="s">
        <v>777</v>
      </c>
      <c r="P165" s="894" t="s">
        <v>777</v>
      </c>
      <c r="Q165" s="894" t="s">
        <v>1576</v>
      </c>
      <c r="R165" s="894" t="s">
        <v>1459</v>
      </c>
      <c r="S165" s="894" t="s">
        <v>779</v>
      </c>
      <c r="T165" s="894" t="s">
        <v>780</v>
      </c>
      <c r="U165" s="894" t="s">
        <v>781</v>
      </c>
      <c r="V165" s="894" t="s">
        <v>782</v>
      </c>
      <c r="W165" s="894" t="s">
        <v>783</v>
      </c>
      <c r="AA165" s="894" t="s">
        <v>967</v>
      </c>
    </row>
    <row r="166" hidden="1" spans="1:27">
      <c r="A166" s="894" t="s">
        <v>1577</v>
      </c>
      <c r="B166" s="894" t="s">
        <v>656</v>
      </c>
      <c r="C166" s="894" t="s">
        <v>651</v>
      </c>
      <c r="E166" s="351">
        <v>3846.15</v>
      </c>
      <c r="F166" s="351">
        <v>3692.3</v>
      </c>
      <c r="G166" s="351">
        <v>153.85</v>
      </c>
      <c r="H166" s="351">
        <v>0</v>
      </c>
      <c r="I166" s="894" t="s">
        <v>1570</v>
      </c>
      <c r="J166" s="894" t="s">
        <v>773</v>
      </c>
      <c r="K166" s="894" t="s">
        <v>631</v>
      </c>
      <c r="L166" s="894" t="s">
        <v>775</v>
      </c>
      <c r="M166" s="894" t="s">
        <v>1578</v>
      </c>
      <c r="O166" s="894" t="s">
        <v>777</v>
      </c>
      <c r="P166" s="894" t="s">
        <v>777</v>
      </c>
      <c r="Q166" s="894" t="s">
        <v>1173</v>
      </c>
      <c r="R166" s="894" t="s">
        <v>1459</v>
      </c>
      <c r="S166" s="894" t="s">
        <v>779</v>
      </c>
      <c r="T166" s="894" t="s">
        <v>780</v>
      </c>
      <c r="U166" s="894" t="s">
        <v>781</v>
      </c>
      <c r="V166" s="894" t="s">
        <v>782</v>
      </c>
      <c r="W166" s="894" t="s">
        <v>783</v>
      </c>
      <c r="AA166" s="894" t="s">
        <v>967</v>
      </c>
    </row>
    <row r="167" hidden="1" spans="1:27">
      <c r="A167" s="894" t="s">
        <v>1579</v>
      </c>
      <c r="B167" s="894" t="s">
        <v>1580</v>
      </c>
      <c r="C167" s="894" t="s">
        <v>674</v>
      </c>
      <c r="D167" s="894" t="s">
        <v>1581</v>
      </c>
      <c r="E167" s="351">
        <v>2102.56</v>
      </c>
      <c r="F167" s="351">
        <v>2018.46</v>
      </c>
      <c r="G167" s="351">
        <v>84.1</v>
      </c>
      <c r="H167" s="351">
        <v>0</v>
      </c>
      <c r="I167" s="894" t="s">
        <v>1582</v>
      </c>
      <c r="J167" s="894" t="s">
        <v>773</v>
      </c>
      <c r="K167" s="894" t="s">
        <v>807</v>
      </c>
      <c r="L167" s="894" t="s">
        <v>775</v>
      </c>
      <c r="M167" s="894" t="s">
        <v>1583</v>
      </c>
      <c r="O167" s="894" t="s">
        <v>777</v>
      </c>
      <c r="P167" s="894" t="s">
        <v>777</v>
      </c>
      <c r="Q167" s="894" t="s">
        <v>1584</v>
      </c>
      <c r="R167" s="894" t="s">
        <v>773</v>
      </c>
      <c r="S167" s="894" t="s">
        <v>779</v>
      </c>
      <c r="T167" s="894" t="s">
        <v>780</v>
      </c>
      <c r="U167" s="894" t="s">
        <v>781</v>
      </c>
      <c r="V167" s="894" t="s">
        <v>782</v>
      </c>
      <c r="W167" s="894" t="s">
        <v>783</v>
      </c>
      <c r="AA167" s="894" t="s">
        <v>808</v>
      </c>
    </row>
    <row r="168" spans="1:27">
      <c r="A168" s="894" t="s">
        <v>1585</v>
      </c>
      <c r="B168" s="894" t="s">
        <v>1586</v>
      </c>
      <c r="C168" s="894" t="s">
        <v>1587</v>
      </c>
      <c r="D168" s="894" t="s">
        <v>1588</v>
      </c>
      <c r="E168" s="351">
        <v>17521.37</v>
      </c>
      <c r="F168" s="351">
        <v>2102.52</v>
      </c>
      <c r="G168" s="351">
        <v>0</v>
      </c>
      <c r="H168" s="351">
        <v>15418.85</v>
      </c>
      <c r="I168" s="894" t="s">
        <v>1589</v>
      </c>
      <c r="J168" s="894" t="s">
        <v>839</v>
      </c>
      <c r="K168" s="894" t="s">
        <v>1357</v>
      </c>
      <c r="L168" s="894" t="s">
        <v>1590</v>
      </c>
      <c r="M168" s="894" t="s">
        <v>1591</v>
      </c>
      <c r="O168" s="894" t="s">
        <v>777</v>
      </c>
      <c r="P168" s="894" t="s">
        <v>777</v>
      </c>
      <c r="Q168" s="894" t="s">
        <v>1592</v>
      </c>
      <c r="R168" s="894" t="s">
        <v>1593</v>
      </c>
      <c r="S168" s="894" t="s">
        <v>779</v>
      </c>
      <c r="T168" s="894" t="s">
        <v>780</v>
      </c>
      <c r="U168" s="894" t="s">
        <v>781</v>
      </c>
      <c r="V168" s="894" t="s">
        <v>782</v>
      </c>
      <c r="W168" s="894" t="s">
        <v>783</v>
      </c>
      <c r="AA168" s="894" t="s">
        <v>1359</v>
      </c>
    </row>
    <row r="169" hidden="1" spans="1:27">
      <c r="A169" s="894" t="s">
        <v>1594</v>
      </c>
      <c r="B169" s="894" t="s">
        <v>1595</v>
      </c>
      <c r="C169" s="894" t="s">
        <v>1596</v>
      </c>
      <c r="D169" s="894" t="s">
        <v>1597</v>
      </c>
      <c r="E169" s="351">
        <v>1498</v>
      </c>
      <c r="F169" s="351">
        <v>1438.08</v>
      </c>
      <c r="G169" s="351">
        <v>59.92</v>
      </c>
      <c r="H169" s="351">
        <v>0</v>
      </c>
      <c r="I169" s="894" t="s">
        <v>1598</v>
      </c>
      <c r="J169" s="894" t="s">
        <v>773</v>
      </c>
      <c r="K169" s="894" t="s">
        <v>774</v>
      </c>
      <c r="L169" s="894" t="s">
        <v>775</v>
      </c>
      <c r="M169" s="894" t="s">
        <v>1599</v>
      </c>
      <c r="O169" s="894" t="s">
        <v>777</v>
      </c>
      <c r="P169" s="894" t="s">
        <v>777</v>
      </c>
      <c r="Q169" s="894" t="s">
        <v>1600</v>
      </c>
      <c r="R169" s="894" t="s">
        <v>1459</v>
      </c>
      <c r="S169" s="894" t="s">
        <v>779</v>
      </c>
      <c r="T169" s="894" t="s">
        <v>780</v>
      </c>
      <c r="U169" s="894" t="s">
        <v>781</v>
      </c>
      <c r="V169" s="894" t="s">
        <v>782</v>
      </c>
      <c r="W169" s="894" t="s">
        <v>783</v>
      </c>
      <c r="AA169" s="894" t="s">
        <v>784</v>
      </c>
    </row>
    <row r="170" spans="1:27">
      <c r="A170" s="894" t="s">
        <v>1601</v>
      </c>
      <c r="B170" s="894" t="s">
        <v>1602</v>
      </c>
      <c r="C170" s="894" t="s">
        <v>1603</v>
      </c>
      <c r="D170" s="894" t="s">
        <v>1604</v>
      </c>
      <c r="E170" s="351">
        <v>125384.62</v>
      </c>
      <c r="F170" s="351">
        <v>120369.24</v>
      </c>
      <c r="G170" s="351">
        <v>5015.38</v>
      </c>
      <c r="H170" s="351">
        <v>0</v>
      </c>
      <c r="I170" s="894" t="s">
        <v>1605</v>
      </c>
      <c r="J170" s="894" t="s">
        <v>839</v>
      </c>
      <c r="K170" s="894" t="s">
        <v>840</v>
      </c>
      <c r="L170" s="894" t="s">
        <v>874</v>
      </c>
      <c r="M170" s="894" t="s">
        <v>1127</v>
      </c>
      <c r="O170" s="894" t="s">
        <v>777</v>
      </c>
      <c r="P170" s="894" t="s">
        <v>777</v>
      </c>
      <c r="Q170" s="894" t="s">
        <v>1606</v>
      </c>
      <c r="R170" s="894" t="s">
        <v>839</v>
      </c>
      <c r="S170" s="894" t="s">
        <v>779</v>
      </c>
      <c r="T170" s="894" t="s">
        <v>780</v>
      </c>
      <c r="U170" s="894" t="s">
        <v>781</v>
      </c>
      <c r="V170" s="894" t="s">
        <v>782</v>
      </c>
      <c r="W170" s="894" t="s">
        <v>783</v>
      </c>
      <c r="AA170" s="894" t="s">
        <v>844</v>
      </c>
    </row>
    <row r="171" hidden="1" spans="1:27">
      <c r="A171" s="894" t="s">
        <v>1607</v>
      </c>
      <c r="B171" s="894" t="s">
        <v>1608</v>
      </c>
      <c r="C171" s="894" t="s">
        <v>594</v>
      </c>
      <c r="E171" s="351">
        <v>4725.38</v>
      </c>
      <c r="F171" s="351">
        <v>4536.36</v>
      </c>
      <c r="G171" s="351">
        <v>189.02</v>
      </c>
      <c r="H171" s="351">
        <v>0</v>
      </c>
      <c r="I171" s="894" t="s">
        <v>1609</v>
      </c>
      <c r="J171" s="894" t="s">
        <v>773</v>
      </c>
      <c r="K171" s="894" t="s">
        <v>631</v>
      </c>
      <c r="L171" s="894" t="s">
        <v>775</v>
      </c>
      <c r="M171" s="894" t="s">
        <v>1610</v>
      </c>
      <c r="O171" s="894" t="s">
        <v>777</v>
      </c>
      <c r="P171" s="894" t="s">
        <v>777</v>
      </c>
      <c r="Q171" s="894" t="s">
        <v>1611</v>
      </c>
      <c r="R171" s="894" t="s">
        <v>1459</v>
      </c>
      <c r="S171" s="894" t="s">
        <v>779</v>
      </c>
      <c r="T171" s="894" t="s">
        <v>780</v>
      </c>
      <c r="U171" s="894" t="s">
        <v>781</v>
      </c>
      <c r="V171" s="894" t="s">
        <v>782</v>
      </c>
      <c r="W171" s="894" t="s">
        <v>783</v>
      </c>
      <c r="AA171" s="894" t="s">
        <v>967</v>
      </c>
    </row>
    <row r="172" hidden="1" spans="1:27">
      <c r="A172" s="894" t="s">
        <v>1612</v>
      </c>
      <c r="B172" s="894" t="s">
        <v>1613</v>
      </c>
      <c r="C172" s="894" t="s">
        <v>626</v>
      </c>
      <c r="E172" s="351">
        <v>3162.4</v>
      </c>
      <c r="F172" s="351">
        <v>3035.9</v>
      </c>
      <c r="G172" s="351">
        <v>126.5</v>
      </c>
      <c r="H172" s="351">
        <v>0</v>
      </c>
      <c r="I172" s="894" t="s">
        <v>1614</v>
      </c>
      <c r="J172" s="894" t="s">
        <v>773</v>
      </c>
      <c r="K172" s="894" t="s">
        <v>631</v>
      </c>
      <c r="L172" s="894" t="s">
        <v>775</v>
      </c>
      <c r="M172" s="894" t="s">
        <v>775</v>
      </c>
      <c r="O172" s="894" t="s">
        <v>777</v>
      </c>
      <c r="P172" s="894" t="s">
        <v>777</v>
      </c>
      <c r="Q172" s="894" t="s">
        <v>1615</v>
      </c>
      <c r="R172" s="894" t="s">
        <v>1459</v>
      </c>
      <c r="S172" s="894" t="s">
        <v>779</v>
      </c>
      <c r="T172" s="894" t="s">
        <v>780</v>
      </c>
      <c r="U172" s="894" t="s">
        <v>781</v>
      </c>
      <c r="V172" s="894" t="s">
        <v>782</v>
      </c>
      <c r="W172" s="894" t="s">
        <v>783</v>
      </c>
      <c r="AA172" s="894" t="s">
        <v>967</v>
      </c>
    </row>
    <row r="173" hidden="1" spans="1:27">
      <c r="A173" s="894" t="s">
        <v>1616</v>
      </c>
      <c r="B173" s="894" t="s">
        <v>1617</v>
      </c>
      <c r="C173" s="894" t="s">
        <v>626</v>
      </c>
      <c r="E173" s="351">
        <v>3162.39</v>
      </c>
      <c r="F173" s="351">
        <v>3035.89</v>
      </c>
      <c r="G173" s="351">
        <v>126.5</v>
      </c>
      <c r="H173" s="351">
        <v>0</v>
      </c>
      <c r="I173" s="894" t="s">
        <v>1614</v>
      </c>
      <c r="J173" s="894" t="s">
        <v>773</v>
      </c>
      <c r="K173" s="894" t="s">
        <v>631</v>
      </c>
      <c r="L173" s="894" t="s">
        <v>775</v>
      </c>
      <c r="M173" s="894" t="s">
        <v>1618</v>
      </c>
      <c r="O173" s="894" t="s">
        <v>777</v>
      </c>
      <c r="P173" s="894" t="s">
        <v>777</v>
      </c>
      <c r="Q173" s="894" t="s">
        <v>1615</v>
      </c>
      <c r="R173" s="894" t="s">
        <v>1459</v>
      </c>
      <c r="S173" s="894" t="s">
        <v>779</v>
      </c>
      <c r="T173" s="894" t="s">
        <v>780</v>
      </c>
      <c r="U173" s="894" t="s">
        <v>781</v>
      </c>
      <c r="V173" s="894" t="s">
        <v>782</v>
      </c>
      <c r="W173" s="894" t="s">
        <v>783</v>
      </c>
      <c r="AA173" s="894" t="s">
        <v>967</v>
      </c>
    </row>
    <row r="174" hidden="1" spans="1:27">
      <c r="A174" s="894" t="s">
        <v>1619</v>
      </c>
      <c r="B174" s="894" t="s">
        <v>1620</v>
      </c>
      <c r="C174" s="894" t="s">
        <v>1621</v>
      </c>
      <c r="D174" s="894" t="s">
        <v>1622</v>
      </c>
      <c r="E174" s="351">
        <v>3700</v>
      </c>
      <c r="F174" s="351">
        <v>3552</v>
      </c>
      <c r="G174" s="351">
        <v>148</v>
      </c>
      <c r="H174" s="351">
        <v>0</v>
      </c>
      <c r="I174" s="894" t="s">
        <v>1623</v>
      </c>
      <c r="J174" s="894" t="s">
        <v>773</v>
      </c>
      <c r="K174" s="894" t="s">
        <v>631</v>
      </c>
      <c r="L174" s="894" t="s">
        <v>775</v>
      </c>
      <c r="M174" s="894" t="s">
        <v>1624</v>
      </c>
      <c r="O174" s="894" t="s">
        <v>777</v>
      </c>
      <c r="P174" s="894" t="s">
        <v>777</v>
      </c>
      <c r="Q174" s="894" t="s">
        <v>1625</v>
      </c>
      <c r="R174" s="894" t="s">
        <v>1459</v>
      </c>
      <c r="S174" s="894" t="s">
        <v>779</v>
      </c>
      <c r="T174" s="894" t="s">
        <v>780</v>
      </c>
      <c r="U174" s="894" t="s">
        <v>781</v>
      </c>
      <c r="V174" s="894" t="s">
        <v>782</v>
      </c>
      <c r="W174" s="894" t="s">
        <v>783</v>
      </c>
      <c r="AA174" s="894" t="s">
        <v>967</v>
      </c>
    </row>
    <row r="175" hidden="1" spans="1:27">
      <c r="A175" s="894" t="s">
        <v>1626</v>
      </c>
      <c r="B175" s="894" t="s">
        <v>1627</v>
      </c>
      <c r="C175" s="894" t="s">
        <v>674</v>
      </c>
      <c r="D175" s="894" t="s">
        <v>1628</v>
      </c>
      <c r="E175" s="351">
        <v>2888.89</v>
      </c>
      <c r="F175" s="351">
        <v>2773.33</v>
      </c>
      <c r="G175" s="351">
        <v>0</v>
      </c>
      <c r="H175" s="351">
        <v>115.56</v>
      </c>
      <c r="I175" s="894" t="s">
        <v>1629</v>
      </c>
      <c r="J175" s="894" t="s">
        <v>773</v>
      </c>
      <c r="K175" s="894" t="s">
        <v>807</v>
      </c>
      <c r="L175" s="894" t="s">
        <v>826</v>
      </c>
      <c r="M175" s="894" t="s">
        <v>1529</v>
      </c>
      <c r="O175" s="894" t="s">
        <v>777</v>
      </c>
      <c r="P175" s="894" t="s">
        <v>777</v>
      </c>
      <c r="Q175" s="894" t="s">
        <v>1630</v>
      </c>
      <c r="R175" s="894" t="s">
        <v>773</v>
      </c>
      <c r="S175" s="894" t="s">
        <v>779</v>
      </c>
      <c r="T175" s="894" t="s">
        <v>780</v>
      </c>
      <c r="U175" s="894" t="s">
        <v>781</v>
      </c>
      <c r="V175" s="894" t="s">
        <v>782</v>
      </c>
      <c r="W175" s="894" t="s">
        <v>783</v>
      </c>
      <c r="AA175" s="894" t="s">
        <v>808</v>
      </c>
    </row>
    <row r="176" hidden="1" spans="1:27">
      <c r="A176" s="894" t="s">
        <v>1631</v>
      </c>
      <c r="B176" s="894" t="s">
        <v>1632</v>
      </c>
      <c r="C176" s="894" t="s">
        <v>674</v>
      </c>
      <c r="D176" s="894" t="s">
        <v>1633</v>
      </c>
      <c r="E176" s="351">
        <v>2461.54</v>
      </c>
      <c r="F176" s="351">
        <v>2363.08</v>
      </c>
      <c r="G176" s="351">
        <v>0</v>
      </c>
      <c r="H176" s="351">
        <v>98.46</v>
      </c>
      <c r="I176" s="894" t="s">
        <v>1629</v>
      </c>
      <c r="J176" s="894" t="s">
        <v>773</v>
      </c>
      <c r="K176" s="894" t="s">
        <v>807</v>
      </c>
      <c r="L176" s="894" t="s">
        <v>826</v>
      </c>
      <c r="M176" s="894" t="s">
        <v>1634</v>
      </c>
      <c r="O176" s="894" t="s">
        <v>777</v>
      </c>
      <c r="P176" s="894" t="s">
        <v>777</v>
      </c>
      <c r="Q176" s="894" t="s">
        <v>1635</v>
      </c>
      <c r="R176" s="894" t="s">
        <v>773</v>
      </c>
      <c r="S176" s="894" t="s">
        <v>779</v>
      </c>
      <c r="T176" s="894" t="s">
        <v>780</v>
      </c>
      <c r="U176" s="894" t="s">
        <v>781</v>
      </c>
      <c r="V176" s="894" t="s">
        <v>782</v>
      </c>
      <c r="W176" s="894" t="s">
        <v>783</v>
      </c>
      <c r="AA176" s="894" t="s">
        <v>808</v>
      </c>
    </row>
    <row r="177" hidden="1" spans="1:27">
      <c r="A177" s="894" t="s">
        <v>1636</v>
      </c>
      <c r="B177" s="894" t="s">
        <v>1637</v>
      </c>
      <c r="C177" s="894" t="s">
        <v>674</v>
      </c>
      <c r="D177" s="894" t="s">
        <v>1633</v>
      </c>
      <c r="E177" s="351">
        <v>2461.54</v>
      </c>
      <c r="F177" s="351">
        <v>2363.08</v>
      </c>
      <c r="G177" s="351">
        <v>98.46</v>
      </c>
      <c r="H177" s="351">
        <v>0</v>
      </c>
      <c r="I177" s="894" t="s">
        <v>1629</v>
      </c>
      <c r="J177" s="894" t="s">
        <v>773</v>
      </c>
      <c r="K177" s="894" t="s">
        <v>807</v>
      </c>
      <c r="L177" s="894" t="s">
        <v>826</v>
      </c>
      <c r="M177" s="894" t="s">
        <v>1634</v>
      </c>
      <c r="O177" s="894" t="s">
        <v>777</v>
      </c>
      <c r="P177" s="894" t="s">
        <v>777</v>
      </c>
      <c r="Q177" s="894" t="s">
        <v>1635</v>
      </c>
      <c r="R177" s="894" t="s">
        <v>773</v>
      </c>
      <c r="S177" s="894" t="s">
        <v>779</v>
      </c>
      <c r="T177" s="894" t="s">
        <v>780</v>
      </c>
      <c r="U177" s="894" t="s">
        <v>781</v>
      </c>
      <c r="V177" s="894" t="s">
        <v>782</v>
      </c>
      <c r="W177" s="894" t="s">
        <v>783</v>
      </c>
      <c r="AA177" s="894" t="s">
        <v>808</v>
      </c>
    </row>
    <row r="178" hidden="1" spans="1:27">
      <c r="A178" s="894" t="s">
        <v>1638</v>
      </c>
      <c r="B178" s="894" t="s">
        <v>657</v>
      </c>
      <c r="C178" s="894" t="s">
        <v>658</v>
      </c>
      <c r="E178" s="351">
        <v>15384.62</v>
      </c>
      <c r="F178" s="351">
        <v>14769.24</v>
      </c>
      <c r="G178" s="351">
        <v>615.38</v>
      </c>
      <c r="H178" s="351">
        <v>0</v>
      </c>
      <c r="I178" s="894" t="s">
        <v>1629</v>
      </c>
      <c r="J178" s="894" t="s">
        <v>773</v>
      </c>
      <c r="K178" s="894" t="s">
        <v>631</v>
      </c>
      <c r="L178" s="894" t="s">
        <v>775</v>
      </c>
      <c r="M178" s="894" t="s">
        <v>775</v>
      </c>
      <c r="O178" s="894" t="s">
        <v>777</v>
      </c>
      <c r="P178" s="894" t="s">
        <v>777</v>
      </c>
      <c r="Q178" s="894" t="s">
        <v>1240</v>
      </c>
      <c r="R178" s="894" t="s">
        <v>773</v>
      </c>
      <c r="S178" s="894" t="s">
        <v>779</v>
      </c>
      <c r="T178" s="894" t="s">
        <v>780</v>
      </c>
      <c r="U178" s="894" t="s">
        <v>781</v>
      </c>
      <c r="V178" s="894" t="s">
        <v>782</v>
      </c>
      <c r="W178" s="894" t="s">
        <v>783</v>
      </c>
      <c r="AA178" s="894" t="s">
        <v>967</v>
      </c>
    </row>
    <row r="179" hidden="1" spans="1:27">
      <c r="A179" s="894" t="s">
        <v>1639</v>
      </c>
      <c r="B179" s="894" t="s">
        <v>659</v>
      </c>
      <c r="C179" s="894" t="s">
        <v>626</v>
      </c>
      <c r="E179" s="351">
        <v>3247.86</v>
      </c>
      <c r="F179" s="351">
        <v>3117.95</v>
      </c>
      <c r="G179" s="351">
        <v>129.91</v>
      </c>
      <c r="H179" s="351">
        <v>0</v>
      </c>
      <c r="I179" s="894" t="s">
        <v>1629</v>
      </c>
      <c r="J179" s="894" t="s">
        <v>773</v>
      </c>
      <c r="K179" s="894" t="s">
        <v>631</v>
      </c>
      <c r="L179" s="894" t="s">
        <v>775</v>
      </c>
      <c r="M179" s="894" t="s">
        <v>775</v>
      </c>
      <c r="O179" s="894" t="s">
        <v>777</v>
      </c>
      <c r="P179" s="894" t="s">
        <v>777</v>
      </c>
      <c r="Q179" s="894" t="s">
        <v>1145</v>
      </c>
      <c r="R179" s="894" t="s">
        <v>1459</v>
      </c>
      <c r="S179" s="894" t="s">
        <v>779</v>
      </c>
      <c r="T179" s="894" t="s">
        <v>780</v>
      </c>
      <c r="U179" s="894" t="s">
        <v>781</v>
      </c>
      <c r="V179" s="894" t="s">
        <v>782</v>
      </c>
      <c r="W179" s="894" t="s">
        <v>783</v>
      </c>
      <c r="AA179" s="894" t="s">
        <v>967</v>
      </c>
    </row>
    <row r="180" spans="1:27">
      <c r="A180" s="894" t="s">
        <v>1640</v>
      </c>
      <c r="B180" s="894" t="s">
        <v>1641</v>
      </c>
      <c r="C180" s="894" t="s">
        <v>1642</v>
      </c>
      <c r="D180" s="894" t="s">
        <v>1643</v>
      </c>
      <c r="E180" s="351">
        <v>23076.92</v>
      </c>
      <c r="F180" s="351">
        <v>22153.84</v>
      </c>
      <c r="G180" s="351">
        <v>923.08</v>
      </c>
      <c r="H180" s="351">
        <v>0</v>
      </c>
      <c r="I180" s="894" t="s">
        <v>1644</v>
      </c>
      <c r="J180" s="894" t="s">
        <v>839</v>
      </c>
      <c r="K180" s="894" t="s">
        <v>1357</v>
      </c>
      <c r="L180" s="894" t="s">
        <v>874</v>
      </c>
      <c r="M180" s="894" t="s">
        <v>1127</v>
      </c>
      <c r="O180" s="894" t="s">
        <v>777</v>
      </c>
      <c r="P180" s="894" t="s">
        <v>777</v>
      </c>
      <c r="Q180" s="894" t="s">
        <v>1645</v>
      </c>
      <c r="R180" s="894" t="s">
        <v>839</v>
      </c>
      <c r="S180" s="894" t="s">
        <v>779</v>
      </c>
      <c r="T180" s="894" t="s">
        <v>780</v>
      </c>
      <c r="U180" s="894" t="s">
        <v>781</v>
      </c>
      <c r="V180" s="894" t="s">
        <v>782</v>
      </c>
      <c r="W180" s="894" t="s">
        <v>783</v>
      </c>
      <c r="AA180" s="894" t="s">
        <v>1359</v>
      </c>
    </row>
    <row r="181" spans="1:27">
      <c r="A181" s="894" t="s">
        <v>1646</v>
      </c>
      <c r="B181" s="894" t="s">
        <v>1647</v>
      </c>
      <c r="C181" s="894" t="s">
        <v>1648</v>
      </c>
      <c r="D181" s="894" t="s">
        <v>1520</v>
      </c>
      <c r="E181" s="351">
        <v>5982.91</v>
      </c>
      <c r="F181" s="351">
        <v>5743.59</v>
      </c>
      <c r="G181" s="351">
        <v>101</v>
      </c>
      <c r="H181" s="351">
        <v>138.32</v>
      </c>
      <c r="I181" s="894" t="s">
        <v>1644</v>
      </c>
      <c r="J181" s="894" t="s">
        <v>839</v>
      </c>
      <c r="K181" s="894" t="s">
        <v>1025</v>
      </c>
      <c r="L181" s="894" t="s">
        <v>958</v>
      </c>
      <c r="M181" s="894" t="s">
        <v>1127</v>
      </c>
      <c r="O181" s="894" t="s">
        <v>777</v>
      </c>
      <c r="P181" s="894" t="s">
        <v>777</v>
      </c>
      <c r="Q181" s="894" t="s">
        <v>1649</v>
      </c>
      <c r="R181" s="894" t="s">
        <v>839</v>
      </c>
      <c r="S181" s="894" t="s">
        <v>779</v>
      </c>
      <c r="T181" s="894" t="s">
        <v>780</v>
      </c>
      <c r="U181" s="894" t="s">
        <v>781</v>
      </c>
      <c r="V181" s="894" t="s">
        <v>782</v>
      </c>
      <c r="W181" s="894" t="s">
        <v>783</v>
      </c>
      <c r="AA181" s="894" t="s">
        <v>1029</v>
      </c>
    </row>
    <row r="182" hidden="1" spans="1:27">
      <c r="A182" s="894" t="s">
        <v>1650</v>
      </c>
      <c r="B182" s="894" t="s">
        <v>1651</v>
      </c>
      <c r="C182" s="894" t="s">
        <v>674</v>
      </c>
      <c r="D182" s="894" t="s">
        <v>1652</v>
      </c>
      <c r="E182" s="351">
        <v>2393.17</v>
      </c>
      <c r="F182" s="351">
        <v>2297.44</v>
      </c>
      <c r="G182" s="351">
        <v>95.73</v>
      </c>
      <c r="H182" s="351">
        <v>0</v>
      </c>
      <c r="I182" s="894" t="s">
        <v>1644</v>
      </c>
      <c r="J182" s="894" t="s">
        <v>773</v>
      </c>
      <c r="K182" s="894" t="s">
        <v>807</v>
      </c>
      <c r="L182" s="894" t="s">
        <v>775</v>
      </c>
      <c r="M182" s="894" t="s">
        <v>1278</v>
      </c>
      <c r="O182" s="894" t="s">
        <v>777</v>
      </c>
      <c r="P182" s="894" t="s">
        <v>777</v>
      </c>
      <c r="Q182" s="894" t="s">
        <v>1653</v>
      </c>
      <c r="R182" s="894" t="s">
        <v>773</v>
      </c>
      <c r="S182" s="894" t="s">
        <v>779</v>
      </c>
      <c r="T182" s="894" t="s">
        <v>780</v>
      </c>
      <c r="U182" s="894" t="s">
        <v>781</v>
      </c>
      <c r="V182" s="894" t="s">
        <v>782</v>
      </c>
      <c r="W182" s="894" t="s">
        <v>783</v>
      </c>
      <c r="AA182" s="894" t="s">
        <v>808</v>
      </c>
    </row>
    <row r="183" hidden="1" spans="1:27">
      <c r="A183" s="894" t="s">
        <v>1654</v>
      </c>
      <c r="B183" s="894" t="s">
        <v>1655</v>
      </c>
      <c r="C183" s="894" t="s">
        <v>674</v>
      </c>
      <c r="D183" s="894" t="s">
        <v>1652</v>
      </c>
      <c r="E183" s="351">
        <v>2393.16</v>
      </c>
      <c r="F183" s="351">
        <v>2297.43</v>
      </c>
      <c r="G183" s="351">
        <v>95.73</v>
      </c>
      <c r="H183" s="351">
        <v>0</v>
      </c>
      <c r="I183" s="894" t="s">
        <v>1644</v>
      </c>
      <c r="J183" s="894" t="s">
        <v>773</v>
      </c>
      <c r="K183" s="894" t="s">
        <v>807</v>
      </c>
      <c r="L183" s="894" t="s">
        <v>775</v>
      </c>
      <c r="M183" s="894" t="s">
        <v>1656</v>
      </c>
      <c r="O183" s="894" t="s">
        <v>777</v>
      </c>
      <c r="P183" s="894" t="s">
        <v>777</v>
      </c>
      <c r="Q183" s="894" t="s">
        <v>1653</v>
      </c>
      <c r="R183" s="894" t="s">
        <v>773</v>
      </c>
      <c r="S183" s="894" t="s">
        <v>779</v>
      </c>
      <c r="T183" s="894" t="s">
        <v>780</v>
      </c>
      <c r="U183" s="894" t="s">
        <v>781</v>
      </c>
      <c r="V183" s="894" t="s">
        <v>782</v>
      </c>
      <c r="W183" s="894" t="s">
        <v>783</v>
      </c>
      <c r="AA183" s="894" t="s">
        <v>808</v>
      </c>
    </row>
    <row r="184" hidden="1" spans="1:27">
      <c r="A184" s="894" t="s">
        <v>1657</v>
      </c>
      <c r="B184" s="894" t="s">
        <v>1658</v>
      </c>
      <c r="C184" s="894" t="s">
        <v>674</v>
      </c>
      <c r="D184" s="894" t="s">
        <v>1652</v>
      </c>
      <c r="E184" s="351">
        <v>2393.16</v>
      </c>
      <c r="F184" s="351">
        <v>2297.43</v>
      </c>
      <c r="G184" s="351">
        <v>95.73</v>
      </c>
      <c r="H184" s="351">
        <v>0</v>
      </c>
      <c r="I184" s="894" t="s">
        <v>1644</v>
      </c>
      <c r="J184" s="894" t="s">
        <v>773</v>
      </c>
      <c r="K184" s="894" t="s">
        <v>807</v>
      </c>
      <c r="L184" s="894" t="s">
        <v>775</v>
      </c>
      <c r="M184" s="894" t="s">
        <v>1659</v>
      </c>
      <c r="O184" s="894" t="s">
        <v>777</v>
      </c>
      <c r="P184" s="894" t="s">
        <v>777</v>
      </c>
      <c r="Q184" s="894" t="s">
        <v>1653</v>
      </c>
      <c r="R184" s="894" t="s">
        <v>773</v>
      </c>
      <c r="S184" s="894" t="s">
        <v>779</v>
      </c>
      <c r="T184" s="894" t="s">
        <v>780</v>
      </c>
      <c r="U184" s="894" t="s">
        <v>781</v>
      </c>
      <c r="V184" s="894" t="s">
        <v>782</v>
      </c>
      <c r="W184" s="894" t="s">
        <v>783</v>
      </c>
      <c r="AA184" s="894" t="s">
        <v>808</v>
      </c>
    </row>
    <row r="185" hidden="1" spans="1:27">
      <c r="A185" s="894" t="s">
        <v>1660</v>
      </c>
      <c r="B185" s="894" t="s">
        <v>1661</v>
      </c>
      <c r="C185" s="894" t="s">
        <v>674</v>
      </c>
      <c r="D185" s="894" t="s">
        <v>675</v>
      </c>
      <c r="E185" s="351">
        <v>3794.87</v>
      </c>
      <c r="F185" s="351">
        <v>3643.08</v>
      </c>
      <c r="G185" s="351">
        <v>151.79</v>
      </c>
      <c r="H185" s="351">
        <v>0</v>
      </c>
      <c r="I185" s="894" t="s">
        <v>1644</v>
      </c>
      <c r="J185" s="894" t="s">
        <v>773</v>
      </c>
      <c r="K185" s="894" t="s">
        <v>807</v>
      </c>
      <c r="L185" s="894" t="s">
        <v>775</v>
      </c>
      <c r="M185" s="894" t="s">
        <v>1278</v>
      </c>
      <c r="O185" s="894" t="s">
        <v>777</v>
      </c>
      <c r="P185" s="894" t="s">
        <v>777</v>
      </c>
      <c r="Q185" s="894" t="s">
        <v>1662</v>
      </c>
      <c r="R185" s="894" t="s">
        <v>1459</v>
      </c>
      <c r="S185" s="894" t="s">
        <v>779</v>
      </c>
      <c r="T185" s="894" t="s">
        <v>780</v>
      </c>
      <c r="U185" s="894" t="s">
        <v>781</v>
      </c>
      <c r="V185" s="894" t="s">
        <v>782</v>
      </c>
      <c r="W185" s="894" t="s">
        <v>783</v>
      </c>
      <c r="AA185" s="894" t="s">
        <v>808</v>
      </c>
    </row>
    <row r="186" hidden="1" spans="1:27">
      <c r="A186" s="894" t="s">
        <v>1663</v>
      </c>
      <c r="B186" s="894" t="s">
        <v>1664</v>
      </c>
      <c r="C186" s="894" t="s">
        <v>599</v>
      </c>
      <c r="D186" s="894" t="s">
        <v>1665</v>
      </c>
      <c r="E186" s="351">
        <v>3589.75</v>
      </c>
      <c r="F186" s="351">
        <v>3446.16</v>
      </c>
      <c r="G186" s="351">
        <v>143.59</v>
      </c>
      <c r="H186" s="351">
        <v>0</v>
      </c>
      <c r="I186" s="894" t="s">
        <v>1666</v>
      </c>
      <c r="J186" s="894" t="s">
        <v>773</v>
      </c>
      <c r="K186" s="894" t="s">
        <v>631</v>
      </c>
      <c r="L186" s="894" t="s">
        <v>775</v>
      </c>
      <c r="M186" s="894" t="s">
        <v>1667</v>
      </c>
      <c r="O186" s="894" t="s">
        <v>777</v>
      </c>
      <c r="P186" s="894" t="s">
        <v>777</v>
      </c>
      <c r="Q186" s="894" t="s">
        <v>1668</v>
      </c>
      <c r="R186" s="894" t="s">
        <v>1459</v>
      </c>
      <c r="S186" s="894" t="s">
        <v>779</v>
      </c>
      <c r="T186" s="894" t="s">
        <v>780</v>
      </c>
      <c r="U186" s="894" t="s">
        <v>781</v>
      </c>
      <c r="V186" s="894" t="s">
        <v>782</v>
      </c>
      <c r="W186" s="894" t="s">
        <v>783</v>
      </c>
      <c r="AA186" s="894" t="s">
        <v>967</v>
      </c>
    </row>
    <row r="187" hidden="1" spans="1:27">
      <c r="A187" s="894" t="s">
        <v>1669</v>
      </c>
      <c r="B187" s="894" t="s">
        <v>1670</v>
      </c>
      <c r="C187" s="894" t="s">
        <v>1671</v>
      </c>
      <c r="D187" s="894" t="s">
        <v>1665</v>
      </c>
      <c r="E187" s="351">
        <v>3589.74</v>
      </c>
      <c r="F187" s="351">
        <v>3446.15</v>
      </c>
      <c r="G187" s="351">
        <v>143.59</v>
      </c>
      <c r="H187" s="351">
        <v>0</v>
      </c>
      <c r="I187" s="894" t="s">
        <v>1666</v>
      </c>
      <c r="J187" s="894" t="s">
        <v>773</v>
      </c>
      <c r="K187" s="894" t="s">
        <v>631</v>
      </c>
      <c r="L187" s="894" t="s">
        <v>775</v>
      </c>
      <c r="M187" s="894" t="s">
        <v>1672</v>
      </c>
      <c r="O187" s="894" t="s">
        <v>777</v>
      </c>
      <c r="P187" s="894" t="s">
        <v>777</v>
      </c>
      <c r="Q187" s="894" t="s">
        <v>1668</v>
      </c>
      <c r="R187" s="894" t="s">
        <v>1459</v>
      </c>
      <c r="S187" s="894" t="s">
        <v>779</v>
      </c>
      <c r="T187" s="894" t="s">
        <v>780</v>
      </c>
      <c r="U187" s="894" t="s">
        <v>781</v>
      </c>
      <c r="V187" s="894" t="s">
        <v>782</v>
      </c>
      <c r="W187" s="894" t="s">
        <v>783</v>
      </c>
      <c r="AA187" s="894" t="s">
        <v>967</v>
      </c>
    </row>
    <row r="188" hidden="1" spans="1:27">
      <c r="A188" s="894" t="s">
        <v>1673</v>
      </c>
      <c r="B188" s="894" t="s">
        <v>660</v>
      </c>
      <c r="C188" s="894" t="s">
        <v>646</v>
      </c>
      <c r="D188" s="894" t="s">
        <v>661</v>
      </c>
      <c r="E188" s="351">
        <v>794.87</v>
      </c>
      <c r="F188" s="351">
        <v>763.08</v>
      </c>
      <c r="G188" s="351">
        <v>31.79</v>
      </c>
      <c r="H188" s="351">
        <v>0</v>
      </c>
      <c r="I188" s="894" t="s">
        <v>1674</v>
      </c>
      <c r="J188" s="894" t="s">
        <v>773</v>
      </c>
      <c r="K188" s="894" t="s">
        <v>646</v>
      </c>
      <c r="L188" s="894" t="s">
        <v>775</v>
      </c>
      <c r="M188" s="894" t="s">
        <v>775</v>
      </c>
      <c r="O188" s="894" t="s">
        <v>777</v>
      </c>
      <c r="P188" s="894" t="s">
        <v>777</v>
      </c>
      <c r="Q188" s="894" t="s">
        <v>1675</v>
      </c>
      <c r="R188" s="894" t="s">
        <v>1459</v>
      </c>
      <c r="S188" s="894" t="s">
        <v>779</v>
      </c>
      <c r="T188" s="894" t="s">
        <v>780</v>
      </c>
      <c r="U188" s="894" t="s">
        <v>781</v>
      </c>
      <c r="V188" s="894" t="s">
        <v>782</v>
      </c>
      <c r="W188" s="894" t="s">
        <v>783</v>
      </c>
      <c r="AA188" s="894" t="s">
        <v>917</v>
      </c>
    </row>
    <row r="189" hidden="1" spans="1:27">
      <c r="A189" s="894" t="s">
        <v>1676</v>
      </c>
      <c r="B189" s="894" t="s">
        <v>662</v>
      </c>
      <c r="C189" s="894" t="s">
        <v>663</v>
      </c>
      <c r="E189" s="351">
        <v>2478.63</v>
      </c>
      <c r="F189" s="351">
        <v>2379.48</v>
      </c>
      <c r="G189" s="351">
        <v>99.15</v>
      </c>
      <c r="H189" s="351">
        <v>0</v>
      </c>
      <c r="I189" s="894" t="s">
        <v>1674</v>
      </c>
      <c r="J189" s="894" t="s">
        <v>773</v>
      </c>
      <c r="K189" s="894" t="s">
        <v>774</v>
      </c>
      <c r="L189" s="894" t="s">
        <v>826</v>
      </c>
      <c r="M189" s="894" t="s">
        <v>773</v>
      </c>
      <c r="O189" s="894" t="s">
        <v>777</v>
      </c>
      <c r="P189" s="894" t="s">
        <v>777</v>
      </c>
      <c r="Q189" s="894" t="s">
        <v>1677</v>
      </c>
      <c r="R189" s="894" t="s">
        <v>1459</v>
      </c>
      <c r="S189" s="894" t="s">
        <v>779</v>
      </c>
      <c r="T189" s="894" t="s">
        <v>780</v>
      </c>
      <c r="U189" s="894" t="s">
        <v>781</v>
      </c>
      <c r="V189" s="894" t="s">
        <v>782</v>
      </c>
      <c r="W189" s="894" t="s">
        <v>783</v>
      </c>
      <c r="AA189" s="894" t="s">
        <v>784</v>
      </c>
    </row>
    <row r="190" hidden="1" spans="1:27">
      <c r="A190" s="894" t="s">
        <v>1678</v>
      </c>
      <c r="B190" s="894" t="s">
        <v>664</v>
      </c>
      <c r="C190" s="894" t="s">
        <v>665</v>
      </c>
      <c r="E190" s="351">
        <v>3247.86</v>
      </c>
      <c r="F190" s="351">
        <v>3117.95</v>
      </c>
      <c r="G190" s="351">
        <v>129.91</v>
      </c>
      <c r="H190" s="351">
        <v>0</v>
      </c>
      <c r="I190" s="894" t="s">
        <v>1674</v>
      </c>
      <c r="J190" s="894" t="s">
        <v>773</v>
      </c>
      <c r="K190" s="894" t="s">
        <v>631</v>
      </c>
      <c r="L190" s="894" t="s">
        <v>826</v>
      </c>
      <c r="M190" s="894" t="s">
        <v>826</v>
      </c>
      <c r="O190" s="894" t="s">
        <v>777</v>
      </c>
      <c r="P190" s="894" t="s">
        <v>777</v>
      </c>
      <c r="Q190" s="894" t="s">
        <v>1145</v>
      </c>
      <c r="R190" s="894" t="s">
        <v>1459</v>
      </c>
      <c r="S190" s="894" t="s">
        <v>779</v>
      </c>
      <c r="T190" s="894" t="s">
        <v>780</v>
      </c>
      <c r="U190" s="894" t="s">
        <v>781</v>
      </c>
      <c r="V190" s="894" t="s">
        <v>782</v>
      </c>
      <c r="W190" s="894" t="s">
        <v>783</v>
      </c>
      <c r="AA190" s="894" t="s">
        <v>967</v>
      </c>
    </row>
    <row r="191" hidden="1" spans="1:27">
      <c r="A191" s="894" t="s">
        <v>1679</v>
      </c>
      <c r="B191" s="894" t="s">
        <v>666</v>
      </c>
      <c r="C191" s="894" t="s">
        <v>626</v>
      </c>
      <c r="E191" s="351">
        <v>3076.92</v>
      </c>
      <c r="F191" s="351">
        <v>2953.84</v>
      </c>
      <c r="G191" s="351">
        <v>123.08</v>
      </c>
      <c r="H191" s="351">
        <v>0</v>
      </c>
      <c r="I191" s="894" t="s">
        <v>1674</v>
      </c>
      <c r="J191" s="894" t="s">
        <v>773</v>
      </c>
      <c r="K191" s="894" t="s">
        <v>631</v>
      </c>
      <c r="L191" s="894" t="s">
        <v>775</v>
      </c>
      <c r="M191" s="894" t="s">
        <v>1461</v>
      </c>
      <c r="O191" s="894" t="s">
        <v>777</v>
      </c>
      <c r="P191" s="894" t="s">
        <v>777</v>
      </c>
      <c r="Q191" s="894" t="s">
        <v>1680</v>
      </c>
      <c r="R191" s="894" t="s">
        <v>773</v>
      </c>
      <c r="S191" s="894" t="s">
        <v>779</v>
      </c>
      <c r="T191" s="894" t="s">
        <v>780</v>
      </c>
      <c r="U191" s="894" t="s">
        <v>781</v>
      </c>
      <c r="V191" s="894" t="s">
        <v>782</v>
      </c>
      <c r="W191" s="894" t="s">
        <v>783</v>
      </c>
      <c r="AA191" s="894" t="s">
        <v>967</v>
      </c>
    </row>
    <row r="192" hidden="1" spans="1:27">
      <c r="A192" s="894" t="s">
        <v>1681</v>
      </c>
      <c r="B192" s="894" t="s">
        <v>1682</v>
      </c>
      <c r="C192" s="894" t="s">
        <v>654</v>
      </c>
      <c r="D192" s="894" t="s">
        <v>1683</v>
      </c>
      <c r="E192" s="351">
        <v>8205.13</v>
      </c>
      <c r="F192" s="351">
        <v>7876.92</v>
      </c>
      <c r="G192" s="351">
        <v>150</v>
      </c>
      <c r="H192" s="351">
        <v>178.21</v>
      </c>
      <c r="I192" s="894" t="s">
        <v>1684</v>
      </c>
      <c r="J192" s="894" t="s">
        <v>773</v>
      </c>
      <c r="K192" s="894" t="s">
        <v>631</v>
      </c>
      <c r="L192" s="894" t="s">
        <v>775</v>
      </c>
      <c r="M192" s="894" t="s">
        <v>1685</v>
      </c>
      <c r="O192" s="894" t="s">
        <v>777</v>
      </c>
      <c r="P192" s="894" t="s">
        <v>777</v>
      </c>
      <c r="Q192" s="894" t="s">
        <v>1686</v>
      </c>
      <c r="R192" s="894" t="s">
        <v>773</v>
      </c>
      <c r="S192" s="894" t="s">
        <v>779</v>
      </c>
      <c r="T192" s="894" t="s">
        <v>780</v>
      </c>
      <c r="U192" s="894" t="s">
        <v>781</v>
      </c>
      <c r="V192" s="894" t="s">
        <v>782</v>
      </c>
      <c r="W192" s="894" t="s">
        <v>783</v>
      </c>
      <c r="AA192" s="894" t="s">
        <v>967</v>
      </c>
    </row>
    <row r="193" hidden="1" spans="1:27">
      <c r="A193" s="894" t="s">
        <v>1687</v>
      </c>
      <c r="B193" s="894" t="s">
        <v>667</v>
      </c>
      <c r="C193" s="894" t="s">
        <v>626</v>
      </c>
      <c r="E193" s="351">
        <v>2521.36</v>
      </c>
      <c r="F193" s="351">
        <v>2420.51</v>
      </c>
      <c r="G193" s="351">
        <v>100.85</v>
      </c>
      <c r="H193" s="351">
        <v>0</v>
      </c>
      <c r="I193" s="894" t="s">
        <v>1688</v>
      </c>
      <c r="J193" s="894" t="s">
        <v>773</v>
      </c>
      <c r="K193" s="894" t="s">
        <v>631</v>
      </c>
      <c r="L193" s="894" t="s">
        <v>775</v>
      </c>
      <c r="M193" s="894" t="s">
        <v>1461</v>
      </c>
      <c r="O193" s="894" t="s">
        <v>777</v>
      </c>
      <c r="P193" s="894" t="s">
        <v>777</v>
      </c>
      <c r="Q193" s="894" t="s">
        <v>1689</v>
      </c>
      <c r="R193" s="894" t="s">
        <v>773</v>
      </c>
      <c r="S193" s="894" t="s">
        <v>779</v>
      </c>
      <c r="T193" s="894" t="s">
        <v>780</v>
      </c>
      <c r="U193" s="894" t="s">
        <v>781</v>
      </c>
      <c r="V193" s="894" t="s">
        <v>782</v>
      </c>
      <c r="W193" s="894" t="s">
        <v>783</v>
      </c>
      <c r="AA193" s="894" t="s">
        <v>967</v>
      </c>
    </row>
    <row r="194" hidden="1" spans="1:27">
      <c r="A194" s="894" t="s">
        <v>1690</v>
      </c>
      <c r="B194" s="894" t="s">
        <v>668</v>
      </c>
      <c r="C194" s="894" t="s">
        <v>626</v>
      </c>
      <c r="E194" s="351">
        <v>2521.37</v>
      </c>
      <c r="F194" s="351">
        <v>2420.52</v>
      </c>
      <c r="G194" s="351">
        <v>100.85</v>
      </c>
      <c r="H194" s="351">
        <v>0</v>
      </c>
      <c r="I194" s="894" t="s">
        <v>1688</v>
      </c>
      <c r="J194" s="894" t="s">
        <v>773</v>
      </c>
      <c r="K194" s="894" t="s">
        <v>631</v>
      </c>
      <c r="L194" s="894" t="s">
        <v>826</v>
      </c>
      <c r="M194" s="894" t="s">
        <v>1529</v>
      </c>
      <c r="O194" s="894" t="s">
        <v>777</v>
      </c>
      <c r="P194" s="894" t="s">
        <v>777</v>
      </c>
      <c r="Q194" s="894" t="s">
        <v>1689</v>
      </c>
      <c r="R194" s="894" t="s">
        <v>773</v>
      </c>
      <c r="S194" s="894" t="s">
        <v>779</v>
      </c>
      <c r="T194" s="894" t="s">
        <v>780</v>
      </c>
      <c r="U194" s="894" t="s">
        <v>781</v>
      </c>
      <c r="V194" s="894" t="s">
        <v>782</v>
      </c>
      <c r="W194" s="894" t="s">
        <v>783</v>
      </c>
      <c r="AA194" s="894" t="s">
        <v>967</v>
      </c>
    </row>
    <row r="195" hidden="1" spans="1:27">
      <c r="A195" s="894" t="s">
        <v>1691</v>
      </c>
      <c r="B195" s="894" t="s">
        <v>669</v>
      </c>
      <c r="C195" s="894" t="s">
        <v>626</v>
      </c>
      <c r="E195" s="351">
        <v>2521.37</v>
      </c>
      <c r="F195" s="351">
        <v>2420.52</v>
      </c>
      <c r="G195" s="351">
        <v>100.85</v>
      </c>
      <c r="H195" s="351">
        <v>0</v>
      </c>
      <c r="I195" s="894" t="s">
        <v>1688</v>
      </c>
      <c r="J195" s="894" t="s">
        <v>773</v>
      </c>
      <c r="K195" s="894" t="s">
        <v>631</v>
      </c>
      <c r="L195" s="894" t="s">
        <v>826</v>
      </c>
      <c r="M195" s="894" t="s">
        <v>1529</v>
      </c>
      <c r="O195" s="894" t="s">
        <v>777</v>
      </c>
      <c r="P195" s="894" t="s">
        <v>777</v>
      </c>
      <c r="Q195" s="894" t="s">
        <v>1689</v>
      </c>
      <c r="R195" s="894" t="s">
        <v>773</v>
      </c>
      <c r="S195" s="894" t="s">
        <v>779</v>
      </c>
      <c r="T195" s="894" t="s">
        <v>780</v>
      </c>
      <c r="U195" s="894" t="s">
        <v>781</v>
      </c>
      <c r="V195" s="894" t="s">
        <v>782</v>
      </c>
      <c r="W195" s="894" t="s">
        <v>783</v>
      </c>
      <c r="AA195" s="894" t="s">
        <v>967</v>
      </c>
    </row>
    <row r="196" spans="1:27">
      <c r="A196" s="894" t="s">
        <v>1692</v>
      </c>
      <c r="B196" s="894" t="s">
        <v>1693</v>
      </c>
      <c r="C196" s="894" t="s">
        <v>1694</v>
      </c>
      <c r="D196" s="894" t="s">
        <v>1695</v>
      </c>
      <c r="E196" s="351">
        <v>198500</v>
      </c>
      <c r="F196" s="351">
        <v>57565</v>
      </c>
      <c r="G196" s="351">
        <v>0</v>
      </c>
      <c r="H196" s="351">
        <v>140935</v>
      </c>
      <c r="I196" s="894" t="s">
        <v>1696</v>
      </c>
      <c r="J196" s="894" t="s">
        <v>839</v>
      </c>
      <c r="K196" s="894" t="s">
        <v>873</v>
      </c>
      <c r="L196" s="894" t="s">
        <v>874</v>
      </c>
      <c r="M196" s="894" t="s">
        <v>874</v>
      </c>
      <c r="O196" s="894" t="s">
        <v>777</v>
      </c>
      <c r="P196" s="894" t="s">
        <v>777</v>
      </c>
      <c r="Q196" s="894" t="s">
        <v>1697</v>
      </c>
      <c r="R196" s="894" t="s">
        <v>1698</v>
      </c>
      <c r="S196" s="894" t="s">
        <v>779</v>
      </c>
      <c r="T196" s="894" t="s">
        <v>780</v>
      </c>
      <c r="U196" s="894" t="s">
        <v>781</v>
      </c>
      <c r="V196" s="894" t="s">
        <v>782</v>
      </c>
      <c r="W196" s="894" t="s">
        <v>783</v>
      </c>
      <c r="AA196" s="894" t="s">
        <v>878</v>
      </c>
    </row>
    <row r="197" hidden="1" spans="1:27">
      <c r="A197" s="894" t="s">
        <v>1699</v>
      </c>
      <c r="B197" s="894" t="s">
        <v>1700</v>
      </c>
      <c r="C197" s="894" t="s">
        <v>1701</v>
      </c>
      <c r="E197" s="351">
        <v>1452.99</v>
      </c>
      <c r="F197" s="351">
        <v>1394.87</v>
      </c>
      <c r="G197" s="351">
        <v>58.12</v>
      </c>
      <c r="H197" s="351">
        <v>0</v>
      </c>
      <c r="I197" s="894" t="s">
        <v>1696</v>
      </c>
      <c r="J197" s="894" t="s">
        <v>773</v>
      </c>
      <c r="K197" s="894" t="s">
        <v>646</v>
      </c>
      <c r="L197" s="894" t="s">
        <v>775</v>
      </c>
      <c r="M197" s="894" t="s">
        <v>1702</v>
      </c>
      <c r="O197" s="894" t="s">
        <v>777</v>
      </c>
      <c r="P197" s="894" t="s">
        <v>777</v>
      </c>
      <c r="Q197" s="894" t="s">
        <v>1547</v>
      </c>
      <c r="R197" s="894" t="s">
        <v>773</v>
      </c>
      <c r="S197" s="894" t="s">
        <v>779</v>
      </c>
      <c r="T197" s="894" t="s">
        <v>780</v>
      </c>
      <c r="U197" s="894" t="s">
        <v>781</v>
      </c>
      <c r="V197" s="894" t="s">
        <v>782</v>
      </c>
      <c r="W197" s="894" t="s">
        <v>783</v>
      </c>
      <c r="AA197" s="894" t="s">
        <v>917</v>
      </c>
    </row>
    <row r="198" hidden="1" spans="1:27">
      <c r="A198" s="894" t="s">
        <v>1703</v>
      </c>
      <c r="B198" s="894" t="s">
        <v>1704</v>
      </c>
      <c r="C198" s="894" t="s">
        <v>1705</v>
      </c>
      <c r="D198" s="894" t="s">
        <v>1706</v>
      </c>
      <c r="E198" s="351">
        <v>273240.11</v>
      </c>
      <c r="F198" s="351">
        <v>262310.51</v>
      </c>
      <c r="G198" s="351">
        <v>10929.6</v>
      </c>
      <c r="H198" s="351">
        <v>0</v>
      </c>
      <c r="I198" s="894" t="s">
        <v>1707</v>
      </c>
      <c r="J198" s="894" t="s">
        <v>839</v>
      </c>
      <c r="K198" s="894" t="s">
        <v>1708</v>
      </c>
      <c r="L198" s="894" t="s">
        <v>775</v>
      </c>
      <c r="M198" s="894" t="s">
        <v>1709</v>
      </c>
      <c r="O198" s="894" t="s">
        <v>777</v>
      </c>
      <c r="P198" s="894" t="s">
        <v>777</v>
      </c>
      <c r="Q198" s="894" t="s">
        <v>1710</v>
      </c>
      <c r="R198" s="894" t="s">
        <v>839</v>
      </c>
      <c r="S198" s="894" t="s">
        <v>779</v>
      </c>
      <c r="T198" s="894" t="s">
        <v>780</v>
      </c>
      <c r="U198" s="894" t="s">
        <v>781</v>
      </c>
      <c r="V198" s="894" t="s">
        <v>782</v>
      </c>
      <c r="W198" s="894" t="s">
        <v>783</v>
      </c>
      <c r="AA198" s="894" t="s">
        <v>1711</v>
      </c>
    </row>
    <row r="199" hidden="1" spans="1:27">
      <c r="A199" s="894" t="s">
        <v>1712</v>
      </c>
      <c r="B199" s="894" t="s">
        <v>1713</v>
      </c>
      <c r="C199" s="894" t="s">
        <v>1714</v>
      </c>
      <c r="D199" s="894" t="s">
        <v>1715</v>
      </c>
      <c r="E199" s="351">
        <v>256500</v>
      </c>
      <c r="F199" s="351">
        <v>246240</v>
      </c>
      <c r="G199" s="351">
        <v>10260</v>
      </c>
      <c r="H199" s="351">
        <v>0</v>
      </c>
      <c r="I199" s="894" t="s">
        <v>1716</v>
      </c>
      <c r="J199" s="894" t="s">
        <v>773</v>
      </c>
      <c r="K199" s="894" t="s">
        <v>774</v>
      </c>
      <c r="L199" s="894" t="s">
        <v>826</v>
      </c>
      <c r="M199" s="894" t="s">
        <v>826</v>
      </c>
      <c r="O199" s="894" t="s">
        <v>777</v>
      </c>
      <c r="P199" s="894" t="s">
        <v>777</v>
      </c>
      <c r="Q199" s="894" t="s">
        <v>1717</v>
      </c>
      <c r="R199" s="894" t="s">
        <v>1459</v>
      </c>
      <c r="S199" s="894" t="s">
        <v>779</v>
      </c>
      <c r="T199" s="894" t="s">
        <v>780</v>
      </c>
      <c r="U199" s="894" t="s">
        <v>781</v>
      </c>
      <c r="V199" s="894" t="s">
        <v>782</v>
      </c>
      <c r="W199" s="894" t="s">
        <v>783</v>
      </c>
      <c r="AA199" s="894" t="s">
        <v>784</v>
      </c>
    </row>
    <row r="200" hidden="1" spans="1:27">
      <c r="A200" s="894" t="s">
        <v>1718</v>
      </c>
      <c r="B200" s="894" t="s">
        <v>1719</v>
      </c>
      <c r="C200" s="894" t="s">
        <v>631</v>
      </c>
      <c r="D200" s="894" t="s">
        <v>629</v>
      </c>
      <c r="E200" s="351">
        <v>2606.84</v>
      </c>
      <c r="F200" s="351">
        <v>2502.57</v>
      </c>
      <c r="G200" s="351">
        <v>104.27</v>
      </c>
      <c r="H200" s="351">
        <v>0</v>
      </c>
      <c r="I200" s="894" t="s">
        <v>1720</v>
      </c>
      <c r="J200" s="894" t="s">
        <v>773</v>
      </c>
      <c r="K200" s="894" t="s">
        <v>631</v>
      </c>
      <c r="L200" s="894" t="s">
        <v>775</v>
      </c>
      <c r="M200" s="894" t="s">
        <v>1461</v>
      </c>
      <c r="O200" s="894" t="s">
        <v>777</v>
      </c>
      <c r="P200" s="894" t="s">
        <v>777</v>
      </c>
      <c r="Q200" s="894" t="s">
        <v>1721</v>
      </c>
      <c r="R200" s="894" t="s">
        <v>1459</v>
      </c>
      <c r="S200" s="894" t="s">
        <v>779</v>
      </c>
      <c r="T200" s="894" t="s">
        <v>780</v>
      </c>
      <c r="U200" s="894" t="s">
        <v>781</v>
      </c>
      <c r="V200" s="894" t="s">
        <v>782</v>
      </c>
      <c r="W200" s="894" t="s">
        <v>783</v>
      </c>
      <c r="AA200" s="894" t="s">
        <v>967</v>
      </c>
    </row>
    <row r="201" hidden="1" spans="1:27">
      <c r="A201" s="894" t="s">
        <v>1722</v>
      </c>
      <c r="B201" s="894" t="s">
        <v>1723</v>
      </c>
      <c r="C201" s="894" t="s">
        <v>631</v>
      </c>
      <c r="D201" s="894" t="s">
        <v>629</v>
      </c>
      <c r="E201" s="351">
        <v>2564.11</v>
      </c>
      <c r="F201" s="351">
        <v>2461.55</v>
      </c>
      <c r="G201" s="351">
        <v>102.56</v>
      </c>
      <c r="H201" s="351">
        <v>0</v>
      </c>
      <c r="I201" s="894" t="s">
        <v>1720</v>
      </c>
      <c r="J201" s="894" t="s">
        <v>773</v>
      </c>
      <c r="K201" s="894" t="s">
        <v>631</v>
      </c>
      <c r="L201" s="894" t="s">
        <v>775</v>
      </c>
      <c r="M201" s="894" t="s">
        <v>1724</v>
      </c>
      <c r="O201" s="894" t="s">
        <v>777</v>
      </c>
      <c r="P201" s="894" t="s">
        <v>777</v>
      </c>
      <c r="Q201" s="894" t="s">
        <v>1725</v>
      </c>
      <c r="R201" s="894" t="s">
        <v>1459</v>
      </c>
      <c r="S201" s="894" t="s">
        <v>779</v>
      </c>
      <c r="T201" s="894" t="s">
        <v>780</v>
      </c>
      <c r="U201" s="894" t="s">
        <v>781</v>
      </c>
      <c r="V201" s="894" t="s">
        <v>782</v>
      </c>
      <c r="W201" s="894" t="s">
        <v>783</v>
      </c>
      <c r="AA201" s="894" t="s">
        <v>967</v>
      </c>
    </row>
    <row r="202" hidden="1" spans="1:27">
      <c r="A202" s="894" t="s">
        <v>1726</v>
      </c>
      <c r="B202" s="894" t="s">
        <v>1727</v>
      </c>
      <c r="C202" s="894" t="s">
        <v>631</v>
      </c>
      <c r="D202" s="894" t="s">
        <v>629</v>
      </c>
      <c r="E202" s="351">
        <v>2564.1</v>
      </c>
      <c r="F202" s="351">
        <v>2461.54</v>
      </c>
      <c r="G202" s="351">
        <v>102.56</v>
      </c>
      <c r="H202" s="351">
        <v>0</v>
      </c>
      <c r="I202" s="894" t="s">
        <v>1720</v>
      </c>
      <c r="J202" s="894" t="s">
        <v>773</v>
      </c>
      <c r="K202" s="894" t="s">
        <v>631</v>
      </c>
      <c r="L202" s="894" t="s">
        <v>775</v>
      </c>
      <c r="M202" s="894" t="s">
        <v>1728</v>
      </c>
      <c r="O202" s="894" t="s">
        <v>777</v>
      </c>
      <c r="P202" s="894" t="s">
        <v>777</v>
      </c>
      <c r="Q202" s="894" t="s">
        <v>1725</v>
      </c>
      <c r="R202" s="894" t="s">
        <v>1459</v>
      </c>
      <c r="S202" s="894" t="s">
        <v>779</v>
      </c>
      <c r="T202" s="894" t="s">
        <v>780</v>
      </c>
      <c r="U202" s="894" t="s">
        <v>781</v>
      </c>
      <c r="V202" s="894" t="s">
        <v>782</v>
      </c>
      <c r="W202" s="894" t="s">
        <v>783</v>
      </c>
      <c r="AA202" s="894" t="s">
        <v>967</v>
      </c>
    </row>
    <row r="203" hidden="1" spans="1:27">
      <c r="A203" s="894" t="s">
        <v>1729</v>
      </c>
      <c r="B203" s="894" t="s">
        <v>1730</v>
      </c>
      <c r="C203" s="894" t="s">
        <v>631</v>
      </c>
      <c r="D203" s="894" t="s">
        <v>629</v>
      </c>
      <c r="E203" s="351">
        <v>2564.1</v>
      </c>
      <c r="F203" s="351">
        <v>2461.54</v>
      </c>
      <c r="G203" s="351">
        <v>102.56</v>
      </c>
      <c r="H203" s="351">
        <v>0</v>
      </c>
      <c r="I203" s="894" t="s">
        <v>1720</v>
      </c>
      <c r="J203" s="894" t="s">
        <v>773</v>
      </c>
      <c r="K203" s="894" t="s">
        <v>631</v>
      </c>
      <c r="L203" s="894" t="s">
        <v>775</v>
      </c>
      <c r="M203" s="894" t="s">
        <v>1731</v>
      </c>
      <c r="O203" s="894" t="s">
        <v>777</v>
      </c>
      <c r="P203" s="894" t="s">
        <v>777</v>
      </c>
      <c r="Q203" s="894" t="s">
        <v>1725</v>
      </c>
      <c r="R203" s="894" t="s">
        <v>1459</v>
      </c>
      <c r="S203" s="894" t="s">
        <v>779</v>
      </c>
      <c r="T203" s="894" t="s">
        <v>780</v>
      </c>
      <c r="U203" s="894" t="s">
        <v>781</v>
      </c>
      <c r="V203" s="894" t="s">
        <v>782</v>
      </c>
      <c r="W203" s="894" t="s">
        <v>783</v>
      </c>
      <c r="AA203" s="894" t="s">
        <v>967</v>
      </c>
    </row>
    <row r="204" spans="1:27">
      <c r="A204" s="894" t="s">
        <v>1732</v>
      </c>
      <c r="B204" s="894" t="s">
        <v>1733</v>
      </c>
      <c r="C204" s="894" t="s">
        <v>1734</v>
      </c>
      <c r="D204" s="894" t="s">
        <v>1735</v>
      </c>
      <c r="E204" s="351">
        <v>9384.62</v>
      </c>
      <c r="F204" s="351">
        <v>9009.24</v>
      </c>
      <c r="G204" s="351">
        <v>375.38</v>
      </c>
      <c r="H204" s="351">
        <v>0</v>
      </c>
      <c r="I204" s="894" t="s">
        <v>1720</v>
      </c>
      <c r="J204" s="894" t="s">
        <v>839</v>
      </c>
      <c r="K204" s="894" t="s">
        <v>1357</v>
      </c>
      <c r="L204" s="894" t="s">
        <v>874</v>
      </c>
      <c r="M204" s="894" t="s">
        <v>1127</v>
      </c>
      <c r="O204" s="894" t="s">
        <v>777</v>
      </c>
      <c r="P204" s="894" t="s">
        <v>777</v>
      </c>
      <c r="Q204" s="894" t="s">
        <v>1736</v>
      </c>
      <c r="R204" s="894" t="s">
        <v>839</v>
      </c>
      <c r="S204" s="894" t="s">
        <v>779</v>
      </c>
      <c r="T204" s="894" t="s">
        <v>780</v>
      </c>
      <c r="U204" s="894" t="s">
        <v>781</v>
      </c>
      <c r="V204" s="894" t="s">
        <v>782</v>
      </c>
      <c r="W204" s="894" t="s">
        <v>783</v>
      </c>
      <c r="AA204" s="894" t="s">
        <v>1359</v>
      </c>
    </row>
    <row r="205" spans="1:27">
      <c r="A205" s="894" t="s">
        <v>1737</v>
      </c>
      <c r="B205" s="894" t="s">
        <v>1738</v>
      </c>
      <c r="C205" s="894" t="s">
        <v>1739</v>
      </c>
      <c r="D205" s="894" t="s">
        <v>1735</v>
      </c>
      <c r="E205" s="351">
        <v>1470.09</v>
      </c>
      <c r="F205" s="351">
        <v>1411.29</v>
      </c>
      <c r="G205" s="351">
        <v>58.8</v>
      </c>
      <c r="H205" s="351">
        <v>0</v>
      </c>
      <c r="I205" s="894" t="s">
        <v>1720</v>
      </c>
      <c r="J205" s="894" t="s">
        <v>839</v>
      </c>
      <c r="K205" s="894" t="s">
        <v>1357</v>
      </c>
      <c r="L205" s="894" t="s">
        <v>874</v>
      </c>
      <c r="M205" s="894" t="s">
        <v>1127</v>
      </c>
      <c r="O205" s="894" t="s">
        <v>777</v>
      </c>
      <c r="P205" s="894" t="s">
        <v>777</v>
      </c>
      <c r="Q205" s="894" t="s">
        <v>1740</v>
      </c>
      <c r="R205" s="894" t="s">
        <v>839</v>
      </c>
      <c r="S205" s="894" t="s">
        <v>779</v>
      </c>
      <c r="T205" s="894" t="s">
        <v>780</v>
      </c>
      <c r="U205" s="894" t="s">
        <v>781</v>
      </c>
      <c r="V205" s="894" t="s">
        <v>782</v>
      </c>
      <c r="W205" s="894" t="s">
        <v>783</v>
      </c>
      <c r="AA205" s="894" t="s">
        <v>1359</v>
      </c>
    </row>
    <row r="206" hidden="1" spans="1:27">
      <c r="A206" s="894" t="s">
        <v>1741</v>
      </c>
      <c r="B206" s="894" t="s">
        <v>1742</v>
      </c>
      <c r="C206" s="894" t="s">
        <v>1743</v>
      </c>
      <c r="E206" s="351">
        <v>1584.61</v>
      </c>
      <c r="F206" s="351">
        <v>1521.23</v>
      </c>
      <c r="G206" s="351">
        <v>63.38</v>
      </c>
      <c r="H206" s="351">
        <v>0</v>
      </c>
      <c r="I206" s="894" t="s">
        <v>1720</v>
      </c>
      <c r="J206" s="894" t="s">
        <v>773</v>
      </c>
      <c r="K206" s="894" t="s">
        <v>774</v>
      </c>
      <c r="L206" s="894" t="s">
        <v>874</v>
      </c>
      <c r="M206" s="894" t="s">
        <v>1127</v>
      </c>
      <c r="O206" s="894" t="s">
        <v>777</v>
      </c>
      <c r="P206" s="894" t="s">
        <v>777</v>
      </c>
      <c r="Q206" s="894" t="s">
        <v>1744</v>
      </c>
      <c r="R206" s="894" t="s">
        <v>773</v>
      </c>
      <c r="S206" s="894" t="s">
        <v>779</v>
      </c>
      <c r="T206" s="894" t="s">
        <v>780</v>
      </c>
      <c r="U206" s="894" t="s">
        <v>781</v>
      </c>
      <c r="V206" s="894" t="s">
        <v>782</v>
      </c>
      <c r="W206" s="894" t="s">
        <v>783</v>
      </c>
      <c r="AA206" s="894" t="s">
        <v>784</v>
      </c>
    </row>
    <row r="207" hidden="1" spans="1:27">
      <c r="A207" s="894" t="s">
        <v>1745</v>
      </c>
      <c r="B207" s="894" t="s">
        <v>1746</v>
      </c>
      <c r="C207" s="894" t="s">
        <v>1743</v>
      </c>
      <c r="E207" s="351">
        <v>1584.62</v>
      </c>
      <c r="F207" s="351">
        <v>1521.24</v>
      </c>
      <c r="G207" s="351">
        <v>0</v>
      </c>
      <c r="H207" s="351">
        <v>63.38</v>
      </c>
      <c r="I207" s="894" t="s">
        <v>1720</v>
      </c>
      <c r="J207" s="894" t="s">
        <v>773</v>
      </c>
      <c r="K207" s="894" t="s">
        <v>774</v>
      </c>
      <c r="L207" s="894" t="s">
        <v>826</v>
      </c>
      <c r="M207" s="894" t="s">
        <v>826</v>
      </c>
      <c r="O207" s="894" t="s">
        <v>777</v>
      </c>
      <c r="P207" s="894" t="s">
        <v>777</v>
      </c>
      <c r="Q207" s="894" t="s">
        <v>1744</v>
      </c>
      <c r="R207" s="894" t="s">
        <v>773</v>
      </c>
      <c r="S207" s="894" t="s">
        <v>779</v>
      </c>
      <c r="T207" s="894" t="s">
        <v>780</v>
      </c>
      <c r="U207" s="894" t="s">
        <v>781</v>
      </c>
      <c r="V207" s="894" t="s">
        <v>782</v>
      </c>
      <c r="W207" s="894" t="s">
        <v>783</v>
      </c>
      <c r="AA207" s="894" t="s">
        <v>784</v>
      </c>
    </row>
    <row r="208" hidden="1" spans="1:27">
      <c r="A208" s="894" t="s">
        <v>1747</v>
      </c>
      <c r="B208" s="894" t="s">
        <v>1748</v>
      </c>
      <c r="C208" s="894" t="s">
        <v>1743</v>
      </c>
      <c r="E208" s="351">
        <v>1989.57</v>
      </c>
      <c r="F208" s="351">
        <v>1909.99</v>
      </c>
      <c r="G208" s="351">
        <v>79.58</v>
      </c>
      <c r="H208" s="351">
        <v>0</v>
      </c>
      <c r="I208" s="894" t="s">
        <v>1720</v>
      </c>
      <c r="J208" s="894" t="s">
        <v>773</v>
      </c>
      <c r="K208" s="894" t="s">
        <v>774</v>
      </c>
      <c r="L208" s="894" t="s">
        <v>775</v>
      </c>
      <c r="M208" s="894" t="s">
        <v>1749</v>
      </c>
      <c r="O208" s="894" t="s">
        <v>777</v>
      </c>
      <c r="P208" s="894" t="s">
        <v>777</v>
      </c>
      <c r="Q208" s="894" t="s">
        <v>1750</v>
      </c>
      <c r="R208" s="894" t="s">
        <v>773</v>
      </c>
      <c r="S208" s="894" t="s">
        <v>779</v>
      </c>
      <c r="T208" s="894" t="s">
        <v>780</v>
      </c>
      <c r="U208" s="894" t="s">
        <v>781</v>
      </c>
      <c r="V208" s="894" t="s">
        <v>782</v>
      </c>
      <c r="W208" s="894" t="s">
        <v>783</v>
      </c>
      <c r="AA208" s="894" t="s">
        <v>784</v>
      </c>
    </row>
    <row r="209" hidden="1" spans="1:27">
      <c r="A209" s="894" t="s">
        <v>1751</v>
      </c>
      <c r="B209" s="894" t="s">
        <v>1752</v>
      </c>
      <c r="C209" s="894" t="s">
        <v>1743</v>
      </c>
      <c r="E209" s="351">
        <v>6012.74</v>
      </c>
      <c r="F209" s="351">
        <v>5772.23</v>
      </c>
      <c r="G209" s="351">
        <v>240.51</v>
      </c>
      <c r="H209" s="351">
        <v>0</v>
      </c>
      <c r="I209" s="894" t="s">
        <v>1720</v>
      </c>
      <c r="J209" s="894" t="s">
        <v>773</v>
      </c>
      <c r="K209" s="894" t="s">
        <v>774</v>
      </c>
      <c r="L209" s="894" t="s">
        <v>775</v>
      </c>
      <c r="M209" s="894" t="s">
        <v>1753</v>
      </c>
      <c r="O209" s="894" t="s">
        <v>777</v>
      </c>
      <c r="P209" s="894" t="s">
        <v>777</v>
      </c>
      <c r="Q209" s="894" t="s">
        <v>1754</v>
      </c>
      <c r="R209" s="894" t="s">
        <v>773</v>
      </c>
      <c r="S209" s="894" t="s">
        <v>779</v>
      </c>
      <c r="T209" s="894" t="s">
        <v>780</v>
      </c>
      <c r="U209" s="894" t="s">
        <v>781</v>
      </c>
      <c r="V209" s="894" t="s">
        <v>782</v>
      </c>
      <c r="W209" s="894" t="s">
        <v>783</v>
      </c>
      <c r="AA209" s="894" t="s">
        <v>784</v>
      </c>
    </row>
    <row r="210" hidden="1" spans="1:27">
      <c r="A210" s="894" t="s">
        <v>1755</v>
      </c>
      <c r="B210" s="894" t="s">
        <v>1756</v>
      </c>
      <c r="C210" s="894" t="s">
        <v>1757</v>
      </c>
      <c r="E210" s="351">
        <v>3333.33</v>
      </c>
      <c r="F210" s="351">
        <v>3200</v>
      </c>
      <c r="G210" s="351">
        <v>133.33</v>
      </c>
      <c r="H210" s="351">
        <v>0</v>
      </c>
      <c r="I210" s="894" t="s">
        <v>1720</v>
      </c>
      <c r="J210" s="894" t="s">
        <v>773</v>
      </c>
      <c r="K210" s="894" t="s">
        <v>774</v>
      </c>
      <c r="L210" s="894" t="s">
        <v>775</v>
      </c>
      <c r="M210" s="894" t="s">
        <v>1753</v>
      </c>
      <c r="O210" s="894" t="s">
        <v>777</v>
      </c>
      <c r="P210" s="894" t="s">
        <v>777</v>
      </c>
      <c r="Q210" s="894" t="s">
        <v>1758</v>
      </c>
      <c r="R210" s="894" t="s">
        <v>773</v>
      </c>
      <c r="S210" s="894" t="s">
        <v>779</v>
      </c>
      <c r="T210" s="894" t="s">
        <v>780</v>
      </c>
      <c r="U210" s="894" t="s">
        <v>781</v>
      </c>
      <c r="V210" s="894" t="s">
        <v>782</v>
      </c>
      <c r="W210" s="894" t="s">
        <v>783</v>
      </c>
      <c r="AA210" s="894" t="s">
        <v>784</v>
      </c>
    </row>
    <row r="211" spans="1:27">
      <c r="A211" s="894" t="s">
        <v>1759</v>
      </c>
      <c r="B211" s="894" t="s">
        <v>1760</v>
      </c>
      <c r="C211" s="894" t="s">
        <v>1761</v>
      </c>
      <c r="E211" s="351">
        <v>59035.89</v>
      </c>
      <c r="F211" s="351">
        <v>56674.45</v>
      </c>
      <c r="G211" s="351">
        <v>2361.44</v>
      </c>
      <c r="H211" s="351">
        <v>0</v>
      </c>
      <c r="I211" s="894" t="s">
        <v>1720</v>
      </c>
      <c r="J211" s="894" t="s">
        <v>839</v>
      </c>
      <c r="K211" s="894" t="s">
        <v>1025</v>
      </c>
      <c r="L211" s="894" t="s">
        <v>958</v>
      </c>
      <c r="M211" s="894" t="s">
        <v>1127</v>
      </c>
      <c r="O211" s="894" t="s">
        <v>777</v>
      </c>
      <c r="P211" s="894" t="s">
        <v>777</v>
      </c>
      <c r="Q211" s="894" t="s">
        <v>1762</v>
      </c>
      <c r="R211" s="894" t="s">
        <v>839</v>
      </c>
      <c r="S211" s="894" t="s">
        <v>779</v>
      </c>
      <c r="T211" s="894" t="s">
        <v>780</v>
      </c>
      <c r="U211" s="894" t="s">
        <v>781</v>
      </c>
      <c r="V211" s="894" t="s">
        <v>782</v>
      </c>
      <c r="W211" s="894" t="s">
        <v>783</v>
      </c>
      <c r="AA211" s="894" t="s">
        <v>1029</v>
      </c>
    </row>
    <row r="212" hidden="1" spans="1:27">
      <c r="A212" s="894" t="s">
        <v>1763</v>
      </c>
      <c r="B212" s="894" t="s">
        <v>670</v>
      </c>
      <c r="C212" s="894" t="s">
        <v>671</v>
      </c>
      <c r="D212" s="894" t="s">
        <v>672</v>
      </c>
      <c r="E212" s="351">
        <v>4324.79</v>
      </c>
      <c r="F212" s="351">
        <v>4151.8</v>
      </c>
      <c r="G212" s="351">
        <v>172.99</v>
      </c>
      <c r="H212" s="351">
        <v>0</v>
      </c>
      <c r="I212" s="894" t="s">
        <v>1720</v>
      </c>
      <c r="J212" s="894" t="s">
        <v>773</v>
      </c>
      <c r="K212" s="894" t="s">
        <v>807</v>
      </c>
      <c r="L212" s="894" t="s">
        <v>826</v>
      </c>
      <c r="M212" s="894" t="s">
        <v>826</v>
      </c>
      <c r="O212" s="894" t="s">
        <v>777</v>
      </c>
      <c r="P212" s="894" t="s">
        <v>777</v>
      </c>
      <c r="Q212" s="894" t="s">
        <v>1764</v>
      </c>
      <c r="R212" s="894" t="s">
        <v>1459</v>
      </c>
      <c r="S212" s="894" t="s">
        <v>779</v>
      </c>
      <c r="T212" s="894" t="s">
        <v>780</v>
      </c>
      <c r="U212" s="894" t="s">
        <v>781</v>
      </c>
      <c r="V212" s="894" t="s">
        <v>782</v>
      </c>
      <c r="W212" s="894" t="s">
        <v>783</v>
      </c>
      <c r="AA212" s="894" t="s">
        <v>808</v>
      </c>
    </row>
    <row r="213" hidden="1" spans="1:27">
      <c r="A213" s="894" t="s">
        <v>1765</v>
      </c>
      <c r="B213" s="894" t="s">
        <v>1766</v>
      </c>
      <c r="C213" s="894" t="s">
        <v>807</v>
      </c>
      <c r="D213" s="894" t="s">
        <v>1767</v>
      </c>
      <c r="E213" s="351">
        <v>4572.65</v>
      </c>
      <c r="F213" s="351">
        <v>4389.74</v>
      </c>
      <c r="G213" s="351">
        <v>182.91</v>
      </c>
      <c r="H213" s="351">
        <v>0</v>
      </c>
      <c r="I213" s="894" t="s">
        <v>1720</v>
      </c>
      <c r="J213" s="894" t="s">
        <v>773</v>
      </c>
      <c r="K213" s="894" t="s">
        <v>807</v>
      </c>
      <c r="L213" s="894" t="s">
        <v>826</v>
      </c>
      <c r="M213" s="894" t="s">
        <v>826</v>
      </c>
      <c r="O213" s="894" t="s">
        <v>777</v>
      </c>
      <c r="P213" s="894" t="s">
        <v>777</v>
      </c>
      <c r="Q213" s="894" t="s">
        <v>1768</v>
      </c>
      <c r="R213" s="894" t="s">
        <v>773</v>
      </c>
      <c r="S213" s="894" t="s">
        <v>779</v>
      </c>
      <c r="T213" s="894" t="s">
        <v>780</v>
      </c>
      <c r="U213" s="894" t="s">
        <v>781</v>
      </c>
      <c r="V213" s="894" t="s">
        <v>782</v>
      </c>
      <c r="W213" s="894" t="s">
        <v>783</v>
      </c>
      <c r="AA213" s="894" t="s">
        <v>808</v>
      </c>
    </row>
    <row r="214" spans="1:27">
      <c r="A214" s="894" t="s">
        <v>1769</v>
      </c>
      <c r="B214" s="894" t="s">
        <v>1770</v>
      </c>
      <c r="C214" s="894" t="s">
        <v>1771</v>
      </c>
      <c r="D214" s="894" t="s">
        <v>1772</v>
      </c>
      <c r="E214" s="351">
        <v>10085.47</v>
      </c>
      <c r="F214" s="351">
        <v>2722.95</v>
      </c>
      <c r="G214" s="351">
        <v>0</v>
      </c>
      <c r="H214" s="351">
        <v>7362.52</v>
      </c>
      <c r="I214" s="894" t="s">
        <v>1720</v>
      </c>
      <c r="J214" s="894" t="s">
        <v>839</v>
      </c>
      <c r="K214" s="894" t="s">
        <v>1008</v>
      </c>
      <c r="L214" s="894" t="s">
        <v>874</v>
      </c>
      <c r="M214" s="894" t="s">
        <v>1009</v>
      </c>
      <c r="O214" s="894" t="s">
        <v>777</v>
      </c>
      <c r="P214" s="894" t="s">
        <v>777</v>
      </c>
      <c r="Q214" s="894" t="s">
        <v>1773</v>
      </c>
      <c r="R214" s="894" t="s">
        <v>1774</v>
      </c>
      <c r="S214" s="894" t="s">
        <v>779</v>
      </c>
      <c r="T214" s="894" t="s">
        <v>780</v>
      </c>
      <c r="U214" s="894" t="s">
        <v>781</v>
      </c>
      <c r="V214" s="894" t="s">
        <v>782</v>
      </c>
      <c r="W214" s="894" t="s">
        <v>783</v>
      </c>
      <c r="AA214" s="894" t="s">
        <v>1012</v>
      </c>
    </row>
    <row r="215" hidden="1" spans="1:27">
      <c r="A215" s="894" t="s">
        <v>1775</v>
      </c>
      <c r="B215" s="894" t="s">
        <v>1776</v>
      </c>
      <c r="C215" s="894" t="s">
        <v>599</v>
      </c>
      <c r="E215" s="351">
        <v>5598.29</v>
      </c>
      <c r="F215" s="351">
        <v>5374.36</v>
      </c>
      <c r="G215" s="351">
        <v>200</v>
      </c>
      <c r="H215" s="351">
        <v>23.93</v>
      </c>
      <c r="I215" s="894" t="s">
        <v>1777</v>
      </c>
      <c r="J215" s="894" t="s">
        <v>773</v>
      </c>
      <c r="K215" s="894" t="s">
        <v>631</v>
      </c>
      <c r="L215" s="894" t="s">
        <v>874</v>
      </c>
      <c r="M215" s="894" t="s">
        <v>1127</v>
      </c>
      <c r="O215" s="894" t="s">
        <v>777</v>
      </c>
      <c r="P215" s="894" t="s">
        <v>777</v>
      </c>
      <c r="Q215" s="894" t="s">
        <v>1778</v>
      </c>
      <c r="R215" s="894" t="s">
        <v>773</v>
      </c>
      <c r="S215" s="894" t="s">
        <v>779</v>
      </c>
      <c r="T215" s="894" t="s">
        <v>780</v>
      </c>
      <c r="U215" s="894" t="s">
        <v>781</v>
      </c>
      <c r="V215" s="894" t="s">
        <v>782</v>
      </c>
      <c r="W215" s="894" t="s">
        <v>783</v>
      </c>
      <c r="AA215" s="894" t="s">
        <v>967</v>
      </c>
    </row>
    <row r="216" hidden="1" spans="1:27">
      <c r="A216" s="894" t="s">
        <v>1779</v>
      </c>
      <c r="B216" s="894" t="s">
        <v>673</v>
      </c>
      <c r="C216" s="894" t="s">
        <v>674</v>
      </c>
      <c r="D216" s="894" t="s">
        <v>675</v>
      </c>
      <c r="E216" s="351">
        <v>4256.41</v>
      </c>
      <c r="F216" s="351">
        <v>4086.15</v>
      </c>
      <c r="G216" s="351">
        <v>170.26</v>
      </c>
      <c r="H216" s="351">
        <v>0</v>
      </c>
      <c r="I216" s="894" t="s">
        <v>1780</v>
      </c>
      <c r="J216" s="894" t="s">
        <v>773</v>
      </c>
      <c r="K216" s="894" t="s">
        <v>807</v>
      </c>
      <c r="L216" s="894" t="s">
        <v>874</v>
      </c>
      <c r="M216" s="894" t="s">
        <v>1127</v>
      </c>
      <c r="O216" s="894" t="s">
        <v>777</v>
      </c>
      <c r="P216" s="894" t="s">
        <v>777</v>
      </c>
      <c r="Q216" s="894" t="s">
        <v>1781</v>
      </c>
      <c r="R216" s="894" t="s">
        <v>773</v>
      </c>
      <c r="S216" s="894" t="s">
        <v>779</v>
      </c>
      <c r="T216" s="894" t="s">
        <v>780</v>
      </c>
      <c r="U216" s="894" t="s">
        <v>781</v>
      </c>
      <c r="V216" s="894" t="s">
        <v>782</v>
      </c>
      <c r="W216" s="894" t="s">
        <v>783</v>
      </c>
      <c r="AA216" s="894" t="s">
        <v>808</v>
      </c>
    </row>
    <row r="217" hidden="1" spans="1:27">
      <c r="A217" s="894" t="s">
        <v>1782</v>
      </c>
      <c r="B217" s="894" t="s">
        <v>1783</v>
      </c>
      <c r="C217" s="894" t="s">
        <v>674</v>
      </c>
      <c r="D217" s="894" t="s">
        <v>672</v>
      </c>
      <c r="E217" s="351">
        <v>2632.48</v>
      </c>
      <c r="F217" s="351">
        <v>2527.18</v>
      </c>
      <c r="G217" s="351">
        <v>105.3</v>
      </c>
      <c r="H217" s="351">
        <v>0</v>
      </c>
      <c r="I217" s="894" t="s">
        <v>1780</v>
      </c>
      <c r="J217" s="894" t="s">
        <v>773</v>
      </c>
      <c r="K217" s="894" t="s">
        <v>807</v>
      </c>
      <c r="L217" s="894" t="s">
        <v>826</v>
      </c>
      <c r="M217" s="894" t="s">
        <v>1784</v>
      </c>
      <c r="O217" s="894" t="s">
        <v>777</v>
      </c>
      <c r="P217" s="894" t="s">
        <v>777</v>
      </c>
      <c r="Q217" s="894" t="s">
        <v>1785</v>
      </c>
      <c r="R217" s="894" t="s">
        <v>1459</v>
      </c>
      <c r="S217" s="894" t="s">
        <v>779</v>
      </c>
      <c r="T217" s="894" t="s">
        <v>780</v>
      </c>
      <c r="U217" s="894" t="s">
        <v>781</v>
      </c>
      <c r="V217" s="894" t="s">
        <v>782</v>
      </c>
      <c r="W217" s="894" t="s">
        <v>783</v>
      </c>
      <c r="AA217" s="894" t="s">
        <v>808</v>
      </c>
    </row>
    <row r="218" hidden="1" spans="1:27">
      <c r="A218" s="894" t="s">
        <v>1786</v>
      </c>
      <c r="B218" s="894" t="s">
        <v>1787</v>
      </c>
      <c r="C218" s="894" t="s">
        <v>599</v>
      </c>
      <c r="D218" s="894" t="s">
        <v>1788</v>
      </c>
      <c r="E218" s="351">
        <v>3803.42</v>
      </c>
      <c r="F218" s="351">
        <v>3651.28</v>
      </c>
      <c r="G218" s="351">
        <v>152.14</v>
      </c>
      <c r="H218" s="351">
        <v>0</v>
      </c>
      <c r="I218" s="894" t="s">
        <v>1789</v>
      </c>
      <c r="J218" s="894" t="s">
        <v>773</v>
      </c>
      <c r="K218" s="894" t="s">
        <v>631</v>
      </c>
      <c r="L218" s="894" t="s">
        <v>775</v>
      </c>
      <c r="M218" s="894" t="s">
        <v>1790</v>
      </c>
      <c r="O218" s="894" t="s">
        <v>777</v>
      </c>
      <c r="P218" s="894" t="s">
        <v>777</v>
      </c>
      <c r="Q218" s="894" t="s">
        <v>1791</v>
      </c>
      <c r="R218" s="894" t="s">
        <v>773</v>
      </c>
      <c r="S218" s="894" t="s">
        <v>779</v>
      </c>
      <c r="T218" s="894" t="s">
        <v>780</v>
      </c>
      <c r="U218" s="894" t="s">
        <v>781</v>
      </c>
      <c r="V218" s="894" t="s">
        <v>782</v>
      </c>
      <c r="W218" s="894" t="s">
        <v>783</v>
      </c>
      <c r="AA218" s="894" t="s">
        <v>967</v>
      </c>
    </row>
    <row r="219" hidden="1" spans="1:27">
      <c r="A219" s="894" t="s">
        <v>1792</v>
      </c>
      <c r="B219" s="894" t="s">
        <v>1793</v>
      </c>
      <c r="C219" s="894" t="s">
        <v>1794</v>
      </c>
      <c r="E219" s="351">
        <v>2735.04</v>
      </c>
      <c r="F219" s="351">
        <v>2625.64</v>
      </c>
      <c r="G219" s="351">
        <v>109.4</v>
      </c>
      <c r="H219" s="351">
        <v>0</v>
      </c>
      <c r="I219" s="894" t="s">
        <v>1789</v>
      </c>
      <c r="J219" s="894" t="s">
        <v>773</v>
      </c>
      <c r="K219" s="894" t="s">
        <v>774</v>
      </c>
      <c r="L219" s="894" t="s">
        <v>775</v>
      </c>
      <c r="M219" s="894" t="s">
        <v>1461</v>
      </c>
      <c r="O219" s="894" t="s">
        <v>777</v>
      </c>
      <c r="P219" s="894" t="s">
        <v>777</v>
      </c>
      <c r="Q219" s="894" t="s">
        <v>1795</v>
      </c>
      <c r="R219" s="894" t="s">
        <v>773</v>
      </c>
      <c r="S219" s="894" t="s">
        <v>779</v>
      </c>
      <c r="T219" s="894" t="s">
        <v>780</v>
      </c>
      <c r="U219" s="894" t="s">
        <v>781</v>
      </c>
      <c r="V219" s="894" t="s">
        <v>782</v>
      </c>
      <c r="W219" s="894" t="s">
        <v>783</v>
      </c>
      <c r="AA219" s="894" t="s">
        <v>784</v>
      </c>
    </row>
    <row r="220" hidden="1" spans="1:27">
      <c r="A220" s="894" t="s">
        <v>1796</v>
      </c>
      <c r="B220" s="894" t="s">
        <v>1797</v>
      </c>
      <c r="C220" s="894" t="s">
        <v>646</v>
      </c>
      <c r="E220" s="351">
        <v>726.5</v>
      </c>
      <c r="F220" s="351">
        <v>697.44</v>
      </c>
      <c r="G220" s="351">
        <v>29.06</v>
      </c>
      <c r="H220" s="351">
        <v>0</v>
      </c>
      <c r="I220" s="894" t="s">
        <v>1789</v>
      </c>
      <c r="J220" s="894" t="s">
        <v>773</v>
      </c>
      <c r="K220" s="894" t="s">
        <v>646</v>
      </c>
      <c r="L220" s="894" t="s">
        <v>775</v>
      </c>
      <c r="M220" s="894" t="s">
        <v>1461</v>
      </c>
      <c r="O220" s="894" t="s">
        <v>777</v>
      </c>
      <c r="P220" s="894" t="s">
        <v>777</v>
      </c>
      <c r="Q220" s="894" t="s">
        <v>1798</v>
      </c>
      <c r="R220" s="894" t="s">
        <v>773</v>
      </c>
      <c r="S220" s="894" t="s">
        <v>779</v>
      </c>
      <c r="T220" s="894" t="s">
        <v>780</v>
      </c>
      <c r="U220" s="894" t="s">
        <v>781</v>
      </c>
      <c r="V220" s="894" t="s">
        <v>782</v>
      </c>
      <c r="W220" s="894" t="s">
        <v>783</v>
      </c>
      <c r="AA220" s="894" t="s">
        <v>917</v>
      </c>
    </row>
    <row r="221" hidden="1" spans="1:27">
      <c r="A221" s="894" t="s">
        <v>1799</v>
      </c>
      <c r="B221" s="894" t="s">
        <v>1800</v>
      </c>
      <c r="C221" s="894" t="s">
        <v>631</v>
      </c>
      <c r="D221" s="894" t="s">
        <v>1801</v>
      </c>
      <c r="E221" s="351">
        <v>2948.72</v>
      </c>
      <c r="F221" s="351">
        <v>2830.77</v>
      </c>
      <c r="G221" s="351">
        <v>117.95</v>
      </c>
      <c r="H221" s="351">
        <v>0</v>
      </c>
      <c r="I221" s="894" t="s">
        <v>1789</v>
      </c>
      <c r="J221" s="894" t="s">
        <v>773</v>
      </c>
      <c r="K221" s="894" t="s">
        <v>631</v>
      </c>
      <c r="L221" s="894" t="s">
        <v>775</v>
      </c>
      <c r="M221" s="894" t="s">
        <v>112</v>
      </c>
      <c r="O221" s="894" t="s">
        <v>777</v>
      </c>
      <c r="P221" s="894" t="s">
        <v>777</v>
      </c>
      <c r="Q221" s="894" t="s">
        <v>1468</v>
      </c>
      <c r="R221" s="894" t="s">
        <v>1459</v>
      </c>
      <c r="S221" s="894" t="s">
        <v>779</v>
      </c>
      <c r="T221" s="894" t="s">
        <v>780</v>
      </c>
      <c r="U221" s="894" t="s">
        <v>781</v>
      </c>
      <c r="V221" s="894" t="s">
        <v>782</v>
      </c>
      <c r="W221" s="894" t="s">
        <v>783</v>
      </c>
      <c r="AA221" s="894" t="s">
        <v>967</v>
      </c>
    </row>
    <row r="222" hidden="1" spans="1:27">
      <c r="A222" s="894" t="s">
        <v>1802</v>
      </c>
      <c r="B222" s="894" t="s">
        <v>1803</v>
      </c>
      <c r="C222" s="894" t="s">
        <v>594</v>
      </c>
      <c r="E222" s="351">
        <v>2897.43</v>
      </c>
      <c r="F222" s="351">
        <v>2781.53</v>
      </c>
      <c r="G222" s="351">
        <v>115.9</v>
      </c>
      <c r="H222" s="351">
        <v>0</v>
      </c>
      <c r="I222" s="894" t="s">
        <v>1789</v>
      </c>
      <c r="J222" s="894" t="s">
        <v>773</v>
      </c>
      <c r="K222" s="894" t="s">
        <v>631</v>
      </c>
      <c r="L222" s="894" t="s">
        <v>775</v>
      </c>
      <c r="M222" s="894" t="s">
        <v>1804</v>
      </c>
      <c r="O222" s="894" t="s">
        <v>777</v>
      </c>
      <c r="P222" s="894" t="s">
        <v>777</v>
      </c>
      <c r="Q222" s="894" t="s">
        <v>1805</v>
      </c>
      <c r="R222" s="894" t="s">
        <v>1459</v>
      </c>
      <c r="S222" s="894" t="s">
        <v>779</v>
      </c>
      <c r="T222" s="894" t="s">
        <v>780</v>
      </c>
      <c r="U222" s="894" t="s">
        <v>781</v>
      </c>
      <c r="V222" s="894" t="s">
        <v>782</v>
      </c>
      <c r="W222" s="894" t="s">
        <v>783</v>
      </c>
      <c r="AA222" s="894" t="s">
        <v>967</v>
      </c>
    </row>
    <row r="223" hidden="1" spans="1:27">
      <c r="A223" s="894" t="s">
        <v>1806</v>
      </c>
      <c r="B223" s="894" t="s">
        <v>1807</v>
      </c>
      <c r="C223" s="894" t="s">
        <v>594</v>
      </c>
      <c r="E223" s="351">
        <v>2897.44</v>
      </c>
      <c r="F223" s="351">
        <v>2781.54</v>
      </c>
      <c r="G223" s="351">
        <v>115.9</v>
      </c>
      <c r="H223" s="351">
        <v>0</v>
      </c>
      <c r="I223" s="894" t="s">
        <v>1789</v>
      </c>
      <c r="J223" s="894" t="s">
        <v>773</v>
      </c>
      <c r="K223" s="894" t="s">
        <v>631</v>
      </c>
      <c r="L223" s="894" t="s">
        <v>775</v>
      </c>
      <c r="M223" s="894" t="s">
        <v>1808</v>
      </c>
      <c r="O223" s="894" t="s">
        <v>777</v>
      </c>
      <c r="P223" s="894" t="s">
        <v>777</v>
      </c>
      <c r="Q223" s="894" t="s">
        <v>1805</v>
      </c>
      <c r="R223" s="894" t="s">
        <v>1459</v>
      </c>
      <c r="S223" s="894" t="s">
        <v>779</v>
      </c>
      <c r="T223" s="894" t="s">
        <v>780</v>
      </c>
      <c r="U223" s="894" t="s">
        <v>781</v>
      </c>
      <c r="V223" s="894" t="s">
        <v>782</v>
      </c>
      <c r="W223" s="894" t="s">
        <v>783</v>
      </c>
      <c r="AA223" s="894" t="s">
        <v>967</v>
      </c>
    </row>
    <row r="224" hidden="1" spans="1:27">
      <c r="A224" s="894" t="s">
        <v>1809</v>
      </c>
      <c r="B224" s="894" t="s">
        <v>1810</v>
      </c>
      <c r="C224" s="894" t="s">
        <v>594</v>
      </c>
      <c r="E224" s="351">
        <v>2897.44</v>
      </c>
      <c r="F224" s="351">
        <v>2781.54</v>
      </c>
      <c r="G224" s="351">
        <v>115.9</v>
      </c>
      <c r="H224" s="351">
        <v>0</v>
      </c>
      <c r="I224" s="894" t="s">
        <v>1789</v>
      </c>
      <c r="J224" s="894" t="s">
        <v>773</v>
      </c>
      <c r="K224" s="894" t="s">
        <v>631</v>
      </c>
      <c r="L224" s="894" t="s">
        <v>775</v>
      </c>
      <c r="M224" s="894" t="s">
        <v>1811</v>
      </c>
      <c r="O224" s="894" t="s">
        <v>777</v>
      </c>
      <c r="P224" s="894" t="s">
        <v>777</v>
      </c>
      <c r="Q224" s="894" t="s">
        <v>1805</v>
      </c>
      <c r="R224" s="894" t="s">
        <v>1459</v>
      </c>
      <c r="S224" s="894" t="s">
        <v>779</v>
      </c>
      <c r="T224" s="894" t="s">
        <v>780</v>
      </c>
      <c r="U224" s="894" t="s">
        <v>781</v>
      </c>
      <c r="V224" s="894" t="s">
        <v>782</v>
      </c>
      <c r="W224" s="894" t="s">
        <v>783</v>
      </c>
      <c r="AA224" s="894" t="s">
        <v>967</v>
      </c>
    </row>
    <row r="225" hidden="1" spans="1:27">
      <c r="A225" s="894" t="s">
        <v>1812</v>
      </c>
      <c r="B225" s="894" t="s">
        <v>1813</v>
      </c>
      <c r="C225" s="894" t="s">
        <v>804</v>
      </c>
      <c r="D225" s="894" t="s">
        <v>1814</v>
      </c>
      <c r="E225" s="351">
        <v>3658.12</v>
      </c>
      <c r="F225" s="351">
        <v>3511.8</v>
      </c>
      <c r="G225" s="351">
        <v>146.32</v>
      </c>
      <c r="H225" s="351">
        <v>0</v>
      </c>
      <c r="I225" s="894" t="s">
        <v>1789</v>
      </c>
      <c r="J225" s="894" t="s">
        <v>773</v>
      </c>
      <c r="K225" s="894" t="s">
        <v>807</v>
      </c>
      <c r="L225" s="894" t="s">
        <v>775</v>
      </c>
      <c r="M225" s="894" t="s">
        <v>1815</v>
      </c>
      <c r="O225" s="894" t="s">
        <v>777</v>
      </c>
      <c r="P225" s="894" t="s">
        <v>777</v>
      </c>
      <c r="Q225" s="894" t="s">
        <v>1816</v>
      </c>
      <c r="R225" s="894" t="s">
        <v>1459</v>
      </c>
      <c r="S225" s="894" t="s">
        <v>779</v>
      </c>
      <c r="T225" s="894" t="s">
        <v>780</v>
      </c>
      <c r="U225" s="894" t="s">
        <v>781</v>
      </c>
      <c r="V225" s="894" t="s">
        <v>782</v>
      </c>
      <c r="W225" s="894" t="s">
        <v>783</v>
      </c>
      <c r="AA225" s="894" t="s">
        <v>808</v>
      </c>
    </row>
    <row r="226" hidden="1" spans="1:27">
      <c r="A226" s="894" t="s">
        <v>1817</v>
      </c>
      <c r="B226" s="894" t="s">
        <v>1818</v>
      </c>
      <c r="C226" s="894" t="s">
        <v>1819</v>
      </c>
      <c r="D226" s="894" t="s">
        <v>1820</v>
      </c>
      <c r="E226" s="351">
        <v>6025.64</v>
      </c>
      <c r="F226" s="351">
        <v>5784.61</v>
      </c>
      <c r="G226" s="351">
        <v>241.03</v>
      </c>
      <c r="H226" s="351">
        <v>0</v>
      </c>
      <c r="I226" s="894" t="s">
        <v>1789</v>
      </c>
      <c r="J226" s="894" t="s">
        <v>773</v>
      </c>
      <c r="K226" s="894" t="s">
        <v>774</v>
      </c>
      <c r="L226" s="894" t="s">
        <v>874</v>
      </c>
      <c r="M226" s="894" t="s">
        <v>1127</v>
      </c>
      <c r="O226" s="894" t="s">
        <v>777</v>
      </c>
      <c r="P226" s="894" t="s">
        <v>777</v>
      </c>
      <c r="Q226" s="894" t="s">
        <v>1821</v>
      </c>
      <c r="R226" s="894" t="s">
        <v>773</v>
      </c>
      <c r="S226" s="894" t="s">
        <v>779</v>
      </c>
      <c r="T226" s="894" t="s">
        <v>780</v>
      </c>
      <c r="U226" s="894" t="s">
        <v>781</v>
      </c>
      <c r="V226" s="894" t="s">
        <v>782</v>
      </c>
      <c r="W226" s="894" t="s">
        <v>783</v>
      </c>
      <c r="AA226" s="894" t="s">
        <v>784</v>
      </c>
    </row>
    <row r="227" hidden="1" spans="1:27">
      <c r="A227" s="894" t="s">
        <v>1822</v>
      </c>
      <c r="B227" s="894" t="s">
        <v>1823</v>
      </c>
      <c r="C227" s="894" t="s">
        <v>654</v>
      </c>
      <c r="D227" s="894" t="s">
        <v>1824</v>
      </c>
      <c r="E227" s="351">
        <v>2735.04</v>
      </c>
      <c r="F227" s="351">
        <v>2625.64</v>
      </c>
      <c r="G227" s="351">
        <v>109.4</v>
      </c>
      <c r="H227" s="351">
        <v>0</v>
      </c>
      <c r="I227" s="894" t="s">
        <v>1825</v>
      </c>
      <c r="J227" s="894" t="s">
        <v>773</v>
      </c>
      <c r="K227" s="894" t="s">
        <v>631</v>
      </c>
      <c r="L227" s="894" t="s">
        <v>775</v>
      </c>
      <c r="M227" s="894" t="s">
        <v>1826</v>
      </c>
      <c r="O227" s="894" t="s">
        <v>777</v>
      </c>
      <c r="P227" s="894" t="s">
        <v>777</v>
      </c>
      <c r="Q227" s="894" t="s">
        <v>1795</v>
      </c>
      <c r="R227" s="894" t="s">
        <v>773</v>
      </c>
      <c r="S227" s="894" t="s">
        <v>779</v>
      </c>
      <c r="T227" s="894" t="s">
        <v>780</v>
      </c>
      <c r="U227" s="894" t="s">
        <v>781</v>
      </c>
      <c r="V227" s="894" t="s">
        <v>782</v>
      </c>
      <c r="W227" s="894" t="s">
        <v>783</v>
      </c>
      <c r="AA227" s="894" t="s">
        <v>967</v>
      </c>
    </row>
    <row r="228" hidden="1" spans="1:27">
      <c r="A228" s="894" t="s">
        <v>1827</v>
      </c>
      <c r="B228" s="894" t="s">
        <v>676</v>
      </c>
      <c r="C228" s="894" t="s">
        <v>599</v>
      </c>
      <c r="E228" s="351">
        <v>4145.3</v>
      </c>
      <c r="F228" s="351">
        <v>3979.49</v>
      </c>
      <c r="G228" s="351">
        <v>165.81</v>
      </c>
      <c r="H228" s="351">
        <v>0</v>
      </c>
      <c r="I228" s="894" t="s">
        <v>1825</v>
      </c>
      <c r="J228" s="894" t="s">
        <v>773</v>
      </c>
      <c r="K228" s="894" t="s">
        <v>631</v>
      </c>
      <c r="L228" s="894" t="s">
        <v>775</v>
      </c>
      <c r="M228" s="894" t="s">
        <v>1828</v>
      </c>
      <c r="O228" s="894" t="s">
        <v>777</v>
      </c>
      <c r="P228" s="894" t="s">
        <v>777</v>
      </c>
      <c r="Q228" s="894" t="s">
        <v>1829</v>
      </c>
      <c r="R228" s="894" t="s">
        <v>773</v>
      </c>
      <c r="S228" s="894" t="s">
        <v>779</v>
      </c>
      <c r="T228" s="894" t="s">
        <v>780</v>
      </c>
      <c r="U228" s="894" t="s">
        <v>781</v>
      </c>
      <c r="V228" s="894" t="s">
        <v>782</v>
      </c>
      <c r="W228" s="894" t="s">
        <v>783</v>
      </c>
      <c r="AA228" s="894" t="s">
        <v>967</v>
      </c>
    </row>
    <row r="229" hidden="1" spans="1:27">
      <c r="A229" s="894" t="s">
        <v>1830</v>
      </c>
      <c r="B229" s="894" t="s">
        <v>1831</v>
      </c>
      <c r="C229" s="894" t="s">
        <v>599</v>
      </c>
      <c r="E229" s="351">
        <v>4145.3</v>
      </c>
      <c r="F229" s="351">
        <v>3979.49</v>
      </c>
      <c r="G229" s="351">
        <v>165.81</v>
      </c>
      <c r="H229" s="351">
        <v>0</v>
      </c>
      <c r="I229" s="894" t="s">
        <v>1825</v>
      </c>
      <c r="J229" s="894" t="s">
        <v>773</v>
      </c>
      <c r="K229" s="894" t="s">
        <v>631</v>
      </c>
      <c r="L229" s="894" t="s">
        <v>775</v>
      </c>
      <c r="M229" s="894" t="s">
        <v>1832</v>
      </c>
      <c r="O229" s="894" t="s">
        <v>777</v>
      </c>
      <c r="P229" s="894" t="s">
        <v>777</v>
      </c>
      <c r="Q229" s="894" t="s">
        <v>1829</v>
      </c>
      <c r="R229" s="894" t="s">
        <v>773</v>
      </c>
      <c r="S229" s="894" t="s">
        <v>779</v>
      </c>
      <c r="T229" s="894" t="s">
        <v>780</v>
      </c>
      <c r="U229" s="894" t="s">
        <v>781</v>
      </c>
      <c r="V229" s="894" t="s">
        <v>782</v>
      </c>
      <c r="W229" s="894" t="s">
        <v>783</v>
      </c>
      <c r="AA229" s="894" t="s">
        <v>967</v>
      </c>
    </row>
    <row r="230" spans="1:27">
      <c r="A230" s="894" t="s">
        <v>1833</v>
      </c>
      <c r="B230" s="894" t="s">
        <v>1834</v>
      </c>
      <c r="C230" s="894" t="s">
        <v>1835</v>
      </c>
      <c r="D230" s="894" t="s">
        <v>1836</v>
      </c>
      <c r="E230" s="351">
        <v>27350.43</v>
      </c>
      <c r="F230" s="351">
        <v>26256.41</v>
      </c>
      <c r="G230" s="351">
        <v>1094.02</v>
      </c>
      <c r="H230" s="351">
        <v>0</v>
      </c>
      <c r="I230" s="894" t="s">
        <v>1825</v>
      </c>
      <c r="J230" s="894" t="s">
        <v>839</v>
      </c>
      <c r="K230" s="894" t="s">
        <v>1025</v>
      </c>
      <c r="L230" s="894" t="s">
        <v>958</v>
      </c>
      <c r="M230" s="894" t="s">
        <v>1127</v>
      </c>
      <c r="O230" s="894" t="s">
        <v>777</v>
      </c>
      <c r="P230" s="894" t="s">
        <v>777</v>
      </c>
      <c r="Q230" s="894" t="s">
        <v>1404</v>
      </c>
      <c r="R230" s="894" t="s">
        <v>839</v>
      </c>
      <c r="S230" s="894" t="s">
        <v>779</v>
      </c>
      <c r="T230" s="894" t="s">
        <v>780</v>
      </c>
      <c r="U230" s="894" t="s">
        <v>781</v>
      </c>
      <c r="V230" s="894" t="s">
        <v>782</v>
      </c>
      <c r="W230" s="894" t="s">
        <v>783</v>
      </c>
      <c r="AA230" s="894" t="s">
        <v>1029</v>
      </c>
    </row>
    <row r="231" hidden="1" spans="1:27">
      <c r="A231" s="894" t="s">
        <v>1837</v>
      </c>
      <c r="B231" s="894" t="s">
        <v>587</v>
      </c>
      <c r="C231" s="894" t="s">
        <v>588</v>
      </c>
      <c r="D231" s="894" t="s">
        <v>589</v>
      </c>
      <c r="E231" s="351">
        <v>3717.95</v>
      </c>
      <c r="F231" s="351">
        <v>3569.23</v>
      </c>
      <c r="G231" s="351">
        <v>0</v>
      </c>
      <c r="H231" s="351">
        <v>148.72</v>
      </c>
      <c r="I231" s="894" t="s">
        <v>1838</v>
      </c>
      <c r="J231" s="894" t="s">
        <v>773</v>
      </c>
      <c r="K231" s="894" t="s">
        <v>631</v>
      </c>
      <c r="L231" s="894" t="s">
        <v>826</v>
      </c>
      <c r="M231" s="894" t="s">
        <v>1839</v>
      </c>
      <c r="O231" s="894" t="s">
        <v>777</v>
      </c>
      <c r="P231" s="894" t="s">
        <v>777</v>
      </c>
      <c r="Q231" s="894" t="s">
        <v>1840</v>
      </c>
      <c r="R231" s="894" t="s">
        <v>1459</v>
      </c>
      <c r="S231" s="894" t="s">
        <v>779</v>
      </c>
      <c r="T231" s="894" t="s">
        <v>780</v>
      </c>
      <c r="U231" s="894" t="s">
        <v>781</v>
      </c>
      <c r="V231" s="894" t="s">
        <v>782</v>
      </c>
      <c r="W231" s="894" t="s">
        <v>783</v>
      </c>
      <c r="AA231" s="894" t="s">
        <v>967</v>
      </c>
    </row>
    <row r="232" hidden="1" spans="1:27">
      <c r="A232" s="894" t="s">
        <v>1841</v>
      </c>
      <c r="B232" s="894" t="s">
        <v>1842</v>
      </c>
      <c r="C232" s="894" t="s">
        <v>599</v>
      </c>
      <c r="D232" s="894" t="s">
        <v>600</v>
      </c>
      <c r="E232" s="351">
        <v>3717.95</v>
      </c>
      <c r="F232" s="351">
        <v>3569.23</v>
      </c>
      <c r="G232" s="351">
        <v>0</v>
      </c>
      <c r="H232" s="351">
        <v>148.72</v>
      </c>
      <c r="I232" s="894" t="s">
        <v>1838</v>
      </c>
      <c r="J232" s="894" t="s">
        <v>773</v>
      </c>
      <c r="K232" s="894" t="s">
        <v>631</v>
      </c>
      <c r="L232" s="894" t="s">
        <v>826</v>
      </c>
      <c r="M232" s="894" t="s">
        <v>1843</v>
      </c>
      <c r="O232" s="894" t="s">
        <v>777</v>
      </c>
      <c r="P232" s="894" t="s">
        <v>777</v>
      </c>
      <c r="Q232" s="894" t="s">
        <v>1840</v>
      </c>
      <c r="R232" s="894" t="s">
        <v>1459</v>
      </c>
      <c r="S232" s="894" t="s">
        <v>779</v>
      </c>
      <c r="T232" s="894" t="s">
        <v>780</v>
      </c>
      <c r="U232" s="894" t="s">
        <v>781</v>
      </c>
      <c r="V232" s="894" t="s">
        <v>782</v>
      </c>
      <c r="W232" s="894" t="s">
        <v>783</v>
      </c>
      <c r="AA232" s="894" t="s">
        <v>967</v>
      </c>
    </row>
    <row r="233" hidden="1" spans="1:27">
      <c r="A233" s="894" t="s">
        <v>1844</v>
      </c>
      <c r="B233" s="894" t="s">
        <v>1845</v>
      </c>
      <c r="C233" s="894" t="s">
        <v>1846</v>
      </c>
      <c r="D233" s="894" t="s">
        <v>1847</v>
      </c>
      <c r="E233" s="351">
        <v>11718.29</v>
      </c>
      <c r="F233" s="351">
        <v>11249.56</v>
      </c>
      <c r="G233" s="351">
        <v>0</v>
      </c>
      <c r="H233" s="351">
        <v>468.73</v>
      </c>
      <c r="I233" s="894" t="s">
        <v>1838</v>
      </c>
      <c r="J233" s="894" t="s">
        <v>773</v>
      </c>
      <c r="K233" s="894" t="s">
        <v>631</v>
      </c>
      <c r="L233" s="894" t="s">
        <v>826</v>
      </c>
      <c r="M233" s="894" t="s">
        <v>1784</v>
      </c>
      <c r="O233" s="894" t="s">
        <v>777</v>
      </c>
      <c r="P233" s="894" t="s">
        <v>777</v>
      </c>
      <c r="Q233" s="894" t="s">
        <v>1848</v>
      </c>
      <c r="R233" s="894" t="s">
        <v>773</v>
      </c>
      <c r="S233" s="894" t="s">
        <v>779</v>
      </c>
      <c r="T233" s="894" t="s">
        <v>780</v>
      </c>
      <c r="U233" s="894" t="s">
        <v>781</v>
      </c>
      <c r="V233" s="894" t="s">
        <v>782</v>
      </c>
      <c r="W233" s="894" t="s">
        <v>783</v>
      </c>
      <c r="AA233" s="894" t="s">
        <v>967</v>
      </c>
    </row>
    <row r="234" hidden="1" spans="1:27">
      <c r="A234" s="894" t="s">
        <v>1849</v>
      </c>
      <c r="B234" s="894" t="s">
        <v>1850</v>
      </c>
      <c r="C234" s="894" t="s">
        <v>1851</v>
      </c>
      <c r="D234" s="894" t="s">
        <v>1847</v>
      </c>
      <c r="E234" s="351">
        <v>5859.15</v>
      </c>
      <c r="F234" s="351">
        <v>5624.78</v>
      </c>
      <c r="G234" s="351">
        <v>234.37</v>
      </c>
      <c r="H234" s="351">
        <v>0</v>
      </c>
      <c r="I234" s="894" t="s">
        <v>1838</v>
      </c>
      <c r="J234" s="894" t="s">
        <v>773</v>
      </c>
      <c r="K234" s="894" t="s">
        <v>631</v>
      </c>
      <c r="L234" s="894" t="s">
        <v>775</v>
      </c>
      <c r="M234" s="894" t="s">
        <v>1852</v>
      </c>
      <c r="O234" s="894" t="s">
        <v>777</v>
      </c>
      <c r="P234" s="894" t="s">
        <v>777</v>
      </c>
      <c r="Q234" s="894" t="s">
        <v>1853</v>
      </c>
      <c r="R234" s="894" t="s">
        <v>1459</v>
      </c>
      <c r="S234" s="894" t="s">
        <v>779</v>
      </c>
      <c r="T234" s="894" t="s">
        <v>780</v>
      </c>
      <c r="U234" s="894" t="s">
        <v>781</v>
      </c>
      <c r="V234" s="894" t="s">
        <v>782</v>
      </c>
      <c r="W234" s="894" t="s">
        <v>783</v>
      </c>
      <c r="AA234" s="894" t="s">
        <v>967</v>
      </c>
    </row>
    <row r="235" hidden="1" spans="1:27">
      <c r="A235" s="894" t="s">
        <v>1854</v>
      </c>
      <c r="B235" s="894" t="s">
        <v>1855</v>
      </c>
      <c r="C235" s="894" t="s">
        <v>631</v>
      </c>
      <c r="D235" s="894" t="s">
        <v>1847</v>
      </c>
      <c r="E235" s="351">
        <v>2929.57</v>
      </c>
      <c r="F235" s="351">
        <v>2812.39</v>
      </c>
      <c r="G235" s="351">
        <v>117.18</v>
      </c>
      <c r="H235" s="351">
        <v>0</v>
      </c>
      <c r="I235" s="894" t="s">
        <v>1838</v>
      </c>
      <c r="J235" s="894" t="s">
        <v>773</v>
      </c>
      <c r="K235" s="894" t="s">
        <v>631</v>
      </c>
      <c r="L235" s="894" t="s">
        <v>874</v>
      </c>
      <c r="M235" s="894" t="s">
        <v>1127</v>
      </c>
      <c r="O235" s="894" t="s">
        <v>777</v>
      </c>
      <c r="P235" s="894" t="s">
        <v>777</v>
      </c>
      <c r="Q235" s="894" t="s">
        <v>1856</v>
      </c>
      <c r="R235" s="894" t="s">
        <v>773</v>
      </c>
      <c r="S235" s="894" t="s">
        <v>779</v>
      </c>
      <c r="T235" s="894" t="s">
        <v>780</v>
      </c>
      <c r="U235" s="894" t="s">
        <v>781</v>
      </c>
      <c r="V235" s="894" t="s">
        <v>782</v>
      </c>
      <c r="W235" s="894" t="s">
        <v>783</v>
      </c>
      <c r="AA235" s="894" t="s">
        <v>967</v>
      </c>
    </row>
    <row r="236" hidden="1" spans="1:27">
      <c r="A236" s="894" t="s">
        <v>1857</v>
      </c>
      <c r="B236" s="894" t="s">
        <v>598</v>
      </c>
      <c r="C236" s="894" t="s">
        <v>599</v>
      </c>
      <c r="D236" s="894" t="s">
        <v>600</v>
      </c>
      <c r="E236" s="351">
        <v>5384.62</v>
      </c>
      <c r="F236" s="351">
        <v>5169.24</v>
      </c>
      <c r="G236" s="351">
        <v>200</v>
      </c>
      <c r="H236" s="351">
        <v>15.38</v>
      </c>
      <c r="I236" s="894" t="s">
        <v>1838</v>
      </c>
      <c r="J236" s="894" t="s">
        <v>773</v>
      </c>
      <c r="K236" s="894" t="s">
        <v>631</v>
      </c>
      <c r="L236" s="894" t="s">
        <v>775</v>
      </c>
      <c r="M236" s="894" t="s">
        <v>1858</v>
      </c>
      <c r="O236" s="894" t="s">
        <v>777</v>
      </c>
      <c r="P236" s="894" t="s">
        <v>777</v>
      </c>
      <c r="Q236" s="894" t="s">
        <v>1859</v>
      </c>
      <c r="R236" s="894" t="s">
        <v>773</v>
      </c>
      <c r="S236" s="894" t="s">
        <v>779</v>
      </c>
      <c r="T236" s="894" t="s">
        <v>780</v>
      </c>
      <c r="U236" s="894" t="s">
        <v>781</v>
      </c>
      <c r="V236" s="894" t="s">
        <v>782</v>
      </c>
      <c r="W236" s="894" t="s">
        <v>783</v>
      </c>
      <c r="AA236" s="894" t="s">
        <v>967</v>
      </c>
    </row>
    <row r="237" hidden="1" spans="1:27">
      <c r="A237" s="894" t="s">
        <v>1860</v>
      </c>
      <c r="B237" s="894" t="s">
        <v>601</v>
      </c>
      <c r="C237" s="894" t="s">
        <v>599</v>
      </c>
      <c r="D237" s="894" t="s">
        <v>600</v>
      </c>
      <c r="E237" s="351">
        <v>3760.68</v>
      </c>
      <c r="F237" s="351">
        <v>3610.25</v>
      </c>
      <c r="G237" s="351">
        <v>150.43</v>
      </c>
      <c r="H237" s="351">
        <v>0</v>
      </c>
      <c r="I237" s="894" t="s">
        <v>1838</v>
      </c>
      <c r="J237" s="894" t="s">
        <v>773</v>
      </c>
      <c r="K237" s="894" t="s">
        <v>631</v>
      </c>
      <c r="L237" s="894" t="s">
        <v>775</v>
      </c>
      <c r="M237" s="894" t="s">
        <v>1861</v>
      </c>
      <c r="O237" s="894" t="s">
        <v>777</v>
      </c>
      <c r="P237" s="894" t="s">
        <v>777</v>
      </c>
      <c r="Q237" s="894" t="s">
        <v>1560</v>
      </c>
      <c r="R237" s="894" t="s">
        <v>773</v>
      </c>
      <c r="S237" s="894" t="s">
        <v>779</v>
      </c>
      <c r="T237" s="894" t="s">
        <v>780</v>
      </c>
      <c r="U237" s="894" t="s">
        <v>781</v>
      </c>
      <c r="V237" s="894" t="s">
        <v>782</v>
      </c>
      <c r="W237" s="894" t="s">
        <v>783</v>
      </c>
      <c r="AA237" s="894" t="s">
        <v>967</v>
      </c>
    </row>
    <row r="238" hidden="1" spans="1:27">
      <c r="A238" s="894" t="s">
        <v>1862</v>
      </c>
      <c r="B238" s="894" t="s">
        <v>1863</v>
      </c>
      <c r="C238" s="894" t="s">
        <v>1864</v>
      </c>
      <c r="D238" s="894" t="s">
        <v>1865</v>
      </c>
      <c r="E238" s="351">
        <v>9487.18</v>
      </c>
      <c r="F238" s="351">
        <v>9107.69</v>
      </c>
      <c r="G238" s="351">
        <v>379.49</v>
      </c>
      <c r="H238" s="351">
        <v>0</v>
      </c>
      <c r="I238" s="894" t="s">
        <v>1838</v>
      </c>
      <c r="J238" s="894" t="s">
        <v>773</v>
      </c>
      <c r="K238" s="894" t="s">
        <v>631</v>
      </c>
      <c r="L238" s="894" t="s">
        <v>874</v>
      </c>
      <c r="M238" s="894" t="s">
        <v>1127</v>
      </c>
      <c r="O238" s="894" t="s">
        <v>777</v>
      </c>
      <c r="P238" s="894" t="s">
        <v>777</v>
      </c>
      <c r="Q238" s="894" t="s">
        <v>1866</v>
      </c>
      <c r="R238" s="894" t="s">
        <v>773</v>
      </c>
      <c r="S238" s="894" t="s">
        <v>779</v>
      </c>
      <c r="T238" s="894" t="s">
        <v>780</v>
      </c>
      <c r="U238" s="894" t="s">
        <v>781</v>
      </c>
      <c r="V238" s="894" t="s">
        <v>782</v>
      </c>
      <c r="W238" s="894" t="s">
        <v>783</v>
      </c>
      <c r="AA238" s="894" t="s">
        <v>967</v>
      </c>
    </row>
    <row r="239" hidden="1" spans="1:27">
      <c r="A239" s="894" t="s">
        <v>1867</v>
      </c>
      <c r="B239" s="894" t="s">
        <v>1868</v>
      </c>
      <c r="C239" s="894" t="s">
        <v>631</v>
      </c>
      <c r="D239" s="894" t="s">
        <v>589</v>
      </c>
      <c r="E239" s="351">
        <v>3076.92</v>
      </c>
      <c r="F239" s="351">
        <v>2953.84</v>
      </c>
      <c r="G239" s="351">
        <v>123.08</v>
      </c>
      <c r="H239" s="351">
        <v>0</v>
      </c>
      <c r="I239" s="894" t="s">
        <v>1838</v>
      </c>
      <c r="J239" s="894" t="s">
        <v>773</v>
      </c>
      <c r="K239" s="894" t="s">
        <v>631</v>
      </c>
      <c r="L239" s="894" t="s">
        <v>775</v>
      </c>
      <c r="M239" s="894" t="s">
        <v>1869</v>
      </c>
      <c r="O239" s="894" t="s">
        <v>777</v>
      </c>
      <c r="P239" s="894" t="s">
        <v>777</v>
      </c>
      <c r="Q239" s="894" t="s">
        <v>1680</v>
      </c>
      <c r="R239" s="894" t="s">
        <v>773</v>
      </c>
      <c r="S239" s="894" t="s">
        <v>779</v>
      </c>
      <c r="T239" s="894" t="s">
        <v>780</v>
      </c>
      <c r="U239" s="894" t="s">
        <v>781</v>
      </c>
      <c r="V239" s="894" t="s">
        <v>782</v>
      </c>
      <c r="W239" s="894" t="s">
        <v>783</v>
      </c>
      <c r="AA239" s="894" t="s">
        <v>967</v>
      </c>
    </row>
    <row r="240" hidden="1" spans="1:27">
      <c r="A240" s="894" t="s">
        <v>1870</v>
      </c>
      <c r="B240" s="894" t="s">
        <v>1871</v>
      </c>
      <c r="C240" s="894" t="s">
        <v>631</v>
      </c>
      <c r="D240" s="894" t="s">
        <v>1872</v>
      </c>
      <c r="E240" s="351">
        <v>2521.37</v>
      </c>
      <c r="F240" s="351">
        <v>2420.52</v>
      </c>
      <c r="G240" s="351">
        <v>100.85</v>
      </c>
      <c r="H240" s="351">
        <v>0</v>
      </c>
      <c r="I240" s="894" t="s">
        <v>1838</v>
      </c>
      <c r="J240" s="894" t="s">
        <v>773</v>
      </c>
      <c r="K240" s="894" t="s">
        <v>631</v>
      </c>
      <c r="L240" s="894" t="s">
        <v>775</v>
      </c>
      <c r="M240" s="894" t="s">
        <v>1486</v>
      </c>
      <c r="O240" s="894" t="s">
        <v>777</v>
      </c>
      <c r="P240" s="894" t="s">
        <v>777</v>
      </c>
      <c r="Q240" s="894" t="s">
        <v>1689</v>
      </c>
      <c r="R240" s="894" t="s">
        <v>773</v>
      </c>
      <c r="S240" s="894" t="s">
        <v>779</v>
      </c>
      <c r="T240" s="894" t="s">
        <v>780</v>
      </c>
      <c r="U240" s="894" t="s">
        <v>781</v>
      </c>
      <c r="V240" s="894" t="s">
        <v>782</v>
      </c>
      <c r="W240" s="894" t="s">
        <v>783</v>
      </c>
      <c r="AA240" s="894" t="s">
        <v>967</v>
      </c>
    </row>
    <row r="241" hidden="1" spans="1:27">
      <c r="A241" s="894" t="s">
        <v>1873</v>
      </c>
      <c r="B241" s="894" t="s">
        <v>1874</v>
      </c>
      <c r="C241" s="894" t="s">
        <v>631</v>
      </c>
      <c r="D241" s="894" t="s">
        <v>1872</v>
      </c>
      <c r="E241" s="351">
        <v>2863.25</v>
      </c>
      <c r="F241" s="351">
        <v>2748.72</v>
      </c>
      <c r="G241" s="351">
        <v>114.53</v>
      </c>
      <c r="H241" s="351">
        <v>0</v>
      </c>
      <c r="I241" s="894" t="s">
        <v>1838</v>
      </c>
      <c r="J241" s="894" t="s">
        <v>773</v>
      </c>
      <c r="K241" s="894" t="s">
        <v>631</v>
      </c>
      <c r="L241" s="894" t="s">
        <v>826</v>
      </c>
      <c r="M241" s="894" t="s">
        <v>826</v>
      </c>
      <c r="O241" s="894" t="s">
        <v>777</v>
      </c>
      <c r="P241" s="894" t="s">
        <v>777</v>
      </c>
      <c r="Q241" s="894" t="s">
        <v>1875</v>
      </c>
      <c r="R241" s="894" t="s">
        <v>773</v>
      </c>
      <c r="S241" s="894" t="s">
        <v>779</v>
      </c>
      <c r="T241" s="894" t="s">
        <v>780</v>
      </c>
      <c r="U241" s="894" t="s">
        <v>781</v>
      </c>
      <c r="V241" s="894" t="s">
        <v>782</v>
      </c>
      <c r="W241" s="894" t="s">
        <v>783</v>
      </c>
      <c r="AA241" s="894" t="s">
        <v>967</v>
      </c>
    </row>
    <row r="242" hidden="1" spans="1:27">
      <c r="A242" s="894" t="s">
        <v>1876</v>
      </c>
      <c r="B242" s="894" t="s">
        <v>1877</v>
      </c>
      <c r="C242" s="894" t="s">
        <v>599</v>
      </c>
      <c r="D242" s="894" t="s">
        <v>597</v>
      </c>
      <c r="E242" s="351">
        <v>3094.02</v>
      </c>
      <c r="F242" s="351">
        <v>2970.26</v>
      </c>
      <c r="G242" s="351">
        <v>123.76</v>
      </c>
      <c r="H242" s="351">
        <v>0</v>
      </c>
      <c r="I242" s="894" t="s">
        <v>1838</v>
      </c>
      <c r="J242" s="894" t="s">
        <v>773</v>
      </c>
      <c r="K242" s="894" t="s">
        <v>631</v>
      </c>
      <c r="L242" s="894" t="s">
        <v>775</v>
      </c>
      <c r="M242" s="894" t="s">
        <v>1878</v>
      </c>
      <c r="O242" s="894" t="s">
        <v>777</v>
      </c>
      <c r="P242" s="894" t="s">
        <v>777</v>
      </c>
      <c r="Q242" s="894" t="s">
        <v>1879</v>
      </c>
      <c r="R242" s="894" t="s">
        <v>773</v>
      </c>
      <c r="S242" s="894" t="s">
        <v>779</v>
      </c>
      <c r="T242" s="894" t="s">
        <v>780</v>
      </c>
      <c r="U242" s="894" t="s">
        <v>781</v>
      </c>
      <c r="V242" s="894" t="s">
        <v>782</v>
      </c>
      <c r="W242" s="894" t="s">
        <v>783</v>
      </c>
      <c r="AA242" s="894" t="s">
        <v>967</v>
      </c>
    </row>
    <row r="243" hidden="1" spans="1:27">
      <c r="A243" s="894" t="s">
        <v>1880</v>
      </c>
      <c r="B243" s="894" t="s">
        <v>1881</v>
      </c>
      <c r="C243" s="894" t="s">
        <v>1882</v>
      </c>
      <c r="D243" s="894" t="s">
        <v>1883</v>
      </c>
      <c r="E243" s="351">
        <v>17948.71</v>
      </c>
      <c r="F243" s="351">
        <v>17230.76</v>
      </c>
      <c r="G243" s="351">
        <v>717.95</v>
      </c>
      <c r="H243" s="351">
        <v>0</v>
      </c>
      <c r="I243" s="894" t="s">
        <v>1838</v>
      </c>
      <c r="J243" s="894" t="s">
        <v>773</v>
      </c>
      <c r="K243" s="894" t="s">
        <v>646</v>
      </c>
      <c r="L243" s="894" t="s">
        <v>775</v>
      </c>
      <c r="M243" s="894" t="s">
        <v>1753</v>
      </c>
      <c r="O243" s="894" t="s">
        <v>777</v>
      </c>
      <c r="P243" s="894" t="s">
        <v>777</v>
      </c>
      <c r="Q243" s="894" t="s">
        <v>1884</v>
      </c>
      <c r="R243" s="894" t="s">
        <v>1459</v>
      </c>
      <c r="S243" s="894" t="s">
        <v>779</v>
      </c>
      <c r="T243" s="894" t="s">
        <v>780</v>
      </c>
      <c r="U243" s="894" t="s">
        <v>781</v>
      </c>
      <c r="V243" s="894" t="s">
        <v>782</v>
      </c>
      <c r="W243" s="894" t="s">
        <v>783</v>
      </c>
      <c r="AA243" s="894" t="s">
        <v>917</v>
      </c>
    </row>
    <row r="244" spans="1:27">
      <c r="A244" s="894" t="s">
        <v>1885</v>
      </c>
      <c r="B244" s="894" t="s">
        <v>1886</v>
      </c>
      <c r="C244" s="894" t="s">
        <v>1402</v>
      </c>
      <c r="D244" s="894" t="s">
        <v>1040</v>
      </c>
      <c r="E244" s="351">
        <v>30000</v>
      </c>
      <c r="F244" s="351">
        <v>28800</v>
      </c>
      <c r="G244" s="351">
        <v>1200</v>
      </c>
      <c r="H244" s="351">
        <v>0</v>
      </c>
      <c r="I244" s="894" t="s">
        <v>1838</v>
      </c>
      <c r="J244" s="894" t="s">
        <v>839</v>
      </c>
      <c r="K244" s="894" t="s">
        <v>1008</v>
      </c>
      <c r="L244" s="894" t="s">
        <v>874</v>
      </c>
      <c r="M244" s="894" t="s">
        <v>1009</v>
      </c>
      <c r="O244" s="894" t="s">
        <v>777</v>
      </c>
      <c r="P244" s="894" t="s">
        <v>777</v>
      </c>
      <c r="Q244" s="894" t="s">
        <v>1887</v>
      </c>
      <c r="R244" s="894" t="s">
        <v>839</v>
      </c>
      <c r="S244" s="894" t="s">
        <v>779</v>
      </c>
      <c r="T244" s="894" t="s">
        <v>780</v>
      </c>
      <c r="U244" s="894" t="s">
        <v>781</v>
      </c>
      <c r="V244" s="894" t="s">
        <v>782</v>
      </c>
      <c r="W244" s="894" t="s">
        <v>783</v>
      </c>
      <c r="AA244" s="894" t="s">
        <v>1012</v>
      </c>
    </row>
    <row r="245" hidden="1" spans="1:27">
      <c r="A245" s="894" t="s">
        <v>1888</v>
      </c>
      <c r="B245" s="894" t="s">
        <v>677</v>
      </c>
      <c r="C245" s="894" t="s">
        <v>631</v>
      </c>
      <c r="E245" s="351">
        <v>9085.47</v>
      </c>
      <c r="F245" s="351">
        <v>8722.05</v>
      </c>
      <c r="G245" s="351">
        <v>150</v>
      </c>
      <c r="H245" s="351">
        <v>213.42</v>
      </c>
      <c r="I245" s="894" t="s">
        <v>1889</v>
      </c>
      <c r="J245" s="894" t="s">
        <v>773</v>
      </c>
      <c r="K245" s="894" t="s">
        <v>631</v>
      </c>
      <c r="L245" s="894" t="s">
        <v>775</v>
      </c>
      <c r="M245" s="894" t="s">
        <v>1890</v>
      </c>
      <c r="O245" s="894" t="s">
        <v>777</v>
      </c>
      <c r="P245" s="894" t="s">
        <v>777</v>
      </c>
      <c r="Q245" s="894" t="s">
        <v>1891</v>
      </c>
      <c r="R245" s="894" t="s">
        <v>1459</v>
      </c>
      <c r="S245" s="894" t="s">
        <v>779</v>
      </c>
      <c r="T245" s="894" t="s">
        <v>780</v>
      </c>
      <c r="U245" s="894" t="s">
        <v>781</v>
      </c>
      <c r="V245" s="894" t="s">
        <v>782</v>
      </c>
      <c r="W245" s="894" t="s">
        <v>783</v>
      </c>
      <c r="AA245" s="894" t="s">
        <v>967</v>
      </c>
    </row>
    <row r="246" hidden="1" spans="1:27">
      <c r="A246" s="894" t="s">
        <v>1892</v>
      </c>
      <c r="B246" s="894" t="s">
        <v>678</v>
      </c>
      <c r="C246" s="894" t="s">
        <v>631</v>
      </c>
      <c r="E246" s="351">
        <v>9085.47</v>
      </c>
      <c r="F246" s="351">
        <v>8722.05</v>
      </c>
      <c r="G246" s="351">
        <v>150</v>
      </c>
      <c r="H246" s="351">
        <v>213.42</v>
      </c>
      <c r="I246" s="894" t="s">
        <v>1889</v>
      </c>
      <c r="J246" s="894" t="s">
        <v>773</v>
      </c>
      <c r="K246" s="894" t="s">
        <v>631</v>
      </c>
      <c r="L246" s="894" t="s">
        <v>775</v>
      </c>
      <c r="M246" s="894" t="s">
        <v>1890</v>
      </c>
      <c r="O246" s="894" t="s">
        <v>777</v>
      </c>
      <c r="P246" s="894" t="s">
        <v>777</v>
      </c>
      <c r="Q246" s="894" t="s">
        <v>1891</v>
      </c>
      <c r="R246" s="894" t="s">
        <v>1459</v>
      </c>
      <c r="S246" s="894" t="s">
        <v>779</v>
      </c>
      <c r="T246" s="894" t="s">
        <v>780</v>
      </c>
      <c r="U246" s="894" t="s">
        <v>781</v>
      </c>
      <c r="V246" s="894" t="s">
        <v>782</v>
      </c>
      <c r="W246" s="894" t="s">
        <v>783</v>
      </c>
      <c r="AA246" s="894" t="s">
        <v>967</v>
      </c>
    </row>
    <row r="247" spans="1:27">
      <c r="A247" s="894" t="s">
        <v>1893</v>
      </c>
      <c r="B247" s="894" t="s">
        <v>1894</v>
      </c>
      <c r="C247" s="894" t="s">
        <v>1895</v>
      </c>
      <c r="D247" s="894" t="s">
        <v>1735</v>
      </c>
      <c r="E247" s="351">
        <v>8888.89</v>
      </c>
      <c r="F247" s="351">
        <v>8533.33</v>
      </c>
      <c r="G247" s="351">
        <v>355.56</v>
      </c>
      <c r="H247" s="351">
        <v>0</v>
      </c>
      <c r="I247" s="894" t="s">
        <v>1896</v>
      </c>
      <c r="J247" s="894" t="s">
        <v>839</v>
      </c>
      <c r="K247" s="894" t="s">
        <v>1025</v>
      </c>
      <c r="L247" s="894" t="s">
        <v>958</v>
      </c>
      <c r="M247" s="894" t="s">
        <v>1127</v>
      </c>
      <c r="O247" s="894" t="s">
        <v>777</v>
      </c>
      <c r="P247" s="894" t="s">
        <v>777</v>
      </c>
      <c r="Q247" s="894" t="s">
        <v>1897</v>
      </c>
      <c r="R247" s="894" t="s">
        <v>839</v>
      </c>
      <c r="S247" s="894" t="s">
        <v>779</v>
      </c>
      <c r="T247" s="894" t="s">
        <v>780</v>
      </c>
      <c r="U247" s="894" t="s">
        <v>781</v>
      </c>
      <c r="V247" s="894" t="s">
        <v>782</v>
      </c>
      <c r="W247" s="894" t="s">
        <v>783</v>
      </c>
      <c r="AA247" s="894" t="s">
        <v>1029</v>
      </c>
    </row>
    <row r="248" hidden="1" spans="1:27">
      <c r="A248" s="894" t="s">
        <v>1898</v>
      </c>
      <c r="B248" s="894" t="s">
        <v>1899</v>
      </c>
      <c r="C248" s="894" t="s">
        <v>1900</v>
      </c>
      <c r="D248" s="894" t="s">
        <v>1901</v>
      </c>
      <c r="E248" s="351">
        <v>3401.71</v>
      </c>
      <c r="F248" s="351">
        <v>3265.64</v>
      </c>
      <c r="G248" s="351">
        <v>136.07</v>
      </c>
      <c r="H248" s="351">
        <v>0</v>
      </c>
      <c r="I248" s="894" t="s">
        <v>1896</v>
      </c>
      <c r="J248" s="894" t="s">
        <v>773</v>
      </c>
      <c r="K248" s="894" t="s">
        <v>631</v>
      </c>
      <c r="L248" s="894" t="s">
        <v>775</v>
      </c>
      <c r="M248" s="894" t="s">
        <v>1902</v>
      </c>
      <c r="O248" s="894" t="s">
        <v>777</v>
      </c>
      <c r="P248" s="894" t="s">
        <v>777</v>
      </c>
      <c r="Q248" s="894" t="s">
        <v>1903</v>
      </c>
      <c r="R248" s="894" t="s">
        <v>773</v>
      </c>
      <c r="S248" s="894" t="s">
        <v>779</v>
      </c>
      <c r="T248" s="894" t="s">
        <v>780</v>
      </c>
      <c r="U248" s="894" t="s">
        <v>781</v>
      </c>
      <c r="V248" s="894" t="s">
        <v>782</v>
      </c>
      <c r="W248" s="894" t="s">
        <v>783</v>
      </c>
      <c r="AA248" s="894" t="s">
        <v>967</v>
      </c>
    </row>
    <row r="249" hidden="1" spans="1:27">
      <c r="A249" s="894" t="s">
        <v>1904</v>
      </c>
      <c r="B249" s="894" t="s">
        <v>679</v>
      </c>
      <c r="C249" s="894" t="s">
        <v>646</v>
      </c>
      <c r="E249" s="351">
        <v>1880.34</v>
      </c>
      <c r="F249" s="351">
        <v>1805.13</v>
      </c>
      <c r="G249" s="351">
        <v>75.21</v>
      </c>
      <c r="H249" s="351">
        <v>0</v>
      </c>
      <c r="I249" s="894" t="s">
        <v>1896</v>
      </c>
      <c r="J249" s="894" t="s">
        <v>773</v>
      </c>
      <c r="K249" s="894" t="s">
        <v>646</v>
      </c>
      <c r="L249" s="894" t="s">
        <v>775</v>
      </c>
      <c r="M249" s="894" t="s">
        <v>1905</v>
      </c>
      <c r="O249" s="894" t="s">
        <v>777</v>
      </c>
      <c r="P249" s="894" t="s">
        <v>777</v>
      </c>
      <c r="Q249" s="894" t="s">
        <v>1906</v>
      </c>
      <c r="R249" s="894" t="s">
        <v>773</v>
      </c>
      <c r="S249" s="894" t="s">
        <v>779</v>
      </c>
      <c r="T249" s="894" t="s">
        <v>780</v>
      </c>
      <c r="U249" s="894" t="s">
        <v>781</v>
      </c>
      <c r="V249" s="894" t="s">
        <v>782</v>
      </c>
      <c r="W249" s="894" t="s">
        <v>783</v>
      </c>
      <c r="AA249" s="894" t="s">
        <v>917</v>
      </c>
    </row>
    <row r="250" hidden="1" spans="1:27">
      <c r="A250" s="894" t="s">
        <v>1907</v>
      </c>
      <c r="B250" s="894" t="s">
        <v>680</v>
      </c>
      <c r="C250" s="894" t="s">
        <v>646</v>
      </c>
      <c r="E250" s="351">
        <v>3145.3</v>
      </c>
      <c r="F250" s="351">
        <v>3019.49</v>
      </c>
      <c r="G250" s="351">
        <v>125.81</v>
      </c>
      <c r="H250" s="351">
        <v>0</v>
      </c>
      <c r="I250" s="894" t="s">
        <v>1896</v>
      </c>
      <c r="J250" s="894" t="s">
        <v>773</v>
      </c>
      <c r="K250" s="894" t="s">
        <v>646</v>
      </c>
      <c r="L250" s="894" t="s">
        <v>775</v>
      </c>
      <c r="M250" s="894" t="s">
        <v>1908</v>
      </c>
      <c r="O250" s="894" t="s">
        <v>777</v>
      </c>
      <c r="P250" s="894" t="s">
        <v>777</v>
      </c>
      <c r="Q250" s="894" t="s">
        <v>1909</v>
      </c>
      <c r="R250" s="894" t="s">
        <v>1910</v>
      </c>
      <c r="S250" s="894" t="s">
        <v>779</v>
      </c>
      <c r="T250" s="894" t="s">
        <v>780</v>
      </c>
      <c r="U250" s="894" t="s">
        <v>781</v>
      </c>
      <c r="V250" s="894" t="s">
        <v>782</v>
      </c>
      <c r="W250" s="894" t="s">
        <v>783</v>
      </c>
      <c r="AA250" s="894" t="s">
        <v>917</v>
      </c>
    </row>
    <row r="251" spans="1:27">
      <c r="A251" s="894" t="s">
        <v>1911</v>
      </c>
      <c r="B251" s="894" t="s">
        <v>1912</v>
      </c>
      <c r="C251" s="894" t="s">
        <v>1913</v>
      </c>
      <c r="D251" s="894" t="s">
        <v>1914</v>
      </c>
      <c r="E251" s="351">
        <v>7692.31</v>
      </c>
      <c r="F251" s="351">
        <v>7384.62</v>
      </c>
      <c r="G251" s="351">
        <v>307.69</v>
      </c>
      <c r="H251" s="351">
        <v>0</v>
      </c>
      <c r="I251" s="894" t="s">
        <v>1896</v>
      </c>
      <c r="J251" s="894" t="s">
        <v>839</v>
      </c>
      <c r="K251" s="894" t="s">
        <v>1025</v>
      </c>
      <c r="L251" s="894" t="s">
        <v>958</v>
      </c>
      <c r="M251" s="894" t="s">
        <v>1127</v>
      </c>
      <c r="O251" s="894" t="s">
        <v>777</v>
      </c>
      <c r="P251" s="894" t="s">
        <v>777</v>
      </c>
      <c r="Q251" s="894" t="s">
        <v>1103</v>
      </c>
      <c r="R251" s="894" t="s">
        <v>839</v>
      </c>
      <c r="S251" s="894" t="s">
        <v>779</v>
      </c>
      <c r="T251" s="894" t="s">
        <v>780</v>
      </c>
      <c r="U251" s="894" t="s">
        <v>781</v>
      </c>
      <c r="V251" s="894" t="s">
        <v>782</v>
      </c>
      <c r="W251" s="894" t="s">
        <v>783</v>
      </c>
      <c r="AA251" s="894" t="s">
        <v>1029</v>
      </c>
    </row>
    <row r="252" spans="1:27">
      <c r="A252" s="894" t="s">
        <v>1915</v>
      </c>
      <c r="B252" s="894" t="s">
        <v>1916</v>
      </c>
      <c r="C252" s="894" t="s">
        <v>1917</v>
      </c>
      <c r="D252" s="894" t="s">
        <v>1918</v>
      </c>
      <c r="E252" s="351">
        <v>4957.26</v>
      </c>
      <c r="F252" s="351">
        <v>4758.97</v>
      </c>
      <c r="G252" s="351">
        <v>198.29</v>
      </c>
      <c r="H252" s="351">
        <v>0</v>
      </c>
      <c r="I252" s="894" t="s">
        <v>1896</v>
      </c>
      <c r="J252" s="894" t="s">
        <v>839</v>
      </c>
      <c r="K252" s="894" t="s">
        <v>1025</v>
      </c>
      <c r="L252" s="894" t="s">
        <v>958</v>
      </c>
      <c r="M252" s="894" t="s">
        <v>1127</v>
      </c>
      <c r="O252" s="894" t="s">
        <v>777</v>
      </c>
      <c r="P252" s="894" t="s">
        <v>777</v>
      </c>
      <c r="Q252" s="894" t="s">
        <v>1919</v>
      </c>
      <c r="R252" s="894" t="s">
        <v>839</v>
      </c>
      <c r="S252" s="894" t="s">
        <v>779</v>
      </c>
      <c r="T252" s="894" t="s">
        <v>780</v>
      </c>
      <c r="U252" s="894" t="s">
        <v>781</v>
      </c>
      <c r="V252" s="894" t="s">
        <v>782</v>
      </c>
      <c r="W252" s="894" t="s">
        <v>783</v>
      </c>
      <c r="AA252" s="894" t="s">
        <v>1029</v>
      </c>
    </row>
    <row r="253" hidden="1" spans="1:27">
      <c r="A253" s="894" t="s">
        <v>1920</v>
      </c>
      <c r="B253" s="894" t="s">
        <v>596</v>
      </c>
      <c r="C253" s="894" t="s">
        <v>597</v>
      </c>
      <c r="E253" s="351">
        <v>4017.09</v>
      </c>
      <c r="F253" s="351">
        <v>3856.41</v>
      </c>
      <c r="G253" s="351">
        <v>160.68</v>
      </c>
      <c r="H253" s="351">
        <v>0</v>
      </c>
      <c r="I253" s="894" t="s">
        <v>1921</v>
      </c>
      <c r="J253" s="894" t="s">
        <v>773</v>
      </c>
      <c r="K253" s="894" t="s">
        <v>631</v>
      </c>
      <c r="L253" s="894" t="s">
        <v>775</v>
      </c>
      <c r="M253" s="894" t="s">
        <v>1922</v>
      </c>
      <c r="O253" s="894" t="s">
        <v>777</v>
      </c>
      <c r="P253" s="894" t="s">
        <v>777</v>
      </c>
      <c r="Q253" s="894" t="s">
        <v>1923</v>
      </c>
      <c r="R253" s="894" t="s">
        <v>773</v>
      </c>
      <c r="S253" s="894" t="s">
        <v>779</v>
      </c>
      <c r="T253" s="894" t="s">
        <v>780</v>
      </c>
      <c r="U253" s="894" t="s">
        <v>781</v>
      </c>
      <c r="V253" s="894" t="s">
        <v>782</v>
      </c>
      <c r="W253" s="894" t="s">
        <v>783</v>
      </c>
      <c r="AA253" s="894" t="s">
        <v>967</v>
      </c>
    </row>
    <row r="254" hidden="1" spans="1:27">
      <c r="A254" s="894" t="s">
        <v>1924</v>
      </c>
      <c r="B254" s="894" t="s">
        <v>1925</v>
      </c>
      <c r="C254" s="894" t="s">
        <v>644</v>
      </c>
      <c r="D254" s="894" t="s">
        <v>1926</v>
      </c>
      <c r="E254" s="351">
        <v>1692.3</v>
      </c>
      <c r="F254" s="351">
        <v>1624.61</v>
      </c>
      <c r="G254" s="351">
        <v>67.69</v>
      </c>
      <c r="H254" s="351">
        <v>0</v>
      </c>
      <c r="I254" s="894" t="s">
        <v>1927</v>
      </c>
      <c r="J254" s="894" t="s">
        <v>773</v>
      </c>
      <c r="K254" s="894" t="s">
        <v>646</v>
      </c>
      <c r="L254" s="894" t="s">
        <v>775</v>
      </c>
      <c r="M254" s="894" t="s">
        <v>1928</v>
      </c>
      <c r="O254" s="894" t="s">
        <v>777</v>
      </c>
      <c r="P254" s="894" t="s">
        <v>777</v>
      </c>
      <c r="Q254" s="894" t="s">
        <v>1433</v>
      </c>
      <c r="R254" s="894" t="s">
        <v>773</v>
      </c>
      <c r="S254" s="894" t="s">
        <v>779</v>
      </c>
      <c r="T254" s="894" t="s">
        <v>780</v>
      </c>
      <c r="U254" s="894" t="s">
        <v>781</v>
      </c>
      <c r="V254" s="894" t="s">
        <v>782</v>
      </c>
      <c r="W254" s="894" t="s">
        <v>783</v>
      </c>
      <c r="AA254" s="894" t="s">
        <v>917</v>
      </c>
    </row>
    <row r="255" hidden="1" spans="1:27">
      <c r="A255" s="894" t="s">
        <v>1929</v>
      </c>
      <c r="B255" s="894" t="s">
        <v>1930</v>
      </c>
      <c r="C255" s="894" t="s">
        <v>644</v>
      </c>
      <c r="D255" s="894" t="s">
        <v>1926</v>
      </c>
      <c r="E255" s="351">
        <v>1692.32</v>
      </c>
      <c r="F255" s="351">
        <v>1624.63</v>
      </c>
      <c r="G255" s="351">
        <v>67.69</v>
      </c>
      <c r="H255" s="351">
        <v>0</v>
      </c>
      <c r="I255" s="894" t="s">
        <v>1927</v>
      </c>
      <c r="J255" s="894" t="s">
        <v>773</v>
      </c>
      <c r="K255" s="894" t="s">
        <v>646</v>
      </c>
      <c r="L255" s="894" t="s">
        <v>775</v>
      </c>
      <c r="M255" s="894" t="s">
        <v>1483</v>
      </c>
      <c r="O255" s="894" t="s">
        <v>777</v>
      </c>
      <c r="P255" s="894" t="s">
        <v>777</v>
      </c>
      <c r="Q255" s="894" t="s">
        <v>1433</v>
      </c>
      <c r="R255" s="894" t="s">
        <v>773</v>
      </c>
      <c r="S255" s="894" t="s">
        <v>779</v>
      </c>
      <c r="T255" s="894" t="s">
        <v>780</v>
      </c>
      <c r="U255" s="894" t="s">
        <v>781</v>
      </c>
      <c r="V255" s="894" t="s">
        <v>782</v>
      </c>
      <c r="W255" s="894" t="s">
        <v>783</v>
      </c>
      <c r="AA255" s="894" t="s">
        <v>917</v>
      </c>
    </row>
    <row r="256" hidden="1" spans="1:27">
      <c r="A256" s="894" t="s">
        <v>1931</v>
      </c>
      <c r="B256" s="894" t="s">
        <v>1932</v>
      </c>
      <c r="C256" s="894" t="s">
        <v>644</v>
      </c>
      <c r="D256" s="894" t="s">
        <v>1926</v>
      </c>
      <c r="E256" s="351">
        <v>1692.3</v>
      </c>
      <c r="F256" s="351">
        <v>1624.61</v>
      </c>
      <c r="G256" s="351">
        <v>67.69</v>
      </c>
      <c r="H256" s="351">
        <v>0</v>
      </c>
      <c r="I256" s="894" t="s">
        <v>1927</v>
      </c>
      <c r="J256" s="894" t="s">
        <v>773</v>
      </c>
      <c r="K256" s="894" t="s">
        <v>646</v>
      </c>
      <c r="L256" s="894" t="s">
        <v>1933</v>
      </c>
      <c r="M256" s="894" t="s">
        <v>1934</v>
      </c>
      <c r="O256" s="894" t="s">
        <v>777</v>
      </c>
      <c r="P256" s="894" t="s">
        <v>777</v>
      </c>
      <c r="Q256" s="894" t="s">
        <v>1433</v>
      </c>
      <c r="R256" s="894" t="s">
        <v>773</v>
      </c>
      <c r="S256" s="894" t="s">
        <v>779</v>
      </c>
      <c r="T256" s="894" t="s">
        <v>780</v>
      </c>
      <c r="U256" s="894" t="s">
        <v>781</v>
      </c>
      <c r="V256" s="894" t="s">
        <v>782</v>
      </c>
      <c r="W256" s="894" t="s">
        <v>783</v>
      </c>
      <c r="AA256" s="894" t="s">
        <v>917</v>
      </c>
    </row>
    <row r="257" hidden="1" spans="1:27">
      <c r="A257" s="894" t="s">
        <v>1935</v>
      </c>
      <c r="B257" s="894" t="s">
        <v>1936</v>
      </c>
      <c r="C257" s="894" t="s">
        <v>807</v>
      </c>
      <c r="D257" s="894" t="s">
        <v>1937</v>
      </c>
      <c r="E257" s="351">
        <v>2680</v>
      </c>
      <c r="F257" s="351">
        <v>2572.8</v>
      </c>
      <c r="G257" s="351">
        <v>107.2</v>
      </c>
      <c r="H257" s="351">
        <v>0</v>
      </c>
      <c r="I257" s="894" t="s">
        <v>1938</v>
      </c>
      <c r="J257" s="894" t="s">
        <v>773</v>
      </c>
      <c r="K257" s="894" t="s">
        <v>807</v>
      </c>
      <c r="L257" s="894" t="s">
        <v>841</v>
      </c>
      <c r="M257" s="894" t="s">
        <v>1939</v>
      </c>
      <c r="O257" s="894" t="s">
        <v>777</v>
      </c>
      <c r="P257" s="894" t="s">
        <v>777</v>
      </c>
      <c r="Q257" s="894" t="s">
        <v>1940</v>
      </c>
      <c r="R257" s="894" t="s">
        <v>773</v>
      </c>
      <c r="S257" s="894" t="s">
        <v>779</v>
      </c>
      <c r="T257" s="894" t="s">
        <v>780</v>
      </c>
      <c r="U257" s="894" t="s">
        <v>781</v>
      </c>
      <c r="V257" s="894" t="s">
        <v>782</v>
      </c>
      <c r="W257" s="894" t="s">
        <v>783</v>
      </c>
      <c r="AA257" s="894" t="s">
        <v>808</v>
      </c>
    </row>
    <row r="258" spans="1:27">
      <c r="A258" s="894" t="s">
        <v>1941</v>
      </c>
      <c r="B258" s="894" t="s">
        <v>1942</v>
      </c>
      <c r="C258" s="894" t="s">
        <v>1943</v>
      </c>
      <c r="D258" s="894" t="s">
        <v>1944</v>
      </c>
      <c r="E258" s="351">
        <v>191452.99</v>
      </c>
      <c r="F258" s="351">
        <v>183794.87</v>
      </c>
      <c r="G258" s="351">
        <v>7658.12</v>
      </c>
      <c r="H258" s="351">
        <v>0</v>
      </c>
      <c r="I258" s="894" t="s">
        <v>1945</v>
      </c>
      <c r="J258" s="894" t="s">
        <v>839</v>
      </c>
      <c r="K258" s="894" t="s">
        <v>1025</v>
      </c>
      <c r="L258" s="894" t="s">
        <v>958</v>
      </c>
      <c r="M258" s="894" t="s">
        <v>1026</v>
      </c>
      <c r="O258" s="894" t="s">
        <v>777</v>
      </c>
      <c r="P258" s="894" t="s">
        <v>777</v>
      </c>
      <c r="Q258" s="894" t="s">
        <v>1946</v>
      </c>
      <c r="R258" s="894" t="s">
        <v>1325</v>
      </c>
      <c r="S258" s="894" t="s">
        <v>779</v>
      </c>
      <c r="T258" s="894" t="s">
        <v>780</v>
      </c>
      <c r="U258" s="894" t="s">
        <v>781</v>
      </c>
      <c r="V258" s="894" t="s">
        <v>782</v>
      </c>
      <c r="W258" s="894" t="s">
        <v>783</v>
      </c>
      <c r="AA258" s="894" t="s">
        <v>1029</v>
      </c>
    </row>
    <row r="259" spans="1:27">
      <c r="A259" s="894" t="s">
        <v>1947</v>
      </c>
      <c r="B259" s="894" t="s">
        <v>1948</v>
      </c>
      <c r="C259" s="894" t="s">
        <v>1949</v>
      </c>
      <c r="D259" s="894" t="s">
        <v>1950</v>
      </c>
      <c r="E259" s="351">
        <v>27692.31</v>
      </c>
      <c r="F259" s="351">
        <v>26584.62</v>
      </c>
      <c r="G259" s="351">
        <v>810</v>
      </c>
      <c r="H259" s="351">
        <v>297.69</v>
      </c>
      <c r="I259" s="894" t="s">
        <v>1945</v>
      </c>
      <c r="J259" s="894" t="s">
        <v>839</v>
      </c>
      <c r="K259" s="894" t="s">
        <v>1025</v>
      </c>
      <c r="L259" s="894" t="s">
        <v>958</v>
      </c>
      <c r="M259" s="894" t="s">
        <v>1026</v>
      </c>
      <c r="O259" s="894" t="s">
        <v>777</v>
      </c>
      <c r="P259" s="894" t="s">
        <v>777</v>
      </c>
      <c r="Q259" s="894" t="s">
        <v>1951</v>
      </c>
      <c r="R259" s="894" t="s">
        <v>1952</v>
      </c>
      <c r="S259" s="894" t="s">
        <v>779</v>
      </c>
      <c r="T259" s="894" t="s">
        <v>780</v>
      </c>
      <c r="U259" s="894" t="s">
        <v>781</v>
      </c>
      <c r="V259" s="894" t="s">
        <v>782</v>
      </c>
      <c r="W259" s="894" t="s">
        <v>783</v>
      </c>
      <c r="AA259" s="894" t="s">
        <v>1029</v>
      </c>
    </row>
    <row r="260" spans="1:27">
      <c r="A260" s="894" t="s">
        <v>1953</v>
      </c>
      <c r="B260" s="894" t="s">
        <v>1954</v>
      </c>
      <c r="C260" s="894" t="s">
        <v>1955</v>
      </c>
      <c r="D260" s="894" t="s">
        <v>1956</v>
      </c>
      <c r="E260" s="351">
        <v>2820.51</v>
      </c>
      <c r="F260" s="351">
        <v>2707.69</v>
      </c>
      <c r="G260" s="351">
        <v>20</v>
      </c>
      <c r="H260" s="351">
        <v>92.82</v>
      </c>
      <c r="I260" s="894" t="s">
        <v>1945</v>
      </c>
      <c r="J260" s="894" t="s">
        <v>839</v>
      </c>
      <c r="K260" s="894" t="s">
        <v>1025</v>
      </c>
      <c r="L260" s="894" t="s">
        <v>958</v>
      </c>
      <c r="M260" s="894" t="s">
        <v>1127</v>
      </c>
      <c r="O260" s="894" t="s">
        <v>777</v>
      </c>
      <c r="P260" s="894" t="s">
        <v>777</v>
      </c>
      <c r="Q260" s="894" t="s">
        <v>1957</v>
      </c>
      <c r="R260" s="894" t="s">
        <v>839</v>
      </c>
      <c r="S260" s="894" t="s">
        <v>779</v>
      </c>
      <c r="T260" s="894" t="s">
        <v>780</v>
      </c>
      <c r="U260" s="894" t="s">
        <v>781</v>
      </c>
      <c r="V260" s="894" t="s">
        <v>782</v>
      </c>
      <c r="W260" s="894" t="s">
        <v>783</v>
      </c>
      <c r="AA260" s="894" t="s">
        <v>1029</v>
      </c>
    </row>
    <row r="261" spans="1:27">
      <c r="A261" s="894" t="s">
        <v>1958</v>
      </c>
      <c r="B261" s="894" t="s">
        <v>1959</v>
      </c>
      <c r="C261" s="894" t="s">
        <v>1960</v>
      </c>
      <c r="D261" s="894" t="s">
        <v>1961</v>
      </c>
      <c r="E261" s="351">
        <v>174700.85</v>
      </c>
      <c r="F261" s="351">
        <v>167712.82</v>
      </c>
      <c r="G261" s="351">
        <v>6988.03</v>
      </c>
      <c r="H261" s="351">
        <v>0</v>
      </c>
      <c r="I261" s="894" t="s">
        <v>1945</v>
      </c>
      <c r="J261" s="894" t="s">
        <v>839</v>
      </c>
      <c r="K261" s="894" t="s">
        <v>1025</v>
      </c>
      <c r="L261" s="894" t="s">
        <v>958</v>
      </c>
      <c r="O261" s="894" t="s">
        <v>777</v>
      </c>
      <c r="P261" s="894" t="s">
        <v>777</v>
      </c>
      <c r="Q261" s="894" t="s">
        <v>1962</v>
      </c>
      <c r="R261" s="894" t="s">
        <v>1325</v>
      </c>
      <c r="S261" s="894" t="s">
        <v>779</v>
      </c>
      <c r="T261" s="894" t="s">
        <v>780</v>
      </c>
      <c r="U261" s="894" t="s">
        <v>781</v>
      </c>
      <c r="V261" s="894" t="s">
        <v>782</v>
      </c>
      <c r="W261" s="894" t="s">
        <v>783</v>
      </c>
      <c r="AA261" s="894" t="s">
        <v>1029</v>
      </c>
    </row>
    <row r="262" spans="1:27">
      <c r="A262" s="894" t="s">
        <v>1963</v>
      </c>
      <c r="B262" s="894" t="s">
        <v>1964</v>
      </c>
      <c r="C262" s="894" t="s">
        <v>1965</v>
      </c>
      <c r="D262" s="894" t="s">
        <v>1966</v>
      </c>
      <c r="E262" s="351">
        <v>32307.69</v>
      </c>
      <c r="F262" s="351">
        <v>31015.38</v>
      </c>
      <c r="G262" s="351">
        <v>200</v>
      </c>
      <c r="H262" s="351">
        <v>1092.31</v>
      </c>
      <c r="I262" s="894" t="s">
        <v>1945</v>
      </c>
      <c r="J262" s="894" t="s">
        <v>773</v>
      </c>
      <c r="K262" s="894" t="s">
        <v>774</v>
      </c>
      <c r="L262" s="894" t="s">
        <v>874</v>
      </c>
      <c r="M262" s="894" t="s">
        <v>1127</v>
      </c>
      <c r="O262" s="894" t="s">
        <v>777</v>
      </c>
      <c r="P262" s="894" t="s">
        <v>777</v>
      </c>
      <c r="Q262" s="894" t="s">
        <v>1967</v>
      </c>
      <c r="R262" s="894" t="s">
        <v>773</v>
      </c>
      <c r="S262" s="894" t="s">
        <v>779</v>
      </c>
      <c r="T262" s="894" t="s">
        <v>780</v>
      </c>
      <c r="U262" s="894" t="s">
        <v>781</v>
      </c>
      <c r="V262" s="894" t="s">
        <v>782</v>
      </c>
      <c r="W262" s="894" t="s">
        <v>783</v>
      </c>
      <c r="AA262" s="894" t="s">
        <v>784</v>
      </c>
    </row>
    <row r="263" spans="1:27">
      <c r="A263" s="894" t="s">
        <v>1968</v>
      </c>
      <c r="B263" s="894" t="s">
        <v>1969</v>
      </c>
      <c r="C263" s="894" t="s">
        <v>1970</v>
      </c>
      <c r="D263" s="894" t="s">
        <v>1961</v>
      </c>
      <c r="E263" s="351">
        <v>46923.08</v>
      </c>
      <c r="F263" s="351">
        <v>45046.16</v>
      </c>
      <c r="G263" s="351">
        <v>1876.92</v>
      </c>
      <c r="H263" s="351">
        <v>0</v>
      </c>
      <c r="I263" s="894" t="s">
        <v>1945</v>
      </c>
      <c r="J263" s="894" t="s">
        <v>839</v>
      </c>
      <c r="K263" s="894" t="s">
        <v>1025</v>
      </c>
      <c r="L263" s="894" t="s">
        <v>958</v>
      </c>
      <c r="M263" s="894" t="s">
        <v>1026</v>
      </c>
      <c r="O263" s="894" t="s">
        <v>777</v>
      </c>
      <c r="P263" s="894" t="s">
        <v>777</v>
      </c>
      <c r="Q263" s="894" t="s">
        <v>1971</v>
      </c>
      <c r="R263" s="894" t="s">
        <v>1952</v>
      </c>
      <c r="S263" s="894" t="s">
        <v>779</v>
      </c>
      <c r="T263" s="894" t="s">
        <v>780</v>
      </c>
      <c r="U263" s="894" t="s">
        <v>781</v>
      </c>
      <c r="V263" s="894" t="s">
        <v>782</v>
      </c>
      <c r="W263" s="894" t="s">
        <v>783</v>
      </c>
      <c r="AA263" s="894" t="s">
        <v>1029</v>
      </c>
    </row>
    <row r="264" spans="1:27">
      <c r="A264" s="894" t="s">
        <v>1972</v>
      </c>
      <c r="B264" s="894" t="s">
        <v>1973</v>
      </c>
      <c r="C264" s="894" t="s">
        <v>1974</v>
      </c>
      <c r="D264" s="894" t="s">
        <v>1961</v>
      </c>
      <c r="E264" s="351">
        <v>548717.95</v>
      </c>
      <c r="F264" s="351">
        <v>526769.23</v>
      </c>
      <c r="G264" s="351">
        <v>21948.72</v>
      </c>
      <c r="H264" s="351">
        <v>0</v>
      </c>
      <c r="I264" s="894" t="s">
        <v>1945</v>
      </c>
      <c r="J264" s="894" t="s">
        <v>839</v>
      </c>
      <c r="K264" s="894" t="s">
        <v>1025</v>
      </c>
      <c r="L264" s="894" t="s">
        <v>958</v>
      </c>
      <c r="M264" s="894" t="s">
        <v>1026</v>
      </c>
      <c r="O264" s="894" t="s">
        <v>777</v>
      </c>
      <c r="P264" s="894" t="s">
        <v>777</v>
      </c>
      <c r="Q264" s="894" t="s">
        <v>1975</v>
      </c>
      <c r="R264" s="894" t="s">
        <v>1952</v>
      </c>
      <c r="S264" s="894" t="s">
        <v>779</v>
      </c>
      <c r="T264" s="894" t="s">
        <v>780</v>
      </c>
      <c r="U264" s="894" t="s">
        <v>781</v>
      </c>
      <c r="V264" s="894" t="s">
        <v>782</v>
      </c>
      <c r="W264" s="894" t="s">
        <v>783</v>
      </c>
      <c r="AA264" s="894" t="s">
        <v>1029</v>
      </c>
    </row>
    <row r="265" spans="1:27">
      <c r="A265" s="894" t="s">
        <v>1976</v>
      </c>
      <c r="B265" s="894" t="s">
        <v>1977</v>
      </c>
      <c r="C265" s="894" t="s">
        <v>1970</v>
      </c>
      <c r="D265" s="894" t="s">
        <v>1978</v>
      </c>
      <c r="E265" s="351">
        <v>27179.49</v>
      </c>
      <c r="F265" s="351">
        <v>26092.31</v>
      </c>
      <c r="G265" s="351">
        <v>1087.18</v>
      </c>
      <c r="H265" s="351">
        <v>0</v>
      </c>
      <c r="I265" s="894" t="s">
        <v>1945</v>
      </c>
      <c r="J265" s="894" t="s">
        <v>839</v>
      </c>
      <c r="K265" s="894" t="s">
        <v>1025</v>
      </c>
      <c r="L265" s="894" t="s">
        <v>958</v>
      </c>
      <c r="M265" s="894" t="s">
        <v>1026</v>
      </c>
      <c r="O265" s="894" t="s">
        <v>777</v>
      </c>
      <c r="P265" s="894" t="s">
        <v>777</v>
      </c>
      <c r="Q265" s="894" t="s">
        <v>1979</v>
      </c>
      <c r="R265" s="894" t="s">
        <v>1952</v>
      </c>
      <c r="S265" s="894" t="s">
        <v>779</v>
      </c>
      <c r="T265" s="894" t="s">
        <v>780</v>
      </c>
      <c r="U265" s="894" t="s">
        <v>781</v>
      </c>
      <c r="V265" s="894" t="s">
        <v>782</v>
      </c>
      <c r="W265" s="894" t="s">
        <v>783</v>
      </c>
      <c r="AA265" s="894" t="s">
        <v>1029</v>
      </c>
    </row>
    <row r="266" hidden="1" spans="1:27">
      <c r="A266" s="894" t="s">
        <v>1980</v>
      </c>
      <c r="B266" s="894" t="s">
        <v>1981</v>
      </c>
      <c r="C266" s="894" t="s">
        <v>804</v>
      </c>
      <c r="D266" s="894" t="s">
        <v>1982</v>
      </c>
      <c r="E266" s="351">
        <v>2256.41</v>
      </c>
      <c r="F266" s="351">
        <v>2166.15</v>
      </c>
      <c r="G266" s="351">
        <v>90.26</v>
      </c>
      <c r="H266" s="351">
        <v>0</v>
      </c>
      <c r="I266" s="894" t="s">
        <v>1945</v>
      </c>
      <c r="J266" s="894" t="s">
        <v>773</v>
      </c>
      <c r="K266" s="894" t="s">
        <v>807</v>
      </c>
      <c r="L266" s="894" t="s">
        <v>775</v>
      </c>
      <c r="M266" s="894" t="s">
        <v>1983</v>
      </c>
      <c r="O266" s="894" t="s">
        <v>777</v>
      </c>
      <c r="P266" s="894" t="s">
        <v>777</v>
      </c>
      <c r="Q266" s="894" t="s">
        <v>1984</v>
      </c>
      <c r="R266" s="894" t="s">
        <v>773</v>
      </c>
      <c r="S266" s="894" t="s">
        <v>779</v>
      </c>
      <c r="T266" s="894" t="s">
        <v>780</v>
      </c>
      <c r="U266" s="894" t="s">
        <v>781</v>
      </c>
      <c r="V266" s="894" t="s">
        <v>782</v>
      </c>
      <c r="W266" s="894" t="s">
        <v>783</v>
      </c>
      <c r="AA266" s="894" t="s">
        <v>808</v>
      </c>
    </row>
    <row r="267" spans="1:27">
      <c r="A267" s="894" t="s">
        <v>1985</v>
      </c>
      <c r="B267" s="894" t="s">
        <v>1986</v>
      </c>
      <c r="C267" s="894" t="s">
        <v>1987</v>
      </c>
      <c r="D267" s="894" t="s">
        <v>1988</v>
      </c>
      <c r="E267" s="351">
        <v>85299.15</v>
      </c>
      <c r="F267" s="351">
        <v>81887.18</v>
      </c>
      <c r="G267" s="351">
        <v>3411.97</v>
      </c>
      <c r="H267" s="351">
        <v>0</v>
      </c>
      <c r="I267" s="894" t="s">
        <v>1945</v>
      </c>
      <c r="J267" s="894" t="s">
        <v>839</v>
      </c>
      <c r="K267" s="894" t="s">
        <v>1025</v>
      </c>
      <c r="L267" s="894" t="s">
        <v>958</v>
      </c>
      <c r="M267" s="894" t="s">
        <v>1026</v>
      </c>
      <c r="O267" s="894" t="s">
        <v>777</v>
      </c>
      <c r="P267" s="894" t="s">
        <v>777</v>
      </c>
      <c r="Q267" s="894" t="s">
        <v>1989</v>
      </c>
      <c r="R267" s="894" t="s">
        <v>1952</v>
      </c>
      <c r="S267" s="894" t="s">
        <v>779</v>
      </c>
      <c r="T267" s="894" t="s">
        <v>780</v>
      </c>
      <c r="U267" s="894" t="s">
        <v>781</v>
      </c>
      <c r="V267" s="894" t="s">
        <v>782</v>
      </c>
      <c r="W267" s="894" t="s">
        <v>783</v>
      </c>
      <c r="AA267" s="894" t="s">
        <v>1029</v>
      </c>
    </row>
    <row r="268" hidden="1" spans="1:27">
      <c r="A268" s="894" t="s">
        <v>1990</v>
      </c>
      <c r="B268" s="894" t="s">
        <v>1991</v>
      </c>
      <c r="C268" s="894" t="s">
        <v>1992</v>
      </c>
      <c r="D268" s="894" t="s">
        <v>1992</v>
      </c>
      <c r="E268" s="351">
        <v>3376.07</v>
      </c>
      <c r="F268" s="351">
        <v>3241.03</v>
      </c>
      <c r="G268" s="351">
        <v>135.04</v>
      </c>
      <c r="H268" s="351">
        <v>0</v>
      </c>
      <c r="I268" s="894" t="s">
        <v>1945</v>
      </c>
      <c r="J268" s="894" t="s">
        <v>773</v>
      </c>
      <c r="K268" s="894" t="s">
        <v>631</v>
      </c>
      <c r="L268" s="894" t="s">
        <v>1993</v>
      </c>
      <c r="M268" s="894" t="s">
        <v>1593</v>
      </c>
      <c r="O268" s="894" t="s">
        <v>777</v>
      </c>
      <c r="P268" s="894" t="s">
        <v>777</v>
      </c>
      <c r="Q268" s="894" t="s">
        <v>1994</v>
      </c>
      <c r="R268" s="894" t="s">
        <v>773</v>
      </c>
      <c r="S268" s="894" t="s">
        <v>779</v>
      </c>
      <c r="T268" s="894" t="s">
        <v>780</v>
      </c>
      <c r="U268" s="894" t="s">
        <v>781</v>
      </c>
      <c r="V268" s="894" t="s">
        <v>782</v>
      </c>
      <c r="W268" s="894" t="s">
        <v>783</v>
      </c>
      <c r="AA268" s="894" t="s">
        <v>967</v>
      </c>
    </row>
    <row r="269" spans="1:27">
      <c r="A269" s="894" t="s">
        <v>1995</v>
      </c>
      <c r="B269" s="894" t="s">
        <v>1996</v>
      </c>
      <c r="C269" s="894" t="s">
        <v>1997</v>
      </c>
      <c r="D269" s="894" t="s">
        <v>1998</v>
      </c>
      <c r="E269" s="351">
        <v>299145.28</v>
      </c>
      <c r="F269" s="351">
        <v>287179.47</v>
      </c>
      <c r="G269" s="351">
        <v>11965.81</v>
      </c>
      <c r="H269" s="351">
        <v>0</v>
      </c>
      <c r="I269" s="894" t="s">
        <v>1945</v>
      </c>
      <c r="J269" s="894" t="s">
        <v>839</v>
      </c>
      <c r="K269" s="894" t="s">
        <v>1025</v>
      </c>
      <c r="L269" s="894" t="s">
        <v>958</v>
      </c>
      <c r="M269" s="894" t="s">
        <v>1026</v>
      </c>
      <c r="O269" s="894" t="s">
        <v>777</v>
      </c>
      <c r="P269" s="894" t="s">
        <v>777</v>
      </c>
      <c r="Q269" s="894" t="s">
        <v>1999</v>
      </c>
      <c r="R269" s="894" t="s">
        <v>1325</v>
      </c>
      <c r="S269" s="894" t="s">
        <v>779</v>
      </c>
      <c r="T269" s="894" t="s">
        <v>780</v>
      </c>
      <c r="U269" s="894" t="s">
        <v>781</v>
      </c>
      <c r="V269" s="894" t="s">
        <v>782</v>
      </c>
      <c r="W269" s="894" t="s">
        <v>783</v>
      </c>
      <c r="AA269" s="894" t="s">
        <v>1029</v>
      </c>
    </row>
    <row r="270" spans="1:27">
      <c r="A270" s="894" t="s">
        <v>2000</v>
      </c>
      <c r="B270" s="894" t="s">
        <v>2001</v>
      </c>
      <c r="C270" s="894" t="s">
        <v>1949</v>
      </c>
      <c r="D270" s="894" t="s">
        <v>2002</v>
      </c>
      <c r="E270" s="351">
        <v>27777.78</v>
      </c>
      <c r="F270" s="351">
        <v>26666.67</v>
      </c>
      <c r="G270" s="351">
        <v>810</v>
      </c>
      <c r="H270" s="351">
        <v>301.11</v>
      </c>
      <c r="I270" s="894" t="s">
        <v>1945</v>
      </c>
      <c r="J270" s="894" t="s">
        <v>839</v>
      </c>
      <c r="K270" s="894" t="s">
        <v>1025</v>
      </c>
      <c r="L270" s="894" t="s">
        <v>958</v>
      </c>
      <c r="M270" s="894" t="s">
        <v>1127</v>
      </c>
      <c r="O270" s="894" t="s">
        <v>777</v>
      </c>
      <c r="P270" s="894" t="s">
        <v>777</v>
      </c>
      <c r="Q270" s="894" t="s">
        <v>2003</v>
      </c>
      <c r="R270" s="894" t="s">
        <v>839</v>
      </c>
      <c r="S270" s="894" t="s">
        <v>779</v>
      </c>
      <c r="T270" s="894" t="s">
        <v>780</v>
      </c>
      <c r="U270" s="894" t="s">
        <v>781</v>
      </c>
      <c r="V270" s="894" t="s">
        <v>782</v>
      </c>
      <c r="W270" s="894" t="s">
        <v>783</v>
      </c>
      <c r="AA270" s="894" t="s">
        <v>1029</v>
      </c>
    </row>
    <row r="271" hidden="1" spans="1:27">
      <c r="A271" s="894" t="s">
        <v>2004</v>
      </c>
      <c r="B271" s="894" t="s">
        <v>2005</v>
      </c>
      <c r="C271" s="894" t="s">
        <v>2006</v>
      </c>
      <c r="D271" s="894" t="s">
        <v>2007</v>
      </c>
      <c r="E271" s="351">
        <v>5769.23</v>
      </c>
      <c r="F271" s="351">
        <v>5538.46</v>
      </c>
      <c r="G271" s="351">
        <v>230.77</v>
      </c>
      <c r="H271" s="351">
        <v>0</v>
      </c>
      <c r="I271" s="894" t="s">
        <v>1945</v>
      </c>
      <c r="J271" s="894" t="s">
        <v>773</v>
      </c>
      <c r="K271" s="894" t="s">
        <v>807</v>
      </c>
      <c r="L271" s="894" t="s">
        <v>958</v>
      </c>
      <c r="M271" s="894" t="s">
        <v>1026</v>
      </c>
      <c r="O271" s="894" t="s">
        <v>777</v>
      </c>
      <c r="P271" s="894" t="s">
        <v>777</v>
      </c>
      <c r="Q271" s="894" t="s">
        <v>2008</v>
      </c>
      <c r="R271" s="894" t="s">
        <v>773</v>
      </c>
      <c r="S271" s="894" t="s">
        <v>779</v>
      </c>
      <c r="T271" s="894" t="s">
        <v>780</v>
      </c>
      <c r="U271" s="894" t="s">
        <v>781</v>
      </c>
      <c r="V271" s="894" t="s">
        <v>782</v>
      </c>
      <c r="W271" s="894" t="s">
        <v>783</v>
      </c>
      <c r="AA271" s="894" t="s">
        <v>808</v>
      </c>
    </row>
    <row r="272" hidden="1" spans="1:27">
      <c r="A272" s="894" t="s">
        <v>2009</v>
      </c>
      <c r="B272" s="894" t="s">
        <v>2010</v>
      </c>
      <c r="C272" s="894" t="s">
        <v>2011</v>
      </c>
      <c r="E272" s="351">
        <v>9709.4</v>
      </c>
      <c r="F272" s="351">
        <v>9321.02</v>
      </c>
      <c r="G272" s="351">
        <v>150</v>
      </c>
      <c r="H272" s="351">
        <v>238.38</v>
      </c>
      <c r="I272" s="894" t="s">
        <v>1945</v>
      </c>
      <c r="J272" s="894" t="s">
        <v>773</v>
      </c>
      <c r="K272" s="894" t="s">
        <v>631</v>
      </c>
      <c r="L272" s="894" t="s">
        <v>2012</v>
      </c>
      <c r="M272" s="894" t="s">
        <v>2013</v>
      </c>
      <c r="O272" s="894" t="s">
        <v>777</v>
      </c>
      <c r="P272" s="894" t="s">
        <v>777</v>
      </c>
      <c r="Q272" s="894" t="s">
        <v>2014</v>
      </c>
      <c r="R272" s="894" t="s">
        <v>773</v>
      </c>
      <c r="S272" s="894" t="s">
        <v>779</v>
      </c>
      <c r="T272" s="894" t="s">
        <v>780</v>
      </c>
      <c r="U272" s="894" t="s">
        <v>781</v>
      </c>
      <c r="V272" s="894" t="s">
        <v>782</v>
      </c>
      <c r="W272" s="894" t="s">
        <v>783</v>
      </c>
      <c r="AA272" s="894" t="s">
        <v>967</v>
      </c>
    </row>
    <row r="273" spans="1:27">
      <c r="A273" s="894" t="s">
        <v>2015</v>
      </c>
      <c r="B273" s="894" t="s">
        <v>2016</v>
      </c>
      <c r="C273" s="894" t="s">
        <v>2017</v>
      </c>
      <c r="D273" s="894" t="s">
        <v>1385</v>
      </c>
      <c r="E273" s="351">
        <v>68376.07</v>
      </c>
      <c r="F273" s="351">
        <v>65641.03</v>
      </c>
      <c r="G273" s="351">
        <v>2735.04</v>
      </c>
      <c r="H273" s="351">
        <v>0</v>
      </c>
      <c r="I273" s="894" t="s">
        <v>1945</v>
      </c>
      <c r="J273" s="894" t="s">
        <v>839</v>
      </c>
      <c r="K273" s="894" t="s">
        <v>1025</v>
      </c>
      <c r="L273" s="894" t="s">
        <v>958</v>
      </c>
      <c r="M273" s="894" t="s">
        <v>1026</v>
      </c>
      <c r="O273" s="894" t="s">
        <v>777</v>
      </c>
      <c r="P273" s="894" t="s">
        <v>777</v>
      </c>
      <c r="Q273" s="894" t="s">
        <v>1134</v>
      </c>
      <c r="R273" s="894" t="s">
        <v>1952</v>
      </c>
      <c r="S273" s="894" t="s">
        <v>779</v>
      </c>
      <c r="T273" s="894" t="s">
        <v>780</v>
      </c>
      <c r="U273" s="894" t="s">
        <v>781</v>
      </c>
      <c r="V273" s="894" t="s">
        <v>782</v>
      </c>
      <c r="W273" s="894" t="s">
        <v>783</v>
      </c>
      <c r="AA273" s="894" t="s">
        <v>1029</v>
      </c>
    </row>
    <row r="274" spans="1:27">
      <c r="A274" s="894" t="s">
        <v>2018</v>
      </c>
      <c r="B274" s="894" t="s">
        <v>2019</v>
      </c>
      <c r="C274" s="894" t="s">
        <v>2020</v>
      </c>
      <c r="D274" s="894" t="s">
        <v>2021</v>
      </c>
      <c r="E274" s="351">
        <v>76923.08</v>
      </c>
      <c r="F274" s="351">
        <v>73846.16</v>
      </c>
      <c r="G274" s="351">
        <v>203</v>
      </c>
      <c r="H274" s="351">
        <v>2873.92</v>
      </c>
      <c r="I274" s="894" t="s">
        <v>1945</v>
      </c>
      <c r="J274" s="894" t="s">
        <v>839</v>
      </c>
      <c r="K274" s="894" t="s">
        <v>1025</v>
      </c>
      <c r="L274" s="894" t="s">
        <v>958</v>
      </c>
      <c r="M274" s="894" t="s">
        <v>1026</v>
      </c>
      <c r="O274" s="894" t="s">
        <v>777</v>
      </c>
      <c r="P274" s="894" t="s">
        <v>777</v>
      </c>
      <c r="Q274" s="894" t="s">
        <v>2022</v>
      </c>
      <c r="R274" s="894" t="s">
        <v>1952</v>
      </c>
      <c r="S274" s="894" t="s">
        <v>779</v>
      </c>
      <c r="T274" s="894" t="s">
        <v>780</v>
      </c>
      <c r="U274" s="894" t="s">
        <v>781</v>
      </c>
      <c r="V274" s="894" t="s">
        <v>782</v>
      </c>
      <c r="W274" s="894" t="s">
        <v>783</v>
      </c>
      <c r="AA274" s="894" t="s">
        <v>1029</v>
      </c>
    </row>
    <row r="275" spans="1:27">
      <c r="A275" s="894" t="s">
        <v>2023</v>
      </c>
      <c r="B275" s="894" t="s">
        <v>2024</v>
      </c>
      <c r="C275" s="894" t="s">
        <v>2025</v>
      </c>
      <c r="D275" s="894" t="s">
        <v>2026</v>
      </c>
      <c r="E275" s="351">
        <v>10256.41</v>
      </c>
      <c r="F275" s="351">
        <v>9846.15</v>
      </c>
      <c r="G275" s="351">
        <v>410.26</v>
      </c>
      <c r="H275" s="351">
        <v>0</v>
      </c>
      <c r="I275" s="894" t="s">
        <v>1945</v>
      </c>
      <c r="J275" s="894" t="s">
        <v>839</v>
      </c>
      <c r="K275" s="894" t="s">
        <v>1025</v>
      </c>
      <c r="L275" s="894" t="s">
        <v>958</v>
      </c>
      <c r="M275" s="894" t="s">
        <v>1127</v>
      </c>
      <c r="O275" s="894" t="s">
        <v>777</v>
      </c>
      <c r="P275" s="894" t="s">
        <v>777</v>
      </c>
      <c r="Q275" s="894" t="s">
        <v>2027</v>
      </c>
      <c r="R275" s="894" t="s">
        <v>839</v>
      </c>
      <c r="S275" s="894" t="s">
        <v>779</v>
      </c>
      <c r="T275" s="894" t="s">
        <v>780</v>
      </c>
      <c r="U275" s="894" t="s">
        <v>781</v>
      </c>
      <c r="V275" s="894" t="s">
        <v>782</v>
      </c>
      <c r="W275" s="894" t="s">
        <v>783</v>
      </c>
      <c r="AA275" s="894" t="s">
        <v>1029</v>
      </c>
    </row>
    <row r="276" spans="1:27">
      <c r="A276" s="894" t="s">
        <v>2028</v>
      </c>
      <c r="B276" s="894" t="s">
        <v>2029</v>
      </c>
      <c r="C276" s="894" t="s">
        <v>2030</v>
      </c>
      <c r="E276" s="351">
        <v>46153.84</v>
      </c>
      <c r="F276" s="351">
        <v>44307.69</v>
      </c>
      <c r="G276" s="351">
        <v>1846.15</v>
      </c>
      <c r="H276" s="351">
        <v>0</v>
      </c>
      <c r="I276" s="894" t="s">
        <v>1945</v>
      </c>
      <c r="J276" s="894" t="s">
        <v>839</v>
      </c>
      <c r="K276" s="894" t="s">
        <v>1025</v>
      </c>
      <c r="L276" s="894" t="s">
        <v>958</v>
      </c>
      <c r="M276" s="894" t="s">
        <v>1127</v>
      </c>
      <c r="O276" s="894" t="s">
        <v>777</v>
      </c>
      <c r="P276" s="894" t="s">
        <v>777</v>
      </c>
      <c r="Q276" s="894" t="s">
        <v>1128</v>
      </c>
      <c r="R276" s="894" t="s">
        <v>839</v>
      </c>
      <c r="S276" s="894" t="s">
        <v>779</v>
      </c>
      <c r="T276" s="894" t="s">
        <v>780</v>
      </c>
      <c r="U276" s="894" t="s">
        <v>781</v>
      </c>
      <c r="V276" s="894" t="s">
        <v>782</v>
      </c>
      <c r="W276" s="894" t="s">
        <v>783</v>
      </c>
      <c r="AA276" s="894" t="s">
        <v>1029</v>
      </c>
    </row>
    <row r="277" spans="1:27">
      <c r="A277" s="894" t="s">
        <v>2031</v>
      </c>
      <c r="B277" s="894" t="s">
        <v>2032</v>
      </c>
      <c r="C277" s="894" t="s">
        <v>2033</v>
      </c>
      <c r="D277" s="894" t="s">
        <v>2034</v>
      </c>
      <c r="E277" s="351">
        <v>196581.2</v>
      </c>
      <c r="F277" s="351">
        <v>188717.95</v>
      </c>
      <c r="G277" s="351">
        <v>7863.25</v>
      </c>
      <c r="H277" s="351">
        <v>0</v>
      </c>
      <c r="I277" s="894" t="s">
        <v>1945</v>
      </c>
      <c r="J277" s="894" t="s">
        <v>839</v>
      </c>
      <c r="K277" s="894" t="s">
        <v>1025</v>
      </c>
      <c r="L277" s="894" t="s">
        <v>958</v>
      </c>
      <c r="M277" s="894" t="s">
        <v>1026</v>
      </c>
      <c r="O277" s="894" t="s">
        <v>777</v>
      </c>
      <c r="P277" s="894" t="s">
        <v>777</v>
      </c>
      <c r="Q277" s="894" t="s">
        <v>2035</v>
      </c>
      <c r="R277" s="894" t="s">
        <v>1952</v>
      </c>
      <c r="S277" s="894" t="s">
        <v>779</v>
      </c>
      <c r="T277" s="894" t="s">
        <v>780</v>
      </c>
      <c r="U277" s="894" t="s">
        <v>781</v>
      </c>
      <c r="V277" s="894" t="s">
        <v>782</v>
      </c>
      <c r="W277" s="894" t="s">
        <v>783</v>
      </c>
      <c r="AA277" s="894" t="s">
        <v>1029</v>
      </c>
    </row>
    <row r="278" spans="1:27">
      <c r="A278" s="894" t="s">
        <v>2036</v>
      </c>
      <c r="B278" s="894" t="s">
        <v>2037</v>
      </c>
      <c r="C278" s="894" t="s">
        <v>2038</v>
      </c>
      <c r="D278" s="894" t="s">
        <v>2039</v>
      </c>
      <c r="E278" s="351">
        <v>135042.74</v>
      </c>
      <c r="F278" s="351">
        <v>129641.03</v>
      </c>
      <c r="G278" s="351">
        <v>5401.71</v>
      </c>
      <c r="H278" s="351">
        <v>0</v>
      </c>
      <c r="I278" s="894" t="s">
        <v>1945</v>
      </c>
      <c r="J278" s="894" t="s">
        <v>839</v>
      </c>
      <c r="K278" s="894" t="s">
        <v>1025</v>
      </c>
      <c r="L278" s="894" t="s">
        <v>958</v>
      </c>
      <c r="M278" s="894" t="s">
        <v>1026</v>
      </c>
      <c r="O278" s="894" t="s">
        <v>777</v>
      </c>
      <c r="P278" s="894" t="s">
        <v>777</v>
      </c>
      <c r="Q278" s="894" t="s">
        <v>2040</v>
      </c>
      <c r="R278" s="894" t="s">
        <v>1325</v>
      </c>
      <c r="S278" s="894" t="s">
        <v>779</v>
      </c>
      <c r="T278" s="894" t="s">
        <v>780</v>
      </c>
      <c r="U278" s="894" t="s">
        <v>781</v>
      </c>
      <c r="V278" s="894" t="s">
        <v>782</v>
      </c>
      <c r="W278" s="894" t="s">
        <v>783</v>
      </c>
      <c r="AA278" s="894" t="s">
        <v>1029</v>
      </c>
    </row>
    <row r="279" hidden="1" spans="1:27">
      <c r="A279" s="894" t="s">
        <v>2041</v>
      </c>
      <c r="B279" s="894" t="s">
        <v>2042</v>
      </c>
      <c r="C279" s="894" t="s">
        <v>1992</v>
      </c>
      <c r="D279" s="894" t="s">
        <v>1992</v>
      </c>
      <c r="E279" s="351">
        <v>3376.07</v>
      </c>
      <c r="F279" s="351">
        <v>3241.03</v>
      </c>
      <c r="G279" s="351">
        <v>135.04</v>
      </c>
      <c r="H279" s="351">
        <v>0</v>
      </c>
      <c r="I279" s="894" t="s">
        <v>1945</v>
      </c>
      <c r="J279" s="894" t="s">
        <v>773</v>
      </c>
      <c r="K279" s="894" t="s">
        <v>631</v>
      </c>
      <c r="L279" s="894" t="s">
        <v>826</v>
      </c>
      <c r="M279" s="894" t="s">
        <v>827</v>
      </c>
      <c r="O279" s="894" t="s">
        <v>777</v>
      </c>
      <c r="P279" s="894" t="s">
        <v>777</v>
      </c>
      <c r="Q279" s="894" t="s">
        <v>1994</v>
      </c>
      <c r="R279" s="894" t="s">
        <v>773</v>
      </c>
      <c r="S279" s="894" t="s">
        <v>779</v>
      </c>
      <c r="T279" s="894" t="s">
        <v>780</v>
      </c>
      <c r="U279" s="894" t="s">
        <v>781</v>
      </c>
      <c r="V279" s="894" t="s">
        <v>782</v>
      </c>
      <c r="W279" s="894" t="s">
        <v>783</v>
      </c>
      <c r="AA279" s="894" t="s">
        <v>967</v>
      </c>
    </row>
    <row r="280" spans="1:27">
      <c r="A280" s="894" t="s">
        <v>2043</v>
      </c>
      <c r="B280" s="894" t="s">
        <v>2044</v>
      </c>
      <c r="C280" s="894" t="s">
        <v>2045</v>
      </c>
      <c r="E280" s="351">
        <v>206957.26</v>
      </c>
      <c r="F280" s="351">
        <v>198678.97</v>
      </c>
      <c r="G280" s="351">
        <v>8278.29</v>
      </c>
      <c r="H280" s="351">
        <v>0</v>
      </c>
      <c r="I280" s="894" t="s">
        <v>1945</v>
      </c>
      <c r="J280" s="894" t="s">
        <v>839</v>
      </c>
      <c r="K280" s="894" t="s">
        <v>1025</v>
      </c>
      <c r="L280" s="894" t="s">
        <v>958</v>
      </c>
      <c r="M280" s="894" t="s">
        <v>1026</v>
      </c>
      <c r="O280" s="894" t="s">
        <v>777</v>
      </c>
      <c r="P280" s="894" t="s">
        <v>777</v>
      </c>
      <c r="Q280" s="894" t="s">
        <v>2046</v>
      </c>
      <c r="R280" s="894" t="s">
        <v>1952</v>
      </c>
      <c r="S280" s="894" t="s">
        <v>779</v>
      </c>
      <c r="T280" s="894" t="s">
        <v>780</v>
      </c>
      <c r="U280" s="894" t="s">
        <v>781</v>
      </c>
      <c r="V280" s="894" t="s">
        <v>782</v>
      </c>
      <c r="W280" s="894" t="s">
        <v>783</v>
      </c>
      <c r="AA280" s="894" t="s">
        <v>1029</v>
      </c>
    </row>
    <row r="281" spans="1:27">
      <c r="A281" s="894" t="s">
        <v>2047</v>
      </c>
      <c r="B281" s="894" t="s">
        <v>2048</v>
      </c>
      <c r="C281" s="894" t="s">
        <v>2049</v>
      </c>
      <c r="D281" s="894" t="s">
        <v>2050</v>
      </c>
      <c r="E281" s="351">
        <v>37606.84</v>
      </c>
      <c r="F281" s="351">
        <v>36102.57</v>
      </c>
      <c r="G281" s="351">
        <v>1504.27</v>
      </c>
      <c r="H281" s="351">
        <v>0</v>
      </c>
      <c r="I281" s="894" t="s">
        <v>1945</v>
      </c>
      <c r="J281" s="894" t="s">
        <v>839</v>
      </c>
      <c r="K281" s="894" t="s">
        <v>1008</v>
      </c>
      <c r="L281" s="894" t="s">
        <v>874</v>
      </c>
      <c r="M281" s="894" t="s">
        <v>1009</v>
      </c>
      <c r="O281" s="894" t="s">
        <v>777</v>
      </c>
      <c r="P281" s="894" t="s">
        <v>777</v>
      </c>
      <c r="Q281" s="894" t="s">
        <v>2051</v>
      </c>
      <c r="R281" s="894" t="s">
        <v>839</v>
      </c>
      <c r="S281" s="894" t="s">
        <v>779</v>
      </c>
      <c r="T281" s="894" t="s">
        <v>780</v>
      </c>
      <c r="U281" s="894" t="s">
        <v>781</v>
      </c>
      <c r="V281" s="894" t="s">
        <v>782</v>
      </c>
      <c r="W281" s="894" t="s">
        <v>783</v>
      </c>
      <c r="AA281" s="894" t="s">
        <v>1012</v>
      </c>
    </row>
    <row r="282" spans="1:27">
      <c r="A282" s="894" t="s">
        <v>2052</v>
      </c>
      <c r="B282" s="894" t="s">
        <v>2053</v>
      </c>
      <c r="C282" s="894" t="s">
        <v>2054</v>
      </c>
      <c r="E282" s="351">
        <v>395726.49</v>
      </c>
      <c r="F282" s="351">
        <v>379897.43</v>
      </c>
      <c r="G282" s="351">
        <v>15829.06</v>
      </c>
      <c r="H282" s="351">
        <v>0</v>
      </c>
      <c r="I282" s="894" t="s">
        <v>1945</v>
      </c>
      <c r="J282" s="894" t="s">
        <v>839</v>
      </c>
      <c r="K282" s="894" t="s">
        <v>1025</v>
      </c>
      <c r="L282" s="894" t="s">
        <v>958</v>
      </c>
      <c r="M282" s="894" t="s">
        <v>1026</v>
      </c>
      <c r="O282" s="894" t="s">
        <v>777</v>
      </c>
      <c r="P282" s="894" t="s">
        <v>777</v>
      </c>
      <c r="Q282" s="894" t="s">
        <v>2055</v>
      </c>
      <c r="R282" s="894" t="s">
        <v>1952</v>
      </c>
      <c r="S282" s="894" t="s">
        <v>779</v>
      </c>
      <c r="T282" s="894" t="s">
        <v>780</v>
      </c>
      <c r="U282" s="894" t="s">
        <v>781</v>
      </c>
      <c r="V282" s="894" t="s">
        <v>782</v>
      </c>
      <c r="W282" s="894" t="s">
        <v>783</v>
      </c>
      <c r="AA282" s="894" t="s">
        <v>1029</v>
      </c>
    </row>
    <row r="283" spans="1:27">
      <c r="A283" s="894" t="s">
        <v>2056</v>
      </c>
      <c r="B283" s="894" t="s">
        <v>2057</v>
      </c>
      <c r="C283" s="894" t="s">
        <v>731</v>
      </c>
      <c r="D283" s="894" t="s">
        <v>2058</v>
      </c>
      <c r="E283" s="351">
        <v>12803.42</v>
      </c>
      <c r="F283" s="351">
        <v>12291.28</v>
      </c>
      <c r="G283" s="351">
        <v>512.14</v>
      </c>
      <c r="H283" s="351">
        <v>0</v>
      </c>
      <c r="I283" s="894" t="s">
        <v>1945</v>
      </c>
      <c r="J283" s="894" t="s">
        <v>839</v>
      </c>
      <c r="K283" s="894" t="s">
        <v>1025</v>
      </c>
      <c r="L283" s="894" t="s">
        <v>958</v>
      </c>
      <c r="M283" s="894" t="s">
        <v>1026</v>
      </c>
      <c r="O283" s="894" t="s">
        <v>777</v>
      </c>
      <c r="P283" s="894" t="s">
        <v>777</v>
      </c>
      <c r="Q283" s="894" t="s">
        <v>2059</v>
      </c>
      <c r="R283" s="894" t="s">
        <v>1325</v>
      </c>
      <c r="S283" s="894" t="s">
        <v>779</v>
      </c>
      <c r="T283" s="894" t="s">
        <v>780</v>
      </c>
      <c r="U283" s="894" t="s">
        <v>781</v>
      </c>
      <c r="V283" s="894" t="s">
        <v>782</v>
      </c>
      <c r="W283" s="894" t="s">
        <v>783</v>
      </c>
      <c r="AA283" s="894" t="s">
        <v>1029</v>
      </c>
    </row>
    <row r="284" spans="1:27">
      <c r="A284" s="894" t="s">
        <v>2060</v>
      </c>
      <c r="B284" s="894" t="s">
        <v>2061</v>
      </c>
      <c r="C284" s="894" t="s">
        <v>2062</v>
      </c>
      <c r="D284" s="894" t="s">
        <v>2063</v>
      </c>
      <c r="E284" s="351">
        <v>150427.36</v>
      </c>
      <c r="F284" s="351">
        <v>144410.27</v>
      </c>
      <c r="G284" s="351">
        <v>6017.09</v>
      </c>
      <c r="H284" s="351">
        <v>0</v>
      </c>
      <c r="I284" s="894" t="s">
        <v>1945</v>
      </c>
      <c r="J284" s="894" t="s">
        <v>839</v>
      </c>
      <c r="K284" s="894" t="s">
        <v>1025</v>
      </c>
      <c r="L284" s="894" t="s">
        <v>958</v>
      </c>
      <c r="M284" s="894" t="s">
        <v>1026</v>
      </c>
      <c r="O284" s="894" t="s">
        <v>777</v>
      </c>
      <c r="P284" s="894" t="s">
        <v>777</v>
      </c>
      <c r="Q284" s="894" t="s">
        <v>2064</v>
      </c>
      <c r="R284" s="894" t="s">
        <v>1952</v>
      </c>
      <c r="S284" s="894" t="s">
        <v>779</v>
      </c>
      <c r="T284" s="894" t="s">
        <v>780</v>
      </c>
      <c r="U284" s="894" t="s">
        <v>781</v>
      </c>
      <c r="V284" s="894" t="s">
        <v>782</v>
      </c>
      <c r="W284" s="894" t="s">
        <v>783</v>
      </c>
      <c r="AA284" s="894" t="s">
        <v>1029</v>
      </c>
    </row>
    <row r="285" spans="1:27">
      <c r="A285" s="894" t="s">
        <v>2065</v>
      </c>
      <c r="B285" s="894" t="s">
        <v>2066</v>
      </c>
      <c r="C285" s="894" t="s">
        <v>2067</v>
      </c>
      <c r="D285" s="894" t="s">
        <v>2068</v>
      </c>
      <c r="E285" s="351">
        <v>22222.22</v>
      </c>
      <c r="F285" s="351">
        <v>21333.33</v>
      </c>
      <c r="G285" s="351">
        <v>888.89</v>
      </c>
      <c r="H285" s="351">
        <v>0</v>
      </c>
      <c r="I285" s="894" t="s">
        <v>1945</v>
      </c>
      <c r="J285" s="894" t="s">
        <v>839</v>
      </c>
      <c r="K285" s="894" t="s">
        <v>1025</v>
      </c>
      <c r="L285" s="894" t="s">
        <v>958</v>
      </c>
      <c r="M285" s="894" t="s">
        <v>1026</v>
      </c>
      <c r="O285" s="894" t="s">
        <v>777</v>
      </c>
      <c r="P285" s="894" t="s">
        <v>777</v>
      </c>
      <c r="Q285" s="894" t="s">
        <v>1286</v>
      </c>
      <c r="R285" s="894" t="s">
        <v>1952</v>
      </c>
      <c r="S285" s="894" t="s">
        <v>779</v>
      </c>
      <c r="T285" s="894" t="s">
        <v>780</v>
      </c>
      <c r="U285" s="894" t="s">
        <v>781</v>
      </c>
      <c r="V285" s="894" t="s">
        <v>782</v>
      </c>
      <c r="W285" s="894" t="s">
        <v>783</v>
      </c>
      <c r="AA285" s="894" t="s">
        <v>1029</v>
      </c>
    </row>
    <row r="286" spans="1:27">
      <c r="A286" s="894" t="s">
        <v>2069</v>
      </c>
      <c r="B286" s="894" t="s">
        <v>2070</v>
      </c>
      <c r="C286" s="894" t="s">
        <v>2071</v>
      </c>
      <c r="D286" s="894" t="s">
        <v>2072</v>
      </c>
      <c r="E286" s="351">
        <v>4410.26</v>
      </c>
      <c r="F286" s="351">
        <v>4233.85</v>
      </c>
      <c r="G286" s="351">
        <v>176.41</v>
      </c>
      <c r="H286" s="351">
        <v>0</v>
      </c>
      <c r="I286" s="894" t="s">
        <v>1945</v>
      </c>
      <c r="J286" s="894" t="s">
        <v>839</v>
      </c>
      <c r="K286" s="894" t="s">
        <v>1025</v>
      </c>
      <c r="L286" s="894" t="s">
        <v>958</v>
      </c>
      <c r="M286" s="894" t="s">
        <v>1026</v>
      </c>
      <c r="O286" s="894" t="s">
        <v>777</v>
      </c>
      <c r="P286" s="894" t="s">
        <v>777</v>
      </c>
      <c r="Q286" s="894" t="s">
        <v>2073</v>
      </c>
      <c r="R286" s="894" t="s">
        <v>1952</v>
      </c>
      <c r="S286" s="894" t="s">
        <v>779</v>
      </c>
      <c r="T286" s="894" t="s">
        <v>780</v>
      </c>
      <c r="U286" s="894" t="s">
        <v>781</v>
      </c>
      <c r="V286" s="894" t="s">
        <v>782</v>
      </c>
      <c r="W286" s="894" t="s">
        <v>783</v>
      </c>
      <c r="AA286" s="894" t="s">
        <v>1029</v>
      </c>
    </row>
    <row r="287" spans="1:27">
      <c r="A287" s="894" t="s">
        <v>2074</v>
      </c>
      <c r="B287" s="894" t="s">
        <v>2075</v>
      </c>
      <c r="C287" s="894" t="s">
        <v>1445</v>
      </c>
      <c r="D287" s="894" t="s">
        <v>2076</v>
      </c>
      <c r="E287" s="351">
        <v>23931.62</v>
      </c>
      <c r="F287" s="351">
        <v>22974.36</v>
      </c>
      <c r="G287" s="351">
        <v>957.26</v>
      </c>
      <c r="H287" s="351">
        <v>0</v>
      </c>
      <c r="I287" s="894" t="s">
        <v>1945</v>
      </c>
      <c r="J287" s="894" t="s">
        <v>839</v>
      </c>
      <c r="K287" s="894" t="s">
        <v>1025</v>
      </c>
      <c r="L287" s="894" t="s">
        <v>958</v>
      </c>
      <c r="M287" s="894" t="s">
        <v>1026</v>
      </c>
      <c r="O287" s="894" t="s">
        <v>777</v>
      </c>
      <c r="P287" s="894" t="s">
        <v>777</v>
      </c>
      <c r="Q287" s="894" t="s">
        <v>2077</v>
      </c>
      <c r="R287" s="894" t="s">
        <v>1325</v>
      </c>
      <c r="S287" s="894" t="s">
        <v>779</v>
      </c>
      <c r="T287" s="894" t="s">
        <v>780</v>
      </c>
      <c r="U287" s="894" t="s">
        <v>781</v>
      </c>
      <c r="V287" s="894" t="s">
        <v>782</v>
      </c>
      <c r="W287" s="894" t="s">
        <v>783</v>
      </c>
      <c r="AA287" s="894" t="s">
        <v>1029</v>
      </c>
    </row>
    <row r="288" hidden="1" spans="1:27">
      <c r="A288" s="894" t="s">
        <v>2078</v>
      </c>
      <c r="B288" s="894" t="s">
        <v>2079</v>
      </c>
      <c r="C288" s="894" t="s">
        <v>597</v>
      </c>
      <c r="D288" s="894" t="s">
        <v>2080</v>
      </c>
      <c r="E288" s="351">
        <v>3641.03</v>
      </c>
      <c r="F288" s="351">
        <v>3495.39</v>
      </c>
      <c r="G288" s="351">
        <v>145.64</v>
      </c>
      <c r="H288" s="351">
        <v>0</v>
      </c>
      <c r="I288" s="894" t="s">
        <v>1945</v>
      </c>
      <c r="J288" s="894" t="s">
        <v>773</v>
      </c>
      <c r="K288" s="894" t="s">
        <v>631</v>
      </c>
      <c r="L288" s="894" t="s">
        <v>2081</v>
      </c>
      <c r="M288" s="894" t="s">
        <v>2082</v>
      </c>
      <c r="O288" s="894" t="s">
        <v>777</v>
      </c>
      <c r="P288" s="894" t="s">
        <v>777</v>
      </c>
      <c r="Q288" s="894" t="s">
        <v>2083</v>
      </c>
      <c r="R288" s="894" t="s">
        <v>773</v>
      </c>
      <c r="S288" s="894" t="s">
        <v>779</v>
      </c>
      <c r="T288" s="894" t="s">
        <v>780</v>
      </c>
      <c r="U288" s="894" t="s">
        <v>781</v>
      </c>
      <c r="V288" s="894" t="s">
        <v>782</v>
      </c>
      <c r="W288" s="894" t="s">
        <v>783</v>
      </c>
      <c r="AA288" s="894" t="s">
        <v>967</v>
      </c>
    </row>
    <row r="289" spans="1:27">
      <c r="A289" s="894" t="s">
        <v>2084</v>
      </c>
      <c r="B289" s="894" t="s">
        <v>2085</v>
      </c>
      <c r="C289" s="894" t="s">
        <v>2086</v>
      </c>
      <c r="D289" s="894" t="s">
        <v>2087</v>
      </c>
      <c r="E289" s="351">
        <v>2632.48</v>
      </c>
      <c r="F289" s="351">
        <v>2527.18</v>
      </c>
      <c r="G289" s="351">
        <v>105.3</v>
      </c>
      <c r="H289" s="351">
        <v>0</v>
      </c>
      <c r="I289" s="894" t="s">
        <v>1945</v>
      </c>
      <c r="J289" s="894" t="s">
        <v>839</v>
      </c>
      <c r="K289" s="894" t="s">
        <v>1025</v>
      </c>
      <c r="L289" s="894" t="s">
        <v>958</v>
      </c>
      <c r="M289" s="894" t="s">
        <v>1026</v>
      </c>
      <c r="O289" s="894" t="s">
        <v>777</v>
      </c>
      <c r="P289" s="894" t="s">
        <v>777</v>
      </c>
      <c r="Q289" s="894" t="s">
        <v>1785</v>
      </c>
      <c r="R289" s="894" t="s">
        <v>1952</v>
      </c>
      <c r="S289" s="894" t="s">
        <v>779</v>
      </c>
      <c r="T289" s="894" t="s">
        <v>780</v>
      </c>
      <c r="U289" s="894" t="s">
        <v>781</v>
      </c>
      <c r="V289" s="894" t="s">
        <v>782</v>
      </c>
      <c r="W289" s="894" t="s">
        <v>783</v>
      </c>
      <c r="AA289" s="894" t="s">
        <v>1029</v>
      </c>
    </row>
    <row r="290" spans="1:27">
      <c r="A290" s="894" t="s">
        <v>2088</v>
      </c>
      <c r="B290" s="894" t="s">
        <v>2089</v>
      </c>
      <c r="C290" s="894" t="s">
        <v>2090</v>
      </c>
      <c r="E290" s="351">
        <v>2649.57</v>
      </c>
      <c r="F290" s="351">
        <v>2543.59</v>
      </c>
      <c r="G290" s="351">
        <v>105.98</v>
      </c>
      <c r="H290" s="351">
        <v>0</v>
      </c>
      <c r="I290" s="894" t="s">
        <v>1945</v>
      </c>
      <c r="J290" s="894" t="s">
        <v>839</v>
      </c>
      <c r="K290" s="894" t="s">
        <v>1025</v>
      </c>
      <c r="L290" s="894" t="s">
        <v>958</v>
      </c>
      <c r="M290" s="894" t="s">
        <v>1026</v>
      </c>
      <c r="O290" s="894" t="s">
        <v>777</v>
      </c>
      <c r="P290" s="894" t="s">
        <v>777</v>
      </c>
      <c r="Q290" s="894" t="s">
        <v>2091</v>
      </c>
      <c r="R290" s="894" t="s">
        <v>1325</v>
      </c>
      <c r="S290" s="894" t="s">
        <v>779</v>
      </c>
      <c r="T290" s="894" t="s">
        <v>780</v>
      </c>
      <c r="U290" s="894" t="s">
        <v>781</v>
      </c>
      <c r="V290" s="894" t="s">
        <v>782</v>
      </c>
      <c r="W290" s="894" t="s">
        <v>783</v>
      </c>
      <c r="AA290" s="894" t="s">
        <v>1029</v>
      </c>
    </row>
    <row r="291" spans="1:27">
      <c r="A291" s="894" t="s">
        <v>2092</v>
      </c>
      <c r="B291" s="894" t="s">
        <v>2093</v>
      </c>
      <c r="C291" s="894" t="s">
        <v>2094</v>
      </c>
      <c r="D291" s="894" t="s">
        <v>2095</v>
      </c>
      <c r="E291" s="351">
        <v>19671.79</v>
      </c>
      <c r="F291" s="351">
        <v>18884.92</v>
      </c>
      <c r="G291" s="351">
        <v>786.87</v>
      </c>
      <c r="H291" s="351">
        <v>0</v>
      </c>
      <c r="I291" s="894" t="s">
        <v>1945</v>
      </c>
      <c r="J291" s="894" t="s">
        <v>839</v>
      </c>
      <c r="K291" s="894" t="s">
        <v>1025</v>
      </c>
      <c r="L291" s="894" t="s">
        <v>958</v>
      </c>
      <c r="M291" s="894" t="s">
        <v>1026</v>
      </c>
      <c r="O291" s="894" t="s">
        <v>777</v>
      </c>
      <c r="P291" s="894" t="s">
        <v>777</v>
      </c>
      <c r="Q291" s="894" t="s">
        <v>2096</v>
      </c>
      <c r="R291" s="894" t="s">
        <v>1325</v>
      </c>
      <c r="S291" s="894" t="s">
        <v>779</v>
      </c>
      <c r="T291" s="894" t="s">
        <v>780</v>
      </c>
      <c r="U291" s="894" t="s">
        <v>781</v>
      </c>
      <c r="V291" s="894" t="s">
        <v>782</v>
      </c>
      <c r="W291" s="894" t="s">
        <v>783</v>
      </c>
      <c r="AA291" s="894" t="s">
        <v>1029</v>
      </c>
    </row>
    <row r="292" spans="1:27">
      <c r="A292" s="894" t="s">
        <v>2097</v>
      </c>
      <c r="B292" s="894" t="s">
        <v>2098</v>
      </c>
      <c r="C292" s="894" t="s">
        <v>2099</v>
      </c>
      <c r="D292" s="894" t="s">
        <v>2100</v>
      </c>
      <c r="E292" s="351">
        <v>5264.96</v>
      </c>
      <c r="F292" s="351">
        <v>5054.36</v>
      </c>
      <c r="G292" s="351">
        <v>210.6</v>
      </c>
      <c r="H292" s="351">
        <v>0</v>
      </c>
      <c r="I292" s="894" t="s">
        <v>1945</v>
      </c>
      <c r="J292" s="894" t="s">
        <v>839</v>
      </c>
      <c r="K292" s="894" t="s">
        <v>1025</v>
      </c>
      <c r="L292" s="894" t="s">
        <v>958</v>
      </c>
      <c r="M292" s="894" t="s">
        <v>1026</v>
      </c>
      <c r="O292" s="894" t="s">
        <v>777</v>
      </c>
      <c r="P292" s="894" t="s">
        <v>777</v>
      </c>
      <c r="Q292" s="894" t="s">
        <v>2101</v>
      </c>
      <c r="R292" s="894" t="s">
        <v>1325</v>
      </c>
      <c r="S292" s="894" t="s">
        <v>779</v>
      </c>
      <c r="T292" s="894" t="s">
        <v>780</v>
      </c>
      <c r="U292" s="894" t="s">
        <v>781</v>
      </c>
      <c r="V292" s="894" t="s">
        <v>782</v>
      </c>
      <c r="W292" s="894" t="s">
        <v>783</v>
      </c>
      <c r="AA292" s="894" t="s">
        <v>1029</v>
      </c>
    </row>
    <row r="293" spans="1:27">
      <c r="A293" s="894" t="s">
        <v>2102</v>
      </c>
      <c r="B293" s="894" t="s">
        <v>2103</v>
      </c>
      <c r="C293" s="894" t="s">
        <v>2104</v>
      </c>
      <c r="D293" s="894" t="s">
        <v>2105</v>
      </c>
      <c r="E293" s="351">
        <v>7215.38</v>
      </c>
      <c r="F293" s="351">
        <v>6926.76</v>
      </c>
      <c r="G293" s="351">
        <v>288.62</v>
      </c>
      <c r="H293" s="351">
        <v>0</v>
      </c>
      <c r="I293" s="894" t="s">
        <v>1945</v>
      </c>
      <c r="J293" s="894" t="s">
        <v>839</v>
      </c>
      <c r="K293" s="894" t="s">
        <v>1025</v>
      </c>
      <c r="L293" s="894" t="s">
        <v>958</v>
      </c>
      <c r="M293" s="894" t="s">
        <v>1026</v>
      </c>
      <c r="O293" s="894" t="s">
        <v>777</v>
      </c>
      <c r="P293" s="894" t="s">
        <v>777</v>
      </c>
      <c r="Q293" s="894" t="s">
        <v>2106</v>
      </c>
      <c r="R293" s="894" t="s">
        <v>1952</v>
      </c>
      <c r="S293" s="894" t="s">
        <v>779</v>
      </c>
      <c r="T293" s="894" t="s">
        <v>780</v>
      </c>
      <c r="U293" s="894" t="s">
        <v>781</v>
      </c>
      <c r="V293" s="894" t="s">
        <v>782</v>
      </c>
      <c r="W293" s="894" t="s">
        <v>783</v>
      </c>
      <c r="AA293" s="894" t="s">
        <v>1029</v>
      </c>
    </row>
    <row r="294" spans="1:27">
      <c r="A294" s="894" t="s">
        <v>2107</v>
      </c>
      <c r="B294" s="894" t="s">
        <v>2108</v>
      </c>
      <c r="C294" s="894" t="s">
        <v>2109</v>
      </c>
      <c r="D294" s="894" t="s">
        <v>2110</v>
      </c>
      <c r="E294" s="351">
        <v>2632.48</v>
      </c>
      <c r="F294" s="351">
        <v>2527.18</v>
      </c>
      <c r="G294" s="351">
        <v>105.3</v>
      </c>
      <c r="H294" s="351">
        <v>0</v>
      </c>
      <c r="I294" s="894" t="s">
        <v>1945</v>
      </c>
      <c r="J294" s="894" t="s">
        <v>839</v>
      </c>
      <c r="K294" s="894" t="s">
        <v>1025</v>
      </c>
      <c r="L294" s="894" t="s">
        <v>958</v>
      </c>
      <c r="M294" s="894" t="s">
        <v>1026</v>
      </c>
      <c r="O294" s="894" t="s">
        <v>777</v>
      </c>
      <c r="P294" s="894" t="s">
        <v>777</v>
      </c>
      <c r="Q294" s="894" t="s">
        <v>1785</v>
      </c>
      <c r="R294" s="894" t="s">
        <v>1952</v>
      </c>
      <c r="S294" s="894" t="s">
        <v>779</v>
      </c>
      <c r="T294" s="894" t="s">
        <v>780</v>
      </c>
      <c r="U294" s="894" t="s">
        <v>781</v>
      </c>
      <c r="V294" s="894" t="s">
        <v>782</v>
      </c>
      <c r="W294" s="894" t="s">
        <v>783</v>
      </c>
      <c r="AA294" s="894" t="s">
        <v>1029</v>
      </c>
    </row>
    <row r="295" spans="1:27">
      <c r="A295" s="894" t="s">
        <v>2111</v>
      </c>
      <c r="B295" s="894" t="s">
        <v>2112</v>
      </c>
      <c r="C295" s="894" t="s">
        <v>2030</v>
      </c>
      <c r="D295" s="894" t="s">
        <v>2113</v>
      </c>
      <c r="E295" s="351">
        <v>46153.85</v>
      </c>
      <c r="F295" s="351">
        <v>44307.7</v>
      </c>
      <c r="G295" s="351">
        <v>1846.15</v>
      </c>
      <c r="H295" s="351">
        <v>0</v>
      </c>
      <c r="I295" s="894" t="s">
        <v>1945</v>
      </c>
      <c r="J295" s="894" t="s">
        <v>839</v>
      </c>
      <c r="K295" s="894" t="s">
        <v>1025</v>
      </c>
      <c r="L295" s="894" t="s">
        <v>958</v>
      </c>
      <c r="M295" s="894" t="s">
        <v>1026</v>
      </c>
      <c r="O295" s="894" t="s">
        <v>777</v>
      </c>
      <c r="P295" s="894" t="s">
        <v>777</v>
      </c>
      <c r="Q295" s="894" t="s">
        <v>1128</v>
      </c>
      <c r="R295" s="894" t="s">
        <v>1325</v>
      </c>
      <c r="S295" s="894" t="s">
        <v>779</v>
      </c>
      <c r="T295" s="894" t="s">
        <v>780</v>
      </c>
      <c r="U295" s="894" t="s">
        <v>781</v>
      </c>
      <c r="V295" s="894" t="s">
        <v>782</v>
      </c>
      <c r="W295" s="894" t="s">
        <v>783</v>
      </c>
      <c r="AA295" s="894" t="s">
        <v>1029</v>
      </c>
    </row>
    <row r="296" hidden="1" spans="1:27">
      <c r="A296" s="894" t="s">
        <v>2114</v>
      </c>
      <c r="B296" s="894" t="s">
        <v>2115</v>
      </c>
      <c r="C296" s="894" t="s">
        <v>804</v>
      </c>
      <c r="D296" s="894" t="s">
        <v>2116</v>
      </c>
      <c r="E296" s="351">
        <v>1948.72</v>
      </c>
      <c r="F296" s="351">
        <v>1870.77</v>
      </c>
      <c r="G296" s="351">
        <v>77.95</v>
      </c>
      <c r="H296" s="351">
        <v>0</v>
      </c>
      <c r="I296" s="894" t="s">
        <v>1945</v>
      </c>
      <c r="J296" s="894" t="s">
        <v>773</v>
      </c>
      <c r="K296" s="894" t="s">
        <v>807</v>
      </c>
      <c r="L296" s="894" t="s">
        <v>1475</v>
      </c>
      <c r="M296" s="894" t="s">
        <v>2117</v>
      </c>
      <c r="O296" s="894" t="s">
        <v>777</v>
      </c>
      <c r="P296" s="894" t="s">
        <v>777</v>
      </c>
      <c r="Q296" s="894" t="s">
        <v>2118</v>
      </c>
      <c r="R296" s="894" t="s">
        <v>773</v>
      </c>
      <c r="S296" s="894" t="s">
        <v>779</v>
      </c>
      <c r="T296" s="894" t="s">
        <v>780</v>
      </c>
      <c r="U296" s="894" t="s">
        <v>781</v>
      </c>
      <c r="V296" s="894" t="s">
        <v>782</v>
      </c>
      <c r="W296" s="894" t="s">
        <v>783</v>
      </c>
      <c r="AA296" s="894" t="s">
        <v>808</v>
      </c>
    </row>
    <row r="297" spans="1:27">
      <c r="A297" s="894" t="s">
        <v>2119</v>
      </c>
      <c r="B297" s="894" t="s">
        <v>2120</v>
      </c>
      <c r="C297" s="894" t="s">
        <v>2121</v>
      </c>
      <c r="D297" s="894" t="s">
        <v>2122</v>
      </c>
      <c r="E297" s="351">
        <v>41025.64</v>
      </c>
      <c r="F297" s="351">
        <v>39384.62</v>
      </c>
      <c r="G297" s="351">
        <v>527</v>
      </c>
      <c r="H297" s="351">
        <v>1114.02</v>
      </c>
      <c r="I297" s="894" t="s">
        <v>1945</v>
      </c>
      <c r="J297" s="894" t="s">
        <v>839</v>
      </c>
      <c r="K297" s="894" t="s">
        <v>1025</v>
      </c>
      <c r="L297" s="894" t="s">
        <v>958</v>
      </c>
      <c r="M297" s="894" t="s">
        <v>1026</v>
      </c>
      <c r="O297" s="894" t="s">
        <v>777</v>
      </c>
      <c r="P297" s="894" t="s">
        <v>777</v>
      </c>
      <c r="Q297" s="894" t="s">
        <v>2123</v>
      </c>
      <c r="R297" s="894" t="s">
        <v>1952</v>
      </c>
      <c r="S297" s="894" t="s">
        <v>779</v>
      </c>
      <c r="T297" s="894" t="s">
        <v>780</v>
      </c>
      <c r="U297" s="894" t="s">
        <v>781</v>
      </c>
      <c r="V297" s="894" t="s">
        <v>782</v>
      </c>
      <c r="W297" s="894" t="s">
        <v>2124</v>
      </c>
      <c r="AA297" s="894" t="s">
        <v>1029</v>
      </c>
    </row>
    <row r="298" spans="1:27">
      <c r="A298" s="894" t="s">
        <v>2125</v>
      </c>
      <c r="B298" s="894" t="s">
        <v>2126</v>
      </c>
      <c r="C298" s="894" t="s">
        <v>2127</v>
      </c>
      <c r="D298" s="894" t="s">
        <v>2122</v>
      </c>
      <c r="E298" s="351">
        <v>41025.64</v>
      </c>
      <c r="F298" s="351">
        <v>39384.62</v>
      </c>
      <c r="G298" s="351">
        <v>527</v>
      </c>
      <c r="H298" s="351">
        <v>1114.02</v>
      </c>
      <c r="I298" s="894" t="s">
        <v>1945</v>
      </c>
      <c r="J298" s="894" t="s">
        <v>839</v>
      </c>
      <c r="K298" s="894" t="s">
        <v>1025</v>
      </c>
      <c r="L298" s="894" t="s">
        <v>958</v>
      </c>
      <c r="M298" s="894" t="s">
        <v>1026</v>
      </c>
      <c r="O298" s="894" t="s">
        <v>777</v>
      </c>
      <c r="P298" s="894" t="s">
        <v>777</v>
      </c>
      <c r="Q298" s="894" t="s">
        <v>2123</v>
      </c>
      <c r="R298" s="894" t="s">
        <v>1952</v>
      </c>
      <c r="S298" s="894" t="s">
        <v>779</v>
      </c>
      <c r="T298" s="894" t="s">
        <v>780</v>
      </c>
      <c r="U298" s="894" t="s">
        <v>781</v>
      </c>
      <c r="V298" s="894" t="s">
        <v>782</v>
      </c>
      <c r="W298" s="894" t="s">
        <v>2124</v>
      </c>
      <c r="AA298" s="894" t="s">
        <v>1029</v>
      </c>
    </row>
    <row r="299" spans="1:27">
      <c r="A299" s="894" t="s">
        <v>2128</v>
      </c>
      <c r="B299" s="894" t="s">
        <v>2129</v>
      </c>
      <c r="C299" s="894" t="s">
        <v>2130</v>
      </c>
      <c r="D299" s="894" t="s">
        <v>2122</v>
      </c>
      <c r="E299" s="351">
        <v>41025.64</v>
      </c>
      <c r="F299" s="351">
        <v>39384.62</v>
      </c>
      <c r="G299" s="351">
        <v>527</v>
      </c>
      <c r="H299" s="351">
        <v>1114.02</v>
      </c>
      <c r="I299" s="894" t="s">
        <v>1945</v>
      </c>
      <c r="J299" s="894" t="s">
        <v>839</v>
      </c>
      <c r="K299" s="894" t="s">
        <v>1025</v>
      </c>
      <c r="L299" s="894" t="s">
        <v>958</v>
      </c>
      <c r="M299" s="894" t="s">
        <v>1026</v>
      </c>
      <c r="O299" s="894" t="s">
        <v>777</v>
      </c>
      <c r="P299" s="894" t="s">
        <v>777</v>
      </c>
      <c r="Q299" s="894" t="s">
        <v>2123</v>
      </c>
      <c r="R299" s="894" t="s">
        <v>1952</v>
      </c>
      <c r="S299" s="894" t="s">
        <v>779</v>
      </c>
      <c r="T299" s="894" t="s">
        <v>780</v>
      </c>
      <c r="U299" s="894" t="s">
        <v>781</v>
      </c>
      <c r="V299" s="894" t="s">
        <v>782</v>
      </c>
      <c r="W299" s="894" t="s">
        <v>2124</v>
      </c>
      <c r="AA299" s="894" t="s">
        <v>1029</v>
      </c>
    </row>
    <row r="300" spans="1:27">
      <c r="A300" s="894" t="s">
        <v>2131</v>
      </c>
      <c r="B300" s="894" t="s">
        <v>2132</v>
      </c>
      <c r="C300" s="894" t="s">
        <v>2133</v>
      </c>
      <c r="D300" s="894" t="s">
        <v>2122</v>
      </c>
      <c r="E300" s="351">
        <v>41025.64</v>
      </c>
      <c r="F300" s="351">
        <v>39384.62</v>
      </c>
      <c r="G300" s="351">
        <v>1641.02</v>
      </c>
      <c r="H300" s="351">
        <v>0</v>
      </c>
      <c r="I300" s="894" t="s">
        <v>1945</v>
      </c>
      <c r="J300" s="894" t="s">
        <v>839</v>
      </c>
      <c r="K300" s="894" t="s">
        <v>1025</v>
      </c>
      <c r="L300" s="894" t="s">
        <v>958</v>
      </c>
      <c r="M300" s="894" t="s">
        <v>1026</v>
      </c>
      <c r="O300" s="894" t="s">
        <v>777</v>
      </c>
      <c r="P300" s="894" t="s">
        <v>777</v>
      </c>
      <c r="Q300" s="894" t="s">
        <v>2123</v>
      </c>
      <c r="R300" s="894" t="s">
        <v>1952</v>
      </c>
      <c r="S300" s="894" t="s">
        <v>779</v>
      </c>
      <c r="T300" s="894" t="s">
        <v>780</v>
      </c>
      <c r="U300" s="894" t="s">
        <v>781</v>
      </c>
      <c r="V300" s="894" t="s">
        <v>782</v>
      </c>
      <c r="W300" s="894" t="s">
        <v>2124</v>
      </c>
      <c r="AA300" s="894" t="s">
        <v>1029</v>
      </c>
    </row>
    <row r="301" spans="1:27">
      <c r="A301" s="894" t="s">
        <v>2134</v>
      </c>
      <c r="B301" s="894" t="s">
        <v>2135</v>
      </c>
      <c r="C301" s="894" t="s">
        <v>2136</v>
      </c>
      <c r="D301" s="894" t="s">
        <v>2122</v>
      </c>
      <c r="E301" s="351">
        <v>41025.64</v>
      </c>
      <c r="F301" s="351">
        <v>39384.62</v>
      </c>
      <c r="G301" s="351">
        <v>1641.02</v>
      </c>
      <c r="H301" s="351">
        <v>0</v>
      </c>
      <c r="I301" s="894" t="s">
        <v>1945</v>
      </c>
      <c r="J301" s="894" t="s">
        <v>839</v>
      </c>
      <c r="K301" s="894" t="s">
        <v>1025</v>
      </c>
      <c r="L301" s="894" t="s">
        <v>958</v>
      </c>
      <c r="M301" s="894" t="s">
        <v>1026</v>
      </c>
      <c r="O301" s="894" t="s">
        <v>777</v>
      </c>
      <c r="P301" s="894" t="s">
        <v>777</v>
      </c>
      <c r="Q301" s="894" t="s">
        <v>2123</v>
      </c>
      <c r="R301" s="894" t="s">
        <v>1952</v>
      </c>
      <c r="S301" s="894" t="s">
        <v>779</v>
      </c>
      <c r="T301" s="894" t="s">
        <v>780</v>
      </c>
      <c r="U301" s="894" t="s">
        <v>781</v>
      </c>
      <c r="V301" s="894" t="s">
        <v>782</v>
      </c>
      <c r="W301" s="894" t="s">
        <v>2124</v>
      </c>
      <c r="AA301" s="894" t="s">
        <v>1029</v>
      </c>
    </row>
    <row r="302" spans="1:27">
      <c r="A302" s="894" t="s">
        <v>2137</v>
      </c>
      <c r="B302" s="894" t="s">
        <v>2138</v>
      </c>
      <c r="C302" s="894" t="s">
        <v>2139</v>
      </c>
      <c r="D302" s="894" t="s">
        <v>2122</v>
      </c>
      <c r="E302" s="351">
        <v>41025.64</v>
      </c>
      <c r="F302" s="351">
        <v>39384.62</v>
      </c>
      <c r="G302" s="351">
        <v>1641.02</v>
      </c>
      <c r="H302" s="351">
        <v>0</v>
      </c>
      <c r="I302" s="894" t="s">
        <v>1945</v>
      </c>
      <c r="J302" s="894" t="s">
        <v>839</v>
      </c>
      <c r="K302" s="894" t="s">
        <v>1025</v>
      </c>
      <c r="L302" s="894" t="s">
        <v>958</v>
      </c>
      <c r="M302" s="894" t="s">
        <v>1026</v>
      </c>
      <c r="O302" s="894" t="s">
        <v>777</v>
      </c>
      <c r="P302" s="894" t="s">
        <v>777</v>
      </c>
      <c r="Q302" s="894" t="s">
        <v>2123</v>
      </c>
      <c r="R302" s="894" t="s">
        <v>1952</v>
      </c>
      <c r="S302" s="894" t="s">
        <v>779</v>
      </c>
      <c r="T302" s="894" t="s">
        <v>780</v>
      </c>
      <c r="U302" s="894" t="s">
        <v>781</v>
      </c>
      <c r="V302" s="894" t="s">
        <v>782</v>
      </c>
      <c r="W302" s="894" t="s">
        <v>2124</v>
      </c>
      <c r="AA302" s="894" t="s">
        <v>1029</v>
      </c>
    </row>
    <row r="303" spans="1:27">
      <c r="A303" s="894" t="s">
        <v>2140</v>
      </c>
      <c r="B303" s="894" t="s">
        <v>2141</v>
      </c>
      <c r="C303" s="894" t="s">
        <v>2142</v>
      </c>
      <c r="D303" s="894" t="s">
        <v>2122</v>
      </c>
      <c r="E303" s="351">
        <v>41025.65</v>
      </c>
      <c r="F303" s="351">
        <v>39384.58</v>
      </c>
      <c r="G303" s="351">
        <v>1641.07</v>
      </c>
      <c r="H303" s="351">
        <v>0</v>
      </c>
      <c r="I303" s="894" t="s">
        <v>1945</v>
      </c>
      <c r="J303" s="894" t="s">
        <v>839</v>
      </c>
      <c r="K303" s="894" t="s">
        <v>1025</v>
      </c>
      <c r="L303" s="894" t="s">
        <v>958</v>
      </c>
      <c r="M303" s="894" t="s">
        <v>1026</v>
      </c>
      <c r="O303" s="894" t="s">
        <v>777</v>
      </c>
      <c r="P303" s="894" t="s">
        <v>777</v>
      </c>
      <c r="Q303" s="894" t="s">
        <v>2143</v>
      </c>
      <c r="R303" s="894" t="s">
        <v>1952</v>
      </c>
      <c r="S303" s="894" t="s">
        <v>779</v>
      </c>
      <c r="T303" s="894" t="s">
        <v>780</v>
      </c>
      <c r="U303" s="894" t="s">
        <v>781</v>
      </c>
      <c r="V303" s="894" t="s">
        <v>782</v>
      </c>
      <c r="W303" s="894" t="s">
        <v>2124</v>
      </c>
      <c r="AA303" s="894" t="s">
        <v>1029</v>
      </c>
    </row>
    <row r="304" spans="1:27">
      <c r="A304" s="894" t="s">
        <v>2144</v>
      </c>
      <c r="B304" s="894" t="s">
        <v>2145</v>
      </c>
      <c r="C304" s="894" t="s">
        <v>2146</v>
      </c>
      <c r="D304" s="894" t="s">
        <v>2147</v>
      </c>
      <c r="E304" s="351">
        <v>83760.69</v>
      </c>
      <c r="F304" s="351">
        <v>80410.26</v>
      </c>
      <c r="G304" s="351">
        <v>3350.43</v>
      </c>
      <c r="H304" s="351">
        <v>0</v>
      </c>
      <c r="I304" s="894" t="s">
        <v>1945</v>
      </c>
      <c r="J304" s="894" t="s">
        <v>839</v>
      </c>
      <c r="K304" s="894" t="s">
        <v>1025</v>
      </c>
      <c r="L304" s="894" t="s">
        <v>958</v>
      </c>
      <c r="M304" s="894" t="s">
        <v>1026</v>
      </c>
      <c r="O304" s="894" t="s">
        <v>777</v>
      </c>
      <c r="P304" s="894" t="s">
        <v>777</v>
      </c>
      <c r="Q304" s="894" t="s">
        <v>2148</v>
      </c>
      <c r="R304" s="894" t="s">
        <v>1325</v>
      </c>
      <c r="S304" s="894" t="s">
        <v>779</v>
      </c>
      <c r="T304" s="894" t="s">
        <v>780</v>
      </c>
      <c r="U304" s="894" t="s">
        <v>781</v>
      </c>
      <c r="V304" s="894" t="s">
        <v>782</v>
      </c>
      <c r="W304" s="894" t="s">
        <v>2149</v>
      </c>
      <c r="AA304" s="894" t="s">
        <v>1029</v>
      </c>
    </row>
    <row r="305" spans="1:27">
      <c r="A305" s="894" t="s">
        <v>2150</v>
      </c>
      <c r="B305" s="894" t="s">
        <v>2151</v>
      </c>
      <c r="C305" s="894" t="s">
        <v>2152</v>
      </c>
      <c r="D305" s="894" t="s">
        <v>2147</v>
      </c>
      <c r="E305" s="351">
        <v>83760.69</v>
      </c>
      <c r="F305" s="351">
        <v>80410.26</v>
      </c>
      <c r="G305" s="351">
        <v>3350.43</v>
      </c>
      <c r="H305" s="351">
        <v>0</v>
      </c>
      <c r="I305" s="894" t="s">
        <v>1945</v>
      </c>
      <c r="J305" s="894" t="s">
        <v>839</v>
      </c>
      <c r="K305" s="894" t="s">
        <v>1025</v>
      </c>
      <c r="L305" s="894" t="s">
        <v>958</v>
      </c>
      <c r="M305" s="894" t="s">
        <v>1026</v>
      </c>
      <c r="O305" s="894" t="s">
        <v>777</v>
      </c>
      <c r="P305" s="894" t="s">
        <v>777</v>
      </c>
      <c r="Q305" s="894" t="s">
        <v>2148</v>
      </c>
      <c r="R305" s="894" t="s">
        <v>1325</v>
      </c>
      <c r="S305" s="894" t="s">
        <v>779</v>
      </c>
      <c r="T305" s="894" t="s">
        <v>780</v>
      </c>
      <c r="U305" s="894" t="s">
        <v>781</v>
      </c>
      <c r="V305" s="894" t="s">
        <v>782</v>
      </c>
      <c r="W305" s="894" t="s">
        <v>2149</v>
      </c>
      <c r="AA305" s="894" t="s">
        <v>1029</v>
      </c>
    </row>
    <row r="306" spans="1:27">
      <c r="A306" s="894" t="s">
        <v>2153</v>
      </c>
      <c r="B306" s="894" t="s">
        <v>2154</v>
      </c>
      <c r="C306" s="894" t="s">
        <v>2155</v>
      </c>
      <c r="D306" s="894" t="s">
        <v>2147</v>
      </c>
      <c r="E306" s="351">
        <v>83760.67</v>
      </c>
      <c r="F306" s="351">
        <v>80410.25</v>
      </c>
      <c r="G306" s="351">
        <v>3350.42</v>
      </c>
      <c r="H306" s="351">
        <v>0</v>
      </c>
      <c r="I306" s="894" t="s">
        <v>1945</v>
      </c>
      <c r="J306" s="894" t="s">
        <v>839</v>
      </c>
      <c r="K306" s="894" t="s">
        <v>1025</v>
      </c>
      <c r="L306" s="894" t="s">
        <v>958</v>
      </c>
      <c r="M306" s="894" t="s">
        <v>1026</v>
      </c>
      <c r="O306" s="894" t="s">
        <v>777</v>
      </c>
      <c r="P306" s="894" t="s">
        <v>777</v>
      </c>
      <c r="Q306" s="894" t="s">
        <v>2156</v>
      </c>
      <c r="R306" s="894" t="s">
        <v>1325</v>
      </c>
      <c r="S306" s="894" t="s">
        <v>779</v>
      </c>
      <c r="T306" s="894" t="s">
        <v>780</v>
      </c>
      <c r="U306" s="894" t="s">
        <v>781</v>
      </c>
      <c r="V306" s="894" t="s">
        <v>782</v>
      </c>
      <c r="W306" s="894" t="s">
        <v>2149</v>
      </c>
      <c r="AA306" s="894" t="s">
        <v>1029</v>
      </c>
    </row>
    <row r="307" hidden="1" spans="1:27">
      <c r="A307" s="894" t="s">
        <v>2157</v>
      </c>
      <c r="B307" s="894" t="s">
        <v>2158</v>
      </c>
      <c r="C307" s="894" t="s">
        <v>2159</v>
      </c>
      <c r="D307" s="894" t="s">
        <v>2160</v>
      </c>
      <c r="E307" s="351">
        <v>12752539.1</v>
      </c>
      <c r="F307" s="351">
        <v>3873915.13</v>
      </c>
      <c r="G307" s="351">
        <v>8878623.97</v>
      </c>
      <c r="H307" s="351">
        <v>0</v>
      </c>
      <c r="I307" s="894" t="s">
        <v>2161</v>
      </c>
      <c r="J307" s="894" t="s">
        <v>794</v>
      </c>
      <c r="K307" s="894" t="s">
        <v>795</v>
      </c>
      <c r="L307" s="894" t="s">
        <v>958</v>
      </c>
      <c r="M307" s="894" t="s">
        <v>1026</v>
      </c>
      <c r="O307" s="894" t="s">
        <v>2162</v>
      </c>
      <c r="P307" s="894" t="s">
        <v>2163</v>
      </c>
      <c r="Q307" s="894" t="s">
        <v>2164</v>
      </c>
      <c r="R307" s="894" t="s">
        <v>2165</v>
      </c>
      <c r="S307" s="894" t="s">
        <v>779</v>
      </c>
      <c r="T307" s="894" t="s">
        <v>780</v>
      </c>
      <c r="U307" s="894" t="s">
        <v>877</v>
      </c>
      <c r="V307" s="894" t="s">
        <v>782</v>
      </c>
      <c r="W307" s="894" t="s">
        <v>783</v>
      </c>
      <c r="AA307" s="894" t="s">
        <v>801</v>
      </c>
    </row>
    <row r="308" hidden="1" spans="1:27">
      <c r="A308" s="894" t="s">
        <v>2166</v>
      </c>
      <c r="B308" s="894" t="s">
        <v>2167</v>
      </c>
      <c r="C308" s="894" t="s">
        <v>2168</v>
      </c>
      <c r="E308" s="351">
        <v>297350</v>
      </c>
      <c r="F308" s="351">
        <v>92059.56</v>
      </c>
      <c r="G308" s="351">
        <v>205290.44</v>
      </c>
      <c r="H308" s="351">
        <v>0</v>
      </c>
      <c r="I308" s="894" t="s">
        <v>2161</v>
      </c>
      <c r="J308" s="894" t="s">
        <v>794</v>
      </c>
      <c r="K308" s="894" t="s">
        <v>795</v>
      </c>
      <c r="L308" s="894" t="s">
        <v>958</v>
      </c>
      <c r="M308" s="894" t="s">
        <v>1026</v>
      </c>
      <c r="O308" s="894" t="s">
        <v>2169</v>
      </c>
      <c r="P308" s="894" t="s">
        <v>2170</v>
      </c>
      <c r="Q308" s="894" t="s">
        <v>2171</v>
      </c>
      <c r="R308" s="894" t="s">
        <v>2165</v>
      </c>
      <c r="S308" s="894" t="s">
        <v>779</v>
      </c>
      <c r="T308" s="894" t="s">
        <v>780</v>
      </c>
      <c r="U308" s="894" t="s">
        <v>877</v>
      </c>
      <c r="V308" s="894" t="s">
        <v>782</v>
      </c>
      <c r="W308" s="894" t="s">
        <v>783</v>
      </c>
      <c r="AA308" s="894" t="s">
        <v>801</v>
      </c>
    </row>
    <row r="309" hidden="1" spans="1:27">
      <c r="A309" s="894" t="s">
        <v>2172</v>
      </c>
      <c r="B309" s="894" t="s">
        <v>2173</v>
      </c>
      <c r="C309" s="894" t="s">
        <v>2174</v>
      </c>
      <c r="E309" s="351">
        <v>1114975.41</v>
      </c>
      <c r="F309" s="351">
        <v>345196.28</v>
      </c>
      <c r="G309" s="351">
        <v>769779.13</v>
      </c>
      <c r="H309" s="351">
        <v>0</v>
      </c>
      <c r="I309" s="894" t="s">
        <v>2161</v>
      </c>
      <c r="J309" s="894" t="s">
        <v>794</v>
      </c>
      <c r="K309" s="894" t="s">
        <v>795</v>
      </c>
      <c r="L309" s="894" t="s">
        <v>958</v>
      </c>
      <c r="M309" s="894" t="s">
        <v>1026</v>
      </c>
      <c r="O309" s="894" t="s">
        <v>2175</v>
      </c>
      <c r="P309" s="894" t="s">
        <v>2176</v>
      </c>
      <c r="Q309" s="894" t="s">
        <v>2177</v>
      </c>
      <c r="R309" s="894" t="s">
        <v>2165</v>
      </c>
      <c r="S309" s="894" t="s">
        <v>779</v>
      </c>
      <c r="T309" s="894" t="s">
        <v>780</v>
      </c>
      <c r="U309" s="894" t="s">
        <v>877</v>
      </c>
      <c r="V309" s="894" t="s">
        <v>782</v>
      </c>
      <c r="W309" s="894" t="s">
        <v>783</v>
      </c>
      <c r="AA309" s="894" t="s">
        <v>801</v>
      </c>
    </row>
    <row r="310" spans="1:27">
      <c r="A310" s="894" t="s">
        <v>2178</v>
      </c>
      <c r="B310" s="894" t="s">
        <v>2179</v>
      </c>
      <c r="C310" s="894" t="s">
        <v>2180</v>
      </c>
      <c r="D310" s="894" t="s">
        <v>2181</v>
      </c>
      <c r="E310" s="351">
        <v>5897.44</v>
      </c>
      <c r="F310" s="351">
        <v>5661.54</v>
      </c>
      <c r="G310" s="351">
        <v>235.9</v>
      </c>
      <c r="H310" s="351">
        <v>0</v>
      </c>
      <c r="I310" s="894" t="s">
        <v>2182</v>
      </c>
      <c r="J310" s="894" t="s">
        <v>839</v>
      </c>
      <c r="K310" s="894" t="s">
        <v>1008</v>
      </c>
      <c r="L310" s="894" t="s">
        <v>874</v>
      </c>
      <c r="M310" s="894" t="s">
        <v>1009</v>
      </c>
      <c r="O310" s="894" t="s">
        <v>777</v>
      </c>
      <c r="P310" s="894" t="s">
        <v>777</v>
      </c>
      <c r="Q310" s="894" t="s">
        <v>1458</v>
      </c>
      <c r="R310" s="894" t="s">
        <v>839</v>
      </c>
      <c r="S310" s="894" t="s">
        <v>779</v>
      </c>
      <c r="T310" s="894" t="s">
        <v>780</v>
      </c>
      <c r="U310" s="894" t="s">
        <v>781</v>
      </c>
      <c r="V310" s="894" t="s">
        <v>782</v>
      </c>
      <c r="W310" s="894" t="s">
        <v>783</v>
      </c>
      <c r="AA310" s="894" t="s">
        <v>1012</v>
      </c>
    </row>
    <row r="311" hidden="1" spans="1:27">
      <c r="A311" s="894" t="s">
        <v>2183</v>
      </c>
      <c r="B311" s="894" t="s">
        <v>2184</v>
      </c>
      <c r="C311" s="894" t="s">
        <v>646</v>
      </c>
      <c r="D311" s="894" t="s">
        <v>2185</v>
      </c>
      <c r="E311" s="351">
        <v>1692.31</v>
      </c>
      <c r="F311" s="351">
        <v>1624.62</v>
      </c>
      <c r="G311" s="351">
        <v>67.69</v>
      </c>
      <c r="H311" s="351">
        <v>0</v>
      </c>
      <c r="I311" s="894" t="s">
        <v>2182</v>
      </c>
      <c r="J311" s="894" t="s">
        <v>773</v>
      </c>
      <c r="K311" s="894" t="s">
        <v>646</v>
      </c>
      <c r="L311" s="894" t="s">
        <v>2186</v>
      </c>
      <c r="M311" s="894" t="s">
        <v>2187</v>
      </c>
      <c r="O311" s="894" t="s">
        <v>777</v>
      </c>
      <c r="P311" s="894" t="s">
        <v>777</v>
      </c>
      <c r="Q311" s="894" t="s">
        <v>1433</v>
      </c>
      <c r="R311" s="894" t="s">
        <v>773</v>
      </c>
      <c r="S311" s="894" t="s">
        <v>779</v>
      </c>
      <c r="T311" s="894" t="s">
        <v>780</v>
      </c>
      <c r="U311" s="894" t="s">
        <v>781</v>
      </c>
      <c r="V311" s="894" t="s">
        <v>782</v>
      </c>
      <c r="W311" s="894" t="s">
        <v>783</v>
      </c>
      <c r="AA311" s="894" t="s">
        <v>917</v>
      </c>
    </row>
    <row r="312" hidden="1" spans="1:27">
      <c r="A312" s="894" t="s">
        <v>2188</v>
      </c>
      <c r="B312" s="894" t="s">
        <v>681</v>
      </c>
      <c r="C312" s="894" t="s">
        <v>631</v>
      </c>
      <c r="D312" s="894" t="s">
        <v>682</v>
      </c>
      <c r="E312" s="351">
        <v>2991.45</v>
      </c>
      <c r="F312" s="351">
        <v>2871.79</v>
      </c>
      <c r="G312" s="351">
        <v>119.66</v>
      </c>
      <c r="H312" s="351">
        <v>0</v>
      </c>
      <c r="I312" s="894" t="s">
        <v>2182</v>
      </c>
      <c r="J312" s="894" t="s">
        <v>773</v>
      </c>
      <c r="K312" s="894" t="s">
        <v>631</v>
      </c>
      <c r="L312" s="894" t="s">
        <v>2186</v>
      </c>
      <c r="M312" s="894" t="s">
        <v>2187</v>
      </c>
      <c r="O312" s="894" t="s">
        <v>777</v>
      </c>
      <c r="P312" s="894" t="s">
        <v>777</v>
      </c>
      <c r="Q312" s="894" t="s">
        <v>1231</v>
      </c>
      <c r="R312" s="894" t="s">
        <v>773</v>
      </c>
      <c r="S312" s="894" t="s">
        <v>779</v>
      </c>
      <c r="T312" s="894" t="s">
        <v>780</v>
      </c>
      <c r="U312" s="894" t="s">
        <v>781</v>
      </c>
      <c r="V312" s="894" t="s">
        <v>782</v>
      </c>
      <c r="W312" s="894" t="s">
        <v>783</v>
      </c>
      <c r="AA312" s="894" t="s">
        <v>967</v>
      </c>
    </row>
    <row r="313" hidden="1" spans="1:27">
      <c r="A313" s="894" t="s">
        <v>2189</v>
      </c>
      <c r="B313" s="894" t="s">
        <v>683</v>
      </c>
      <c r="C313" s="894" t="s">
        <v>631</v>
      </c>
      <c r="D313" s="894" t="s">
        <v>682</v>
      </c>
      <c r="E313" s="351">
        <v>2991.46</v>
      </c>
      <c r="F313" s="351">
        <v>2871.8</v>
      </c>
      <c r="G313" s="351">
        <v>119.66</v>
      </c>
      <c r="H313" s="351">
        <v>0</v>
      </c>
      <c r="I313" s="894" t="s">
        <v>2182</v>
      </c>
      <c r="J313" s="894" t="s">
        <v>773</v>
      </c>
      <c r="K313" s="894" t="s">
        <v>631</v>
      </c>
      <c r="L313" s="894" t="s">
        <v>826</v>
      </c>
      <c r="M313" s="894" t="s">
        <v>826</v>
      </c>
      <c r="O313" s="894" t="s">
        <v>777</v>
      </c>
      <c r="P313" s="894" t="s">
        <v>777</v>
      </c>
      <c r="Q313" s="894" t="s">
        <v>1231</v>
      </c>
      <c r="R313" s="894" t="s">
        <v>773</v>
      </c>
      <c r="S313" s="894" t="s">
        <v>779</v>
      </c>
      <c r="T313" s="894" t="s">
        <v>780</v>
      </c>
      <c r="U313" s="894" t="s">
        <v>781</v>
      </c>
      <c r="V313" s="894" t="s">
        <v>782</v>
      </c>
      <c r="W313" s="894" t="s">
        <v>783</v>
      </c>
      <c r="AA313" s="894" t="s">
        <v>967</v>
      </c>
    </row>
    <row r="314" hidden="1" spans="1:27">
      <c r="A314" s="894" t="s">
        <v>2190</v>
      </c>
      <c r="B314" s="894" t="s">
        <v>684</v>
      </c>
      <c r="C314" s="894" t="s">
        <v>631</v>
      </c>
      <c r="D314" s="894" t="s">
        <v>685</v>
      </c>
      <c r="E314" s="351">
        <v>2991.45</v>
      </c>
      <c r="F314" s="351">
        <v>2871.79</v>
      </c>
      <c r="G314" s="351">
        <v>119.66</v>
      </c>
      <c r="H314" s="351">
        <v>0</v>
      </c>
      <c r="I314" s="894" t="s">
        <v>2182</v>
      </c>
      <c r="J314" s="894" t="s">
        <v>773</v>
      </c>
      <c r="K314" s="894" t="s">
        <v>631</v>
      </c>
      <c r="L314" s="894" t="s">
        <v>2191</v>
      </c>
      <c r="M314" s="894" t="s">
        <v>2192</v>
      </c>
      <c r="O314" s="894" t="s">
        <v>777</v>
      </c>
      <c r="P314" s="894" t="s">
        <v>777</v>
      </c>
      <c r="Q314" s="894" t="s">
        <v>1231</v>
      </c>
      <c r="R314" s="894" t="s">
        <v>773</v>
      </c>
      <c r="S314" s="894" t="s">
        <v>779</v>
      </c>
      <c r="T314" s="894" t="s">
        <v>780</v>
      </c>
      <c r="U314" s="894" t="s">
        <v>781</v>
      </c>
      <c r="V314" s="894" t="s">
        <v>782</v>
      </c>
      <c r="W314" s="894" t="s">
        <v>783</v>
      </c>
      <c r="AA314" s="894" t="s">
        <v>967</v>
      </c>
    </row>
    <row r="315" spans="1:27">
      <c r="A315" s="894" t="s">
        <v>2193</v>
      </c>
      <c r="B315" s="894" t="s">
        <v>2194</v>
      </c>
      <c r="C315" s="894" t="s">
        <v>2195</v>
      </c>
      <c r="D315" s="894" t="s">
        <v>2196</v>
      </c>
      <c r="E315" s="351">
        <v>264500</v>
      </c>
      <c r="F315" s="351">
        <v>253920</v>
      </c>
      <c r="G315" s="351">
        <v>10580</v>
      </c>
      <c r="H315" s="351">
        <v>0</v>
      </c>
      <c r="I315" s="894" t="s">
        <v>2182</v>
      </c>
      <c r="J315" s="894" t="s">
        <v>839</v>
      </c>
      <c r="K315" s="894" t="s">
        <v>1025</v>
      </c>
      <c r="L315" s="894" t="s">
        <v>958</v>
      </c>
      <c r="M315" s="894" t="s">
        <v>1127</v>
      </c>
      <c r="O315" s="894" t="s">
        <v>777</v>
      </c>
      <c r="P315" s="894" t="s">
        <v>777</v>
      </c>
      <c r="Q315" s="894" t="s">
        <v>2197</v>
      </c>
      <c r="R315" s="894" t="s">
        <v>839</v>
      </c>
      <c r="S315" s="894" t="s">
        <v>779</v>
      </c>
      <c r="T315" s="894" t="s">
        <v>780</v>
      </c>
      <c r="U315" s="894" t="s">
        <v>781</v>
      </c>
      <c r="V315" s="894" t="s">
        <v>782</v>
      </c>
      <c r="W315" s="894" t="s">
        <v>783</v>
      </c>
      <c r="AA315" s="894" t="s">
        <v>1029</v>
      </c>
    </row>
    <row r="316" spans="1:27">
      <c r="A316" s="894" t="s">
        <v>2198</v>
      </c>
      <c r="B316" s="894" t="s">
        <v>2199</v>
      </c>
      <c r="C316" s="894" t="s">
        <v>1970</v>
      </c>
      <c r="D316" s="894" t="s">
        <v>2200</v>
      </c>
      <c r="E316" s="351">
        <v>20683.76</v>
      </c>
      <c r="F316" s="351">
        <v>19856.41</v>
      </c>
      <c r="G316" s="351">
        <v>827.35</v>
      </c>
      <c r="H316" s="351">
        <v>0</v>
      </c>
      <c r="I316" s="894" t="s">
        <v>2182</v>
      </c>
      <c r="J316" s="894" t="s">
        <v>839</v>
      </c>
      <c r="K316" s="894" t="s">
        <v>1008</v>
      </c>
      <c r="L316" s="894" t="s">
        <v>874</v>
      </c>
      <c r="M316" s="894" t="s">
        <v>1009</v>
      </c>
      <c r="O316" s="894" t="s">
        <v>777</v>
      </c>
      <c r="P316" s="894" t="s">
        <v>777</v>
      </c>
      <c r="Q316" s="894" t="s">
        <v>2201</v>
      </c>
      <c r="R316" s="894" t="s">
        <v>839</v>
      </c>
      <c r="S316" s="894" t="s">
        <v>779</v>
      </c>
      <c r="T316" s="894" t="s">
        <v>780</v>
      </c>
      <c r="U316" s="894" t="s">
        <v>781</v>
      </c>
      <c r="V316" s="894" t="s">
        <v>782</v>
      </c>
      <c r="W316" s="894" t="s">
        <v>783</v>
      </c>
      <c r="AA316" s="894" t="s">
        <v>1012</v>
      </c>
    </row>
    <row r="317" spans="1:27">
      <c r="A317" s="894" t="s">
        <v>2202</v>
      </c>
      <c r="B317" s="894" t="s">
        <v>2203</v>
      </c>
      <c r="C317" s="894" t="s">
        <v>1970</v>
      </c>
      <c r="D317" s="894" t="s">
        <v>2200</v>
      </c>
      <c r="E317" s="351">
        <v>20683.76</v>
      </c>
      <c r="F317" s="351">
        <v>19856.41</v>
      </c>
      <c r="G317" s="351">
        <v>827.35</v>
      </c>
      <c r="H317" s="351">
        <v>0</v>
      </c>
      <c r="I317" s="894" t="s">
        <v>2182</v>
      </c>
      <c r="J317" s="894" t="s">
        <v>839</v>
      </c>
      <c r="K317" s="894" t="s">
        <v>1008</v>
      </c>
      <c r="L317" s="894" t="s">
        <v>874</v>
      </c>
      <c r="M317" s="894" t="s">
        <v>1009</v>
      </c>
      <c r="O317" s="894" t="s">
        <v>777</v>
      </c>
      <c r="P317" s="894" t="s">
        <v>777</v>
      </c>
      <c r="Q317" s="894" t="s">
        <v>2201</v>
      </c>
      <c r="R317" s="894" t="s">
        <v>839</v>
      </c>
      <c r="S317" s="894" t="s">
        <v>779</v>
      </c>
      <c r="T317" s="894" t="s">
        <v>780</v>
      </c>
      <c r="U317" s="894" t="s">
        <v>781</v>
      </c>
      <c r="V317" s="894" t="s">
        <v>782</v>
      </c>
      <c r="W317" s="894" t="s">
        <v>783</v>
      </c>
      <c r="AA317" s="894" t="s">
        <v>1012</v>
      </c>
    </row>
    <row r="318" spans="1:27">
      <c r="A318" s="894" t="s">
        <v>2204</v>
      </c>
      <c r="B318" s="894" t="s">
        <v>2205</v>
      </c>
      <c r="C318" s="894" t="s">
        <v>1970</v>
      </c>
      <c r="D318" s="894" t="s">
        <v>2200</v>
      </c>
      <c r="E318" s="351">
        <v>20683.76</v>
      </c>
      <c r="F318" s="351">
        <v>19856.41</v>
      </c>
      <c r="G318" s="351">
        <v>827.35</v>
      </c>
      <c r="H318" s="351">
        <v>0</v>
      </c>
      <c r="I318" s="894" t="s">
        <v>2182</v>
      </c>
      <c r="J318" s="894" t="s">
        <v>839</v>
      </c>
      <c r="K318" s="894" t="s">
        <v>1008</v>
      </c>
      <c r="L318" s="894" t="s">
        <v>874</v>
      </c>
      <c r="M318" s="894" t="s">
        <v>1009</v>
      </c>
      <c r="O318" s="894" t="s">
        <v>777</v>
      </c>
      <c r="P318" s="894" t="s">
        <v>777</v>
      </c>
      <c r="Q318" s="894" t="s">
        <v>2201</v>
      </c>
      <c r="R318" s="894" t="s">
        <v>839</v>
      </c>
      <c r="S318" s="894" t="s">
        <v>779</v>
      </c>
      <c r="T318" s="894" t="s">
        <v>780</v>
      </c>
      <c r="U318" s="894" t="s">
        <v>781</v>
      </c>
      <c r="V318" s="894" t="s">
        <v>782</v>
      </c>
      <c r="W318" s="894" t="s">
        <v>783</v>
      </c>
      <c r="AA318" s="894" t="s">
        <v>1012</v>
      </c>
    </row>
    <row r="319" spans="1:27">
      <c r="A319" s="894" t="s">
        <v>2206</v>
      </c>
      <c r="B319" s="894" t="s">
        <v>2207</v>
      </c>
      <c r="C319" s="894" t="s">
        <v>1970</v>
      </c>
      <c r="D319" s="894" t="s">
        <v>1040</v>
      </c>
      <c r="E319" s="351">
        <v>26923.07</v>
      </c>
      <c r="F319" s="351">
        <v>25846.15</v>
      </c>
      <c r="G319" s="351">
        <v>1076.92</v>
      </c>
      <c r="H319" s="351">
        <v>0</v>
      </c>
      <c r="I319" s="894" t="s">
        <v>2182</v>
      </c>
      <c r="J319" s="894" t="s">
        <v>839</v>
      </c>
      <c r="K319" s="894" t="s">
        <v>1008</v>
      </c>
      <c r="L319" s="894" t="s">
        <v>874</v>
      </c>
      <c r="M319" s="894" t="s">
        <v>1009</v>
      </c>
      <c r="O319" s="894" t="s">
        <v>777</v>
      </c>
      <c r="P319" s="894" t="s">
        <v>777</v>
      </c>
      <c r="Q319" s="894" t="s">
        <v>2208</v>
      </c>
      <c r="R319" s="894" t="s">
        <v>839</v>
      </c>
      <c r="S319" s="894" t="s">
        <v>779</v>
      </c>
      <c r="T319" s="894" t="s">
        <v>780</v>
      </c>
      <c r="U319" s="894" t="s">
        <v>781</v>
      </c>
      <c r="V319" s="894" t="s">
        <v>782</v>
      </c>
      <c r="W319" s="894" t="s">
        <v>783</v>
      </c>
      <c r="AA319" s="894" t="s">
        <v>1012</v>
      </c>
    </row>
    <row r="320" spans="1:27">
      <c r="A320" s="894" t="s">
        <v>2209</v>
      </c>
      <c r="B320" s="894" t="s">
        <v>2210</v>
      </c>
      <c r="C320" s="894" t="s">
        <v>1970</v>
      </c>
      <c r="D320" s="894" t="s">
        <v>1040</v>
      </c>
      <c r="E320" s="351">
        <v>26923.07</v>
      </c>
      <c r="F320" s="351">
        <v>25846.15</v>
      </c>
      <c r="G320" s="351">
        <v>1076.92</v>
      </c>
      <c r="H320" s="351">
        <v>0</v>
      </c>
      <c r="I320" s="894" t="s">
        <v>2182</v>
      </c>
      <c r="J320" s="894" t="s">
        <v>839</v>
      </c>
      <c r="K320" s="894" t="s">
        <v>1008</v>
      </c>
      <c r="L320" s="894" t="s">
        <v>874</v>
      </c>
      <c r="M320" s="894" t="s">
        <v>1009</v>
      </c>
      <c r="O320" s="894" t="s">
        <v>777</v>
      </c>
      <c r="P320" s="894" t="s">
        <v>777</v>
      </c>
      <c r="Q320" s="894" t="s">
        <v>2208</v>
      </c>
      <c r="R320" s="894" t="s">
        <v>839</v>
      </c>
      <c r="S320" s="894" t="s">
        <v>779</v>
      </c>
      <c r="T320" s="894" t="s">
        <v>780</v>
      </c>
      <c r="U320" s="894" t="s">
        <v>781</v>
      </c>
      <c r="V320" s="894" t="s">
        <v>782</v>
      </c>
      <c r="W320" s="894" t="s">
        <v>783</v>
      </c>
      <c r="AA320" s="894" t="s">
        <v>1012</v>
      </c>
    </row>
    <row r="321" spans="1:27">
      <c r="A321" s="894" t="s">
        <v>2211</v>
      </c>
      <c r="B321" s="894" t="s">
        <v>2212</v>
      </c>
      <c r="C321" s="894" t="s">
        <v>1970</v>
      </c>
      <c r="D321" s="894" t="s">
        <v>1040</v>
      </c>
      <c r="E321" s="351">
        <v>26923.07</v>
      </c>
      <c r="F321" s="351">
        <v>25846.15</v>
      </c>
      <c r="G321" s="351">
        <v>1076.92</v>
      </c>
      <c r="H321" s="351">
        <v>0</v>
      </c>
      <c r="I321" s="894" t="s">
        <v>2182</v>
      </c>
      <c r="J321" s="894" t="s">
        <v>839</v>
      </c>
      <c r="K321" s="894" t="s">
        <v>1008</v>
      </c>
      <c r="L321" s="894" t="s">
        <v>874</v>
      </c>
      <c r="M321" s="894" t="s">
        <v>1009</v>
      </c>
      <c r="O321" s="894" t="s">
        <v>777</v>
      </c>
      <c r="P321" s="894" t="s">
        <v>777</v>
      </c>
      <c r="Q321" s="894" t="s">
        <v>2208</v>
      </c>
      <c r="R321" s="894" t="s">
        <v>839</v>
      </c>
      <c r="S321" s="894" t="s">
        <v>779</v>
      </c>
      <c r="T321" s="894" t="s">
        <v>780</v>
      </c>
      <c r="U321" s="894" t="s">
        <v>781</v>
      </c>
      <c r="V321" s="894" t="s">
        <v>782</v>
      </c>
      <c r="W321" s="894" t="s">
        <v>783</v>
      </c>
      <c r="AA321" s="894" t="s">
        <v>1012</v>
      </c>
    </row>
    <row r="322" spans="1:27">
      <c r="A322" s="894" t="s">
        <v>2213</v>
      </c>
      <c r="B322" s="894" t="s">
        <v>2214</v>
      </c>
      <c r="C322" s="894" t="s">
        <v>1970</v>
      </c>
      <c r="D322" s="894" t="s">
        <v>1040</v>
      </c>
      <c r="E322" s="351">
        <v>26923.07</v>
      </c>
      <c r="F322" s="351">
        <v>25846.15</v>
      </c>
      <c r="G322" s="351">
        <v>1076.92</v>
      </c>
      <c r="H322" s="351">
        <v>0</v>
      </c>
      <c r="I322" s="894" t="s">
        <v>2182</v>
      </c>
      <c r="J322" s="894" t="s">
        <v>839</v>
      </c>
      <c r="K322" s="894" t="s">
        <v>1008</v>
      </c>
      <c r="L322" s="894" t="s">
        <v>874</v>
      </c>
      <c r="M322" s="894" t="s">
        <v>1009</v>
      </c>
      <c r="O322" s="894" t="s">
        <v>777</v>
      </c>
      <c r="P322" s="894" t="s">
        <v>777</v>
      </c>
      <c r="Q322" s="894" t="s">
        <v>2208</v>
      </c>
      <c r="R322" s="894" t="s">
        <v>839</v>
      </c>
      <c r="S322" s="894" t="s">
        <v>779</v>
      </c>
      <c r="T322" s="894" t="s">
        <v>780</v>
      </c>
      <c r="U322" s="894" t="s">
        <v>781</v>
      </c>
      <c r="V322" s="894" t="s">
        <v>782</v>
      </c>
      <c r="W322" s="894" t="s">
        <v>783</v>
      </c>
      <c r="AA322" s="894" t="s">
        <v>1012</v>
      </c>
    </row>
    <row r="323" spans="1:27">
      <c r="A323" s="894" t="s">
        <v>2215</v>
      </c>
      <c r="B323" s="894" t="s">
        <v>2216</v>
      </c>
      <c r="C323" s="894" t="s">
        <v>1970</v>
      </c>
      <c r="D323" s="894" t="s">
        <v>1040</v>
      </c>
      <c r="E323" s="351">
        <v>26923.1</v>
      </c>
      <c r="F323" s="351">
        <v>25846.18</v>
      </c>
      <c r="G323" s="351">
        <v>1076.92</v>
      </c>
      <c r="H323" s="351">
        <v>0</v>
      </c>
      <c r="I323" s="894" t="s">
        <v>2182</v>
      </c>
      <c r="J323" s="894" t="s">
        <v>839</v>
      </c>
      <c r="K323" s="894" t="s">
        <v>1008</v>
      </c>
      <c r="L323" s="894" t="s">
        <v>874</v>
      </c>
      <c r="M323" s="894" t="s">
        <v>1009</v>
      </c>
      <c r="O323" s="894" t="s">
        <v>777</v>
      </c>
      <c r="P323" s="894" t="s">
        <v>777</v>
      </c>
      <c r="Q323" s="894" t="s">
        <v>2208</v>
      </c>
      <c r="R323" s="894" t="s">
        <v>839</v>
      </c>
      <c r="S323" s="894" t="s">
        <v>779</v>
      </c>
      <c r="T323" s="894" t="s">
        <v>780</v>
      </c>
      <c r="U323" s="894" t="s">
        <v>781</v>
      </c>
      <c r="V323" s="894" t="s">
        <v>782</v>
      </c>
      <c r="W323" s="894" t="s">
        <v>783</v>
      </c>
      <c r="AA323" s="894" t="s">
        <v>1012</v>
      </c>
    </row>
    <row r="324" spans="1:27">
      <c r="A324" s="894" t="s">
        <v>2217</v>
      </c>
      <c r="B324" s="894" t="s">
        <v>2218</v>
      </c>
      <c r="C324" s="894" t="s">
        <v>2219</v>
      </c>
      <c r="D324" s="894" t="s">
        <v>2220</v>
      </c>
      <c r="E324" s="351">
        <v>7350.43</v>
      </c>
      <c r="F324" s="351">
        <v>7056.41</v>
      </c>
      <c r="G324" s="351">
        <v>294.02</v>
      </c>
      <c r="H324" s="351">
        <v>0</v>
      </c>
      <c r="I324" s="894" t="s">
        <v>2182</v>
      </c>
      <c r="J324" s="894" t="s">
        <v>839</v>
      </c>
      <c r="K324" s="894" t="s">
        <v>1008</v>
      </c>
      <c r="L324" s="894" t="s">
        <v>874</v>
      </c>
      <c r="M324" s="894" t="s">
        <v>1009</v>
      </c>
      <c r="O324" s="894" t="s">
        <v>777</v>
      </c>
      <c r="P324" s="894" t="s">
        <v>777</v>
      </c>
      <c r="Q324" s="894" t="s">
        <v>2221</v>
      </c>
      <c r="R324" s="894" t="s">
        <v>839</v>
      </c>
      <c r="S324" s="894" t="s">
        <v>779</v>
      </c>
      <c r="T324" s="894" t="s">
        <v>780</v>
      </c>
      <c r="U324" s="894" t="s">
        <v>781</v>
      </c>
      <c r="V324" s="894" t="s">
        <v>782</v>
      </c>
      <c r="W324" s="894" t="s">
        <v>783</v>
      </c>
      <c r="AA324" s="894" t="s">
        <v>1012</v>
      </c>
    </row>
    <row r="325" hidden="1" spans="1:27">
      <c r="A325" s="894" t="s">
        <v>2222</v>
      </c>
      <c r="B325" s="894" t="s">
        <v>686</v>
      </c>
      <c r="C325" s="894" t="s">
        <v>687</v>
      </c>
      <c r="D325" s="894" t="s">
        <v>688</v>
      </c>
      <c r="E325" s="351">
        <v>6487.18</v>
      </c>
      <c r="F325" s="351">
        <v>6227.69</v>
      </c>
      <c r="G325" s="351">
        <v>150</v>
      </c>
      <c r="H325" s="351">
        <v>109.49</v>
      </c>
      <c r="I325" s="894" t="s">
        <v>2182</v>
      </c>
      <c r="J325" s="894" t="s">
        <v>773</v>
      </c>
      <c r="K325" s="894" t="s">
        <v>631</v>
      </c>
      <c r="L325" s="894" t="s">
        <v>1933</v>
      </c>
      <c r="M325" s="894" t="s">
        <v>2223</v>
      </c>
      <c r="O325" s="894" t="s">
        <v>777</v>
      </c>
      <c r="P325" s="894" t="s">
        <v>777</v>
      </c>
      <c r="Q325" s="894" t="s">
        <v>2224</v>
      </c>
      <c r="R325" s="894" t="s">
        <v>773</v>
      </c>
      <c r="S325" s="894" t="s">
        <v>779</v>
      </c>
      <c r="T325" s="894" t="s">
        <v>780</v>
      </c>
      <c r="U325" s="894" t="s">
        <v>781</v>
      </c>
      <c r="V325" s="894" t="s">
        <v>782</v>
      </c>
      <c r="W325" s="894" t="s">
        <v>783</v>
      </c>
      <c r="AA325" s="894" t="s">
        <v>967</v>
      </c>
    </row>
    <row r="326" spans="1:27">
      <c r="A326" s="894" t="s">
        <v>2225</v>
      </c>
      <c r="B326" s="894" t="s">
        <v>2226</v>
      </c>
      <c r="C326" s="894" t="s">
        <v>2227</v>
      </c>
      <c r="D326" s="894" t="s">
        <v>2200</v>
      </c>
      <c r="E326" s="351">
        <v>8119.65</v>
      </c>
      <c r="F326" s="351">
        <v>7794.86</v>
      </c>
      <c r="G326" s="351">
        <v>105</v>
      </c>
      <c r="H326" s="351">
        <v>219.79</v>
      </c>
      <c r="I326" s="894" t="s">
        <v>2182</v>
      </c>
      <c r="J326" s="894" t="s">
        <v>839</v>
      </c>
      <c r="K326" s="894" t="s">
        <v>1008</v>
      </c>
      <c r="L326" s="894" t="s">
        <v>874</v>
      </c>
      <c r="M326" s="894" t="s">
        <v>1009</v>
      </c>
      <c r="O326" s="894" t="s">
        <v>777</v>
      </c>
      <c r="P326" s="894" t="s">
        <v>777</v>
      </c>
      <c r="Q326" s="894" t="s">
        <v>1334</v>
      </c>
      <c r="R326" s="894" t="s">
        <v>839</v>
      </c>
      <c r="S326" s="894" t="s">
        <v>779</v>
      </c>
      <c r="T326" s="894" t="s">
        <v>780</v>
      </c>
      <c r="U326" s="894" t="s">
        <v>781</v>
      </c>
      <c r="V326" s="894" t="s">
        <v>782</v>
      </c>
      <c r="W326" s="894" t="s">
        <v>783</v>
      </c>
      <c r="AA326" s="894" t="s">
        <v>1012</v>
      </c>
    </row>
    <row r="327" spans="1:27">
      <c r="A327" s="894" t="s">
        <v>2228</v>
      </c>
      <c r="B327" s="894" t="s">
        <v>2229</v>
      </c>
      <c r="C327" s="894" t="s">
        <v>2230</v>
      </c>
      <c r="D327" s="894" t="s">
        <v>2200</v>
      </c>
      <c r="E327" s="351">
        <v>8119.65</v>
      </c>
      <c r="F327" s="351">
        <v>7794.86</v>
      </c>
      <c r="G327" s="351">
        <v>105</v>
      </c>
      <c r="H327" s="351">
        <v>219.79</v>
      </c>
      <c r="I327" s="894" t="s">
        <v>2182</v>
      </c>
      <c r="J327" s="894" t="s">
        <v>839</v>
      </c>
      <c r="K327" s="894" t="s">
        <v>1008</v>
      </c>
      <c r="L327" s="894" t="s">
        <v>874</v>
      </c>
      <c r="M327" s="894" t="s">
        <v>1009</v>
      </c>
      <c r="O327" s="894" t="s">
        <v>777</v>
      </c>
      <c r="P327" s="894" t="s">
        <v>777</v>
      </c>
      <c r="Q327" s="894" t="s">
        <v>1334</v>
      </c>
      <c r="R327" s="894" t="s">
        <v>839</v>
      </c>
      <c r="S327" s="894" t="s">
        <v>779</v>
      </c>
      <c r="T327" s="894" t="s">
        <v>780</v>
      </c>
      <c r="U327" s="894" t="s">
        <v>781</v>
      </c>
      <c r="V327" s="894" t="s">
        <v>782</v>
      </c>
      <c r="W327" s="894" t="s">
        <v>783</v>
      </c>
      <c r="AA327" s="894" t="s">
        <v>1012</v>
      </c>
    </row>
    <row r="328" spans="1:27">
      <c r="A328" s="894" t="s">
        <v>2231</v>
      </c>
      <c r="B328" s="894" t="s">
        <v>2232</v>
      </c>
      <c r="C328" s="894" t="s">
        <v>2230</v>
      </c>
      <c r="D328" s="894" t="s">
        <v>2200</v>
      </c>
      <c r="E328" s="351">
        <v>8119.65</v>
      </c>
      <c r="F328" s="351">
        <v>7794.86</v>
      </c>
      <c r="G328" s="351">
        <v>105</v>
      </c>
      <c r="H328" s="351">
        <v>219.79</v>
      </c>
      <c r="I328" s="894" t="s">
        <v>2182</v>
      </c>
      <c r="J328" s="894" t="s">
        <v>839</v>
      </c>
      <c r="K328" s="894" t="s">
        <v>1008</v>
      </c>
      <c r="L328" s="894" t="s">
        <v>874</v>
      </c>
      <c r="M328" s="894" t="s">
        <v>1009</v>
      </c>
      <c r="O328" s="894" t="s">
        <v>777</v>
      </c>
      <c r="P328" s="894" t="s">
        <v>777</v>
      </c>
      <c r="Q328" s="894" t="s">
        <v>1334</v>
      </c>
      <c r="R328" s="894" t="s">
        <v>839</v>
      </c>
      <c r="S328" s="894" t="s">
        <v>779</v>
      </c>
      <c r="T328" s="894" t="s">
        <v>780</v>
      </c>
      <c r="U328" s="894" t="s">
        <v>781</v>
      </c>
      <c r="V328" s="894" t="s">
        <v>782</v>
      </c>
      <c r="W328" s="894" t="s">
        <v>783</v>
      </c>
      <c r="AA328" s="894" t="s">
        <v>1012</v>
      </c>
    </row>
    <row r="329" spans="1:27">
      <c r="A329" s="894" t="s">
        <v>2233</v>
      </c>
      <c r="B329" s="894" t="s">
        <v>2234</v>
      </c>
      <c r="C329" s="894" t="s">
        <v>2230</v>
      </c>
      <c r="D329" s="894" t="s">
        <v>2200</v>
      </c>
      <c r="E329" s="351">
        <v>8119.65</v>
      </c>
      <c r="F329" s="351">
        <v>7794.86</v>
      </c>
      <c r="G329" s="351">
        <v>105</v>
      </c>
      <c r="H329" s="351">
        <v>219.79</v>
      </c>
      <c r="I329" s="894" t="s">
        <v>2182</v>
      </c>
      <c r="J329" s="894" t="s">
        <v>839</v>
      </c>
      <c r="K329" s="894" t="s">
        <v>1008</v>
      </c>
      <c r="L329" s="894" t="s">
        <v>874</v>
      </c>
      <c r="M329" s="894" t="s">
        <v>1009</v>
      </c>
      <c r="O329" s="894" t="s">
        <v>777</v>
      </c>
      <c r="P329" s="894" t="s">
        <v>777</v>
      </c>
      <c r="Q329" s="894" t="s">
        <v>1334</v>
      </c>
      <c r="R329" s="894" t="s">
        <v>839</v>
      </c>
      <c r="S329" s="894" t="s">
        <v>779</v>
      </c>
      <c r="T329" s="894" t="s">
        <v>780</v>
      </c>
      <c r="U329" s="894" t="s">
        <v>781</v>
      </c>
      <c r="V329" s="894" t="s">
        <v>782</v>
      </c>
      <c r="W329" s="894" t="s">
        <v>783</v>
      </c>
      <c r="AA329" s="894" t="s">
        <v>1012</v>
      </c>
    </row>
    <row r="330" spans="1:27">
      <c r="A330" s="894" t="s">
        <v>2235</v>
      </c>
      <c r="B330" s="894" t="s">
        <v>2236</v>
      </c>
      <c r="C330" s="894" t="s">
        <v>2230</v>
      </c>
      <c r="D330" s="894" t="s">
        <v>1040</v>
      </c>
      <c r="E330" s="351">
        <v>9572.65</v>
      </c>
      <c r="F330" s="351">
        <v>9189.74</v>
      </c>
      <c r="G330" s="351">
        <v>382.91</v>
      </c>
      <c r="H330" s="351">
        <v>0</v>
      </c>
      <c r="I330" s="894" t="s">
        <v>2182</v>
      </c>
      <c r="J330" s="894" t="s">
        <v>839</v>
      </c>
      <c r="K330" s="894" t="s">
        <v>1008</v>
      </c>
      <c r="L330" s="894" t="s">
        <v>874</v>
      </c>
      <c r="M330" s="894" t="s">
        <v>1009</v>
      </c>
      <c r="O330" s="894" t="s">
        <v>777</v>
      </c>
      <c r="P330" s="894" t="s">
        <v>777</v>
      </c>
      <c r="Q330" s="894" t="s">
        <v>2237</v>
      </c>
      <c r="R330" s="894" t="s">
        <v>839</v>
      </c>
      <c r="S330" s="894" t="s">
        <v>779</v>
      </c>
      <c r="T330" s="894" t="s">
        <v>780</v>
      </c>
      <c r="U330" s="894" t="s">
        <v>781</v>
      </c>
      <c r="V330" s="894" t="s">
        <v>782</v>
      </c>
      <c r="W330" s="894" t="s">
        <v>783</v>
      </c>
      <c r="AA330" s="894" t="s">
        <v>1012</v>
      </c>
    </row>
    <row r="331" spans="1:27">
      <c r="A331" s="894" t="s">
        <v>2238</v>
      </c>
      <c r="B331" s="894" t="s">
        <v>2239</v>
      </c>
      <c r="C331" s="894" t="s">
        <v>2230</v>
      </c>
      <c r="D331" s="894" t="s">
        <v>1040</v>
      </c>
      <c r="E331" s="351">
        <v>9572.65</v>
      </c>
      <c r="F331" s="351">
        <v>9189.74</v>
      </c>
      <c r="G331" s="351">
        <v>382.91</v>
      </c>
      <c r="H331" s="351">
        <v>0</v>
      </c>
      <c r="I331" s="894" t="s">
        <v>2182</v>
      </c>
      <c r="J331" s="894" t="s">
        <v>839</v>
      </c>
      <c r="K331" s="894" t="s">
        <v>1008</v>
      </c>
      <c r="L331" s="894" t="s">
        <v>874</v>
      </c>
      <c r="M331" s="894" t="s">
        <v>1009</v>
      </c>
      <c r="O331" s="894" t="s">
        <v>777</v>
      </c>
      <c r="P331" s="894" t="s">
        <v>777</v>
      </c>
      <c r="Q331" s="894" t="s">
        <v>2237</v>
      </c>
      <c r="R331" s="894" t="s">
        <v>839</v>
      </c>
      <c r="S331" s="894" t="s">
        <v>779</v>
      </c>
      <c r="T331" s="894" t="s">
        <v>780</v>
      </c>
      <c r="U331" s="894" t="s">
        <v>781</v>
      </c>
      <c r="V331" s="894" t="s">
        <v>782</v>
      </c>
      <c r="W331" s="894" t="s">
        <v>783</v>
      </c>
      <c r="AA331" s="894" t="s">
        <v>1012</v>
      </c>
    </row>
    <row r="332" spans="1:27">
      <c r="A332" s="894" t="s">
        <v>2240</v>
      </c>
      <c r="B332" s="894" t="s">
        <v>2241</v>
      </c>
      <c r="C332" s="894" t="s">
        <v>2242</v>
      </c>
      <c r="D332" s="894" t="s">
        <v>2243</v>
      </c>
      <c r="E332" s="351">
        <v>5811.97</v>
      </c>
      <c r="F332" s="351">
        <v>5579.49</v>
      </c>
      <c r="G332" s="351">
        <v>232.48</v>
      </c>
      <c r="H332" s="351">
        <v>0</v>
      </c>
      <c r="I332" s="894" t="s">
        <v>2182</v>
      </c>
      <c r="J332" s="894" t="s">
        <v>839</v>
      </c>
      <c r="K332" s="894" t="s">
        <v>1008</v>
      </c>
      <c r="L332" s="894" t="s">
        <v>874</v>
      </c>
      <c r="M332" s="894" t="s">
        <v>1009</v>
      </c>
      <c r="O332" s="894" t="s">
        <v>777</v>
      </c>
      <c r="P332" s="894" t="s">
        <v>777</v>
      </c>
      <c r="Q332" s="894" t="s">
        <v>2244</v>
      </c>
      <c r="R332" s="894" t="s">
        <v>839</v>
      </c>
      <c r="S332" s="894" t="s">
        <v>779</v>
      </c>
      <c r="T332" s="894" t="s">
        <v>780</v>
      </c>
      <c r="U332" s="894" t="s">
        <v>781</v>
      </c>
      <c r="V332" s="894" t="s">
        <v>782</v>
      </c>
      <c r="W332" s="894" t="s">
        <v>783</v>
      </c>
      <c r="AA332" s="894" t="s">
        <v>1012</v>
      </c>
    </row>
    <row r="333" hidden="1" spans="1:27">
      <c r="A333" s="894" t="s">
        <v>2245</v>
      </c>
      <c r="B333" s="894" t="s">
        <v>2246</v>
      </c>
      <c r="C333" s="894" t="s">
        <v>2247</v>
      </c>
      <c r="D333" s="894" t="s">
        <v>1820</v>
      </c>
      <c r="E333" s="351">
        <v>2350</v>
      </c>
      <c r="F333" s="351">
        <v>2256</v>
      </c>
      <c r="G333" s="351">
        <v>46</v>
      </c>
      <c r="H333" s="351">
        <v>48</v>
      </c>
      <c r="I333" s="894" t="s">
        <v>2182</v>
      </c>
      <c r="J333" s="894" t="s">
        <v>773</v>
      </c>
      <c r="K333" s="894" t="s">
        <v>774</v>
      </c>
      <c r="L333" s="894" t="s">
        <v>958</v>
      </c>
      <c r="M333" s="894" t="s">
        <v>2248</v>
      </c>
      <c r="O333" s="894" t="s">
        <v>777</v>
      </c>
      <c r="P333" s="894" t="s">
        <v>777</v>
      </c>
      <c r="Q333" s="894" t="s">
        <v>2249</v>
      </c>
      <c r="R333" s="894" t="s">
        <v>773</v>
      </c>
      <c r="S333" s="894" t="s">
        <v>779</v>
      </c>
      <c r="T333" s="894" t="s">
        <v>780</v>
      </c>
      <c r="U333" s="894" t="s">
        <v>781</v>
      </c>
      <c r="V333" s="894" t="s">
        <v>782</v>
      </c>
      <c r="W333" s="894" t="s">
        <v>783</v>
      </c>
      <c r="AA333" s="894" t="s">
        <v>784</v>
      </c>
    </row>
    <row r="334" hidden="1" spans="1:27">
      <c r="A334" s="894" t="s">
        <v>2250</v>
      </c>
      <c r="B334" s="894" t="s">
        <v>2251</v>
      </c>
      <c r="C334" s="894" t="s">
        <v>2247</v>
      </c>
      <c r="D334" s="894" t="s">
        <v>1820</v>
      </c>
      <c r="E334" s="351">
        <v>2350</v>
      </c>
      <c r="F334" s="351">
        <v>2256</v>
      </c>
      <c r="G334" s="351">
        <v>46</v>
      </c>
      <c r="H334" s="351">
        <v>48</v>
      </c>
      <c r="I334" s="894" t="s">
        <v>2182</v>
      </c>
      <c r="J334" s="894" t="s">
        <v>773</v>
      </c>
      <c r="K334" s="894" t="s">
        <v>774</v>
      </c>
      <c r="L334" s="894" t="s">
        <v>958</v>
      </c>
      <c r="M334" s="894" t="s">
        <v>2248</v>
      </c>
      <c r="O334" s="894" t="s">
        <v>777</v>
      </c>
      <c r="P334" s="894" t="s">
        <v>777</v>
      </c>
      <c r="Q334" s="894" t="s">
        <v>2249</v>
      </c>
      <c r="R334" s="894" t="s">
        <v>773</v>
      </c>
      <c r="S334" s="894" t="s">
        <v>779</v>
      </c>
      <c r="T334" s="894" t="s">
        <v>780</v>
      </c>
      <c r="U334" s="894" t="s">
        <v>781</v>
      </c>
      <c r="V334" s="894" t="s">
        <v>782</v>
      </c>
      <c r="W334" s="894" t="s">
        <v>783</v>
      </c>
      <c r="AA334" s="894" t="s">
        <v>784</v>
      </c>
    </row>
    <row r="335" spans="1:27">
      <c r="A335" s="894" t="s">
        <v>2252</v>
      </c>
      <c r="B335" s="894" t="s">
        <v>2253</v>
      </c>
      <c r="C335" s="894" t="s">
        <v>2254</v>
      </c>
      <c r="D335" s="894" t="s">
        <v>2039</v>
      </c>
      <c r="E335" s="351">
        <v>132478.63</v>
      </c>
      <c r="F335" s="351">
        <v>127179.48</v>
      </c>
      <c r="G335" s="351">
        <v>5299.15</v>
      </c>
      <c r="H335" s="351">
        <v>0</v>
      </c>
      <c r="I335" s="894" t="s">
        <v>2182</v>
      </c>
      <c r="J335" s="894" t="s">
        <v>839</v>
      </c>
      <c r="K335" s="894" t="s">
        <v>1025</v>
      </c>
      <c r="L335" s="894" t="s">
        <v>958</v>
      </c>
      <c r="M335" s="894" t="s">
        <v>2248</v>
      </c>
      <c r="O335" s="894" t="s">
        <v>777</v>
      </c>
      <c r="P335" s="894" t="s">
        <v>777</v>
      </c>
      <c r="Q335" s="894" t="s">
        <v>2255</v>
      </c>
      <c r="R335" s="894" t="s">
        <v>2256</v>
      </c>
      <c r="S335" s="894" t="s">
        <v>779</v>
      </c>
      <c r="T335" s="894" t="s">
        <v>780</v>
      </c>
      <c r="U335" s="894" t="s">
        <v>781</v>
      </c>
      <c r="V335" s="894" t="s">
        <v>782</v>
      </c>
      <c r="W335" s="894" t="s">
        <v>783</v>
      </c>
      <c r="AA335" s="894" t="s">
        <v>1029</v>
      </c>
    </row>
    <row r="336" spans="1:27">
      <c r="A336" s="894" t="s">
        <v>2257</v>
      </c>
      <c r="B336" s="894" t="s">
        <v>2258</v>
      </c>
      <c r="C336" s="894" t="s">
        <v>2254</v>
      </c>
      <c r="D336" s="894" t="s">
        <v>2039</v>
      </c>
      <c r="E336" s="351">
        <v>132478.63</v>
      </c>
      <c r="F336" s="351">
        <v>127179.48</v>
      </c>
      <c r="G336" s="351">
        <v>5299.15</v>
      </c>
      <c r="H336" s="351">
        <v>0</v>
      </c>
      <c r="I336" s="894" t="s">
        <v>2182</v>
      </c>
      <c r="J336" s="894" t="s">
        <v>839</v>
      </c>
      <c r="K336" s="894" t="s">
        <v>1025</v>
      </c>
      <c r="L336" s="894" t="s">
        <v>958</v>
      </c>
      <c r="M336" s="894" t="s">
        <v>2248</v>
      </c>
      <c r="O336" s="894" t="s">
        <v>777</v>
      </c>
      <c r="P336" s="894" t="s">
        <v>777</v>
      </c>
      <c r="Q336" s="894" t="s">
        <v>2255</v>
      </c>
      <c r="R336" s="894" t="s">
        <v>2256</v>
      </c>
      <c r="S336" s="894" t="s">
        <v>779</v>
      </c>
      <c r="T336" s="894" t="s">
        <v>780</v>
      </c>
      <c r="U336" s="894" t="s">
        <v>781</v>
      </c>
      <c r="V336" s="894" t="s">
        <v>782</v>
      </c>
      <c r="W336" s="894" t="s">
        <v>783</v>
      </c>
      <c r="AA336" s="894" t="s">
        <v>1029</v>
      </c>
    </row>
    <row r="337" spans="1:27">
      <c r="A337" s="894" t="s">
        <v>2259</v>
      </c>
      <c r="B337" s="894" t="s">
        <v>2260</v>
      </c>
      <c r="C337" s="894" t="s">
        <v>2254</v>
      </c>
      <c r="D337" s="894" t="s">
        <v>2039</v>
      </c>
      <c r="E337" s="351">
        <v>132478.64</v>
      </c>
      <c r="F337" s="351">
        <v>127179.49</v>
      </c>
      <c r="G337" s="351">
        <v>5299.15</v>
      </c>
      <c r="H337" s="351">
        <v>0</v>
      </c>
      <c r="I337" s="894" t="s">
        <v>2182</v>
      </c>
      <c r="J337" s="894" t="s">
        <v>839</v>
      </c>
      <c r="K337" s="894" t="s">
        <v>1025</v>
      </c>
      <c r="L337" s="894" t="s">
        <v>958</v>
      </c>
      <c r="M337" s="894" t="s">
        <v>2248</v>
      </c>
      <c r="O337" s="894" t="s">
        <v>777</v>
      </c>
      <c r="P337" s="894" t="s">
        <v>777</v>
      </c>
      <c r="Q337" s="894" t="s">
        <v>2255</v>
      </c>
      <c r="R337" s="894" t="s">
        <v>2256</v>
      </c>
      <c r="S337" s="894" t="s">
        <v>779</v>
      </c>
      <c r="T337" s="894" t="s">
        <v>780</v>
      </c>
      <c r="U337" s="894" t="s">
        <v>781</v>
      </c>
      <c r="V337" s="894" t="s">
        <v>782</v>
      </c>
      <c r="W337" s="894" t="s">
        <v>783</v>
      </c>
      <c r="AA337" s="894" t="s">
        <v>1029</v>
      </c>
    </row>
    <row r="338" hidden="1" spans="1:27">
      <c r="A338" s="894" t="s">
        <v>2261</v>
      </c>
      <c r="B338" s="894" t="s">
        <v>2262</v>
      </c>
      <c r="C338" s="894" t="s">
        <v>2263</v>
      </c>
      <c r="D338" s="894" t="s">
        <v>2264</v>
      </c>
      <c r="E338" s="351">
        <v>2734.19</v>
      </c>
      <c r="F338" s="351">
        <v>2624.82</v>
      </c>
      <c r="G338" s="351">
        <v>109.37</v>
      </c>
      <c r="H338" s="351">
        <v>0</v>
      </c>
      <c r="I338" s="894" t="s">
        <v>2182</v>
      </c>
      <c r="J338" s="894" t="s">
        <v>773</v>
      </c>
      <c r="K338" s="894" t="s">
        <v>774</v>
      </c>
      <c r="L338" s="894" t="s">
        <v>1475</v>
      </c>
      <c r="M338" s="894" t="s">
        <v>2265</v>
      </c>
      <c r="O338" s="894" t="s">
        <v>777</v>
      </c>
      <c r="P338" s="894" t="s">
        <v>777</v>
      </c>
      <c r="Q338" s="894" t="s">
        <v>2266</v>
      </c>
      <c r="R338" s="894" t="s">
        <v>773</v>
      </c>
      <c r="S338" s="894" t="s">
        <v>779</v>
      </c>
      <c r="T338" s="894" t="s">
        <v>780</v>
      </c>
      <c r="U338" s="894" t="s">
        <v>781</v>
      </c>
      <c r="V338" s="894" t="s">
        <v>782</v>
      </c>
      <c r="W338" s="894" t="s">
        <v>783</v>
      </c>
      <c r="AA338" s="894" t="s">
        <v>784</v>
      </c>
    </row>
    <row r="339" spans="1:27">
      <c r="A339" s="894" t="s">
        <v>2267</v>
      </c>
      <c r="B339" s="894" t="s">
        <v>2268</v>
      </c>
      <c r="C339" s="894" t="s">
        <v>2269</v>
      </c>
      <c r="D339" s="894" t="s">
        <v>2270</v>
      </c>
      <c r="E339" s="351">
        <v>3247.86</v>
      </c>
      <c r="F339" s="351">
        <v>3117.95</v>
      </c>
      <c r="G339" s="351">
        <v>129.91</v>
      </c>
      <c r="H339" s="351">
        <v>0</v>
      </c>
      <c r="I339" s="894" t="s">
        <v>2182</v>
      </c>
      <c r="J339" s="894" t="s">
        <v>839</v>
      </c>
      <c r="K339" s="894" t="s">
        <v>1008</v>
      </c>
      <c r="L339" s="894" t="s">
        <v>874</v>
      </c>
      <c r="M339" s="894" t="s">
        <v>1009</v>
      </c>
      <c r="O339" s="894" t="s">
        <v>777</v>
      </c>
      <c r="P339" s="894" t="s">
        <v>777</v>
      </c>
      <c r="Q339" s="894" t="s">
        <v>1145</v>
      </c>
      <c r="R339" s="894" t="s">
        <v>839</v>
      </c>
      <c r="S339" s="894" t="s">
        <v>779</v>
      </c>
      <c r="T339" s="894" t="s">
        <v>780</v>
      </c>
      <c r="U339" s="894" t="s">
        <v>781</v>
      </c>
      <c r="V339" s="894" t="s">
        <v>782</v>
      </c>
      <c r="W339" s="894" t="s">
        <v>783</v>
      </c>
      <c r="AA339" s="894" t="s">
        <v>1012</v>
      </c>
    </row>
    <row r="340" spans="1:27">
      <c r="A340" s="894" t="s">
        <v>2271</v>
      </c>
      <c r="B340" s="894" t="s">
        <v>2272</v>
      </c>
      <c r="C340" s="894" t="s">
        <v>2230</v>
      </c>
      <c r="D340" s="894" t="s">
        <v>1040</v>
      </c>
      <c r="E340" s="351">
        <v>9572.65</v>
      </c>
      <c r="F340" s="351">
        <v>9189.74</v>
      </c>
      <c r="G340" s="351">
        <v>382.91</v>
      </c>
      <c r="H340" s="351">
        <v>0</v>
      </c>
      <c r="I340" s="894" t="s">
        <v>2182</v>
      </c>
      <c r="J340" s="894" t="s">
        <v>839</v>
      </c>
      <c r="K340" s="894" t="s">
        <v>1008</v>
      </c>
      <c r="L340" s="894" t="s">
        <v>874</v>
      </c>
      <c r="M340" s="894" t="s">
        <v>1009</v>
      </c>
      <c r="O340" s="894" t="s">
        <v>777</v>
      </c>
      <c r="P340" s="894" t="s">
        <v>777</v>
      </c>
      <c r="Q340" s="894" t="s">
        <v>2237</v>
      </c>
      <c r="R340" s="894" t="s">
        <v>839</v>
      </c>
      <c r="S340" s="894" t="s">
        <v>779</v>
      </c>
      <c r="T340" s="894" t="s">
        <v>780</v>
      </c>
      <c r="U340" s="894" t="s">
        <v>781</v>
      </c>
      <c r="V340" s="894" t="s">
        <v>782</v>
      </c>
      <c r="W340" s="894" t="s">
        <v>783</v>
      </c>
      <c r="AA340" s="894" t="s">
        <v>1012</v>
      </c>
    </row>
    <row r="341" hidden="1" spans="1:27">
      <c r="A341" s="894" t="s">
        <v>2273</v>
      </c>
      <c r="B341" s="894" t="s">
        <v>2274</v>
      </c>
      <c r="C341" s="894" t="s">
        <v>2275</v>
      </c>
      <c r="E341" s="351">
        <v>609767</v>
      </c>
      <c r="F341" s="351">
        <v>188957.69</v>
      </c>
      <c r="G341" s="351">
        <v>420809.31</v>
      </c>
      <c r="H341" s="351">
        <v>0</v>
      </c>
      <c r="I341" s="894" t="s">
        <v>2276</v>
      </c>
      <c r="J341" s="894" t="s">
        <v>794</v>
      </c>
      <c r="K341" s="894" t="s">
        <v>795</v>
      </c>
      <c r="L341" s="894" t="s">
        <v>958</v>
      </c>
      <c r="M341" s="894" t="s">
        <v>1026</v>
      </c>
      <c r="O341" s="894" t="s">
        <v>2277</v>
      </c>
      <c r="P341" s="894" t="s">
        <v>2278</v>
      </c>
      <c r="Q341" s="894" t="s">
        <v>2279</v>
      </c>
      <c r="R341" s="894" t="s">
        <v>2280</v>
      </c>
      <c r="S341" s="894" t="s">
        <v>779</v>
      </c>
      <c r="T341" s="894" t="s">
        <v>780</v>
      </c>
      <c r="U341" s="894" t="s">
        <v>877</v>
      </c>
      <c r="V341" s="894" t="s">
        <v>782</v>
      </c>
      <c r="W341" s="894" t="s">
        <v>783</v>
      </c>
      <c r="AA341" s="894" t="s">
        <v>801</v>
      </c>
    </row>
    <row r="342" hidden="1" spans="1:27">
      <c r="A342" s="894" t="s">
        <v>2281</v>
      </c>
      <c r="B342" s="894" t="s">
        <v>2282</v>
      </c>
      <c r="C342" s="894" t="s">
        <v>2283</v>
      </c>
      <c r="D342" s="894" t="s">
        <v>2284</v>
      </c>
      <c r="E342" s="351">
        <v>7948.72</v>
      </c>
      <c r="F342" s="351">
        <v>7630.77</v>
      </c>
      <c r="G342" s="351">
        <v>317.95</v>
      </c>
      <c r="H342" s="351">
        <v>0</v>
      </c>
      <c r="I342" s="894" t="s">
        <v>2285</v>
      </c>
      <c r="J342" s="894" t="s">
        <v>773</v>
      </c>
      <c r="K342" s="894" t="s">
        <v>631</v>
      </c>
      <c r="L342" s="894" t="s">
        <v>826</v>
      </c>
      <c r="M342" s="894" t="s">
        <v>827</v>
      </c>
      <c r="O342" s="894" t="s">
        <v>777</v>
      </c>
      <c r="P342" s="894" t="s">
        <v>777</v>
      </c>
      <c r="Q342" s="894" t="s">
        <v>2286</v>
      </c>
      <c r="R342" s="894" t="s">
        <v>773</v>
      </c>
      <c r="S342" s="894" t="s">
        <v>779</v>
      </c>
      <c r="T342" s="894" t="s">
        <v>780</v>
      </c>
      <c r="U342" s="894" t="s">
        <v>781</v>
      </c>
      <c r="V342" s="894" t="s">
        <v>2287</v>
      </c>
      <c r="W342" s="894" t="s">
        <v>2285</v>
      </c>
      <c r="AA342" s="894" t="s">
        <v>967</v>
      </c>
    </row>
    <row r="343" hidden="1" spans="1:27">
      <c r="A343" s="894" t="s">
        <v>2288</v>
      </c>
      <c r="B343" s="894" t="s">
        <v>2289</v>
      </c>
      <c r="C343" s="894" t="s">
        <v>2290</v>
      </c>
      <c r="D343" s="894" t="s">
        <v>2284</v>
      </c>
      <c r="E343" s="351">
        <v>5299.14</v>
      </c>
      <c r="F343" s="351">
        <v>5087.17</v>
      </c>
      <c r="G343" s="351">
        <v>211.97</v>
      </c>
      <c r="H343" s="351">
        <v>0</v>
      </c>
      <c r="I343" s="894" t="s">
        <v>2285</v>
      </c>
      <c r="J343" s="894" t="s">
        <v>773</v>
      </c>
      <c r="K343" s="894" t="s">
        <v>631</v>
      </c>
      <c r="L343" s="894" t="s">
        <v>2291</v>
      </c>
      <c r="M343" s="894" t="s">
        <v>917</v>
      </c>
      <c r="O343" s="894" t="s">
        <v>777</v>
      </c>
      <c r="P343" s="894" t="s">
        <v>777</v>
      </c>
      <c r="Q343" s="894" t="s">
        <v>2292</v>
      </c>
      <c r="R343" s="894" t="s">
        <v>773</v>
      </c>
      <c r="S343" s="894" t="s">
        <v>779</v>
      </c>
      <c r="T343" s="894" t="s">
        <v>780</v>
      </c>
      <c r="U343" s="894" t="s">
        <v>781</v>
      </c>
      <c r="V343" s="894" t="s">
        <v>2287</v>
      </c>
      <c r="W343" s="894" t="s">
        <v>2285</v>
      </c>
      <c r="AA343" s="894" t="s">
        <v>967</v>
      </c>
    </row>
    <row r="344" hidden="1" spans="1:27">
      <c r="A344" s="894" t="s">
        <v>2293</v>
      </c>
      <c r="B344" s="894" t="s">
        <v>2294</v>
      </c>
      <c r="C344" s="894" t="s">
        <v>2295</v>
      </c>
      <c r="D344" s="894" t="s">
        <v>2284</v>
      </c>
      <c r="E344" s="351">
        <v>10598.29</v>
      </c>
      <c r="F344" s="351">
        <v>10174.36</v>
      </c>
      <c r="G344" s="351">
        <v>423.93</v>
      </c>
      <c r="H344" s="351">
        <v>0</v>
      </c>
      <c r="I344" s="894" t="s">
        <v>2285</v>
      </c>
      <c r="J344" s="894" t="s">
        <v>773</v>
      </c>
      <c r="K344" s="894" t="s">
        <v>631</v>
      </c>
      <c r="L344" s="894" t="s">
        <v>874</v>
      </c>
      <c r="M344" s="894" t="s">
        <v>1127</v>
      </c>
      <c r="O344" s="894" t="s">
        <v>777</v>
      </c>
      <c r="P344" s="894" t="s">
        <v>777</v>
      </c>
      <c r="Q344" s="894" t="s">
        <v>2296</v>
      </c>
      <c r="R344" s="894" t="s">
        <v>773</v>
      </c>
      <c r="S344" s="894" t="s">
        <v>779</v>
      </c>
      <c r="T344" s="894" t="s">
        <v>780</v>
      </c>
      <c r="U344" s="894" t="s">
        <v>781</v>
      </c>
      <c r="V344" s="894" t="s">
        <v>2287</v>
      </c>
      <c r="W344" s="894" t="s">
        <v>2285</v>
      </c>
      <c r="AA344" s="894" t="s">
        <v>967</v>
      </c>
    </row>
    <row r="345" spans="1:27">
      <c r="A345" s="894" t="s">
        <v>2297</v>
      </c>
      <c r="B345" s="894" t="s">
        <v>2298</v>
      </c>
      <c r="C345" s="894" t="s">
        <v>2299</v>
      </c>
      <c r="D345" s="894" t="s">
        <v>2300</v>
      </c>
      <c r="E345" s="351">
        <v>65128.21</v>
      </c>
      <c r="F345" s="351">
        <v>62523.08</v>
      </c>
      <c r="G345" s="351">
        <v>2605.13</v>
      </c>
      <c r="H345" s="351">
        <v>0</v>
      </c>
      <c r="I345" s="894" t="s">
        <v>2285</v>
      </c>
      <c r="J345" s="894" t="s">
        <v>839</v>
      </c>
      <c r="K345" s="894" t="s">
        <v>2301</v>
      </c>
      <c r="L345" s="894" t="s">
        <v>874</v>
      </c>
      <c r="M345" s="894" t="s">
        <v>1009</v>
      </c>
      <c r="O345" s="894" t="s">
        <v>777</v>
      </c>
      <c r="P345" s="894" t="s">
        <v>777</v>
      </c>
      <c r="Q345" s="894" t="s">
        <v>2302</v>
      </c>
      <c r="R345" s="894" t="s">
        <v>839</v>
      </c>
      <c r="S345" s="894" t="s">
        <v>779</v>
      </c>
      <c r="T345" s="894" t="s">
        <v>780</v>
      </c>
      <c r="U345" s="894" t="s">
        <v>781</v>
      </c>
      <c r="V345" s="894" t="s">
        <v>2287</v>
      </c>
      <c r="W345" s="894" t="s">
        <v>2285</v>
      </c>
      <c r="AA345" s="894" t="s">
        <v>2303</v>
      </c>
    </row>
    <row r="346" hidden="1" spans="1:27">
      <c r="A346" s="894" t="s">
        <v>2304</v>
      </c>
      <c r="B346" s="894" t="s">
        <v>2305</v>
      </c>
      <c r="C346" s="894" t="s">
        <v>2306</v>
      </c>
      <c r="D346" s="894" t="s">
        <v>2307</v>
      </c>
      <c r="E346" s="351">
        <v>2974.36</v>
      </c>
      <c r="F346" s="351">
        <v>2855.39</v>
      </c>
      <c r="G346" s="351">
        <v>118.97</v>
      </c>
      <c r="H346" s="351">
        <v>0</v>
      </c>
      <c r="I346" s="894" t="s">
        <v>2285</v>
      </c>
      <c r="J346" s="894" t="s">
        <v>773</v>
      </c>
      <c r="K346" s="894" t="s">
        <v>631</v>
      </c>
      <c r="L346" s="894" t="s">
        <v>2308</v>
      </c>
      <c r="M346" s="894" t="s">
        <v>2309</v>
      </c>
      <c r="O346" s="894" t="s">
        <v>777</v>
      </c>
      <c r="P346" s="894" t="s">
        <v>777</v>
      </c>
      <c r="Q346" s="894" t="s">
        <v>2310</v>
      </c>
      <c r="R346" s="894" t="s">
        <v>773</v>
      </c>
      <c r="S346" s="894" t="s">
        <v>779</v>
      </c>
      <c r="T346" s="894" t="s">
        <v>780</v>
      </c>
      <c r="U346" s="894" t="s">
        <v>781</v>
      </c>
      <c r="V346" s="894" t="s">
        <v>2287</v>
      </c>
      <c r="W346" s="894" t="s">
        <v>2285</v>
      </c>
      <c r="AA346" s="894" t="s">
        <v>967</v>
      </c>
    </row>
    <row r="347" hidden="1" spans="1:27">
      <c r="A347" s="894" t="s">
        <v>2311</v>
      </c>
      <c r="B347" s="894" t="s">
        <v>2312</v>
      </c>
      <c r="C347" s="894" t="s">
        <v>2313</v>
      </c>
      <c r="D347" s="894" t="s">
        <v>2314</v>
      </c>
      <c r="E347" s="351">
        <v>3572.65</v>
      </c>
      <c r="F347" s="351">
        <v>3429.74</v>
      </c>
      <c r="G347" s="351">
        <v>142.91</v>
      </c>
      <c r="H347" s="351">
        <v>0</v>
      </c>
      <c r="I347" s="894" t="s">
        <v>2285</v>
      </c>
      <c r="J347" s="894" t="s">
        <v>773</v>
      </c>
      <c r="K347" s="894" t="s">
        <v>807</v>
      </c>
      <c r="L347" s="894" t="s">
        <v>826</v>
      </c>
      <c r="M347" s="894" t="s">
        <v>1529</v>
      </c>
      <c r="O347" s="894" t="s">
        <v>777</v>
      </c>
      <c r="P347" s="894" t="s">
        <v>777</v>
      </c>
      <c r="Q347" s="894" t="s">
        <v>2315</v>
      </c>
      <c r="R347" s="894" t="s">
        <v>773</v>
      </c>
      <c r="S347" s="894" t="s">
        <v>779</v>
      </c>
      <c r="T347" s="894" t="s">
        <v>780</v>
      </c>
      <c r="U347" s="894" t="s">
        <v>781</v>
      </c>
      <c r="V347" s="894" t="s">
        <v>2287</v>
      </c>
      <c r="W347" s="894" t="s">
        <v>2285</v>
      </c>
      <c r="AA347" s="894" t="s">
        <v>808</v>
      </c>
    </row>
    <row r="348" spans="1:27">
      <c r="A348" s="894" t="s">
        <v>2316</v>
      </c>
      <c r="B348" s="894" t="s">
        <v>2317</v>
      </c>
      <c r="C348" s="894" t="s">
        <v>2318</v>
      </c>
      <c r="E348" s="351">
        <v>5683.77</v>
      </c>
      <c r="F348" s="351">
        <v>5456.42</v>
      </c>
      <c r="G348" s="351">
        <v>227.35</v>
      </c>
      <c r="H348" s="351">
        <v>0</v>
      </c>
      <c r="I348" s="894" t="s">
        <v>2285</v>
      </c>
      <c r="J348" s="894" t="s">
        <v>839</v>
      </c>
      <c r="K348" s="894" t="s">
        <v>2301</v>
      </c>
      <c r="L348" s="894" t="s">
        <v>958</v>
      </c>
      <c r="M348" s="894" t="s">
        <v>1026</v>
      </c>
      <c r="O348" s="894" t="s">
        <v>777</v>
      </c>
      <c r="P348" s="894" t="s">
        <v>777</v>
      </c>
      <c r="Q348" s="894" t="s">
        <v>2319</v>
      </c>
      <c r="R348" s="894" t="s">
        <v>839</v>
      </c>
      <c r="S348" s="894" t="s">
        <v>779</v>
      </c>
      <c r="T348" s="894" t="s">
        <v>780</v>
      </c>
      <c r="U348" s="894" t="s">
        <v>781</v>
      </c>
      <c r="V348" s="894" t="s">
        <v>2287</v>
      </c>
      <c r="W348" s="894" t="s">
        <v>2285</v>
      </c>
      <c r="AA348" s="894" t="s">
        <v>2303</v>
      </c>
    </row>
    <row r="349" spans="1:27">
      <c r="A349" s="894" t="s">
        <v>2320</v>
      </c>
      <c r="B349" s="894" t="s">
        <v>2321</v>
      </c>
      <c r="C349" s="894" t="s">
        <v>1771</v>
      </c>
      <c r="D349" s="894" t="s">
        <v>2322</v>
      </c>
      <c r="E349" s="351">
        <v>6811.97</v>
      </c>
      <c r="F349" s="351">
        <v>6539.49</v>
      </c>
      <c r="G349" s="351">
        <v>272.48</v>
      </c>
      <c r="H349" s="351">
        <v>0</v>
      </c>
      <c r="I349" s="894" t="s">
        <v>2285</v>
      </c>
      <c r="J349" s="894" t="s">
        <v>839</v>
      </c>
      <c r="K349" s="894" t="s">
        <v>1008</v>
      </c>
      <c r="L349" s="894" t="s">
        <v>874</v>
      </c>
      <c r="M349" s="894" t="s">
        <v>1009</v>
      </c>
      <c r="O349" s="894" t="s">
        <v>777</v>
      </c>
      <c r="P349" s="894" t="s">
        <v>777</v>
      </c>
      <c r="Q349" s="894" t="s">
        <v>2323</v>
      </c>
      <c r="R349" s="894" t="s">
        <v>839</v>
      </c>
      <c r="S349" s="894" t="s">
        <v>779</v>
      </c>
      <c r="T349" s="894" t="s">
        <v>780</v>
      </c>
      <c r="U349" s="894" t="s">
        <v>781</v>
      </c>
      <c r="V349" s="894" t="s">
        <v>2287</v>
      </c>
      <c r="W349" s="894" t="s">
        <v>2285</v>
      </c>
      <c r="AA349" s="894" t="s">
        <v>1012</v>
      </c>
    </row>
    <row r="350" spans="1:27">
      <c r="A350" s="894" t="s">
        <v>2324</v>
      </c>
      <c r="B350" s="894" t="s">
        <v>2325</v>
      </c>
      <c r="C350" s="894" t="s">
        <v>2326</v>
      </c>
      <c r="D350" s="894" t="s">
        <v>2270</v>
      </c>
      <c r="E350" s="351">
        <v>3247.86</v>
      </c>
      <c r="F350" s="351">
        <v>3117.95</v>
      </c>
      <c r="G350" s="351">
        <v>129.91</v>
      </c>
      <c r="H350" s="351">
        <v>0</v>
      </c>
      <c r="I350" s="894" t="s">
        <v>2285</v>
      </c>
      <c r="J350" s="894" t="s">
        <v>839</v>
      </c>
      <c r="K350" s="894" t="s">
        <v>1008</v>
      </c>
      <c r="L350" s="894" t="s">
        <v>874</v>
      </c>
      <c r="M350" s="894" t="s">
        <v>1009</v>
      </c>
      <c r="O350" s="894" t="s">
        <v>777</v>
      </c>
      <c r="P350" s="894" t="s">
        <v>777</v>
      </c>
      <c r="Q350" s="894" t="s">
        <v>1145</v>
      </c>
      <c r="R350" s="894" t="s">
        <v>839</v>
      </c>
      <c r="S350" s="894" t="s">
        <v>779</v>
      </c>
      <c r="T350" s="894" t="s">
        <v>780</v>
      </c>
      <c r="U350" s="894" t="s">
        <v>781</v>
      </c>
      <c r="V350" s="894" t="s">
        <v>2287</v>
      </c>
      <c r="W350" s="894" t="s">
        <v>2285</v>
      </c>
      <c r="AA350" s="894" t="s">
        <v>1012</v>
      </c>
    </row>
    <row r="351" hidden="1" spans="1:27">
      <c r="A351" s="894" t="s">
        <v>2327</v>
      </c>
      <c r="B351" s="894" t="s">
        <v>2328</v>
      </c>
      <c r="C351" s="894" t="s">
        <v>2329</v>
      </c>
      <c r="D351" s="894" t="s">
        <v>2330</v>
      </c>
      <c r="E351" s="351">
        <v>2649.57</v>
      </c>
      <c r="F351" s="351">
        <v>2543.59</v>
      </c>
      <c r="G351" s="351">
        <v>105.98</v>
      </c>
      <c r="H351" s="351">
        <v>0</v>
      </c>
      <c r="I351" s="894" t="s">
        <v>2285</v>
      </c>
      <c r="J351" s="894" t="s">
        <v>773</v>
      </c>
      <c r="K351" s="894" t="s">
        <v>807</v>
      </c>
      <c r="L351" s="894" t="s">
        <v>826</v>
      </c>
      <c r="M351" s="894" t="s">
        <v>827</v>
      </c>
      <c r="O351" s="894" t="s">
        <v>777</v>
      </c>
      <c r="P351" s="894" t="s">
        <v>777</v>
      </c>
      <c r="Q351" s="894" t="s">
        <v>2091</v>
      </c>
      <c r="R351" s="894" t="s">
        <v>773</v>
      </c>
      <c r="S351" s="894" t="s">
        <v>779</v>
      </c>
      <c r="T351" s="894" t="s">
        <v>780</v>
      </c>
      <c r="U351" s="894" t="s">
        <v>781</v>
      </c>
      <c r="V351" s="894" t="s">
        <v>2287</v>
      </c>
      <c r="W351" s="894" t="s">
        <v>2285</v>
      </c>
      <c r="AA351" s="894" t="s">
        <v>808</v>
      </c>
    </row>
    <row r="352" spans="1:27">
      <c r="A352" s="894" t="s">
        <v>2331</v>
      </c>
      <c r="B352" s="894" t="s">
        <v>2332</v>
      </c>
      <c r="C352" s="894" t="s">
        <v>2333</v>
      </c>
      <c r="D352" s="894" t="s">
        <v>2334</v>
      </c>
      <c r="E352" s="351">
        <v>6837.61</v>
      </c>
      <c r="F352" s="351">
        <v>6564.11</v>
      </c>
      <c r="G352" s="351">
        <v>273.5</v>
      </c>
      <c r="H352" s="351">
        <v>0</v>
      </c>
      <c r="I352" s="894" t="s">
        <v>2285</v>
      </c>
      <c r="J352" s="894" t="s">
        <v>839</v>
      </c>
      <c r="K352" s="894" t="s">
        <v>1025</v>
      </c>
      <c r="L352" s="894" t="s">
        <v>958</v>
      </c>
      <c r="M352" s="894" t="s">
        <v>958</v>
      </c>
      <c r="O352" s="894" t="s">
        <v>777</v>
      </c>
      <c r="P352" s="894" t="s">
        <v>777</v>
      </c>
      <c r="Q352" s="894" t="s">
        <v>1199</v>
      </c>
      <c r="R352" s="894" t="s">
        <v>839</v>
      </c>
      <c r="S352" s="894" t="s">
        <v>779</v>
      </c>
      <c r="T352" s="894" t="s">
        <v>780</v>
      </c>
      <c r="U352" s="894" t="s">
        <v>781</v>
      </c>
      <c r="V352" s="894" t="s">
        <v>2287</v>
      </c>
      <c r="W352" s="894" t="s">
        <v>2285</v>
      </c>
      <c r="AA352" s="894" t="s">
        <v>1029</v>
      </c>
    </row>
    <row r="353" spans="1:27">
      <c r="A353" s="894" t="s">
        <v>2335</v>
      </c>
      <c r="B353" s="894" t="s">
        <v>2336</v>
      </c>
      <c r="C353" s="894" t="s">
        <v>2337</v>
      </c>
      <c r="D353" s="894" t="s">
        <v>2338</v>
      </c>
      <c r="E353" s="351">
        <v>9401.71</v>
      </c>
      <c r="F353" s="351">
        <v>9025.64</v>
      </c>
      <c r="G353" s="351">
        <v>376.07</v>
      </c>
      <c r="H353" s="351">
        <v>0</v>
      </c>
      <c r="I353" s="894" t="s">
        <v>2285</v>
      </c>
      <c r="J353" s="894" t="s">
        <v>839</v>
      </c>
      <c r="K353" s="894" t="s">
        <v>1025</v>
      </c>
      <c r="L353" s="894" t="s">
        <v>958</v>
      </c>
      <c r="M353" s="894" t="s">
        <v>1026</v>
      </c>
      <c r="O353" s="894" t="s">
        <v>777</v>
      </c>
      <c r="P353" s="894" t="s">
        <v>777</v>
      </c>
      <c r="Q353" s="894" t="s">
        <v>2339</v>
      </c>
      <c r="R353" s="894" t="s">
        <v>839</v>
      </c>
      <c r="S353" s="894" t="s">
        <v>779</v>
      </c>
      <c r="T353" s="894" t="s">
        <v>780</v>
      </c>
      <c r="U353" s="894" t="s">
        <v>781</v>
      </c>
      <c r="V353" s="894" t="s">
        <v>2287</v>
      </c>
      <c r="W353" s="894" t="s">
        <v>2285</v>
      </c>
      <c r="AA353" s="894" t="s">
        <v>1029</v>
      </c>
    </row>
    <row r="354" spans="1:27">
      <c r="A354" s="894" t="s">
        <v>2340</v>
      </c>
      <c r="B354" s="894" t="s">
        <v>2341</v>
      </c>
      <c r="C354" s="894" t="s">
        <v>2342</v>
      </c>
      <c r="D354" s="894" t="s">
        <v>2343</v>
      </c>
      <c r="E354" s="351">
        <v>7692.31</v>
      </c>
      <c r="F354" s="351">
        <v>7384.62</v>
      </c>
      <c r="G354" s="351">
        <v>307.69</v>
      </c>
      <c r="H354" s="351">
        <v>0</v>
      </c>
      <c r="I354" s="894" t="s">
        <v>2285</v>
      </c>
      <c r="J354" s="894" t="s">
        <v>839</v>
      </c>
      <c r="K354" s="894" t="s">
        <v>1025</v>
      </c>
      <c r="L354" s="894" t="s">
        <v>958</v>
      </c>
      <c r="M354" s="894" t="s">
        <v>1026</v>
      </c>
      <c r="O354" s="894" t="s">
        <v>777</v>
      </c>
      <c r="P354" s="894" t="s">
        <v>777</v>
      </c>
      <c r="Q354" s="894" t="s">
        <v>1103</v>
      </c>
      <c r="R354" s="894" t="s">
        <v>839</v>
      </c>
      <c r="S354" s="894" t="s">
        <v>779</v>
      </c>
      <c r="T354" s="894" t="s">
        <v>780</v>
      </c>
      <c r="U354" s="894" t="s">
        <v>781</v>
      </c>
      <c r="V354" s="894" t="s">
        <v>2287</v>
      </c>
      <c r="W354" s="894" t="s">
        <v>2285</v>
      </c>
      <c r="AA354" s="894" t="s">
        <v>1029</v>
      </c>
    </row>
    <row r="355" spans="1:27">
      <c r="A355" s="894" t="s">
        <v>2344</v>
      </c>
      <c r="B355" s="894" t="s">
        <v>2345</v>
      </c>
      <c r="C355" s="894" t="s">
        <v>2346</v>
      </c>
      <c r="D355" s="894" t="s">
        <v>2347</v>
      </c>
      <c r="E355" s="351">
        <v>6017.09</v>
      </c>
      <c r="F355" s="351">
        <v>5776.41</v>
      </c>
      <c r="G355" s="351">
        <v>240.68</v>
      </c>
      <c r="H355" s="351">
        <v>0</v>
      </c>
      <c r="I355" s="894" t="s">
        <v>2285</v>
      </c>
      <c r="J355" s="894" t="s">
        <v>839</v>
      </c>
      <c r="K355" s="894" t="s">
        <v>1025</v>
      </c>
      <c r="L355" s="894" t="s">
        <v>958</v>
      </c>
      <c r="M355" s="894" t="s">
        <v>1026</v>
      </c>
      <c r="O355" s="894" t="s">
        <v>777</v>
      </c>
      <c r="P355" s="894" t="s">
        <v>777</v>
      </c>
      <c r="Q355" s="894" t="s">
        <v>2348</v>
      </c>
      <c r="R355" s="894" t="s">
        <v>839</v>
      </c>
      <c r="S355" s="894" t="s">
        <v>779</v>
      </c>
      <c r="T355" s="894" t="s">
        <v>780</v>
      </c>
      <c r="U355" s="894" t="s">
        <v>781</v>
      </c>
      <c r="V355" s="894" t="s">
        <v>2287</v>
      </c>
      <c r="W355" s="894" t="s">
        <v>2285</v>
      </c>
      <c r="AA355" s="894" t="s">
        <v>1029</v>
      </c>
    </row>
    <row r="356" spans="1:27">
      <c r="A356" s="894" t="s">
        <v>2349</v>
      </c>
      <c r="B356" s="894" t="s">
        <v>2350</v>
      </c>
      <c r="C356" s="894" t="s">
        <v>2351</v>
      </c>
      <c r="D356" s="894" t="s">
        <v>2352</v>
      </c>
      <c r="E356" s="351">
        <v>2564.1</v>
      </c>
      <c r="F356" s="351">
        <v>2461.54</v>
      </c>
      <c r="G356" s="351">
        <v>102.56</v>
      </c>
      <c r="H356" s="351">
        <v>0</v>
      </c>
      <c r="I356" s="894" t="s">
        <v>2285</v>
      </c>
      <c r="J356" s="894" t="s">
        <v>839</v>
      </c>
      <c r="K356" s="894" t="s">
        <v>1025</v>
      </c>
      <c r="L356" s="894" t="s">
        <v>958</v>
      </c>
      <c r="M356" s="894" t="s">
        <v>1026</v>
      </c>
      <c r="O356" s="894" t="s">
        <v>777</v>
      </c>
      <c r="P356" s="894" t="s">
        <v>777</v>
      </c>
      <c r="Q356" s="894" t="s">
        <v>1725</v>
      </c>
      <c r="R356" s="894" t="s">
        <v>839</v>
      </c>
      <c r="S356" s="894" t="s">
        <v>779</v>
      </c>
      <c r="T356" s="894" t="s">
        <v>780</v>
      </c>
      <c r="U356" s="894" t="s">
        <v>781</v>
      </c>
      <c r="V356" s="894" t="s">
        <v>2287</v>
      </c>
      <c r="W356" s="894" t="s">
        <v>2285</v>
      </c>
      <c r="AA356" s="894" t="s">
        <v>1029</v>
      </c>
    </row>
    <row r="357" spans="1:27">
      <c r="A357" s="894" t="s">
        <v>2353</v>
      </c>
      <c r="B357" s="894" t="s">
        <v>2354</v>
      </c>
      <c r="C357" s="894" t="s">
        <v>2355</v>
      </c>
      <c r="E357" s="351">
        <v>25641.03</v>
      </c>
      <c r="F357" s="351">
        <v>24615.39</v>
      </c>
      <c r="G357" s="351">
        <v>1025.64</v>
      </c>
      <c r="H357" s="351">
        <v>0</v>
      </c>
      <c r="I357" s="894" t="s">
        <v>2285</v>
      </c>
      <c r="J357" s="894" t="s">
        <v>839</v>
      </c>
      <c r="K357" s="894" t="s">
        <v>2301</v>
      </c>
      <c r="L357" s="894" t="s">
        <v>874</v>
      </c>
      <c r="M357" s="894" t="s">
        <v>1009</v>
      </c>
      <c r="O357" s="894" t="s">
        <v>777</v>
      </c>
      <c r="P357" s="894" t="s">
        <v>777</v>
      </c>
      <c r="Q357" s="894" t="s">
        <v>1508</v>
      </c>
      <c r="R357" s="894" t="s">
        <v>839</v>
      </c>
      <c r="S357" s="894" t="s">
        <v>779</v>
      </c>
      <c r="T357" s="894" t="s">
        <v>780</v>
      </c>
      <c r="U357" s="894" t="s">
        <v>781</v>
      </c>
      <c r="V357" s="894" t="s">
        <v>2287</v>
      </c>
      <c r="W357" s="894" t="s">
        <v>2285</v>
      </c>
      <c r="AA357" s="894" t="s">
        <v>2303</v>
      </c>
    </row>
    <row r="358" spans="1:27">
      <c r="A358" s="894" t="s">
        <v>2356</v>
      </c>
      <c r="B358" s="894" t="s">
        <v>2357</v>
      </c>
      <c r="C358" s="894" t="s">
        <v>2358</v>
      </c>
      <c r="D358" s="894" t="s">
        <v>837</v>
      </c>
      <c r="E358" s="351">
        <v>31179.49</v>
      </c>
      <c r="F358" s="351">
        <v>29932.31</v>
      </c>
      <c r="G358" s="351">
        <v>45</v>
      </c>
      <c r="H358" s="351">
        <v>1202.18</v>
      </c>
      <c r="I358" s="894" t="s">
        <v>2285</v>
      </c>
      <c r="J358" s="894" t="s">
        <v>839</v>
      </c>
      <c r="K358" s="894" t="s">
        <v>840</v>
      </c>
      <c r="L358" s="894" t="s">
        <v>841</v>
      </c>
      <c r="M358" s="894" t="s">
        <v>842</v>
      </c>
      <c r="O358" s="894" t="s">
        <v>777</v>
      </c>
      <c r="P358" s="894" t="s">
        <v>777</v>
      </c>
      <c r="Q358" s="894" t="s">
        <v>2359</v>
      </c>
      <c r="R358" s="894" t="s">
        <v>839</v>
      </c>
      <c r="S358" s="894" t="s">
        <v>779</v>
      </c>
      <c r="T358" s="894" t="s">
        <v>780</v>
      </c>
      <c r="U358" s="894" t="s">
        <v>781</v>
      </c>
      <c r="V358" s="894" t="s">
        <v>2287</v>
      </c>
      <c r="W358" s="894" t="s">
        <v>2285</v>
      </c>
      <c r="AA358" s="894" t="s">
        <v>844</v>
      </c>
    </row>
    <row r="359" hidden="1" spans="1:27">
      <c r="A359" s="894" t="s">
        <v>2360</v>
      </c>
      <c r="B359" s="894" t="s">
        <v>2361</v>
      </c>
      <c r="C359" s="894" t="s">
        <v>2362</v>
      </c>
      <c r="E359" s="351">
        <v>3316.24</v>
      </c>
      <c r="F359" s="351">
        <v>3183.59</v>
      </c>
      <c r="G359" s="351">
        <v>132.65</v>
      </c>
      <c r="H359" s="351">
        <v>0</v>
      </c>
      <c r="I359" s="894" t="s">
        <v>2285</v>
      </c>
      <c r="J359" s="894" t="s">
        <v>773</v>
      </c>
      <c r="K359" s="894" t="s">
        <v>774</v>
      </c>
      <c r="L359" s="894" t="s">
        <v>874</v>
      </c>
      <c r="M359" s="894" t="s">
        <v>1127</v>
      </c>
      <c r="O359" s="894" t="s">
        <v>777</v>
      </c>
      <c r="P359" s="894" t="s">
        <v>777</v>
      </c>
      <c r="Q359" s="894" t="s">
        <v>2363</v>
      </c>
      <c r="R359" s="894" t="s">
        <v>773</v>
      </c>
      <c r="S359" s="894" t="s">
        <v>779</v>
      </c>
      <c r="T359" s="894" t="s">
        <v>780</v>
      </c>
      <c r="U359" s="894" t="s">
        <v>781</v>
      </c>
      <c r="V359" s="894" t="s">
        <v>2287</v>
      </c>
      <c r="W359" s="894" t="s">
        <v>2285</v>
      </c>
      <c r="AA359" s="894" t="s">
        <v>784</v>
      </c>
    </row>
    <row r="360" hidden="1" spans="1:27">
      <c r="A360" s="894" t="s">
        <v>2364</v>
      </c>
      <c r="B360" s="894" t="s">
        <v>2365</v>
      </c>
      <c r="C360" s="894" t="s">
        <v>2366</v>
      </c>
      <c r="E360" s="351">
        <v>641.03</v>
      </c>
      <c r="F360" s="351">
        <v>615.39</v>
      </c>
      <c r="G360" s="351">
        <v>25.64</v>
      </c>
      <c r="H360" s="351">
        <v>0</v>
      </c>
      <c r="I360" s="894" t="s">
        <v>2285</v>
      </c>
      <c r="J360" s="894" t="s">
        <v>773</v>
      </c>
      <c r="K360" s="894" t="s">
        <v>774</v>
      </c>
      <c r="L360" s="894" t="s">
        <v>1933</v>
      </c>
      <c r="M360" s="894" t="s">
        <v>1933</v>
      </c>
      <c r="O360" s="894" t="s">
        <v>777</v>
      </c>
      <c r="P360" s="894" t="s">
        <v>777</v>
      </c>
      <c r="Q360" s="894" t="s">
        <v>2367</v>
      </c>
      <c r="R360" s="894" t="s">
        <v>773</v>
      </c>
      <c r="S360" s="894" t="s">
        <v>779</v>
      </c>
      <c r="T360" s="894" t="s">
        <v>780</v>
      </c>
      <c r="U360" s="894" t="s">
        <v>781</v>
      </c>
      <c r="V360" s="894" t="s">
        <v>2287</v>
      </c>
      <c r="W360" s="894" t="s">
        <v>2285</v>
      </c>
      <c r="AA360" s="894" t="s">
        <v>784</v>
      </c>
    </row>
    <row r="361" hidden="1" spans="1:27">
      <c r="A361" s="894" t="s">
        <v>2368</v>
      </c>
      <c r="B361" s="894" t="s">
        <v>689</v>
      </c>
      <c r="C361" s="894" t="s">
        <v>690</v>
      </c>
      <c r="D361" s="894" t="s">
        <v>691</v>
      </c>
      <c r="E361" s="351">
        <v>5384.62</v>
      </c>
      <c r="F361" s="351">
        <v>5169.24</v>
      </c>
      <c r="G361" s="351">
        <v>215.38</v>
      </c>
      <c r="H361" s="351">
        <v>0</v>
      </c>
      <c r="I361" s="894" t="s">
        <v>2285</v>
      </c>
      <c r="J361" s="894" t="s">
        <v>773</v>
      </c>
      <c r="K361" s="894" t="s">
        <v>774</v>
      </c>
      <c r="L361" s="894" t="s">
        <v>2081</v>
      </c>
      <c r="M361" s="894" t="s">
        <v>2082</v>
      </c>
      <c r="O361" s="894" t="s">
        <v>777</v>
      </c>
      <c r="P361" s="894" t="s">
        <v>777</v>
      </c>
      <c r="Q361" s="894" t="s">
        <v>1859</v>
      </c>
      <c r="R361" s="894" t="s">
        <v>773</v>
      </c>
      <c r="S361" s="894" t="s">
        <v>779</v>
      </c>
      <c r="T361" s="894" t="s">
        <v>780</v>
      </c>
      <c r="U361" s="894" t="s">
        <v>781</v>
      </c>
      <c r="V361" s="894" t="s">
        <v>2287</v>
      </c>
      <c r="W361" s="894" t="s">
        <v>2285</v>
      </c>
      <c r="AA361" s="894" t="s">
        <v>784</v>
      </c>
    </row>
    <row r="362" hidden="1" spans="1:27">
      <c r="A362" s="894" t="s">
        <v>2369</v>
      </c>
      <c r="B362" s="894" t="s">
        <v>2370</v>
      </c>
      <c r="C362" s="894" t="s">
        <v>804</v>
      </c>
      <c r="D362" s="894" t="s">
        <v>2371</v>
      </c>
      <c r="E362" s="351">
        <v>2649.57</v>
      </c>
      <c r="F362" s="351">
        <v>2543.59</v>
      </c>
      <c r="G362" s="351">
        <v>105.98</v>
      </c>
      <c r="H362" s="351">
        <v>0</v>
      </c>
      <c r="I362" s="894" t="s">
        <v>2285</v>
      </c>
      <c r="J362" s="894" t="s">
        <v>773</v>
      </c>
      <c r="K362" s="894" t="s">
        <v>807</v>
      </c>
      <c r="L362" s="894" t="s">
        <v>2012</v>
      </c>
      <c r="M362" s="894" t="s">
        <v>2372</v>
      </c>
      <c r="O362" s="894" t="s">
        <v>777</v>
      </c>
      <c r="P362" s="894" t="s">
        <v>777</v>
      </c>
      <c r="Q362" s="894" t="s">
        <v>2091</v>
      </c>
      <c r="R362" s="894" t="s">
        <v>773</v>
      </c>
      <c r="S362" s="894" t="s">
        <v>779</v>
      </c>
      <c r="T362" s="894" t="s">
        <v>780</v>
      </c>
      <c r="U362" s="894" t="s">
        <v>781</v>
      </c>
      <c r="V362" s="894" t="s">
        <v>2287</v>
      </c>
      <c r="W362" s="894" t="s">
        <v>2285</v>
      </c>
      <c r="AA362" s="894" t="s">
        <v>808</v>
      </c>
    </row>
    <row r="363" spans="1:27">
      <c r="A363" s="894" t="s">
        <v>2373</v>
      </c>
      <c r="B363" s="894" t="s">
        <v>2374</v>
      </c>
      <c r="C363" s="894" t="s">
        <v>2375</v>
      </c>
      <c r="E363" s="351">
        <v>35384.61</v>
      </c>
      <c r="F363" s="351">
        <v>33969.23</v>
      </c>
      <c r="G363" s="351">
        <v>1013</v>
      </c>
      <c r="H363" s="351">
        <v>402.38</v>
      </c>
      <c r="I363" s="894" t="s">
        <v>2285</v>
      </c>
      <c r="J363" s="894" t="s">
        <v>839</v>
      </c>
      <c r="K363" s="894" t="s">
        <v>1008</v>
      </c>
      <c r="L363" s="894" t="s">
        <v>874</v>
      </c>
      <c r="M363" s="894" t="s">
        <v>875</v>
      </c>
      <c r="O363" s="894" t="s">
        <v>777</v>
      </c>
      <c r="P363" s="894" t="s">
        <v>777</v>
      </c>
      <c r="Q363" s="894" t="s">
        <v>2376</v>
      </c>
      <c r="R363" s="894" t="s">
        <v>839</v>
      </c>
      <c r="S363" s="894" t="s">
        <v>779</v>
      </c>
      <c r="T363" s="894" t="s">
        <v>780</v>
      </c>
      <c r="U363" s="894" t="s">
        <v>781</v>
      </c>
      <c r="V363" s="894" t="s">
        <v>782</v>
      </c>
      <c r="W363" s="894" t="s">
        <v>2124</v>
      </c>
      <c r="AA363" s="894" t="s">
        <v>1012</v>
      </c>
    </row>
    <row r="364" spans="1:27">
      <c r="A364" s="894" t="s">
        <v>2377</v>
      </c>
      <c r="B364" s="894" t="s">
        <v>2378</v>
      </c>
      <c r="C364" s="894" t="s">
        <v>2379</v>
      </c>
      <c r="E364" s="351">
        <v>35384.62</v>
      </c>
      <c r="F364" s="351">
        <v>33969.23</v>
      </c>
      <c r="G364" s="351">
        <v>1013</v>
      </c>
      <c r="H364" s="351">
        <v>402.39</v>
      </c>
      <c r="I364" s="894" t="s">
        <v>2285</v>
      </c>
      <c r="J364" s="894" t="s">
        <v>839</v>
      </c>
      <c r="K364" s="894" t="s">
        <v>1008</v>
      </c>
      <c r="L364" s="894" t="s">
        <v>874</v>
      </c>
      <c r="M364" s="894" t="s">
        <v>875</v>
      </c>
      <c r="O364" s="894" t="s">
        <v>777</v>
      </c>
      <c r="P364" s="894" t="s">
        <v>777</v>
      </c>
      <c r="Q364" s="894" t="s">
        <v>2380</v>
      </c>
      <c r="R364" s="894" t="s">
        <v>839</v>
      </c>
      <c r="S364" s="894" t="s">
        <v>779</v>
      </c>
      <c r="T364" s="894" t="s">
        <v>780</v>
      </c>
      <c r="U364" s="894" t="s">
        <v>781</v>
      </c>
      <c r="V364" s="894" t="s">
        <v>782</v>
      </c>
      <c r="W364" s="894" t="s">
        <v>2124</v>
      </c>
      <c r="AA364" s="894" t="s">
        <v>1012</v>
      </c>
    </row>
    <row r="365" hidden="1" spans="1:27">
      <c r="A365" s="894" t="s">
        <v>2381</v>
      </c>
      <c r="B365" s="894" t="s">
        <v>2382</v>
      </c>
      <c r="C365" s="894" t="s">
        <v>2383</v>
      </c>
      <c r="D365" s="894" t="s">
        <v>2384</v>
      </c>
      <c r="E365" s="351">
        <v>1880.34</v>
      </c>
      <c r="F365" s="351">
        <v>1805.13</v>
      </c>
      <c r="G365" s="351">
        <v>75.21</v>
      </c>
      <c r="H365" s="351">
        <v>0</v>
      </c>
      <c r="I365" s="894" t="s">
        <v>2385</v>
      </c>
      <c r="J365" s="894" t="s">
        <v>773</v>
      </c>
      <c r="K365" s="894" t="s">
        <v>774</v>
      </c>
      <c r="L365" s="894" t="s">
        <v>874</v>
      </c>
      <c r="M365" s="894" t="s">
        <v>1127</v>
      </c>
      <c r="O365" s="894" t="s">
        <v>777</v>
      </c>
      <c r="P365" s="894" t="s">
        <v>777</v>
      </c>
      <c r="Q365" s="894" t="s">
        <v>1906</v>
      </c>
      <c r="R365" s="894" t="s">
        <v>773</v>
      </c>
      <c r="S365" s="894" t="s">
        <v>779</v>
      </c>
      <c r="T365" s="894" t="s">
        <v>780</v>
      </c>
      <c r="U365" s="894" t="s">
        <v>781</v>
      </c>
      <c r="V365" s="894" t="s">
        <v>2287</v>
      </c>
      <c r="W365" s="894" t="s">
        <v>2385</v>
      </c>
      <c r="AA365" s="894" t="s">
        <v>784</v>
      </c>
    </row>
    <row r="366" hidden="1" spans="1:27">
      <c r="A366" s="894" t="s">
        <v>2386</v>
      </c>
      <c r="B366" s="894" t="s">
        <v>692</v>
      </c>
      <c r="C366" s="894" t="s">
        <v>693</v>
      </c>
      <c r="E366" s="351">
        <v>1495.73</v>
      </c>
      <c r="F366" s="351">
        <v>1435.9</v>
      </c>
      <c r="G366" s="351">
        <v>59.83</v>
      </c>
      <c r="H366" s="351">
        <v>0</v>
      </c>
      <c r="I366" s="894" t="s">
        <v>2385</v>
      </c>
      <c r="J366" s="894" t="s">
        <v>773</v>
      </c>
      <c r="K366" s="894" t="s">
        <v>646</v>
      </c>
      <c r="L366" s="894" t="s">
        <v>2081</v>
      </c>
      <c r="M366" s="894" t="s">
        <v>2082</v>
      </c>
      <c r="O366" s="894" t="s">
        <v>777</v>
      </c>
      <c r="P366" s="894" t="s">
        <v>777</v>
      </c>
      <c r="Q366" s="894" t="s">
        <v>2387</v>
      </c>
      <c r="R366" s="894" t="s">
        <v>773</v>
      </c>
      <c r="S366" s="894" t="s">
        <v>779</v>
      </c>
      <c r="T366" s="894" t="s">
        <v>780</v>
      </c>
      <c r="U366" s="894" t="s">
        <v>781</v>
      </c>
      <c r="V366" s="894" t="s">
        <v>2287</v>
      </c>
      <c r="W366" s="894" t="s">
        <v>2385</v>
      </c>
      <c r="AA366" s="894" t="s">
        <v>917</v>
      </c>
    </row>
    <row r="367" hidden="1" spans="1:27">
      <c r="A367" s="894" t="s">
        <v>2388</v>
      </c>
      <c r="B367" s="894" t="s">
        <v>2389</v>
      </c>
      <c r="C367" s="894" t="s">
        <v>594</v>
      </c>
      <c r="D367" s="894" t="s">
        <v>2390</v>
      </c>
      <c r="E367" s="351">
        <v>3803.43</v>
      </c>
      <c r="F367" s="351">
        <v>3651.29</v>
      </c>
      <c r="G367" s="351">
        <v>152.14</v>
      </c>
      <c r="H367" s="351">
        <v>0</v>
      </c>
      <c r="I367" s="894" t="s">
        <v>2385</v>
      </c>
      <c r="J367" s="894" t="s">
        <v>773</v>
      </c>
      <c r="K367" s="894" t="s">
        <v>631</v>
      </c>
      <c r="L367" s="894" t="s">
        <v>1933</v>
      </c>
      <c r="M367" s="894" t="s">
        <v>1933</v>
      </c>
      <c r="O367" s="894" t="s">
        <v>777</v>
      </c>
      <c r="P367" s="894" t="s">
        <v>777</v>
      </c>
      <c r="Q367" s="894" t="s">
        <v>1791</v>
      </c>
      <c r="R367" s="894" t="s">
        <v>773</v>
      </c>
      <c r="S367" s="894" t="s">
        <v>779</v>
      </c>
      <c r="T367" s="894" t="s">
        <v>780</v>
      </c>
      <c r="U367" s="894" t="s">
        <v>781</v>
      </c>
      <c r="V367" s="894" t="s">
        <v>2287</v>
      </c>
      <c r="W367" s="894" t="s">
        <v>2385</v>
      </c>
      <c r="AA367" s="894" t="s">
        <v>967</v>
      </c>
    </row>
    <row r="368" hidden="1" spans="1:27">
      <c r="A368" s="894" t="s">
        <v>2391</v>
      </c>
      <c r="B368" s="894" t="s">
        <v>2392</v>
      </c>
      <c r="C368" s="894" t="s">
        <v>2393</v>
      </c>
      <c r="D368" s="894" t="s">
        <v>2394</v>
      </c>
      <c r="E368" s="351">
        <v>7820.51</v>
      </c>
      <c r="F368" s="351">
        <v>7507.69</v>
      </c>
      <c r="G368" s="351">
        <v>312.82</v>
      </c>
      <c r="H368" s="351">
        <v>0</v>
      </c>
      <c r="I368" s="894" t="s">
        <v>2385</v>
      </c>
      <c r="J368" s="894" t="s">
        <v>773</v>
      </c>
      <c r="K368" s="894" t="s">
        <v>631</v>
      </c>
      <c r="L368" s="894" t="s">
        <v>874</v>
      </c>
      <c r="M368" s="894" t="s">
        <v>1127</v>
      </c>
      <c r="O368" s="894" t="s">
        <v>777</v>
      </c>
      <c r="P368" s="894" t="s">
        <v>777</v>
      </c>
      <c r="Q368" s="894" t="s">
        <v>2395</v>
      </c>
      <c r="R368" s="894" t="s">
        <v>773</v>
      </c>
      <c r="S368" s="894" t="s">
        <v>779</v>
      </c>
      <c r="T368" s="894" t="s">
        <v>780</v>
      </c>
      <c r="U368" s="894" t="s">
        <v>781</v>
      </c>
      <c r="V368" s="894" t="s">
        <v>2287</v>
      </c>
      <c r="W368" s="894" t="s">
        <v>2385</v>
      </c>
      <c r="AA368" s="894" t="s">
        <v>967</v>
      </c>
    </row>
    <row r="369" spans="1:27">
      <c r="A369" s="894" t="s">
        <v>2396</v>
      </c>
      <c r="B369" s="894" t="s">
        <v>2397</v>
      </c>
      <c r="C369" s="894" t="s">
        <v>2398</v>
      </c>
      <c r="D369" s="894" t="s">
        <v>2399</v>
      </c>
      <c r="E369" s="351">
        <v>8974.36</v>
      </c>
      <c r="F369" s="351">
        <v>8615.39</v>
      </c>
      <c r="G369" s="351">
        <v>0</v>
      </c>
      <c r="H369" s="351">
        <v>358.97</v>
      </c>
      <c r="I369" s="894" t="s">
        <v>2385</v>
      </c>
      <c r="J369" s="894" t="s">
        <v>839</v>
      </c>
      <c r="K369" s="894" t="s">
        <v>1008</v>
      </c>
      <c r="L369" s="894" t="s">
        <v>874</v>
      </c>
      <c r="M369" s="894" t="s">
        <v>1009</v>
      </c>
      <c r="O369" s="894" t="s">
        <v>777</v>
      </c>
      <c r="P369" s="894" t="s">
        <v>777</v>
      </c>
      <c r="Q369" s="894" t="s">
        <v>2400</v>
      </c>
      <c r="R369" s="894" t="s">
        <v>839</v>
      </c>
      <c r="S369" s="894" t="s">
        <v>779</v>
      </c>
      <c r="T369" s="894" t="s">
        <v>780</v>
      </c>
      <c r="U369" s="894" t="s">
        <v>781</v>
      </c>
      <c r="V369" s="894" t="s">
        <v>2287</v>
      </c>
      <c r="W369" s="894" t="s">
        <v>2385</v>
      </c>
      <c r="AA369" s="894" t="s">
        <v>1012</v>
      </c>
    </row>
    <row r="370" hidden="1" spans="1:27">
      <c r="A370" s="894" t="s">
        <v>2401</v>
      </c>
      <c r="B370" s="894" t="s">
        <v>2402</v>
      </c>
      <c r="C370" s="894" t="s">
        <v>2006</v>
      </c>
      <c r="D370" s="894" t="s">
        <v>2403</v>
      </c>
      <c r="E370" s="351">
        <v>12897.44</v>
      </c>
      <c r="F370" s="351">
        <v>12381.54</v>
      </c>
      <c r="G370" s="351">
        <v>515.9</v>
      </c>
      <c r="H370" s="351">
        <v>0</v>
      </c>
      <c r="I370" s="894" t="s">
        <v>2404</v>
      </c>
      <c r="J370" s="894" t="s">
        <v>773</v>
      </c>
      <c r="K370" s="894" t="s">
        <v>807</v>
      </c>
      <c r="L370" s="894" t="s">
        <v>2081</v>
      </c>
      <c r="M370" s="894" t="s">
        <v>2082</v>
      </c>
      <c r="O370" s="894" t="s">
        <v>777</v>
      </c>
      <c r="P370" s="894" t="s">
        <v>777</v>
      </c>
      <c r="Q370" s="894" t="s">
        <v>2405</v>
      </c>
      <c r="R370" s="894" t="s">
        <v>773</v>
      </c>
      <c r="S370" s="894" t="s">
        <v>779</v>
      </c>
      <c r="T370" s="894" t="s">
        <v>780</v>
      </c>
      <c r="U370" s="894" t="s">
        <v>781</v>
      </c>
      <c r="V370" s="894" t="s">
        <v>2287</v>
      </c>
      <c r="W370" s="894" t="s">
        <v>2404</v>
      </c>
      <c r="AA370" s="894" t="s">
        <v>808</v>
      </c>
    </row>
    <row r="371" hidden="1" spans="1:27">
      <c r="A371" s="894" t="s">
        <v>2406</v>
      </c>
      <c r="B371" s="894" t="s">
        <v>2407</v>
      </c>
      <c r="C371" s="894" t="s">
        <v>2408</v>
      </c>
      <c r="D371" s="894" t="s">
        <v>2409</v>
      </c>
      <c r="E371" s="351">
        <v>8376.07</v>
      </c>
      <c r="F371" s="351">
        <v>8041.03</v>
      </c>
      <c r="G371" s="351">
        <v>335.04</v>
      </c>
      <c r="H371" s="351">
        <v>0</v>
      </c>
      <c r="I371" s="894" t="s">
        <v>2404</v>
      </c>
      <c r="J371" s="894" t="s">
        <v>773</v>
      </c>
      <c r="K371" s="894" t="s">
        <v>807</v>
      </c>
      <c r="L371" s="894" t="s">
        <v>2081</v>
      </c>
      <c r="M371" s="894" t="s">
        <v>2082</v>
      </c>
      <c r="O371" s="894" t="s">
        <v>777</v>
      </c>
      <c r="P371" s="894" t="s">
        <v>777</v>
      </c>
      <c r="Q371" s="894" t="s">
        <v>2410</v>
      </c>
      <c r="R371" s="894" t="s">
        <v>773</v>
      </c>
      <c r="S371" s="894" t="s">
        <v>779</v>
      </c>
      <c r="T371" s="894" t="s">
        <v>780</v>
      </c>
      <c r="U371" s="894" t="s">
        <v>781</v>
      </c>
      <c r="V371" s="894" t="s">
        <v>2287</v>
      </c>
      <c r="W371" s="894" t="s">
        <v>2404</v>
      </c>
      <c r="AA371" s="894" t="s">
        <v>808</v>
      </c>
    </row>
    <row r="372" hidden="1" spans="1:27">
      <c r="A372" s="894" t="s">
        <v>2411</v>
      </c>
      <c r="B372" s="894" t="s">
        <v>2412</v>
      </c>
      <c r="C372" s="894" t="s">
        <v>2413</v>
      </c>
      <c r="D372" s="894" t="s">
        <v>2409</v>
      </c>
      <c r="E372" s="351">
        <v>4188.03</v>
      </c>
      <c r="F372" s="351">
        <v>4020.51</v>
      </c>
      <c r="G372" s="351">
        <v>167.52</v>
      </c>
      <c r="H372" s="351">
        <v>0</v>
      </c>
      <c r="I372" s="894" t="s">
        <v>2404</v>
      </c>
      <c r="J372" s="894" t="s">
        <v>773</v>
      </c>
      <c r="K372" s="894" t="s">
        <v>807</v>
      </c>
      <c r="L372" s="894" t="s">
        <v>1993</v>
      </c>
      <c r="M372" s="894" t="s">
        <v>1593</v>
      </c>
      <c r="O372" s="894" t="s">
        <v>777</v>
      </c>
      <c r="P372" s="894" t="s">
        <v>777</v>
      </c>
      <c r="Q372" s="894" t="s">
        <v>1568</v>
      </c>
      <c r="R372" s="894" t="s">
        <v>773</v>
      </c>
      <c r="S372" s="894" t="s">
        <v>779</v>
      </c>
      <c r="T372" s="894" t="s">
        <v>780</v>
      </c>
      <c r="U372" s="894" t="s">
        <v>781</v>
      </c>
      <c r="V372" s="894" t="s">
        <v>2287</v>
      </c>
      <c r="W372" s="894" t="s">
        <v>2404</v>
      </c>
      <c r="AA372" s="894" t="s">
        <v>808</v>
      </c>
    </row>
    <row r="373" hidden="1" spans="1:27">
      <c r="A373" s="894" t="s">
        <v>2414</v>
      </c>
      <c r="B373" s="894" t="s">
        <v>2415</v>
      </c>
      <c r="C373" s="894" t="s">
        <v>2416</v>
      </c>
      <c r="D373" s="894" t="s">
        <v>2417</v>
      </c>
      <c r="E373" s="351">
        <v>2094.02</v>
      </c>
      <c r="F373" s="351">
        <v>2010.26</v>
      </c>
      <c r="G373" s="351">
        <v>83.76</v>
      </c>
      <c r="H373" s="351">
        <v>0</v>
      </c>
      <c r="I373" s="894" t="s">
        <v>2404</v>
      </c>
      <c r="J373" s="894" t="s">
        <v>773</v>
      </c>
      <c r="K373" s="894" t="s">
        <v>807</v>
      </c>
      <c r="L373" s="894" t="s">
        <v>2012</v>
      </c>
      <c r="M373" s="894" t="s">
        <v>2418</v>
      </c>
      <c r="O373" s="894" t="s">
        <v>777</v>
      </c>
      <c r="P373" s="894" t="s">
        <v>777</v>
      </c>
      <c r="Q373" s="894" t="s">
        <v>2419</v>
      </c>
      <c r="R373" s="894" t="s">
        <v>773</v>
      </c>
      <c r="S373" s="894" t="s">
        <v>779</v>
      </c>
      <c r="T373" s="894" t="s">
        <v>780</v>
      </c>
      <c r="U373" s="894" t="s">
        <v>781</v>
      </c>
      <c r="V373" s="894" t="s">
        <v>2287</v>
      </c>
      <c r="W373" s="894" t="s">
        <v>2404</v>
      </c>
      <c r="AA373" s="894" t="s">
        <v>808</v>
      </c>
    </row>
    <row r="374" spans="1:27">
      <c r="A374" s="894" t="s">
        <v>2420</v>
      </c>
      <c r="B374" s="894" t="s">
        <v>2421</v>
      </c>
      <c r="C374" s="894" t="s">
        <v>2422</v>
      </c>
      <c r="D374" s="894" t="s">
        <v>2423</v>
      </c>
      <c r="E374" s="351">
        <v>3931.62</v>
      </c>
      <c r="F374" s="351">
        <v>3774.36</v>
      </c>
      <c r="G374" s="351">
        <v>157.26</v>
      </c>
      <c r="H374" s="351">
        <v>0</v>
      </c>
      <c r="I374" s="894" t="s">
        <v>2424</v>
      </c>
      <c r="J374" s="894" t="s">
        <v>839</v>
      </c>
      <c r="K374" s="894" t="s">
        <v>840</v>
      </c>
      <c r="L374" s="894" t="s">
        <v>958</v>
      </c>
      <c r="M374" s="894" t="s">
        <v>2425</v>
      </c>
      <c r="O374" s="894" t="s">
        <v>777</v>
      </c>
      <c r="P374" s="894" t="s">
        <v>777</v>
      </c>
      <c r="Q374" s="894" t="s">
        <v>1539</v>
      </c>
      <c r="R374" s="894" t="s">
        <v>2426</v>
      </c>
      <c r="S374" s="894" t="s">
        <v>779</v>
      </c>
      <c r="T374" s="894" t="s">
        <v>780</v>
      </c>
      <c r="U374" s="894" t="s">
        <v>781</v>
      </c>
      <c r="V374" s="894" t="s">
        <v>2287</v>
      </c>
      <c r="W374" s="894" t="s">
        <v>2424</v>
      </c>
      <c r="AA374" s="894" t="s">
        <v>844</v>
      </c>
    </row>
    <row r="375" spans="1:27">
      <c r="A375" s="894" t="s">
        <v>2427</v>
      </c>
      <c r="B375" s="894" t="s">
        <v>2428</v>
      </c>
      <c r="C375" s="894" t="s">
        <v>2429</v>
      </c>
      <c r="D375" s="894" t="s">
        <v>837</v>
      </c>
      <c r="E375" s="351">
        <v>6153.85</v>
      </c>
      <c r="F375" s="351">
        <v>5907.7</v>
      </c>
      <c r="G375" s="351">
        <v>185</v>
      </c>
      <c r="H375" s="351">
        <v>61.15</v>
      </c>
      <c r="I375" s="894" t="s">
        <v>2424</v>
      </c>
      <c r="J375" s="894" t="s">
        <v>839</v>
      </c>
      <c r="K375" s="894" t="s">
        <v>840</v>
      </c>
      <c r="L375" s="894" t="s">
        <v>841</v>
      </c>
      <c r="M375" s="894" t="s">
        <v>842</v>
      </c>
      <c r="O375" s="894" t="s">
        <v>777</v>
      </c>
      <c r="P375" s="894" t="s">
        <v>777</v>
      </c>
      <c r="Q375" s="894" t="s">
        <v>1344</v>
      </c>
      <c r="R375" s="894" t="s">
        <v>2426</v>
      </c>
      <c r="S375" s="894" t="s">
        <v>779</v>
      </c>
      <c r="T375" s="894" t="s">
        <v>780</v>
      </c>
      <c r="U375" s="894" t="s">
        <v>781</v>
      </c>
      <c r="V375" s="894" t="s">
        <v>2287</v>
      </c>
      <c r="W375" s="894" t="s">
        <v>2424</v>
      </c>
      <c r="AA375" s="894" t="s">
        <v>844</v>
      </c>
    </row>
    <row r="376" hidden="1" spans="1:27">
      <c r="A376" s="894" t="s">
        <v>2430</v>
      </c>
      <c r="B376" s="894" t="s">
        <v>2431</v>
      </c>
      <c r="C376" s="894" t="s">
        <v>654</v>
      </c>
      <c r="D376" s="894" t="s">
        <v>698</v>
      </c>
      <c r="E376" s="351">
        <v>2606.84</v>
      </c>
      <c r="F376" s="351">
        <v>2502.57</v>
      </c>
      <c r="G376" s="351">
        <v>104.27</v>
      </c>
      <c r="H376" s="351">
        <v>0</v>
      </c>
      <c r="I376" s="894" t="s">
        <v>2432</v>
      </c>
      <c r="J376" s="894" t="s">
        <v>773</v>
      </c>
      <c r="K376" s="894" t="s">
        <v>631</v>
      </c>
      <c r="L376" s="894" t="s">
        <v>958</v>
      </c>
      <c r="M376" s="894" t="s">
        <v>2433</v>
      </c>
      <c r="O376" s="894" t="s">
        <v>777</v>
      </c>
      <c r="P376" s="894" t="s">
        <v>777</v>
      </c>
      <c r="Q376" s="894" t="s">
        <v>1721</v>
      </c>
      <c r="R376" s="894" t="s">
        <v>773</v>
      </c>
      <c r="S376" s="894" t="s">
        <v>779</v>
      </c>
      <c r="T376" s="894" t="s">
        <v>780</v>
      </c>
      <c r="U376" s="894" t="s">
        <v>781</v>
      </c>
      <c r="V376" s="894" t="s">
        <v>2287</v>
      </c>
      <c r="W376" s="894" t="s">
        <v>2432</v>
      </c>
      <c r="AA376" s="894" t="s">
        <v>967</v>
      </c>
    </row>
    <row r="377" hidden="1" spans="1:27">
      <c r="A377" s="894" t="s">
        <v>2434</v>
      </c>
      <c r="B377" s="894" t="s">
        <v>694</v>
      </c>
      <c r="C377" s="894" t="s">
        <v>695</v>
      </c>
      <c r="D377" s="894" t="s">
        <v>696</v>
      </c>
      <c r="E377" s="351">
        <v>1692.31</v>
      </c>
      <c r="F377" s="351">
        <v>1624.62</v>
      </c>
      <c r="G377" s="351">
        <v>67.69</v>
      </c>
      <c r="H377" s="351">
        <v>0</v>
      </c>
      <c r="I377" s="894" t="s">
        <v>2432</v>
      </c>
      <c r="J377" s="894" t="s">
        <v>773</v>
      </c>
      <c r="K377" s="894" t="s">
        <v>646</v>
      </c>
      <c r="L377" s="894" t="s">
        <v>958</v>
      </c>
      <c r="M377" s="894" t="s">
        <v>2433</v>
      </c>
      <c r="O377" s="894" t="s">
        <v>777</v>
      </c>
      <c r="P377" s="894" t="s">
        <v>777</v>
      </c>
      <c r="Q377" s="894" t="s">
        <v>1433</v>
      </c>
      <c r="R377" s="894" t="s">
        <v>773</v>
      </c>
      <c r="S377" s="894" t="s">
        <v>779</v>
      </c>
      <c r="T377" s="894" t="s">
        <v>780</v>
      </c>
      <c r="U377" s="894" t="s">
        <v>781</v>
      </c>
      <c r="V377" s="894" t="s">
        <v>2287</v>
      </c>
      <c r="W377" s="894" t="s">
        <v>2432</v>
      </c>
      <c r="AA377" s="894" t="s">
        <v>917</v>
      </c>
    </row>
    <row r="378" hidden="1" spans="1:27">
      <c r="A378" s="894" t="s">
        <v>2435</v>
      </c>
      <c r="B378" s="894" t="s">
        <v>2436</v>
      </c>
      <c r="C378" s="894" t="s">
        <v>663</v>
      </c>
      <c r="E378" s="351">
        <v>3974.36</v>
      </c>
      <c r="F378" s="351">
        <v>3815.39</v>
      </c>
      <c r="G378" s="351">
        <v>158.97</v>
      </c>
      <c r="H378" s="351">
        <v>0</v>
      </c>
      <c r="I378" s="894" t="s">
        <v>2432</v>
      </c>
      <c r="J378" s="894" t="s">
        <v>773</v>
      </c>
      <c r="K378" s="894" t="s">
        <v>774</v>
      </c>
      <c r="L378" s="894" t="s">
        <v>775</v>
      </c>
      <c r="M378" s="894" t="s">
        <v>2437</v>
      </c>
      <c r="O378" s="894" t="s">
        <v>777</v>
      </c>
      <c r="P378" s="894" t="s">
        <v>777</v>
      </c>
      <c r="Q378" s="894" t="s">
        <v>2438</v>
      </c>
      <c r="R378" s="894" t="s">
        <v>773</v>
      </c>
      <c r="S378" s="894" t="s">
        <v>779</v>
      </c>
      <c r="T378" s="894" t="s">
        <v>780</v>
      </c>
      <c r="U378" s="894" t="s">
        <v>781</v>
      </c>
      <c r="V378" s="894" t="s">
        <v>2287</v>
      </c>
      <c r="W378" s="894" t="s">
        <v>2432</v>
      </c>
      <c r="AA378" s="894" t="s">
        <v>784</v>
      </c>
    </row>
    <row r="379" hidden="1" spans="1:27">
      <c r="A379" s="894" t="s">
        <v>2439</v>
      </c>
      <c r="B379" s="894" t="s">
        <v>2440</v>
      </c>
      <c r="C379" s="894" t="s">
        <v>2441</v>
      </c>
      <c r="E379" s="351">
        <v>3461.54</v>
      </c>
      <c r="F379" s="351">
        <v>3323.08</v>
      </c>
      <c r="G379" s="351">
        <v>138.46</v>
      </c>
      <c r="H379" s="351">
        <v>0</v>
      </c>
      <c r="I379" s="894" t="s">
        <v>2432</v>
      </c>
      <c r="J379" s="894" t="s">
        <v>773</v>
      </c>
      <c r="K379" s="894" t="s">
        <v>631</v>
      </c>
      <c r="L379" s="894" t="s">
        <v>2081</v>
      </c>
      <c r="M379" s="894" t="s">
        <v>2442</v>
      </c>
      <c r="O379" s="894" t="s">
        <v>777</v>
      </c>
      <c r="P379" s="894" t="s">
        <v>777</v>
      </c>
      <c r="Q379" s="894" t="s">
        <v>2443</v>
      </c>
      <c r="R379" s="894" t="s">
        <v>773</v>
      </c>
      <c r="S379" s="894" t="s">
        <v>779</v>
      </c>
      <c r="T379" s="894" t="s">
        <v>780</v>
      </c>
      <c r="U379" s="894" t="s">
        <v>781</v>
      </c>
      <c r="V379" s="894" t="s">
        <v>2287</v>
      </c>
      <c r="W379" s="894" t="s">
        <v>2432</v>
      </c>
      <c r="AA379" s="894" t="s">
        <v>967</v>
      </c>
    </row>
    <row r="380" spans="1:27">
      <c r="A380" s="894" t="s">
        <v>2444</v>
      </c>
      <c r="B380" s="894" t="s">
        <v>2445</v>
      </c>
      <c r="C380" s="894" t="s">
        <v>2446</v>
      </c>
      <c r="D380" s="894" t="s">
        <v>2447</v>
      </c>
      <c r="E380" s="351">
        <v>10709.4</v>
      </c>
      <c r="F380" s="351">
        <v>10281.02</v>
      </c>
      <c r="G380" s="351">
        <v>101</v>
      </c>
      <c r="H380" s="351">
        <v>327.38</v>
      </c>
      <c r="I380" s="894" t="s">
        <v>2432</v>
      </c>
      <c r="J380" s="894" t="s">
        <v>839</v>
      </c>
      <c r="K380" s="894" t="s">
        <v>1025</v>
      </c>
      <c r="L380" s="894" t="s">
        <v>958</v>
      </c>
      <c r="M380" s="894" t="s">
        <v>1127</v>
      </c>
      <c r="O380" s="894" t="s">
        <v>777</v>
      </c>
      <c r="P380" s="894" t="s">
        <v>777</v>
      </c>
      <c r="Q380" s="894" t="s">
        <v>2448</v>
      </c>
      <c r="R380" s="894" t="s">
        <v>839</v>
      </c>
      <c r="S380" s="894" t="s">
        <v>779</v>
      </c>
      <c r="T380" s="894" t="s">
        <v>780</v>
      </c>
      <c r="U380" s="894" t="s">
        <v>781</v>
      </c>
      <c r="V380" s="894" t="s">
        <v>2287</v>
      </c>
      <c r="W380" s="894" t="s">
        <v>2432</v>
      </c>
      <c r="AA380" s="894" t="s">
        <v>1029</v>
      </c>
    </row>
    <row r="381" hidden="1" spans="1:27">
      <c r="A381" s="894" t="s">
        <v>2449</v>
      </c>
      <c r="B381" s="894" t="s">
        <v>593</v>
      </c>
      <c r="C381" s="894" t="s">
        <v>594</v>
      </c>
      <c r="D381" s="894" t="s">
        <v>595</v>
      </c>
      <c r="E381" s="351">
        <v>3461.54</v>
      </c>
      <c r="F381" s="351">
        <v>3323.08</v>
      </c>
      <c r="G381" s="351">
        <v>138.46</v>
      </c>
      <c r="H381" s="351">
        <v>0</v>
      </c>
      <c r="I381" s="894" t="s">
        <v>2450</v>
      </c>
      <c r="J381" s="894" t="s">
        <v>773</v>
      </c>
      <c r="K381" s="894" t="s">
        <v>631</v>
      </c>
      <c r="L381" s="894" t="s">
        <v>2451</v>
      </c>
      <c r="M381" s="894" t="s">
        <v>2451</v>
      </c>
      <c r="O381" s="894" t="s">
        <v>777</v>
      </c>
      <c r="P381" s="894" t="s">
        <v>777</v>
      </c>
      <c r="Q381" s="894" t="s">
        <v>2443</v>
      </c>
      <c r="R381" s="894" t="s">
        <v>773</v>
      </c>
      <c r="S381" s="894" t="s">
        <v>779</v>
      </c>
      <c r="T381" s="894" t="s">
        <v>780</v>
      </c>
      <c r="U381" s="894" t="s">
        <v>781</v>
      </c>
      <c r="V381" s="894" t="s">
        <v>2287</v>
      </c>
      <c r="W381" s="894" t="s">
        <v>2450</v>
      </c>
      <c r="AA381" s="894" t="s">
        <v>967</v>
      </c>
    </row>
    <row r="382" hidden="1" spans="1:27">
      <c r="A382" s="894" t="s">
        <v>2452</v>
      </c>
      <c r="B382" s="894" t="s">
        <v>697</v>
      </c>
      <c r="C382" s="894" t="s">
        <v>654</v>
      </c>
      <c r="D382" s="894" t="s">
        <v>698</v>
      </c>
      <c r="E382" s="351">
        <v>2692.31</v>
      </c>
      <c r="F382" s="351">
        <v>2584.62</v>
      </c>
      <c r="G382" s="351">
        <v>107.69</v>
      </c>
      <c r="H382" s="351">
        <v>0</v>
      </c>
      <c r="I382" s="894" t="s">
        <v>2450</v>
      </c>
      <c r="J382" s="894" t="s">
        <v>773</v>
      </c>
      <c r="K382" s="894" t="s">
        <v>631</v>
      </c>
      <c r="L382" s="894" t="s">
        <v>826</v>
      </c>
      <c r="M382" s="894" t="s">
        <v>826</v>
      </c>
      <c r="O382" s="894" t="s">
        <v>777</v>
      </c>
      <c r="P382" s="894" t="s">
        <v>777</v>
      </c>
      <c r="Q382" s="894" t="s">
        <v>2453</v>
      </c>
      <c r="R382" s="894" t="s">
        <v>773</v>
      </c>
      <c r="S382" s="894" t="s">
        <v>779</v>
      </c>
      <c r="T382" s="894" t="s">
        <v>780</v>
      </c>
      <c r="U382" s="894" t="s">
        <v>781</v>
      </c>
      <c r="V382" s="894" t="s">
        <v>2287</v>
      </c>
      <c r="W382" s="894" t="s">
        <v>2450</v>
      </c>
      <c r="AA382" s="894" t="s">
        <v>967</v>
      </c>
    </row>
    <row r="383" hidden="1" spans="1:27">
      <c r="A383" s="894" t="s">
        <v>2454</v>
      </c>
      <c r="B383" s="894" t="s">
        <v>2455</v>
      </c>
      <c r="C383" s="894" t="s">
        <v>654</v>
      </c>
      <c r="D383" s="894" t="s">
        <v>698</v>
      </c>
      <c r="E383" s="351">
        <v>2692.31</v>
      </c>
      <c r="F383" s="351">
        <v>2584.62</v>
      </c>
      <c r="G383" s="351">
        <v>107.69</v>
      </c>
      <c r="H383" s="351">
        <v>0</v>
      </c>
      <c r="I383" s="894" t="s">
        <v>2450</v>
      </c>
      <c r="J383" s="894" t="s">
        <v>773</v>
      </c>
      <c r="K383" s="894" t="s">
        <v>631</v>
      </c>
      <c r="L383" s="894" t="s">
        <v>874</v>
      </c>
      <c r="M383" s="894" t="s">
        <v>2456</v>
      </c>
      <c r="O383" s="894" t="s">
        <v>777</v>
      </c>
      <c r="P383" s="894" t="s">
        <v>777</v>
      </c>
      <c r="Q383" s="894" t="s">
        <v>2453</v>
      </c>
      <c r="R383" s="894" t="s">
        <v>773</v>
      </c>
      <c r="S383" s="894" t="s">
        <v>779</v>
      </c>
      <c r="T383" s="894" t="s">
        <v>780</v>
      </c>
      <c r="U383" s="894" t="s">
        <v>781</v>
      </c>
      <c r="V383" s="894" t="s">
        <v>2287</v>
      </c>
      <c r="W383" s="894" t="s">
        <v>2450</v>
      </c>
      <c r="AA383" s="894" t="s">
        <v>967</v>
      </c>
    </row>
    <row r="384" hidden="1" spans="1:27">
      <c r="A384" s="894" t="s">
        <v>2457</v>
      </c>
      <c r="B384" s="894" t="s">
        <v>699</v>
      </c>
      <c r="C384" s="894" t="s">
        <v>700</v>
      </c>
      <c r="D384" s="894" t="s">
        <v>701</v>
      </c>
      <c r="E384" s="351">
        <v>750</v>
      </c>
      <c r="F384" s="351">
        <v>720</v>
      </c>
      <c r="G384" s="351">
        <v>30</v>
      </c>
      <c r="H384" s="351">
        <v>0</v>
      </c>
      <c r="I384" s="894" t="s">
        <v>2450</v>
      </c>
      <c r="J384" s="894" t="s">
        <v>773</v>
      </c>
      <c r="K384" s="894" t="s">
        <v>631</v>
      </c>
      <c r="L384" s="894" t="s">
        <v>826</v>
      </c>
      <c r="M384" s="894" t="s">
        <v>826</v>
      </c>
      <c r="O384" s="894" t="s">
        <v>777</v>
      </c>
      <c r="P384" s="894" t="s">
        <v>777</v>
      </c>
      <c r="Q384" s="894" t="s">
        <v>2458</v>
      </c>
      <c r="R384" s="894" t="s">
        <v>773</v>
      </c>
      <c r="S384" s="894" t="s">
        <v>779</v>
      </c>
      <c r="T384" s="894" t="s">
        <v>780</v>
      </c>
      <c r="U384" s="894" t="s">
        <v>781</v>
      </c>
      <c r="V384" s="894" t="s">
        <v>2287</v>
      </c>
      <c r="W384" s="894" t="s">
        <v>2450</v>
      </c>
      <c r="AA384" s="894" t="s">
        <v>967</v>
      </c>
    </row>
    <row r="385" hidden="1" spans="1:27">
      <c r="A385" s="894" t="s">
        <v>2459</v>
      </c>
      <c r="B385" s="894" t="s">
        <v>2460</v>
      </c>
      <c r="C385" s="894" t="s">
        <v>674</v>
      </c>
      <c r="D385" s="894" t="s">
        <v>2461</v>
      </c>
      <c r="E385" s="351">
        <v>2547.01</v>
      </c>
      <c r="F385" s="351">
        <v>2445.13</v>
      </c>
      <c r="G385" s="351">
        <v>101.88</v>
      </c>
      <c r="H385" s="351">
        <v>0</v>
      </c>
      <c r="I385" s="894" t="s">
        <v>2450</v>
      </c>
      <c r="J385" s="894" t="s">
        <v>773</v>
      </c>
      <c r="K385" s="894" t="s">
        <v>807</v>
      </c>
      <c r="L385" s="894" t="s">
        <v>826</v>
      </c>
      <c r="M385" s="894" t="s">
        <v>826</v>
      </c>
      <c r="O385" s="894" t="s">
        <v>777</v>
      </c>
      <c r="P385" s="894" t="s">
        <v>777</v>
      </c>
      <c r="Q385" s="894" t="s">
        <v>2462</v>
      </c>
      <c r="R385" s="894" t="s">
        <v>773</v>
      </c>
      <c r="S385" s="894" t="s">
        <v>779</v>
      </c>
      <c r="T385" s="894" t="s">
        <v>780</v>
      </c>
      <c r="U385" s="894" t="s">
        <v>781</v>
      </c>
      <c r="V385" s="894" t="s">
        <v>2287</v>
      </c>
      <c r="W385" s="894" t="s">
        <v>2450</v>
      </c>
      <c r="AA385" s="894" t="s">
        <v>808</v>
      </c>
    </row>
    <row r="386" hidden="1" spans="1:27">
      <c r="A386" s="894" t="s">
        <v>2463</v>
      </c>
      <c r="B386" s="894" t="s">
        <v>2464</v>
      </c>
      <c r="C386" s="894" t="s">
        <v>2465</v>
      </c>
      <c r="D386" s="894" t="s">
        <v>698</v>
      </c>
      <c r="E386" s="351">
        <v>2547.01</v>
      </c>
      <c r="F386" s="351">
        <v>2445.13</v>
      </c>
      <c r="G386" s="351">
        <v>101.88</v>
      </c>
      <c r="H386" s="351">
        <v>0</v>
      </c>
      <c r="I386" s="894" t="s">
        <v>2466</v>
      </c>
      <c r="J386" s="894" t="s">
        <v>773</v>
      </c>
      <c r="K386" s="894" t="s">
        <v>631</v>
      </c>
      <c r="L386" s="894" t="s">
        <v>775</v>
      </c>
      <c r="M386" s="894" t="s">
        <v>1486</v>
      </c>
      <c r="O386" s="894" t="s">
        <v>777</v>
      </c>
      <c r="P386" s="894" t="s">
        <v>777</v>
      </c>
      <c r="Q386" s="894" t="s">
        <v>2462</v>
      </c>
      <c r="R386" s="894" t="s">
        <v>773</v>
      </c>
      <c r="S386" s="894" t="s">
        <v>779</v>
      </c>
      <c r="T386" s="894" t="s">
        <v>780</v>
      </c>
      <c r="U386" s="894" t="s">
        <v>781</v>
      </c>
      <c r="V386" s="894" t="s">
        <v>2287</v>
      </c>
      <c r="W386" s="894" t="s">
        <v>2466</v>
      </c>
      <c r="AA386" s="894" t="s">
        <v>967</v>
      </c>
    </row>
    <row r="387" hidden="1" spans="1:27">
      <c r="A387" s="894" t="s">
        <v>2467</v>
      </c>
      <c r="B387" s="894" t="s">
        <v>2468</v>
      </c>
      <c r="C387" s="894" t="s">
        <v>2465</v>
      </c>
      <c r="D387" s="894" t="s">
        <v>698</v>
      </c>
      <c r="E387" s="351">
        <v>2547.01</v>
      </c>
      <c r="F387" s="351">
        <v>2445.13</v>
      </c>
      <c r="G387" s="351">
        <v>101.88</v>
      </c>
      <c r="H387" s="351">
        <v>0</v>
      </c>
      <c r="I387" s="894" t="s">
        <v>2466</v>
      </c>
      <c r="J387" s="894" t="s">
        <v>773</v>
      </c>
      <c r="K387" s="894" t="s">
        <v>631</v>
      </c>
      <c r="L387" s="894" t="s">
        <v>775</v>
      </c>
      <c r="M387" s="894" t="s">
        <v>1467</v>
      </c>
      <c r="O387" s="894" t="s">
        <v>777</v>
      </c>
      <c r="P387" s="894" t="s">
        <v>777</v>
      </c>
      <c r="Q387" s="894" t="s">
        <v>2462</v>
      </c>
      <c r="R387" s="894" t="s">
        <v>773</v>
      </c>
      <c r="S387" s="894" t="s">
        <v>779</v>
      </c>
      <c r="T387" s="894" t="s">
        <v>780</v>
      </c>
      <c r="U387" s="894" t="s">
        <v>781</v>
      </c>
      <c r="V387" s="894" t="s">
        <v>2287</v>
      </c>
      <c r="W387" s="894" t="s">
        <v>2466</v>
      </c>
      <c r="AA387" s="894" t="s">
        <v>967</v>
      </c>
    </row>
    <row r="388" spans="1:27">
      <c r="A388" s="894" t="s">
        <v>2469</v>
      </c>
      <c r="B388" s="894" t="s">
        <v>2470</v>
      </c>
      <c r="C388" s="894" t="s">
        <v>2471</v>
      </c>
      <c r="D388" s="894" t="s">
        <v>2472</v>
      </c>
      <c r="E388" s="351">
        <v>41880.34</v>
      </c>
      <c r="F388" s="351">
        <v>40205.13</v>
      </c>
      <c r="G388" s="351">
        <v>405</v>
      </c>
      <c r="H388" s="351">
        <v>1270.21</v>
      </c>
      <c r="I388" s="894" t="s">
        <v>2466</v>
      </c>
      <c r="J388" s="894" t="s">
        <v>839</v>
      </c>
      <c r="K388" s="894" t="s">
        <v>1025</v>
      </c>
      <c r="L388" s="894" t="s">
        <v>958</v>
      </c>
      <c r="M388" s="894" t="s">
        <v>1127</v>
      </c>
      <c r="O388" s="894" t="s">
        <v>777</v>
      </c>
      <c r="P388" s="894" t="s">
        <v>777</v>
      </c>
      <c r="Q388" s="894" t="s">
        <v>2473</v>
      </c>
      <c r="R388" s="894" t="s">
        <v>839</v>
      </c>
      <c r="S388" s="894" t="s">
        <v>779</v>
      </c>
      <c r="T388" s="894" t="s">
        <v>780</v>
      </c>
      <c r="U388" s="894" t="s">
        <v>781</v>
      </c>
      <c r="V388" s="894" t="s">
        <v>2287</v>
      </c>
      <c r="W388" s="894" t="s">
        <v>2466</v>
      </c>
      <c r="AA388" s="894" t="s">
        <v>1029</v>
      </c>
    </row>
    <row r="389" spans="1:27">
      <c r="A389" s="894" t="s">
        <v>2474</v>
      </c>
      <c r="B389" s="894" t="s">
        <v>2475</v>
      </c>
      <c r="C389" s="894" t="s">
        <v>2476</v>
      </c>
      <c r="D389" s="894" t="s">
        <v>2477</v>
      </c>
      <c r="E389" s="351">
        <v>32478.64</v>
      </c>
      <c r="F389" s="351">
        <v>31179.49</v>
      </c>
      <c r="G389" s="351">
        <v>1299.15</v>
      </c>
      <c r="H389" s="351">
        <v>0</v>
      </c>
      <c r="I389" s="894" t="s">
        <v>2466</v>
      </c>
      <c r="J389" s="894" t="s">
        <v>839</v>
      </c>
      <c r="K389" s="894" t="s">
        <v>1025</v>
      </c>
      <c r="L389" s="894" t="s">
        <v>958</v>
      </c>
      <c r="M389" s="894" t="s">
        <v>1127</v>
      </c>
      <c r="O389" s="894" t="s">
        <v>777</v>
      </c>
      <c r="P389" s="894" t="s">
        <v>777</v>
      </c>
      <c r="Q389" s="894" t="s">
        <v>2478</v>
      </c>
      <c r="R389" s="894" t="s">
        <v>839</v>
      </c>
      <c r="S389" s="894" t="s">
        <v>779</v>
      </c>
      <c r="T389" s="894" t="s">
        <v>780</v>
      </c>
      <c r="U389" s="894" t="s">
        <v>781</v>
      </c>
      <c r="V389" s="894" t="s">
        <v>2287</v>
      </c>
      <c r="W389" s="894" t="s">
        <v>2466</v>
      </c>
      <c r="AA389" s="894" t="s">
        <v>1029</v>
      </c>
    </row>
    <row r="390" hidden="1" spans="1:27">
      <c r="A390" s="894" t="s">
        <v>2479</v>
      </c>
      <c r="B390" s="894" t="s">
        <v>2480</v>
      </c>
      <c r="C390" s="894" t="s">
        <v>2481</v>
      </c>
      <c r="D390" s="894" t="s">
        <v>2482</v>
      </c>
      <c r="E390" s="351">
        <v>205128.15</v>
      </c>
      <c r="F390" s="351">
        <v>196923.02</v>
      </c>
      <c r="G390" s="351">
        <v>8205.13</v>
      </c>
      <c r="H390" s="351">
        <v>0</v>
      </c>
      <c r="I390" s="894" t="s">
        <v>2466</v>
      </c>
      <c r="J390" s="894" t="s">
        <v>773</v>
      </c>
      <c r="K390" s="894" t="s">
        <v>631</v>
      </c>
      <c r="L390" s="894" t="s">
        <v>775</v>
      </c>
      <c r="M390" s="894" t="s">
        <v>775</v>
      </c>
      <c r="O390" s="894" t="s">
        <v>777</v>
      </c>
      <c r="P390" s="894" t="s">
        <v>777</v>
      </c>
      <c r="Q390" s="894" t="s">
        <v>2483</v>
      </c>
      <c r="R390" s="894" t="s">
        <v>773</v>
      </c>
      <c r="S390" s="894" t="s">
        <v>779</v>
      </c>
      <c r="T390" s="894" t="s">
        <v>780</v>
      </c>
      <c r="U390" s="894" t="s">
        <v>781</v>
      </c>
      <c r="V390" s="894" t="s">
        <v>2287</v>
      </c>
      <c r="W390" s="894" t="s">
        <v>2466</v>
      </c>
      <c r="AA390" s="894" t="s">
        <v>967</v>
      </c>
    </row>
    <row r="391" spans="1:27">
      <c r="A391" s="894" t="s">
        <v>2484</v>
      </c>
      <c r="B391" s="894" t="s">
        <v>2485</v>
      </c>
      <c r="C391" s="894" t="s">
        <v>2486</v>
      </c>
      <c r="D391" s="894" t="s">
        <v>2487</v>
      </c>
      <c r="E391" s="351">
        <v>127863.25</v>
      </c>
      <c r="F391" s="351">
        <v>122748.72</v>
      </c>
      <c r="G391" s="351">
        <v>5114.53</v>
      </c>
      <c r="H391" s="351">
        <v>0</v>
      </c>
      <c r="I391" s="894" t="s">
        <v>2466</v>
      </c>
      <c r="J391" s="894" t="s">
        <v>839</v>
      </c>
      <c r="K391" s="894" t="s">
        <v>1025</v>
      </c>
      <c r="L391" s="894" t="s">
        <v>958</v>
      </c>
      <c r="M391" s="894" t="s">
        <v>1127</v>
      </c>
      <c r="O391" s="894" t="s">
        <v>777</v>
      </c>
      <c r="P391" s="894" t="s">
        <v>777</v>
      </c>
      <c r="Q391" s="894" t="s">
        <v>2488</v>
      </c>
      <c r="R391" s="894" t="s">
        <v>839</v>
      </c>
      <c r="S391" s="894" t="s">
        <v>779</v>
      </c>
      <c r="T391" s="894" t="s">
        <v>780</v>
      </c>
      <c r="U391" s="894" t="s">
        <v>781</v>
      </c>
      <c r="V391" s="894" t="s">
        <v>2287</v>
      </c>
      <c r="W391" s="894" t="s">
        <v>2466</v>
      </c>
      <c r="AA391" s="894" t="s">
        <v>1029</v>
      </c>
    </row>
    <row r="392" spans="1:27">
      <c r="A392" s="894" t="s">
        <v>2489</v>
      </c>
      <c r="B392" s="894" t="s">
        <v>2490</v>
      </c>
      <c r="C392" s="894" t="s">
        <v>2491</v>
      </c>
      <c r="D392" s="894" t="s">
        <v>2492</v>
      </c>
      <c r="E392" s="351">
        <v>8461.54</v>
      </c>
      <c r="F392" s="351">
        <v>8123.08</v>
      </c>
      <c r="G392" s="351">
        <v>338.46</v>
      </c>
      <c r="H392" s="351">
        <v>0</v>
      </c>
      <c r="I392" s="894" t="s">
        <v>2466</v>
      </c>
      <c r="J392" s="894" t="s">
        <v>839</v>
      </c>
      <c r="K392" s="894" t="s">
        <v>1025</v>
      </c>
      <c r="L392" s="894" t="s">
        <v>958</v>
      </c>
      <c r="M392" s="894" t="s">
        <v>1127</v>
      </c>
      <c r="O392" s="894" t="s">
        <v>777</v>
      </c>
      <c r="P392" s="894" t="s">
        <v>777</v>
      </c>
      <c r="Q392" s="894" t="s">
        <v>2493</v>
      </c>
      <c r="R392" s="894" t="s">
        <v>839</v>
      </c>
      <c r="S392" s="894" t="s">
        <v>779</v>
      </c>
      <c r="T392" s="894" t="s">
        <v>780</v>
      </c>
      <c r="U392" s="894" t="s">
        <v>781</v>
      </c>
      <c r="V392" s="894" t="s">
        <v>2287</v>
      </c>
      <c r="W392" s="894" t="s">
        <v>2466</v>
      </c>
      <c r="AA392" s="894" t="s">
        <v>1029</v>
      </c>
    </row>
    <row r="393" spans="1:27">
      <c r="A393" s="894" t="s">
        <v>2494</v>
      </c>
      <c r="B393" s="894" t="s">
        <v>2495</v>
      </c>
      <c r="C393" s="894" t="s">
        <v>1096</v>
      </c>
      <c r="D393" s="894" t="s">
        <v>2496</v>
      </c>
      <c r="E393" s="351">
        <v>6837.61</v>
      </c>
      <c r="F393" s="351">
        <v>6564.11</v>
      </c>
      <c r="G393" s="351">
        <v>273.5</v>
      </c>
      <c r="H393" s="351">
        <v>0</v>
      </c>
      <c r="I393" s="894" t="s">
        <v>2497</v>
      </c>
      <c r="J393" s="894" t="s">
        <v>839</v>
      </c>
      <c r="K393" s="894" t="s">
        <v>1091</v>
      </c>
      <c r="L393" s="894" t="s">
        <v>874</v>
      </c>
      <c r="M393" s="894" t="s">
        <v>1009</v>
      </c>
      <c r="O393" s="894" t="s">
        <v>777</v>
      </c>
      <c r="P393" s="894" t="s">
        <v>777</v>
      </c>
      <c r="Q393" s="894" t="s">
        <v>1199</v>
      </c>
      <c r="R393" s="894" t="s">
        <v>839</v>
      </c>
      <c r="S393" s="894" t="s">
        <v>779</v>
      </c>
      <c r="T393" s="894" t="s">
        <v>780</v>
      </c>
      <c r="U393" s="894" t="s">
        <v>781</v>
      </c>
      <c r="V393" s="894" t="s">
        <v>2287</v>
      </c>
      <c r="W393" s="894" t="s">
        <v>2497</v>
      </c>
      <c r="AA393" s="894" t="s">
        <v>1093</v>
      </c>
    </row>
    <row r="394" spans="1:27">
      <c r="A394" s="894" t="s">
        <v>2498</v>
      </c>
      <c r="B394" s="894" t="s">
        <v>2499</v>
      </c>
      <c r="C394" s="894" t="s">
        <v>2500</v>
      </c>
      <c r="D394" s="894" t="s">
        <v>2501</v>
      </c>
      <c r="E394" s="351">
        <v>2564.1</v>
      </c>
      <c r="F394" s="351">
        <v>2461.54</v>
      </c>
      <c r="G394" s="351">
        <v>102.56</v>
      </c>
      <c r="H394" s="351">
        <v>0</v>
      </c>
      <c r="I394" s="894" t="s">
        <v>2497</v>
      </c>
      <c r="J394" s="894" t="s">
        <v>839</v>
      </c>
      <c r="K394" s="894" t="s">
        <v>1091</v>
      </c>
      <c r="L394" s="894" t="s">
        <v>874</v>
      </c>
      <c r="M394" s="894" t="s">
        <v>1009</v>
      </c>
      <c r="O394" s="894" t="s">
        <v>777</v>
      </c>
      <c r="P394" s="894" t="s">
        <v>777</v>
      </c>
      <c r="Q394" s="894" t="s">
        <v>1725</v>
      </c>
      <c r="R394" s="894" t="s">
        <v>839</v>
      </c>
      <c r="S394" s="894" t="s">
        <v>779</v>
      </c>
      <c r="T394" s="894" t="s">
        <v>780</v>
      </c>
      <c r="U394" s="894" t="s">
        <v>781</v>
      </c>
      <c r="V394" s="894" t="s">
        <v>2287</v>
      </c>
      <c r="W394" s="894" t="s">
        <v>2497</v>
      </c>
      <c r="AA394" s="894" t="s">
        <v>1093</v>
      </c>
    </row>
    <row r="395" hidden="1" spans="1:27">
      <c r="A395" s="894" t="s">
        <v>2502</v>
      </c>
      <c r="B395" s="894" t="s">
        <v>2503</v>
      </c>
      <c r="C395" s="894" t="s">
        <v>1153</v>
      </c>
      <c r="D395" s="894" t="s">
        <v>2504</v>
      </c>
      <c r="E395" s="351">
        <v>1692.31</v>
      </c>
      <c r="F395" s="351">
        <v>1624.62</v>
      </c>
      <c r="G395" s="351">
        <v>67.69</v>
      </c>
      <c r="H395" s="351">
        <v>0</v>
      </c>
      <c r="I395" s="894" t="s">
        <v>2505</v>
      </c>
      <c r="J395" s="894" t="s">
        <v>773</v>
      </c>
      <c r="K395" s="894" t="s">
        <v>646</v>
      </c>
      <c r="L395" s="894" t="s">
        <v>2291</v>
      </c>
      <c r="M395" s="894" t="s">
        <v>2506</v>
      </c>
      <c r="O395" s="894" t="s">
        <v>777</v>
      </c>
      <c r="P395" s="894" t="s">
        <v>777</v>
      </c>
      <c r="Q395" s="894" t="s">
        <v>1433</v>
      </c>
      <c r="R395" s="894" t="s">
        <v>773</v>
      </c>
      <c r="S395" s="894" t="s">
        <v>779</v>
      </c>
      <c r="T395" s="894" t="s">
        <v>780</v>
      </c>
      <c r="U395" s="894" t="s">
        <v>781</v>
      </c>
      <c r="V395" s="894" t="s">
        <v>2287</v>
      </c>
      <c r="W395" s="894" t="s">
        <v>2505</v>
      </c>
      <c r="AA395" s="894" t="s">
        <v>917</v>
      </c>
    </row>
    <row r="396" spans="1:27">
      <c r="A396" s="894" t="s">
        <v>2507</v>
      </c>
      <c r="B396" s="894" t="s">
        <v>2508</v>
      </c>
      <c r="C396" s="894" t="s">
        <v>2509</v>
      </c>
      <c r="E396" s="351">
        <v>170000</v>
      </c>
      <c r="F396" s="351">
        <v>163200</v>
      </c>
      <c r="G396" s="351">
        <v>6800</v>
      </c>
      <c r="H396" s="351">
        <v>0</v>
      </c>
      <c r="I396" s="894" t="s">
        <v>2510</v>
      </c>
      <c r="J396" s="894" t="s">
        <v>839</v>
      </c>
      <c r="K396" s="894" t="s">
        <v>1025</v>
      </c>
      <c r="L396" s="894" t="s">
        <v>958</v>
      </c>
      <c r="M396" s="894" t="s">
        <v>2511</v>
      </c>
      <c r="O396" s="894" t="s">
        <v>777</v>
      </c>
      <c r="P396" s="894" t="s">
        <v>777</v>
      </c>
      <c r="Q396" s="894" t="s">
        <v>2512</v>
      </c>
      <c r="R396" s="894" t="s">
        <v>839</v>
      </c>
      <c r="S396" s="894" t="s">
        <v>779</v>
      </c>
      <c r="T396" s="894" t="s">
        <v>780</v>
      </c>
      <c r="U396" s="894" t="s">
        <v>781</v>
      </c>
      <c r="V396" s="894" t="s">
        <v>2287</v>
      </c>
      <c r="W396" s="894" t="s">
        <v>2510</v>
      </c>
      <c r="AA396" s="894" t="s">
        <v>1029</v>
      </c>
    </row>
    <row r="397" spans="1:27">
      <c r="A397" s="894" t="s">
        <v>2513</v>
      </c>
      <c r="B397" s="894" t="s">
        <v>2514</v>
      </c>
      <c r="C397" s="894" t="s">
        <v>2515</v>
      </c>
      <c r="D397" s="894" t="s">
        <v>2516</v>
      </c>
      <c r="E397" s="351">
        <v>216640</v>
      </c>
      <c r="F397" s="351">
        <v>207974.4</v>
      </c>
      <c r="G397" s="351">
        <v>304</v>
      </c>
      <c r="H397" s="351">
        <v>8361.6</v>
      </c>
      <c r="I397" s="894" t="s">
        <v>2510</v>
      </c>
      <c r="J397" s="894" t="s">
        <v>839</v>
      </c>
      <c r="K397" s="894" t="s">
        <v>1025</v>
      </c>
      <c r="L397" s="894" t="s">
        <v>958</v>
      </c>
      <c r="M397" s="894" t="s">
        <v>2517</v>
      </c>
      <c r="O397" s="894" t="s">
        <v>777</v>
      </c>
      <c r="P397" s="894" t="s">
        <v>777</v>
      </c>
      <c r="Q397" s="894" t="s">
        <v>2518</v>
      </c>
      <c r="R397" s="894" t="s">
        <v>839</v>
      </c>
      <c r="S397" s="894" t="s">
        <v>779</v>
      </c>
      <c r="T397" s="894" t="s">
        <v>780</v>
      </c>
      <c r="U397" s="894" t="s">
        <v>781</v>
      </c>
      <c r="V397" s="894" t="s">
        <v>2287</v>
      </c>
      <c r="W397" s="894" t="s">
        <v>2510</v>
      </c>
      <c r="AA397" s="894" t="s">
        <v>1029</v>
      </c>
    </row>
    <row r="398" spans="1:27">
      <c r="A398" s="894" t="s">
        <v>2519</v>
      </c>
      <c r="B398" s="894" t="s">
        <v>2520</v>
      </c>
      <c r="C398" s="894" t="s">
        <v>2521</v>
      </c>
      <c r="E398" s="351">
        <v>71623.93</v>
      </c>
      <c r="F398" s="351">
        <v>68758.97</v>
      </c>
      <c r="G398" s="351">
        <v>2864.96</v>
      </c>
      <c r="H398" s="351">
        <v>0</v>
      </c>
      <c r="I398" s="894" t="s">
        <v>2522</v>
      </c>
      <c r="J398" s="894" t="s">
        <v>839</v>
      </c>
      <c r="K398" s="894" t="s">
        <v>2523</v>
      </c>
      <c r="L398" s="894" t="s">
        <v>874</v>
      </c>
      <c r="M398" s="894" t="s">
        <v>2524</v>
      </c>
      <c r="O398" s="894" t="s">
        <v>777</v>
      </c>
      <c r="P398" s="894" t="s">
        <v>777</v>
      </c>
      <c r="Q398" s="894" t="s">
        <v>2525</v>
      </c>
      <c r="R398" s="894" t="s">
        <v>839</v>
      </c>
      <c r="S398" s="894" t="s">
        <v>779</v>
      </c>
      <c r="T398" s="894" t="s">
        <v>780</v>
      </c>
      <c r="U398" s="894" t="s">
        <v>877</v>
      </c>
      <c r="V398" s="894" t="s">
        <v>2287</v>
      </c>
      <c r="W398" s="894" t="s">
        <v>2522</v>
      </c>
      <c r="AA398" s="894" t="s">
        <v>2526</v>
      </c>
    </row>
    <row r="399" spans="1:27">
      <c r="A399" s="894" t="s">
        <v>2527</v>
      </c>
      <c r="B399" s="894" t="s">
        <v>2528</v>
      </c>
      <c r="C399" s="894" t="s">
        <v>2529</v>
      </c>
      <c r="D399" s="894" t="s">
        <v>2530</v>
      </c>
      <c r="E399" s="351">
        <v>203418.89</v>
      </c>
      <c r="F399" s="351">
        <v>195282.13</v>
      </c>
      <c r="G399" s="351">
        <v>8136.76</v>
      </c>
      <c r="H399" s="351">
        <v>0</v>
      </c>
      <c r="I399" s="894" t="s">
        <v>2522</v>
      </c>
      <c r="J399" s="894" t="s">
        <v>839</v>
      </c>
      <c r="K399" s="894" t="s">
        <v>2523</v>
      </c>
      <c r="L399" s="894" t="s">
        <v>874</v>
      </c>
      <c r="M399" s="894" t="s">
        <v>2524</v>
      </c>
      <c r="O399" s="894" t="s">
        <v>777</v>
      </c>
      <c r="P399" s="894" t="s">
        <v>777</v>
      </c>
      <c r="Q399" s="894" t="s">
        <v>2531</v>
      </c>
      <c r="R399" s="894" t="s">
        <v>839</v>
      </c>
      <c r="S399" s="894" t="s">
        <v>779</v>
      </c>
      <c r="T399" s="894" t="s">
        <v>780</v>
      </c>
      <c r="U399" s="894" t="s">
        <v>877</v>
      </c>
      <c r="V399" s="894" t="s">
        <v>2287</v>
      </c>
      <c r="W399" s="894" t="s">
        <v>2522</v>
      </c>
      <c r="AA399" s="894" t="s">
        <v>2526</v>
      </c>
    </row>
    <row r="400" spans="1:27">
      <c r="A400" s="894" t="s">
        <v>2532</v>
      </c>
      <c r="B400" s="894" t="s">
        <v>2533</v>
      </c>
      <c r="C400" s="894" t="s">
        <v>2534</v>
      </c>
      <c r="D400" s="894" t="s">
        <v>1604</v>
      </c>
      <c r="E400" s="351">
        <v>158547</v>
      </c>
      <c r="F400" s="351">
        <v>152205.12</v>
      </c>
      <c r="G400" s="351">
        <v>6341.88</v>
      </c>
      <c r="H400" s="351">
        <v>0</v>
      </c>
      <c r="I400" s="894" t="s">
        <v>2522</v>
      </c>
      <c r="J400" s="894" t="s">
        <v>839</v>
      </c>
      <c r="K400" s="894" t="s">
        <v>2523</v>
      </c>
      <c r="L400" s="894" t="s">
        <v>874</v>
      </c>
      <c r="M400" s="894" t="s">
        <v>2524</v>
      </c>
      <c r="O400" s="894" t="s">
        <v>777</v>
      </c>
      <c r="P400" s="894" t="s">
        <v>777</v>
      </c>
      <c r="Q400" s="894" t="s">
        <v>2535</v>
      </c>
      <c r="R400" s="894" t="s">
        <v>839</v>
      </c>
      <c r="S400" s="894" t="s">
        <v>779</v>
      </c>
      <c r="T400" s="894" t="s">
        <v>780</v>
      </c>
      <c r="U400" s="894" t="s">
        <v>877</v>
      </c>
      <c r="V400" s="894" t="s">
        <v>2287</v>
      </c>
      <c r="W400" s="894" t="s">
        <v>2522</v>
      </c>
      <c r="AA400" s="894" t="s">
        <v>2526</v>
      </c>
    </row>
    <row r="401" spans="1:27">
      <c r="A401" s="894" t="s">
        <v>2536</v>
      </c>
      <c r="B401" s="894" t="s">
        <v>2537</v>
      </c>
      <c r="C401" s="894" t="s">
        <v>2538</v>
      </c>
      <c r="D401" s="894" t="s">
        <v>2539</v>
      </c>
      <c r="E401" s="351">
        <v>6068.38</v>
      </c>
      <c r="F401" s="351">
        <v>5825.64</v>
      </c>
      <c r="G401" s="351">
        <v>242.74</v>
      </c>
      <c r="H401" s="351">
        <v>0</v>
      </c>
      <c r="I401" s="894" t="s">
        <v>2522</v>
      </c>
      <c r="J401" s="894" t="s">
        <v>839</v>
      </c>
      <c r="K401" s="894" t="s">
        <v>2523</v>
      </c>
      <c r="L401" s="894" t="s">
        <v>874</v>
      </c>
      <c r="M401" s="894" t="s">
        <v>2524</v>
      </c>
      <c r="O401" s="894" t="s">
        <v>777</v>
      </c>
      <c r="P401" s="894" t="s">
        <v>777</v>
      </c>
      <c r="Q401" s="894" t="s">
        <v>2540</v>
      </c>
      <c r="R401" s="894" t="s">
        <v>839</v>
      </c>
      <c r="S401" s="894" t="s">
        <v>779</v>
      </c>
      <c r="T401" s="894" t="s">
        <v>780</v>
      </c>
      <c r="U401" s="894" t="s">
        <v>877</v>
      </c>
      <c r="V401" s="894" t="s">
        <v>2287</v>
      </c>
      <c r="W401" s="894" t="s">
        <v>2522</v>
      </c>
      <c r="AA401" s="894" t="s">
        <v>2526</v>
      </c>
    </row>
    <row r="402" spans="1:27">
      <c r="A402" s="894" t="s">
        <v>2541</v>
      </c>
      <c r="B402" s="894" t="s">
        <v>2542</v>
      </c>
      <c r="C402" s="894" t="s">
        <v>2543</v>
      </c>
      <c r="D402" s="894" t="s">
        <v>2544</v>
      </c>
      <c r="E402" s="351">
        <v>2461.54</v>
      </c>
      <c r="F402" s="351">
        <v>2363.08</v>
      </c>
      <c r="G402" s="351">
        <v>98.46</v>
      </c>
      <c r="H402" s="351">
        <v>0</v>
      </c>
      <c r="I402" s="894" t="s">
        <v>2522</v>
      </c>
      <c r="J402" s="894" t="s">
        <v>839</v>
      </c>
      <c r="K402" s="894" t="s">
        <v>2523</v>
      </c>
      <c r="L402" s="894" t="s">
        <v>874</v>
      </c>
      <c r="M402" s="894" t="s">
        <v>2524</v>
      </c>
      <c r="O402" s="894" t="s">
        <v>777</v>
      </c>
      <c r="P402" s="894" t="s">
        <v>777</v>
      </c>
      <c r="Q402" s="894" t="s">
        <v>1635</v>
      </c>
      <c r="R402" s="894" t="s">
        <v>839</v>
      </c>
      <c r="S402" s="894" t="s">
        <v>779</v>
      </c>
      <c r="T402" s="894" t="s">
        <v>780</v>
      </c>
      <c r="U402" s="894" t="s">
        <v>877</v>
      </c>
      <c r="V402" s="894" t="s">
        <v>2287</v>
      </c>
      <c r="W402" s="894" t="s">
        <v>2522</v>
      </c>
      <c r="AA402" s="894" t="s">
        <v>2526</v>
      </c>
    </row>
    <row r="403" spans="1:27">
      <c r="A403" s="894" t="s">
        <v>2545</v>
      </c>
      <c r="B403" s="894" t="s">
        <v>2546</v>
      </c>
      <c r="C403" s="894" t="s">
        <v>2543</v>
      </c>
      <c r="D403" s="894" t="s">
        <v>2547</v>
      </c>
      <c r="E403" s="351">
        <v>3084.62</v>
      </c>
      <c r="F403" s="351">
        <v>2961.24</v>
      </c>
      <c r="G403" s="351">
        <v>123.38</v>
      </c>
      <c r="H403" s="351">
        <v>0</v>
      </c>
      <c r="I403" s="894" t="s">
        <v>2522</v>
      </c>
      <c r="J403" s="894" t="s">
        <v>839</v>
      </c>
      <c r="K403" s="894" t="s">
        <v>2523</v>
      </c>
      <c r="L403" s="894" t="s">
        <v>874</v>
      </c>
      <c r="M403" s="894" t="s">
        <v>2524</v>
      </c>
      <c r="O403" s="894" t="s">
        <v>777</v>
      </c>
      <c r="P403" s="894" t="s">
        <v>777</v>
      </c>
      <c r="Q403" s="894" t="s">
        <v>2548</v>
      </c>
      <c r="R403" s="894" t="s">
        <v>839</v>
      </c>
      <c r="S403" s="894" t="s">
        <v>779</v>
      </c>
      <c r="T403" s="894" t="s">
        <v>780</v>
      </c>
      <c r="U403" s="894" t="s">
        <v>877</v>
      </c>
      <c r="V403" s="894" t="s">
        <v>2287</v>
      </c>
      <c r="W403" s="894" t="s">
        <v>2522</v>
      </c>
      <c r="AA403" s="894" t="s">
        <v>2526</v>
      </c>
    </row>
    <row r="404" spans="1:27">
      <c r="A404" s="894" t="s">
        <v>2549</v>
      </c>
      <c r="B404" s="894" t="s">
        <v>2550</v>
      </c>
      <c r="C404" s="894" t="s">
        <v>2543</v>
      </c>
      <c r="D404" s="894" t="s">
        <v>2551</v>
      </c>
      <c r="E404" s="351">
        <v>2691.45</v>
      </c>
      <c r="F404" s="351">
        <v>2583.79</v>
      </c>
      <c r="G404" s="351">
        <v>107.66</v>
      </c>
      <c r="H404" s="351">
        <v>0</v>
      </c>
      <c r="I404" s="894" t="s">
        <v>2522</v>
      </c>
      <c r="J404" s="894" t="s">
        <v>839</v>
      </c>
      <c r="K404" s="894" t="s">
        <v>2523</v>
      </c>
      <c r="L404" s="894" t="s">
        <v>874</v>
      </c>
      <c r="M404" s="894" t="s">
        <v>2524</v>
      </c>
      <c r="O404" s="894" t="s">
        <v>777</v>
      </c>
      <c r="P404" s="894" t="s">
        <v>777</v>
      </c>
      <c r="Q404" s="894" t="s">
        <v>2552</v>
      </c>
      <c r="R404" s="894" t="s">
        <v>839</v>
      </c>
      <c r="S404" s="894" t="s">
        <v>779</v>
      </c>
      <c r="T404" s="894" t="s">
        <v>780</v>
      </c>
      <c r="U404" s="894" t="s">
        <v>877</v>
      </c>
      <c r="V404" s="894" t="s">
        <v>2287</v>
      </c>
      <c r="W404" s="894" t="s">
        <v>2522</v>
      </c>
      <c r="AA404" s="894" t="s">
        <v>2526</v>
      </c>
    </row>
    <row r="405" spans="1:27">
      <c r="A405" s="894" t="s">
        <v>2553</v>
      </c>
      <c r="B405" s="894" t="s">
        <v>2554</v>
      </c>
      <c r="C405" s="894" t="s">
        <v>2543</v>
      </c>
      <c r="D405" s="894" t="s">
        <v>2555</v>
      </c>
      <c r="E405" s="351">
        <v>2052.99</v>
      </c>
      <c r="F405" s="351">
        <v>1970.87</v>
      </c>
      <c r="G405" s="351">
        <v>82.12</v>
      </c>
      <c r="H405" s="351">
        <v>0</v>
      </c>
      <c r="I405" s="894" t="s">
        <v>2522</v>
      </c>
      <c r="J405" s="894" t="s">
        <v>839</v>
      </c>
      <c r="K405" s="894" t="s">
        <v>2523</v>
      </c>
      <c r="L405" s="894" t="s">
        <v>874</v>
      </c>
      <c r="M405" s="894" t="s">
        <v>2524</v>
      </c>
      <c r="O405" s="894" t="s">
        <v>777</v>
      </c>
      <c r="P405" s="894" t="s">
        <v>777</v>
      </c>
      <c r="Q405" s="894" t="s">
        <v>2556</v>
      </c>
      <c r="R405" s="894" t="s">
        <v>839</v>
      </c>
      <c r="S405" s="894" t="s">
        <v>779</v>
      </c>
      <c r="T405" s="894" t="s">
        <v>780</v>
      </c>
      <c r="U405" s="894" t="s">
        <v>877</v>
      </c>
      <c r="V405" s="894" t="s">
        <v>2287</v>
      </c>
      <c r="W405" s="894" t="s">
        <v>2522</v>
      </c>
      <c r="AA405" s="894" t="s">
        <v>2526</v>
      </c>
    </row>
    <row r="406" spans="1:27">
      <c r="A406" s="894" t="s">
        <v>2557</v>
      </c>
      <c r="B406" s="894" t="s">
        <v>2558</v>
      </c>
      <c r="C406" s="894" t="s">
        <v>2559</v>
      </c>
      <c r="E406" s="351">
        <v>8521.37</v>
      </c>
      <c r="F406" s="351">
        <v>8180.52</v>
      </c>
      <c r="G406" s="351">
        <v>340.85</v>
      </c>
      <c r="H406" s="351">
        <v>0</v>
      </c>
      <c r="I406" s="894" t="s">
        <v>2522</v>
      </c>
      <c r="J406" s="894" t="s">
        <v>839</v>
      </c>
      <c r="K406" s="894" t="s">
        <v>2523</v>
      </c>
      <c r="L406" s="894" t="s">
        <v>874</v>
      </c>
      <c r="M406" s="894" t="s">
        <v>2524</v>
      </c>
      <c r="O406" s="894" t="s">
        <v>777</v>
      </c>
      <c r="P406" s="894" t="s">
        <v>777</v>
      </c>
      <c r="Q406" s="894" t="s">
        <v>2560</v>
      </c>
      <c r="R406" s="894" t="s">
        <v>839</v>
      </c>
      <c r="S406" s="894" t="s">
        <v>779</v>
      </c>
      <c r="T406" s="894" t="s">
        <v>780</v>
      </c>
      <c r="U406" s="894" t="s">
        <v>877</v>
      </c>
      <c r="V406" s="894" t="s">
        <v>2287</v>
      </c>
      <c r="W406" s="894" t="s">
        <v>2522</v>
      </c>
      <c r="AA406" s="894" t="s">
        <v>2526</v>
      </c>
    </row>
    <row r="407" spans="1:27">
      <c r="A407" s="894" t="s">
        <v>2561</v>
      </c>
      <c r="B407" s="894" t="s">
        <v>2562</v>
      </c>
      <c r="C407" s="894" t="s">
        <v>2563</v>
      </c>
      <c r="E407" s="351">
        <v>38180</v>
      </c>
      <c r="F407" s="351">
        <v>36652.8</v>
      </c>
      <c r="G407" s="351">
        <v>1527.2</v>
      </c>
      <c r="H407" s="351">
        <v>0</v>
      </c>
      <c r="I407" s="894" t="s">
        <v>2522</v>
      </c>
      <c r="J407" s="894" t="s">
        <v>839</v>
      </c>
      <c r="K407" s="894" t="s">
        <v>2523</v>
      </c>
      <c r="L407" s="894" t="s">
        <v>874</v>
      </c>
      <c r="M407" s="894" t="s">
        <v>875</v>
      </c>
      <c r="O407" s="894" t="s">
        <v>777</v>
      </c>
      <c r="P407" s="894" t="s">
        <v>777</v>
      </c>
      <c r="Q407" s="894" t="s">
        <v>2564</v>
      </c>
      <c r="R407" s="894" t="s">
        <v>839</v>
      </c>
      <c r="S407" s="894" t="s">
        <v>779</v>
      </c>
      <c r="T407" s="894" t="s">
        <v>780</v>
      </c>
      <c r="U407" s="894" t="s">
        <v>877</v>
      </c>
      <c r="V407" s="894" t="s">
        <v>2287</v>
      </c>
      <c r="W407" s="894" t="s">
        <v>2522</v>
      </c>
      <c r="AA407" s="894" t="s">
        <v>2526</v>
      </c>
    </row>
    <row r="408" spans="1:27">
      <c r="A408" s="894" t="s">
        <v>2565</v>
      </c>
      <c r="B408" s="894" t="s">
        <v>2566</v>
      </c>
      <c r="C408" s="894" t="s">
        <v>2567</v>
      </c>
      <c r="E408" s="351">
        <v>288888.89</v>
      </c>
      <c r="F408" s="351">
        <v>277333.33</v>
      </c>
      <c r="G408" s="351">
        <v>460</v>
      </c>
      <c r="H408" s="351">
        <v>11095.56</v>
      </c>
      <c r="I408" s="894" t="s">
        <v>2522</v>
      </c>
      <c r="J408" s="894" t="s">
        <v>839</v>
      </c>
      <c r="K408" s="894" t="s">
        <v>2523</v>
      </c>
      <c r="L408" s="894" t="s">
        <v>874</v>
      </c>
      <c r="M408" s="894" t="s">
        <v>875</v>
      </c>
      <c r="O408" s="894" t="s">
        <v>777</v>
      </c>
      <c r="P408" s="894" t="s">
        <v>777</v>
      </c>
      <c r="Q408" s="894" t="s">
        <v>2568</v>
      </c>
      <c r="R408" s="894" t="s">
        <v>839</v>
      </c>
      <c r="S408" s="894" t="s">
        <v>779</v>
      </c>
      <c r="T408" s="894" t="s">
        <v>780</v>
      </c>
      <c r="U408" s="894" t="s">
        <v>877</v>
      </c>
      <c r="V408" s="894" t="s">
        <v>2287</v>
      </c>
      <c r="W408" s="894" t="s">
        <v>2522</v>
      </c>
      <c r="AA408" s="894" t="s">
        <v>2526</v>
      </c>
    </row>
    <row r="409" spans="1:27">
      <c r="A409" s="894" t="s">
        <v>2569</v>
      </c>
      <c r="B409" s="894" t="s">
        <v>2570</v>
      </c>
      <c r="C409" s="894" t="s">
        <v>2571</v>
      </c>
      <c r="E409" s="351">
        <v>63811.96</v>
      </c>
      <c r="F409" s="351">
        <v>61259.48</v>
      </c>
      <c r="G409" s="351">
        <v>2552.48</v>
      </c>
      <c r="H409" s="351">
        <v>0</v>
      </c>
      <c r="I409" s="894" t="s">
        <v>2522</v>
      </c>
      <c r="J409" s="894" t="s">
        <v>839</v>
      </c>
      <c r="K409" s="894" t="s">
        <v>2523</v>
      </c>
      <c r="L409" s="894" t="s">
        <v>874</v>
      </c>
      <c r="M409" s="894" t="s">
        <v>875</v>
      </c>
      <c r="O409" s="894" t="s">
        <v>777</v>
      </c>
      <c r="P409" s="894" t="s">
        <v>777</v>
      </c>
      <c r="Q409" s="894" t="s">
        <v>2572</v>
      </c>
      <c r="R409" s="894" t="s">
        <v>839</v>
      </c>
      <c r="S409" s="894" t="s">
        <v>779</v>
      </c>
      <c r="T409" s="894" t="s">
        <v>780</v>
      </c>
      <c r="U409" s="894" t="s">
        <v>877</v>
      </c>
      <c r="V409" s="894" t="s">
        <v>2287</v>
      </c>
      <c r="W409" s="894" t="s">
        <v>2522</v>
      </c>
      <c r="AA409" s="894" t="s">
        <v>2526</v>
      </c>
    </row>
    <row r="410" spans="1:27">
      <c r="A410" s="894" t="s">
        <v>2573</v>
      </c>
      <c r="B410" s="894" t="s">
        <v>2574</v>
      </c>
      <c r="C410" s="894" t="s">
        <v>2575</v>
      </c>
      <c r="E410" s="351">
        <v>153846.15</v>
      </c>
      <c r="F410" s="351">
        <v>147692.3</v>
      </c>
      <c r="G410" s="351">
        <v>6153.85</v>
      </c>
      <c r="H410" s="351">
        <v>0</v>
      </c>
      <c r="I410" s="894" t="s">
        <v>2522</v>
      </c>
      <c r="J410" s="894" t="s">
        <v>839</v>
      </c>
      <c r="K410" s="894" t="s">
        <v>2523</v>
      </c>
      <c r="L410" s="894" t="s">
        <v>874</v>
      </c>
      <c r="M410" s="894" t="s">
        <v>875</v>
      </c>
      <c r="O410" s="894" t="s">
        <v>777</v>
      </c>
      <c r="P410" s="894" t="s">
        <v>777</v>
      </c>
      <c r="Q410" s="894" t="s">
        <v>2576</v>
      </c>
      <c r="R410" s="894" t="s">
        <v>839</v>
      </c>
      <c r="S410" s="894" t="s">
        <v>779</v>
      </c>
      <c r="T410" s="894" t="s">
        <v>780</v>
      </c>
      <c r="U410" s="894" t="s">
        <v>877</v>
      </c>
      <c r="V410" s="894" t="s">
        <v>2287</v>
      </c>
      <c r="W410" s="894" t="s">
        <v>2522</v>
      </c>
      <c r="AA410" s="894" t="s">
        <v>2526</v>
      </c>
    </row>
    <row r="411" spans="1:27">
      <c r="A411" s="894" t="s">
        <v>2577</v>
      </c>
      <c r="B411" s="894" t="s">
        <v>2578</v>
      </c>
      <c r="C411" s="894" t="s">
        <v>2579</v>
      </c>
      <c r="E411" s="351">
        <v>656410.25</v>
      </c>
      <c r="F411" s="351">
        <v>630153.84</v>
      </c>
      <c r="G411" s="351">
        <v>26256.41</v>
      </c>
      <c r="H411" s="351">
        <v>0</v>
      </c>
      <c r="I411" s="894" t="s">
        <v>2522</v>
      </c>
      <c r="J411" s="894" t="s">
        <v>839</v>
      </c>
      <c r="K411" s="894" t="s">
        <v>2523</v>
      </c>
      <c r="L411" s="894" t="s">
        <v>874</v>
      </c>
      <c r="M411" s="894" t="s">
        <v>875</v>
      </c>
      <c r="O411" s="894" t="s">
        <v>777</v>
      </c>
      <c r="P411" s="894" t="s">
        <v>777</v>
      </c>
      <c r="Q411" s="894" t="s">
        <v>2580</v>
      </c>
      <c r="R411" s="894" t="s">
        <v>839</v>
      </c>
      <c r="S411" s="894" t="s">
        <v>779</v>
      </c>
      <c r="T411" s="894" t="s">
        <v>780</v>
      </c>
      <c r="U411" s="894" t="s">
        <v>877</v>
      </c>
      <c r="V411" s="894" t="s">
        <v>2287</v>
      </c>
      <c r="W411" s="894" t="s">
        <v>2522</v>
      </c>
      <c r="AA411" s="894" t="s">
        <v>2526</v>
      </c>
    </row>
    <row r="412" spans="1:27">
      <c r="A412" s="894" t="s">
        <v>2581</v>
      </c>
      <c r="B412" s="894" t="s">
        <v>2582</v>
      </c>
      <c r="C412" s="894" t="s">
        <v>2583</v>
      </c>
      <c r="D412" s="894" t="s">
        <v>2584</v>
      </c>
      <c r="E412" s="351">
        <v>31025.64</v>
      </c>
      <c r="F412" s="351">
        <v>29784.61</v>
      </c>
      <c r="G412" s="351">
        <v>1241.03</v>
      </c>
      <c r="H412" s="351">
        <v>0</v>
      </c>
      <c r="I412" s="894" t="s">
        <v>2522</v>
      </c>
      <c r="J412" s="894" t="s">
        <v>839</v>
      </c>
      <c r="K412" s="894" t="s">
        <v>2523</v>
      </c>
      <c r="L412" s="894" t="s">
        <v>874</v>
      </c>
      <c r="M412" s="894" t="s">
        <v>875</v>
      </c>
      <c r="O412" s="894" t="s">
        <v>777</v>
      </c>
      <c r="P412" s="894" t="s">
        <v>777</v>
      </c>
      <c r="Q412" s="894" t="s">
        <v>2585</v>
      </c>
      <c r="R412" s="894" t="s">
        <v>839</v>
      </c>
      <c r="S412" s="894" t="s">
        <v>779</v>
      </c>
      <c r="T412" s="894" t="s">
        <v>780</v>
      </c>
      <c r="U412" s="894" t="s">
        <v>877</v>
      </c>
      <c r="V412" s="894" t="s">
        <v>2287</v>
      </c>
      <c r="W412" s="894" t="s">
        <v>2522</v>
      </c>
      <c r="AA412" s="894" t="s">
        <v>2526</v>
      </c>
    </row>
    <row r="413" spans="1:27">
      <c r="A413" s="894" t="s">
        <v>2586</v>
      </c>
      <c r="B413" s="894" t="s">
        <v>2587</v>
      </c>
      <c r="C413" s="894" t="s">
        <v>2583</v>
      </c>
      <c r="D413" s="894" t="s">
        <v>2588</v>
      </c>
      <c r="E413" s="351">
        <v>4572.65</v>
      </c>
      <c r="F413" s="351">
        <v>4389.74</v>
      </c>
      <c r="G413" s="351">
        <v>182.91</v>
      </c>
      <c r="H413" s="351">
        <v>0</v>
      </c>
      <c r="I413" s="894" t="s">
        <v>2522</v>
      </c>
      <c r="J413" s="894" t="s">
        <v>839</v>
      </c>
      <c r="K413" s="894" t="s">
        <v>2523</v>
      </c>
      <c r="L413" s="894" t="s">
        <v>874</v>
      </c>
      <c r="M413" s="894" t="s">
        <v>875</v>
      </c>
      <c r="O413" s="894" t="s">
        <v>777</v>
      </c>
      <c r="P413" s="894" t="s">
        <v>777</v>
      </c>
      <c r="Q413" s="894" t="s">
        <v>1768</v>
      </c>
      <c r="R413" s="894" t="s">
        <v>839</v>
      </c>
      <c r="S413" s="894" t="s">
        <v>779</v>
      </c>
      <c r="T413" s="894" t="s">
        <v>780</v>
      </c>
      <c r="U413" s="894" t="s">
        <v>877</v>
      </c>
      <c r="V413" s="894" t="s">
        <v>2287</v>
      </c>
      <c r="W413" s="894" t="s">
        <v>2522</v>
      </c>
      <c r="AA413" s="894" t="s">
        <v>2526</v>
      </c>
    </row>
    <row r="414" spans="1:27">
      <c r="A414" s="894" t="s">
        <v>2589</v>
      </c>
      <c r="B414" s="894" t="s">
        <v>2590</v>
      </c>
      <c r="C414" s="894" t="s">
        <v>2591</v>
      </c>
      <c r="D414" s="894" t="s">
        <v>2592</v>
      </c>
      <c r="E414" s="351">
        <v>568529.77</v>
      </c>
      <c r="F414" s="351">
        <v>545788.58</v>
      </c>
      <c r="G414" s="351">
        <v>22741.19</v>
      </c>
      <c r="H414" s="351">
        <v>0</v>
      </c>
      <c r="I414" s="894" t="s">
        <v>2522</v>
      </c>
      <c r="J414" s="894" t="s">
        <v>839</v>
      </c>
      <c r="K414" s="894" t="s">
        <v>2523</v>
      </c>
      <c r="L414" s="894" t="s">
        <v>874</v>
      </c>
      <c r="M414" s="894" t="s">
        <v>875</v>
      </c>
      <c r="O414" s="894" t="s">
        <v>777</v>
      </c>
      <c r="P414" s="894" t="s">
        <v>777</v>
      </c>
      <c r="Q414" s="894" t="s">
        <v>2593</v>
      </c>
      <c r="R414" s="894" t="s">
        <v>839</v>
      </c>
      <c r="S414" s="894" t="s">
        <v>779</v>
      </c>
      <c r="T414" s="894" t="s">
        <v>780</v>
      </c>
      <c r="U414" s="894" t="s">
        <v>877</v>
      </c>
      <c r="V414" s="894" t="s">
        <v>2287</v>
      </c>
      <c r="W414" s="894" t="s">
        <v>2522</v>
      </c>
      <c r="AA414" s="894" t="s">
        <v>2526</v>
      </c>
    </row>
    <row r="415" spans="1:27">
      <c r="A415" s="894" t="s">
        <v>2594</v>
      </c>
      <c r="B415" s="894" t="s">
        <v>2595</v>
      </c>
      <c r="C415" s="894" t="s">
        <v>2591</v>
      </c>
      <c r="D415" s="894" t="s">
        <v>2596</v>
      </c>
      <c r="E415" s="351">
        <v>219465.81</v>
      </c>
      <c r="F415" s="351">
        <v>210687.18</v>
      </c>
      <c r="G415" s="351">
        <v>7063</v>
      </c>
      <c r="H415" s="351">
        <v>1715.63</v>
      </c>
      <c r="I415" s="894" t="s">
        <v>2522</v>
      </c>
      <c r="J415" s="894" t="s">
        <v>839</v>
      </c>
      <c r="K415" s="894" t="s">
        <v>2523</v>
      </c>
      <c r="L415" s="894" t="s">
        <v>874</v>
      </c>
      <c r="M415" s="894" t="s">
        <v>875</v>
      </c>
      <c r="O415" s="894" t="s">
        <v>777</v>
      </c>
      <c r="P415" s="894" t="s">
        <v>777</v>
      </c>
      <c r="Q415" s="894" t="s">
        <v>2597</v>
      </c>
      <c r="R415" s="894" t="s">
        <v>839</v>
      </c>
      <c r="S415" s="894" t="s">
        <v>779</v>
      </c>
      <c r="T415" s="894" t="s">
        <v>780</v>
      </c>
      <c r="U415" s="894" t="s">
        <v>877</v>
      </c>
      <c r="V415" s="894" t="s">
        <v>2287</v>
      </c>
      <c r="W415" s="894" t="s">
        <v>2522</v>
      </c>
      <c r="AA415" s="894" t="s">
        <v>2526</v>
      </c>
    </row>
    <row r="416" spans="1:27">
      <c r="A416" s="894" t="s">
        <v>2598</v>
      </c>
      <c r="B416" s="894" t="s">
        <v>2599</v>
      </c>
      <c r="C416" s="894" t="s">
        <v>2600</v>
      </c>
      <c r="D416" s="894" t="s">
        <v>2601</v>
      </c>
      <c r="E416" s="351">
        <v>11422.22</v>
      </c>
      <c r="F416" s="351">
        <v>10965.33</v>
      </c>
      <c r="G416" s="351">
        <v>456.89</v>
      </c>
      <c r="H416" s="351">
        <v>0</v>
      </c>
      <c r="I416" s="894" t="s">
        <v>2522</v>
      </c>
      <c r="J416" s="894" t="s">
        <v>839</v>
      </c>
      <c r="K416" s="894" t="s">
        <v>2523</v>
      </c>
      <c r="L416" s="894" t="s">
        <v>874</v>
      </c>
      <c r="M416" s="894" t="s">
        <v>875</v>
      </c>
      <c r="O416" s="894" t="s">
        <v>777</v>
      </c>
      <c r="P416" s="894" t="s">
        <v>777</v>
      </c>
      <c r="Q416" s="894" t="s">
        <v>2602</v>
      </c>
      <c r="R416" s="894" t="s">
        <v>839</v>
      </c>
      <c r="S416" s="894" t="s">
        <v>779</v>
      </c>
      <c r="T416" s="894" t="s">
        <v>780</v>
      </c>
      <c r="U416" s="894" t="s">
        <v>877</v>
      </c>
      <c r="V416" s="894" t="s">
        <v>2287</v>
      </c>
      <c r="W416" s="894" t="s">
        <v>2522</v>
      </c>
      <c r="AA416" s="894" t="s">
        <v>2526</v>
      </c>
    </row>
    <row r="417" spans="1:27">
      <c r="A417" s="894" t="s">
        <v>2603</v>
      </c>
      <c r="B417" s="894" t="s">
        <v>2604</v>
      </c>
      <c r="C417" s="894" t="s">
        <v>2605</v>
      </c>
      <c r="D417" s="894" t="s">
        <v>2606</v>
      </c>
      <c r="E417" s="351">
        <v>4572.65</v>
      </c>
      <c r="F417" s="351">
        <v>4389.74</v>
      </c>
      <c r="G417" s="351">
        <v>182.91</v>
      </c>
      <c r="H417" s="351">
        <v>0</v>
      </c>
      <c r="I417" s="894" t="s">
        <v>2522</v>
      </c>
      <c r="J417" s="894" t="s">
        <v>839</v>
      </c>
      <c r="K417" s="894" t="s">
        <v>2523</v>
      </c>
      <c r="L417" s="894" t="s">
        <v>874</v>
      </c>
      <c r="M417" s="894" t="s">
        <v>875</v>
      </c>
      <c r="O417" s="894" t="s">
        <v>777</v>
      </c>
      <c r="P417" s="894" t="s">
        <v>777</v>
      </c>
      <c r="Q417" s="894" t="s">
        <v>1768</v>
      </c>
      <c r="R417" s="894" t="s">
        <v>839</v>
      </c>
      <c r="S417" s="894" t="s">
        <v>779</v>
      </c>
      <c r="T417" s="894" t="s">
        <v>780</v>
      </c>
      <c r="U417" s="894" t="s">
        <v>877</v>
      </c>
      <c r="V417" s="894" t="s">
        <v>2287</v>
      </c>
      <c r="W417" s="894" t="s">
        <v>2522</v>
      </c>
      <c r="AA417" s="894" t="s">
        <v>2526</v>
      </c>
    </row>
    <row r="418" spans="1:27">
      <c r="A418" s="894" t="s">
        <v>2607</v>
      </c>
      <c r="B418" s="894" t="s">
        <v>2608</v>
      </c>
      <c r="C418" s="894" t="s">
        <v>2605</v>
      </c>
      <c r="D418" s="894" t="s">
        <v>2609</v>
      </c>
      <c r="E418" s="351">
        <v>3952.99</v>
      </c>
      <c r="F418" s="351">
        <v>3794.87</v>
      </c>
      <c r="G418" s="351">
        <v>158.12</v>
      </c>
      <c r="H418" s="351">
        <v>0</v>
      </c>
      <c r="I418" s="894" t="s">
        <v>2522</v>
      </c>
      <c r="J418" s="894" t="s">
        <v>839</v>
      </c>
      <c r="K418" s="894" t="s">
        <v>2523</v>
      </c>
      <c r="L418" s="894" t="s">
        <v>874</v>
      </c>
      <c r="M418" s="894" t="s">
        <v>875</v>
      </c>
      <c r="O418" s="894" t="s">
        <v>777</v>
      </c>
      <c r="P418" s="894" t="s">
        <v>777</v>
      </c>
      <c r="Q418" s="894" t="s">
        <v>2610</v>
      </c>
      <c r="R418" s="894" t="s">
        <v>839</v>
      </c>
      <c r="S418" s="894" t="s">
        <v>779</v>
      </c>
      <c r="T418" s="894" t="s">
        <v>780</v>
      </c>
      <c r="U418" s="894" t="s">
        <v>877</v>
      </c>
      <c r="V418" s="894" t="s">
        <v>2287</v>
      </c>
      <c r="W418" s="894" t="s">
        <v>2522</v>
      </c>
      <c r="AA418" s="894" t="s">
        <v>2526</v>
      </c>
    </row>
    <row r="419" spans="1:27">
      <c r="A419" s="894" t="s">
        <v>2611</v>
      </c>
      <c r="B419" s="894" t="s">
        <v>2612</v>
      </c>
      <c r="C419" s="894" t="s">
        <v>2613</v>
      </c>
      <c r="D419" s="894" t="s">
        <v>2614</v>
      </c>
      <c r="E419" s="351">
        <v>18056.41</v>
      </c>
      <c r="F419" s="351">
        <v>17334.15</v>
      </c>
      <c r="G419" s="351">
        <v>532</v>
      </c>
      <c r="H419" s="351">
        <v>190.26</v>
      </c>
      <c r="I419" s="894" t="s">
        <v>2522</v>
      </c>
      <c r="J419" s="894" t="s">
        <v>839</v>
      </c>
      <c r="K419" s="894" t="s">
        <v>2523</v>
      </c>
      <c r="L419" s="894" t="s">
        <v>874</v>
      </c>
      <c r="M419" s="894" t="s">
        <v>875</v>
      </c>
      <c r="O419" s="894" t="s">
        <v>777</v>
      </c>
      <c r="P419" s="894" t="s">
        <v>777</v>
      </c>
      <c r="Q419" s="894" t="s">
        <v>2615</v>
      </c>
      <c r="R419" s="894" t="s">
        <v>839</v>
      </c>
      <c r="S419" s="894" t="s">
        <v>779</v>
      </c>
      <c r="T419" s="894" t="s">
        <v>780</v>
      </c>
      <c r="U419" s="894" t="s">
        <v>877</v>
      </c>
      <c r="V419" s="894" t="s">
        <v>2287</v>
      </c>
      <c r="W419" s="894" t="s">
        <v>2522</v>
      </c>
      <c r="AA419" s="894" t="s">
        <v>2526</v>
      </c>
    </row>
    <row r="420" spans="1:27">
      <c r="A420" s="894" t="s">
        <v>2616</v>
      </c>
      <c r="B420" s="894" t="s">
        <v>2617</v>
      </c>
      <c r="C420" s="894" t="s">
        <v>2618</v>
      </c>
      <c r="D420" s="894" t="s">
        <v>2619</v>
      </c>
      <c r="E420" s="351">
        <v>54700.85</v>
      </c>
      <c r="F420" s="351">
        <v>52512.82</v>
      </c>
      <c r="G420" s="351">
        <v>2188.03</v>
      </c>
      <c r="H420" s="351">
        <v>0</v>
      </c>
      <c r="I420" s="894" t="s">
        <v>2522</v>
      </c>
      <c r="J420" s="894" t="s">
        <v>839</v>
      </c>
      <c r="K420" s="894" t="s">
        <v>2523</v>
      </c>
      <c r="L420" s="894" t="s">
        <v>874</v>
      </c>
      <c r="M420" s="894" t="s">
        <v>875</v>
      </c>
      <c r="O420" s="894" t="s">
        <v>777</v>
      </c>
      <c r="P420" s="894" t="s">
        <v>777</v>
      </c>
      <c r="Q420" s="894" t="s">
        <v>2620</v>
      </c>
      <c r="R420" s="894" t="s">
        <v>839</v>
      </c>
      <c r="S420" s="894" t="s">
        <v>779</v>
      </c>
      <c r="T420" s="894" t="s">
        <v>780</v>
      </c>
      <c r="U420" s="894" t="s">
        <v>877</v>
      </c>
      <c r="V420" s="894" t="s">
        <v>2287</v>
      </c>
      <c r="W420" s="894" t="s">
        <v>2522</v>
      </c>
      <c r="AA420" s="894" t="s">
        <v>2526</v>
      </c>
    </row>
    <row r="421" spans="1:27">
      <c r="A421" s="894" t="s">
        <v>2621</v>
      </c>
      <c r="B421" s="894" t="s">
        <v>2622</v>
      </c>
      <c r="C421" s="894" t="s">
        <v>2623</v>
      </c>
      <c r="D421" s="894" t="s">
        <v>1245</v>
      </c>
      <c r="E421" s="351">
        <v>7948.72</v>
      </c>
      <c r="F421" s="351">
        <v>7630.77</v>
      </c>
      <c r="G421" s="351">
        <v>317.95</v>
      </c>
      <c r="H421" s="351">
        <v>0</v>
      </c>
      <c r="I421" s="894" t="s">
        <v>2522</v>
      </c>
      <c r="J421" s="894" t="s">
        <v>839</v>
      </c>
      <c r="K421" s="894" t="s">
        <v>2523</v>
      </c>
      <c r="L421" s="894" t="s">
        <v>874</v>
      </c>
      <c r="M421" s="894" t="s">
        <v>875</v>
      </c>
      <c r="O421" s="894" t="s">
        <v>777</v>
      </c>
      <c r="P421" s="894" t="s">
        <v>777</v>
      </c>
      <c r="Q421" s="894" t="s">
        <v>2286</v>
      </c>
      <c r="R421" s="894" t="s">
        <v>839</v>
      </c>
      <c r="S421" s="894" t="s">
        <v>779</v>
      </c>
      <c r="T421" s="894" t="s">
        <v>780</v>
      </c>
      <c r="U421" s="894" t="s">
        <v>877</v>
      </c>
      <c r="V421" s="894" t="s">
        <v>2287</v>
      </c>
      <c r="W421" s="894" t="s">
        <v>2522</v>
      </c>
      <c r="AA421" s="894" t="s">
        <v>2526</v>
      </c>
    </row>
    <row r="422" spans="1:27">
      <c r="A422" s="894" t="s">
        <v>2624</v>
      </c>
      <c r="B422" s="894" t="s">
        <v>2625</v>
      </c>
      <c r="C422" s="894" t="s">
        <v>2626</v>
      </c>
      <c r="E422" s="351">
        <v>60625.64</v>
      </c>
      <c r="F422" s="351">
        <v>58200.61</v>
      </c>
      <c r="G422" s="351">
        <v>2025</v>
      </c>
      <c r="H422" s="351">
        <v>400.03</v>
      </c>
      <c r="I422" s="894" t="s">
        <v>2522</v>
      </c>
      <c r="J422" s="894" t="s">
        <v>839</v>
      </c>
      <c r="K422" s="894" t="s">
        <v>2523</v>
      </c>
      <c r="L422" s="894" t="s">
        <v>874</v>
      </c>
      <c r="M422" s="894" t="s">
        <v>875</v>
      </c>
      <c r="O422" s="894" t="s">
        <v>777</v>
      </c>
      <c r="P422" s="894" t="s">
        <v>777</v>
      </c>
      <c r="Q422" s="894" t="s">
        <v>2627</v>
      </c>
      <c r="R422" s="894" t="s">
        <v>839</v>
      </c>
      <c r="S422" s="894" t="s">
        <v>779</v>
      </c>
      <c r="T422" s="894" t="s">
        <v>780</v>
      </c>
      <c r="U422" s="894" t="s">
        <v>877</v>
      </c>
      <c r="V422" s="894" t="s">
        <v>782</v>
      </c>
      <c r="W422" s="894" t="s">
        <v>2124</v>
      </c>
      <c r="AA422" s="894" t="s">
        <v>2526</v>
      </c>
    </row>
    <row r="423" spans="1:27">
      <c r="A423" s="894" t="s">
        <v>2628</v>
      </c>
      <c r="B423" s="894" t="s">
        <v>2629</v>
      </c>
      <c r="C423" s="894" t="s">
        <v>2630</v>
      </c>
      <c r="E423" s="351">
        <v>60625.64</v>
      </c>
      <c r="F423" s="351">
        <v>58200.61</v>
      </c>
      <c r="G423" s="351">
        <v>2425.03</v>
      </c>
      <c r="H423" s="351">
        <v>0</v>
      </c>
      <c r="I423" s="894" t="s">
        <v>2522</v>
      </c>
      <c r="J423" s="894" t="s">
        <v>839</v>
      </c>
      <c r="K423" s="894" t="s">
        <v>2523</v>
      </c>
      <c r="L423" s="894" t="s">
        <v>874</v>
      </c>
      <c r="M423" s="894" t="s">
        <v>875</v>
      </c>
      <c r="O423" s="894" t="s">
        <v>777</v>
      </c>
      <c r="P423" s="894" t="s">
        <v>777</v>
      </c>
      <c r="Q423" s="894" t="s">
        <v>2627</v>
      </c>
      <c r="R423" s="894" t="s">
        <v>839</v>
      </c>
      <c r="S423" s="894" t="s">
        <v>779</v>
      </c>
      <c r="T423" s="894" t="s">
        <v>780</v>
      </c>
      <c r="U423" s="894" t="s">
        <v>877</v>
      </c>
      <c r="V423" s="894" t="s">
        <v>782</v>
      </c>
      <c r="W423" s="894" t="s">
        <v>2124</v>
      </c>
      <c r="AA423" s="894" t="s">
        <v>2526</v>
      </c>
    </row>
    <row r="424" spans="1:27">
      <c r="A424" s="894" t="s">
        <v>2631</v>
      </c>
      <c r="B424" s="894" t="s">
        <v>2632</v>
      </c>
      <c r="C424" s="894" t="s">
        <v>2633</v>
      </c>
      <c r="E424" s="351">
        <v>60625.64</v>
      </c>
      <c r="F424" s="351">
        <v>58200.61</v>
      </c>
      <c r="G424" s="351">
        <v>2425.03</v>
      </c>
      <c r="H424" s="351">
        <v>0</v>
      </c>
      <c r="I424" s="894" t="s">
        <v>2522</v>
      </c>
      <c r="J424" s="894" t="s">
        <v>839</v>
      </c>
      <c r="K424" s="894" t="s">
        <v>2523</v>
      </c>
      <c r="L424" s="894" t="s">
        <v>874</v>
      </c>
      <c r="M424" s="894" t="s">
        <v>875</v>
      </c>
      <c r="O424" s="894" t="s">
        <v>777</v>
      </c>
      <c r="P424" s="894" t="s">
        <v>777</v>
      </c>
      <c r="Q424" s="894" t="s">
        <v>2627</v>
      </c>
      <c r="R424" s="894" t="s">
        <v>839</v>
      </c>
      <c r="S424" s="894" t="s">
        <v>779</v>
      </c>
      <c r="T424" s="894" t="s">
        <v>780</v>
      </c>
      <c r="U424" s="894" t="s">
        <v>877</v>
      </c>
      <c r="V424" s="894" t="s">
        <v>782</v>
      </c>
      <c r="W424" s="894" t="s">
        <v>2124</v>
      </c>
      <c r="AA424" s="894" t="s">
        <v>2526</v>
      </c>
    </row>
    <row r="425" spans="1:27">
      <c r="A425" s="894" t="s">
        <v>2634</v>
      </c>
      <c r="B425" s="894" t="s">
        <v>2635</v>
      </c>
      <c r="C425" s="894" t="s">
        <v>2636</v>
      </c>
      <c r="E425" s="351">
        <v>14652.01</v>
      </c>
      <c r="F425" s="351">
        <v>14065.93</v>
      </c>
      <c r="G425" s="351">
        <v>586.08</v>
      </c>
      <c r="H425" s="351">
        <v>0</v>
      </c>
      <c r="I425" s="894" t="s">
        <v>2522</v>
      </c>
      <c r="J425" s="894" t="s">
        <v>839</v>
      </c>
      <c r="K425" s="894" t="s">
        <v>2523</v>
      </c>
      <c r="L425" s="894" t="s">
        <v>874</v>
      </c>
      <c r="M425" s="894" t="s">
        <v>875</v>
      </c>
      <c r="O425" s="894" t="s">
        <v>777</v>
      </c>
      <c r="P425" s="894" t="s">
        <v>777</v>
      </c>
      <c r="Q425" s="894" t="s">
        <v>2637</v>
      </c>
      <c r="R425" s="894" t="s">
        <v>839</v>
      </c>
      <c r="S425" s="894" t="s">
        <v>779</v>
      </c>
      <c r="T425" s="894" t="s">
        <v>780</v>
      </c>
      <c r="U425" s="894" t="s">
        <v>877</v>
      </c>
      <c r="V425" s="894" t="s">
        <v>782</v>
      </c>
      <c r="W425" s="894" t="s">
        <v>2124</v>
      </c>
      <c r="AA425" s="894" t="s">
        <v>2526</v>
      </c>
    </row>
    <row r="426" spans="1:27">
      <c r="A426" s="894" t="s">
        <v>2638</v>
      </c>
      <c r="B426" s="894" t="s">
        <v>2639</v>
      </c>
      <c r="C426" s="894" t="s">
        <v>2640</v>
      </c>
      <c r="E426" s="351">
        <v>14652.01</v>
      </c>
      <c r="F426" s="351">
        <v>14065.93</v>
      </c>
      <c r="G426" s="351">
        <v>586.08</v>
      </c>
      <c r="H426" s="351">
        <v>0</v>
      </c>
      <c r="I426" s="894" t="s">
        <v>2522</v>
      </c>
      <c r="J426" s="894" t="s">
        <v>839</v>
      </c>
      <c r="K426" s="894" t="s">
        <v>2523</v>
      </c>
      <c r="L426" s="894" t="s">
        <v>874</v>
      </c>
      <c r="M426" s="894" t="s">
        <v>875</v>
      </c>
      <c r="O426" s="894" t="s">
        <v>777</v>
      </c>
      <c r="P426" s="894" t="s">
        <v>777</v>
      </c>
      <c r="Q426" s="894" t="s">
        <v>2637</v>
      </c>
      <c r="R426" s="894" t="s">
        <v>839</v>
      </c>
      <c r="S426" s="894" t="s">
        <v>779</v>
      </c>
      <c r="T426" s="894" t="s">
        <v>780</v>
      </c>
      <c r="U426" s="894" t="s">
        <v>877</v>
      </c>
      <c r="V426" s="894" t="s">
        <v>782</v>
      </c>
      <c r="W426" s="894" t="s">
        <v>2124</v>
      </c>
      <c r="AA426" s="894" t="s">
        <v>2526</v>
      </c>
    </row>
    <row r="427" spans="1:27">
      <c r="A427" s="894" t="s">
        <v>2641</v>
      </c>
      <c r="B427" s="894" t="s">
        <v>2642</v>
      </c>
      <c r="C427" s="894" t="s">
        <v>2643</v>
      </c>
      <c r="E427" s="351">
        <v>14652.01</v>
      </c>
      <c r="F427" s="351">
        <v>14065.93</v>
      </c>
      <c r="G427" s="351">
        <v>586.08</v>
      </c>
      <c r="H427" s="351">
        <v>0</v>
      </c>
      <c r="I427" s="894" t="s">
        <v>2522</v>
      </c>
      <c r="J427" s="894" t="s">
        <v>839</v>
      </c>
      <c r="K427" s="894" t="s">
        <v>2523</v>
      </c>
      <c r="L427" s="894" t="s">
        <v>874</v>
      </c>
      <c r="M427" s="894" t="s">
        <v>875</v>
      </c>
      <c r="O427" s="894" t="s">
        <v>777</v>
      </c>
      <c r="P427" s="894" t="s">
        <v>777</v>
      </c>
      <c r="Q427" s="894" t="s">
        <v>2637</v>
      </c>
      <c r="R427" s="894" t="s">
        <v>839</v>
      </c>
      <c r="S427" s="894" t="s">
        <v>779</v>
      </c>
      <c r="T427" s="894" t="s">
        <v>780</v>
      </c>
      <c r="U427" s="894" t="s">
        <v>877</v>
      </c>
      <c r="V427" s="894" t="s">
        <v>782</v>
      </c>
      <c r="W427" s="894" t="s">
        <v>2124</v>
      </c>
      <c r="AA427" s="894" t="s">
        <v>2526</v>
      </c>
    </row>
    <row r="428" spans="1:27">
      <c r="A428" s="894" t="s">
        <v>2644</v>
      </c>
      <c r="B428" s="894" t="s">
        <v>2645</v>
      </c>
      <c r="C428" s="894" t="s">
        <v>2646</v>
      </c>
      <c r="E428" s="351">
        <v>14652.01</v>
      </c>
      <c r="F428" s="351">
        <v>14065.93</v>
      </c>
      <c r="G428" s="351">
        <v>586.08</v>
      </c>
      <c r="H428" s="351">
        <v>0</v>
      </c>
      <c r="I428" s="894" t="s">
        <v>2522</v>
      </c>
      <c r="J428" s="894" t="s">
        <v>839</v>
      </c>
      <c r="K428" s="894" t="s">
        <v>2523</v>
      </c>
      <c r="L428" s="894" t="s">
        <v>874</v>
      </c>
      <c r="M428" s="894" t="s">
        <v>875</v>
      </c>
      <c r="O428" s="894" t="s">
        <v>777</v>
      </c>
      <c r="P428" s="894" t="s">
        <v>777</v>
      </c>
      <c r="Q428" s="894" t="s">
        <v>2637</v>
      </c>
      <c r="R428" s="894" t="s">
        <v>839</v>
      </c>
      <c r="S428" s="894" t="s">
        <v>779</v>
      </c>
      <c r="T428" s="894" t="s">
        <v>780</v>
      </c>
      <c r="U428" s="894" t="s">
        <v>877</v>
      </c>
      <c r="V428" s="894" t="s">
        <v>782</v>
      </c>
      <c r="W428" s="894" t="s">
        <v>2124</v>
      </c>
      <c r="AA428" s="894" t="s">
        <v>2526</v>
      </c>
    </row>
    <row r="429" spans="1:27">
      <c r="A429" s="894" t="s">
        <v>2647</v>
      </c>
      <c r="B429" s="894" t="s">
        <v>2648</v>
      </c>
      <c r="C429" s="894" t="s">
        <v>2649</v>
      </c>
      <c r="E429" s="351">
        <v>14652.01</v>
      </c>
      <c r="F429" s="351">
        <v>14065.93</v>
      </c>
      <c r="G429" s="351">
        <v>586.08</v>
      </c>
      <c r="H429" s="351">
        <v>0</v>
      </c>
      <c r="I429" s="894" t="s">
        <v>2522</v>
      </c>
      <c r="J429" s="894" t="s">
        <v>839</v>
      </c>
      <c r="K429" s="894" t="s">
        <v>2523</v>
      </c>
      <c r="L429" s="894" t="s">
        <v>874</v>
      </c>
      <c r="M429" s="894" t="s">
        <v>875</v>
      </c>
      <c r="O429" s="894" t="s">
        <v>777</v>
      </c>
      <c r="P429" s="894" t="s">
        <v>777</v>
      </c>
      <c r="Q429" s="894" t="s">
        <v>2637</v>
      </c>
      <c r="R429" s="894" t="s">
        <v>839</v>
      </c>
      <c r="S429" s="894" t="s">
        <v>779</v>
      </c>
      <c r="T429" s="894" t="s">
        <v>780</v>
      </c>
      <c r="U429" s="894" t="s">
        <v>877</v>
      </c>
      <c r="V429" s="894" t="s">
        <v>782</v>
      </c>
      <c r="W429" s="894" t="s">
        <v>2124</v>
      </c>
      <c r="AA429" s="894" t="s">
        <v>2526</v>
      </c>
    </row>
    <row r="430" spans="1:27">
      <c r="A430" s="894" t="s">
        <v>2650</v>
      </c>
      <c r="B430" s="894" t="s">
        <v>2651</v>
      </c>
      <c r="C430" s="894" t="s">
        <v>2652</v>
      </c>
      <c r="E430" s="351">
        <v>14652.01</v>
      </c>
      <c r="F430" s="351">
        <v>14065.93</v>
      </c>
      <c r="G430" s="351">
        <v>586.08</v>
      </c>
      <c r="H430" s="351">
        <v>0</v>
      </c>
      <c r="I430" s="894" t="s">
        <v>2522</v>
      </c>
      <c r="J430" s="894" t="s">
        <v>839</v>
      </c>
      <c r="K430" s="894" t="s">
        <v>2523</v>
      </c>
      <c r="L430" s="894" t="s">
        <v>874</v>
      </c>
      <c r="M430" s="894" t="s">
        <v>875</v>
      </c>
      <c r="O430" s="894" t="s">
        <v>777</v>
      </c>
      <c r="P430" s="894" t="s">
        <v>777</v>
      </c>
      <c r="Q430" s="894" t="s">
        <v>2637</v>
      </c>
      <c r="R430" s="894" t="s">
        <v>839</v>
      </c>
      <c r="S430" s="894" t="s">
        <v>779</v>
      </c>
      <c r="T430" s="894" t="s">
        <v>780</v>
      </c>
      <c r="U430" s="894" t="s">
        <v>877</v>
      </c>
      <c r="V430" s="894" t="s">
        <v>782</v>
      </c>
      <c r="W430" s="894" t="s">
        <v>2124</v>
      </c>
      <c r="AA430" s="894" t="s">
        <v>2526</v>
      </c>
    </row>
    <row r="431" spans="1:27">
      <c r="A431" s="894" t="s">
        <v>2653</v>
      </c>
      <c r="B431" s="894" t="s">
        <v>2654</v>
      </c>
      <c r="C431" s="894" t="s">
        <v>2655</v>
      </c>
      <c r="E431" s="351">
        <v>14652.01</v>
      </c>
      <c r="F431" s="351">
        <v>14065.93</v>
      </c>
      <c r="G431" s="351">
        <v>586.08</v>
      </c>
      <c r="H431" s="351">
        <v>0</v>
      </c>
      <c r="I431" s="894" t="s">
        <v>2522</v>
      </c>
      <c r="J431" s="894" t="s">
        <v>839</v>
      </c>
      <c r="K431" s="894" t="s">
        <v>2523</v>
      </c>
      <c r="L431" s="894" t="s">
        <v>874</v>
      </c>
      <c r="M431" s="894" t="s">
        <v>875</v>
      </c>
      <c r="O431" s="894" t="s">
        <v>777</v>
      </c>
      <c r="P431" s="894" t="s">
        <v>777</v>
      </c>
      <c r="Q431" s="894" t="s">
        <v>2637</v>
      </c>
      <c r="R431" s="894" t="s">
        <v>839</v>
      </c>
      <c r="S431" s="894" t="s">
        <v>779</v>
      </c>
      <c r="T431" s="894" t="s">
        <v>780</v>
      </c>
      <c r="U431" s="894" t="s">
        <v>877</v>
      </c>
      <c r="V431" s="894" t="s">
        <v>782</v>
      </c>
      <c r="W431" s="894" t="s">
        <v>2124</v>
      </c>
      <c r="AA431" s="894" t="s">
        <v>2526</v>
      </c>
    </row>
    <row r="432" spans="1:27">
      <c r="A432" s="894" t="s">
        <v>2656</v>
      </c>
      <c r="B432" s="894" t="s">
        <v>2657</v>
      </c>
      <c r="C432" s="894" t="s">
        <v>2658</v>
      </c>
      <c r="E432" s="351">
        <v>14652.01</v>
      </c>
      <c r="F432" s="351">
        <v>14065.93</v>
      </c>
      <c r="G432" s="351">
        <v>586.08</v>
      </c>
      <c r="H432" s="351">
        <v>0</v>
      </c>
      <c r="I432" s="894" t="s">
        <v>2522</v>
      </c>
      <c r="J432" s="894" t="s">
        <v>839</v>
      </c>
      <c r="K432" s="894" t="s">
        <v>2523</v>
      </c>
      <c r="L432" s="894" t="s">
        <v>874</v>
      </c>
      <c r="M432" s="894" t="s">
        <v>875</v>
      </c>
      <c r="O432" s="894" t="s">
        <v>777</v>
      </c>
      <c r="P432" s="894" t="s">
        <v>777</v>
      </c>
      <c r="Q432" s="894" t="s">
        <v>2637</v>
      </c>
      <c r="R432" s="894" t="s">
        <v>839</v>
      </c>
      <c r="S432" s="894" t="s">
        <v>779</v>
      </c>
      <c r="T432" s="894" t="s">
        <v>780</v>
      </c>
      <c r="U432" s="894" t="s">
        <v>877</v>
      </c>
      <c r="V432" s="894" t="s">
        <v>782</v>
      </c>
      <c r="W432" s="894" t="s">
        <v>2124</v>
      </c>
      <c r="AA432" s="894" t="s">
        <v>2526</v>
      </c>
    </row>
    <row r="433" spans="1:27">
      <c r="A433" s="894" t="s">
        <v>2659</v>
      </c>
      <c r="B433" s="894" t="s">
        <v>2660</v>
      </c>
      <c r="C433" s="894" t="s">
        <v>2661</v>
      </c>
      <c r="E433" s="351">
        <v>14652.01</v>
      </c>
      <c r="F433" s="351">
        <v>14065.93</v>
      </c>
      <c r="G433" s="351">
        <v>586.08</v>
      </c>
      <c r="H433" s="351">
        <v>0</v>
      </c>
      <c r="I433" s="894" t="s">
        <v>2522</v>
      </c>
      <c r="J433" s="894" t="s">
        <v>839</v>
      </c>
      <c r="K433" s="894" t="s">
        <v>2523</v>
      </c>
      <c r="L433" s="894" t="s">
        <v>874</v>
      </c>
      <c r="M433" s="894" t="s">
        <v>875</v>
      </c>
      <c r="O433" s="894" t="s">
        <v>777</v>
      </c>
      <c r="P433" s="894" t="s">
        <v>777</v>
      </c>
      <c r="Q433" s="894" t="s">
        <v>2637</v>
      </c>
      <c r="R433" s="894" t="s">
        <v>839</v>
      </c>
      <c r="S433" s="894" t="s">
        <v>779</v>
      </c>
      <c r="T433" s="894" t="s">
        <v>780</v>
      </c>
      <c r="U433" s="894" t="s">
        <v>877</v>
      </c>
      <c r="V433" s="894" t="s">
        <v>782</v>
      </c>
      <c r="W433" s="894" t="s">
        <v>2124</v>
      </c>
      <c r="AA433" s="894" t="s">
        <v>2526</v>
      </c>
    </row>
    <row r="434" spans="1:27">
      <c r="A434" s="894" t="s">
        <v>2662</v>
      </c>
      <c r="B434" s="894" t="s">
        <v>2663</v>
      </c>
      <c r="C434" s="894" t="s">
        <v>2664</v>
      </c>
      <c r="E434" s="351">
        <v>14652.01</v>
      </c>
      <c r="F434" s="351">
        <v>14065.93</v>
      </c>
      <c r="G434" s="351">
        <v>586.08</v>
      </c>
      <c r="H434" s="351">
        <v>0</v>
      </c>
      <c r="I434" s="894" t="s">
        <v>2522</v>
      </c>
      <c r="J434" s="894" t="s">
        <v>839</v>
      </c>
      <c r="K434" s="894" t="s">
        <v>2523</v>
      </c>
      <c r="L434" s="894" t="s">
        <v>874</v>
      </c>
      <c r="M434" s="894" t="s">
        <v>875</v>
      </c>
      <c r="O434" s="894" t="s">
        <v>777</v>
      </c>
      <c r="P434" s="894" t="s">
        <v>777</v>
      </c>
      <c r="Q434" s="894" t="s">
        <v>2637</v>
      </c>
      <c r="R434" s="894" t="s">
        <v>839</v>
      </c>
      <c r="S434" s="894" t="s">
        <v>779</v>
      </c>
      <c r="T434" s="894" t="s">
        <v>780</v>
      </c>
      <c r="U434" s="894" t="s">
        <v>877</v>
      </c>
      <c r="V434" s="894" t="s">
        <v>782</v>
      </c>
      <c r="W434" s="894" t="s">
        <v>2124</v>
      </c>
      <c r="AA434" s="894" t="s">
        <v>2526</v>
      </c>
    </row>
    <row r="435" spans="1:27">
      <c r="A435" s="894" t="s">
        <v>2665</v>
      </c>
      <c r="B435" s="894" t="s">
        <v>2666</v>
      </c>
      <c r="C435" s="894" t="s">
        <v>2667</v>
      </c>
      <c r="E435" s="351">
        <v>14652.01</v>
      </c>
      <c r="F435" s="351">
        <v>14065.93</v>
      </c>
      <c r="G435" s="351">
        <v>586.08</v>
      </c>
      <c r="H435" s="351">
        <v>0</v>
      </c>
      <c r="I435" s="894" t="s">
        <v>2522</v>
      </c>
      <c r="J435" s="894" t="s">
        <v>839</v>
      </c>
      <c r="K435" s="894" t="s">
        <v>2523</v>
      </c>
      <c r="L435" s="894" t="s">
        <v>874</v>
      </c>
      <c r="M435" s="894" t="s">
        <v>875</v>
      </c>
      <c r="O435" s="894" t="s">
        <v>777</v>
      </c>
      <c r="P435" s="894" t="s">
        <v>777</v>
      </c>
      <c r="Q435" s="894" t="s">
        <v>2637</v>
      </c>
      <c r="R435" s="894" t="s">
        <v>839</v>
      </c>
      <c r="S435" s="894" t="s">
        <v>779</v>
      </c>
      <c r="T435" s="894" t="s">
        <v>780</v>
      </c>
      <c r="U435" s="894" t="s">
        <v>877</v>
      </c>
      <c r="V435" s="894" t="s">
        <v>782</v>
      </c>
      <c r="W435" s="894" t="s">
        <v>2124</v>
      </c>
      <c r="AA435" s="894" t="s">
        <v>2526</v>
      </c>
    </row>
    <row r="436" spans="1:27">
      <c r="A436" s="894" t="s">
        <v>2668</v>
      </c>
      <c r="B436" s="894" t="s">
        <v>2669</v>
      </c>
      <c r="C436" s="894" t="s">
        <v>2670</v>
      </c>
      <c r="E436" s="351">
        <v>14652.01</v>
      </c>
      <c r="F436" s="351">
        <v>14065.93</v>
      </c>
      <c r="G436" s="351">
        <v>586.08</v>
      </c>
      <c r="H436" s="351">
        <v>0</v>
      </c>
      <c r="I436" s="894" t="s">
        <v>2522</v>
      </c>
      <c r="J436" s="894" t="s">
        <v>839</v>
      </c>
      <c r="K436" s="894" t="s">
        <v>2523</v>
      </c>
      <c r="L436" s="894" t="s">
        <v>874</v>
      </c>
      <c r="M436" s="894" t="s">
        <v>875</v>
      </c>
      <c r="O436" s="894" t="s">
        <v>777</v>
      </c>
      <c r="P436" s="894" t="s">
        <v>777</v>
      </c>
      <c r="Q436" s="894" t="s">
        <v>2637</v>
      </c>
      <c r="R436" s="894" t="s">
        <v>839</v>
      </c>
      <c r="S436" s="894" t="s">
        <v>779</v>
      </c>
      <c r="T436" s="894" t="s">
        <v>780</v>
      </c>
      <c r="U436" s="894" t="s">
        <v>877</v>
      </c>
      <c r="V436" s="894" t="s">
        <v>782</v>
      </c>
      <c r="W436" s="894" t="s">
        <v>2124</v>
      </c>
      <c r="AA436" s="894" t="s">
        <v>2526</v>
      </c>
    </row>
    <row r="437" spans="1:27">
      <c r="A437" s="894" t="s">
        <v>2671</v>
      </c>
      <c r="B437" s="894" t="s">
        <v>2672</v>
      </c>
      <c r="C437" s="894" t="s">
        <v>2673</v>
      </c>
      <c r="E437" s="351">
        <v>14652.01</v>
      </c>
      <c r="F437" s="351">
        <v>14065.93</v>
      </c>
      <c r="G437" s="351">
        <v>586.08</v>
      </c>
      <c r="H437" s="351">
        <v>0</v>
      </c>
      <c r="I437" s="894" t="s">
        <v>2522</v>
      </c>
      <c r="J437" s="894" t="s">
        <v>839</v>
      </c>
      <c r="K437" s="894" t="s">
        <v>2523</v>
      </c>
      <c r="L437" s="894" t="s">
        <v>874</v>
      </c>
      <c r="M437" s="894" t="s">
        <v>875</v>
      </c>
      <c r="O437" s="894" t="s">
        <v>777</v>
      </c>
      <c r="P437" s="894" t="s">
        <v>777</v>
      </c>
      <c r="Q437" s="894" t="s">
        <v>2637</v>
      </c>
      <c r="R437" s="894" t="s">
        <v>839</v>
      </c>
      <c r="S437" s="894" t="s">
        <v>779</v>
      </c>
      <c r="T437" s="894" t="s">
        <v>780</v>
      </c>
      <c r="U437" s="894" t="s">
        <v>877</v>
      </c>
      <c r="V437" s="894" t="s">
        <v>782</v>
      </c>
      <c r="W437" s="894" t="s">
        <v>2124</v>
      </c>
      <c r="AA437" s="894" t="s">
        <v>2526</v>
      </c>
    </row>
    <row r="438" spans="1:27">
      <c r="A438" s="894" t="s">
        <v>2674</v>
      </c>
      <c r="B438" s="894" t="s">
        <v>2675</v>
      </c>
      <c r="C438" s="894" t="s">
        <v>2676</v>
      </c>
      <c r="E438" s="351">
        <v>14652.01</v>
      </c>
      <c r="F438" s="351">
        <v>14065.93</v>
      </c>
      <c r="G438" s="351">
        <v>586.08</v>
      </c>
      <c r="H438" s="351">
        <v>0</v>
      </c>
      <c r="I438" s="894" t="s">
        <v>2522</v>
      </c>
      <c r="J438" s="894" t="s">
        <v>839</v>
      </c>
      <c r="K438" s="894" t="s">
        <v>2523</v>
      </c>
      <c r="L438" s="894" t="s">
        <v>874</v>
      </c>
      <c r="M438" s="894" t="s">
        <v>875</v>
      </c>
      <c r="O438" s="894" t="s">
        <v>777</v>
      </c>
      <c r="P438" s="894" t="s">
        <v>777</v>
      </c>
      <c r="Q438" s="894" t="s">
        <v>2637</v>
      </c>
      <c r="R438" s="894" t="s">
        <v>839</v>
      </c>
      <c r="S438" s="894" t="s">
        <v>779</v>
      </c>
      <c r="T438" s="894" t="s">
        <v>780</v>
      </c>
      <c r="U438" s="894" t="s">
        <v>877</v>
      </c>
      <c r="V438" s="894" t="s">
        <v>782</v>
      </c>
      <c r="W438" s="894" t="s">
        <v>2124</v>
      </c>
      <c r="AA438" s="894" t="s">
        <v>2526</v>
      </c>
    </row>
    <row r="439" spans="1:27">
      <c r="A439" s="894" t="s">
        <v>2677</v>
      </c>
      <c r="B439" s="894" t="s">
        <v>2678</v>
      </c>
      <c r="C439" s="894" t="s">
        <v>2679</v>
      </c>
      <c r="E439" s="351">
        <v>14652.01</v>
      </c>
      <c r="F439" s="351">
        <v>14065.93</v>
      </c>
      <c r="G439" s="351">
        <v>586.08</v>
      </c>
      <c r="H439" s="351">
        <v>0</v>
      </c>
      <c r="I439" s="894" t="s">
        <v>2522</v>
      </c>
      <c r="J439" s="894" t="s">
        <v>839</v>
      </c>
      <c r="K439" s="894" t="s">
        <v>2523</v>
      </c>
      <c r="L439" s="894" t="s">
        <v>874</v>
      </c>
      <c r="M439" s="894" t="s">
        <v>875</v>
      </c>
      <c r="O439" s="894" t="s">
        <v>777</v>
      </c>
      <c r="P439" s="894" t="s">
        <v>777</v>
      </c>
      <c r="Q439" s="894" t="s">
        <v>2637</v>
      </c>
      <c r="R439" s="894" t="s">
        <v>839</v>
      </c>
      <c r="S439" s="894" t="s">
        <v>779</v>
      </c>
      <c r="T439" s="894" t="s">
        <v>780</v>
      </c>
      <c r="U439" s="894" t="s">
        <v>877</v>
      </c>
      <c r="V439" s="894" t="s">
        <v>782</v>
      </c>
      <c r="W439" s="894" t="s">
        <v>2124</v>
      </c>
      <c r="AA439" s="894" t="s">
        <v>2526</v>
      </c>
    </row>
    <row r="440" spans="1:27">
      <c r="A440" s="894" t="s">
        <v>2680</v>
      </c>
      <c r="B440" s="894" t="s">
        <v>2681</v>
      </c>
      <c r="C440" s="894" t="s">
        <v>2682</v>
      </c>
      <c r="E440" s="351">
        <v>14652.01</v>
      </c>
      <c r="F440" s="351">
        <v>14065.93</v>
      </c>
      <c r="G440" s="351">
        <v>586.08</v>
      </c>
      <c r="H440" s="351">
        <v>0</v>
      </c>
      <c r="I440" s="894" t="s">
        <v>2522</v>
      </c>
      <c r="J440" s="894" t="s">
        <v>839</v>
      </c>
      <c r="K440" s="894" t="s">
        <v>2523</v>
      </c>
      <c r="L440" s="894" t="s">
        <v>874</v>
      </c>
      <c r="M440" s="894" t="s">
        <v>875</v>
      </c>
      <c r="O440" s="894" t="s">
        <v>777</v>
      </c>
      <c r="P440" s="894" t="s">
        <v>777</v>
      </c>
      <c r="Q440" s="894" t="s">
        <v>2637</v>
      </c>
      <c r="R440" s="894" t="s">
        <v>839</v>
      </c>
      <c r="S440" s="894" t="s">
        <v>779</v>
      </c>
      <c r="T440" s="894" t="s">
        <v>780</v>
      </c>
      <c r="U440" s="894" t="s">
        <v>877</v>
      </c>
      <c r="V440" s="894" t="s">
        <v>782</v>
      </c>
      <c r="W440" s="894" t="s">
        <v>2124</v>
      </c>
      <c r="AA440" s="894" t="s">
        <v>2526</v>
      </c>
    </row>
    <row r="441" spans="1:27">
      <c r="A441" s="894" t="s">
        <v>2683</v>
      </c>
      <c r="B441" s="894" t="s">
        <v>2684</v>
      </c>
      <c r="C441" s="894" t="s">
        <v>2685</v>
      </c>
      <c r="E441" s="351">
        <v>14652.1</v>
      </c>
      <c r="F441" s="351">
        <v>14066.02</v>
      </c>
      <c r="G441" s="351">
        <v>586.08</v>
      </c>
      <c r="H441" s="351">
        <v>0</v>
      </c>
      <c r="I441" s="894" t="s">
        <v>2522</v>
      </c>
      <c r="J441" s="894" t="s">
        <v>839</v>
      </c>
      <c r="K441" s="894" t="s">
        <v>2523</v>
      </c>
      <c r="L441" s="894" t="s">
        <v>874</v>
      </c>
      <c r="M441" s="894" t="s">
        <v>875</v>
      </c>
      <c r="O441" s="894" t="s">
        <v>777</v>
      </c>
      <c r="P441" s="894" t="s">
        <v>777</v>
      </c>
      <c r="Q441" s="894" t="s">
        <v>2637</v>
      </c>
      <c r="R441" s="894" t="s">
        <v>839</v>
      </c>
      <c r="S441" s="894" t="s">
        <v>779</v>
      </c>
      <c r="T441" s="894" t="s">
        <v>780</v>
      </c>
      <c r="U441" s="894" t="s">
        <v>877</v>
      </c>
      <c r="V441" s="894" t="s">
        <v>782</v>
      </c>
      <c r="W441" s="894" t="s">
        <v>2124</v>
      </c>
      <c r="AA441" s="894" t="s">
        <v>2526</v>
      </c>
    </row>
    <row r="442" spans="1:27">
      <c r="A442" s="894" t="s">
        <v>2686</v>
      </c>
      <c r="B442" s="894" t="s">
        <v>2687</v>
      </c>
      <c r="C442" s="894" t="s">
        <v>2688</v>
      </c>
      <c r="E442" s="351">
        <v>4172.95</v>
      </c>
      <c r="F442" s="351">
        <v>4006.03</v>
      </c>
      <c r="G442" s="351">
        <v>166.92</v>
      </c>
      <c r="H442" s="351">
        <v>0</v>
      </c>
      <c r="I442" s="894" t="s">
        <v>2522</v>
      </c>
      <c r="J442" s="894" t="s">
        <v>839</v>
      </c>
      <c r="K442" s="894" t="s">
        <v>2523</v>
      </c>
      <c r="L442" s="894" t="s">
        <v>874</v>
      </c>
      <c r="M442" s="894" t="s">
        <v>875</v>
      </c>
      <c r="O442" s="894" t="s">
        <v>777</v>
      </c>
      <c r="P442" s="894" t="s">
        <v>777</v>
      </c>
      <c r="Q442" s="894" t="s">
        <v>2689</v>
      </c>
      <c r="R442" s="894" t="s">
        <v>839</v>
      </c>
      <c r="S442" s="894" t="s">
        <v>779</v>
      </c>
      <c r="T442" s="894" t="s">
        <v>780</v>
      </c>
      <c r="U442" s="894" t="s">
        <v>877</v>
      </c>
      <c r="V442" s="894" t="s">
        <v>782</v>
      </c>
      <c r="W442" s="894" t="s">
        <v>2124</v>
      </c>
      <c r="AA442" s="894" t="s">
        <v>2526</v>
      </c>
    </row>
    <row r="443" spans="1:27">
      <c r="A443" s="894" t="s">
        <v>2690</v>
      </c>
      <c r="B443" s="894" t="s">
        <v>2691</v>
      </c>
      <c r="C443" s="894" t="s">
        <v>2692</v>
      </c>
      <c r="E443" s="351">
        <v>4172.95</v>
      </c>
      <c r="F443" s="351">
        <v>4006.03</v>
      </c>
      <c r="G443" s="351">
        <v>166.92</v>
      </c>
      <c r="H443" s="351">
        <v>0</v>
      </c>
      <c r="I443" s="894" t="s">
        <v>2522</v>
      </c>
      <c r="J443" s="894" t="s">
        <v>839</v>
      </c>
      <c r="K443" s="894" t="s">
        <v>2523</v>
      </c>
      <c r="L443" s="894" t="s">
        <v>874</v>
      </c>
      <c r="M443" s="894" t="s">
        <v>875</v>
      </c>
      <c r="O443" s="894" t="s">
        <v>777</v>
      </c>
      <c r="P443" s="894" t="s">
        <v>777</v>
      </c>
      <c r="Q443" s="894" t="s">
        <v>2689</v>
      </c>
      <c r="R443" s="894" t="s">
        <v>839</v>
      </c>
      <c r="S443" s="894" t="s">
        <v>779</v>
      </c>
      <c r="T443" s="894" t="s">
        <v>780</v>
      </c>
      <c r="U443" s="894" t="s">
        <v>877</v>
      </c>
      <c r="V443" s="894" t="s">
        <v>782</v>
      </c>
      <c r="W443" s="894" t="s">
        <v>2124</v>
      </c>
      <c r="AA443" s="894" t="s">
        <v>2526</v>
      </c>
    </row>
    <row r="444" spans="1:27">
      <c r="A444" s="894" t="s">
        <v>2693</v>
      </c>
      <c r="B444" s="894" t="s">
        <v>2694</v>
      </c>
      <c r="C444" s="894" t="s">
        <v>2695</v>
      </c>
      <c r="E444" s="351">
        <v>4172.95</v>
      </c>
      <c r="F444" s="351">
        <v>4006.03</v>
      </c>
      <c r="G444" s="351">
        <v>166.92</v>
      </c>
      <c r="H444" s="351">
        <v>0</v>
      </c>
      <c r="I444" s="894" t="s">
        <v>2522</v>
      </c>
      <c r="J444" s="894" t="s">
        <v>839</v>
      </c>
      <c r="K444" s="894" t="s">
        <v>2523</v>
      </c>
      <c r="L444" s="894" t="s">
        <v>874</v>
      </c>
      <c r="M444" s="894" t="s">
        <v>875</v>
      </c>
      <c r="O444" s="894" t="s">
        <v>777</v>
      </c>
      <c r="P444" s="894" t="s">
        <v>777</v>
      </c>
      <c r="Q444" s="894" t="s">
        <v>2689</v>
      </c>
      <c r="R444" s="894" t="s">
        <v>839</v>
      </c>
      <c r="S444" s="894" t="s">
        <v>779</v>
      </c>
      <c r="T444" s="894" t="s">
        <v>780</v>
      </c>
      <c r="U444" s="894" t="s">
        <v>877</v>
      </c>
      <c r="V444" s="894" t="s">
        <v>782</v>
      </c>
      <c r="W444" s="894" t="s">
        <v>2124</v>
      </c>
      <c r="AA444" s="894" t="s">
        <v>2526</v>
      </c>
    </row>
    <row r="445" spans="1:27">
      <c r="A445" s="894" t="s">
        <v>2696</v>
      </c>
      <c r="B445" s="894" t="s">
        <v>2697</v>
      </c>
      <c r="C445" s="894" t="s">
        <v>2698</v>
      </c>
      <c r="E445" s="351">
        <v>4172.95</v>
      </c>
      <c r="F445" s="351">
        <v>4006.03</v>
      </c>
      <c r="G445" s="351">
        <v>166.92</v>
      </c>
      <c r="H445" s="351">
        <v>0</v>
      </c>
      <c r="I445" s="894" t="s">
        <v>2522</v>
      </c>
      <c r="J445" s="894" t="s">
        <v>839</v>
      </c>
      <c r="K445" s="894" t="s">
        <v>2523</v>
      </c>
      <c r="L445" s="894" t="s">
        <v>874</v>
      </c>
      <c r="M445" s="894" t="s">
        <v>875</v>
      </c>
      <c r="O445" s="894" t="s">
        <v>777</v>
      </c>
      <c r="P445" s="894" t="s">
        <v>777</v>
      </c>
      <c r="Q445" s="894" t="s">
        <v>2689</v>
      </c>
      <c r="R445" s="894" t="s">
        <v>839</v>
      </c>
      <c r="S445" s="894" t="s">
        <v>779</v>
      </c>
      <c r="T445" s="894" t="s">
        <v>780</v>
      </c>
      <c r="U445" s="894" t="s">
        <v>877</v>
      </c>
      <c r="V445" s="894" t="s">
        <v>782</v>
      </c>
      <c r="W445" s="894" t="s">
        <v>2124</v>
      </c>
      <c r="AA445" s="894" t="s">
        <v>2526</v>
      </c>
    </row>
    <row r="446" spans="1:27">
      <c r="A446" s="894" t="s">
        <v>2699</v>
      </c>
      <c r="B446" s="894" t="s">
        <v>2700</v>
      </c>
      <c r="C446" s="894" t="s">
        <v>2701</v>
      </c>
      <c r="E446" s="351">
        <v>4172.95</v>
      </c>
      <c r="F446" s="351">
        <v>4006.03</v>
      </c>
      <c r="G446" s="351">
        <v>166.92</v>
      </c>
      <c r="H446" s="351">
        <v>0</v>
      </c>
      <c r="I446" s="894" t="s">
        <v>2522</v>
      </c>
      <c r="J446" s="894" t="s">
        <v>839</v>
      </c>
      <c r="K446" s="894" t="s">
        <v>2523</v>
      </c>
      <c r="L446" s="894" t="s">
        <v>874</v>
      </c>
      <c r="M446" s="894" t="s">
        <v>875</v>
      </c>
      <c r="O446" s="894" t="s">
        <v>777</v>
      </c>
      <c r="P446" s="894" t="s">
        <v>777</v>
      </c>
      <c r="Q446" s="894" t="s">
        <v>2689</v>
      </c>
      <c r="R446" s="894" t="s">
        <v>839</v>
      </c>
      <c r="S446" s="894" t="s">
        <v>779</v>
      </c>
      <c r="T446" s="894" t="s">
        <v>780</v>
      </c>
      <c r="U446" s="894" t="s">
        <v>877</v>
      </c>
      <c r="V446" s="894" t="s">
        <v>782</v>
      </c>
      <c r="W446" s="894" t="s">
        <v>2124</v>
      </c>
      <c r="AA446" s="894" t="s">
        <v>2526</v>
      </c>
    </row>
    <row r="447" spans="1:27">
      <c r="A447" s="894" t="s">
        <v>2702</v>
      </c>
      <c r="B447" s="894" t="s">
        <v>2703</v>
      </c>
      <c r="C447" s="894" t="s">
        <v>2704</v>
      </c>
      <c r="E447" s="351">
        <v>4172.95</v>
      </c>
      <c r="F447" s="351">
        <v>4006.03</v>
      </c>
      <c r="G447" s="351">
        <v>166.92</v>
      </c>
      <c r="H447" s="351">
        <v>0</v>
      </c>
      <c r="I447" s="894" t="s">
        <v>2522</v>
      </c>
      <c r="J447" s="894" t="s">
        <v>839</v>
      </c>
      <c r="K447" s="894" t="s">
        <v>2523</v>
      </c>
      <c r="L447" s="894" t="s">
        <v>874</v>
      </c>
      <c r="M447" s="894" t="s">
        <v>875</v>
      </c>
      <c r="O447" s="894" t="s">
        <v>777</v>
      </c>
      <c r="P447" s="894" t="s">
        <v>777</v>
      </c>
      <c r="Q447" s="894" t="s">
        <v>2689</v>
      </c>
      <c r="R447" s="894" t="s">
        <v>839</v>
      </c>
      <c r="S447" s="894" t="s">
        <v>779</v>
      </c>
      <c r="T447" s="894" t="s">
        <v>780</v>
      </c>
      <c r="U447" s="894" t="s">
        <v>877</v>
      </c>
      <c r="V447" s="894" t="s">
        <v>782</v>
      </c>
      <c r="W447" s="894" t="s">
        <v>2124</v>
      </c>
      <c r="AA447" s="894" t="s">
        <v>2526</v>
      </c>
    </row>
    <row r="448" spans="1:27">
      <c r="A448" s="894" t="s">
        <v>2705</v>
      </c>
      <c r="B448" s="894" t="s">
        <v>2706</v>
      </c>
      <c r="C448" s="894" t="s">
        <v>2707</v>
      </c>
      <c r="E448" s="351">
        <v>4172.95</v>
      </c>
      <c r="F448" s="351">
        <v>4006.03</v>
      </c>
      <c r="G448" s="351">
        <v>166.92</v>
      </c>
      <c r="H448" s="351">
        <v>0</v>
      </c>
      <c r="I448" s="894" t="s">
        <v>2522</v>
      </c>
      <c r="J448" s="894" t="s">
        <v>839</v>
      </c>
      <c r="K448" s="894" t="s">
        <v>2523</v>
      </c>
      <c r="L448" s="894" t="s">
        <v>874</v>
      </c>
      <c r="M448" s="894" t="s">
        <v>875</v>
      </c>
      <c r="O448" s="894" t="s">
        <v>777</v>
      </c>
      <c r="P448" s="894" t="s">
        <v>777</v>
      </c>
      <c r="Q448" s="894" t="s">
        <v>2689</v>
      </c>
      <c r="R448" s="894" t="s">
        <v>839</v>
      </c>
      <c r="S448" s="894" t="s">
        <v>779</v>
      </c>
      <c r="T448" s="894" t="s">
        <v>780</v>
      </c>
      <c r="U448" s="894" t="s">
        <v>877</v>
      </c>
      <c r="V448" s="894" t="s">
        <v>782</v>
      </c>
      <c r="W448" s="894" t="s">
        <v>2124</v>
      </c>
      <c r="AA448" s="894" t="s">
        <v>2526</v>
      </c>
    </row>
    <row r="449" spans="1:27">
      <c r="A449" s="894" t="s">
        <v>2708</v>
      </c>
      <c r="B449" s="894" t="s">
        <v>2709</v>
      </c>
      <c r="C449" s="894" t="s">
        <v>2710</v>
      </c>
      <c r="E449" s="351">
        <v>4172.95</v>
      </c>
      <c r="F449" s="351">
        <v>4006.03</v>
      </c>
      <c r="G449" s="351">
        <v>166.92</v>
      </c>
      <c r="H449" s="351">
        <v>0</v>
      </c>
      <c r="I449" s="894" t="s">
        <v>2522</v>
      </c>
      <c r="J449" s="894" t="s">
        <v>839</v>
      </c>
      <c r="K449" s="894" t="s">
        <v>2523</v>
      </c>
      <c r="L449" s="894" t="s">
        <v>874</v>
      </c>
      <c r="M449" s="894" t="s">
        <v>875</v>
      </c>
      <c r="O449" s="894" t="s">
        <v>777</v>
      </c>
      <c r="P449" s="894" t="s">
        <v>777</v>
      </c>
      <c r="Q449" s="894" t="s">
        <v>2689</v>
      </c>
      <c r="R449" s="894" t="s">
        <v>839</v>
      </c>
      <c r="S449" s="894" t="s">
        <v>779</v>
      </c>
      <c r="T449" s="894" t="s">
        <v>780</v>
      </c>
      <c r="U449" s="894" t="s">
        <v>877</v>
      </c>
      <c r="V449" s="894" t="s">
        <v>782</v>
      </c>
      <c r="W449" s="894" t="s">
        <v>2124</v>
      </c>
      <c r="AA449" s="894" t="s">
        <v>2526</v>
      </c>
    </row>
    <row r="450" spans="1:27">
      <c r="A450" s="894" t="s">
        <v>2711</v>
      </c>
      <c r="B450" s="894" t="s">
        <v>2712</v>
      </c>
      <c r="C450" s="894" t="s">
        <v>2713</v>
      </c>
      <c r="E450" s="351">
        <v>4172.95</v>
      </c>
      <c r="F450" s="351">
        <v>4006.03</v>
      </c>
      <c r="G450" s="351">
        <v>166.92</v>
      </c>
      <c r="H450" s="351">
        <v>0</v>
      </c>
      <c r="I450" s="894" t="s">
        <v>2522</v>
      </c>
      <c r="J450" s="894" t="s">
        <v>839</v>
      </c>
      <c r="K450" s="894" t="s">
        <v>2523</v>
      </c>
      <c r="L450" s="894" t="s">
        <v>874</v>
      </c>
      <c r="M450" s="894" t="s">
        <v>875</v>
      </c>
      <c r="O450" s="894" t="s">
        <v>777</v>
      </c>
      <c r="P450" s="894" t="s">
        <v>777</v>
      </c>
      <c r="Q450" s="894" t="s">
        <v>2689</v>
      </c>
      <c r="R450" s="894" t="s">
        <v>839</v>
      </c>
      <c r="S450" s="894" t="s">
        <v>779</v>
      </c>
      <c r="T450" s="894" t="s">
        <v>780</v>
      </c>
      <c r="U450" s="894" t="s">
        <v>877</v>
      </c>
      <c r="V450" s="894" t="s">
        <v>782</v>
      </c>
      <c r="W450" s="894" t="s">
        <v>2124</v>
      </c>
      <c r="AA450" s="894" t="s">
        <v>2526</v>
      </c>
    </row>
    <row r="451" spans="1:27">
      <c r="A451" s="894" t="s">
        <v>2714</v>
      </c>
      <c r="B451" s="894" t="s">
        <v>2715</v>
      </c>
      <c r="C451" s="894" t="s">
        <v>2716</v>
      </c>
      <c r="E451" s="351">
        <v>4172.95</v>
      </c>
      <c r="F451" s="351">
        <v>4006.03</v>
      </c>
      <c r="G451" s="351">
        <v>166.92</v>
      </c>
      <c r="H451" s="351">
        <v>0</v>
      </c>
      <c r="I451" s="894" t="s">
        <v>2522</v>
      </c>
      <c r="J451" s="894" t="s">
        <v>839</v>
      </c>
      <c r="K451" s="894" t="s">
        <v>2523</v>
      </c>
      <c r="L451" s="894" t="s">
        <v>874</v>
      </c>
      <c r="M451" s="894" t="s">
        <v>875</v>
      </c>
      <c r="O451" s="894" t="s">
        <v>777</v>
      </c>
      <c r="P451" s="894" t="s">
        <v>777</v>
      </c>
      <c r="Q451" s="894" t="s">
        <v>2689</v>
      </c>
      <c r="R451" s="894" t="s">
        <v>839</v>
      </c>
      <c r="S451" s="894" t="s">
        <v>779</v>
      </c>
      <c r="T451" s="894" t="s">
        <v>780</v>
      </c>
      <c r="U451" s="894" t="s">
        <v>877</v>
      </c>
      <c r="V451" s="894" t="s">
        <v>782</v>
      </c>
      <c r="W451" s="894" t="s">
        <v>2124</v>
      </c>
      <c r="AA451" s="894" t="s">
        <v>2526</v>
      </c>
    </row>
    <row r="452" spans="1:27">
      <c r="A452" s="894" t="s">
        <v>2717</v>
      </c>
      <c r="B452" s="894" t="s">
        <v>2718</v>
      </c>
      <c r="C452" s="894" t="s">
        <v>2719</v>
      </c>
      <c r="E452" s="351">
        <v>4172.95</v>
      </c>
      <c r="F452" s="351">
        <v>4006.03</v>
      </c>
      <c r="G452" s="351">
        <v>166.92</v>
      </c>
      <c r="H452" s="351">
        <v>0</v>
      </c>
      <c r="I452" s="894" t="s">
        <v>2522</v>
      </c>
      <c r="J452" s="894" t="s">
        <v>839</v>
      </c>
      <c r="K452" s="894" t="s">
        <v>2523</v>
      </c>
      <c r="L452" s="894" t="s">
        <v>874</v>
      </c>
      <c r="M452" s="894" t="s">
        <v>875</v>
      </c>
      <c r="O452" s="894" t="s">
        <v>777</v>
      </c>
      <c r="P452" s="894" t="s">
        <v>777</v>
      </c>
      <c r="Q452" s="894" t="s">
        <v>2689</v>
      </c>
      <c r="R452" s="894" t="s">
        <v>839</v>
      </c>
      <c r="S452" s="894" t="s">
        <v>779</v>
      </c>
      <c r="T452" s="894" t="s">
        <v>780</v>
      </c>
      <c r="U452" s="894" t="s">
        <v>877</v>
      </c>
      <c r="V452" s="894" t="s">
        <v>782</v>
      </c>
      <c r="W452" s="894" t="s">
        <v>2124</v>
      </c>
      <c r="AA452" s="894" t="s">
        <v>2526</v>
      </c>
    </row>
    <row r="453" spans="1:27">
      <c r="A453" s="894" t="s">
        <v>2720</v>
      </c>
      <c r="B453" s="894" t="s">
        <v>2721</v>
      </c>
      <c r="C453" s="894" t="s">
        <v>2722</v>
      </c>
      <c r="E453" s="351">
        <v>4172.95</v>
      </c>
      <c r="F453" s="351">
        <v>4006.03</v>
      </c>
      <c r="G453" s="351">
        <v>166.92</v>
      </c>
      <c r="H453" s="351">
        <v>0</v>
      </c>
      <c r="I453" s="894" t="s">
        <v>2522</v>
      </c>
      <c r="J453" s="894" t="s">
        <v>839</v>
      </c>
      <c r="K453" s="894" t="s">
        <v>2523</v>
      </c>
      <c r="L453" s="894" t="s">
        <v>874</v>
      </c>
      <c r="M453" s="894" t="s">
        <v>875</v>
      </c>
      <c r="O453" s="894" t="s">
        <v>777</v>
      </c>
      <c r="P453" s="894" t="s">
        <v>777</v>
      </c>
      <c r="Q453" s="894" t="s">
        <v>2689</v>
      </c>
      <c r="R453" s="894" t="s">
        <v>839</v>
      </c>
      <c r="S453" s="894" t="s">
        <v>779</v>
      </c>
      <c r="T453" s="894" t="s">
        <v>780</v>
      </c>
      <c r="U453" s="894" t="s">
        <v>877</v>
      </c>
      <c r="V453" s="894" t="s">
        <v>782</v>
      </c>
      <c r="W453" s="894" t="s">
        <v>2124</v>
      </c>
      <c r="AA453" s="894" t="s">
        <v>2526</v>
      </c>
    </row>
    <row r="454" spans="1:27">
      <c r="A454" s="894" t="s">
        <v>2723</v>
      </c>
      <c r="B454" s="894" t="s">
        <v>2724</v>
      </c>
      <c r="C454" s="894" t="s">
        <v>2725</v>
      </c>
      <c r="E454" s="351">
        <v>4172.95</v>
      </c>
      <c r="F454" s="351">
        <v>4006.03</v>
      </c>
      <c r="G454" s="351">
        <v>166.92</v>
      </c>
      <c r="H454" s="351">
        <v>0</v>
      </c>
      <c r="I454" s="894" t="s">
        <v>2522</v>
      </c>
      <c r="J454" s="894" t="s">
        <v>839</v>
      </c>
      <c r="K454" s="894" t="s">
        <v>2523</v>
      </c>
      <c r="L454" s="894" t="s">
        <v>874</v>
      </c>
      <c r="M454" s="894" t="s">
        <v>875</v>
      </c>
      <c r="O454" s="894" t="s">
        <v>777</v>
      </c>
      <c r="P454" s="894" t="s">
        <v>777</v>
      </c>
      <c r="Q454" s="894" t="s">
        <v>2689</v>
      </c>
      <c r="R454" s="894" t="s">
        <v>839</v>
      </c>
      <c r="S454" s="894" t="s">
        <v>779</v>
      </c>
      <c r="T454" s="894" t="s">
        <v>780</v>
      </c>
      <c r="U454" s="894" t="s">
        <v>877</v>
      </c>
      <c r="V454" s="894" t="s">
        <v>782</v>
      </c>
      <c r="W454" s="894" t="s">
        <v>2124</v>
      </c>
      <c r="AA454" s="894" t="s">
        <v>2526</v>
      </c>
    </row>
    <row r="455" spans="1:27">
      <c r="A455" s="894" t="s">
        <v>2726</v>
      </c>
      <c r="B455" s="894" t="s">
        <v>2727</v>
      </c>
      <c r="C455" s="894" t="s">
        <v>2728</v>
      </c>
      <c r="E455" s="351">
        <v>4172.95</v>
      </c>
      <c r="F455" s="351">
        <v>4006.03</v>
      </c>
      <c r="G455" s="351">
        <v>166.92</v>
      </c>
      <c r="H455" s="351">
        <v>0</v>
      </c>
      <c r="I455" s="894" t="s">
        <v>2522</v>
      </c>
      <c r="J455" s="894" t="s">
        <v>839</v>
      </c>
      <c r="K455" s="894" t="s">
        <v>2523</v>
      </c>
      <c r="L455" s="894" t="s">
        <v>874</v>
      </c>
      <c r="M455" s="894" t="s">
        <v>875</v>
      </c>
      <c r="O455" s="894" t="s">
        <v>777</v>
      </c>
      <c r="P455" s="894" t="s">
        <v>777</v>
      </c>
      <c r="Q455" s="894" t="s">
        <v>2689</v>
      </c>
      <c r="R455" s="894" t="s">
        <v>839</v>
      </c>
      <c r="S455" s="894" t="s">
        <v>779</v>
      </c>
      <c r="T455" s="894" t="s">
        <v>780</v>
      </c>
      <c r="U455" s="894" t="s">
        <v>877</v>
      </c>
      <c r="V455" s="894" t="s">
        <v>782</v>
      </c>
      <c r="W455" s="894" t="s">
        <v>2124</v>
      </c>
      <c r="AA455" s="894" t="s">
        <v>2526</v>
      </c>
    </row>
    <row r="456" spans="1:27">
      <c r="A456" s="894" t="s">
        <v>2729</v>
      </c>
      <c r="B456" s="894" t="s">
        <v>2730</v>
      </c>
      <c r="C456" s="894" t="s">
        <v>2731</v>
      </c>
      <c r="E456" s="351">
        <v>4172.95</v>
      </c>
      <c r="F456" s="351">
        <v>4006.03</v>
      </c>
      <c r="G456" s="351">
        <v>166.92</v>
      </c>
      <c r="H456" s="351">
        <v>0</v>
      </c>
      <c r="I456" s="894" t="s">
        <v>2522</v>
      </c>
      <c r="J456" s="894" t="s">
        <v>839</v>
      </c>
      <c r="K456" s="894" t="s">
        <v>2523</v>
      </c>
      <c r="L456" s="894" t="s">
        <v>874</v>
      </c>
      <c r="M456" s="894" t="s">
        <v>875</v>
      </c>
      <c r="O456" s="894" t="s">
        <v>777</v>
      </c>
      <c r="P456" s="894" t="s">
        <v>777</v>
      </c>
      <c r="Q456" s="894" t="s">
        <v>2689</v>
      </c>
      <c r="R456" s="894" t="s">
        <v>839</v>
      </c>
      <c r="S456" s="894" t="s">
        <v>779</v>
      </c>
      <c r="T456" s="894" t="s">
        <v>780</v>
      </c>
      <c r="U456" s="894" t="s">
        <v>877</v>
      </c>
      <c r="V456" s="894" t="s">
        <v>782</v>
      </c>
      <c r="W456" s="894" t="s">
        <v>2124</v>
      </c>
      <c r="AA456" s="894" t="s">
        <v>2526</v>
      </c>
    </row>
    <row r="457" spans="1:27">
      <c r="A457" s="894" t="s">
        <v>2732</v>
      </c>
      <c r="B457" s="894" t="s">
        <v>2733</v>
      </c>
      <c r="C457" s="894" t="s">
        <v>2734</v>
      </c>
      <c r="E457" s="351">
        <v>4172.97</v>
      </c>
      <c r="F457" s="351">
        <v>4006.08</v>
      </c>
      <c r="G457" s="351">
        <v>166.89</v>
      </c>
      <c r="H457" s="351">
        <v>0</v>
      </c>
      <c r="I457" s="894" t="s">
        <v>2522</v>
      </c>
      <c r="J457" s="894" t="s">
        <v>839</v>
      </c>
      <c r="K457" s="894" t="s">
        <v>2523</v>
      </c>
      <c r="L457" s="894" t="s">
        <v>874</v>
      </c>
      <c r="M457" s="894" t="s">
        <v>875</v>
      </c>
      <c r="O457" s="894" t="s">
        <v>777</v>
      </c>
      <c r="P457" s="894" t="s">
        <v>777</v>
      </c>
      <c r="Q457" s="894" t="s">
        <v>2735</v>
      </c>
      <c r="R457" s="894" t="s">
        <v>839</v>
      </c>
      <c r="S457" s="894" t="s">
        <v>779</v>
      </c>
      <c r="T457" s="894" t="s">
        <v>780</v>
      </c>
      <c r="U457" s="894" t="s">
        <v>877</v>
      </c>
      <c r="V457" s="894" t="s">
        <v>782</v>
      </c>
      <c r="W457" s="894" t="s">
        <v>2124</v>
      </c>
      <c r="AA457" s="894" t="s">
        <v>2526</v>
      </c>
    </row>
    <row r="458" spans="1:27">
      <c r="A458" s="894" t="s">
        <v>2736</v>
      </c>
      <c r="B458" s="894" t="s">
        <v>2737</v>
      </c>
      <c r="C458" s="894" t="s">
        <v>2738</v>
      </c>
      <c r="E458" s="351">
        <v>57471.26</v>
      </c>
      <c r="F458" s="351">
        <v>55172.41</v>
      </c>
      <c r="G458" s="351">
        <v>2298.85</v>
      </c>
      <c r="H458" s="351">
        <v>0</v>
      </c>
      <c r="I458" s="894" t="s">
        <v>2522</v>
      </c>
      <c r="J458" s="894" t="s">
        <v>839</v>
      </c>
      <c r="K458" s="894" t="s">
        <v>2523</v>
      </c>
      <c r="L458" s="894" t="s">
        <v>874</v>
      </c>
      <c r="M458" s="894" t="s">
        <v>875</v>
      </c>
      <c r="O458" s="894" t="s">
        <v>777</v>
      </c>
      <c r="P458" s="894" t="s">
        <v>777</v>
      </c>
      <c r="Q458" s="894" t="s">
        <v>2739</v>
      </c>
      <c r="R458" s="894" t="s">
        <v>839</v>
      </c>
      <c r="S458" s="894" t="s">
        <v>779</v>
      </c>
      <c r="T458" s="894" t="s">
        <v>780</v>
      </c>
      <c r="U458" s="894" t="s">
        <v>877</v>
      </c>
      <c r="V458" s="894" t="s">
        <v>782</v>
      </c>
      <c r="W458" s="894" t="s">
        <v>2124</v>
      </c>
      <c r="AA458" s="894" t="s">
        <v>2526</v>
      </c>
    </row>
    <row r="459" spans="1:27">
      <c r="A459" s="894" t="s">
        <v>2740</v>
      </c>
      <c r="B459" s="894" t="s">
        <v>2741</v>
      </c>
      <c r="C459" s="894" t="s">
        <v>2742</v>
      </c>
      <c r="E459" s="351">
        <v>57471.26</v>
      </c>
      <c r="F459" s="351">
        <v>55172.41</v>
      </c>
      <c r="G459" s="351">
        <v>2298.85</v>
      </c>
      <c r="H459" s="351">
        <v>0</v>
      </c>
      <c r="I459" s="894" t="s">
        <v>2522</v>
      </c>
      <c r="J459" s="894" t="s">
        <v>839</v>
      </c>
      <c r="K459" s="894" t="s">
        <v>2523</v>
      </c>
      <c r="L459" s="894" t="s">
        <v>874</v>
      </c>
      <c r="M459" s="894" t="s">
        <v>875</v>
      </c>
      <c r="O459" s="894" t="s">
        <v>777</v>
      </c>
      <c r="P459" s="894" t="s">
        <v>777</v>
      </c>
      <c r="Q459" s="894" t="s">
        <v>2739</v>
      </c>
      <c r="R459" s="894" t="s">
        <v>839</v>
      </c>
      <c r="S459" s="894" t="s">
        <v>779</v>
      </c>
      <c r="T459" s="894" t="s">
        <v>780</v>
      </c>
      <c r="U459" s="894" t="s">
        <v>877</v>
      </c>
      <c r="V459" s="894" t="s">
        <v>782</v>
      </c>
      <c r="W459" s="894" t="s">
        <v>2124</v>
      </c>
      <c r="AA459" s="894" t="s">
        <v>2526</v>
      </c>
    </row>
    <row r="460" spans="1:27">
      <c r="A460" s="894" t="s">
        <v>2743</v>
      </c>
      <c r="B460" s="894" t="s">
        <v>2744</v>
      </c>
      <c r="C460" s="894" t="s">
        <v>2745</v>
      </c>
      <c r="E460" s="351">
        <v>57471.26</v>
      </c>
      <c r="F460" s="351">
        <v>55172.41</v>
      </c>
      <c r="G460" s="351">
        <v>2298.85</v>
      </c>
      <c r="H460" s="351">
        <v>0</v>
      </c>
      <c r="I460" s="894" t="s">
        <v>2522</v>
      </c>
      <c r="J460" s="894" t="s">
        <v>839</v>
      </c>
      <c r="K460" s="894" t="s">
        <v>2523</v>
      </c>
      <c r="L460" s="894" t="s">
        <v>874</v>
      </c>
      <c r="M460" s="894" t="s">
        <v>875</v>
      </c>
      <c r="O460" s="894" t="s">
        <v>777</v>
      </c>
      <c r="P460" s="894" t="s">
        <v>777</v>
      </c>
      <c r="Q460" s="894" t="s">
        <v>2739</v>
      </c>
      <c r="R460" s="894" t="s">
        <v>839</v>
      </c>
      <c r="S460" s="894" t="s">
        <v>779</v>
      </c>
      <c r="T460" s="894" t="s">
        <v>780</v>
      </c>
      <c r="U460" s="894" t="s">
        <v>877</v>
      </c>
      <c r="V460" s="894" t="s">
        <v>782</v>
      </c>
      <c r="W460" s="894" t="s">
        <v>2124</v>
      </c>
      <c r="AA460" s="894" t="s">
        <v>2526</v>
      </c>
    </row>
    <row r="461" spans="1:27">
      <c r="A461" s="894" t="s">
        <v>2746</v>
      </c>
      <c r="B461" s="894" t="s">
        <v>2747</v>
      </c>
      <c r="C461" s="894" t="s">
        <v>2748</v>
      </c>
      <c r="E461" s="351">
        <v>57471.26</v>
      </c>
      <c r="F461" s="351">
        <v>55172.41</v>
      </c>
      <c r="G461" s="351">
        <v>2298.85</v>
      </c>
      <c r="H461" s="351">
        <v>0</v>
      </c>
      <c r="I461" s="894" t="s">
        <v>2522</v>
      </c>
      <c r="J461" s="894" t="s">
        <v>839</v>
      </c>
      <c r="K461" s="894" t="s">
        <v>2523</v>
      </c>
      <c r="L461" s="894" t="s">
        <v>874</v>
      </c>
      <c r="M461" s="894" t="s">
        <v>875</v>
      </c>
      <c r="O461" s="894" t="s">
        <v>777</v>
      </c>
      <c r="P461" s="894" t="s">
        <v>777</v>
      </c>
      <c r="Q461" s="894" t="s">
        <v>2739</v>
      </c>
      <c r="R461" s="894" t="s">
        <v>839</v>
      </c>
      <c r="S461" s="894" t="s">
        <v>779</v>
      </c>
      <c r="T461" s="894" t="s">
        <v>780</v>
      </c>
      <c r="U461" s="894" t="s">
        <v>877</v>
      </c>
      <c r="V461" s="894" t="s">
        <v>782</v>
      </c>
      <c r="W461" s="894" t="s">
        <v>2124</v>
      </c>
      <c r="AA461" s="894" t="s">
        <v>2526</v>
      </c>
    </row>
    <row r="462" spans="1:27">
      <c r="A462" s="894" t="s">
        <v>2749</v>
      </c>
      <c r="B462" s="894" t="s">
        <v>2750</v>
      </c>
      <c r="C462" s="894" t="s">
        <v>2751</v>
      </c>
      <c r="E462" s="351">
        <v>57471.26</v>
      </c>
      <c r="F462" s="351">
        <v>55172.41</v>
      </c>
      <c r="G462" s="351">
        <v>2298.85</v>
      </c>
      <c r="H462" s="351">
        <v>0</v>
      </c>
      <c r="I462" s="894" t="s">
        <v>2522</v>
      </c>
      <c r="J462" s="894" t="s">
        <v>839</v>
      </c>
      <c r="K462" s="894" t="s">
        <v>2523</v>
      </c>
      <c r="L462" s="894" t="s">
        <v>874</v>
      </c>
      <c r="M462" s="894" t="s">
        <v>875</v>
      </c>
      <c r="O462" s="894" t="s">
        <v>777</v>
      </c>
      <c r="P462" s="894" t="s">
        <v>777</v>
      </c>
      <c r="Q462" s="894" t="s">
        <v>2739</v>
      </c>
      <c r="R462" s="894" t="s">
        <v>839</v>
      </c>
      <c r="S462" s="894" t="s">
        <v>779</v>
      </c>
      <c r="T462" s="894" t="s">
        <v>780</v>
      </c>
      <c r="U462" s="894" t="s">
        <v>877</v>
      </c>
      <c r="V462" s="894" t="s">
        <v>782</v>
      </c>
      <c r="W462" s="894" t="s">
        <v>2124</v>
      </c>
      <c r="AA462" s="894" t="s">
        <v>2526</v>
      </c>
    </row>
    <row r="463" spans="1:27">
      <c r="A463" s="894" t="s">
        <v>2752</v>
      </c>
      <c r="B463" s="894" t="s">
        <v>2753</v>
      </c>
      <c r="C463" s="894" t="s">
        <v>2754</v>
      </c>
      <c r="E463" s="351">
        <v>57471.26</v>
      </c>
      <c r="F463" s="351">
        <v>55172.41</v>
      </c>
      <c r="G463" s="351">
        <v>1050</v>
      </c>
      <c r="H463" s="351">
        <v>1248.85</v>
      </c>
      <c r="I463" s="894" t="s">
        <v>2522</v>
      </c>
      <c r="J463" s="894" t="s">
        <v>839</v>
      </c>
      <c r="K463" s="894" t="s">
        <v>2523</v>
      </c>
      <c r="L463" s="894" t="s">
        <v>874</v>
      </c>
      <c r="M463" s="894" t="s">
        <v>875</v>
      </c>
      <c r="O463" s="894" t="s">
        <v>777</v>
      </c>
      <c r="P463" s="894" t="s">
        <v>777</v>
      </c>
      <c r="Q463" s="894" t="s">
        <v>2739</v>
      </c>
      <c r="R463" s="894" t="s">
        <v>839</v>
      </c>
      <c r="S463" s="894" t="s">
        <v>779</v>
      </c>
      <c r="T463" s="894" t="s">
        <v>780</v>
      </c>
      <c r="U463" s="894" t="s">
        <v>877</v>
      </c>
      <c r="V463" s="894" t="s">
        <v>782</v>
      </c>
      <c r="W463" s="894" t="s">
        <v>2124</v>
      </c>
      <c r="AA463" s="894" t="s">
        <v>2526</v>
      </c>
    </row>
    <row r="464" spans="1:27">
      <c r="A464" s="894" t="s">
        <v>2755</v>
      </c>
      <c r="B464" s="894" t="s">
        <v>2756</v>
      </c>
      <c r="C464" s="894" t="s">
        <v>2757</v>
      </c>
      <c r="E464" s="351">
        <v>57471.26</v>
      </c>
      <c r="F464" s="351">
        <v>55172.41</v>
      </c>
      <c r="G464" s="351">
        <v>2298.85</v>
      </c>
      <c r="H464" s="351">
        <v>0</v>
      </c>
      <c r="I464" s="894" t="s">
        <v>2522</v>
      </c>
      <c r="J464" s="894" t="s">
        <v>839</v>
      </c>
      <c r="K464" s="894" t="s">
        <v>2523</v>
      </c>
      <c r="L464" s="894" t="s">
        <v>874</v>
      </c>
      <c r="M464" s="894" t="s">
        <v>875</v>
      </c>
      <c r="O464" s="894" t="s">
        <v>777</v>
      </c>
      <c r="P464" s="894" t="s">
        <v>777</v>
      </c>
      <c r="Q464" s="894" t="s">
        <v>2739</v>
      </c>
      <c r="R464" s="894" t="s">
        <v>839</v>
      </c>
      <c r="S464" s="894" t="s">
        <v>779</v>
      </c>
      <c r="T464" s="894" t="s">
        <v>780</v>
      </c>
      <c r="U464" s="894" t="s">
        <v>877</v>
      </c>
      <c r="V464" s="894" t="s">
        <v>782</v>
      </c>
      <c r="W464" s="894" t="s">
        <v>2124</v>
      </c>
      <c r="AA464" s="894" t="s">
        <v>2526</v>
      </c>
    </row>
    <row r="465" spans="1:27">
      <c r="A465" s="894" t="s">
        <v>2758</v>
      </c>
      <c r="B465" s="894" t="s">
        <v>2759</v>
      </c>
      <c r="C465" s="894" t="s">
        <v>2760</v>
      </c>
      <c r="E465" s="351">
        <v>57471.26</v>
      </c>
      <c r="F465" s="351">
        <v>55172.41</v>
      </c>
      <c r="G465" s="351">
        <v>2298.85</v>
      </c>
      <c r="H465" s="351">
        <v>0</v>
      </c>
      <c r="I465" s="894" t="s">
        <v>2522</v>
      </c>
      <c r="J465" s="894" t="s">
        <v>839</v>
      </c>
      <c r="K465" s="894" t="s">
        <v>2523</v>
      </c>
      <c r="L465" s="894" t="s">
        <v>874</v>
      </c>
      <c r="M465" s="894" t="s">
        <v>875</v>
      </c>
      <c r="O465" s="894" t="s">
        <v>777</v>
      </c>
      <c r="P465" s="894" t="s">
        <v>777</v>
      </c>
      <c r="Q465" s="894" t="s">
        <v>2739</v>
      </c>
      <c r="R465" s="894" t="s">
        <v>839</v>
      </c>
      <c r="S465" s="894" t="s">
        <v>779</v>
      </c>
      <c r="T465" s="894" t="s">
        <v>780</v>
      </c>
      <c r="U465" s="894" t="s">
        <v>877</v>
      </c>
      <c r="V465" s="894" t="s">
        <v>782</v>
      </c>
      <c r="W465" s="894" t="s">
        <v>2124</v>
      </c>
      <c r="AA465" s="894" t="s">
        <v>2526</v>
      </c>
    </row>
    <row r="466" spans="1:27">
      <c r="A466" s="894" t="s">
        <v>2761</v>
      </c>
      <c r="B466" s="894" t="s">
        <v>2762</v>
      </c>
      <c r="C466" s="894" t="s">
        <v>2763</v>
      </c>
      <c r="E466" s="351">
        <v>57471.26</v>
      </c>
      <c r="F466" s="351">
        <v>55172.41</v>
      </c>
      <c r="G466" s="351">
        <v>2298.85</v>
      </c>
      <c r="H466" s="351">
        <v>0</v>
      </c>
      <c r="I466" s="894" t="s">
        <v>2522</v>
      </c>
      <c r="J466" s="894" t="s">
        <v>839</v>
      </c>
      <c r="K466" s="894" t="s">
        <v>2523</v>
      </c>
      <c r="L466" s="894" t="s">
        <v>874</v>
      </c>
      <c r="M466" s="894" t="s">
        <v>875</v>
      </c>
      <c r="O466" s="894" t="s">
        <v>777</v>
      </c>
      <c r="P466" s="894" t="s">
        <v>777</v>
      </c>
      <c r="Q466" s="894" t="s">
        <v>2739</v>
      </c>
      <c r="R466" s="894" t="s">
        <v>839</v>
      </c>
      <c r="S466" s="894" t="s">
        <v>779</v>
      </c>
      <c r="T466" s="894" t="s">
        <v>780</v>
      </c>
      <c r="U466" s="894" t="s">
        <v>877</v>
      </c>
      <c r="V466" s="894" t="s">
        <v>782</v>
      </c>
      <c r="W466" s="894" t="s">
        <v>2124</v>
      </c>
      <c r="AA466" s="894" t="s">
        <v>2526</v>
      </c>
    </row>
    <row r="467" spans="1:27">
      <c r="A467" s="894" t="s">
        <v>2764</v>
      </c>
      <c r="B467" s="894" t="s">
        <v>2765</v>
      </c>
      <c r="C467" s="894" t="s">
        <v>2766</v>
      </c>
      <c r="E467" s="351">
        <v>57471.26</v>
      </c>
      <c r="F467" s="351">
        <v>55172.41</v>
      </c>
      <c r="G467" s="351">
        <v>2298.85</v>
      </c>
      <c r="H467" s="351">
        <v>0</v>
      </c>
      <c r="I467" s="894" t="s">
        <v>2522</v>
      </c>
      <c r="J467" s="894" t="s">
        <v>839</v>
      </c>
      <c r="K467" s="894" t="s">
        <v>2523</v>
      </c>
      <c r="L467" s="894" t="s">
        <v>874</v>
      </c>
      <c r="M467" s="894" t="s">
        <v>875</v>
      </c>
      <c r="O467" s="894" t="s">
        <v>777</v>
      </c>
      <c r="P467" s="894" t="s">
        <v>777</v>
      </c>
      <c r="Q467" s="894" t="s">
        <v>2739</v>
      </c>
      <c r="R467" s="894" t="s">
        <v>839</v>
      </c>
      <c r="S467" s="894" t="s">
        <v>779</v>
      </c>
      <c r="T467" s="894" t="s">
        <v>780</v>
      </c>
      <c r="U467" s="894" t="s">
        <v>877</v>
      </c>
      <c r="V467" s="894" t="s">
        <v>782</v>
      </c>
      <c r="W467" s="894" t="s">
        <v>2124</v>
      </c>
      <c r="AA467" s="894" t="s">
        <v>2526</v>
      </c>
    </row>
    <row r="468" spans="1:27">
      <c r="A468" s="894" t="s">
        <v>2767</v>
      </c>
      <c r="B468" s="894" t="s">
        <v>2768</v>
      </c>
      <c r="C468" s="894" t="s">
        <v>2769</v>
      </c>
      <c r="E468" s="351">
        <v>57471.26</v>
      </c>
      <c r="F468" s="351">
        <v>55172.41</v>
      </c>
      <c r="G468" s="351">
        <v>2298.85</v>
      </c>
      <c r="H468" s="351">
        <v>0</v>
      </c>
      <c r="I468" s="894" t="s">
        <v>2522</v>
      </c>
      <c r="J468" s="894" t="s">
        <v>839</v>
      </c>
      <c r="K468" s="894" t="s">
        <v>2523</v>
      </c>
      <c r="L468" s="894" t="s">
        <v>874</v>
      </c>
      <c r="M468" s="894" t="s">
        <v>875</v>
      </c>
      <c r="O468" s="894" t="s">
        <v>777</v>
      </c>
      <c r="P468" s="894" t="s">
        <v>777</v>
      </c>
      <c r="Q468" s="894" t="s">
        <v>2739</v>
      </c>
      <c r="R468" s="894" t="s">
        <v>839</v>
      </c>
      <c r="S468" s="894" t="s">
        <v>779</v>
      </c>
      <c r="T468" s="894" t="s">
        <v>780</v>
      </c>
      <c r="U468" s="894" t="s">
        <v>877</v>
      </c>
      <c r="V468" s="894" t="s">
        <v>782</v>
      </c>
      <c r="W468" s="894" t="s">
        <v>2124</v>
      </c>
      <c r="AA468" s="894" t="s">
        <v>2526</v>
      </c>
    </row>
    <row r="469" spans="1:27">
      <c r="A469" s="894" t="s">
        <v>2770</v>
      </c>
      <c r="B469" s="894" t="s">
        <v>2771</v>
      </c>
      <c r="C469" s="894" t="s">
        <v>2772</v>
      </c>
      <c r="E469" s="351">
        <v>57471.26</v>
      </c>
      <c r="F469" s="351">
        <v>55172.41</v>
      </c>
      <c r="G469" s="351">
        <v>2298.85</v>
      </c>
      <c r="H469" s="351">
        <v>0</v>
      </c>
      <c r="I469" s="894" t="s">
        <v>2522</v>
      </c>
      <c r="J469" s="894" t="s">
        <v>839</v>
      </c>
      <c r="K469" s="894" t="s">
        <v>2523</v>
      </c>
      <c r="L469" s="894" t="s">
        <v>874</v>
      </c>
      <c r="M469" s="894" t="s">
        <v>875</v>
      </c>
      <c r="O469" s="894" t="s">
        <v>777</v>
      </c>
      <c r="P469" s="894" t="s">
        <v>777</v>
      </c>
      <c r="Q469" s="894" t="s">
        <v>2739</v>
      </c>
      <c r="R469" s="894" t="s">
        <v>839</v>
      </c>
      <c r="S469" s="894" t="s">
        <v>779</v>
      </c>
      <c r="T469" s="894" t="s">
        <v>780</v>
      </c>
      <c r="U469" s="894" t="s">
        <v>877</v>
      </c>
      <c r="V469" s="894" t="s">
        <v>782</v>
      </c>
      <c r="W469" s="894" t="s">
        <v>2124</v>
      </c>
      <c r="AA469" s="894" t="s">
        <v>2526</v>
      </c>
    </row>
    <row r="470" spans="1:27">
      <c r="A470" s="894" t="s">
        <v>2773</v>
      </c>
      <c r="B470" s="894" t="s">
        <v>2774</v>
      </c>
      <c r="C470" s="894" t="s">
        <v>2775</v>
      </c>
      <c r="E470" s="351">
        <v>57471.26</v>
      </c>
      <c r="F470" s="351">
        <v>55172.41</v>
      </c>
      <c r="G470" s="351">
        <v>2298.85</v>
      </c>
      <c r="H470" s="351">
        <v>0</v>
      </c>
      <c r="I470" s="894" t="s">
        <v>2522</v>
      </c>
      <c r="J470" s="894" t="s">
        <v>839</v>
      </c>
      <c r="K470" s="894" t="s">
        <v>2523</v>
      </c>
      <c r="L470" s="894" t="s">
        <v>874</v>
      </c>
      <c r="M470" s="894" t="s">
        <v>875</v>
      </c>
      <c r="O470" s="894" t="s">
        <v>777</v>
      </c>
      <c r="P470" s="894" t="s">
        <v>777</v>
      </c>
      <c r="Q470" s="894" t="s">
        <v>2739</v>
      </c>
      <c r="R470" s="894" t="s">
        <v>839</v>
      </c>
      <c r="S470" s="894" t="s">
        <v>779</v>
      </c>
      <c r="T470" s="894" t="s">
        <v>780</v>
      </c>
      <c r="U470" s="894" t="s">
        <v>877</v>
      </c>
      <c r="V470" s="894" t="s">
        <v>782</v>
      </c>
      <c r="W470" s="894" t="s">
        <v>2124</v>
      </c>
      <c r="AA470" s="894" t="s">
        <v>2526</v>
      </c>
    </row>
    <row r="471" spans="1:27">
      <c r="A471" s="894" t="s">
        <v>2776</v>
      </c>
      <c r="B471" s="894" t="s">
        <v>2777</v>
      </c>
      <c r="C471" s="894" t="s">
        <v>2778</v>
      </c>
      <c r="E471" s="351">
        <v>57471.26</v>
      </c>
      <c r="F471" s="351">
        <v>55172.41</v>
      </c>
      <c r="G471" s="351">
        <v>2298.85</v>
      </c>
      <c r="H471" s="351">
        <v>0</v>
      </c>
      <c r="I471" s="894" t="s">
        <v>2522</v>
      </c>
      <c r="J471" s="894" t="s">
        <v>839</v>
      </c>
      <c r="K471" s="894" t="s">
        <v>2523</v>
      </c>
      <c r="L471" s="894" t="s">
        <v>874</v>
      </c>
      <c r="M471" s="894" t="s">
        <v>875</v>
      </c>
      <c r="O471" s="894" t="s">
        <v>777</v>
      </c>
      <c r="P471" s="894" t="s">
        <v>777</v>
      </c>
      <c r="Q471" s="894" t="s">
        <v>2739</v>
      </c>
      <c r="R471" s="894" t="s">
        <v>839</v>
      </c>
      <c r="S471" s="894" t="s">
        <v>779</v>
      </c>
      <c r="T471" s="894" t="s">
        <v>780</v>
      </c>
      <c r="U471" s="894" t="s">
        <v>877</v>
      </c>
      <c r="V471" s="894" t="s">
        <v>782</v>
      </c>
      <c r="W471" s="894" t="s">
        <v>2124</v>
      </c>
      <c r="AA471" s="894" t="s">
        <v>2526</v>
      </c>
    </row>
    <row r="472" spans="1:27">
      <c r="A472" s="894" t="s">
        <v>2779</v>
      </c>
      <c r="B472" s="894" t="s">
        <v>2780</v>
      </c>
      <c r="C472" s="894" t="s">
        <v>2781</v>
      </c>
      <c r="E472" s="351">
        <v>57471.26</v>
      </c>
      <c r="F472" s="351">
        <v>55172.41</v>
      </c>
      <c r="G472" s="351">
        <v>2298.85</v>
      </c>
      <c r="H472" s="351">
        <v>0</v>
      </c>
      <c r="I472" s="894" t="s">
        <v>2522</v>
      </c>
      <c r="J472" s="894" t="s">
        <v>839</v>
      </c>
      <c r="K472" s="894" t="s">
        <v>2523</v>
      </c>
      <c r="L472" s="894" t="s">
        <v>874</v>
      </c>
      <c r="M472" s="894" t="s">
        <v>875</v>
      </c>
      <c r="O472" s="894" t="s">
        <v>777</v>
      </c>
      <c r="P472" s="894" t="s">
        <v>777</v>
      </c>
      <c r="Q472" s="894" t="s">
        <v>2739</v>
      </c>
      <c r="R472" s="894" t="s">
        <v>839</v>
      </c>
      <c r="S472" s="894" t="s">
        <v>779</v>
      </c>
      <c r="T472" s="894" t="s">
        <v>780</v>
      </c>
      <c r="U472" s="894" t="s">
        <v>877</v>
      </c>
      <c r="V472" s="894" t="s">
        <v>782</v>
      </c>
      <c r="W472" s="894" t="s">
        <v>2124</v>
      </c>
      <c r="AA472" s="894" t="s">
        <v>2526</v>
      </c>
    </row>
    <row r="473" spans="1:27">
      <c r="A473" s="894" t="s">
        <v>2782</v>
      </c>
      <c r="B473" s="894" t="s">
        <v>2783</v>
      </c>
      <c r="C473" s="894" t="s">
        <v>2784</v>
      </c>
      <c r="E473" s="351">
        <v>57471.26</v>
      </c>
      <c r="F473" s="351">
        <v>55172.41</v>
      </c>
      <c r="G473" s="351">
        <v>2298.85</v>
      </c>
      <c r="H473" s="351">
        <v>0</v>
      </c>
      <c r="I473" s="894" t="s">
        <v>2522</v>
      </c>
      <c r="J473" s="894" t="s">
        <v>839</v>
      </c>
      <c r="K473" s="894" t="s">
        <v>2523</v>
      </c>
      <c r="L473" s="894" t="s">
        <v>874</v>
      </c>
      <c r="M473" s="894" t="s">
        <v>875</v>
      </c>
      <c r="O473" s="894" t="s">
        <v>777</v>
      </c>
      <c r="P473" s="894" t="s">
        <v>777</v>
      </c>
      <c r="Q473" s="894" t="s">
        <v>2739</v>
      </c>
      <c r="R473" s="894" t="s">
        <v>839</v>
      </c>
      <c r="S473" s="894" t="s">
        <v>779</v>
      </c>
      <c r="T473" s="894" t="s">
        <v>780</v>
      </c>
      <c r="U473" s="894" t="s">
        <v>877</v>
      </c>
      <c r="V473" s="894" t="s">
        <v>782</v>
      </c>
      <c r="W473" s="894" t="s">
        <v>2124</v>
      </c>
      <c r="AA473" s="894" t="s">
        <v>2526</v>
      </c>
    </row>
    <row r="474" spans="1:27">
      <c r="A474" s="894" t="s">
        <v>2785</v>
      </c>
      <c r="B474" s="894" t="s">
        <v>2786</v>
      </c>
      <c r="C474" s="894" t="s">
        <v>2787</v>
      </c>
      <c r="E474" s="351">
        <v>57471.26</v>
      </c>
      <c r="F474" s="351">
        <v>55172.41</v>
      </c>
      <c r="G474" s="351">
        <v>2298.85</v>
      </c>
      <c r="H474" s="351">
        <v>0</v>
      </c>
      <c r="I474" s="894" t="s">
        <v>2522</v>
      </c>
      <c r="J474" s="894" t="s">
        <v>839</v>
      </c>
      <c r="K474" s="894" t="s">
        <v>2523</v>
      </c>
      <c r="L474" s="894" t="s">
        <v>874</v>
      </c>
      <c r="M474" s="894" t="s">
        <v>875</v>
      </c>
      <c r="O474" s="894" t="s">
        <v>777</v>
      </c>
      <c r="P474" s="894" t="s">
        <v>777</v>
      </c>
      <c r="Q474" s="894" t="s">
        <v>2739</v>
      </c>
      <c r="R474" s="894" t="s">
        <v>839</v>
      </c>
      <c r="S474" s="894" t="s">
        <v>779</v>
      </c>
      <c r="T474" s="894" t="s">
        <v>780</v>
      </c>
      <c r="U474" s="894" t="s">
        <v>877</v>
      </c>
      <c r="V474" s="894" t="s">
        <v>782</v>
      </c>
      <c r="W474" s="894" t="s">
        <v>2124</v>
      </c>
      <c r="AA474" s="894" t="s">
        <v>2526</v>
      </c>
    </row>
    <row r="475" spans="1:27">
      <c r="A475" s="894" t="s">
        <v>2788</v>
      </c>
      <c r="B475" s="894" t="s">
        <v>2789</v>
      </c>
      <c r="C475" s="894" t="s">
        <v>2790</v>
      </c>
      <c r="E475" s="351">
        <v>57471.26</v>
      </c>
      <c r="F475" s="351">
        <v>55172.41</v>
      </c>
      <c r="G475" s="351">
        <v>2298.85</v>
      </c>
      <c r="H475" s="351">
        <v>0</v>
      </c>
      <c r="I475" s="894" t="s">
        <v>2522</v>
      </c>
      <c r="J475" s="894" t="s">
        <v>839</v>
      </c>
      <c r="K475" s="894" t="s">
        <v>2523</v>
      </c>
      <c r="L475" s="894" t="s">
        <v>874</v>
      </c>
      <c r="M475" s="894" t="s">
        <v>875</v>
      </c>
      <c r="O475" s="894" t="s">
        <v>777</v>
      </c>
      <c r="P475" s="894" t="s">
        <v>777</v>
      </c>
      <c r="Q475" s="894" t="s">
        <v>2739</v>
      </c>
      <c r="R475" s="894" t="s">
        <v>839</v>
      </c>
      <c r="S475" s="894" t="s">
        <v>779</v>
      </c>
      <c r="T475" s="894" t="s">
        <v>780</v>
      </c>
      <c r="U475" s="894" t="s">
        <v>877</v>
      </c>
      <c r="V475" s="894" t="s">
        <v>782</v>
      </c>
      <c r="W475" s="894" t="s">
        <v>2124</v>
      </c>
      <c r="AA475" s="894" t="s">
        <v>2526</v>
      </c>
    </row>
    <row r="476" spans="1:27">
      <c r="A476" s="894" t="s">
        <v>2791</v>
      </c>
      <c r="B476" s="894" t="s">
        <v>2792</v>
      </c>
      <c r="C476" s="894" t="s">
        <v>2793</v>
      </c>
      <c r="E476" s="351">
        <v>57471.26</v>
      </c>
      <c r="F476" s="351">
        <v>55172.41</v>
      </c>
      <c r="G476" s="351">
        <v>2298.85</v>
      </c>
      <c r="H476" s="351">
        <v>0</v>
      </c>
      <c r="I476" s="894" t="s">
        <v>2522</v>
      </c>
      <c r="J476" s="894" t="s">
        <v>839</v>
      </c>
      <c r="K476" s="894" t="s">
        <v>2523</v>
      </c>
      <c r="L476" s="894" t="s">
        <v>874</v>
      </c>
      <c r="M476" s="894" t="s">
        <v>875</v>
      </c>
      <c r="O476" s="894" t="s">
        <v>777</v>
      </c>
      <c r="P476" s="894" t="s">
        <v>777</v>
      </c>
      <c r="Q476" s="894" t="s">
        <v>2739</v>
      </c>
      <c r="R476" s="894" t="s">
        <v>839</v>
      </c>
      <c r="S476" s="894" t="s">
        <v>779</v>
      </c>
      <c r="T476" s="894" t="s">
        <v>780</v>
      </c>
      <c r="U476" s="894" t="s">
        <v>877</v>
      </c>
      <c r="V476" s="894" t="s">
        <v>782</v>
      </c>
      <c r="W476" s="894" t="s">
        <v>2124</v>
      </c>
      <c r="AA476" s="894" t="s">
        <v>2526</v>
      </c>
    </row>
    <row r="477" spans="1:27">
      <c r="A477" s="894" t="s">
        <v>2794</v>
      </c>
      <c r="B477" s="894" t="s">
        <v>2795</v>
      </c>
      <c r="C477" s="894" t="s">
        <v>2796</v>
      </c>
      <c r="E477" s="351">
        <v>57471.26</v>
      </c>
      <c r="F477" s="351">
        <v>55172.41</v>
      </c>
      <c r="G477" s="351">
        <v>2298.85</v>
      </c>
      <c r="H477" s="351">
        <v>0</v>
      </c>
      <c r="I477" s="894" t="s">
        <v>2522</v>
      </c>
      <c r="J477" s="894" t="s">
        <v>839</v>
      </c>
      <c r="K477" s="894" t="s">
        <v>2523</v>
      </c>
      <c r="L477" s="894" t="s">
        <v>874</v>
      </c>
      <c r="M477" s="894" t="s">
        <v>875</v>
      </c>
      <c r="O477" s="894" t="s">
        <v>777</v>
      </c>
      <c r="P477" s="894" t="s">
        <v>777</v>
      </c>
      <c r="Q477" s="894" t="s">
        <v>2739</v>
      </c>
      <c r="R477" s="894" t="s">
        <v>839</v>
      </c>
      <c r="S477" s="894" t="s">
        <v>779</v>
      </c>
      <c r="T477" s="894" t="s">
        <v>780</v>
      </c>
      <c r="U477" s="894" t="s">
        <v>877</v>
      </c>
      <c r="V477" s="894" t="s">
        <v>782</v>
      </c>
      <c r="W477" s="894" t="s">
        <v>2124</v>
      </c>
      <c r="AA477" s="894" t="s">
        <v>2526</v>
      </c>
    </row>
    <row r="478" spans="1:27">
      <c r="A478" s="894" t="s">
        <v>2797</v>
      </c>
      <c r="B478" s="894" t="s">
        <v>2798</v>
      </c>
      <c r="C478" s="894" t="s">
        <v>2799</v>
      </c>
      <c r="E478" s="351">
        <v>57471.26</v>
      </c>
      <c r="F478" s="351">
        <v>55172.41</v>
      </c>
      <c r="G478" s="351">
        <v>2298.85</v>
      </c>
      <c r="H478" s="351">
        <v>0</v>
      </c>
      <c r="I478" s="894" t="s">
        <v>2522</v>
      </c>
      <c r="J478" s="894" t="s">
        <v>839</v>
      </c>
      <c r="K478" s="894" t="s">
        <v>2523</v>
      </c>
      <c r="L478" s="894" t="s">
        <v>874</v>
      </c>
      <c r="M478" s="894" t="s">
        <v>875</v>
      </c>
      <c r="O478" s="894" t="s">
        <v>777</v>
      </c>
      <c r="P478" s="894" t="s">
        <v>777</v>
      </c>
      <c r="Q478" s="894" t="s">
        <v>2739</v>
      </c>
      <c r="R478" s="894" t="s">
        <v>839</v>
      </c>
      <c r="S478" s="894" t="s">
        <v>779</v>
      </c>
      <c r="T478" s="894" t="s">
        <v>780</v>
      </c>
      <c r="U478" s="894" t="s">
        <v>877</v>
      </c>
      <c r="V478" s="894" t="s">
        <v>782</v>
      </c>
      <c r="W478" s="894" t="s">
        <v>2124</v>
      </c>
      <c r="AA478" s="894" t="s">
        <v>2526</v>
      </c>
    </row>
    <row r="479" spans="1:27">
      <c r="A479" s="894" t="s">
        <v>2800</v>
      </c>
      <c r="B479" s="894" t="s">
        <v>2801</v>
      </c>
      <c r="C479" s="894" t="s">
        <v>2802</v>
      </c>
      <c r="E479" s="351">
        <v>57471.26</v>
      </c>
      <c r="F479" s="351">
        <v>55172.41</v>
      </c>
      <c r="G479" s="351">
        <v>2298.85</v>
      </c>
      <c r="H479" s="351">
        <v>0</v>
      </c>
      <c r="I479" s="894" t="s">
        <v>2522</v>
      </c>
      <c r="J479" s="894" t="s">
        <v>839</v>
      </c>
      <c r="K479" s="894" t="s">
        <v>2523</v>
      </c>
      <c r="L479" s="894" t="s">
        <v>874</v>
      </c>
      <c r="M479" s="894" t="s">
        <v>875</v>
      </c>
      <c r="O479" s="894" t="s">
        <v>777</v>
      </c>
      <c r="P479" s="894" t="s">
        <v>777</v>
      </c>
      <c r="Q479" s="894" t="s">
        <v>2739</v>
      </c>
      <c r="R479" s="894" t="s">
        <v>839</v>
      </c>
      <c r="S479" s="894" t="s">
        <v>779</v>
      </c>
      <c r="T479" s="894" t="s">
        <v>780</v>
      </c>
      <c r="U479" s="894" t="s">
        <v>877</v>
      </c>
      <c r="V479" s="894" t="s">
        <v>782</v>
      </c>
      <c r="W479" s="894" t="s">
        <v>2124</v>
      </c>
      <c r="AA479" s="894" t="s">
        <v>2526</v>
      </c>
    </row>
    <row r="480" spans="1:27">
      <c r="A480" s="894" t="s">
        <v>2803</v>
      </c>
      <c r="B480" s="894" t="s">
        <v>2804</v>
      </c>
      <c r="C480" s="894" t="s">
        <v>2805</v>
      </c>
      <c r="E480" s="351">
        <v>57471.26</v>
      </c>
      <c r="F480" s="351">
        <v>55172.41</v>
      </c>
      <c r="G480" s="351">
        <v>2298.85</v>
      </c>
      <c r="H480" s="351">
        <v>0</v>
      </c>
      <c r="I480" s="894" t="s">
        <v>2522</v>
      </c>
      <c r="J480" s="894" t="s">
        <v>839</v>
      </c>
      <c r="K480" s="894" t="s">
        <v>2523</v>
      </c>
      <c r="L480" s="894" t="s">
        <v>874</v>
      </c>
      <c r="M480" s="894" t="s">
        <v>875</v>
      </c>
      <c r="O480" s="894" t="s">
        <v>777</v>
      </c>
      <c r="P480" s="894" t="s">
        <v>777</v>
      </c>
      <c r="Q480" s="894" t="s">
        <v>2739</v>
      </c>
      <c r="R480" s="894" t="s">
        <v>839</v>
      </c>
      <c r="S480" s="894" t="s">
        <v>779</v>
      </c>
      <c r="T480" s="894" t="s">
        <v>780</v>
      </c>
      <c r="U480" s="894" t="s">
        <v>877</v>
      </c>
      <c r="V480" s="894" t="s">
        <v>782</v>
      </c>
      <c r="W480" s="894" t="s">
        <v>2124</v>
      </c>
      <c r="AA480" s="894" t="s">
        <v>2526</v>
      </c>
    </row>
    <row r="481" spans="1:27">
      <c r="A481" s="894" t="s">
        <v>2806</v>
      </c>
      <c r="B481" s="894" t="s">
        <v>2807</v>
      </c>
      <c r="C481" s="894" t="s">
        <v>2808</v>
      </c>
      <c r="E481" s="351">
        <v>57471.26</v>
      </c>
      <c r="F481" s="351">
        <v>55172.41</v>
      </c>
      <c r="G481" s="351">
        <v>2298.85</v>
      </c>
      <c r="H481" s="351">
        <v>0</v>
      </c>
      <c r="I481" s="894" t="s">
        <v>2522</v>
      </c>
      <c r="J481" s="894" t="s">
        <v>839</v>
      </c>
      <c r="K481" s="894" t="s">
        <v>2523</v>
      </c>
      <c r="L481" s="894" t="s">
        <v>874</v>
      </c>
      <c r="M481" s="894" t="s">
        <v>875</v>
      </c>
      <c r="O481" s="894" t="s">
        <v>777</v>
      </c>
      <c r="P481" s="894" t="s">
        <v>777</v>
      </c>
      <c r="Q481" s="894" t="s">
        <v>2739</v>
      </c>
      <c r="R481" s="894" t="s">
        <v>839</v>
      </c>
      <c r="S481" s="894" t="s">
        <v>779</v>
      </c>
      <c r="T481" s="894" t="s">
        <v>780</v>
      </c>
      <c r="U481" s="894" t="s">
        <v>877</v>
      </c>
      <c r="V481" s="894" t="s">
        <v>782</v>
      </c>
      <c r="W481" s="894" t="s">
        <v>2124</v>
      </c>
      <c r="AA481" s="894" t="s">
        <v>2526</v>
      </c>
    </row>
    <row r="482" spans="1:27">
      <c r="A482" s="894" t="s">
        <v>2809</v>
      </c>
      <c r="B482" s="894" t="s">
        <v>2810</v>
      </c>
      <c r="C482" s="894" t="s">
        <v>2811</v>
      </c>
      <c r="E482" s="351">
        <v>57471.38</v>
      </c>
      <c r="F482" s="351">
        <v>55172.53</v>
      </c>
      <c r="G482" s="351">
        <v>2298.85</v>
      </c>
      <c r="H482" s="351">
        <v>0</v>
      </c>
      <c r="I482" s="894" t="s">
        <v>2522</v>
      </c>
      <c r="J482" s="894" t="s">
        <v>839</v>
      </c>
      <c r="K482" s="894" t="s">
        <v>2523</v>
      </c>
      <c r="L482" s="894" t="s">
        <v>874</v>
      </c>
      <c r="M482" s="894" t="s">
        <v>875</v>
      </c>
      <c r="O482" s="894" t="s">
        <v>777</v>
      </c>
      <c r="P482" s="894" t="s">
        <v>777</v>
      </c>
      <c r="Q482" s="894" t="s">
        <v>2739</v>
      </c>
      <c r="R482" s="894" t="s">
        <v>839</v>
      </c>
      <c r="S482" s="894" t="s">
        <v>779</v>
      </c>
      <c r="T482" s="894" t="s">
        <v>780</v>
      </c>
      <c r="U482" s="894" t="s">
        <v>877</v>
      </c>
      <c r="V482" s="894" t="s">
        <v>782</v>
      </c>
      <c r="W482" s="894" t="s">
        <v>2124</v>
      </c>
      <c r="AA482" s="894" t="s">
        <v>2526</v>
      </c>
    </row>
    <row r="483" spans="1:27">
      <c r="A483" s="894" t="s">
        <v>2812</v>
      </c>
      <c r="B483" s="894" t="s">
        <v>2813</v>
      </c>
      <c r="C483" s="894" t="s">
        <v>2814</v>
      </c>
      <c r="E483" s="351">
        <v>23504.27</v>
      </c>
      <c r="F483" s="351">
        <v>22564.1</v>
      </c>
      <c r="G483" s="351">
        <v>0</v>
      </c>
      <c r="H483" s="351">
        <v>940.17</v>
      </c>
      <c r="I483" s="894" t="s">
        <v>2522</v>
      </c>
      <c r="J483" s="894" t="s">
        <v>839</v>
      </c>
      <c r="K483" s="894" t="s">
        <v>2523</v>
      </c>
      <c r="L483" s="894" t="s">
        <v>874</v>
      </c>
      <c r="M483" s="894" t="s">
        <v>2815</v>
      </c>
      <c r="O483" s="894" t="s">
        <v>777</v>
      </c>
      <c r="P483" s="894" t="s">
        <v>777</v>
      </c>
      <c r="Q483" s="894" t="s">
        <v>2816</v>
      </c>
      <c r="R483" s="894" t="s">
        <v>839</v>
      </c>
      <c r="S483" s="894" t="s">
        <v>779</v>
      </c>
      <c r="T483" s="894" t="s">
        <v>780</v>
      </c>
      <c r="U483" s="894" t="s">
        <v>877</v>
      </c>
      <c r="V483" s="894" t="s">
        <v>782</v>
      </c>
      <c r="W483" s="894" t="s">
        <v>2124</v>
      </c>
      <c r="AA483" s="894" t="s">
        <v>2526</v>
      </c>
    </row>
    <row r="484" spans="1:27">
      <c r="A484" s="894" t="s">
        <v>2817</v>
      </c>
      <c r="B484" s="894" t="s">
        <v>2818</v>
      </c>
      <c r="C484" s="894" t="s">
        <v>2819</v>
      </c>
      <c r="E484" s="351">
        <v>23504.27</v>
      </c>
      <c r="F484" s="351">
        <v>22564.1</v>
      </c>
      <c r="G484" s="351">
        <v>0</v>
      </c>
      <c r="H484" s="351">
        <v>940.17</v>
      </c>
      <c r="I484" s="894" t="s">
        <v>2522</v>
      </c>
      <c r="J484" s="894" t="s">
        <v>839</v>
      </c>
      <c r="K484" s="894" t="s">
        <v>2523</v>
      </c>
      <c r="L484" s="894" t="s">
        <v>874</v>
      </c>
      <c r="M484" s="894" t="s">
        <v>2815</v>
      </c>
      <c r="O484" s="894" t="s">
        <v>777</v>
      </c>
      <c r="P484" s="894" t="s">
        <v>777</v>
      </c>
      <c r="Q484" s="894" t="s">
        <v>2816</v>
      </c>
      <c r="R484" s="894" t="s">
        <v>839</v>
      </c>
      <c r="S484" s="894" t="s">
        <v>779</v>
      </c>
      <c r="T484" s="894" t="s">
        <v>780</v>
      </c>
      <c r="U484" s="894" t="s">
        <v>877</v>
      </c>
      <c r="V484" s="894" t="s">
        <v>782</v>
      </c>
      <c r="W484" s="894" t="s">
        <v>2124</v>
      </c>
      <c r="AA484" s="894" t="s">
        <v>2526</v>
      </c>
    </row>
    <row r="485" spans="1:27">
      <c r="A485" s="894" t="s">
        <v>2820</v>
      </c>
      <c r="B485" s="894" t="s">
        <v>2821</v>
      </c>
      <c r="C485" s="894" t="s">
        <v>2822</v>
      </c>
      <c r="E485" s="351">
        <v>23504.27</v>
      </c>
      <c r="F485" s="351">
        <v>22564.1</v>
      </c>
      <c r="G485" s="351">
        <v>940.17</v>
      </c>
      <c r="H485" s="351">
        <v>0</v>
      </c>
      <c r="I485" s="894" t="s">
        <v>2522</v>
      </c>
      <c r="J485" s="894" t="s">
        <v>839</v>
      </c>
      <c r="K485" s="894" t="s">
        <v>2523</v>
      </c>
      <c r="L485" s="894" t="s">
        <v>874</v>
      </c>
      <c r="M485" s="894" t="s">
        <v>2815</v>
      </c>
      <c r="O485" s="894" t="s">
        <v>777</v>
      </c>
      <c r="P485" s="894" t="s">
        <v>777</v>
      </c>
      <c r="Q485" s="894" t="s">
        <v>2816</v>
      </c>
      <c r="R485" s="894" t="s">
        <v>839</v>
      </c>
      <c r="S485" s="894" t="s">
        <v>779</v>
      </c>
      <c r="T485" s="894" t="s">
        <v>780</v>
      </c>
      <c r="U485" s="894" t="s">
        <v>877</v>
      </c>
      <c r="V485" s="894" t="s">
        <v>782</v>
      </c>
      <c r="W485" s="894" t="s">
        <v>2124</v>
      </c>
      <c r="AA485" s="894" t="s">
        <v>2526</v>
      </c>
    </row>
    <row r="486" spans="1:27">
      <c r="A486" s="894" t="s">
        <v>2823</v>
      </c>
      <c r="B486" s="894" t="s">
        <v>2824</v>
      </c>
      <c r="C486" s="894" t="s">
        <v>2825</v>
      </c>
      <c r="E486" s="351">
        <v>23504.29</v>
      </c>
      <c r="F486" s="351">
        <v>22564.11</v>
      </c>
      <c r="G486" s="351">
        <v>940.18</v>
      </c>
      <c r="H486" s="351">
        <v>0</v>
      </c>
      <c r="I486" s="894" t="s">
        <v>2522</v>
      </c>
      <c r="J486" s="894" t="s">
        <v>839</v>
      </c>
      <c r="K486" s="894" t="s">
        <v>2523</v>
      </c>
      <c r="L486" s="894" t="s">
        <v>874</v>
      </c>
      <c r="M486" s="894" t="s">
        <v>2815</v>
      </c>
      <c r="O486" s="894" t="s">
        <v>777</v>
      </c>
      <c r="P486" s="894" t="s">
        <v>777</v>
      </c>
      <c r="Q486" s="894" t="s">
        <v>2826</v>
      </c>
      <c r="R486" s="894" t="s">
        <v>839</v>
      </c>
      <c r="S486" s="894" t="s">
        <v>779</v>
      </c>
      <c r="T486" s="894" t="s">
        <v>780</v>
      </c>
      <c r="U486" s="894" t="s">
        <v>877</v>
      </c>
      <c r="V486" s="894" t="s">
        <v>782</v>
      </c>
      <c r="W486" s="894" t="s">
        <v>2124</v>
      </c>
      <c r="AA486" s="894" t="s">
        <v>2526</v>
      </c>
    </row>
    <row r="487" spans="1:27">
      <c r="A487" s="894" t="s">
        <v>2827</v>
      </c>
      <c r="B487" s="894" t="s">
        <v>2828</v>
      </c>
      <c r="C487" s="894" t="s">
        <v>2829</v>
      </c>
      <c r="D487" s="894" t="s">
        <v>2830</v>
      </c>
      <c r="E487" s="351">
        <v>14700.86</v>
      </c>
      <c r="F487" s="351">
        <v>14112.82</v>
      </c>
      <c r="G487" s="351">
        <v>588.04</v>
      </c>
      <c r="H487" s="351">
        <v>0</v>
      </c>
      <c r="I487" s="894" t="s">
        <v>2522</v>
      </c>
      <c r="J487" s="894" t="s">
        <v>839</v>
      </c>
      <c r="K487" s="894" t="s">
        <v>2523</v>
      </c>
      <c r="L487" s="894" t="s">
        <v>874</v>
      </c>
      <c r="M487" s="894" t="s">
        <v>875</v>
      </c>
      <c r="O487" s="894" t="s">
        <v>777</v>
      </c>
      <c r="P487" s="894" t="s">
        <v>777</v>
      </c>
      <c r="Q487" s="894" t="s">
        <v>2831</v>
      </c>
      <c r="R487" s="894" t="s">
        <v>839</v>
      </c>
      <c r="S487" s="894" t="s">
        <v>779</v>
      </c>
      <c r="T487" s="894" t="s">
        <v>780</v>
      </c>
      <c r="U487" s="894" t="s">
        <v>877</v>
      </c>
      <c r="V487" s="894" t="s">
        <v>782</v>
      </c>
      <c r="W487" s="894" t="s">
        <v>2149</v>
      </c>
      <c r="AA487" s="894" t="s">
        <v>2526</v>
      </c>
    </row>
    <row r="488" spans="1:27">
      <c r="A488" s="894" t="s">
        <v>2832</v>
      </c>
      <c r="B488" s="894" t="s">
        <v>2833</v>
      </c>
      <c r="C488" s="894" t="s">
        <v>2834</v>
      </c>
      <c r="D488" s="894" t="s">
        <v>2830</v>
      </c>
      <c r="E488" s="351">
        <v>14700.86</v>
      </c>
      <c r="F488" s="351">
        <v>14112.82</v>
      </c>
      <c r="G488" s="351">
        <v>588.04</v>
      </c>
      <c r="H488" s="351">
        <v>0</v>
      </c>
      <c r="I488" s="894" t="s">
        <v>2522</v>
      </c>
      <c r="J488" s="894" t="s">
        <v>839</v>
      </c>
      <c r="K488" s="894" t="s">
        <v>2523</v>
      </c>
      <c r="L488" s="894" t="s">
        <v>874</v>
      </c>
      <c r="M488" s="894" t="s">
        <v>875</v>
      </c>
      <c r="O488" s="894" t="s">
        <v>777</v>
      </c>
      <c r="P488" s="894" t="s">
        <v>777</v>
      </c>
      <c r="Q488" s="894" t="s">
        <v>2831</v>
      </c>
      <c r="R488" s="894" t="s">
        <v>839</v>
      </c>
      <c r="S488" s="894" t="s">
        <v>779</v>
      </c>
      <c r="T488" s="894" t="s">
        <v>780</v>
      </c>
      <c r="U488" s="894" t="s">
        <v>877</v>
      </c>
      <c r="V488" s="894" t="s">
        <v>782</v>
      </c>
      <c r="W488" s="894" t="s">
        <v>2149</v>
      </c>
      <c r="AA488" s="894" t="s">
        <v>2526</v>
      </c>
    </row>
    <row r="489" spans="1:27">
      <c r="A489" s="894" t="s">
        <v>2835</v>
      </c>
      <c r="B489" s="894" t="s">
        <v>2836</v>
      </c>
      <c r="C489" s="894" t="s">
        <v>2837</v>
      </c>
      <c r="D489" s="894" t="s">
        <v>2830</v>
      </c>
      <c r="E489" s="351">
        <v>14700.84</v>
      </c>
      <c r="F489" s="351">
        <v>14112.82</v>
      </c>
      <c r="G489" s="351">
        <v>588.02</v>
      </c>
      <c r="H489" s="351">
        <v>0</v>
      </c>
      <c r="I489" s="894" t="s">
        <v>2522</v>
      </c>
      <c r="J489" s="894" t="s">
        <v>839</v>
      </c>
      <c r="K489" s="894" t="s">
        <v>2523</v>
      </c>
      <c r="L489" s="894" t="s">
        <v>874</v>
      </c>
      <c r="M489" s="894" t="s">
        <v>875</v>
      </c>
      <c r="O489" s="894" t="s">
        <v>777</v>
      </c>
      <c r="P489" s="894" t="s">
        <v>777</v>
      </c>
      <c r="Q489" s="894" t="s">
        <v>2838</v>
      </c>
      <c r="R489" s="894" t="s">
        <v>839</v>
      </c>
      <c r="S489" s="894" t="s">
        <v>779</v>
      </c>
      <c r="T489" s="894" t="s">
        <v>780</v>
      </c>
      <c r="U489" s="894" t="s">
        <v>877</v>
      </c>
      <c r="V489" s="894" t="s">
        <v>782</v>
      </c>
      <c r="W489" s="894" t="s">
        <v>2149</v>
      </c>
      <c r="AA489" s="894" t="s">
        <v>2526</v>
      </c>
    </row>
    <row r="490" spans="1:27">
      <c r="A490" s="894" t="s">
        <v>2839</v>
      </c>
      <c r="B490" s="894" t="s">
        <v>2840</v>
      </c>
      <c r="C490" s="894" t="s">
        <v>2841</v>
      </c>
      <c r="D490" s="894" t="s">
        <v>2842</v>
      </c>
      <c r="E490" s="351">
        <v>4102.56</v>
      </c>
      <c r="F490" s="351">
        <v>3938.46</v>
      </c>
      <c r="G490" s="351">
        <v>164.1</v>
      </c>
      <c r="H490" s="351">
        <v>0</v>
      </c>
      <c r="I490" s="894" t="s">
        <v>2843</v>
      </c>
      <c r="J490" s="894" t="s">
        <v>839</v>
      </c>
      <c r="K490" s="894" t="s">
        <v>2523</v>
      </c>
      <c r="L490" s="894" t="s">
        <v>874</v>
      </c>
      <c r="M490" s="894" t="s">
        <v>875</v>
      </c>
      <c r="O490" s="894" t="s">
        <v>777</v>
      </c>
      <c r="P490" s="894" t="s">
        <v>777</v>
      </c>
      <c r="Q490" s="894" t="s">
        <v>1374</v>
      </c>
      <c r="R490" s="894" t="s">
        <v>839</v>
      </c>
      <c r="S490" s="894" t="s">
        <v>779</v>
      </c>
      <c r="T490" s="894" t="s">
        <v>780</v>
      </c>
      <c r="U490" s="894" t="s">
        <v>877</v>
      </c>
      <c r="V490" s="894" t="s">
        <v>2287</v>
      </c>
      <c r="W490" s="894" t="s">
        <v>2843</v>
      </c>
      <c r="AA490" s="894" t="s">
        <v>2526</v>
      </c>
    </row>
    <row r="491" spans="1:27">
      <c r="A491" s="894" t="s">
        <v>2844</v>
      </c>
      <c r="B491" s="894" t="s">
        <v>2845</v>
      </c>
      <c r="C491" s="894" t="s">
        <v>2846</v>
      </c>
      <c r="D491" s="894" t="s">
        <v>2830</v>
      </c>
      <c r="E491" s="351">
        <v>14700.85</v>
      </c>
      <c r="F491" s="351">
        <v>14112.82</v>
      </c>
      <c r="G491" s="351">
        <v>588.03</v>
      </c>
      <c r="H491" s="351">
        <v>0</v>
      </c>
      <c r="I491" s="894" t="s">
        <v>2843</v>
      </c>
      <c r="J491" s="894" t="s">
        <v>839</v>
      </c>
      <c r="K491" s="894" t="s">
        <v>2523</v>
      </c>
      <c r="L491" s="894" t="s">
        <v>874</v>
      </c>
      <c r="M491" s="894" t="s">
        <v>875</v>
      </c>
      <c r="O491" s="894" t="s">
        <v>777</v>
      </c>
      <c r="P491" s="894" t="s">
        <v>777</v>
      </c>
      <c r="Q491" s="894" t="s">
        <v>2847</v>
      </c>
      <c r="R491" s="894" t="s">
        <v>839</v>
      </c>
      <c r="S491" s="894" t="s">
        <v>779</v>
      </c>
      <c r="T491" s="894" t="s">
        <v>780</v>
      </c>
      <c r="U491" s="894" t="s">
        <v>877</v>
      </c>
      <c r="V491" s="894" t="s">
        <v>2287</v>
      </c>
      <c r="W491" s="894" t="s">
        <v>2843</v>
      </c>
      <c r="AA491" s="894" t="s">
        <v>2526</v>
      </c>
    </row>
    <row r="492" spans="1:27">
      <c r="A492" s="894" t="s">
        <v>2848</v>
      </c>
      <c r="B492" s="894" t="s">
        <v>2849</v>
      </c>
      <c r="C492" s="894" t="s">
        <v>2850</v>
      </c>
      <c r="D492" s="894" t="s">
        <v>2851</v>
      </c>
      <c r="E492" s="351">
        <v>51965.81</v>
      </c>
      <c r="F492" s="351">
        <v>49887.18</v>
      </c>
      <c r="G492" s="351">
        <v>2078.63</v>
      </c>
      <c r="H492" s="351">
        <v>0</v>
      </c>
      <c r="I492" s="894" t="s">
        <v>2843</v>
      </c>
      <c r="J492" s="894" t="s">
        <v>839</v>
      </c>
      <c r="K492" s="894" t="s">
        <v>2523</v>
      </c>
      <c r="L492" s="894" t="s">
        <v>874</v>
      </c>
      <c r="M492" s="894" t="s">
        <v>875</v>
      </c>
      <c r="O492" s="894" t="s">
        <v>777</v>
      </c>
      <c r="P492" s="894" t="s">
        <v>777</v>
      </c>
      <c r="Q492" s="894" t="s">
        <v>2852</v>
      </c>
      <c r="R492" s="894" t="s">
        <v>839</v>
      </c>
      <c r="S492" s="894" t="s">
        <v>779</v>
      </c>
      <c r="T492" s="894" t="s">
        <v>780</v>
      </c>
      <c r="U492" s="894" t="s">
        <v>877</v>
      </c>
      <c r="V492" s="894" t="s">
        <v>2287</v>
      </c>
      <c r="W492" s="894" t="s">
        <v>2843</v>
      </c>
      <c r="AA492" s="894" t="s">
        <v>2526</v>
      </c>
    </row>
    <row r="493" spans="1:27">
      <c r="A493" s="894" t="s">
        <v>2853</v>
      </c>
      <c r="B493" s="894" t="s">
        <v>2854</v>
      </c>
      <c r="C493" s="894" t="s">
        <v>2855</v>
      </c>
      <c r="D493" s="894" t="s">
        <v>2856</v>
      </c>
      <c r="E493" s="351">
        <v>3162.39</v>
      </c>
      <c r="F493" s="351">
        <v>3035.89</v>
      </c>
      <c r="G493" s="351">
        <v>126.5</v>
      </c>
      <c r="H493" s="351">
        <v>0</v>
      </c>
      <c r="I493" s="894" t="s">
        <v>2843</v>
      </c>
      <c r="J493" s="894" t="s">
        <v>839</v>
      </c>
      <c r="K493" s="894" t="s">
        <v>2523</v>
      </c>
      <c r="L493" s="894" t="s">
        <v>874</v>
      </c>
      <c r="M493" s="894" t="s">
        <v>875</v>
      </c>
      <c r="O493" s="894" t="s">
        <v>777</v>
      </c>
      <c r="P493" s="894" t="s">
        <v>777</v>
      </c>
      <c r="Q493" s="894" t="s">
        <v>1615</v>
      </c>
      <c r="R493" s="894" t="s">
        <v>839</v>
      </c>
      <c r="S493" s="894" t="s">
        <v>779</v>
      </c>
      <c r="T493" s="894" t="s">
        <v>780</v>
      </c>
      <c r="U493" s="894" t="s">
        <v>877</v>
      </c>
      <c r="V493" s="894" t="s">
        <v>2287</v>
      </c>
      <c r="W493" s="894" t="s">
        <v>2843</v>
      </c>
      <c r="AA493" s="894" t="s">
        <v>2526</v>
      </c>
    </row>
    <row r="494" spans="1:27">
      <c r="A494" s="894" t="s">
        <v>2857</v>
      </c>
      <c r="B494" s="894" t="s">
        <v>2858</v>
      </c>
      <c r="C494" s="894" t="s">
        <v>2859</v>
      </c>
      <c r="D494" s="894" t="s">
        <v>2860</v>
      </c>
      <c r="E494" s="351">
        <v>10512.82</v>
      </c>
      <c r="F494" s="351">
        <v>10092.31</v>
      </c>
      <c r="G494" s="351">
        <v>420.51</v>
      </c>
      <c r="H494" s="351">
        <v>0</v>
      </c>
      <c r="I494" s="894" t="s">
        <v>2843</v>
      </c>
      <c r="J494" s="894" t="s">
        <v>839</v>
      </c>
      <c r="K494" s="894" t="s">
        <v>2523</v>
      </c>
      <c r="L494" s="894" t="s">
        <v>874</v>
      </c>
      <c r="M494" s="894" t="s">
        <v>875</v>
      </c>
      <c r="O494" s="894" t="s">
        <v>777</v>
      </c>
      <c r="P494" s="894" t="s">
        <v>777</v>
      </c>
      <c r="Q494" s="894" t="s">
        <v>2861</v>
      </c>
      <c r="R494" s="894" t="s">
        <v>839</v>
      </c>
      <c r="S494" s="894" t="s">
        <v>779</v>
      </c>
      <c r="T494" s="894" t="s">
        <v>780</v>
      </c>
      <c r="U494" s="894" t="s">
        <v>877</v>
      </c>
      <c r="V494" s="894" t="s">
        <v>2287</v>
      </c>
      <c r="W494" s="894" t="s">
        <v>2843</v>
      </c>
      <c r="AA494" s="894" t="s">
        <v>2526</v>
      </c>
    </row>
    <row r="495" spans="1:27">
      <c r="A495" s="894" t="s">
        <v>2862</v>
      </c>
      <c r="B495" s="894" t="s">
        <v>2863</v>
      </c>
      <c r="C495" s="894" t="s">
        <v>2864</v>
      </c>
      <c r="D495" s="894" t="s">
        <v>2865</v>
      </c>
      <c r="E495" s="351">
        <v>8974.36</v>
      </c>
      <c r="F495" s="351">
        <v>8615.39</v>
      </c>
      <c r="G495" s="351">
        <v>358.97</v>
      </c>
      <c r="H495" s="351">
        <v>0</v>
      </c>
      <c r="I495" s="894" t="s">
        <v>2843</v>
      </c>
      <c r="J495" s="894" t="s">
        <v>839</v>
      </c>
      <c r="K495" s="894" t="s">
        <v>2523</v>
      </c>
      <c r="L495" s="894" t="s">
        <v>874</v>
      </c>
      <c r="M495" s="894" t="s">
        <v>875</v>
      </c>
      <c r="O495" s="894" t="s">
        <v>777</v>
      </c>
      <c r="P495" s="894" t="s">
        <v>777</v>
      </c>
      <c r="Q495" s="894" t="s">
        <v>2400</v>
      </c>
      <c r="R495" s="894" t="s">
        <v>839</v>
      </c>
      <c r="S495" s="894" t="s">
        <v>779</v>
      </c>
      <c r="T495" s="894" t="s">
        <v>780</v>
      </c>
      <c r="U495" s="894" t="s">
        <v>877</v>
      </c>
      <c r="V495" s="894" t="s">
        <v>2287</v>
      </c>
      <c r="W495" s="894" t="s">
        <v>2843</v>
      </c>
      <c r="AA495" s="894" t="s">
        <v>2526</v>
      </c>
    </row>
    <row r="496" spans="1:27">
      <c r="A496" s="894" t="s">
        <v>2866</v>
      </c>
      <c r="B496" s="894" t="s">
        <v>2867</v>
      </c>
      <c r="C496" s="894" t="s">
        <v>2868</v>
      </c>
      <c r="D496" s="894" t="s">
        <v>2869</v>
      </c>
      <c r="E496" s="351">
        <v>6068.38</v>
      </c>
      <c r="F496" s="351">
        <v>5825.64</v>
      </c>
      <c r="G496" s="351">
        <v>242.74</v>
      </c>
      <c r="H496" s="351">
        <v>0</v>
      </c>
      <c r="I496" s="894" t="s">
        <v>2843</v>
      </c>
      <c r="J496" s="894" t="s">
        <v>839</v>
      </c>
      <c r="K496" s="894" t="s">
        <v>2523</v>
      </c>
      <c r="L496" s="894" t="s">
        <v>874</v>
      </c>
      <c r="M496" s="894" t="s">
        <v>875</v>
      </c>
      <c r="O496" s="894" t="s">
        <v>777</v>
      </c>
      <c r="P496" s="894" t="s">
        <v>777</v>
      </c>
      <c r="Q496" s="894" t="s">
        <v>2540</v>
      </c>
      <c r="R496" s="894" t="s">
        <v>839</v>
      </c>
      <c r="S496" s="894" t="s">
        <v>779</v>
      </c>
      <c r="T496" s="894" t="s">
        <v>780</v>
      </c>
      <c r="U496" s="894" t="s">
        <v>877</v>
      </c>
      <c r="V496" s="894" t="s">
        <v>2287</v>
      </c>
      <c r="W496" s="894" t="s">
        <v>2843</v>
      </c>
      <c r="AA496" s="894" t="s">
        <v>2526</v>
      </c>
    </row>
    <row r="497" spans="1:27">
      <c r="A497" s="894" t="s">
        <v>2870</v>
      </c>
      <c r="B497" s="894" t="s">
        <v>2871</v>
      </c>
      <c r="C497" s="894" t="s">
        <v>2872</v>
      </c>
      <c r="D497" s="894" t="s">
        <v>2873</v>
      </c>
      <c r="E497" s="351">
        <v>28717.95</v>
      </c>
      <c r="F497" s="351">
        <v>27569.23</v>
      </c>
      <c r="G497" s="351">
        <v>1148.72</v>
      </c>
      <c r="H497" s="351">
        <v>0</v>
      </c>
      <c r="I497" s="894" t="s">
        <v>2843</v>
      </c>
      <c r="J497" s="894" t="s">
        <v>839</v>
      </c>
      <c r="K497" s="894" t="s">
        <v>2523</v>
      </c>
      <c r="L497" s="894" t="s">
        <v>874</v>
      </c>
      <c r="M497" s="894" t="s">
        <v>875</v>
      </c>
      <c r="O497" s="894" t="s">
        <v>777</v>
      </c>
      <c r="P497" s="894" t="s">
        <v>777</v>
      </c>
      <c r="Q497" s="894" t="s">
        <v>2874</v>
      </c>
      <c r="R497" s="894" t="s">
        <v>839</v>
      </c>
      <c r="S497" s="894" t="s">
        <v>779</v>
      </c>
      <c r="T497" s="894" t="s">
        <v>780</v>
      </c>
      <c r="U497" s="894" t="s">
        <v>877</v>
      </c>
      <c r="V497" s="894" t="s">
        <v>2287</v>
      </c>
      <c r="W497" s="894" t="s">
        <v>2843</v>
      </c>
      <c r="AA497" s="894" t="s">
        <v>2526</v>
      </c>
    </row>
    <row r="498" spans="1:27">
      <c r="A498" s="894" t="s">
        <v>2875</v>
      </c>
      <c r="B498" s="894" t="s">
        <v>2876</v>
      </c>
      <c r="C498" s="894" t="s">
        <v>2877</v>
      </c>
      <c r="D498" s="894" t="s">
        <v>2878</v>
      </c>
      <c r="E498" s="351">
        <v>940.17</v>
      </c>
      <c r="F498" s="351">
        <v>902.56</v>
      </c>
      <c r="G498" s="351">
        <v>37.61</v>
      </c>
      <c r="H498" s="351">
        <v>0</v>
      </c>
      <c r="I498" s="894" t="s">
        <v>2843</v>
      </c>
      <c r="J498" s="894" t="s">
        <v>839</v>
      </c>
      <c r="K498" s="894" t="s">
        <v>2523</v>
      </c>
      <c r="L498" s="894" t="s">
        <v>874</v>
      </c>
      <c r="M498" s="894" t="s">
        <v>875</v>
      </c>
      <c r="O498" s="894" t="s">
        <v>777</v>
      </c>
      <c r="P498" s="894" t="s">
        <v>777</v>
      </c>
      <c r="Q498" s="894" t="s">
        <v>2879</v>
      </c>
      <c r="R498" s="894" t="s">
        <v>839</v>
      </c>
      <c r="S498" s="894" t="s">
        <v>779</v>
      </c>
      <c r="T498" s="894" t="s">
        <v>780</v>
      </c>
      <c r="U498" s="894" t="s">
        <v>877</v>
      </c>
      <c r="V498" s="894" t="s">
        <v>2287</v>
      </c>
      <c r="W498" s="894" t="s">
        <v>2843</v>
      </c>
      <c r="AA498" s="894" t="s">
        <v>2526</v>
      </c>
    </row>
    <row r="499" spans="1:27">
      <c r="A499" s="894" t="s">
        <v>2880</v>
      </c>
      <c r="B499" s="894" t="s">
        <v>2881</v>
      </c>
      <c r="C499" s="894" t="s">
        <v>2882</v>
      </c>
      <c r="D499" s="894" t="s">
        <v>2883</v>
      </c>
      <c r="E499" s="351">
        <v>33333.33</v>
      </c>
      <c r="F499" s="351">
        <v>32000</v>
      </c>
      <c r="G499" s="351">
        <v>1333.33</v>
      </c>
      <c r="H499" s="351">
        <v>0</v>
      </c>
      <c r="I499" s="894" t="s">
        <v>2843</v>
      </c>
      <c r="J499" s="894" t="s">
        <v>839</v>
      </c>
      <c r="K499" s="894" t="s">
        <v>2523</v>
      </c>
      <c r="L499" s="894" t="s">
        <v>874</v>
      </c>
      <c r="M499" s="894" t="s">
        <v>875</v>
      </c>
      <c r="O499" s="894" t="s">
        <v>777</v>
      </c>
      <c r="P499" s="894" t="s">
        <v>777</v>
      </c>
      <c r="Q499" s="894" t="s">
        <v>2884</v>
      </c>
      <c r="R499" s="894" t="s">
        <v>839</v>
      </c>
      <c r="S499" s="894" t="s">
        <v>779</v>
      </c>
      <c r="T499" s="894" t="s">
        <v>780</v>
      </c>
      <c r="U499" s="894" t="s">
        <v>877</v>
      </c>
      <c r="V499" s="894" t="s">
        <v>2287</v>
      </c>
      <c r="W499" s="894" t="s">
        <v>2843</v>
      </c>
      <c r="AA499" s="894" t="s">
        <v>2526</v>
      </c>
    </row>
    <row r="500" spans="1:27">
      <c r="A500" s="894" t="s">
        <v>2885</v>
      </c>
      <c r="B500" s="894" t="s">
        <v>2886</v>
      </c>
      <c r="C500" s="894" t="s">
        <v>2887</v>
      </c>
      <c r="D500" s="894" t="s">
        <v>2888</v>
      </c>
      <c r="E500" s="351">
        <v>3076.92</v>
      </c>
      <c r="F500" s="351">
        <v>2953.84</v>
      </c>
      <c r="G500" s="351">
        <v>123.08</v>
      </c>
      <c r="H500" s="351">
        <v>0</v>
      </c>
      <c r="I500" s="894" t="s">
        <v>2843</v>
      </c>
      <c r="J500" s="894" t="s">
        <v>839</v>
      </c>
      <c r="K500" s="894" t="s">
        <v>2523</v>
      </c>
      <c r="L500" s="894" t="s">
        <v>874</v>
      </c>
      <c r="M500" s="894" t="s">
        <v>875</v>
      </c>
      <c r="O500" s="894" t="s">
        <v>777</v>
      </c>
      <c r="P500" s="894" t="s">
        <v>777</v>
      </c>
      <c r="Q500" s="894" t="s">
        <v>1680</v>
      </c>
      <c r="R500" s="894" t="s">
        <v>839</v>
      </c>
      <c r="S500" s="894" t="s">
        <v>779</v>
      </c>
      <c r="T500" s="894" t="s">
        <v>780</v>
      </c>
      <c r="U500" s="894" t="s">
        <v>877</v>
      </c>
      <c r="V500" s="894" t="s">
        <v>2287</v>
      </c>
      <c r="W500" s="894" t="s">
        <v>2843</v>
      </c>
      <c r="AA500" s="894" t="s">
        <v>2526</v>
      </c>
    </row>
    <row r="501" spans="1:27">
      <c r="A501" s="894" t="s">
        <v>2889</v>
      </c>
      <c r="B501" s="894" t="s">
        <v>2890</v>
      </c>
      <c r="C501" s="894" t="s">
        <v>2891</v>
      </c>
      <c r="D501" s="894" t="s">
        <v>2892</v>
      </c>
      <c r="E501" s="351">
        <v>6239.32</v>
      </c>
      <c r="F501" s="351">
        <v>5989.75</v>
      </c>
      <c r="G501" s="351">
        <v>249.57</v>
      </c>
      <c r="H501" s="351">
        <v>0</v>
      </c>
      <c r="I501" s="894" t="s">
        <v>2843</v>
      </c>
      <c r="J501" s="894" t="s">
        <v>839</v>
      </c>
      <c r="K501" s="894" t="s">
        <v>2523</v>
      </c>
      <c r="L501" s="894" t="s">
        <v>874</v>
      </c>
      <c r="M501" s="894" t="s">
        <v>875</v>
      </c>
      <c r="O501" s="894" t="s">
        <v>777</v>
      </c>
      <c r="P501" s="894" t="s">
        <v>777</v>
      </c>
      <c r="Q501" s="894" t="s">
        <v>2893</v>
      </c>
      <c r="R501" s="894" t="s">
        <v>839</v>
      </c>
      <c r="S501" s="894" t="s">
        <v>779</v>
      </c>
      <c r="T501" s="894" t="s">
        <v>780</v>
      </c>
      <c r="U501" s="894" t="s">
        <v>877</v>
      </c>
      <c r="V501" s="894" t="s">
        <v>2287</v>
      </c>
      <c r="W501" s="894" t="s">
        <v>2843</v>
      </c>
      <c r="AA501" s="894" t="s">
        <v>2526</v>
      </c>
    </row>
    <row r="502" spans="1:27">
      <c r="A502" s="894" t="s">
        <v>2894</v>
      </c>
      <c r="B502" s="894" t="s">
        <v>2895</v>
      </c>
      <c r="C502" s="894" t="s">
        <v>2896</v>
      </c>
      <c r="D502" s="894" t="s">
        <v>2897</v>
      </c>
      <c r="E502" s="351">
        <v>20598.29</v>
      </c>
      <c r="F502" s="351">
        <v>19774.36</v>
      </c>
      <c r="G502" s="351">
        <v>823.93</v>
      </c>
      <c r="H502" s="351">
        <v>0</v>
      </c>
      <c r="I502" s="894" t="s">
        <v>2843</v>
      </c>
      <c r="J502" s="894" t="s">
        <v>839</v>
      </c>
      <c r="K502" s="894" t="s">
        <v>2523</v>
      </c>
      <c r="L502" s="894" t="s">
        <v>874</v>
      </c>
      <c r="M502" s="894" t="s">
        <v>875</v>
      </c>
      <c r="O502" s="894" t="s">
        <v>777</v>
      </c>
      <c r="P502" s="894" t="s">
        <v>777</v>
      </c>
      <c r="Q502" s="894" t="s">
        <v>2898</v>
      </c>
      <c r="R502" s="894" t="s">
        <v>839</v>
      </c>
      <c r="S502" s="894" t="s">
        <v>779</v>
      </c>
      <c r="T502" s="894" t="s">
        <v>780</v>
      </c>
      <c r="U502" s="894" t="s">
        <v>877</v>
      </c>
      <c r="V502" s="894" t="s">
        <v>2287</v>
      </c>
      <c r="W502" s="894" t="s">
        <v>2843</v>
      </c>
      <c r="AA502" s="894" t="s">
        <v>2526</v>
      </c>
    </row>
    <row r="503" spans="1:27">
      <c r="A503" s="894" t="s">
        <v>2899</v>
      </c>
      <c r="B503" s="894" t="s">
        <v>2900</v>
      </c>
      <c r="C503" s="894" t="s">
        <v>2901</v>
      </c>
      <c r="D503" s="894" t="s">
        <v>2902</v>
      </c>
      <c r="E503" s="351">
        <v>36239.32</v>
      </c>
      <c r="F503" s="351">
        <v>34789.75</v>
      </c>
      <c r="G503" s="351">
        <v>1449.57</v>
      </c>
      <c r="H503" s="351">
        <v>0</v>
      </c>
      <c r="I503" s="894" t="s">
        <v>2843</v>
      </c>
      <c r="J503" s="894" t="s">
        <v>839</v>
      </c>
      <c r="K503" s="894" t="s">
        <v>2523</v>
      </c>
      <c r="L503" s="894" t="s">
        <v>874</v>
      </c>
      <c r="M503" s="894" t="s">
        <v>875</v>
      </c>
      <c r="O503" s="894" t="s">
        <v>777</v>
      </c>
      <c r="P503" s="894" t="s">
        <v>777</v>
      </c>
      <c r="Q503" s="894" t="s">
        <v>2903</v>
      </c>
      <c r="R503" s="894" t="s">
        <v>839</v>
      </c>
      <c r="S503" s="894" t="s">
        <v>779</v>
      </c>
      <c r="T503" s="894" t="s">
        <v>780</v>
      </c>
      <c r="U503" s="894" t="s">
        <v>877</v>
      </c>
      <c r="V503" s="894" t="s">
        <v>2287</v>
      </c>
      <c r="W503" s="894" t="s">
        <v>2843</v>
      </c>
      <c r="AA503" s="894" t="s">
        <v>2526</v>
      </c>
    </row>
    <row r="504" spans="1:27">
      <c r="A504" s="894" t="s">
        <v>2904</v>
      </c>
      <c r="B504" s="894" t="s">
        <v>2905</v>
      </c>
      <c r="C504" s="894" t="s">
        <v>2906</v>
      </c>
      <c r="D504" s="894" t="s">
        <v>2907</v>
      </c>
      <c r="E504" s="351">
        <v>11880.34</v>
      </c>
      <c r="F504" s="351">
        <v>11405.13</v>
      </c>
      <c r="G504" s="351">
        <v>475.21</v>
      </c>
      <c r="H504" s="351">
        <v>0</v>
      </c>
      <c r="I504" s="894" t="s">
        <v>2843</v>
      </c>
      <c r="J504" s="894" t="s">
        <v>839</v>
      </c>
      <c r="K504" s="894" t="s">
        <v>2523</v>
      </c>
      <c r="L504" s="894" t="s">
        <v>874</v>
      </c>
      <c r="M504" s="894" t="s">
        <v>875</v>
      </c>
      <c r="O504" s="894" t="s">
        <v>777</v>
      </c>
      <c r="P504" s="894" t="s">
        <v>777</v>
      </c>
      <c r="Q504" s="894" t="s">
        <v>2908</v>
      </c>
      <c r="R504" s="894" t="s">
        <v>839</v>
      </c>
      <c r="S504" s="894" t="s">
        <v>779</v>
      </c>
      <c r="T504" s="894" t="s">
        <v>780</v>
      </c>
      <c r="U504" s="894" t="s">
        <v>877</v>
      </c>
      <c r="V504" s="894" t="s">
        <v>2287</v>
      </c>
      <c r="W504" s="894" t="s">
        <v>2843</v>
      </c>
      <c r="AA504" s="894" t="s">
        <v>2526</v>
      </c>
    </row>
    <row r="505" spans="1:27">
      <c r="A505" s="894" t="s">
        <v>2909</v>
      </c>
      <c r="B505" s="894" t="s">
        <v>2910</v>
      </c>
      <c r="C505" s="894" t="s">
        <v>2911</v>
      </c>
      <c r="D505" s="894" t="s">
        <v>2912</v>
      </c>
      <c r="E505" s="351">
        <v>92820.51</v>
      </c>
      <c r="F505" s="351">
        <v>89107.69</v>
      </c>
      <c r="G505" s="351">
        <v>3712.82</v>
      </c>
      <c r="H505" s="351">
        <v>0</v>
      </c>
      <c r="I505" s="894" t="s">
        <v>2843</v>
      </c>
      <c r="J505" s="894" t="s">
        <v>839</v>
      </c>
      <c r="K505" s="894" t="s">
        <v>2523</v>
      </c>
      <c r="L505" s="894" t="s">
        <v>874</v>
      </c>
      <c r="M505" s="894" t="s">
        <v>875</v>
      </c>
      <c r="O505" s="894" t="s">
        <v>777</v>
      </c>
      <c r="P505" s="894" t="s">
        <v>777</v>
      </c>
      <c r="Q505" s="894" t="s">
        <v>2913</v>
      </c>
      <c r="R505" s="894" t="s">
        <v>839</v>
      </c>
      <c r="S505" s="894" t="s">
        <v>779</v>
      </c>
      <c r="T505" s="894" t="s">
        <v>780</v>
      </c>
      <c r="U505" s="894" t="s">
        <v>877</v>
      </c>
      <c r="V505" s="894" t="s">
        <v>2287</v>
      </c>
      <c r="W505" s="894" t="s">
        <v>2843</v>
      </c>
      <c r="AA505" s="894" t="s">
        <v>2526</v>
      </c>
    </row>
    <row r="506" spans="1:27">
      <c r="A506" s="894" t="s">
        <v>2914</v>
      </c>
      <c r="B506" s="894" t="s">
        <v>2915</v>
      </c>
      <c r="C506" s="894" t="s">
        <v>2916</v>
      </c>
      <c r="D506" s="894" t="s">
        <v>2917</v>
      </c>
      <c r="E506" s="351">
        <v>68376.07</v>
      </c>
      <c r="F506" s="351">
        <v>65641.03</v>
      </c>
      <c r="G506" s="351">
        <v>2735.04</v>
      </c>
      <c r="H506" s="351">
        <v>0</v>
      </c>
      <c r="I506" s="894" t="s">
        <v>2843</v>
      </c>
      <c r="J506" s="894" t="s">
        <v>839</v>
      </c>
      <c r="K506" s="894" t="s">
        <v>2523</v>
      </c>
      <c r="L506" s="894" t="s">
        <v>874</v>
      </c>
      <c r="M506" s="894" t="s">
        <v>875</v>
      </c>
      <c r="O506" s="894" t="s">
        <v>777</v>
      </c>
      <c r="P506" s="894" t="s">
        <v>777</v>
      </c>
      <c r="Q506" s="894" t="s">
        <v>1134</v>
      </c>
      <c r="R506" s="894" t="s">
        <v>839</v>
      </c>
      <c r="S506" s="894" t="s">
        <v>779</v>
      </c>
      <c r="T506" s="894" t="s">
        <v>780</v>
      </c>
      <c r="U506" s="894" t="s">
        <v>877</v>
      </c>
      <c r="V506" s="894" t="s">
        <v>2287</v>
      </c>
      <c r="W506" s="894" t="s">
        <v>2843</v>
      </c>
      <c r="AA506" s="894" t="s">
        <v>2526</v>
      </c>
    </row>
    <row r="507" spans="1:27">
      <c r="A507" s="894" t="s">
        <v>2918</v>
      </c>
      <c r="B507" s="894" t="s">
        <v>2919</v>
      </c>
      <c r="C507" s="894" t="s">
        <v>2920</v>
      </c>
      <c r="D507" s="894" t="s">
        <v>2921</v>
      </c>
      <c r="E507" s="351">
        <v>14957.26</v>
      </c>
      <c r="F507" s="351">
        <v>14358.97</v>
      </c>
      <c r="G507" s="351">
        <v>598.29</v>
      </c>
      <c r="H507" s="351">
        <v>0</v>
      </c>
      <c r="I507" s="894" t="s">
        <v>2843</v>
      </c>
      <c r="J507" s="894" t="s">
        <v>839</v>
      </c>
      <c r="K507" s="894" t="s">
        <v>2523</v>
      </c>
      <c r="L507" s="894" t="s">
        <v>874</v>
      </c>
      <c r="M507" s="894" t="s">
        <v>875</v>
      </c>
      <c r="O507" s="894" t="s">
        <v>777</v>
      </c>
      <c r="P507" s="894" t="s">
        <v>777</v>
      </c>
      <c r="Q507" s="894" t="s">
        <v>2922</v>
      </c>
      <c r="R507" s="894" t="s">
        <v>839</v>
      </c>
      <c r="S507" s="894" t="s">
        <v>779</v>
      </c>
      <c r="T507" s="894" t="s">
        <v>780</v>
      </c>
      <c r="U507" s="894" t="s">
        <v>877</v>
      </c>
      <c r="V507" s="894" t="s">
        <v>2287</v>
      </c>
      <c r="W507" s="894" t="s">
        <v>2843</v>
      </c>
      <c r="AA507" s="894" t="s">
        <v>2526</v>
      </c>
    </row>
    <row r="508" spans="1:27">
      <c r="A508" s="894" t="s">
        <v>2923</v>
      </c>
      <c r="B508" s="894" t="s">
        <v>2924</v>
      </c>
      <c r="C508" s="894" t="s">
        <v>2925</v>
      </c>
      <c r="D508" s="894" t="s">
        <v>2926</v>
      </c>
      <c r="E508" s="351">
        <v>164572.65</v>
      </c>
      <c r="F508" s="351">
        <v>157989.74</v>
      </c>
      <c r="G508" s="351">
        <v>6582.91</v>
      </c>
      <c r="H508" s="351">
        <v>0</v>
      </c>
      <c r="I508" s="894" t="s">
        <v>2843</v>
      </c>
      <c r="J508" s="894" t="s">
        <v>839</v>
      </c>
      <c r="K508" s="894" t="s">
        <v>2523</v>
      </c>
      <c r="L508" s="894" t="s">
        <v>874</v>
      </c>
      <c r="M508" s="894" t="s">
        <v>875</v>
      </c>
      <c r="O508" s="894" t="s">
        <v>777</v>
      </c>
      <c r="P508" s="894" t="s">
        <v>777</v>
      </c>
      <c r="Q508" s="894" t="s">
        <v>2927</v>
      </c>
      <c r="R508" s="894" t="s">
        <v>839</v>
      </c>
      <c r="S508" s="894" t="s">
        <v>779</v>
      </c>
      <c r="T508" s="894" t="s">
        <v>780</v>
      </c>
      <c r="U508" s="894" t="s">
        <v>877</v>
      </c>
      <c r="V508" s="894" t="s">
        <v>2287</v>
      </c>
      <c r="W508" s="894" t="s">
        <v>2843</v>
      </c>
      <c r="AA508" s="894" t="s">
        <v>2526</v>
      </c>
    </row>
    <row r="509" spans="1:27">
      <c r="A509" s="894" t="s">
        <v>2928</v>
      </c>
      <c r="B509" s="894" t="s">
        <v>2929</v>
      </c>
      <c r="C509" s="894" t="s">
        <v>2930</v>
      </c>
      <c r="D509" s="894" t="s">
        <v>2931</v>
      </c>
      <c r="E509" s="351">
        <v>94743.59</v>
      </c>
      <c r="F509" s="351">
        <v>90953.85</v>
      </c>
      <c r="G509" s="351">
        <v>3789.74</v>
      </c>
      <c r="H509" s="351">
        <v>0</v>
      </c>
      <c r="I509" s="894" t="s">
        <v>2843</v>
      </c>
      <c r="J509" s="894" t="s">
        <v>839</v>
      </c>
      <c r="K509" s="894" t="s">
        <v>2523</v>
      </c>
      <c r="L509" s="894" t="s">
        <v>874</v>
      </c>
      <c r="M509" s="894" t="s">
        <v>875</v>
      </c>
      <c r="O509" s="894" t="s">
        <v>777</v>
      </c>
      <c r="P509" s="894" t="s">
        <v>777</v>
      </c>
      <c r="Q509" s="894" t="s">
        <v>2932</v>
      </c>
      <c r="R509" s="894" t="s">
        <v>839</v>
      </c>
      <c r="S509" s="894" t="s">
        <v>779</v>
      </c>
      <c r="T509" s="894" t="s">
        <v>780</v>
      </c>
      <c r="U509" s="894" t="s">
        <v>877</v>
      </c>
      <c r="V509" s="894" t="s">
        <v>2287</v>
      </c>
      <c r="W509" s="894" t="s">
        <v>2843</v>
      </c>
      <c r="AA509" s="894" t="s">
        <v>2526</v>
      </c>
    </row>
    <row r="510" spans="1:27">
      <c r="A510" s="894" t="s">
        <v>2933</v>
      </c>
      <c r="B510" s="894" t="s">
        <v>2934</v>
      </c>
      <c r="C510" s="894" t="s">
        <v>2935</v>
      </c>
      <c r="D510" s="894" t="s">
        <v>2936</v>
      </c>
      <c r="E510" s="351">
        <v>15042.74</v>
      </c>
      <c r="F510" s="351">
        <v>14441.03</v>
      </c>
      <c r="G510" s="351">
        <v>601.71</v>
      </c>
      <c r="H510" s="351">
        <v>0</v>
      </c>
      <c r="I510" s="894" t="s">
        <v>2843</v>
      </c>
      <c r="J510" s="894" t="s">
        <v>839</v>
      </c>
      <c r="K510" s="894" t="s">
        <v>2523</v>
      </c>
      <c r="L510" s="894" t="s">
        <v>874</v>
      </c>
      <c r="M510" s="894" t="s">
        <v>875</v>
      </c>
      <c r="O510" s="894" t="s">
        <v>777</v>
      </c>
      <c r="P510" s="894" t="s">
        <v>777</v>
      </c>
      <c r="Q510" s="894" t="s">
        <v>2937</v>
      </c>
      <c r="R510" s="894" t="s">
        <v>839</v>
      </c>
      <c r="S510" s="894" t="s">
        <v>779</v>
      </c>
      <c r="T510" s="894" t="s">
        <v>780</v>
      </c>
      <c r="U510" s="894" t="s">
        <v>877</v>
      </c>
      <c r="V510" s="894" t="s">
        <v>2287</v>
      </c>
      <c r="W510" s="894" t="s">
        <v>2843</v>
      </c>
      <c r="AA510" s="894" t="s">
        <v>2526</v>
      </c>
    </row>
    <row r="511" spans="1:27">
      <c r="A511" s="894" t="s">
        <v>2938</v>
      </c>
      <c r="B511" s="894" t="s">
        <v>2939</v>
      </c>
      <c r="C511" s="894" t="s">
        <v>2940</v>
      </c>
      <c r="D511" s="894" t="s">
        <v>2941</v>
      </c>
      <c r="E511" s="351">
        <v>104786.33</v>
      </c>
      <c r="F511" s="351">
        <v>100594.88</v>
      </c>
      <c r="G511" s="351">
        <v>4191.45</v>
      </c>
      <c r="H511" s="351">
        <v>0</v>
      </c>
      <c r="I511" s="894" t="s">
        <v>2843</v>
      </c>
      <c r="J511" s="894" t="s">
        <v>839</v>
      </c>
      <c r="K511" s="894" t="s">
        <v>2523</v>
      </c>
      <c r="L511" s="894" t="s">
        <v>874</v>
      </c>
      <c r="M511" s="894" t="s">
        <v>875</v>
      </c>
      <c r="O511" s="894" t="s">
        <v>777</v>
      </c>
      <c r="P511" s="894" t="s">
        <v>777</v>
      </c>
      <c r="Q511" s="894" t="s">
        <v>2942</v>
      </c>
      <c r="R511" s="894" t="s">
        <v>839</v>
      </c>
      <c r="S511" s="894" t="s">
        <v>779</v>
      </c>
      <c r="T511" s="894" t="s">
        <v>780</v>
      </c>
      <c r="U511" s="894" t="s">
        <v>877</v>
      </c>
      <c r="V511" s="894" t="s">
        <v>2287</v>
      </c>
      <c r="W511" s="894" t="s">
        <v>2843</v>
      </c>
      <c r="AA511" s="894" t="s">
        <v>2526</v>
      </c>
    </row>
    <row r="512" spans="1:27">
      <c r="A512" s="894" t="s">
        <v>2943</v>
      </c>
      <c r="B512" s="894" t="s">
        <v>2944</v>
      </c>
      <c r="C512" s="894" t="s">
        <v>2945</v>
      </c>
      <c r="D512" s="894" t="s">
        <v>2946</v>
      </c>
      <c r="E512" s="351">
        <v>5128.21</v>
      </c>
      <c r="F512" s="351">
        <v>4923.08</v>
      </c>
      <c r="G512" s="351">
        <v>205.13</v>
      </c>
      <c r="H512" s="351">
        <v>0</v>
      </c>
      <c r="I512" s="894" t="s">
        <v>2843</v>
      </c>
      <c r="J512" s="894" t="s">
        <v>839</v>
      </c>
      <c r="K512" s="894" t="s">
        <v>2523</v>
      </c>
      <c r="L512" s="894" t="s">
        <v>874</v>
      </c>
      <c r="M512" s="894" t="s">
        <v>875</v>
      </c>
      <c r="O512" s="894" t="s">
        <v>777</v>
      </c>
      <c r="P512" s="894" t="s">
        <v>777</v>
      </c>
      <c r="Q512" s="894" t="s">
        <v>1121</v>
      </c>
      <c r="R512" s="894" t="s">
        <v>839</v>
      </c>
      <c r="S512" s="894" t="s">
        <v>779</v>
      </c>
      <c r="T512" s="894" t="s">
        <v>780</v>
      </c>
      <c r="U512" s="894" t="s">
        <v>877</v>
      </c>
      <c r="V512" s="894" t="s">
        <v>2287</v>
      </c>
      <c r="W512" s="894" t="s">
        <v>2843</v>
      </c>
      <c r="AA512" s="894" t="s">
        <v>2526</v>
      </c>
    </row>
    <row r="513" spans="1:27">
      <c r="A513" s="894" t="s">
        <v>2947</v>
      </c>
      <c r="B513" s="894" t="s">
        <v>2948</v>
      </c>
      <c r="C513" s="894" t="s">
        <v>2949</v>
      </c>
      <c r="D513" s="894" t="s">
        <v>2950</v>
      </c>
      <c r="E513" s="351">
        <v>10940.17</v>
      </c>
      <c r="F513" s="351">
        <v>10502.56</v>
      </c>
      <c r="G513" s="351">
        <v>437.61</v>
      </c>
      <c r="H513" s="351">
        <v>0</v>
      </c>
      <c r="I513" s="894" t="s">
        <v>2843</v>
      </c>
      <c r="J513" s="894" t="s">
        <v>839</v>
      </c>
      <c r="K513" s="894" t="s">
        <v>2523</v>
      </c>
      <c r="L513" s="894" t="s">
        <v>874</v>
      </c>
      <c r="M513" s="894" t="s">
        <v>875</v>
      </c>
      <c r="O513" s="894" t="s">
        <v>777</v>
      </c>
      <c r="P513" s="894" t="s">
        <v>777</v>
      </c>
      <c r="Q513" s="894" t="s">
        <v>1035</v>
      </c>
      <c r="R513" s="894" t="s">
        <v>839</v>
      </c>
      <c r="S513" s="894" t="s">
        <v>779</v>
      </c>
      <c r="T513" s="894" t="s">
        <v>780</v>
      </c>
      <c r="U513" s="894" t="s">
        <v>877</v>
      </c>
      <c r="V513" s="894" t="s">
        <v>2287</v>
      </c>
      <c r="W513" s="894" t="s">
        <v>2843</v>
      </c>
      <c r="AA513" s="894" t="s">
        <v>2526</v>
      </c>
    </row>
    <row r="514" spans="1:27">
      <c r="A514" s="894" t="s">
        <v>2951</v>
      </c>
      <c r="B514" s="894" t="s">
        <v>2952</v>
      </c>
      <c r="C514" s="894" t="s">
        <v>2953</v>
      </c>
      <c r="D514" s="894" t="s">
        <v>2941</v>
      </c>
      <c r="E514" s="351">
        <v>49572.65</v>
      </c>
      <c r="F514" s="351">
        <v>47589.74</v>
      </c>
      <c r="G514" s="351">
        <v>1982.91</v>
      </c>
      <c r="H514" s="351">
        <v>0</v>
      </c>
      <c r="I514" s="894" t="s">
        <v>2843</v>
      </c>
      <c r="J514" s="894" t="s">
        <v>839</v>
      </c>
      <c r="K514" s="894" t="s">
        <v>2523</v>
      </c>
      <c r="L514" s="894" t="s">
        <v>874</v>
      </c>
      <c r="M514" s="894" t="s">
        <v>875</v>
      </c>
      <c r="O514" s="894" t="s">
        <v>777</v>
      </c>
      <c r="P514" s="894" t="s">
        <v>777</v>
      </c>
      <c r="Q514" s="894" t="s">
        <v>2954</v>
      </c>
      <c r="R514" s="894" t="s">
        <v>839</v>
      </c>
      <c r="S514" s="894" t="s">
        <v>779</v>
      </c>
      <c r="T514" s="894" t="s">
        <v>780</v>
      </c>
      <c r="U514" s="894" t="s">
        <v>877</v>
      </c>
      <c r="V514" s="894" t="s">
        <v>2287</v>
      </c>
      <c r="W514" s="894" t="s">
        <v>2843</v>
      </c>
      <c r="AA514" s="894" t="s">
        <v>2526</v>
      </c>
    </row>
    <row r="515" spans="1:27">
      <c r="A515" s="894" t="s">
        <v>2955</v>
      </c>
      <c r="B515" s="894" t="s">
        <v>2956</v>
      </c>
      <c r="C515" s="894" t="s">
        <v>2957</v>
      </c>
      <c r="D515" s="894" t="s">
        <v>2936</v>
      </c>
      <c r="E515" s="351">
        <v>7606.84</v>
      </c>
      <c r="F515" s="351">
        <v>7302.57</v>
      </c>
      <c r="G515" s="351">
        <v>304.27</v>
      </c>
      <c r="H515" s="351">
        <v>0</v>
      </c>
      <c r="I515" s="894" t="s">
        <v>2843</v>
      </c>
      <c r="J515" s="894" t="s">
        <v>839</v>
      </c>
      <c r="K515" s="894" t="s">
        <v>2523</v>
      </c>
      <c r="L515" s="894" t="s">
        <v>874</v>
      </c>
      <c r="M515" s="894" t="s">
        <v>875</v>
      </c>
      <c r="O515" s="894" t="s">
        <v>777</v>
      </c>
      <c r="P515" s="894" t="s">
        <v>777</v>
      </c>
      <c r="Q515" s="894" t="s">
        <v>2958</v>
      </c>
      <c r="R515" s="894" t="s">
        <v>839</v>
      </c>
      <c r="S515" s="894" t="s">
        <v>779</v>
      </c>
      <c r="T515" s="894" t="s">
        <v>780</v>
      </c>
      <c r="U515" s="894" t="s">
        <v>877</v>
      </c>
      <c r="V515" s="894" t="s">
        <v>2287</v>
      </c>
      <c r="W515" s="894" t="s">
        <v>2843</v>
      </c>
      <c r="AA515" s="894" t="s">
        <v>2526</v>
      </c>
    </row>
    <row r="516" spans="1:27">
      <c r="A516" s="894" t="s">
        <v>2959</v>
      </c>
      <c r="B516" s="894" t="s">
        <v>2960</v>
      </c>
      <c r="C516" s="894" t="s">
        <v>2961</v>
      </c>
      <c r="D516" s="894" t="s">
        <v>2962</v>
      </c>
      <c r="E516" s="351">
        <v>20512.82</v>
      </c>
      <c r="F516" s="351">
        <v>19692.31</v>
      </c>
      <c r="G516" s="351">
        <v>820.51</v>
      </c>
      <c r="H516" s="351">
        <v>0</v>
      </c>
      <c r="I516" s="894" t="s">
        <v>2843</v>
      </c>
      <c r="J516" s="894" t="s">
        <v>839</v>
      </c>
      <c r="K516" s="894" t="s">
        <v>2523</v>
      </c>
      <c r="L516" s="894" t="s">
        <v>874</v>
      </c>
      <c r="M516" s="894" t="s">
        <v>875</v>
      </c>
      <c r="O516" s="894" t="s">
        <v>777</v>
      </c>
      <c r="P516" s="894" t="s">
        <v>777</v>
      </c>
      <c r="Q516" s="894" t="s">
        <v>1504</v>
      </c>
      <c r="R516" s="894" t="s">
        <v>839</v>
      </c>
      <c r="S516" s="894" t="s">
        <v>779</v>
      </c>
      <c r="T516" s="894" t="s">
        <v>780</v>
      </c>
      <c r="U516" s="894" t="s">
        <v>877</v>
      </c>
      <c r="V516" s="894" t="s">
        <v>2287</v>
      </c>
      <c r="W516" s="894" t="s">
        <v>2843</v>
      </c>
      <c r="AA516" s="894" t="s">
        <v>2526</v>
      </c>
    </row>
    <row r="517" spans="1:27">
      <c r="A517" s="894" t="s">
        <v>2963</v>
      </c>
      <c r="B517" s="894" t="s">
        <v>2964</v>
      </c>
      <c r="C517" s="894" t="s">
        <v>2965</v>
      </c>
      <c r="D517" s="894" t="s">
        <v>2966</v>
      </c>
      <c r="E517" s="351">
        <v>6239.32</v>
      </c>
      <c r="F517" s="351">
        <v>5989.75</v>
      </c>
      <c r="G517" s="351">
        <v>249.57</v>
      </c>
      <c r="H517" s="351">
        <v>0</v>
      </c>
      <c r="I517" s="894" t="s">
        <v>2843</v>
      </c>
      <c r="J517" s="894" t="s">
        <v>839</v>
      </c>
      <c r="K517" s="894" t="s">
        <v>2523</v>
      </c>
      <c r="L517" s="894" t="s">
        <v>874</v>
      </c>
      <c r="M517" s="894" t="s">
        <v>875</v>
      </c>
      <c r="O517" s="894" t="s">
        <v>777</v>
      </c>
      <c r="P517" s="894" t="s">
        <v>777</v>
      </c>
      <c r="Q517" s="894" t="s">
        <v>2893</v>
      </c>
      <c r="R517" s="894" t="s">
        <v>839</v>
      </c>
      <c r="S517" s="894" t="s">
        <v>779</v>
      </c>
      <c r="T517" s="894" t="s">
        <v>780</v>
      </c>
      <c r="U517" s="894" t="s">
        <v>877</v>
      </c>
      <c r="V517" s="894" t="s">
        <v>2287</v>
      </c>
      <c r="W517" s="894" t="s">
        <v>2843</v>
      </c>
      <c r="AA517" s="894" t="s">
        <v>2526</v>
      </c>
    </row>
    <row r="518" spans="1:27">
      <c r="A518" s="894" t="s">
        <v>2967</v>
      </c>
      <c r="B518" s="894" t="s">
        <v>2968</v>
      </c>
      <c r="C518" s="894" t="s">
        <v>2969</v>
      </c>
      <c r="D518" s="894" t="s">
        <v>2970</v>
      </c>
      <c r="E518" s="351">
        <v>6410.26</v>
      </c>
      <c r="F518" s="351">
        <v>6153.85</v>
      </c>
      <c r="G518" s="351">
        <v>256.41</v>
      </c>
      <c r="H518" s="351">
        <v>0</v>
      </c>
      <c r="I518" s="894" t="s">
        <v>2843</v>
      </c>
      <c r="J518" s="894" t="s">
        <v>839</v>
      </c>
      <c r="K518" s="894" t="s">
        <v>2523</v>
      </c>
      <c r="L518" s="894" t="s">
        <v>874</v>
      </c>
      <c r="M518" s="894" t="s">
        <v>875</v>
      </c>
      <c r="O518" s="894" t="s">
        <v>777</v>
      </c>
      <c r="P518" s="894" t="s">
        <v>777</v>
      </c>
      <c r="Q518" s="894" t="s">
        <v>2971</v>
      </c>
      <c r="R518" s="894" t="s">
        <v>839</v>
      </c>
      <c r="S518" s="894" t="s">
        <v>779</v>
      </c>
      <c r="T518" s="894" t="s">
        <v>780</v>
      </c>
      <c r="U518" s="894" t="s">
        <v>877</v>
      </c>
      <c r="V518" s="894" t="s">
        <v>782</v>
      </c>
      <c r="W518" s="894" t="s">
        <v>2124</v>
      </c>
      <c r="AA518" s="894" t="s">
        <v>2526</v>
      </c>
    </row>
    <row r="519" spans="1:27">
      <c r="A519" s="894" t="s">
        <v>2972</v>
      </c>
      <c r="B519" s="894" t="s">
        <v>2973</v>
      </c>
      <c r="C519" s="894" t="s">
        <v>2974</v>
      </c>
      <c r="D519" s="894" t="s">
        <v>2970</v>
      </c>
      <c r="E519" s="351">
        <v>6410.26</v>
      </c>
      <c r="F519" s="351">
        <v>6153.85</v>
      </c>
      <c r="G519" s="351">
        <v>256.41</v>
      </c>
      <c r="H519" s="351">
        <v>0</v>
      </c>
      <c r="I519" s="894" t="s">
        <v>2843</v>
      </c>
      <c r="J519" s="894" t="s">
        <v>839</v>
      </c>
      <c r="K519" s="894" t="s">
        <v>2523</v>
      </c>
      <c r="L519" s="894" t="s">
        <v>874</v>
      </c>
      <c r="M519" s="894" t="s">
        <v>875</v>
      </c>
      <c r="O519" s="894" t="s">
        <v>777</v>
      </c>
      <c r="P519" s="894" t="s">
        <v>777</v>
      </c>
      <c r="Q519" s="894" t="s">
        <v>2971</v>
      </c>
      <c r="R519" s="894" t="s">
        <v>839</v>
      </c>
      <c r="S519" s="894" t="s">
        <v>779</v>
      </c>
      <c r="T519" s="894" t="s">
        <v>780</v>
      </c>
      <c r="U519" s="894" t="s">
        <v>877</v>
      </c>
      <c r="V519" s="894" t="s">
        <v>782</v>
      </c>
      <c r="W519" s="894" t="s">
        <v>2124</v>
      </c>
      <c r="AA519" s="894" t="s">
        <v>2526</v>
      </c>
    </row>
    <row r="520" spans="1:27">
      <c r="A520" s="894" t="s">
        <v>2975</v>
      </c>
      <c r="B520" s="894" t="s">
        <v>2976</v>
      </c>
      <c r="C520" s="894" t="s">
        <v>2977</v>
      </c>
      <c r="D520" s="894" t="s">
        <v>2970</v>
      </c>
      <c r="E520" s="351">
        <v>6410.25</v>
      </c>
      <c r="F520" s="351">
        <v>6153.84</v>
      </c>
      <c r="G520" s="351">
        <v>256.41</v>
      </c>
      <c r="H520" s="351">
        <v>0</v>
      </c>
      <c r="I520" s="894" t="s">
        <v>2843</v>
      </c>
      <c r="J520" s="894" t="s">
        <v>839</v>
      </c>
      <c r="K520" s="894" t="s">
        <v>2523</v>
      </c>
      <c r="L520" s="894" t="s">
        <v>874</v>
      </c>
      <c r="M520" s="894" t="s">
        <v>875</v>
      </c>
      <c r="O520" s="894" t="s">
        <v>777</v>
      </c>
      <c r="P520" s="894" t="s">
        <v>777</v>
      </c>
      <c r="Q520" s="894" t="s">
        <v>2971</v>
      </c>
      <c r="R520" s="894" t="s">
        <v>839</v>
      </c>
      <c r="S520" s="894" t="s">
        <v>779</v>
      </c>
      <c r="T520" s="894" t="s">
        <v>780</v>
      </c>
      <c r="U520" s="894" t="s">
        <v>877</v>
      </c>
      <c r="V520" s="894" t="s">
        <v>782</v>
      </c>
      <c r="W520" s="894" t="s">
        <v>2124</v>
      </c>
      <c r="AA520" s="894" t="s">
        <v>2526</v>
      </c>
    </row>
    <row r="521" spans="1:27">
      <c r="A521" s="894" t="s">
        <v>2978</v>
      </c>
      <c r="B521" s="894" t="s">
        <v>2979</v>
      </c>
      <c r="C521" s="894" t="s">
        <v>2980</v>
      </c>
      <c r="D521" s="894" t="s">
        <v>2860</v>
      </c>
      <c r="E521" s="351">
        <v>10085.47</v>
      </c>
      <c r="F521" s="351">
        <v>9682.05</v>
      </c>
      <c r="G521" s="351">
        <v>403.42</v>
      </c>
      <c r="H521" s="351">
        <v>0</v>
      </c>
      <c r="I521" s="894" t="s">
        <v>2843</v>
      </c>
      <c r="J521" s="894" t="s">
        <v>839</v>
      </c>
      <c r="K521" s="894" t="s">
        <v>2523</v>
      </c>
      <c r="L521" s="894" t="s">
        <v>874</v>
      </c>
      <c r="M521" s="894" t="s">
        <v>875</v>
      </c>
      <c r="O521" s="894" t="s">
        <v>777</v>
      </c>
      <c r="P521" s="894" t="s">
        <v>777</v>
      </c>
      <c r="Q521" s="894" t="s">
        <v>1773</v>
      </c>
      <c r="R521" s="894" t="s">
        <v>839</v>
      </c>
      <c r="S521" s="894" t="s">
        <v>779</v>
      </c>
      <c r="T521" s="894" t="s">
        <v>780</v>
      </c>
      <c r="U521" s="894" t="s">
        <v>877</v>
      </c>
      <c r="V521" s="894" t="s">
        <v>782</v>
      </c>
      <c r="W521" s="894" t="s">
        <v>2124</v>
      </c>
      <c r="AA521" s="894" t="s">
        <v>2526</v>
      </c>
    </row>
    <row r="522" spans="1:27">
      <c r="A522" s="894" t="s">
        <v>2981</v>
      </c>
      <c r="B522" s="894" t="s">
        <v>2982</v>
      </c>
      <c r="C522" s="894" t="s">
        <v>2983</v>
      </c>
      <c r="D522" s="894" t="s">
        <v>2888</v>
      </c>
      <c r="E522" s="351">
        <v>3247.86</v>
      </c>
      <c r="F522" s="351">
        <v>3117.95</v>
      </c>
      <c r="G522" s="351">
        <v>129.91</v>
      </c>
      <c r="H522" s="351">
        <v>0</v>
      </c>
      <c r="I522" s="894" t="s">
        <v>2843</v>
      </c>
      <c r="J522" s="894" t="s">
        <v>839</v>
      </c>
      <c r="K522" s="894" t="s">
        <v>2523</v>
      </c>
      <c r="L522" s="894" t="s">
        <v>874</v>
      </c>
      <c r="M522" s="894" t="s">
        <v>875</v>
      </c>
      <c r="O522" s="894" t="s">
        <v>777</v>
      </c>
      <c r="P522" s="894" t="s">
        <v>777</v>
      </c>
      <c r="Q522" s="894" t="s">
        <v>1145</v>
      </c>
      <c r="R522" s="894" t="s">
        <v>839</v>
      </c>
      <c r="S522" s="894" t="s">
        <v>779</v>
      </c>
      <c r="T522" s="894" t="s">
        <v>780</v>
      </c>
      <c r="U522" s="894" t="s">
        <v>877</v>
      </c>
      <c r="V522" s="894" t="s">
        <v>782</v>
      </c>
      <c r="W522" s="894" t="s">
        <v>2124</v>
      </c>
      <c r="AA522" s="894" t="s">
        <v>2526</v>
      </c>
    </row>
    <row r="523" spans="1:27">
      <c r="A523" s="894" t="s">
        <v>2984</v>
      </c>
      <c r="B523" s="894" t="s">
        <v>2985</v>
      </c>
      <c r="C523" s="894" t="s">
        <v>2986</v>
      </c>
      <c r="D523" s="894" t="s">
        <v>2987</v>
      </c>
      <c r="E523" s="351">
        <v>4273.5</v>
      </c>
      <c r="F523" s="351">
        <v>4102.56</v>
      </c>
      <c r="G523" s="351">
        <v>170.94</v>
      </c>
      <c r="H523" s="351">
        <v>0</v>
      </c>
      <c r="I523" s="894" t="s">
        <v>2843</v>
      </c>
      <c r="J523" s="894" t="s">
        <v>839</v>
      </c>
      <c r="K523" s="894" t="s">
        <v>2523</v>
      </c>
      <c r="L523" s="894" t="s">
        <v>874</v>
      </c>
      <c r="M523" s="894" t="s">
        <v>875</v>
      </c>
      <c r="O523" s="894" t="s">
        <v>777</v>
      </c>
      <c r="P523" s="894" t="s">
        <v>777</v>
      </c>
      <c r="Q523" s="894" t="s">
        <v>1351</v>
      </c>
      <c r="R523" s="894" t="s">
        <v>839</v>
      </c>
      <c r="S523" s="894" t="s">
        <v>779</v>
      </c>
      <c r="T523" s="894" t="s">
        <v>780</v>
      </c>
      <c r="U523" s="894" t="s">
        <v>877</v>
      </c>
      <c r="V523" s="894" t="s">
        <v>782</v>
      </c>
      <c r="W523" s="894" t="s">
        <v>2124</v>
      </c>
      <c r="AA523" s="894" t="s">
        <v>2526</v>
      </c>
    </row>
    <row r="524" spans="1:27">
      <c r="A524" s="894" t="s">
        <v>2988</v>
      </c>
      <c r="B524" s="894" t="s">
        <v>2989</v>
      </c>
      <c r="C524" s="894" t="s">
        <v>2990</v>
      </c>
      <c r="D524" s="894" t="s">
        <v>2987</v>
      </c>
      <c r="E524" s="351">
        <v>4273.5</v>
      </c>
      <c r="F524" s="351">
        <v>4102.56</v>
      </c>
      <c r="G524" s="351">
        <v>170.94</v>
      </c>
      <c r="H524" s="351">
        <v>0</v>
      </c>
      <c r="I524" s="894" t="s">
        <v>2843</v>
      </c>
      <c r="J524" s="894" t="s">
        <v>839</v>
      </c>
      <c r="K524" s="894" t="s">
        <v>2523</v>
      </c>
      <c r="L524" s="894" t="s">
        <v>874</v>
      </c>
      <c r="M524" s="894" t="s">
        <v>875</v>
      </c>
      <c r="O524" s="894" t="s">
        <v>777</v>
      </c>
      <c r="P524" s="894" t="s">
        <v>777</v>
      </c>
      <c r="Q524" s="894" t="s">
        <v>1351</v>
      </c>
      <c r="R524" s="894" t="s">
        <v>839</v>
      </c>
      <c r="S524" s="894" t="s">
        <v>779</v>
      </c>
      <c r="T524" s="894" t="s">
        <v>780</v>
      </c>
      <c r="U524" s="894" t="s">
        <v>877</v>
      </c>
      <c r="V524" s="894" t="s">
        <v>782</v>
      </c>
      <c r="W524" s="894" t="s">
        <v>2124</v>
      </c>
      <c r="AA524" s="894" t="s">
        <v>2526</v>
      </c>
    </row>
    <row r="525" spans="1:27">
      <c r="A525" s="894" t="s">
        <v>2991</v>
      </c>
      <c r="B525" s="894" t="s">
        <v>2992</v>
      </c>
      <c r="C525" s="894" t="s">
        <v>2993</v>
      </c>
      <c r="D525" s="894" t="s">
        <v>2987</v>
      </c>
      <c r="E525" s="351">
        <v>4273.5</v>
      </c>
      <c r="F525" s="351">
        <v>4102.56</v>
      </c>
      <c r="G525" s="351">
        <v>170.94</v>
      </c>
      <c r="H525" s="351">
        <v>0</v>
      </c>
      <c r="I525" s="894" t="s">
        <v>2843</v>
      </c>
      <c r="J525" s="894" t="s">
        <v>839</v>
      </c>
      <c r="K525" s="894" t="s">
        <v>2523</v>
      </c>
      <c r="L525" s="894" t="s">
        <v>874</v>
      </c>
      <c r="M525" s="894" t="s">
        <v>875</v>
      </c>
      <c r="O525" s="894" t="s">
        <v>777</v>
      </c>
      <c r="P525" s="894" t="s">
        <v>777</v>
      </c>
      <c r="Q525" s="894" t="s">
        <v>1351</v>
      </c>
      <c r="R525" s="894" t="s">
        <v>839</v>
      </c>
      <c r="S525" s="894" t="s">
        <v>779</v>
      </c>
      <c r="T525" s="894" t="s">
        <v>780</v>
      </c>
      <c r="U525" s="894" t="s">
        <v>877</v>
      </c>
      <c r="V525" s="894" t="s">
        <v>782</v>
      </c>
      <c r="W525" s="894" t="s">
        <v>2124</v>
      </c>
      <c r="AA525" s="894" t="s">
        <v>2526</v>
      </c>
    </row>
    <row r="526" spans="1:27">
      <c r="A526" s="894" t="s">
        <v>2994</v>
      </c>
      <c r="B526" s="894" t="s">
        <v>2995</v>
      </c>
      <c r="C526" s="894" t="s">
        <v>2996</v>
      </c>
      <c r="D526" s="894" t="s">
        <v>2987</v>
      </c>
      <c r="E526" s="351">
        <v>4273.52</v>
      </c>
      <c r="F526" s="351">
        <v>4102.58</v>
      </c>
      <c r="G526" s="351">
        <v>170.94</v>
      </c>
      <c r="H526" s="351">
        <v>0</v>
      </c>
      <c r="I526" s="894" t="s">
        <v>2843</v>
      </c>
      <c r="J526" s="894" t="s">
        <v>839</v>
      </c>
      <c r="K526" s="894" t="s">
        <v>2523</v>
      </c>
      <c r="L526" s="894" t="s">
        <v>874</v>
      </c>
      <c r="M526" s="894" t="s">
        <v>875</v>
      </c>
      <c r="O526" s="894" t="s">
        <v>777</v>
      </c>
      <c r="P526" s="894" t="s">
        <v>777</v>
      </c>
      <c r="Q526" s="894" t="s">
        <v>1351</v>
      </c>
      <c r="R526" s="894" t="s">
        <v>839</v>
      </c>
      <c r="S526" s="894" t="s">
        <v>779</v>
      </c>
      <c r="T526" s="894" t="s">
        <v>780</v>
      </c>
      <c r="U526" s="894" t="s">
        <v>877</v>
      </c>
      <c r="V526" s="894" t="s">
        <v>782</v>
      </c>
      <c r="W526" s="894" t="s">
        <v>2124</v>
      </c>
      <c r="AA526" s="894" t="s">
        <v>2526</v>
      </c>
    </row>
    <row r="527" spans="1:27">
      <c r="A527" s="894" t="s">
        <v>2997</v>
      </c>
      <c r="B527" s="894" t="s">
        <v>2998</v>
      </c>
      <c r="C527" s="894" t="s">
        <v>2999</v>
      </c>
      <c r="D527" s="894" t="s">
        <v>3000</v>
      </c>
      <c r="E527" s="351">
        <v>1538.46</v>
      </c>
      <c r="F527" s="351">
        <v>1476.93</v>
      </c>
      <c r="G527" s="351">
        <v>61.53</v>
      </c>
      <c r="H527" s="351">
        <v>0</v>
      </c>
      <c r="I527" s="894" t="s">
        <v>2843</v>
      </c>
      <c r="J527" s="894" t="s">
        <v>839</v>
      </c>
      <c r="K527" s="894" t="s">
        <v>2523</v>
      </c>
      <c r="L527" s="894" t="s">
        <v>874</v>
      </c>
      <c r="M527" s="894" t="s">
        <v>875</v>
      </c>
      <c r="O527" s="894" t="s">
        <v>777</v>
      </c>
      <c r="P527" s="894" t="s">
        <v>777</v>
      </c>
      <c r="Q527" s="894" t="s">
        <v>3001</v>
      </c>
      <c r="R527" s="894" t="s">
        <v>839</v>
      </c>
      <c r="S527" s="894" t="s">
        <v>779</v>
      </c>
      <c r="T527" s="894" t="s">
        <v>780</v>
      </c>
      <c r="U527" s="894" t="s">
        <v>877</v>
      </c>
      <c r="V527" s="894" t="s">
        <v>782</v>
      </c>
      <c r="W527" s="894" t="s">
        <v>2124</v>
      </c>
      <c r="AA527" s="894" t="s">
        <v>2526</v>
      </c>
    </row>
    <row r="528" spans="1:27">
      <c r="A528" s="894" t="s">
        <v>3002</v>
      </c>
      <c r="B528" s="894" t="s">
        <v>3003</v>
      </c>
      <c r="C528" s="894" t="s">
        <v>3004</v>
      </c>
      <c r="D528" s="894" t="s">
        <v>3000</v>
      </c>
      <c r="E528" s="351">
        <v>1538.46</v>
      </c>
      <c r="F528" s="351">
        <v>1476.93</v>
      </c>
      <c r="G528" s="351">
        <v>61.53</v>
      </c>
      <c r="H528" s="351">
        <v>0</v>
      </c>
      <c r="I528" s="894" t="s">
        <v>2843</v>
      </c>
      <c r="J528" s="894" t="s">
        <v>839</v>
      </c>
      <c r="K528" s="894" t="s">
        <v>2523</v>
      </c>
      <c r="L528" s="894" t="s">
        <v>874</v>
      </c>
      <c r="M528" s="894" t="s">
        <v>875</v>
      </c>
      <c r="O528" s="894" t="s">
        <v>777</v>
      </c>
      <c r="P528" s="894" t="s">
        <v>777</v>
      </c>
      <c r="Q528" s="894" t="s">
        <v>3001</v>
      </c>
      <c r="R528" s="894" t="s">
        <v>839</v>
      </c>
      <c r="S528" s="894" t="s">
        <v>779</v>
      </c>
      <c r="T528" s="894" t="s">
        <v>780</v>
      </c>
      <c r="U528" s="894" t="s">
        <v>877</v>
      </c>
      <c r="V528" s="894" t="s">
        <v>782</v>
      </c>
      <c r="W528" s="894" t="s">
        <v>2124</v>
      </c>
      <c r="AA528" s="894" t="s">
        <v>2526</v>
      </c>
    </row>
    <row r="529" spans="1:27">
      <c r="A529" s="894" t="s">
        <v>3005</v>
      </c>
      <c r="B529" s="894" t="s">
        <v>3006</v>
      </c>
      <c r="C529" s="894" t="s">
        <v>3007</v>
      </c>
      <c r="D529" s="894" t="s">
        <v>3000</v>
      </c>
      <c r="E529" s="351">
        <v>1538.46</v>
      </c>
      <c r="F529" s="351">
        <v>1476.93</v>
      </c>
      <c r="G529" s="351">
        <v>61.53</v>
      </c>
      <c r="H529" s="351">
        <v>0</v>
      </c>
      <c r="I529" s="894" t="s">
        <v>2843</v>
      </c>
      <c r="J529" s="894" t="s">
        <v>839</v>
      </c>
      <c r="K529" s="894" t="s">
        <v>2523</v>
      </c>
      <c r="L529" s="894" t="s">
        <v>874</v>
      </c>
      <c r="M529" s="894" t="s">
        <v>875</v>
      </c>
      <c r="O529" s="894" t="s">
        <v>777</v>
      </c>
      <c r="P529" s="894" t="s">
        <v>777</v>
      </c>
      <c r="Q529" s="894" t="s">
        <v>3001</v>
      </c>
      <c r="R529" s="894" t="s">
        <v>839</v>
      </c>
      <c r="S529" s="894" t="s">
        <v>779</v>
      </c>
      <c r="T529" s="894" t="s">
        <v>780</v>
      </c>
      <c r="U529" s="894" t="s">
        <v>877</v>
      </c>
      <c r="V529" s="894" t="s">
        <v>782</v>
      </c>
      <c r="W529" s="894" t="s">
        <v>2124</v>
      </c>
      <c r="AA529" s="894" t="s">
        <v>2526</v>
      </c>
    </row>
    <row r="530" spans="1:27">
      <c r="A530" s="894" t="s">
        <v>3008</v>
      </c>
      <c r="B530" s="894" t="s">
        <v>3009</v>
      </c>
      <c r="C530" s="894" t="s">
        <v>3010</v>
      </c>
      <c r="D530" s="894" t="s">
        <v>3011</v>
      </c>
      <c r="E530" s="351">
        <v>46153.85</v>
      </c>
      <c r="F530" s="351">
        <v>44307.7</v>
      </c>
      <c r="G530" s="351">
        <v>1846.15</v>
      </c>
      <c r="H530" s="351">
        <v>0</v>
      </c>
      <c r="I530" s="894" t="s">
        <v>3012</v>
      </c>
      <c r="J530" s="894" t="s">
        <v>839</v>
      </c>
      <c r="K530" s="894" t="s">
        <v>2523</v>
      </c>
      <c r="L530" s="894" t="s">
        <v>874</v>
      </c>
      <c r="M530" s="894" t="s">
        <v>875</v>
      </c>
      <c r="O530" s="894" t="s">
        <v>777</v>
      </c>
      <c r="P530" s="894" t="s">
        <v>777</v>
      </c>
      <c r="Q530" s="894" t="s">
        <v>1128</v>
      </c>
      <c r="R530" s="894" t="s">
        <v>839</v>
      </c>
      <c r="S530" s="894" t="s">
        <v>779</v>
      </c>
      <c r="T530" s="894" t="s">
        <v>780</v>
      </c>
      <c r="U530" s="894" t="s">
        <v>877</v>
      </c>
      <c r="V530" s="894" t="s">
        <v>2287</v>
      </c>
      <c r="W530" s="894" t="s">
        <v>3012</v>
      </c>
      <c r="AA530" s="894" t="s">
        <v>2526</v>
      </c>
    </row>
    <row r="531" spans="1:27">
      <c r="A531" s="894" t="s">
        <v>3013</v>
      </c>
      <c r="B531" s="894" t="s">
        <v>3014</v>
      </c>
      <c r="C531" s="894" t="s">
        <v>1970</v>
      </c>
      <c r="D531" s="894" t="s">
        <v>3015</v>
      </c>
      <c r="E531" s="351">
        <v>21367.52</v>
      </c>
      <c r="F531" s="351">
        <v>20512.82</v>
      </c>
      <c r="G531" s="351">
        <v>854.7</v>
      </c>
      <c r="H531" s="351">
        <v>0</v>
      </c>
      <c r="I531" s="894" t="s">
        <v>3012</v>
      </c>
      <c r="J531" s="894" t="s">
        <v>839</v>
      </c>
      <c r="K531" s="894" t="s">
        <v>2523</v>
      </c>
      <c r="L531" s="894" t="s">
        <v>874</v>
      </c>
      <c r="M531" s="894" t="s">
        <v>875</v>
      </c>
      <c r="O531" s="894" t="s">
        <v>777</v>
      </c>
      <c r="P531" s="894" t="s">
        <v>777</v>
      </c>
      <c r="Q531" s="894" t="s">
        <v>3016</v>
      </c>
      <c r="R531" s="894" t="s">
        <v>839</v>
      </c>
      <c r="S531" s="894" t="s">
        <v>779</v>
      </c>
      <c r="T531" s="894" t="s">
        <v>780</v>
      </c>
      <c r="U531" s="894" t="s">
        <v>781</v>
      </c>
      <c r="V531" s="894" t="s">
        <v>2287</v>
      </c>
      <c r="W531" s="894" t="s">
        <v>3012</v>
      </c>
      <c r="AA531" s="894" t="s">
        <v>2526</v>
      </c>
    </row>
    <row r="532" spans="1:27">
      <c r="A532" s="894" t="s">
        <v>3017</v>
      </c>
      <c r="B532" s="894" t="s">
        <v>3018</v>
      </c>
      <c r="C532" s="894" t="s">
        <v>3019</v>
      </c>
      <c r="D532" s="894" t="s">
        <v>1961</v>
      </c>
      <c r="E532" s="351">
        <v>305726.5</v>
      </c>
      <c r="F532" s="351">
        <v>293497.44</v>
      </c>
      <c r="G532" s="351">
        <v>10500</v>
      </c>
      <c r="H532" s="351">
        <v>1729.06</v>
      </c>
      <c r="I532" s="894" t="s">
        <v>3012</v>
      </c>
      <c r="J532" s="894" t="s">
        <v>839</v>
      </c>
      <c r="K532" s="894" t="s">
        <v>2523</v>
      </c>
      <c r="L532" s="894" t="s">
        <v>874</v>
      </c>
      <c r="M532" s="894" t="s">
        <v>875</v>
      </c>
      <c r="O532" s="894" t="s">
        <v>777</v>
      </c>
      <c r="P532" s="894" t="s">
        <v>777</v>
      </c>
      <c r="Q532" s="894" t="s">
        <v>3020</v>
      </c>
      <c r="R532" s="894" t="s">
        <v>839</v>
      </c>
      <c r="S532" s="894" t="s">
        <v>779</v>
      </c>
      <c r="T532" s="894" t="s">
        <v>780</v>
      </c>
      <c r="U532" s="894" t="s">
        <v>877</v>
      </c>
      <c r="V532" s="894" t="s">
        <v>2287</v>
      </c>
      <c r="W532" s="894" t="s">
        <v>3012</v>
      </c>
      <c r="AA532" s="894" t="s">
        <v>2526</v>
      </c>
    </row>
    <row r="533" spans="1:27">
      <c r="A533" s="894" t="s">
        <v>3021</v>
      </c>
      <c r="B533" s="894" t="s">
        <v>3022</v>
      </c>
      <c r="C533" s="894" t="s">
        <v>1970</v>
      </c>
      <c r="D533" s="894" t="s">
        <v>1040</v>
      </c>
      <c r="E533" s="351">
        <v>33333.33</v>
      </c>
      <c r="F533" s="351">
        <v>32000</v>
      </c>
      <c r="G533" s="351">
        <v>1333.33</v>
      </c>
      <c r="H533" s="351">
        <v>0</v>
      </c>
      <c r="I533" s="894" t="s">
        <v>3012</v>
      </c>
      <c r="J533" s="894" t="s">
        <v>839</v>
      </c>
      <c r="K533" s="894" t="s">
        <v>2523</v>
      </c>
      <c r="L533" s="894" t="s">
        <v>874</v>
      </c>
      <c r="M533" s="894" t="s">
        <v>875</v>
      </c>
      <c r="O533" s="894" t="s">
        <v>777</v>
      </c>
      <c r="P533" s="894" t="s">
        <v>777</v>
      </c>
      <c r="Q533" s="894" t="s">
        <v>2884</v>
      </c>
      <c r="R533" s="894" t="s">
        <v>839</v>
      </c>
      <c r="S533" s="894" t="s">
        <v>779</v>
      </c>
      <c r="T533" s="894" t="s">
        <v>780</v>
      </c>
      <c r="U533" s="894" t="s">
        <v>877</v>
      </c>
      <c r="V533" s="894" t="s">
        <v>2287</v>
      </c>
      <c r="W533" s="894" t="s">
        <v>3012</v>
      </c>
      <c r="AA533" s="894" t="s">
        <v>2526</v>
      </c>
    </row>
    <row r="534" spans="1:27">
      <c r="A534" s="894" t="s">
        <v>3023</v>
      </c>
      <c r="B534" s="894" t="s">
        <v>3024</v>
      </c>
      <c r="C534" s="894" t="s">
        <v>3025</v>
      </c>
      <c r="D534" s="894" t="s">
        <v>1978</v>
      </c>
      <c r="E534" s="351">
        <v>69743.59</v>
      </c>
      <c r="F534" s="351">
        <v>66953.85</v>
      </c>
      <c r="G534" s="351">
        <v>2789.74</v>
      </c>
      <c r="H534" s="351">
        <v>0</v>
      </c>
      <c r="I534" s="894" t="s">
        <v>3012</v>
      </c>
      <c r="J534" s="894" t="s">
        <v>839</v>
      </c>
      <c r="K534" s="894" t="s">
        <v>2523</v>
      </c>
      <c r="L534" s="894" t="s">
        <v>874</v>
      </c>
      <c r="M534" s="894" t="s">
        <v>875</v>
      </c>
      <c r="O534" s="894" t="s">
        <v>777</v>
      </c>
      <c r="P534" s="894" t="s">
        <v>777</v>
      </c>
      <c r="Q534" s="894" t="s">
        <v>3026</v>
      </c>
      <c r="R534" s="894" t="s">
        <v>839</v>
      </c>
      <c r="S534" s="894" t="s">
        <v>779</v>
      </c>
      <c r="T534" s="894" t="s">
        <v>780</v>
      </c>
      <c r="U534" s="894" t="s">
        <v>877</v>
      </c>
      <c r="V534" s="894" t="s">
        <v>2287</v>
      </c>
      <c r="W534" s="894" t="s">
        <v>3012</v>
      </c>
      <c r="AA534" s="894" t="s">
        <v>2526</v>
      </c>
    </row>
    <row r="535" spans="1:27">
      <c r="A535" s="894" t="s">
        <v>3027</v>
      </c>
      <c r="B535" s="894" t="s">
        <v>3028</v>
      </c>
      <c r="C535" s="894" t="s">
        <v>3029</v>
      </c>
      <c r="D535" s="894" t="s">
        <v>3030</v>
      </c>
      <c r="E535" s="351">
        <v>51282.05</v>
      </c>
      <c r="F535" s="351">
        <v>49230.77</v>
      </c>
      <c r="G535" s="351">
        <v>2051.28</v>
      </c>
      <c r="H535" s="351">
        <v>0</v>
      </c>
      <c r="I535" s="894" t="s">
        <v>3012</v>
      </c>
      <c r="J535" s="894" t="s">
        <v>839</v>
      </c>
      <c r="K535" s="894" t="s">
        <v>2523</v>
      </c>
      <c r="L535" s="894" t="s">
        <v>874</v>
      </c>
      <c r="M535" s="894" t="s">
        <v>875</v>
      </c>
      <c r="O535" s="894" t="s">
        <v>777</v>
      </c>
      <c r="P535" s="894" t="s">
        <v>777</v>
      </c>
      <c r="Q535" s="894" t="s">
        <v>3031</v>
      </c>
      <c r="R535" s="894" t="s">
        <v>839</v>
      </c>
      <c r="S535" s="894" t="s">
        <v>779</v>
      </c>
      <c r="T535" s="894" t="s">
        <v>780</v>
      </c>
      <c r="U535" s="894" t="s">
        <v>877</v>
      </c>
      <c r="V535" s="894" t="s">
        <v>2287</v>
      </c>
      <c r="W535" s="894" t="s">
        <v>3012</v>
      </c>
      <c r="AA535" s="894" t="s">
        <v>2526</v>
      </c>
    </row>
    <row r="536" spans="1:27">
      <c r="A536" s="894" t="s">
        <v>3032</v>
      </c>
      <c r="B536" s="894" t="s">
        <v>3033</v>
      </c>
      <c r="C536" s="894" t="s">
        <v>3034</v>
      </c>
      <c r="D536" s="894" t="s">
        <v>3035</v>
      </c>
      <c r="E536" s="351">
        <v>27435.9</v>
      </c>
      <c r="F536" s="351">
        <v>26338.46</v>
      </c>
      <c r="G536" s="351">
        <v>1097.44</v>
      </c>
      <c r="H536" s="351">
        <v>0</v>
      </c>
      <c r="I536" s="894" t="s">
        <v>3012</v>
      </c>
      <c r="J536" s="894" t="s">
        <v>839</v>
      </c>
      <c r="K536" s="894" t="s">
        <v>2523</v>
      </c>
      <c r="L536" s="894" t="s">
        <v>874</v>
      </c>
      <c r="M536" s="894" t="s">
        <v>875</v>
      </c>
      <c r="O536" s="894" t="s">
        <v>777</v>
      </c>
      <c r="P536" s="894" t="s">
        <v>777</v>
      </c>
      <c r="Q536" s="894" t="s">
        <v>3036</v>
      </c>
      <c r="R536" s="894" t="s">
        <v>839</v>
      </c>
      <c r="S536" s="894" t="s">
        <v>779</v>
      </c>
      <c r="T536" s="894" t="s">
        <v>780</v>
      </c>
      <c r="U536" s="894" t="s">
        <v>877</v>
      </c>
      <c r="V536" s="894" t="s">
        <v>2287</v>
      </c>
      <c r="W536" s="894" t="s">
        <v>3012</v>
      </c>
      <c r="AA536" s="894" t="s">
        <v>2526</v>
      </c>
    </row>
    <row r="537" spans="1:27">
      <c r="A537" s="894" t="s">
        <v>3037</v>
      </c>
      <c r="B537" s="894" t="s">
        <v>3038</v>
      </c>
      <c r="C537" s="894" t="s">
        <v>3039</v>
      </c>
      <c r="D537" s="894" t="s">
        <v>3040</v>
      </c>
      <c r="E537" s="351">
        <v>33352.14</v>
      </c>
      <c r="F537" s="351">
        <v>32018.05</v>
      </c>
      <c r="G537" s="351">
        <v>1334.09</v>
      </c>
      <c r="H537" s="351">
        <v>0</v>
      </c>
      <c r="I537" s="894" t="s">
        <v>3012</v>
      </c>
      <c r="J537" s="894" t="s">
        <v>839</v>
      </c>
      <c r="K537" s="894" t="s">
        <v>2523</v>
      </c>
      <c r="L537" s="894" t="s">
        <v>874</v>
      </c>
      <c r="M537" s="894" t="s">
        <v>875</v>
      </c>
      <c r="O537" s="894" t="s">
        <v>777</v>
      </c>
      <c r="P537" s="894" t="s">
        <v>777</v>
      </c>
      <c r="Q537" s="894" t="s">
        <v>3041</v>
      </c>
      <c r="R537" s="894" t="s">
        <v>839</v>
      </c>
      <c r="S537" s="894" t="s">
        <v>779</v>
      </c>
      <c r="T537" s="894" t="s">
        <v>780</v>
      </c>
      <c r="U537" s="894" t="s">
        <v>877</v>
      </c>
      <c r="V537" s="894" t="s">
        <v>2287</v>
      </c>
      <c r="W537" s="894" t="s">
        <v>3012</v>
      </c>
      <c r="AA537" s="894" t="s">
        <v>2526</v>
      </c>
    </row>
    <row r="538" spans="1:27">
      <c r="A538" s="894" t="s">
        <v>3042</v>
      </c>
      <c r="B538" s="894" t="s">
        <v>3043</v>
      </c>
      <c r="C538" s="894" t="s">
        <v>3039</v>
      </c>
      <c r="D538" s="894" t="s">
        <v>3044</v>
      </c>
      <c r="E538" s="351">
        <v>140085.47</v>
      </c>
      <c r="F538" s="351">
        <v>134482.05</v>
      </c>
      <c r="G538" s="351">
        <v>5603.42</v>
      </c>
      <c r="H538" s="351">
        <v>0</v>
      </c>
      <c r="I538" s="894" t="s">
        <v>3012</v>
      </c>
      <c r="J538" s="894" t="s">
        <v>839</v>
      </c>
      <c r="K538" s="894" t="s">
        <v>2523</v>
      </c>
      <c r="L538" s="894" t="s">
        <v>874</v>
      </c>
      <c r="M538" s="894" t="s">
        <v>875</v>
      </c>
      <c r="O538" s="894" t="s">
        <v>777</v>
      </c>
      <c r="P538" s="894" t="s">
        <v>777</v>
      </c>
      <c r="Q538" s="894" t="s">
        <v>3045</v>
      </c>
      <c r="R538" s="894" t="s">
        <v>839</v>
      </c>
      <c r="S538" s="894" t="s">
        <v>779</v>
      </c>
      <c r="T538" s="894" t="s">
        <v>780</v>
      </c>
      <c r="U538" s="894" t="s">
        <v>877</v>
      </c>
      <c r="V538" s="894" t="s">
        <v>2287</v>
      </c>
      <c r="W538" s="894" t="s">
        <v>3012</v>
      </c>
      <c r="AA538" s="894" t="s">
        <v>2526</v>
      </c>
    </row>
    <row r="539" spans="1:27">
      <c r="A539" s="894" t="s">
        <v>3046</v>
      </c>
      <c r="B539" s="894" t="s">
        <v>3047</v>
      </c>
      <c r="C539" s="894" t="s">
        <v>3048</v>
      </c>
      <c r="D539" s="894" t="s">
        <v>3049</v>
      </c>
      <c r="E539" s="351">
        <v>28717.95</v>
      </c>
      <c r="F539" s="351">
        <v>27569.23</v>
      </c>
      <c r="G539" s="351">
        <v>187</v>
      </c>
      <c r="H539" s="351">
        <v>961.72</v>
      </c>
      <c r="I539" s="894" t="s">
        <v>3012</v>
      </c>
      <c r="J539" s="894" t="s">
        <v>839</v>
      </c>
      <c r="K539" s="894" t="s">
        <v>2523</v>
      </c>
      <c r="L539" s="894" t="s">
        <v>874</v>
      </c>
      <c r="M539" s="894" t="s">
        <v>875</v>
      </c>
      <c r="O539" s="894" t="s">
        <v>777</v>
      </c>
      <c r="P539" s="894" t="s">
        <v>777</v>
      </c>
      <c r="Q539" s="894" t="s">
        <v>2874</v>
      </c>
      <c r="R539" s="894" t="s">
        <v>839</v>
      </c>
      <c r="S539" s="894" t="s">
        <v>779</v>
      </c>
      <c r="T539" s="894" t="s">
        <v>780</v>
      </c>
      <c r="U539" s="894" t="s">
        <v>877</v>
      </c>
      <c r="V539" s="894" t="s">
        <v>2287</v>
      </c>
      <c r="W539" s="894" t="s">
        <v>3012</v>
      </c>
      <c r="AA539" s="894" t="s">
        <v>2526</v>
      </c>
    </row>
    <row r="540" spans="1:27">
      <c r="A540" s="894" t="s">
        <v>3050</v>
      </c>
      <c r="B540" s="894" t="s">
        <v>3051</v>
      </c>
      <c r="C540" s="894" t="s">
        <v>3052</v>
      </c>
      <c r="E540" s="351">
        <v>3709.82</v>
      </c>
      <c r="F540" s="351">
        <v>3561.43</v>
      </c>
      <c r="G540" s="351">
        <v>148.39</v>
      </c>
      <c r="H540" s="351">
        <v>0</v>
      </c>
      <c r="I540" s="894" t="s">
        <v>3012</v>
      </c>
      <c r="J540" s="894" t="s">
        <v>839</v>
      </c>
      <c r="K540" s="894" t="s">
        <v>2523</v>
      </c>
      <c r="L540" s="894" t="s">
        <v>874</v>
      </c>
      <c r="M540" s="894" t="s">
        <v>875</v>
      </c>
      <c r="O540" s="894" t="s">
        <v>777</v>
      </c>
      <c r="P540" s="894" t="s">
        <v>777</v>
      </c>
      <c r="Q540" s="894" t="s">
        <v>3053</v>
      </c>
      <c r="R540" s="894" t="s">
        <v>839</v>
      </c>
      <c r="S540" s="894" t="s">
        <v>779</v>
      </c>
      <c r="T540" s="894" t="s">
        <v>780</v>
      </c>
      <c r="U540" s="894" t="s">
        <v>877</v>
      </c>
      <c r="V540" s="894" t="s">
        <v>2287</v>
      </c>
      <c r="W540" s="894" t="s">
        <v>3012</v>
      </c>
      <c r="AA540" s="894" t="s">
        <v>2526</v>
      </c>
    </row>
    <row r="541" spans="1:27">
      <c r="A541" s="894" t="s">
        <v>3054</v>
      </c>
      <c r="B541" s="894" t="s">
        <v>3055</v>
      </c>
      <c r="C541" s="894" t="s">
        <v>3056</v>
      </c>
      <c r="D541" s="894" t="s">
        <v>2869</v>
      </c>
      <c r="E541" s="351">
        <v>6239.32</v>
      </c>
      <c r="F541" s="351">
        <v>5989.75</v>
      </c>
      <c r="G541" s="351">
        <v>249.57</v>
      </c>
      <c r="H541" s="351">
        <v>0</v>
      </c>
      <c r="I541" s="894" t="s">
        <v>3012</v>
      </c>
      <c r="J541" s="894" t="s">
        <v>839</v>
      </c>
      <c r="K541" s="894" t="s">
        <v>2523</v>
      </c>
      <c r="L541" s="894" t="s">
        <v>874</v>
      </c>
      <c r="M541" s="894" t="s">
        <v>875</v>
      </c>
      <c r="O541" s="894" t="s">
        <v>777</v>
      </c>
      <c r="P541" s="894" t="s">
        <v>777</v>
      </c>
      <c r="Q541" s="894" t="s">
        <v>2893</v>
      </c>
      <c r="R541" s="894" t="s">
        <v>839</v>
      </c>
      <c r="S541" s="894" t="s">
        <v>779</v>
      </c>
      <c r="T541" s="894" t="s">
        <v>780</v>
      </c>
      <c r="U541" s="894" t="s">
        <v>877</v>
      </c>
      <c r="V541" s="894" t="s">
        <v>2287</v>
      </c>
      <c r="W541" s="894" t="s">
        <v>3012</v>
      </c>
      <c r="AA541" s="894" t="s">
        <v>2526</v>
      </c>
    </row>
    <row r="542" spans="1:27">
      <c r="A542" s="894" t="s">
        <v>3057</v>
      </c>
      <c r="B542" s="894" t="s">
        <v>3058</v>
      </c>
      <c r="C542" s="894" t="s">
        <v>3059</v>
      </c>
      <c r="D542" s="894" t="s">
        <v>3011</v>
      </c>
      <c r="E542" s="351">
        <v>11965.81</v>
      </c>
      <c r="F542" s="351">
        <v>11487.18</v>
      </c>
      <c r="G542" s="351">
        <v>478.63</v>
      </c>
      <c r="H542" s="351">
        <v>0</v>
      </c>
      <c r="I542" s="894" t="s">
        <v>3012</v>
      </c>
      <c r="J542" s="894" t="s">
        <v>839</v>
      </c>
      <c r="K542" s="894" t="s">
        <v>2523</v>
      </c>
      <c r="L542" s="894" t="s">
        <v>874</v>
      </c>
      <c r="M542" s="894" t="s">
        <v>875</v>
      </c>
      <c r="O542" s="894" t="s">
        <v>777</v>
      </c>
      <c r="P542" s="894" t="s">
        <v>777</v>
      </c>
      <c r="Q542" s="894" t="s">
        <v>3060</v>
      </c>
      <c r="R542" s="894" t="s">
        <v>839</v>
      </c>
      <c r="S542" s="894" t="s">
        <v>779</v>
      </c>
      <c r="T542" s="894" t="s">
        <v>780</v>
      </c>
      <c r="U542" s="894" t="s">
        <v>877</v>
      </c>
      <c r="V542" s="894" t="s">
        <v>782</v>
      </c>
      <c r="W542" s="894" t="s">
        <v>2124</v>
      </c>
      <c r="AA542" s="894" t="s">
        <v>2526</v>
      </c>
    </row>
    <row r="543" spans="1:27">
      <c r="A543" s="894" t="s">
        <v>3061</v>
      </c>
      <c r="B543" s="894" t="s">
        <v>3062</v>
      </c>
      <c r="C543" s="894" t="s">
        <v>3063</v>
      </c>
      <c r="D543" s="894" t="s">
        <v>3011</v>
      </c>
      <c r="E543" s="351">
        <v>11965.81</v>
      </c>
      <c r="F543" s="351">
        <v>11487.18</v>
      </c>
      <c r="G543" s="351">
        <v>478.63</v>
      </c>
      <c r="H543" s="351">
        <v>0</v>
      </c>
      <c r="I543" s="894" t="s">
        <v>3012</v>
      </c>
      <c r="J543" s="894" t="s">
        <v>839</v>
      </c>
      <c r="K543" s="894" t="s">
        <v>2523</v>
      </c>
      <c r="L543" s="894" t="s">
        <v>874</v>
      </c>
      <c r="M543" s="894" t="s">
        <v>875</v>
      </c>
      <c r="O543" s="894" t="s">
        <v>777</v>
      </c>
      <c r="P543" s="894" t="s">
        <v>777</v>
      </c>
      <c r="Q543" s="894" t="s">
        <v>3060</v>
      </c>
      <c r="R543" s="894" t="s">
        <v>839</v>
      </c>
      <c r="S543" s="894" t="s">
        <v>779</v>
      </c>
      <c r="T543" s="894" t="s">
        <v>780</v>
      </c>
      <c r="U543" s="894" t="s">
        <v>877</v>
      </c>
      <c r="V543" s="894" t="s">
        <v>782</v>
      </c>
      <c r="W543" s="894" t="s">
        <v>2124</v>
      </c>
      <c r="AA543" s="894" t="s">
        <v>2526</v>
      </c>
    </row>
    <row r="544" spans="1:27">
      <c r="A544" s="894" t="s">
        <v>3064</v>
      </c>
      <c r="B544" s="894" t="s">
        <v>3065</v>
      </c>
      <c r="C544" s="894" t="s">
        <v>3066</v>
      </c>
      <c r="D544" s="894" t="s">
        <v>3011</v>
      </c>
      <c r="E544" s="351">
        <v>11965.81</v>
      </c>
      <c r="F544" s="351">
        <v>11487.18</v>
      </c>
      <c r="G544" s="351">
        <v>478.63</v>
      </c>
      <c r="H544" s="351">
        <v>0</v>
      </c>
      <c r="I544" s="894" t="s">
        <v>3012</v>
      </c>
      <c r="J544" s="894" t="s">
        <v>839</v>
      </c>
      <c r="K544" s="894" t="s">
        <v>2523</v>
      </c>
      <c r="L544" s="894" t="s">
        <v>874</v>
      </c>
      <c r="M544" s="894" t="s">
        <v>875</v>
      </c>
      <c r="O544" s="894" t="s">
        <v>777</v>
      </c>
      <c r="P544" s="894" t="s">
        <v>777</v>
      </c>
      <c r="Q544" s="894" t="s">
        <v>3060</v>
      </c>
      <c r="R544" s="894" t="s">
        <v>839</v>
      </c>
      <c r="S544" s="894" t="s">
        <v>779</v>
      </c>
      <c r="T544" s="894" t="s">
        <v>780</v>
      </c>
      <c r="U544" s="894" t="s">
        <v>877</v>
      </c>
      <c r="V544" s="894" t="s">
        <v>782</v>
      </c>
      <c r="W544" s="894" t="s">
        <v>2124</v>
      </c>
      <c r="AA544" s="894" t="s">
        <v>2526</v>
      </c>
    </row>
    <row r="545" spans="1:27">
      <c r="A545" s="894" t="s">
        <v>3067</v>
      </c>
      <c r="B545" s="894" t="s">
        <v>3068</v>
      </c>
      <c r="C545" s="894" t="s">
        <v>3069</v>
      </c>
      <c r="D545" s="894" t="s">
        <v>3011</v>
      </c>
      <c r="E545" s="351">
        <v>11965.81</v>
      </c>
      <c r="F545" s="351">
        <v>11487.18</v>
      </c>
      <c r="G545" s="351">
        <v>478.63</v>
      </c>
      <c r="H545" s="351">
        <v>0</v>
      </c>
      <c r="I545" s="894" t="s">
        <v>3012</v>
      </c>
      <c r="J545" s="894" t="s">
        <v>839</v>
      </c>
      <c r="K545" s="894" t="s">
        <v>2523</v>
      </c>
      <c r="L545" s="894" t="s">
        <v>874</v>
      </c>
      <c r="M545" s="894" t="s">
        <v>875</v>
      </c>
      <c r="O545" s="894" t="s">
        <v>777</v>
      </c>
      <c r="P545" s="894" t="s">
        <v>777</v>
      </c>
      <c r="Q545" s="894" t="s">
        <v>3060</v>
      </c>
      <c r="R545" s="894" t="s">
        <v>839</v>
      </c>
      <c r="S545" s="894" t="s">
        <v>779</v>
      </c>
      <c r="T545" s="894" t="s">
        <v>780</v>
      </c>
      <c r="U545" s="894" t="s">
        <v>877</v>
      </c>
      <c r="V545" s="894" t="s">
        <v>782</v>
      </c>
      <c r="W545" s="894" t="s">
        <v>2124</v>
      </c>
      <c r="AA545" s="894" t="s">
        <v>2526</v>
      </c>
    </row>
    <row r="546" spans="1:27">
      <c r="A546" s="894" t="s">
        <v>3070</v>
      </c>
      <c r="B546" s="894" t="s">
        <v>3071</v>
      </c>
      <c r="C546" s="894" t="s">
        <v>3072</v>
      </c>
      <c r="D546" s="894" t="s">
        <v>3011</v>
      </c>
      <c r="E546" s="351">
        <v>11965.82</v>
      </c>
      <c r="F546" s="351">
        <v>11487.18</v>
      </c>
      <c r="G546" s="351">
        <v>478.64</v>
      </c>
      <c r="H546" s="351">
        <v>0</v>
      </c>
      <c r="I546" s="894" t="s">
        <v>3012</v>
      </c>
      <c r="J546" s="894" t="s">
        <v>839</v>
      </c>
      <c r="K546" s="894" t="s">
        <v>2523</v>
      </c>
      <c r="L546" s="894" t="s">
        <v>874</v>
      </c>
      <c r="M546" s="894" t="s">
        <v>875</v>
      </c>
      <c r="O546" s="894" t="s">
        <v>777</v>
      </c>
      <c r="P546" s="894" t="s">
        <v>777</v>
      </c>
      <c r="Q546" s="894" t="s">
        <v>3073</v>
      </c>
      <c r="R546" s="894" t="s">
        <v>839</v>
      </c>
      <c r="S546" s="894" t="s">
        <v>779</v>
      </c>
      <c r="T546" s="894" t="s">
        <v>780</v>
      </c>
      <c r="U546" s="894" t="s">
        <v>877</v>
      </c>
      <c r="V546" s="894" t="s">
        <v>782</v>
      </c>
      <c r="W546" s="894" t="s">
        <v>2124</v>
      </c>
      <c r="AA546" s="894" t="s">
        <v>2526</v>
      </c>
    </row>
    <row r="547" spans="1:27">
      <c r="A547" s="894" t="s">
        <v>3074</v>
      </c>
      <c r="B547" s="894" t="s">
        <v>3075</v>
      </c>
      <c r="C547" s="894" t="s">
        <v>3076</v>
      </c>
      <c r="D547" s="894" t="s">
        <v>3077</v>
      </c>
      <c r="E547" s="351">
        <v>85974.62</v>
      </c>
      <c r="F547" s="351">
        <v>82535.63</v>
      </c>
      <c r="G547" s="351">
        <v>3438.99</v>
      </c>
      <c r="H547" s="351">
        <v>0</v>
      </c>
      <c r="I547" s="894" t="s">
        <v>3012</v>
      </c>
      <c r="J547" s="894" t="s">
        <v>839</v>
      </c>
      <c r="K547" s="894" t="s">
        <v>2523</v>
      </c>
      <c r="L547" s="894" t="s">
        <v>874</v>
      </c>
      <c r="M547" s="894" t="s">
        <v>875</v>
      </c>
      <c r="O547" s="894" t="s">
        <v>777</v>
      </c>
      <c r="P547" s="894" t="s">
        <v>777</v>
      </c>
      <c r="Q547" s="894" t="s">
        <v>3078</v>
      </c>
      <c r="R547" s="894" t="s">
        <v>839</v>
      </c>
      <c r="S547" s="894" t="s">
        <v>779</v>
      </c>
      <c r="T547" s="894" t="s">
        <v>780</v>
      </c>
      <c r="U547" s="894" t="s">
        <v>877</v>
      </c>
      <c r="V547" s="894" t="s">
        <v>782</v>
      </c>
      <c r="W547" s="894" t="s">
        <v>3079</v>
      </c>
      <c r="AA547" s="894" t="s">
        <v>2526</v>
      </c>
    </row>
    <row r="548" spans="1:27">
      <c r="A548" s="894" t="s">
        <v>3080</v>
      </c>
      <c r="B548" s="894" t="s">
        <v>3081</v>
      </c>
      <c r="C548" s="894" t="s">
        <v>3082</v>
      </c>
      <c r="D548" s="894" t="s">
        <v>2907</v>
      </c>
      <c r="E548" s="351">
        <v>11880.34</v>
      </c>
      <c r="F548" s="351">
        <v>11405.13</v>
      </c>
      <c r="G548" s="351">
        <v>475.21</v>
      </c>
      <c r="H548" s="351">
        <v>0</v>
      </c>
      <c r="I548" s="894" t="s">
        <v>3083</v>
      </c>
      <c r="J548" s="894" t="s">
        <v>839</v>
      </c>
      <c r="K548" s="894" t="s">
        <v>2523</v>
      </c>
      <c r="L548" s="894" t="s">
        <v>874</v>
      </c>
      <c r="M548" s="894" t="s">
        <v>875</v>
      </c>
      <c r="O548" s="894" t="s">
        <v>777</v>
      </c>
      <c r="P548" s="894" t="s">
        <v>777</v>
      </c>
      <c r="Q548" s="894" t="s">
        <v>2908</v>
      </c>
      <c r="R548" s="894" t="s">
        <v>839</v>
      </c>
      <c r="S548" s="894" t="s">
        <v>779</v>
      </c>
      <c r="T548" s="894" t="s">
        <v>780</v>
      </c>
      <c r="U548" s="894" t="s">
        <v>877</v>
      </c>
      <c r="V548" s="894" t="s">
        <v>2287</v>
      </c>
      <c r="W548" s="894" t="s">
        <v>3083</v>
      </c>
      <c r="AA548" s="894" t="s">
        <v>2526</v>
      </c>
    </row>
    <row r="549" spans="1:27">
      <c r="A549" s="894" t="s">
        <v>3084</v>
      </c>
      <c r="B549" s="894" t="s">
        <v>3085</v>
      </c>
      <c r="C549" s="894" t="s">
        <v>3086</v>
      </c>
      <c r="E549" s="351">
        <v>1538.46</v>
      </c>
      <c r="F549" s="351">
        <v>1476.92</v>
      </c>
      <c r="G549" s="351">
        <v>61.54</v>
      </c>
      <c r="H549" s="351">
        <v>0</v>
      </c>
      <c r="I549" s="894" t="s">
        <v>3083</v>
      </c>
      <c r="J549" s="894" t="s">
        <v>839</v>
      </c>
      <c r="K549" s="894" t="s">
        <v>2523</v>
      </c>
      <c r="L549" s="894" t="s">
        <v>874</v>
      </c>
      <c r="M549" s="894" t="s">
        <v>875</v>
      </c>
      <c r="O549" s="894" t="s">
        <v>777</v>
      </c>
      <c r="P549" s="894" t="s">
        <v>777</v>
      </c>
      <c r="Q549" s="894" t="s">
        <v>3087</v>
      </c>
      <c r="R549" s="894" t="s">
        <v>839</v>
      </c>
      <c r="S549" s="894" t="s">
        <v>779</v>
      </c>
      <c r="T549" s="894" t="s">
        <v>780</v>
      </c>
      <c r="U549" s="894" t="s">
        <v>877</v>
      </c>
      <c r="V549" s="894" t="s">
        <v>2287</v>
      </c>
      <c r="W549" s="894" t="s">
        <v>3083</v>
      </c>
      <c r="AA549" s="894" t="s">
        <v>2526</v>
      </c>
    </row>
    <row r="550" spans="1:27">
      <c r="A550" s="894" t="s">
        <v>3088</v>
      </c>
      <c r="B550" s="894" t="s">
        <v>3089</v>
      </c>
      <c r="C550" s="894" t="s">
        <v>3090</v>
      </c>
      <c r="E550" s="351">
        <v>13675.21</v>
      </c>
      <c r="F550" s="351">
        <v>13128.2</v>
      </c>
      <c r="G550" s="351">
        <v>547.01</v>
      </c>
      <c r="H550" s="351">
        <v>0</v>
      </c>
      <c r="I550" s="894" t="s">
        <v>3083</v>
      </c>
      <c r="J550" s="894" t="s">
        <v>839</v>
      </c>
      <c r="K550" s="894" t="s">
        <v>2523</v>
      </c>
      <c r="L550" s="894" t="s">
        <v>874</v>
      </c>
      <c r="M550" s="894" t="s">
        <v>875</v>
      </c>
      <c r="O550" s="894" t="s">
        <v>777</v>
      </c>
      <c r="P550" s="894" t="s">
        <v>777</v>
      </c>
      <c r="Q550" s="894" t="s">
        <v>1516</v>
      </c>
      <c r="R550" s="894" t="s">
        <v>839</v>
      </c>
      <c r="S550" s="894" t="s">
        <v>779</v>
      </c>
      <c r="T550" s="894" t="s">
        <v>780</v>
      </c>
      <c r="U550" s="894" t="s">
        <v>877</v>
      </c>
      <c r="V550" s="894" t="s">
        <v>2287</v>
      </c>
      <c r="W550" s="894" t="s">
        <v>3083</v>
      </c>
      <c r="AA550" s="894" t="s">
        <v>2526</v>
      </c>
    </row>
    <row r="551" spans="1:27">
      <c r="A551" s="894" t="s">
        <v>3091</v>
      </c>
      <c r="B551" s="894" t="s">
        <v>3092</v>
      </c>
      <c r="C551" s="894" t="s">
        <v>3093</v>
      </c>
      <c r="D551" s="894" t="s">
        <v>3093</v>
      </c>
      <c r="E551" s="351">
        <v>27612.62</v>
      </c>
      <c r="F551" s="351">
        <v>26508.12</v>
      </c>
      <c r="G551" s="351">
        <v>1104.5</v>
      </c>
      <c r="H551" s="351">
        <v>0</v>
      </c>
      <c r="I551" s="894" t="s">
        <v>3083</v>
      </c>
      <c r="J551" s="894" t="s">
        <v>839</v>
      </c>
      <c r="K551" s="894" t="s">
        <v>2523</v>
      </c>
      <c r="L551" s="894" t="s">
        <v>874</v>
      </c>
      <c r="M551" s="894" t="s">
        <v>875</v>
      </c>
      <c r="O551" s="894" t="s">
        <v>777</v>
      </c>
      <c r="P551" s="894" t="s">
        <v>777</v>
      </c>
      <c r="Q551" s="894" t="s">
        <v>3094</v>
      </c>
      <c r="R551" s="894" t="s">
        <v>839</v>
      </c>
      <c r="S551" s="894" t="s">
        <v>779</v>
      </c>
      <c r="T551" s="894" t="s">
        <v>780</v>
      </c>
      <c r="U551" s="894" t="s">
        <v>877</v>
      </c>
      <c r="V551" s="894" t="s">
        <v>2287</v>
      </c>
      <c r="W551" s="894" t="s">
        <v>3083</v>
      </c>
      <c r="AA551" s="894" t="s">
        <v>2526</v>
      </c>
    </row>
    <row r="552" spans="1:27">
      <c r="A552" s="894" t="s">
        <v>3095</v>
      </c>
      <c r="B552" s="894" t="s">
        <v>3096</v>
      </c>
      <c r="C552" s="894" t="s">
        <v>3097</v>
      </c>
      <c r="D552" s="894" t="s">
        <v>3098</v>
      </c>
      <c r="E552" s="351">
        <v>31794.87</v>
      </c>
      <c r="F552" s="351">
        <v>30523.08</v>
      </c>
      <c r="G552" s="351">
        <v>1271.79</v>
      </c>
      <c r="H552" s="351">
        <v>0</v>
      </c>
      <c r="I552" s="894" t="s">
        <v>3083</v>
      </c>
      <c r="J552" s="894" t="s">
        <v>839</v>
      </c>
      <c r="K552" s="894" t="s">
        <v>2523</v>
      </c>
      <c r="L552" s="894" t="s">
        <v>874</v>
      </c>
      <c r="M552" s="894" t="s">
        <v>3093</v>
      </c>
      <c r="O552" s="894" t="s">
        <v>777</v>
      </c>
      <c r="P552" s="894" t="s">
        <v>777</v>
      </c>
      <c r="Q552" s="894" t="s">
        <v>3099</v>
      </c>
      <c r="R552" s="894" t="s">
        <v>839</v>
      </c>
      <c r="S552" s="894" t="s">
        <v>779</v>
      </c>
      <c r="T552" s="894" t="s">
        <v>780</v>
      </c>
      <c r="U552" s="894" t="s">
        <v>877</v>
      </c>
      <c r="V552" s="894" t="s">
        <v>2287</v>
      </c>
      <c r="W552" s="894" t="s">
        <v>3083</v>
      </c>
      <c r="AA552" s="894" t="s">
        <v>2526</v>
      </c>
    </row>
    <row r="553" spans="1:27">
      <c r="A553" s="894" t="s">
        <v>3100</v>
      </c>
      <c r="B553" s="894" t="s">
        <v>3101</v>
      </c>
      <c r="C553" s="894" t="s">
        <v>3102</v>
      </c>
      <c r="D553" s="894" t="s">
        <v>3103</v>
      </c>
      <c r="E553" s="351">
        <v>324786.32</v>
      </c>
      <c r="F553" s="351">
        <v>311794.87</v>
      </c>
      <c r="G553" s="351">
        <v>12991.45</v>
      </c>
      <c r="H553" s="351">
        <v>0</v>
      </c>
      <c r="I553" s="894" t="s">
        <v>3083</v>
      </c>
      <c r="J553" s="894" t="s">
        <v>839</v>
      </c>
      <c r="K553" s="894" t="s">
        <v>2523</v>
      </c>
      <c r="L553" s="894" t="s">
        <v>874</v>
      </c>
      <c r="M553" s="894" t="s">
        <v>3093</v>
      </c>
      <c r="O553" s="894" t="s">
        <v>777</v>
      </c>
      <c r="P553" s="894" t="s">
        <v>777</v>
      </c>
      <c r="Q553" s="894" t="s">
        <v>3104</v>
      </c>
      <c r="R553" s="894" t="s">
        <v>839</v>
      </c>
      <c r="S553" s="894" t="s">
        <v>779</v>
      </c>
      <c r="T553" s="894" t="s">
        <v>780</v>
      </c>
      <c r="U553" s="894" t="s">
        <v>877</v>
      </c>
      <c r="V553" s="894" t="s">
        <v>2287</v>
      </c>
      <c r="W553" s="894" t="s">
        <v>3083</v>
      </c>
      <c r="AA553" s="894" t="s">
        <v>2526</v>
      </c>
    </row>
    <row r="554" spans="1:27">
      <c r="A554" s="894" t="s">
        <v>3105</v>
      </c>
      <c r="B554" s="894" t="s">
        <v>3106</v>
      </c>
      <c r="C554" s="894" t="s">
        <v>3107</v>
      </c>
      <c r="D554" s="894" t="s">
        <v>3108</v>
      </c>
      <c r="E554" s="351">
        <v>57264.94</v>
      </c>
      <c r="F554" s="351">
        <v>54974.34</v>
      </c>
      <c r="G554" s="351">
        <v>2290.6</v>
      </c>
      <c r="H554" s="351">
        <v>0</v>
      </c>
      <c r="I554" s="894" t="s">
        <v>3083</v>
      </c>
      <c r="J554" s="894" t="s">
        <v>839</v>
      </c>
      <c r="K554" s="894" t="s">
        <v>2523</v>
      </c>
      <c r="L554" s="894" t="s">
        <v>874</v>
      </c>
      <c r="M554" s="894" t="s">
        <v>875</v>
      </c>
      <c r="O554" s="894" t="s">
        <v>777</v>
      </c>
      <c r="P554" s="894" t="s">
        <v>777</v>
      </c>
      <c r="Q554" s="894" t="s">
        <v>3109</v>
      </c>
      <c r="R554" s="894" t="s">
        <v>839</v>
      </c>
      <c r="S554" s="894" t="s">
        <v>779</v>
      </c>
      <c r="T554" s="894" t="s">
        <v>780</v>
      </c>
      <c r="U554" s="894" t="s">
        <v>877</v>
      </c>
      <c r="V554" s="894" t="s">
        <v>2287</v>
      </c>
      <c r="W554" s="894" t="s">
        <v>3083</v>
      </c>
      <c r="AA554" s="894" t="s">
        <v>2526</v>
      </c>
    </row>
    <row r="555" spans="1:27">
      <c r="A555" s="894" t="s">
        <v>3110</v>
      </c>
      <c r="B555" s="894" t="s">
        <v>3111</v>
      </c>
      <c r="C555" s="894" t="s">
        <v>3112</v>
      </c>
      <c r="D555" s="894" t="s">
        <v>3113</v>
      </c>
      <c r="E555" s="351">
        <v>4102.56</v>
      </c>
      <c r="F555" s="351">
        <v>3938.46</v>
      </c>
      <c r="G555" s="351">
        <v>164.1</v>
      </c>
      <c r="H555" s="351">
        <v>0</v>
      </c>
      <c r="I555" s="894" t="s">
        <v>3083</v>
      </c>
      <c r="J555" s="894" t="s">
        <v>839</v>
      </c>
      <c r="K555" s="894" t="s">
        <v>2523</v>
      </c>
      <c r="L555" s="894" t="s">
        <v>874</v>
      </c>
      <c r="M555" s="894" t="s">
        <v>875</v>
      </c>
      <c r="O555" s="894" t="s">
        <v>777</v>
      </c>
      <c r="P555" s="894" t="s">
        <v>777</v>
      </c>
      <c r="Q555" s="894" t="s">
        <v>1374</v>
      </c>
      <c r="R555" s="894" t="s">
        <v>839</v>
      </c>
      <c r="S555" s="894" t="s">
        <v>779</v>
      </c>
      <c r="T555" s="894" t="s">
        <v>780</v>
      </c>
      <c r="U555" s="894" t="s">
        <v>877</v>
      </c>
      <c r="V555" s="894" t="s">
        <v>2287</v>
      </c>
      <c r="W555" s="894" t="s">
        <v>3083</v>
      </c>
      <c r="AA555" s="894" t="s">
        <v>2526</v>
      </c>
    </row>
    <row r="556" spans="1:27">
      <c r="A556" s="894" t="s">
        <v>3114</v>
      </c>
      <c r="B556" s="894" t="s">
        <v>3115</v>
      </c>
      <c r="C556" s="894" t="s">
        <v>2071</v>
      </c>
      <c r="D556" s="894" t="s">
        <v>3116</v>
      </c>
      <c r="E556" s="351">
        <v>1880.34</v>
      </c>
      <c r="F556" s="351">
        <v>1805.13</v>
      </c>
      <c r="G556" s="351">
        <v>75.21</v>
      </c>
      <c r="H556" s="351">
        <v>0</v>
      </c>
      <c r="I556" s="894" t="s">
        <v>3083</v>
      </c>
      <c r="J556" s="894" t="s">
        <v>839</v>
      </c>
      <c r="K556" s="894" t="s">
        <v>2523</v>
      </c>
      <c r="L556" s="894" t="s">
        <v>874</v>
      </c>
      <c r="M556" s="894" t="s">
        <v>875</v>
      </c>
      <c r="O556" s="894" t="s">
        <v>777</v>
      </c>
      <c r="P556" s="894" t="s">
        <v>777</v>
      </c>
      <c r="Q556" s="894" t="s">
        <v>1906</v>
      </c>
      <c r="R556" s="894" t="s">
        <v>839</v>
      </c>
      <c r="S556" s="894" t="s">
        <v>779</v>
      </c>
      <c r="T556" s="894" t="s">
        <v>780</v>
      </c>
      <c r="U556" s="894" t="s">
        <v>877</v>
      </c>
      <c r="V556" s="894" t="s">
        <v>2287</v>
      </c>
      <c r="W556" s="894" t="s">
        <v>3083</v>
      </c>
      <c r="AA556" s="894" t="s">
        <v>2526</v>
      </c>
    </row>
    <row r="557" spans="1:27">
      <c r="A557" s="894" t="s">
        <v>3117</v>
      </c>
      <c r="B557" s="894" t="s">
        <v>3118</v>
      </c>
      <c r="C557" s="894" t="s">
        <v>3119</v>
      </c>
      <c r="D557" s="894" t="s">
        <v>3120</v>
      </c>
      <c r="E557" s="351">
        <v>17948.72</v>
      </c>
      <c r="F557" s="351">
        <v>17230.77</v>
      </c>
      <c r="G557" s="351">
        <v>717.95</v>
      </c>
      <c r="H557" s="351">
        <v>0</v>
      </c>
      <c r="I557" s="894" t="s">
        <v>3083</v>
      </c>
      <c r="J557" s="894" t="s">
        <v>839</v>
      </c>
      <c r="K557" s="894" t="s">
        <v>2523</v>
      </c>
      <c r="L557" s="894" t="s">
        <v>874</v>
      </c>
      <c r="M557" s="894" t="s">
        <v>875</v>
      </c>
      <c r="O557" s="894" t="s">
        <v>777</v>
      </c>
      <c r="P557" s="894" t="s">
        <v>777</v>
      </c>
      <c r="Q557" s="894" t="s">
        <v>1884</v>
      </c>
      <c r="R557" s="894" t="s">
        <v>839</v>
      </c>
      <c r="S557" s="894" t="s">
        <v>779</v>
      </c>
      <c r="T557" s="894" t="s">
        <v>780</v>
      </c>
      <c r="U557" s="894" t="s">
        <v>877</v>
      </c>
      <c r="V557" s="894" t="s">
        <v>2287</v>
      </c>
      <c r="W557" s="894" t="s">
        <v>3083</v>
      </c>
      <c r="AA557" s="894" t="s">
        <v>2526</v>
      </c>
    </row>
    <row r="558" spans="1:27">
      <c r="A558" s="894" t="s">
        <v>3121</v>
      </c>
      <c r="B558" s="894" t="s">
        <v>3122</v>
      </c>
      <c r="C558" s="894" t="s">
        <v>3123</v>
      </c>
      <c r="D558" s="894" t="s">
        <v>3124</v>
      </c>
      <c r="E558" s="351">
        <v>4923.08</v>
      </c>
      <c r="F558" s="351">
        <v>4726.16</v>
      </c>
      <c r="G558" s="351">
        <v>196.92</v>
      </c>
      <c r="H558" s="351">
        <v>0</v>
      </c>
      <c r="I558" s="894" t="s">
        <v>3083</v>
      </c>
      <c r="J558" s="894" t="s">
        <v>839</v>
      </c>
      <c r="K558" s="894" t="s">
        <v>2523</v>
      </c>
      <c r="L558" s="894" t="s">
        <v>874</v>
      </c>
      <c r="M558" s="894" t="s">
        <v>875</v>
      </c>
      <c r="O558" s="894" t="s">
        <v>777</v>
      </c>
      <c r="P558" s="894" t="s">
        <v>777</v>
      </c>
      <c r="Q558" s="894" t="s">
        <v>3125</v>
      </c>
      <c r="R558" s="894" t="s">
        <v>839</v>
      </c>
      <c r="S558" s="894" t="s">
        <v>779</v>
      </c>
      <c r="T558" s="894" t="s">
        <v>780</v>
      </c>
      <c r="U558" s="894" t="s">
        <v>877</v>
      </c>
      <c r="V558" s="894" t="s">
        <v>2287</v>
      </c>
      <c r="W558" s="894" t="s">
        <v>3083</v>
      </c>
      <c r="AA558" s="894" t="s">
        <v>2526</v>
      </c>
    </row>
    <row r="559" spans="1:27">
      <c r="A559" s="894" t="s">
        <v>3126</v>
      </c>
      <c r="B559" s="894" t="s">
        <v>3127</v>
      </c>
      <c r="C559" s="894" t="s">
        <v>3128</v>
      </c>
      <c r="D559" s="894" t="s">
        <v>3129</v>
      </c>
      <c r="E559" s="351">
        <v>897.44</v>
      </c>
      <c r="F559" s="351">
        <v>861.54</v>
      </c>
      <c r="G559" s="351">
        <v>35.9</v>
      </c>
      <c r="H559" s="351">
        <v>0</v>
      </c>
      <c r="I559" s="894" t="s">
        <v>3083</v>
      </c>
      <c r="J559" s="894" t="s">
        <v>839</v>
      </c>
      <c r="K559" s="894" t="s">
        <v>2523</v>
      </c>
      <c r="L559" s="894" t="s">
        <v>874</v>
      </c>
      <c r="M559" s="894" t="s">
        <v>875</v>
      </c>
      <c r="O559" s="894" t="s">
        <v>777</v>
      </c>
      <c r="P559" s="894" t="s">
        <v>777</v>
      </c>
      <c r="Q559" s="894" t="s">
        <v>1477</v>
      </c>
      <c r="R559" s="894" t="s">
        <v>839</v>
      </c>
      <c r="S559" s="894" t="s">
        <v>779</v>
      </c>
      <c r="T559" s="894" t="s">
        <v>780</v>
      </c>
      <c r="U559" s="894" t="s">
        <v>877</v>
      </c>
      <c r="V559" s="894" t="s">
        <v>2287</v>
      </c>
      <c r="W559" s="894" t="s">
        <v>3083</v>
      </c>
      <c r="AA559" s="894" t="s">
        <v>2526</v>
      </c>
    </row>
    <row r="560" spans="1:27">
      <c r="A560" s="894" t="s">
        <v>3130</v>
      </c>
      <c r="B560" s="894" t="s">
        <v>3131</v>
      </c>
      <c r="C560" s="894" t="s">
        <v>3132</v>
      </c>
      <c r="D560" s="894" t="s">
        <v>3133</v>
      </c>
      <c r="E560" s="351">
        <v>5897.44</v>
      </c>
      <c r="F560" s="351">
        <v>5661.54</v>
      </c>
      <c r="G560" s="351">
        <v>235.9</v>
      </c>
      <c r="H560" s="351">
        <v>0</v>
      </c>
      <c r="I560" s="894" t="s">
        <v>3083</v>
      </c>
      <c r="J560" s="894" t="s">
        <v>839</v>
      </c>
      <c r="K560" s="894" t="s">
        <v>2523</v>
      </c>
      <c r="L560" s="894" t="s">
        <v>874</v>
      </c>
      <c r="M560" s="894" t="s">
        <v>875</v>
      </c>
      <c r="O560" s="894" t="s">
        <v>777</v>
      </c>
      <c r="P560" s="894" t="s">
        <v>777</v>
      </c>
      <c r="Q560" s="894" t="s">
        <v>1458</v>
      </c>
      <c r="R560" s="894" t="s">
        <v>839</v>
      </c>
      <c r="S560" s="894" t="s">
        <v>779</v>
      </c>
      <c r="T560" s="894" t="s">
        <v>780</v>
      </c>
      <c r="U560" s="894" t="s">
        <v>877</v>
      </c>
      <c r="V560" s="894" t="s">
        <v>2287</v>
      </c>
      <c r="W560" s="894" t="s">
        <v>3083</v>
      </c>
      <c r="AA560" s="894" t="s">
        <v>2526</v>
      </c>
    </row>
    <row r="561" spans="1:27">
      <c r="A561" s="894" t="s">
        <v>3134</v>
      </c>
      <c r="B561" s="894" t="s">
        <v>3135</v>
      </c>
      <c r="C561" s="894" t="s">
        <v>3136</v>
      </c>
      <c r="D561" s="894" t="s">
        <v>3137</v>
      </c>
      <c r="E561" s="351">
        <v>8205.13</v>
      </c>
      <c r="F561" s="351">
        <v>7876.92</v>
      </c>
      <c r="G561" s="351">
        <v>328.21</v>
      </c>
      <c r="H561" s="351">
        <v>0</v>
      </c>
      <c r="I561" s="894" t="s">
        <v>3083</v>
      </c>
      <c r="J561" s="894" t="s">
        <v>839</v>
      </c>
      <c r="K561" s="894" t="s">
        <v>2523</v>
      </c>
      <c r="L561" s="894" t="s">
        <v>874</v>
      </c>
      <c r="M561" s="894" t="s">
        <v>875</v>
      </c>
      <c r="O561" s="894" t="s">
        <v>777</v>
      </c>
      <c r="P561" s="894" t="s">
        <v>777</v>
      </c>
      <c r="Q561" s="894" t="s">
        <v>1686</v>
      </c>
      <c r="R561" s="894" t="s">
        <v>839</v>
      </c>
      <c r="S561" s="894" t="s">
        <v>779</v>
      </c>
      <c r="T561" s="894" t="s">
        <v>780</v>
      </c>
      <c r="U561" s="894" t="s">
        <v>877</v>
      </c>
      <c r="V561" s="894" t="s">
        <v>2287</v>
      </c>
      <c r="W561" s="894" t="s">
        <v>3083</v>
      </c>
      <c r="AA561" s="894" t="s">
        <v>2526</v>
      </c>
    </row>
    <row r="562" spans="1:27">
      <c r="A562" s="894" t="s">
        <v>3138</v>
      </c>
      <c r="B562" s="894" t="s">
        <v>3139</v>
      </c>
      <c r="C562" s="894" t="s">
        <v>3140</v>
      </c>
      <c r="D562" s="894" t="s">
        <v>3137</v>
      </c>
      <c r="E562" s="351">
        <v>192307.69</v>
      </c>
      <c r="F562" s="351">
        <v>184615.38</v>
      </c>
      <c r="G562" s="351">
        <v>7692.31</v>
      </c>
      <c r="H562" s="351">
        <v>0</v>
      </c>
      <c r="I562" s="894" t="s">
        <v>3083</v>
      </c>
      <c r="J562" s="894" t="s">
        <v>839</v>
      </c>
      <c r="K562" s="894" t="s">
        <v>2523</v>
      </c>
      <c r="L562" s="894" t="s">
        <v>874</v>
      </c>
      <c r="M562" s="894" t="s">
        <v>875</v>
      </c>
      <c r="O562" s="894" t="s">
        <v>777</v>
      </c>
      <c r="P562" s="894" t="s">
        <v>777</v>
      </c>
      <c r="Q562" s="894" t="s">
        <v>3141</v>
      </c>
      <c r="R562" s="894" t="s">
        <v>839</v>
      </c>
      <c r="S562" s="894" t="s">
        <v>779</v>
      </c>
      <c r="T562" s="894" t="s">
        <v>780</v>
      </c>
      <c r="U562" s="894" t="s">
        <v>877</v>
      </c>
      <c r="V562" s="894" t="s">
        <v>2287</v>
      </c>
      <c r="W562" s="894" t="s">
        <v>3083</v>
      </c>
      <c r="AA562" s="894" t="s">
        <v>2526</v>
      </c>
    </row>
    <row r="563" spans="1:27">
      <c r="A563" s="894" t="s">
        <v>3142</v>
      </c>
      <c r="B563" s="894" t="s">
        <v>3143</v>
      </c>
      <c r="C563" s="894" t="s">
        <v>1587</v>
      </c>
      <c r="D563" s="894" t="s">
        <v>3144</v>
      </c>
      <c r="E563" s="351">
        <v>17094.02</v>
      </c>
      <c r="F563" s="351">
        <v>16410.26</v>
      </c>
      <c r="G563" s="351">
        <v>683.76</v>
      </c>
      <c r="H563" s="351">
        <v>0</v>
      </c>
      <c r="I563" s="894" t="s">
        <v>3083</v>
      </c>
      <c r="J563" s="894" t="s">
        <v>839</v>
      </c>
      <c r="K563" s="894" t="s">
        <v>2523</v>
      </c>
      <c r="L563" s="894" t="s">
        <v>874</v>
      </c>
      <c r="M563" s="894" t="s">
        <v>875</v>
      </c>
      <c r="O563" s="894" t="s">
        <v>777</v>
      </c>
      <c r="P563" s="894" t="s">
        <v>777</v>
      </c>
      <c r="Q563" s="894" t="s">
        <v>1218</v>
      </c>
      <c r="R563" s="894" t="s">
        <v>839</v>
      </c>
      <c r="S563" s="894" t="s">
        <v>779</v>
      </c>
      <c r="T563" s="894" t="s">
        <v>780</v>
      </c>
      <c r="U563" s="894" t="s">
        <v>877</v>
      </c>
      <c r="V563" s="894" t="s">
        <v>2287</v>
      </c>
      <c r="W563" s="894" t="s">
        <v>3083</v>
      </c>
      <c r="AA563" s="894" t="s">
        <v>2526</v>
      </c>
    </row>
    <row r="564" spans="1:27">
      <c r="A564" s="894" t="s">
        <v>3145</v>
      </c>
      <c r="B564" s="894" t="s">
        <v>3146</v>
      </c>
      <c r="C564" s="894" t="s">
        <v>3147</v>
      </c>
      <c r="D564" s="894" t="s">
        <v>3148</v>
      </c>
      <c r="E564" s="351">
        <v>27179.49</v>
      </c>
      <c r="F564" s="351">
        <v>26092.31</v>
      </c>
      <c r="G564" s="351">
        <v>1087.18</v>
      </c>
      <c r="H564" s="351">
        <v>0</v>
      </c>
      <c r="I564" s="894" t="s">
        <v>3083</v>
      </c>
      <c r="J564" s="894" t="s">
        <v>839</v>
      </c>
      <c r="K564" s="894" t="s">
        <v>2523</v>
      </c>
      <c r="L564" s="894" t="s">
        <v>874</v>
      </c>
      <c r="M564" s="894" t="s">
        <v>875</v>
      </c>
      <c r="O564" s="894" t="s">
        <v>777</v>
      </c>
      <c r="P564" s="894" t="s">
        <v>777</v>
      </c>
      <c r="Q564" s="894" t="s">
        <v>1979</v>
      </c>
      <c r="R564" s="894" t="s">
        <v>839</v>
      </c>
      <c r="S564" s="894" t="s">
        <v>779</v>
      </c>
      <c r="T564" s="894" t="s">
        <v>780</v>
      </c>
      <c r="U564" s="894" t="s">
        <v>877</v>
      </c>
      <c r="V564" s="894" t="s">
        <v>2287</v>
      </c>
      <c r="W564" s="894" t="s">
        <v>3083</v>
      </c>
      <c r="AA564" s="894" t="s">
        <v>2526</v>
      </c>
    </row>
    <row r="565" spans="1:27">
      <c r="A565" s="894" t="s">
        <v>3149</v>
      </c>
      <c r="B565" s="894" t="s">
        <v>3150</v>
      </c>
      <c r="C565" s="894" t="s">
        <v>3151</v>
      </c>
      <c r="D565" s="894" t="s">
        <v>3152</v>
      </c>
      <c r="E565" s="351">
        <v>153846.16</v>
      </c>
      <c r="F565" s="351">
        <v>147692.31</v>
      </c>
      <c r="G565" s="351">
        <v>6153.85</v>
      </c>
      <c r="H565" s="351">
        <v>0</v>
      </c>
      <c r="I565" s="894" t="s">
        <v>3083</v>
      </c>
      <c r="J565" s="894" t="s">
        <v>839</v>
      </c>
      <c r="K565" s="894" t="s">
        <v>2523</v>
      </c>
      <c r="L565" s="894" t="s">
        <v>874</v>
      </c>
      <c r="M565" s="894" t="s">
        <v>875</v>
      </c>
      <c r="O565" s="894" t="s">
        <v>777</v>
      </c>
      <c r="P565" s="894" t="s">
        <v>777</v>
      </c>
      <c r="Q565" s="894" t="s">
        <v>2576</v>
      </c>
      <c r="R565" s="894" t="s">
        <v>839</v>
      </c>
      <c r="S565" s="894" t="s">
        <v>779</v>
      </c>
      <c r="T565" s="894" t="s">
        <v>780</v>
      </c>
      <c r="U565" s="894" t="s">
        <v>877</v>
      </c>
      <c r="V565" s="894" t="s">
        <v>2287</v>
      </c>
      <c r="W565" s="894" t="s">
        <v>3083</v>
      </c>
      <c r="AA565" s="894" t="s">
        <v>2526</v>
      </c>
    </row>
    <row r="566" spans="1:27">
      <c r="A566" s="894" t="s">
        <v>3153</v>
      </c>
      <c r="B566" s="894" t="s">
        <v>3154</v>
      </c>
      <c r="C566" s="894" t="s">
        <v>3155</v>
      </c>
      <c r="D566" s="894" t="s">
        <v>3156</v>
      </c>
      <c r="E566" s="351">
        <v>3760.68</v>
      </c>
      <c r="F566" s="351">
        <v>3610.25</v>
      </c>
      <c r="G566" s="351">
        <v>150.43</v>
      </c>
      <c r="H566" s="351">
        <v>0</v>
      </c>
      <c r="I566" s="894" t="s">
        <v>3083</v>
      </c>
      <c r="J566" s="894" t="s">
        <v>839</v>
      </c>
      <c r="K566" s="894" t="s">
        <v>2523</v>
      </c>
      <c r="L566" s="894" t="s">
        <v>874</v>
      </c>
      <c r="M566" s="894" t="s">
        <v>875</v>
      </c>
      <c r="O566" s="894" t="s">
        <v>777</v>
      </c>
      <c r="P566" s="894" t="s">
        <v>777</v>
      </c>
      <c r="Q566" s="894" t="s">
        <v>1560</v>
      </c>
      <c r="R566" s="894" t="s">
        <v>839</v>
      </c>
      <c r="S566" s="894" t="s">
        <v>779</v>
      </c>
      <c r="T566" s="894" t="s">
        <v>780</v>
      </c>
      <c r="U566" s="894" t="s">
        <v>877</v>
      </c>
      <c r="V566" s="894" t="s">
        <v>2287</v>
      </c>
      <c r="W566" s="894" t="s">
        <v>3083</v>
      </c>
      <c r="AA566" s="894" t="s">
        <v>2526</v>
      </c>
    </row>
    <row r="567" spans="1:27">
      <c r="A567" s="894" t="s">
        <v>3157</v>
      </c>
      <c r="B567" s="894" t="s">
        <v>3158</v>
      </c>
      <c r="C567" s="894" t="s">
        <v>3159</v>
      </c>
      <c r="D567" s="894" t="s">
        <v>3160</v>
      </c>
      <c r="E567" s="351">
        <v>42735.04</v>
      </c>
      <c r="F567" s="351">
        <v>41025.64</v>
      </c>
      <c r="G567" s="351">
        <v>400</v>
      </c>
      <c r="H567" s="351">
        <v>1309.4</v>
      </c>
      <c r="I567" s="894" t="s">
        <v>3083</v>
      </c>
      <c r="J567" s="894" t="s">
        <v>839</v>
      </c>
      <c r="K567" s="894" t="s">
        <v>2523</v>
      </c>
      <c r="L567" s="894" t="s">
        <v>874</v>
      </c>
      <c r="M567" s="894" t="s">
        <v>875</v>
      </c>
      <c r="O567" s="894" t="s">
        <v>777</v>
      </c>
      <c r="P567" s="894" t="s">
        <v>777</v>
      </c>
      <c r="Q567" s="894" t="s">
        <v>3161</v>
      </c>
      <c r="R567" s="894" t="s">
        <v>839</v>
      </c>
      <c r="S567" s="894" t="s">
        <v>779</v>
      </c>
      <c r="T567" s="894" t="s">
        <v>780</v>
      </c>
      <c r="U567" s="894" t="s">
        <v>877</v>
      </c>
      <c r="V567" s="894" t="s">
        <v>2287</v>
      </c>
      <c r="W567" s="894" t="s">
        <v>3083</v>
      </c>
      <c r="AA567" s="894" t="s">
        <v>2526</v>
      </c>
    </row>
    <row r="568" spans="1:27">
      <c r="A568" s="894" t="s">
        <v>3162</v>
      </c>
      <c r="B568" s="894" t="s">
        <v>3163</v>
      </c>
      <c r="C568" s="894" t="s">
        <v>3164</v>
      </c>
      <c r="D568" s="894" t="s">
        <v>3165</v>
      </c>
      <c r="E568" s="351">
        <v>15384.62</v>
      </c>
      <c r="F568" s="351">
        <v>14769.24</v>
      </c>
      <c r="G568" s="351">
        <v>615.38</v>
      </c>
      <c r="H568" s="351">
        <v>0</v>
      </c>
      <c r="I568" s="894" t="s">
        <v>3083</v>
      </c>
      <c r="J568" s="894" t="s">
        <v>839</v>
      </c>
      <c r="K568" s="894" t="s">
        <v>2523</v>
      </c>
      <c r="L568" s="894" t="s">
        <v>874</v>
      </c>
      <c r="M568" s="894" t="s">
        <v>875</v>
      </c>
      <c r="O568" s="894" t="s">
        <v>777</v>
      </c>
      <c r="P568" s="894" t="s">
        <v>777</v>
      </c>
      <c r="Q568" s="894" t="s">
        <v>1240</v>
      </c>
      <c r="R568" s="894" t="s">
        <v>839</v>
      </c>
      <c r="S568" s="894" t="s">
        <v>779</v>
      </c>
      <c r="T568" s="894" t="s">
        <v>780</v>
      </c>
      <c r="U568" s="894" t="s">
        <v>877</v>
      </c>
      <c r="V568" s="894" t="s">
        <v>2287</v>
      </c>
      <c r="W568" s="894" t="s">
        <v>3083</v>
      </c>
      <c r="AA568" s="894" t="s">
        <v>2526</v>
      </c>
    </row>
    <row r="569" spans="1:27">
      <c r="A569" s="894" t="s">
        <v>3166</v>
      </c>
      <c r="B569" s="894" t="s">
        <v>3167</v>
      </c>
      <c r="C569" s="894" t="s">
        <v>3164</v>
      </c>
      <c r="D569" s="894" t="s">
        <v>3168</v>
      </c>
      <c r="E569" s="351">
        <v>16239.32</v>
      </c>
      <c r="F569" s="351">
        <v>15589.75</v>
      </c>
      <c r="G569" s="351">
        <v>649.57</v>
      </c>
      <c r="H569" s="351">
        <v>0</v>
      </c>
      <c r="I569" s="894" t="s">
        <v>3083</v>
      </c>
      <c r="J569" s="894" t="s">
        <v>839</v>
      </c>
      <c r="K569" s="894" t="s">
        <v>2523</v>
      </c>
      <c r="L569" s="894" t="s">
        <v>874</v>
      </c>
      <c r="M569" s="894" t="s">
        <v>875</v>
      </c>
      <c r="O569" s="894" t="s">
        <v>777</v>
      </c>
      <c r="P569" s="894" t="s">
        <v>777</v>
      </c>
      <c r="Q569" s="894" t="s">
        <v>3169</v>
      </c>
      <c r="R569" s="894" t="s">
        <v>839</v>
      </c>
      <c r="S569" s="894" t="s">
        <v>779</v>
      </c>
      <c r="T569" s="894" t="s">
        <v>780</v>
      </c>
      <c r="U569" s="894" t="s">
        <v>877</v>
      </c>
      <c r="V569" s="894" t="s">
        <v>2287</v>
      </c>
      <c r="W569" s="894" t="s">
        <v>3083</v>
      </c>
      <c r="AA569" s="894" t="s">
        <v>2526</v>
      </c>
    </row>
    <row r="570" spans="1:27">
      <c r="A570" s="894" t="s">
        <v>3170</v>
      </c>
      <c r="B570" s="894" t="s">
        <v>3171</v>
      </c>
      <c r="C570" s="894" t="s">
        <v>3172</v>
      </c>
      <c r="D570" s="894" t="s">
        <v>3173</v>
      </c>
      <c r="E570" s="351">
        <v>4273.5</v>
      </c>
      <c r="F570" s="351">
        <v>4102.56</v>
      </c>
      <c r="G570" s="351">
        <v>170.94</v>
      </c>
      <c r="H570" s="351">
        <v>0</v>
      </c>
      <c r="I570" s="894" t="s">
        <v>3083</v>
      </c>
      <c r="J570" s="894" t="s">
        <v>839</v>
      </c>
      <c r="K570" s="894" t="s">
        <v>2523</v>
      </c>
      <c r="L570" s="894" t="s">
        <v>874</v>
      </c>
      <c r="M570" s="894" t="s">
        <v>875</v>
      </c>
      <c r="O570" s="894" t="s">
        <v>777</v>
      </c>
      <c r="P570" s="894" t="s">
        <v>777</v>
      </c>
      <c r="Q570" s="894" t="s">
        <v>1351</v>
      </c>
      <c r="R570" s="894" t="s">
        <v>839</v>
      </c>
      <c r="S570" s="894" t="s">
        <v>779</v>
      </c>
      <c r="T570" s="894" t="s">
        <v>780</v>
      </c>
      <c r="U570" s="894" t="s">
        <v>877</v>
      </c>
      <c r="V570" s="894" t="s">
        <v>2287</v>
      </c>
      <c r="W570" s="894" t="s">
        <v>3083</v>
      </c>
      <c r="AA570" s="894" t="s">
        <v>2526</v>
      </c>
    </row>
    <row r="571" spans="1:27">
      <c r="A571" s="894" t="s">
        <v>3174</v>
      </c>
      <c r="B571" s="894" t="s">
        <v>3175</v>
      </c>
      <c r="C571" s="894" t="s">
        <v>3176</v>
      </c>
      <c r="D571" s="894" t="s">
        <v>3177</v>
      </c>
      <c r="E571" s="351">
        <v>7162.12</v>
      </c>
      <c r="F571" s="351">
        <v>6875.64</v>
      </c>
      <c r="G571" s="351">
        <v>286.48</v>
      </c>
      <c r="H571" s="351">
        <v>0</v>
      </c>
      <c r="I571" s="894" t="s">
        <v>3083</v>
      </c>
      <c r="J571" s="894" t="s">
        <v>839</v>
      </c>
      <c r="K571" s="894" t="s">
        <v>2523</v>
      </c>
      <c r="L571" s="894" t="s">
        <v>874</v>
      </c>
      <c r="M571" s="894" t="s">
        <v>875</v>
      </c>
      <c r="O571" s="894" t="s">
        <v>777</v>
      </c>
      <c r="P571" s="894" t="s">
        <v>777</v>
      </c>
      <c r="Q571" s="894" t="s">
        <v>3178</v>
      </c>
      <c r="R571" s="894" t="s">
        <v>839</v>
      </c>
      <c r="S571" s="894" t="s">
        <v>779</v>
      </c>
      <c r="T571" s="894" t="s">
        <v>780</v>
      </c>
      <c r="U571" s="894" t="s">
        <v>877</v>
      </c>
      <c r="V571" s="894" t="s">
        <v>2287</v>
      </c>
      <c r="W571" s="894" t="s">
        <v>3083</v>
      </c>
      <c r="AA571" s="894" t="s">
        <v>2526</v>
      </c>
    </row>
    <row r="572" spans="1:27">
      <c r="A572" s="894" t="s">
        <v>3179</v>
      </c>
      <c r="B572" s="894" t="s">
        <v>3180</v>
      </c>
      <c r="C572" s="894" t="s">
        <v>3176</v>
      </c>
      <c r="D572" s="894" t="s">
        <v>3181</v>
      </c>
      <c r="E572" s="351">
        <v>676.51</v>
      </c>
      <c r="F572" s="351">
        <v>649.45</v>
      </c>
      <c r="G572" s="351">
        <v>27.06</v>
      </c>
      <c r="H572" s="351">
        <v>0</v>
      </c>
      <c r="I572" s="894" t="s">
        <v>3083</v>
      </c>
      <c r="J572" s="894" t="s">
        <v>839</v>
      </c>
      <c r="K572" s="894" t="s">
        <v>2523</v>
      </c>
      <c r="L572" s="894" t="s">
        <v>874</v>
      </c>
      <c r="M572" s="894" t="s">
        <v>875</v>
      </c>
      <c r="O572" s="894" t="s">
        <v>777</v>
      </c>
      <c r="P572" s="894" t="s">
        <v>777</v>
      </c>
      <c r="Q572" s="894" t="s">
        <v>3182</v>
      </c>
      <c r="R572" s="894" t="s">
        <v>839</v>
      </c>
      <c r="S572" s="894" t="s">
        <v>779</v>
      </c>
      <c r="T572" s="894" t="s">
        <v>780</v>
      </c>
      <c r="U572" s="894" t="s">
        <v>877</v>
      </c>
      <c r="V572" s="894" t="s">
        <v>2287</v>
      </c>
      <c r="W572" s="894" t="s">
        <v>3083</v>
      </c>
      <c r="AA572" s="894" t="s">
        <v>2526</v>
      </c>
    </row>
    <row r="573" spans="1:27">
      <c r="A573" s="894" t="s">
        <v>3183</v>
      </c>
      <c r="B573" s="894" t="s">
        <v>3184</v>
      </c>
      <c r="C573" s="894" t="s">
        <v>3185</v>
      </c>
      <c r="D573" s="894" t="s">
        <v>3186</v>
      </c>
      <c r="E573" s="351">
        <v>124786.32</v>
      </c>
      <c r="F573" s="351">
        <v>119794.87</v>
      </c>
      <c r="G573" s="351">
        <v>4991.45</v>
      </c>
      <c r="H573" s="351">
        <v>0</v>
      </c>
      <c r="I573" s="894" t="s">
        <v>3083</v>
      </c>
      <c r="J573" s="894" t="s">
        <v>839</v>
      </c>
      <c r="K573" s="894" t="s">
        <v>2523</v>
      </c>
      <c r="L573" s="894" t="s">
        <v>874</v>
      </c>
      <c r="M573" s="894" t="s">
        <v>875</v>
      </c>
      <c r="O573" s="894" t="s">
        <v>777</v>
      </c>
      <c r="P573" s="894" t="s">
        <v>777</v>
      </c>
      <c r="Q573" s="894" t="s">
        <v>1340</v>
      </c>
      <c r="R573" s="894" t="s">
        <v>839</v>
      </c>
      <c r="S573" s="894" t="s">
        <v>779</v>
      </c>
      <c r="T573" s="894" t="s">
        <v>780</v>
      </c>
      <c r="U573" s="894" t="s">
        <v>877</v>
      </c>
      <c r="V573" s="894" t="s">
        <v>2287</v>
      </c>
      <c r="W573" s="894" t="s">
        <v>3083</v>
      </c>
      <c r="AA573" s="894" t="s">
        <v>2526</v>
      </c>
    </row>
    <row r="574" spans="1:27">
      <c r="A574" s="894" t="s">
        <v>3187</v>
      </c>
      <c r="B574" s="894" t="s">
        <v>3188</v>
      </c>
      <c r="C574" s="894" t="s">
        <v>3185</v>
      </c>
      <c r="D574" s="894" t="s">
        <v>3189</v>
      </c>
      <c r="E574" s="351">
        <v>94017.09</v>
      </c>
      <c r="F574" s="351">
        <v>90256.41</v>
      </c>
      <c r="G574" s="351">
        <v>3760.68</v>
      </c>
      <c r="H574" s="351">
        <v>0</v>
      </c>
      <c r="I574" s="894" t="s">
        <v>3083</v>
      </c>
      <c r="J574" s="894" t="s">
        <v>839</v>
      </c>
      <c r="K574" s="894" t="s">
        <v>2523</v>
      </c>
      <c r="L574" s="894" t="s">
        <v>874</v>
      </c>
      <c r="M574" s="894" t="s">
        <v>875</v>
      </c>
      <c r="O574" s="894" t="s">
        <v>777</v>
      </c>
      <c r="P574" s="894" t="s">
        <v>777</v>
      </c>
      <c r="Q574" s="894" t="s">
        <v>3190</v>
      </c>
      <c r="R574" s="894" t="s">
        <v>839</v>
      </c>
      <c r="S574" s="894" t="s">
        <v>779</v>
      </c>
      <c r="T574" s="894" t="s">
        <v>780</v>
      </c>
      <c r="U574" s="894" t="s">
        <v>877</v>
      </c>
      <c r="V574" s="894" t="s">
        <v>2287</v>
      </c>
      <c r="W574" s="894" t="s">
        <v>3083</v>
      </c>
      <c r="AA574" s="894" t="s">
        <v>2526</v>
      </c>
    </row>
    <row r="575" spans="1:27">
      <c r="A575" s="894" t="s">
        <v>3191</v>
      </c>
      <c r="B575" s="894" t="s">
        <v>3192</v>
      </c>
      <c r="C575" s="894" t="s">
        <v>3193</v>
      </c>
      <c r="D575" s="894" t="s">
        <v>3194</v>
      </c>
      <c r="E575" s="351">
        <v>208181.2</v>
      </c>
      <c r="F575" s="351">
        <v>199853.95</v>
      </c>
      <c r="G575" s="351">
        <v>8327.25</v>
      </c>
      <c r="H575" s="351">
        <v>0</v>
      </c>
      <c r="I575" s="894" t="s">
        <v>3083</v>
      </c>
      <c r="J575" s="894" t="s">
        <v>839</v>
      </c>
      <c r="K575" s="894" t="s">
        <v>2523</v>
      </c>
      <c r="L575" s="894" t="s">
        <v>874</v>
      </c>
      <c r="M575" s="894" t="s">
        <v>875</v>
      </c>
      <c r="O575" s="894" t="s">
        <v>777</v>
      </c>
      <c r="P575" s="894" t="s">
        <v>777</v>
      </c>
      <c r="Q575" s="894" t="s">
        <v>3195</v>
      </c>
      <c r="R575" s="894" t="s">
        <v>839</v>
      </c>
      <c r="S575" s="894" t="s">
        <v>779</v>
      </c>
      <c r="T575" s="894" t="s">
        <v>780</v>
      </c>
      <c r="U575" s="894" t="s">
        <v>877</v>
      </c>
      <c r="V575" s="894" t="s">
        <v>2287</v>
      </c>
      <c r="W575" s="894" t="s">
        <v>3083</v>
      </c>
      <c r="AA575" s="894" t="s">
        <v>2526</v>
      </c>
    </row>
    <row r="576" spans="1:27">
      <c r="A576" s="894" t="s">
        <v>3196</v>
      </c>
      <c r="B576" s="894" t="s">
        <v>3197</v>
      </c>
      <c r="C576" s="894" t="s">
        <v>3198</v>
      </c>
      <c r="D576" s="894" t="s">
        <v>3199</v>
      </c>
      <c r="E576" s="351">
        <v>162020.85</v>
      </c>
      <c r="F576" s="351">
        <v>155540.02</v>
      </c>
      <c r="G576" s="351">
        <v>6480.83</v>
      </c>
      <c r="H576" s="351">
        <v>0</v>
      </c>
      <c r="I576" s="894" t="s">
        <v>3083</v>
      </c>
      <c r="J576" s="894" t="s">
        <v>839</v>
      </c>
      <c r="K576" s="894" t="s">
        <v>2523</v>
      </c>
      <c r="L576" s="894" t="s">
        <v>874</v>
      </c>
      <c r="M576" s="894" t="s">
        <v>875</v>
      </c>
      <c r="O576" s="894" t="s">
        <v>777</v>
      </c>
      <c r="P576" s="894" t="s">
        <v>777</v>
      </c>
      <c r="Q576" s="894" t="s">
        <v>3200</v>
      </c>
      <c r="R576" s="894" t="s">
        <v>839</v>
      </c>
      <c r="S576" s="894" t="s">
        <v>779</v>
      </c>
      <c r="T576" s="894" t="s">
        <v>780</v>
      </c>
      <c r="U576" s="894" t="s">
        <v>877</v>
      </c>
      <c r="V576" s="894" t="s">
        <v>2287</v>
      </c>
      <c r="W576" s="894" t="s">
        <v>3083</v>
      </c>
      <c r="AA576" s="894" t="s">
        <v>2526</v>
      </c>
    </row>
    <row r="577" spans="1:27">
      <c r="A577" s="894" t="s">
        <v>3201</v>
      </c>
      <c r="B577" s="894" t="s">
        <v>3202</v>
      </c>
      <c r="C577" s="894" t="s">
        <v>3203</v>
      </c>
      <c r="D577" s="894" t="s">
        <v>3204</v>
      </c>
      <c r="E577" s="351">
        <v>221584.45</v>
      </c>
      <c r="F577" s="351">
        <v>212721.07</v>
      </c>
      <c r="G577" s="351">
        <v>8863.38</v>
      </c>
      <c r="H577" s="351">
        <v>0</v>
      </c>
      <c r="I577" s="894" t="s">
        <v>3083</v>
      </c>
      <c r="J577" s="894" t="s">
        <v>839</v>
      </c>
      <c r="K577" s="894" t="s">
        <v>2523</v>
      </c>
      <c r="L577" s="894" t="s">
        <v>874</v>
      </c>
      <c r="M577" s="894" t="s">
        <v>875</v>
      </c>
      <c r="O577" s="894" t="s">
        <v>777</v>
      </c>
      <c r="P577" s="894" t="s">
        <v>777</v>
      </c>
      <c r="Q577" s="894" t="s">
        <v>3205</v>
      </c>
      <c r="R577" s="894" t="s">
        <v>839</v>
      </c>
      <c r="S577" s="894" t="s">
        <v>779</v>
      </c>
      <c r="T577" s="894" t="s">
        <v>780</v>
      </c>
      <c r="U577" s="894" t="s">
        <v>877</v>
      </c>
      <c r="V577" s="894" t="s">
        <v>2287</v>
      </c>
      <c r="W577" s="894" t="s">
        <v>3083</v>
      </c>
      <c r="AA577" s="894" t="s">
        <v>2526</v>
      </c>
    </row>
    <row r="578" spans="1:27">
      <c r="A578" s="894" t="s">
        <v>3206</v>
      </c>
      <c r="B578" s="894" t="s">
        <v>3207</v>
      </c>
      <c r="C578" s="894" t="s">
        <v>3208</v>
      </c>
      <c r="D578" s="894" t="s">
        <v>3194</v>
      </c>
      <c r="E578" s="351">
        <v>261767.52</v>
      </c>
      <c r="F578" s="351">
        <v>251296.82</v>
      </c>
      <c r="G578" s="351">
        <v>10470.7</v>
      </c>
      <c r="H578" s="351">
        <v>0</v>
      </c>
      <c r="I578" s="894" t="s">
        <v>3083</v>
      </c>
      <c r="J578" s="894" t="s">
        <v>839</v>
      </c>
      <c r="K578" s="894" t="s">
        <v>2523</v>
      </c>
      <c r="L578" s="894" t="s">
        <v>874</v>
      </c>
      <c r="M578" s="894" t="s">
        <v>875</v>
      </c>
      <c r="O578" s="894" t="s">
        <v>777</v>
      </c>
      <c r="P578" s="894" t="s">
        <v>777</v>
      </c>
      <c r="Q578" s="894" t="s">
        <v>3209</v>
      </c>
      <c r="R578" s="894" t="s">
        <v>839</v>
      </c>
      <c r="S578" s="894" t="s">
        <v>779</v>
      </c>
      <c r="T578" s="894" t="s">
        <v>780</v>
      </c>
      <c r="U578" s="894" t="s">
        <v>877</v>
      </c>
      <c r="V578" s="894" t="s">
        <v>2287</v>
      </c>
      <c r="W578" s="894" t="s">
        <v>3083</v>
      </c>
      <c r="AA578" s="894" t="s">
        <v>2526</v>
      </c>
    </row>
    <row r="579" spans="1:27">
      <c r="A579" s="894" t="s">
        <v>3210</v>
      </c>
      <c r="B579" s="894" t="s">
        <v>3211</v>
      </c>
      <c r="C579" s="894" t="s">
        <v>3212</v>
      </c>
      <c r="D579" s="894" t="s">
        <v>3199</v>
      </c>
      <c r="E579" s="351">
        <v>123367.19</v>
      </c>
      <c r="F579" s="351">
        <v>118432.5</v>
      </c>
      <c r="G579" s="351">
        <v>4934.69</v>
      </c>
      <c r="H579" s="351">
        <v>0</v>
      </c>
      <c r="I579" s="894" t="s">
        <v>3083</v>
      </c>
      <c r="J579" s="894" t="s">
        <v>839</v>
      </c>
      <c r="K579" s="894" t="s">
        <v>2523</v>
      </c>
      <c r="L579" s="894" t="s">
        <v>874</v>
      </c>
      <c r="M579" s="894" t="s">
        <v>875</v>
      </c>
      <c r="O579" s="894" t="s">
        <v>777</v>
      </c>
      <c r="P579" s="894" t="s">
        <v>777</v>
      </c>
      <c r="Q579" s="894" t="s">
        <v>3213</v>
      </c>
      <c r="R579" s="894" t="s">
        <v>839</v>
      </c>
      <c r="S579" s="894" t="s">
        <v>779</v>
      </c>
      <c r="T579" s="894" t="s">
        <v>780</v>
      </c>
      <c r="U579" s="894" t="s">
        <v>877</v>
      </c>
      <c r="V579" s="894" t="s">
        <v>2287</v>
      </c>
      <c r="W579" s="894" t="s">
        <v>3083</v>
      </c>
      <c r="AA579" s="894" t="s">
        <v>2526</v>
      </c>
    </row>
    <row r="580" spans="1:27">
      <c r="A580" s="894" t="s">
        <v>3214</v>
      </c>
      <c r="B580" s="894" t="s">
        <v>3215</v>
      </c>
      <c r="C580" s="894" t="s">
        <v>3216</v>
      </c>
      <c r="D580" s="894" t="s">
        <v>3217</v>
      </c>
      <c r="E580" s="351">
        <v>14615.38</v>
      </c>
      <c r="F580" s="351">
        <v>14030.76</v>
      </c>
      <c r="G580" s="351">
        <v>584.62</v>
      </c>
      <c r="H580" s="351">
        <v>0</v>
      </c>
      <c r="I580" s="894" t="s">
        <v>3083</v>
      </c>
      <c r="J580" s="894" t="s">
        <v>839</v>
      </c>
      <c r="K580" s="894" t="s">
        <v>2523</v>
      </c>
      <c r="L580" s="894" t="s">
        <v>874</v>
      </c>
      <c r="M580" s="894" t="s">
        <v>875</v>
      </c>
      <c r="O580" s="894" t="s">
        <v>777</v>
      </c>
      <c r="P580" s="894" t="s">
        <v>777</v>
      </c>
      <c r="Q580" s="894" t="s">
        <v>3218</v>
      </c>
      <c r="R580" s="894" t="s">
        <v>839</v>
      </c>
      <c r="S580" s="894" t="s">
        <v>779</v>
      </c>
      <c r="T580" s="894" t="s">
        <v>780</v>
      </c>
      <c r="U580" s="894" t="s">
        <v>877</v>
      </c>
      <c r="V580" s="894" t="s">
        <v>2287</v>
      </c>
      <c r="W580" s="894" t="s">
        <v>3083</v>
      </c>
      <c r="AA580" s="894" t="s">
        <v>2526</v>
      </c>
    </row>
    <row r="581" spans="1:27">
      <c r="A581" s="894" t="s">
        <v>3219</v>
      </c>
      <c r="B581" s="894" t="s">
        <v>3220</v>
      </c>
      <c r="C581" s="894" t="s">
        <v>3221</v>
      </c>
      <c r="E581" s="351">
        <v>19658.07</v>
      </c>
      <c r="F581" s="351">
        <v>18871.75</v>
      </c>
      <c r="G581" s="351">
        <v>786.32</v>
      </c>
      <c r="H581" s="351">
        <v>0</v>
      </c>
      <c r="I581" s="894" t="s">
        <v>3083</v>
      </c>
      <c r="J581" s="894" t="s">
        <v>839</v>
      </c>
      <c r="K581" s="894" t="s">
        <v>2523</v>
      </c>
      <c r="L581" s="894" t="s">
        <v>874</v>
      </c>
      <c r="M581" s="894" t="s">
        <v>875</v>
      </c>
      <c r="O581" s="894" t="s">
        <v>777</v>
      </c>
      <c r="P581" s="894" t="s">
        <v>777</v>
      </c>
      <c r="Q581" s="894" t="s">
        <v>3222</v>
      </c>
      <c r="R581" s="894" t="s">
        <v>839</v>
      </c>
      <c r="S581" s="894" t="s">
        <v>779</v>
      </c>
      <c r="T581" s="894" t="s">
        <v>780</v>
      </c>
      <c r="U581" s="894" t="s">
        <v>877</v>
      </c>
      <c r="V581" s="894" t="s">
        <v>2287</v>
      </c>
      <c r="W581" s="894" t="s">
        <v>3083</v>
      </c>
      <c r="AA581" s="894" t="s">
        <v>2526</v>
      </c>
    </row>
    <row r="582" spans="1:27">
      <c r="A582" s="894" t="s">
        <v>3223</v>
      </c>
      <c r="B582" s="894" t="s">
        <v>3224</v>
      </c>
      <c r="C582" s="894" t="s">
        <v>3225</v>
      </c>
      <c r="E582" s="351">
        <v>16853.13</v>
      </c>
      <c r="F582" s="351">
        <v>16179</v>
      </c>
      <c r="G582" s="351">
        <v>674.13</v>
      </c>
      <c r="H582" s="351">
        <v>0</v>
      </c>
      <c r="I582" s="894" t="s">
        <v>3083</v>
      </c>
      <c r="J582" s="894" t="s">
        <v>839</v>
      </c>
      <c r="K582" s="894" t="s">
        <v>2523</v>
      </c>
      <c r="L582" s="894" t="s">
        <v>874</v>
      </c>
      <c r="M582" s="894" t="s">
        <v>875</v>
      </c>
      <c r="O582" s="894" t="s">
        <v>777</v>
      </c>
      <c r="P582" s="894" t="s">
        <v>777</v>
      </c>
      <c r="Q582" s="894" t="s">
        <v>3226</v>
      </c>
      <c r="R582" s="894" t="s">
        <v>839</v>
      </c>
      <c r="S582" s="894" t="s">
        <v>779</v>
      </c>
      <c r="T582" s="894" t="s">
        <v>780</v>
      </c>
      <c r="U582" s="894" t="s">
        <v>877</v>
      </c>
      <c r="V582" s="894" t="s">
        <v>2287</v>
      </c>
      <c r="W582" s="894" t="s">
        <v>3083</v>
      </c>
      <c r="AA582" s="894" t="s">
        <v>2526</v>
      </c>
    </row>
    <row r="583" spans="1:27">
      <c r="A583" s="894" t="s">
        <v>3227</v>
      </c>
      <c r="B583" s="894" t="s">
        <v>3228</v>
      </c>
      <c r="C583" s="894" t="s">
        <v>3229</v>
      </c>
      <c r="E583" s="351">
        <v>4541.59</v>
      </c>
      <c r="F583" s="351">
        <v>4359.93</v>
      </c>
      <c r="G583" s="351">
        <v>181.66</v>
      </c>
      <c r="H583" s="351">
        <v>0</v>
      </c>
      <c r="I583" s="894" t="s">
        <v>3083</v>
      </c>
      <c r="J583" s="894" t="s">
        <v>839</v>
      </c>
      <c r="K583" s="894" t="s">
        <v>2523</v>
      </c>
      <c r="L583" s="894" t="s">
        <v>874</v>
      </c>
      <c r="M583" s="894" t="s">
        <v>875</v>
      </c>
      <c r="O583" s="894" t="s">
        <v>777</v>
      </c>
      <c r="P583" s="894" t="s">
        <v>777</v>
      </c>
      <c r="Q583" s="894" t="s">
        <v>3230</v>
      </c>
      <c r="R583" s="894" t="s">
        <v>839</v>
      </c>
      <c r="S583" s="894" t="s">
        <v>779</v>
      </c>
      <c r="T583" s="894" t="s">
        <v>780</v>
      </c>
      <c r="U583" s="894" t="s">
        <v>877</v>
      </c>
      <c r="V583" s="894" t="s">
        <v>2287</v>
      </c>
      <c r="W583" s="894" t="s">
        <v>3083</v>
      </c>
      <c r="AA583" s="894" t="s">
        <v>2526</v>
      </c>
    </row>
    <row r="584" spans="1:27">
      <c r="A584" s="894" t="s">
        <v>3231</v>
      </c>
      <c r="B584" s="894" t="s">
        <v>3232</v>
      </c>
      <c r="C584" s="894" t="s">
        <v>3233</v>
      </c>
      <c r="E584" s="351">
        <v>3391.59</v>
      </c>
      <c r="F584" s="351">
        <v>3255.93</v>
      </c>
      <c r="G584" s="351">
        <v>135.66</v>
      </c>
      <c r="H584" s="351">
        <v>0</v>
      </c>
      <c r="I584" s="894" t="s">
        <v>3083</v>
      </c>
      <c r="J584" s="894" t="s">
        <v>839</v>
      </c>
      <c r="K584" s="894" t="s">
        <v>2523</v>
      </c>
      <c r="L584" s="894" t="s">
        <v>874</v>
      </c>
      <c r="M584" s="894" t="s">
        <v>875</v>
      </c>
      <c r="O584" s="894" t="s">
        <v>777</v>
      </c>
      <c r="P584" s="894" t="s">
        <v>777</v>
      </c>
      <c r="Q584" s="894" t="s">
        <v>3234</v>
      </c>
      <c r="R584" s="894" t="s">
        <v>839</v>
      </c>
      <c r="S584" s="894" t="s">
        <v>779</v>
      </c>
      <c r="T584" s="894" t="s">
        <v>780</v>
      </c>
      <c r="U584" s="894" t="s">
        <v>877</v>
      </c>
      <c r="V584" s="894" t="s">
        <v>2287</v>
      </c>
      <c r="W584" s="894" t="s">
        <v>3083</v>
      </c>
      <c r="AA584" s="894" t="s">
        <v>2526</v>
      </c>
    </row>
    <row r="585" spans="1:27">
      <c r="A585" s="894" t="s">
        <v>3235</v>
      </c>
      <c r="B585" s="894" t="s">
        <v>3236</v>
      </c>
      <c r="C585" s="894" t="s">
        <v>3237</v>
      </c>
      <c r="D585" s="894" t="s">
        <v>3238</v>
      </c>
      <c r="E585" s="351">
        <v>4307.69</v>
      </c>
      <c r="F585" s="351">
        <v>4135.38</v>
      </c>
      <c r="G585" s="351">
        <v>172.31</v>
      </c>
      <c r="H585" s="351">
        <v>0</v>
      </c>
      <c r="I585" s="894" t="s">
        <v>3083</v>
      </c>
      <c r="J585" s="894" t="s">
        <v>839</v>
      </c>
      <c r="K585" s="894" t="s">
        <v>2523</v>
      </c>
      <c r="L585" s="894" t="s">
        <v>874</v>
      </c>
      <c r="M585" s="894" t="s">
        <v>875</v>
      </c>
      <c r="O585" s="894" t="s">
        <v>777</v>
      </c>
      <c r="P585" s="894" t="s">
        <v>777</v>
      </c>
      <c r="Q585" s="894" t="s">
        <v>3239</v>
      </c>
      <c r="R585" s="894" t="s">
        <v>839</v>
      </c>
      <c r="S585" s="894" t="s">
        <v>779</v>
      </c>
      <c r="T585" s="894" t="s">
        <v>780</v>
      </c>
      <c r="U585" s="894" t="s">
        <v>877</v>
      </c>
      <c r="V585" s="894" t="s">
        <v>2287</v>
      </c>
      <c r="W585" s="894" t="s">
        <v>3083</v>
      </c>
      <c r="AA585" s="894" t="s">
        <v>2526</v>
      </c>
    </row>
    <row r="586" spans="1:27">
      <c r="A586" s="894" t="s">
        <v>3240</v>
      </c>
      <c r="B586" s="894" t="s">
        <v>3241</v>
      </c>
      <c r="C586" s="894" t="s">
        <v>3242</v>
      </c>
      <c r="E586" s="351">
        <v>231726.52</v>
      </c>
      <c r="F586" s="351">
        <v>222457.46</v>
      </c>
      <c r="G586" s="351">
        <v>9269.06</v>
      </c>
      <c r="H586" s="351">
        <v>0</v>
      </c>
      <c r="I586" s="894" t="s">
        <v>3083</v>
      </c>
      <c r="J586" s="894" t="s">
        <v>839</v>
      </c>
      <c r="K586" s="894" t="s">
        <v>2523</v>
      </c>
      <c r="L586" s="894" t="s">
        <v>874</v>
      </c>
      <c r="M586" s="894" t="s">
        <v>875</v>
      </c>
      <c r="O586" s="894" t="s">
        <v>777</v>
      </c>
      <c r="P586" s="894" t="s">
        <v>777</v>
      </c>
      <c r="Q586" s="894" t="s">
        <v>3243</v>
      </c>
      <c r="R586" s="894" t="s">
        <v>839</v>
      </c>
      <c r="S586" s="894" t="s">
        <v>779</v>
      </c>
      <c r="T586" s="894" t="s">
        <v>780</v>
      </c>
      <c r="U586" s="894" t="s">
        <v>877</v>
      </c>
      <c r="V586" s="894" t="s">
        <v>2287</v>
      </c>
      <c r="W586" s="894" t="s">
        <v>3083</v>
      </c>
      <c r="AA586" s="894" t="s">
        <v>2526</v>
      </c>
    </row>
    <row r="587" spans="1:27">
      <c r="A587" s="894" t="s">
        <v>3244</v>
      </c>
      <c r="B587" s="894" t="s">
        <v>3245</v>
      </c>
      <c r="C587" s="894" t="s">
        <v>3246</v>
      </c>
      <c r="D587" s="894" t="s">
        <v>3247</v>
      </c>
      <c r="E587" s="351">
        <v>375.21</v>
      </c>
      <c r="F587" s="351">
        <v>360.2</v>
      </c>
      <c r="G587" s="351">
        <v>15.01</v>
      </c>
      <c r="H587" s="351">
        <v>0</v>
      </c>
      <c r="I587" s="894" t="s">
        <v>3083</v>
      </c>
      <c r="J587" s="894" t="s">
        <v>839</v>
      </c>
      <c r="K587" s="894" t="s">
        <v>2523</v>
      </c>
      <c r="L587" s="894" t="s">
        <v>874</v>
      </c>
      <c r="M587" s="894" t="s">
        <v>875</v>
      </c>
      <c r="O587" s="894" t="s">
        <v>777</v>
      </c>
      <c r="P587" s="894" t="s">
        <v>777</v>
      </c>
      <c r="Q587" s="894" t="s">
        <v>3248</v>
      </c>
      <c r="R587" s="894" t="s">
        <v>839</v>
      </c>
      <c r="S587" s="894" t="s">
        <v>779</v>
      </c>
      <c r="T587" s="894" t="s">
        <v>780</v>
      </c>
      <c r="U587" s="894" t="s">
        <v>877</v>
      </c>
      <c r="V587" s="894" t="s">
        <v>2287</v>
      </c>
      <c r="W587" s="894" t="s">
        <v>3083</v>
      </c>
      <c r="AA587" s="894" t="s">
        <v>2526</v>
      </c>
    </row>
    <row r="588" spans="1:27">
      <c r="A588" s="894" t="s">
        <v>3249</v>
      </c>
      <c r="B588" s="894" t="s">
        <v>3250</v>
      </c>
      <c r="C588" s="894" t="s">
        <v>3251</v>
      </c>
      <c r="D588" s="894" t="s">
        <v>3252</v>
      </c>
      <c r="E588" s="351">
        <v>878.63</v>
      </c>
      <c r="F588" s="351">
        <v>843.48</v>
      </c>
      <c r="G588" s="351">
        <v>35.15</v>
      </c>
      <c r="H588" s="351">
        <v>0</v>
      </c>
      <c r="I588" s="894" t="s">
        <v>3083</v>
      </c>
      <c r="J588" s="894" t="s">
        <v>839</v>
      </c>
      <c r="K588" s="894" t="s">
        <v>2523</v>
      </c>
      <c r="L588" s="894" t="s">
        <v>874</v>
      </c>
      <c r="M588" s="894" t="s">
        <v>875</v>
      </c>
      <c r="O588" s="894" t="s">
        <v>777</v>
      </c>
      <c r="P588" s="894" t="s">
        <v>777</v>
      </c>
      <c r="Q588" s="894" t="s">
        <v>3253</v>
      </c>
      <c r="R588" s="894" t="s">
        <v>839</v>
      </c>
      <c r="S588" s="894" t="s">
        <v>779</v>
      </c>
      <c r="T588" s="894" t="s">
        <v>780</v>
      </c>
      <c r="U588" s="894" t="s">
        <v>877</v>
      </c>
      <c r="V588" s="894" t="s">
        <v>2287</v>
      </c>
      <c r="W588" s="894" t="s">
        <v>3083</v>
      </c>
      <c r="AA588" s="894" t="s">
        <v>2526</v>
      </c>
    </row>
    <row r="589" spans="1:27">
      <c r="A589" s="894" t="s">
        <v>3254</v>
      </c>
      <c r="B589" s="894" t="s">
        <v>3255</v>
      </c>
      <c r="C589" s="894" t="s">
        <v>3251</v>
      </c>
      <c r="D589" s="894" t="s">
        <v>3256</v>
      </c>
      <c r="E589" s="351">
        <v>1196.58</v>
      </c>
      <c r="F589" s="351">
        <v>1148.72</v>
      </c>
      <c r="G589" s="351">
        <v>47.86</v>
      </c>
      <c r="H589" s="351">
        <v>0</v>
      </c>
      <c r="I589" s="894" t="s">
        <v>3083</v>
      </c>
      <c r="J589" s="894" t="s">
        <v>839</v>
      </c>
      <c r="K589" s="894" t="s">
        <v>2523</v>
      </c>
      <c r="L589" s="894" t="s">
        <v>874</v>
      </c>
      <c r="M589" s="894" t="s">
        <v>875</v>
      </c>
      <c r="O589" s="894" t="s">
        <v>777</v>
      </c>
      <c r="P589" s="894" t="s">
        <v>777</v>
      </c>
      <c r="Q589" s="894" t="s">
        <v>3257</v>
      </c>
      <c r="R589" s="894" t="s">
        <v>839</v>
      </c>
      <c r="S589" s="894" t="s">
        <v>779</v>
      </c>
      <c r="T589" s="894" t="s">
        <v>780</v>
      </c>
      <c r="U589" s="894" t="s">
        <v>877</v>
      </c>
      <c r="V589" s="894" t="s">
        <v>2287</v>
      </c>
      <c r="W589" s="894" t="s">
        <v>3083</v>
      </c>
      <c r="AA589" s="894" t="s">
        <v>2526</v>
      </c>
    </row>
    <row r="590" spans="1:27">
      <c r="A590" s="894" t="s">
        <v>3258</v>
      </c>
      <c r="B590" s="894" t="s">
        <v>3259</v>
      </c>
      <c r="C590" s="894" t="s">
        <v>3260</v>
      </c>
      <c r="D590" s="894" t="s">
        <v>3261</v>
      </c>
      <c r="E590" s="351">
        <v>1781.2</v>
      </c>
      <c r="F590" s="351">
        <v>1709.95</v>
      </c>
      <c r="G590" s="351">
        <v>71.25</v>
      </c>
      <c r="H590" s="351">
        <v>0</v>
      </c>
      <c r="I590" s="894" t="s">
        <v>3083</v>
      </c>
      <c r="J590" s="894" t="s">
        <v>839</v>
      </c>
      <c r="K590" s="894" t="s">
        <v>2523</v>
      </c>
      <c r="L590" s="894" t="s">
        <v>874</v>
      </c>
      <c r="M590" s="894" t="s">
        <v>875</v>
      </c>
      <c r="O590" s="894" t="s">
        <v>777</v>
      </c>
      <c r="P590" s="894" t="s">
        <v>777</v>
      </c>
      <c r="Q590" s="894" t="s">
        <v>3262</v>
      </c>
      <c r="R590" s="894" t="s">
        <v>839</v>
      </c>
      <c r="S590" s="894" t="s">
        <v>779</v>
      </c>
      <c r="T590" s="894" t="s">
        <v>780</v>
      </c>
      <c r="U590" s="894" t="s">
        <v>877</v>
      </c>
      <c r="V590" s="894" t="s">
        <v>2287</v>
      </c>
      <c r="W590" s="894" t="s">
        <v>3083</v>
      </c>
      <c r="AA590" s="894" t="s">
        <v>2526</v>
      </c>
    </row>
    <row r="591" spans="1:27">
      <c r="A591" s="894" t="s">
        <v>3263</v>
      </c>
      <c r="B591" s="894" t="s">
        <v>3264</v>
      </c>
      <c r="C591" s="894" t="s">
        <v>3265</v>
      </c>
      <c r="D591" s="894" t="s">
        <v>3261</v>
      </c>
      <c r="E591" s="351">
        <v>3364.96</v>
      </c>
      <c r="F591" s="351">
        <v>3230.36</v>
      </c>
      <c r="G591" s="351">
        <v>134.6</v>
      </c>
      <c r="H591" s="351">
        <v>0</v>
      </c>
      <c r="I591" s="894" t="s">
        <v>3083</v>
      </c>
      <c r="J591" s="894" t="s">
        <v>839</v>
      </c>
      <c r="K591" s="894" t="s">
        <v>2523</v>
      </c>
      <c r="L591" s="894" t="s">
        <v>874</v>
      </c>
      <c r="M591" s="894" t="s">
        <v>3251</v>
      </c>
      <c r="O591" s="894" t="s">
        <v>777</v>
      </c>
      <c r="P591" s="894" t="s">
        <v>777</v>
      </c>
      <c r="Q591" s="894" t="s">
        <v>3266</v>
      </c>
      <c r="R591" s="894" t="s">
        <v>839</v>
      </c>
      <c r="S591" s="894" t="s">
        <v>779</v>
      </c>
      <c r="T591" s="894" t="s">
        <v>780</v>
      </c>
      <c r="U591" s="894" t="s">
        <v>877</v>
      </c>
      <c r="V591" s="894" t="s">
        <v>2287</v>
      </c>
      <c r="W591" s="894" t="s">
        <v>3083</v>
      </c>
      <c r="AA591" s="894" t="s">
        <v>2526</v>
      </c>
    </row>
    <row r="592" spans="1:27">
      <c r="A592" s="894" t="s">
        <v>3267</v>
      </c>
      <c r="B592" s="894" t="s">
        <v>3268</v>
      </c>
      <c r="C592" s="894" t="s">
        <v>3265</v>
      </c>
      <c r="D592" s="894" t="s">
        <v>3269</v>
      </c>
      <c r="E592" s="351">
        <v>5852.14</v>
      </c>
      <c r="F592" s="351">
        <v>5618.05</v>
      </c>
      <c r="G592" s="351">
        <v>234.09</v>
      </c>
      <c r="H592" s="351">
        <v>0</v>
      </c>
      <c r="I592" s="894" t="s">
        <v>3083</v>
      </c>
      <c r="J592" s="894" t="s">
        <v>839</v>
      </c>
      <c r="K592" s="894" t="s">
        <v>2523</v>
      </c>
      <c r="L592" s="894" t="s">
        <v>874</v>
      </c>
      <c r="M592" s="894" t="s">
        <v>875</v>
      </c>
      <c r="O592" s="894" t="s">
        <v>777</v>
      </c>
      <c r="P592" s="894" t="s">
        <v>777</v>
      </c>
      <c r="Q592" s="894" t="s">
        <v>3270</v>
      </c>
      <c r="R592" s="894" t="s">
        <v>839</v>
      </c>
      <c r="S592" s="894" t="s">
        <v>779</v>
      </c>
      <c r="T592" s="894" t="s">
        <v>780</v>
      </c>
      <c r="U592" s="894" t="s">
        <v>877</v>
      </c>
      <c r="V592" s="894" t="s">
        <v>2287</v>
      </c>
      <c r="W592" s="894" t="s">
        <v>3083</v>
      </c>
      <c r="AA592" s="894" t="s">
        <v>2526</v>
      </c>
    </row>
    <row r="593" spans="1:27">
      <c r="A593" s="894" t="s">
        <v>3271</v>
      </c>
      <c r="B593" s="894" t="s">
        <v>3272</v>
      </c>
      <c r="C593" s="894" t="s">
        <v>3273</v>
      </c>
      <c r="D593" s="894" t="s">
        <v>3274</v>
      </c>
      <c r="E593" s="351">
        <v>7728.21</v>
      </c>
      <c r="F593" s="351">
        <v>7419.08</v>
      </c>
      <c r="G593" s="351">
        <v>309.13</v>
      </c>
      <c r="H593" s="351">
        <v>0</v>
      </c>
      <c r="I593" s="894" t="s">
        <v>3083</v>
      </c>
      <c r="J593" s="894" t="s">
        <v>839</v>
      </c>
      <c r="K593" s="894" t="s">
        <v>2523</v>
      </c>
      <c r="L593" s="894" t="s">
        <v>874</v>
      </c>
      <c r="M593" s="894" t="s">
        <v>875</v>
      </c>
      <c r="O593" s="894" t="s">
        <v>777</v>
      </c>
      <c r="P593" s="894" t="s">
        <v>777</v>
      </c>
      <c r="Q593" s="894" t="s">
        <v>3275</v>
      </c>
      <c r="R593" s="894" t="s">
        <v>839</v>
      </c>
      <c r="S593" s="894" t="s">
        <v>779</v>
      </c>
      <c r="T593" s="894" t="s">
        <v>780</v>
      </c>
      <c r="U593" s="894" t="s">
        <v>877</v>
      </c>
      <c r="V593" s="894" t="s">
        <v>2287</v>
      </c>
      <c r="W593" s="894" t="s">
        <v>3083</v>
      </c>
      <c r="AA593" s="894" t="s">
        <v>2526</v>
      </c>
    </row>
    <row r="594" spans="1:27">
      <c r="A594" s="894" t="s">
        <v>3276</v>
      </c>
      <c r="B594" s="894" t="s">
        <v>3277</v>
      </c>
      <c r="C594" s="894" t="s">
        <v>3278</v>
      </c>
      <c r="D594" s="894" t="s">
        <v>3279</v>
      </c>
      <c r="E594" s="351">
        <v>3290.6</v>
      </c>
      <c r="F594" s="351">
        <v>3158.98</v>
      </c>
      <c r="G594" s="351">
        <v>131.62</v>
      </c>
      <c r="H594" s="351">
        <v>0</v>
      </c>
      <c r="I594" s="894" t="s">
        <v>3083</v>
      </c>
      <c r="J594" s="894" t="s">
        <v>839</v>
      </c>
      <c r="K594" s="894" t="s">
        <v>2523</v>
      </c>
      <c r="L594" s="894" t="s">
        <v>874</v>
      </c>
      <c r="M594" s="894" t="s">
        <v>875</v>
      </c>
      <c r="O594" s="894" t="s">
        <v>777</v>
      </c>
      <c r="P594" s="894" t="s">
        <v>777</v>
      </c>
      <c r="Q594" s="894" t="s">
        <v>3280</v>
      </c>
      <c r="R594" s="894" t="s">
        <v>839</v>
      </c>
      <c r="S594" s="894" t="s">
        <v>779</v>
      </c>
      <c r="T594" s="894" t="s">
        <v>780</v>
      </c>
      <c r="U594" s="894" t="s">
        <v>877</v>
      </c>
      <c r="V594" s="894" t="s">
        <v>2287</v>
      </c>
      <c r="W594" s="894" t="s">
        <v>3083</v>
      </c>
      <c r="AA594" s="894" t="s">
        <v>2526</v>
      </c>
    </row>
    <row r="595" spans="1:27">
      <c r="A595" s="894" t="s">
        <v>3281</v>
      </c>
      <c r="B595" s="894" t="s">
        <v>3282</v>
      </c>
      <c r="C595" s="894" t="s">
        <v>3283</v>
      </c>
      <c r="D595" s="894" t="s">
        <v>3284</v>
      </c>
      <c r="E595" s="351">
        <v>6858.12</v>
      </c>
      <c r="F595" s="351">
        <v>6583.8</v>
      </c>
      <c r="G595" s="351">
        <v>274.32</v>
      </c>
      <c r="H595" s="351">
        <v>0</v>
      </c>
      <c r="I595" s="894" t="s">
        <v>3083</v>
      </c>
      <c r="J595" s="894" t="s">
        <v>839</v>
      </c>
      <c r="K595" s="894" t="s">
        <v>2523</v>
      </c>
      <c r="L595" s="894" t="s">
        <v>874</v>
      </c>
      <c r="M595" s="894" t="s">
        <v>875</v>
      </c>
      <c r="O595" s="894" t="s">
        <v>777</v>
      </c>
      <c r="P595" s="894" t="s">
        <v>777</v>
      </c>
      <c r="Q595" s="894" t="s">
        <v>3285</v>
      </c>
      <c r="R595" s="894" t="s">
        <v>839</v>
      </c>
      <c r="S595" s="894" t="s">
        <v>779</v>
      </c>
      <c r="T595" s="894" t="s">
        <v>780</v>
      </c>
      <c r="U595" s="894" t="s">
        <v>877</v>
      </c>
      <c r="V595" s="894" t="s">
        <v>2287</v>
      </c>
      <c r="W595" s="894" t="s">
        <v>3083</v>
      </c>
      <c r="AA595" s="894" t="s">
        <v>2526</v>
      </c>
    </row>
    <row r="596" spans="1:27">
      <c r="A596" s="894" t="s">
        <v>3286</v>
      </c>
      <c r="B596" s="894" t="s">
        <v>3287</v>
      </c>
      <c r="C596" s="894" t="s">
        <v>3288</v>
      </c>
      <c r="D596" s="894" t="s">
        <v>3289</v>
      </c>
      <c r="E596" s="351">
        <v>1230.77</v>
      </c>
      <c r="F596" s="351">
        <v>1181.54</v>
      </c>
      <c r="G596" s="351">
        <v>49.23</v>
      </c>
      <c r="H596" s="351">
        <v>0</v>
      </c>
      <c r="I596" s="894" t="s">
        <v>3083</v>
      </c>
      <c r="J596" s="894" t="s">
        <v>839</v>
      </c>
      <c r="K596" s="894" t="s">
        <v>2523</v>
      </c>
      <c r="L596" s="894" t="s">
        <v>874</v>
      </c>
      <c r="M596" s="894" t="s">
        <v>875</v>
      </c>
      <c r="O596" s="894" t="s">
        <v>777</v>
      </c>
      <c r="P596" s="894" t="s">
        <v>777</v>
      </c>
      <c r="Q596" s="894" t="s">
        <v>3290</v>
      </c>
      <c r="R596" s="894" t="s">
        <v>839</v>
      </c>
      <c r="S596" s="894" t="s">
        <v>779</v>
      </c>
      <c r="T596" s="894" t="s">
        <v>780</v>
      </c>
      <c r="U596" s="894" t="s">
        <v>877</v>
      </c>
      <c r="V596" s="894" t="s">
        <v>2287</v>
      </c>
      <c r="W596" s="894" t="s">
        <v>3083</v>
      </c>
      <c r="AA596" s="894" t="s">
        <v>2526</v>
      </c>
    </row>
    <row r="597" spans="1:27">
      <c r="A597" s="894" t="s">
        <v>3291</v>
      </c>
      <c r="B597" s="894" t="s">
        <v>3292</v>
      </c>
      <c r="C597" s="894" t="s">
        <v>3293</v>
      </c>
      <c r="D597" s="894" t="s">
        <v>3294</v>
      </c>
      <c r="E597" s="351">
        <v>6976.07</v>
      </c>
      <c r="F597" s="351">
        <v>6697.03</v>
      </c>
      <c r="G597" s="351">
        <v>279.04</v>
      </c>
      <c r="H597" s="351">
        <v>0</v>
      </c>
      <c r="I597" s="894" t="s">
        <v>3083</v>
      </c>
      <c r="J597" s="894" t="s">
        <v>839</v>
      </c>
      <c r="K597" s="894" t="s">
        <v>2523</v>
      </c>
      <c r="L597" s="894" t="s">
        <v>874</v>
      </c>
      <c r="M597" s="894" t="s">
        <v>875</v>
      </c>
      <c r="O597" s="894" t="s">
        <v>777</v>
      </c>
      <c r="P597" s="894" t="s">
        <v>777</v>
      </c>
      <c r="Q597" s="894" t="s">
        <v>3295</v>
      </c>
      <c r="R597" s="894" t="s">
        <v>839</v>
      </c>
      <c r="S597" s="894" t="s">
        <v>779</v>
      </c>
      <c r="T597" s="894" t="s">
        <v>780</v>
      </c>
      <c r="U597" s="894" t="s">
        <v>877</v>
      </c>
      <c r="V597" s="894" t="s">
        <v>2287</v>
      </c>
      <c r="W597" s="894" t="s">
        <v>3083</v>
      </c>
      <c r="AA597" s="894" t="s">
        <v>2526</v>
      </c>
    </row>
    <row r="598" spans="1:27">
      <c r="A598" s="894" t="s">
        <v>3296</v>
      </c>
      <c r="B598" s="894" t="s">
        <v>3297</v>
      </c>
      <c r="C598" s="894" t="s">
        <v>3293</v>
      </c>
      <c r="D598" s="894" t="s">
        <v>3298</v>
      </c>
      <c r="E598" s="351">
        <v>3577.78</v>
      </c>
      <c r="F598" s="351">
        <v>3434.67</v>
      </c>
      <c r="G598" s="351">
        <v>143.11</v>
      </c>
      <c r="H598" s="351">
        <v>0</v>
      </c>
      <c r="I598" s="894" t="s">
        <v>3083</v>
      </c>
      <c r="J598" s="894" t="s">
        <v>839</v>
      </c>
      <c r="K598" s="894" t="s">
        <v>2523</v>
      </c>
      <c r="L598" s="894" t="s">
        <v>874</v>
      </c>
      <c r="M598" s="894" t="s">
        <v>875</v>
      </c>
      <c r="O598" s="894" t="s">
        <v>777</v>
      </c>
      <c r="P598" s="894" t="s">
        <v>777</v>
      </c>
      <c r="Q598" s="894" t="s">
        <v>3299</v>
      </c>
      <c r="R598" s="894" t="s">
        <v>839</v>
      </c>
      <c r="S598" s="894" t="s">
        <v>779</v>
      </c>
      <c r="T598" s="894" t="s">
        <v>780</v>
      </c>
      <c r="U598" s="894" t="s">
        <v>877</v>
      </c>
      <c r="V598" s="894" t="s">
        <v>2287</v>
      </c>
      <c r="W598" s="894" t="s">
        <v>3083</v>
      </c>
      <c r="AA598" s="894" t="s">
        <v>2526</v>
      </c>
    </row>
    <row r="599" spans="1:27">
      <c r="A599" s="894" t="s">
        <v>3300</v>
      </c>
      <c r="B599" s="894" t="s">
        <v>3301</v>
      </c>
      <c r="C599" s="894" t="s">
        <v>3302</v>
      </c>
      <c r="D599" s="894" t="s">
        <v>3303</v>
      </c>
      <c r="E599" s="351">
        <v>100854.67</v>
      </c>
      <c r="F599" s="351">
        <v>96820.48</v>
      </c>
      <c r="G599" s="351">
        <v>4034.19</v>
      </c>
      <c r="H599" s="351">
        <v>0</v>
      </c>
      <c r="I599" s="894" t="s">
        <v>3083</v>
      </c>
      <c r="J599" s="894" t="s">
        <v>839</v>
      </c>
      <c r="K599" s="894" t="s">
        <v>2523</v>
      </c>
      <c r="L599" s="894" t="s">
        <v>874</v>
      </c>
      <c r="M599" s="894" t="s">
        <v>3304</v>
      </c>
      <c r="O599" s="894" t="s">
        <v>777</v>
      </c>
      <c r="P599" s="894" t="s">
        <v>777</v>
      </c>
      <c r="Q599" s="894" t="s">
        <v>3305</v>
      </c>
      <c r="R599" s="894" t="s">
        <v>839</v>
      </c>
      <c r="S599" s="894" t="s">
        <v>779</v>
      </c>
      <c r="T599" s="894" t="s">
        <v>780</v>
      </c>
      <c r="U599" s="894" t="s">
        <v>877</v>
      </c>
      <c r="V599" s="894" t="s">
        <v>3306</v>
      </c>
      <c r="W599" s="894" t="s">
        <v>3307</v>
      </c>
      <c r="AA599" s="894" t="s">
        <v>2526</v>
      </c>
    </row>
    <row r="600" spans="1:27">
      <c r="A600" s="894" t="s">
        <v>3308</v>
      </c>
      <c r="B600" s="894" t="s">
        <v>3309</v>
      </c>
      <c r="C600" s="894" t="s">
        <v>3310</v>
      </c>
      <c r="D600" s="894" t="s">
        <v>3311</v>
      </c>
      <c r="E600" s="351">
        <v>4529.92</v>
      </c>
      <c r="F600" s="351">
        <v>4348.72</v>
      </c>
      <c r="G600" s="351">
        <v>181.2</v>
      </c>
      <c r="H600" s="351">
        <v>0</v>
      </c>
      <c r="I600" s="894" t="s">
        <v>3083</v>
      </c>
      <c r="J600" s="894" t="s">
        <v>839</v>
      </c>
      <c r="K600" s="894" t="s">
        <v>2523</v>
      </c>
      <c r="L600" s="894" t="s">
        <v>874</v>
      </c>
      <c r="M600" s="894" t="s">
        <v>875</v>
      </c>
      <c r="O600" s="894" t="s">
        <v>777</v>
      </c>
      <c r="P600" s="894" t="s">
        <v>777</v>
      </c>
      <c r="Q600" s="894" t="s">
        <v>3312</v>
      </c>
      <c r="R600" s="894" t="s">
        <v>839</v>
      </c>
      <c r="S600" s="894" t="s">
        <v>779</v>
      </c>
      <c r="T600" s="894" t="s">
        <v>780</v>
      </c>
      <c r="U600" s="894" t="s">
        <v>877</v>
      </c>
      <c r="V600" s="894" t="s">
        <v>782</v>
      </c>
      <c r="W600" s="894" t="s">
        <v>2124</v>
      </c>
      <c r="AA600" s="894" t="s">
        <v>2526</v>
      </c>
    </row>
    <row r="601" spans="1:27">
      <c r="A601" s="894" t="s">
        <v>3313</v>
      </c>
      <c r="B601" s="894" t="s">
        <v>3314</v>
      </c>
      <c r="C601" s="894" t="s">
        <v>3315</v>
      </c>
      <c r="D601" s="894" t="s">
        <v>3311</v>
      </c>
      <c r="E601" s="351">
        <v>4529.92</v>
      </c>
      <c r="F601" s="351">
        <v>4348.72</v>
      </c>
      <c r="G601" s="351">
        <v>181.2</v>
      </c>
      <c r="H601" s="351">
        <v>0</v>
      </c>
      <c r="I601" s="894" t="s">
        <v>3083</v>
      </c>
      <c r="J601" s="894" t="s">
        <v>839</v>
      </c>
      <c r="K601" s="894" t="s">
        <v>2523</v>
      </c>
      <c r="L601" s="894" t="s">
        <v>874</v>
      </c>
      <c r="M601" s="894" t="s">
        <v>875</v>
      </c>
      <c r="O601" s="894" t="s">
        <v>777</v>
      </c>
      <c r="P601" s="894" t="s">
        <v>777</v>
      </c>
      <c r="Q601" s="894" t="s">
        <v>3312</v>
      </c>
      <c r="R601" s="894" t="s">
        <v>839</v>
      </c>
      <c r="S601" s="894" t="s">
        <v>779</v>
      </c>
      <c r="T601" s="894" t="s">
        <v>780</v>
      </c>
      <c r="U601" s="894" t="s">
        <v>877</v>
      </c>
      <c r="V601" s="894" t="s">
        <v>782</v>
      </c>
      <c r="W601" s="894" t="s">
        <v>2124</v>
      </c>
      <c r="AA601" s="894" t="s">
        <v>2526</v>
      </c>
    </row>
    <row r="602" spans="1:27">
      <c r="A602" s="894" t="s">
        <v>3316</v>
      </c>
      <c r="B602" s="894" t="s">
        <v>3317</v>
      </c>
      <c r="C602" s="894" t="s">
        <v>3318</v>
      </c>
      <c r="D602" s="894" t="s">
        <v>3311</v>
      </c>
      <c r="E602" s="351">
        <v>4529.92</v>
      </c>
      <c r="F602" s="351">
        <v>4348.72</v>
      </c>
      <c r="G602" s="351">
        <v>181.2</v>
      </c>
      <c r="H602" s="351">
        <v>0</v>
      </c>
      <c r="I602" s="894" t="s">
        <v>3083</v>
      </c>
      <c r="J602" s="894" t="s">
        <v>839</v>
      </c>
      <c r="K602" s="894" t="s">
        <v>2523</v>
      </c>
      <c r="L602" s="894" t="s">
        <v>874</v>
      </c>
      <c r="M602" s="894" t="s">
        <v>875</v>
      </c>
      <c r="O602" s="894" t="s">
        <v>777</v>
      </c>
      <c r="P602" s="894" t="s">
        <v>777</v>
      </c>
      <c r="Q602" s="894" t="s">
        <v>3312</v>
      </c>
      <c r="R602" s="894" t="s">
        <v>839</v>
      </c>
      <c r="S602" s="894" t="s">
        <v>779</v>
      </c>
      <c r="T602" s="894" t="s">
        <v>780</v>
      </c>
      <c r="U602" s="894" t="s">
        <v>877</v>
      </c>
      <c r="V602" s="894" t="s">
        <v>782</v>
      </c>
      <c r="W602" s="894" t="s">
        <v>2124</v>
      </c>
      <c r="AA602" s="894" t="s">
        <v>2526</v>
      </c>
    </row>
    <row r="603" spans="1:27">
      <c r="A603" s="894" t="s">
        <v>3319</v>
      </c>
      <c r="B603" s="894" t="s">
        <v>3320</v>
      </c>
      <c r="C603" s="894" t="s">
        <v>3321</v>
      </c>
      <c r="D603" s="894" t="s">
        <v>3311</v>
      </c>
      <c r="E603" s="351">
        <v>4529.92</v>
      </c>
      <c r="F603" s="351">
        <v>4348.72</v>
      </c>
      <c r="G603" s="351">
        <v>181.2</v>
      </c>
      <c r="H603" s="351">
        <v>0</v>
      </c>
      <c r="I603" s="894" t="s">
        <v>3083</v>
      </c>
      <c r="J603" s="894" t="s">
        <v>839</v>
      </c>
      <c r="K603" s="894" t="s">
        <v>2523</v>
      </c>
      <c r="L603" s="894" t="s">
        <v>874</v>
      </c>
      <c r="M603" s="894" t="s">
        <v>875</v>
      </c>
      <c r="O603" s="894" t="s">
        <v>777</v>
      </c>
      <c r="P603" s="894" t="s">
        <v>777</v>
      </c>
      <c r="Q603" s="894" t="s">
        <v>3312</v>
      </c>
      <c r="R603" s="894" t="s">
        <v>839</v>
      </c>
      <c r="S603" s="894" t="s">
        <v>779</v>
      </c>
      <c r="T603" s="894" t="s">
        <v>780</v>
      </c>
      <c r="U603" s="894" t="s">
        <v>877</v>
      </c>
      <c r="V603" s="894" t="s">
        <v>782</v>
      </c>
      <c r="W603" s="894" t="s">
        <v>2124</v>
      </c>
      <c r="AA603" s="894" t="s">
        <v>2526</v>
      </c>
    </row>
    <row r="604" spans="1:27">
      <c r="A604" s="894" t="s">
        <v>3322</v>
      </c>
      <c r="B604" s="894" t="s">
        <v>3323</v>
      </c>
      <c r="C604" s="894" t="s">
        <v>3324</v>
      </c>
      <c r="D604" s="894" t="s">
        <v>3311</v>
      </c>
      <c r="E604" s="351">
        <v>4529.89</v>
      </c>
      <c r="F604" s="351">
        <v>4348.71</v>
      </c>
      <c r="G604" s="351">
        <v>181.18</v>
      </c>
      <c r="H604" s="351">
        <v>0</v>
      </c>
      <c r="I604" s="894" t="s">
        <v>3083</v>
      </c>
      <c r="J604" s="894" t="s">
        <v>839</v>
      </c>
      <c r="K604" s="894" t="s">
        <v>2523</v>
      </c>
      <c r="L604" s="894" t="s">
        <v>874</v>
      </c>
      <c r="M604" s="894" t="s">
        <v>875</v>
      </c>
      <c r="O604" s="894" t="s">
        <v>777</v>
      </c>
      <c r="P604" s="894" t="s">
        <v>777</v>
      </c>
      <c r="Q604" s="894" t="s">
        <v>3325</v>
      </c>
      <c r="R604" s="894" t="s">
        <v>839</v>
      </c>
      <c r="S604" s="894" t="s">
        <v>779</v>
      </c>
      <c r="T604" s="894" t="s">
        <v>780</v>
      </c>
      <c r="U604" s="894" t="s">
        <v>877</v>
      </c>
      <c r="V604" s="894" t="s">
        <v>782</v>
      </c>
      <c r="W604" s="894" t="s">
        <v>2124</v>
      </c>
      <c r="AA604" s="894" t="s">
        <v>2526</v>
      </c>
    </row>
    <row r="605" spans="1:27">
      <c r="A605" s="894" t="s">
        <v>3326</v>
      </c>
      <c r="B605" s="894" t="s">
        <v>3327</v>
      </c>
      <c r="C605" s="894" t="s">
        <v>3328</v>
      </c>
      <c r="D605" s="894" t="s">
        <v>3329</v>
      </c>
      <c r="E605" s="351">
        <v>15384.62</v>
      </c>
      <c r="F605" s="351">
        <v>14769.24</v>
      </c>
      <c r="G605" s="351">
        <v>615.38</v>
      </c>
      <c r="H605" s="351">
        <v>0</v>
      </c>
      <c r="I605" s="894" t="s">
        <v>3083</v>
      </c>
      <c r="J605" s="894" t="s">
        <v>839</v>
      </c>
      <c r="K605" s="894" t="s">
        <v>2523</v>
      </c>
      <c r="L605" s="894" t="s">
        <v>874</v>
      </c>
      <c r="M605" s="894" t="s">
        <v>875</v>
      </c>
      <c r="O605" s="894" t="s">
        <v>777</v>
      </c>
      <c r="P605" s="894" t="s">
        <v>777</v>
      </c>
      <c r="Q605" s="894" t="s">
        <v>1240</v>
      </c>
      <c r="R605" s="894" t="s">
        <v>839</v>
      </c>
      <c r="S605" s="894" t="s">
        <v>779</v>
      </c>
      <c r="T605" s="894" t="s">
        <v>780</v>
      </c>
      <c r="U605" s="894" t="s">
        <v>877</v>
      </c>
      <c r="V605" s="894" t="s">
        <v>782</v>
      </c>
      <c r="W605" s="894" t="s">
        <v>2124</v>
      </c>
      <c r="AA605" s="894" t="s">
        <v>2526</v>
      </c>
    </row>
    <row r="606" spans="1:27">
      <c r="A606" s="894" t="s">
        <v>3330</v>
      </c>
      <c r="B606" s="894" t="s">
        <v>3331</v>
      </c>
      <c r="C606" s="894" t="s">
        <v>3332</v>
      </c>
      <c r="D606" s="894" t="s">
        <v>3333</v>
      </c>
      <c r="E606" s="351">
        <v>6700.85</v>
      </c>
      <c r="F606" s="351">
        <v>6432.82</v>
      </c>
      <c r="G606" s="351">
        <v>268.03</v>
      </c>
      <c r="H606" s="351">
        <v>0</v>
      </c>
      <c r="I606" s="894" t="s">
        <v>3334</v>
      </c>
      <c r="J606" s="894" t="s">
        <v>839</v>
      </c>
      <c r="K606" s="894" t="s">
        <v>2523</v>
      </c>
      <c r="L606" s="894" t="s">
        <v>874</v>
      </c>
      <c r="M606" s="894" t="s">
        <v>875</v>
      </c>
      <c r="O606" s="894" t="s">
        <v>777</v>
      </c>
      <c r="P606" s="894" t="s">
        <v>777</v>
      </c>
      <c r="Q606" s="894" t="s">
        <v>3335</v>
      </c>
      <c r="R606" s="894" t="s">
        <v>839</v>
      </c>
      <c r="S606" s="894" t="s">
        <v>779</v>
      </c>
      <c r="T606" s="894" t="s">
        <v>780</v>
      </c>
      <c r="U606" s="894" t="s">
        <v>877</v>
      </c>
      <c r="V606" s="894" t="s">
        <v>2287</v>
      </c>
      <c r="W606" s="894" t="s">
        <v>3334</v>
      </c>
      <c r="AA606" s="894" t="s">
        <v>2526</v>
      </c>
    </row>
    <row r="607" spans="1:27">
      <c r="A607" s="894" t="s">
        <v>3336</v>
      </c>
      <c r="B607" s="894" t="s">
        <v>3337</v>
      </c>
      <c r="C607" s="894" t="s">
        <v>3338</v>
      </c>
      <c r="D607" s="894" t="s">
        <v>3339</v>
      </c>
      <c r="E607" s="351">
        <v>9333.33</v>
      </c>
      <c r="F607" s="351">
        <v>8960</v>
      </c>
      <c r="G607" s="351">
        <v>373.33</v>
      </c>
      <c r="H607" s="351">
        <v>0</v>
      </c>
      <c r="I607" s="894" t="s">
        <v>3334</v>
      </c>
      <c r="J607" s="894" t="s">
        <v>839</v>
      </c>
      <c r="K607" s="894" t="s">
        <v>2523</v>
      </c>
      <c r="L607" s="894" t="s">
        <v>874</v>
      </c>
      <c r="M607" s="894" t="s">
        <v>875</v>
      </c>
      <c r="O607" s="894" t="s">
        <v>777</v>
      </c>
      <c r="P607" s="894" t="s">
        <v>777</v>
      </c>
      <c r="Q607" s="894" t="s">
        <v>3340</v>
      </c>
      <c r="R607" s="894" t="s">
        <v>839</v>
      </c>
      <c r="S607" s="894" t="s">
        <v>779</v>
      </c>
      <c r="T607" s="894" t="s">
        <v>780</v>
      </c>
      <c r="U607" s="894" t="s">
        <v>877</v>
      </c>
      <c r="V607" s="894" t="s">
        <v>2287</v>
      </c>
      <c r="W607" s="894" t="s">
        <v>3334</v>
      </c>
      <c r="AA607" s="894" t="s">
        <v>2526</v>
      </c>
    </row>
    <row r="608" spans="1:27">
      <c r="A608" s="894" t="s">
        <v>3341</v>
      </c>
      <c r="B608" s="894" t="s">
        <v>3342</v>
      </c>
      <c r="C608" s="894" t="s">
        <v>3338</v>
      </c>
      <c r="D608" s="894" t="s">
        <v>3343</v>
      </c>
      <c r="E608" s="351">
        <v>15663.25</v>
      </c>
      <c r="F608" s="351">
        <v>15036.72</v>
      </c>
      <c r="G608" s="351">
        <v>626.53</v>
      </c>
      <c r="H608" s="351">
        <v>0</v>
      </c>
      <c r="I608" s="894" t="s">
        <v>3334</v>
      </c>
      <c r="J608" s="894" t="s">
        <v>839</v>
      </c>
      <c r="K608" s="894" t="s">
        <v>2523</v>
      </c>
      <c r="L608" s="894" t="s">
        <v>874</v>
      </c>
      <c r="M608" s="894" t="s">
        <v>875</v>
      </c>
      <c r="O608" s="894" t="s">
        <v>777</v>
      </c>
      <c r="P608" s="894" t="s">
        <v>777</v>
      </c>
      <c r="Q608" s="894" t="s">
        <v>3344</v>
      </c>
      <c r="R608" s="894" t="s">
        <v>839</v>
      </c>
      <c r="S608" s="894" t="s">
        <v>779</v>
      </c>
      <c r="T608" s="894" t="s">
        <v>780</v>
      </c>
      <c r="U608" s="894" t="s">
        <v>877</v>
      </c>
      <c r="V608" s="894" t="s">
        <v>2287</v>
      </c>
      <c r="W608" s="894" t="s">
        <v>3334</v>
      </c>
      <c r="AA608" s="894" t="s">
        <v>2526</v>
      </c>
    </row>
    <row r="609" spans="1:27">
      <c r="A609" s="894" t="s">
        <v>3345</v>
      </c>
      <c r="B609" s="894" t="s">
        <v>3346</v>
      </c>
      <c r="C609" s="894" t="s">
        <v>3347</v>
      </c>
      <c r="E609" s="351">
        <v>47252.14</v>
      </c>
      <c r="F609" s="351">
        <v>45362.05</v>
      </c>
      <c r="G609" s="351">
        <v>1890.09</v>
      </c>
      <c r="H609" s="351">
        <v>0</v>
      </c>
      <c r="I609" s="894" t="s">
        <v>3334</v>
      </c>
      <c r="J609" s="894" t="s">
        <v>839</v>
      </c>
      <c r="K609" s="894" t="s">
        <v>2523</v>
      </c>
      <c r="L609" s="894" t="s">
        <v>874</v>
      </c>
      <c r="M609" s="894" t="s">
        <v>875</v>
      </c>
      <c r="O609" s="894" t="s">
        <v>777</v>
      </c>
      <c r="P609" s="894" t="s">
        <v>777</v>
      </c>
      <c r="Q609" s="894" t="s">
        <v>3348</v>
      </c>
      <c r="R609" s="894" t="s">
        <v>839</v>
      </c>
      <c r="S609" s="894" t="s">
        <v>779</v>
      </c>
      <c r="T609" s="894" t="s">
        <v>780</v>
      </c>
      <c r="U609" s="894" t="s">
        <v>877</v>
      </c>
      <c r="V609" s="894" t="s">
        <v>2287</v>
      </c>
      <c r="W609" s="894" t="s">
        <v>3334</v>
      </c>
      <c r="AA609" s="894" t="s">
        <v>2526</v>
      </c>
    </row>
    <row r="610" spans="1:27">
      <c r="A610" s="894" t="s">
        <v>3349</v>
      </c>
      <c r="B610" s="894" t="s">
        <v>3350</v>
      </c>
      <c r="C610" s="894" t="s">
        <v>3351</v>
      </c>
      <c r="D610" s="894" t="s">
        <v>3352</v>
      </c>
      <c r="E610" s="351">
        <v>25700.85</v>
      </c>
      <c r="F610" s="351">
        <v>24672.82</v>
      </c>
      <c r="G610" s="351">
        <v>1028.03</v>
      </c>
      <c r="H610" s="351">
        <v>0</v>
      </c>
      <c r="I610" s="894" t="s">
        <v>3334</v>
      </c>
      <c r="J610" s="894" t="s">
        <v>839</v>
      </c>
      <c r="K610" s="894" t="s">
        <v>2523</v>
      </c>
      <c r="L610" s="894" t="s">
        <v>874</v>
      </c>
      <c r="M610" s="894" t="s">
        <v>875</v>
      </c>
      <c r="O610" s="894" t="s">
        <v>777</v>
      </c>
      <c r="P610" s="894" t="s">
        <v>777</v>
      </c>
      <c r="Q610" s="894" t="s">
        <v>3353</v>
      </c>
      <c r="R610" s="894" t="s">
        <v>839</v>
      </c>
      <c r="S610" s="894" t="s">
        <v>779</v>
      </c>
      <c r="T610" s="894" t="s">
        <v>780</v>
      </c>
      <c r="U610" s="894" t="s">
        <v>877</v>
      </c>
      <c r="V610" s="894" t="s">
        <v>2287</v>
      </c>
      <c r="W610" s="894" t="s">
        <v>3334</v>
      </c>
      <c r="AA610" s="894" t="s">
        <v>2526</v>
      </c>
    </row>
    <row r="611" spans="1:27">
      <c r="A611" s="894" t="s">
        <v>3354</v>
      </c>
      <c r="B611" s="894" t="s">
        <v>3355</v>
      </c>
      <c r="C611" s="894" t="s">
        <v>3356</v>
      </c>
      <c r="D611" s="894" t="s">
        <v>3357</v>
      </c>
      <c r="E611" s="351">
        <v>19608.33</v>
      </c>
      <c r="F611" s="351">
        <v>18824</v>
      </c>
      <c r="G611" s="351">
        <v>784.33</v>
      </c>
      <c r="H611" s="351">
        <v>0</v>
      </c>
      <c r="I611" s="894" t="s">
        <v>3334</v>
      </c>
      <c r="J611" s="894" t="s">
        <v>839</v>
      </c>
      <c r="K611" s="894" t="s">
        <v>2523</v>
      </c>
      <c r="L611" s="894" t="s">
        <v>874</v>
      </c>
      <c r="M611" s="894" t="s">
        <v>875</v>
      </c>
      <c r="O611" s="894" t="s">
        <v>777</v>
      </c>
      <c r="P611" s="894" t="s">
        <v>777</v>
      </c>
      <c r="Q611" s="894" t="s">
        <v>3358</v>
      </c>
      <c r="R611" s="894" t="s">
        <v>839</v>
      </c>
      <c r="S611" s="894" t="s">
        <v>779</v>
      </c>
      <c r="T611" s="894" t="s">
        <v>780</v>
      </c>
      <c r="U611" s="894" t="s">
        <v>877</v>
      </c>
      <c r="V611" s="894" t="s">
        <v>2287</v>
      </c>
      <c r="W611" s="894" t="s">
        <v>3334</v>
      </c>
      <c r="AA611" s="894" t="s">
        <v>2526</v>
      </c>
    </row>
    <row r="612" spans="1:27">
      <c r="A612" s="894" t="s">
        <v>3359</v>
      </c>
      <c r="B612" s="894" t="s">
        <v>3360</v>
      </c>
      <c r="C612" s="894" t="s">
        <v>3361</v>
      </c>
      <c r="D612" s="894" t="s">
        <v>3362</v>
      </c>
      <c r="E612" s="351">
        <v>15083.33</v>
      </c>
      <c r="F612" s="351">
        <v>14480</v>
      </c>
      <c r="G612" s="351">
        <v>603.33</v>
      </c>
      <c r="H612" s="351">
        <v>0</v>
      </c>
      <c r="I612" s="894" t="s">
        <v>3334</v>
      </c>
      <c r="J612" s="894" t="s">
        <v>839</v>
      </c>
      <c r="K612" s="894" t="s">
        <v>2523</v>
      </c>
      <c r="L612" s="894" t="s">
        <v>874</v>
      </c>
      <c r="M612" s="894" t="s">
        <v>875</v>
      </c>
      <c r="O612" s="894" t="s">
        <v>777</v>
      </c>
      <c r="P612" s="894" t="s">
        <v>777</v>
      </c>
      <c r="Q612" s="894" t="s">
        <v>3363</v>
      </c>
      <c r="R612" s="894" t="s">
        <v>839</v>
      </c>
      <c r="S612" s="894" t="s">
        <v>779</v>
      </c>
      <c r="T612" s="894" t="s">
        <v>780</v>
      </c>
      <c r="U612" s="894" t="s">
        <v>877</v>
      </c>
      <c r="V612" s="894" t="s">
        <v>2287</v>
      </c>
      <c r="W612" s="894" t="s">
        <v>3334</v>
      </c>
      <c r="AA612" s="894" t="s">
        <v>2526</v>
      </c>
    </row>
    <row r="613" spans="1:27">
      <c r="A613" s="894" t="s">
        <v>3364</v>
      </c>
      <c r="B613" s="894" t="s">
        <v>3365</v>
      </c>
      <c r="C613" s="894" t="s">
        <v>3366</v>
      </c>
      <c r="E613" s="351">
        <v>10999.97</v>
      </c>
      <c r="F613" s="351">
        <v>10559.97</v>
      </c>
      <c r="G613" s="351">
        <v>440</v>
      </c>
      <c r="H613" s="351">
        <v>0</v>
      </c>
      <c r="I613" s="894" t="s">
        <v>3334</v>
      </c>
      <c r="J613" s="894" t="s">
        <v>839</v>
      </c>
      <c r="K613" s="894" t="s">
        <v>2523</v>
      </c>
      <c r="L613" s="894" t="s">
        <v>874</v>
      </c>
      <c r="M613" s="894" t="s">
        <v>875</v>
      </c>
      <c r="O613" s="894" t="s">
        <v>777</v>
      </c>
      <c r="P613" s="894" t="s">
        <v>777</v>
      </c>
      <c r="Q613" s="894" t="s">
        <v>3367</v>
      </c>
      <c r="R613" s="894" t="s">
        <v>839</v>
      </c>
      <c r="S613" s="894" t="s">
        <v>779</v>
      </c>
      <c r="T613" s="894" t="s">
        <v>780</v>
      </c>
      <c r="U613" s="894" t="s">
        <v>877</v>
      </c>
      <c r="V613" s="894" t="s">
        <v>2287</v>
      </c>
      <c r="W613" s="894" t="s">
        <v>3334</v>
      </c>
      <c r="AA613" s="894" t="s">
        <v>2526</v>
      </c>
    </row>
    <row r="614" spans="1:27">
      <c r="A614" s="894" t="s">
        <v>3368</v>
      </c>
      <c r="B614" s="894" t="s">
        <v>3369</v>
      </c>
      <c r="C614" s="894" t="s">
        <v>3370</v>
      </c>
      <c r="E614" s="351">
        <v>16668.33</v>
      </c>
      <c r="F614" s="351">
        <v>16001.6</v>
      </c>
      <c r="G614" s="351">
        <v>666.73</v>
      </c>
      <c r="H614" s="351">
        <v>0</v>
      </c>
      <c r="I614" s="894" t="s">
        <v>3334</v>
      </c>
      <c r="J614" s="894" t="s">
        <v>839</v>
      </c>
      <c r="K614" s="894" t="s">
        <v>2523</v>
      </c>
      <c r="L614" s="894" t="s">
        <v>874</v>
      </c>
      <c r="M614" s="894" t="s">
        <v>875</v>
      </c>
      <c r="O614" s="894" t="s">
        <v>777</v>
      </c>
      <c r="P614" s="894" t="s">
        <v>777</v>
      </c>
      <c r="Q614" s="894" t="s">
        <v>3371</v>
      </c>
      <c r="R614" s="894" t="s">
        <v>839</v>
      </c>
      <c r="S614" s="894" t="s">
        <v>779</v>
      </c>
      <c r="T614" s="894" t="s">
        <v>780</v>
      </c>
      <c r="U614" s="894" t="s">
        <v>877</v>
      </c>
      <c r="V614" s="894" t="s">
        <v>2287</v>
      </c>
      <c r="W614" s="894" t="s">
        <v>3334</v>
      </c>
      <c r="AA614" s="894" t="s">
        <v>2526</v>
      </c>
    </row>
    <row r="615" spans="1:27">
      <c r="A615" s="894" t="s">
        <v>3372</v>
      </c>
      <c r="B615" s="894" t="s">
        <v>3373</v>
      </c>
      <c r="C615" s="894" t="s">
        <v>3374</v>
      </c>
      <c r="D615" s="894" t="s">
        <v>3375</v>
      </c>
      <c r="E615" s="351">
        <v>55128.21</v>
      </c>
      <c r="F615" s="351">
        <v>52923.08</v>
      </c>
      <c r="G615" s="351">
        <v>2205.13</v>
      </c>
      <c r="H615" s="351">
        <v>0</v>
      </c>
      <c r="I615" s="894" t="s">
        <v>3334</v>
      </c>
      <c r="J615" s="894" t="s">
        <v>839</v>
      </c>
      <c r="K615" s="894" t="s">
        <v>2523</v>
      </c>
      <c r="L615" s="894" t="s">
        <v>874</v>
      </c>
      <c r="M615" s="894" t="s">
        <v>875</v>
      </c>
      <c r="O615" s="894" t="s">
        <v>777</v>
      </c>
      <c r="P615" s="894" t="s">
        <v>777</v>
      </c>
      <c r="Q615" s="894" t="s">
        <v>3376</v>
      </c>
      <c r="R615" s="894" t="s">
        <v>839</v>
      </c>
      <c r="S615" s="894" t="s">
        <v>779</v>
      </c>
      <c r="T615" s="894" t="s">
        <v>780</v>
      </c>
      <c r="U615" s="894" t="s">
        <v>877</v>
      </c>
      <c r="V615" s="894" t="s">
        <v>2287</v>
      </c>
      <c r="W615" s="894" t="s">
        <v>3334</v>
      </c>
      <c r="AA615" s="894" t="s">
        <v>2526</v>
      </c>
    </row>
    <row r="616" spans="1:27">
      <c r="A616" s="894" t="s">
        <v>3377</v>
      </c>
      <c r="B616" s="894" t="s">
        <v>3378</v>
      </c>
      <c r="C616" s="894" t="s">
        <v>1182</v>
      </c>
      <c r="D616" s="894" t="s">
        <v>3379</v>
      </c>
      <c r="E616" s="351">
        <v>149572.64</v>
      </c>
      <c r="F616" s="351">
        <v>143589.73</v>
      </c>
      <c r="G616" s="351">
        <v>5982.91</v>
      </c>
      <c r="H616" s="351">
        <v>0</v>
      </c>
      <c r="I616" s="894" t="s">
        <v>3334</v>
      </c>
      <c r="J616" s="894" t="s">
        <v>839</v>
      </c>
      <c r="K616" s="894" t="s">
        <v>2523</v>
      </c>
      <c r="L616" s="894" t="s">
        <v>874</v>
      </c>
      <c r="M616" s="894" t="s">
        <v>875</v>
      </c>
      <c r="O616" s="894" t="s">
        <v>777</v>
      </c>
      <c r="P616" s="894" t="s">
        <v>777</v>
      </c>
      <c r="Q616" s="894" t="s">
        <v>3380</v>
      </c>
      <c r="R616" s="894" t="s">
        <v>839</v>
      </c>
      <c r="S616" s="894" t="s">
        <v>779</v>
      </c>
      <c r="T616" s="894" t="s">
        <v>780</v>
      </c>
      <c r="U616" s="894" t="s">
        <v>877</v>
      </c>
      <c r="V616" s="894" t="s">
        <v>2287</v>
      </c>
      <c r="W616" s="894" t="s">
        <v>3334</v>
      </c>
      <c r="AA616" s="894" t="s">
        <v>2526</v>
      </c>
    </row>
    <row r="617" spans="1:27">
      <c r="A617" s="894" t="s">
        <v>3381</v>
      </c>
      <c r="B617" s="894" t="s">
        <v>3382</v>
      </c>
      <c r="C617" s="894" t="s">
        <v>3039</v>
      </c>
      <c r="D617" s="894" t="s">
        <v>3383</v>
      </c>
      <c r="E617" s="351">
        <v>26170.94</v>
      </c>
      <c r="F617" s="351">
        <v>25124.1</v>
      </c>
      <c r="G617" s="351">
        <v>1046.84</v>
      </c>
      <c r="H617" s="351">
        <v>0</v>
      </c>
      <c r="I617" s="894" t="s">
        <v>3334</v>
      </c>
      <c r="J617" s="894" t="s">
        <v>839</v>
      </c>
      <c r="K617" s="894" t="s">
        <v>2523</v>
      </c>
      <c r="L617" s="894" t="s">
        <v>874</v>
      </c>
      <c r="M617" s="894" t="s">
        <v>875</v>
      </c>
      <c r="O617" s="894" t="s">
        <v>777</v>
      </c>
      <c r="P617" s="894" t="s">
        <v>777</v>
      </c>
      <c r="Q617" s="894" t="s">
        <v>3384</v>
      </c>
      <c r="R617" s="894" t="s">
        <v>839</v>
      </c>
      <c r="S617" s="894" t="s">
        <v>779</v>
      </c>
      <c r="T617" s="894" t="s">
        <v>780</v>
      </c>
      <c r="U617" s="894" t="s">
        <v>877</v>
      </c>
      <c r="V617" s="894" t="s">
        <v>2287</v>
      </c>
      <c r="W617" s="894" t="s">
        <v>3334</v>
      </c>
      <c r="AA617" s="894" t="s">
        <v>2526</v>
      </c>
    </row>
    <row r="618" spans="1:27">
      <c r="A618" s="894" t="s">
        <v>3385</v>
      </c>
      <c r="B618" s="894" t="s">
        <v>3386</v>
      </c>
      <c r="C618" s="894" t="s">
        <v>3387</v>
      </c>
      <c r="D618" s="894" t="s">
        <v>3011</v>
      </c>
      <c r="E618" s="351">
        <v>28205.13</v>
      </c>
      <c r="F618" s="351">
        <v>27076.92</v>
      </c>
      <c r="G618" s="351">
        <v>1128.21</v>
      </c>
      <c r="H618" s="351">
        <v>0</v>
      </c>
      <c r="I618" s="894" t="s">
        <v>3334</v>
      </c>
      <c r="J618" s="894" t="s">
        <v>839</v>
      </c>
      <c r="K618" s="894" t="s">
        <v>2523</v>
      </c>
      <c r="L618" s="894" t="s">
        <v>874</v>
      </c>
      <c r="M618" s="894" t="s">
        <v>875</v>
      </c>
      <c r="O618" s="894" t="s">
        <v>777</v>
      </c>
      <c r="P618" s="894" t="s">
        <v>777</v>
      </c>
      <c r="Q618" s="894" t="s">
        <v>1042</v>
      </c>
      <c r="R618" s="894" t="s">
        <v>839</v>
      </c>
      <c r="S618" s="894" t="s">
        <v>779</v>
      </c>
      <c r="T618" s="894" t="s">
        <v>780</v>
      </c>
      <c r="U618" s="894" t="s">
        <v>877</v>
      </c>
      <c r="V618" s="894" t="s">
        <v>2287</v>
      </c>
      <c r="W618" s="894" t="s">
        <v>3334</v>
      </c>
      <c r="AA618" s="894" t="s">
        <v>2526</v>
      </c>
    </row>
    <row r="619" spans="1:27">
      <c r="A619" s="894" t="s">
        <v>3388</v>
      </c>
      <c r="B619" s="894" t="s">
        <v>3389</v>
      </c>
      <c r="C619" s="894" t="s">
        <v>3390</v>
      </c>
      <c r="E619" s="351">
        <v>84466.02</v>
      </c>
      <c r="F619" s="351">
        <v>81087.38</v>
      </c>
      <c r="G619" s="351">
        <v>3378.64</v>
      </c>
      <c r="H619" s="351">
        <v>0</v>
      </c>
      <c r="I619" s="894" t="s">
        <v>3334</v>
      </c>
      <c r="J619" s="894" t="s">
        <v>839</v>
      </c>
      <c r="K619" s="894" t="s">
        <v>2523</v>
      </c>
      <c r="L619" s="894" t="s">
        <v>874</v>
      </c>
      <c r="M619" s="894" t="s">
        <v>875</v>
      </c>
      <c r="O619" s="894" t="s">
        <v>777</v>
      </c>
      <c r="P619" s="894" t="s">
        <v>777</v>
      </c>
      <c r="Q619" s="894" t="s">
        <v>3391</v>
      </c>
      <c r="R619" s="894" t="s">
        <v>839</v>
      </c>
      <c r="S619" s="894" t="s">
        <v>779</v>
      </c>
      <c r="T619" s="894" t="s">
        <v>780</v>
      </c>
      <c r="U619" s="894" t="s">
        <v>877</v>
      </c>
      <c r="V619" s="894" t="s">
        <v>2287</v>
      </c>
      <c r="W619" s="894" t="s">
        <v>3334</v>
      </c>
      <c r="AA619" s="894" t="s">
        <v>2526</v>
      </c>
    </row>
    <row r="620" spans="1:27">
      <c r="A620" s="894" t="s">
        <v>3392</v>
      </c>
      <c r="B620" s="894" t="s">
        <v>3393</v>
      </c>
      <c r="C620" s="894" t="s">
        <v>3394</v>
      </c>
      <c r="E620" s="351">
        <v>126213.59</v>
      </c>
      <c r="F620" s="351">
        <v>121165.05</v>
      </c>
      <c r="G620" s="351">
        <v>5048.54</v>
      </c>
      <c r="H620" s="351">
        <v>0</v>
      </c>
      <c r="I620" s="894" t="s">
        <v>3334</v>
      </c>
      <c r="J620" s="894" t="s">
        <v>839</v>
      </c>
      <c r="K620" s="894" t="s">
        <v>2523</v>
      </c>
      <c r="L620" s="894" t="s">
        <v>874</v>
      </c>
      <c r="M620" s="894" t="s">
        <v>875</v>
      </c>
      <c r="O620" s="894" t="s">
        <v>777</v>
      </c>
      <c r="P620" s="894" t="s">
        <v>777</v>
      </c>
      <c r="Q620" s="894" t="s">
        <v>3395</v>
      </c>
      <c r="R620" s="894" t="s">
        <v>839</v>
      </c>
      <c r="S620" s="894" t="s">
        <v>779</v>
      </c>
      <c r="T620" s="894" t="s">
        <v>780</v>
      </c>
      <c r="U620" s="894" t="s">
        <v>877</v>
      </c>
      <c r="V620" s="894" t="s">
        <v>2287</v>
      </c>
      <c r="W620" s="894" t="s">
        <v>3334</v>
      </c>
      <c r="AA620" s="894" t="s">
        <v>2526</v>
      </c>
    </row>
    <row r="621" spans="1:27">
      <c r="A621" s="894" t="s">
        <v>3396</v>
      </c>
      <c r="B621" s="894" t="s">
        <v>3397</v>
      </c>
      <c r="C621" s="894" t="s">
        <v>3398</v>
      </c>
      <c r="E621" s="351">
        <v>15384.62</v>
      </c>
      <c r="F621" s="351">
        <v>14769.24</v>
      </c>
      <c r="G621" s="351">
        <v>615.38</v>
      </c>
      <c r="H621" s="351">
        <v>0</v>
      </c>
      <c r="I621" s="894" t="s">
        <v>3334</v>
      </c>
      <c r="J621" s="894" t="s">
        <v>839</v>
      </c>
      <c r="K621" s="894" t="s">
        <v>2523</v>
      </c>
      <c r="L621" s="894" t="s">
        <v>874</v>
      </c>
      <c r="M621" s="894" t="s">
        <v>875</v>
      </c>
      <c r="O621" s="894" t="s">
        <v>777</v>
      </c>
      <c r="P621" s="894" t="s">
        <v>777</v>
      </c>
      <c r="Q621" s="894" t="s">
        <v>1240</v>
      </c>
      <c r="R621" s="894" t="s">
        <v>839</v>
      </c>
      <c r="S621" s="894" t="s">
        <v>779</v>
      </c>
      <c r="T621" s="894" t="s">
        <v>780</v>
      </c>
      <c r="U621" s="894" t="s">
        <v>877</v>
      </c>
      <c r="V621" s="894" t="s">
        <v>2287</v>
      </c>
      <c r="W621" s="894" t="s">
        <v>3334</v>
      </c>
      <c r="AA621" s="894" t="s">
        <v>2526</v>
      </c>
    </row>
    <row r="622" spans="1:27">
      <c r="A622" s="894" t="s">
        <v>3399</v>
      </c>
      <c r="B622" s="894" t="s">
        <v>3400</v>
      </c>
      <c r="C622" s="894" t="s">
        <v>3401</v>
      </c>
      <c r="E622" s="351">
        <v>81846.6</v>
      </c>
      <c r="F622" s="351">
        <v>78572.74</v>
      </c>
      <c r="G622" s="351">
        <v>3273.86</v>
      </c>
      <c r="H622" s="351">
        <v>0</v>
      </c>
      <c r="I622" s="894" t="s">
        <v>3334</v>
      </c>
      <c r="J622" s="894" t="s">
        <v>839</v>
      </c>
      <c r="K622" s="894" t="s">
        <v>2523</v>
      </c>
      <c r="L622" s="894" t="s">
        <v>874</v>
      </c>
      <c r="M622" s="894" t="s">
        <v>875</v>
      </c>
      <c r="O622" s="894" t="s">
        <v>777</v>
      </c>
      <c r="P622" s="894" t="s">
        <v>777</v>
      </c>
      <c r="Q622" s="894" t="s">
        <v>3402</v>
      </c>
      <c r="R622" s="894" t="s">
        <v>839</v>
      </c>
      <c r="S622" s="894" t="s">
        <v>779</v>
      </c>
      <c r="T622" s="894" t="s">
        <v>780</v>
      </c>
      <c r="U622" s="894" t="s">
        <v>877</v>
      </c>
      <c r="V622" s="894" t="s">
        <v>2287</v>
      </c>
      <c r="W622" s="894" t="s">
        <v>3334</v>
      </c>
      <c r="AA622" s="894" t="s">
        <v>2526</v>
      </c>
    </row>
    <row r="623" spans="1:27">
      <c r="A623" s="894" t="s">
        <v>3403</v>
      </c>
      <c r="B623" s="894" t="s">
        <v>3404</v>
      </c>
      <c r="C623" s="894" t="s">
        <v>3405</v>
      </c>
      <c r="D623" s="894" t="s">
        <v>3406</v>
      </c>
      <c r="E623" s="351">
        <v>21282.05</v>
      </c>
      <c r="F623" s="351">
        <v>20430.77</v>
      </c>
      <c r="G623" s="351">
        <v>462</v>
      </c>
      <c r="H623" s="351">
        <v>389.28</v>
      </c>
      <c r="I623" s="894" t="s">
        <v>3334</v>
      </c>
      <c r="J623" s="894" t="s">
        <v>839</v>
      </c>
      <c r="K623" s="894" t="s">
        <v>2523</v>
      </c>
      <c r="L623" s="894" t="s">
        <v>874</v>
      </c>
      <c r="M623" s="894" t="s">
        <v>875</v>
      </c>
      <c r="O623" s="894" t="s">
        <v>777</v>
      </c>
      <c r="P623" s="894" t="s">
        <v>777</v>
      </c>
      <c r="Q623" s="894" t="s">
        <v>3407</v>
      </c>
      <c r="R623" s="894" t="s">
        <v>839</v>
      </c>
      <c r="S623" s="894" t="s">
        <v>779</v>
      </c>
      <c r="T623" s="894" t="s">
        <v>780</v>
      </c>
      <c r="U623" s="894" t="s">
        <v>877</v>
      </c>
      <c r="V623" s="894" t="s">
        <v>2287</v>
      </c>
      <c r="W623" s="894" t="s">
        <v>3334</v>
      </c>
      <c r="AA623" s="894" t="s">
        <v>2526</v>
      </c>
    </row>
    <row r="624" spans="1:27">
      <c r="A624" s="894" t="s">
        <v>3408</v>
      </c>
      <c r="B624" s="894" t="s">
        <v>3409</v>
      </c>
      <c r="C624" s="894" t="s">
        <v>3410</v>
      </c>
      <c r="E624" s="351">
        <v>78632.5</v>
      </c>
      <c r="F624" s="351">
        <v>75487.2</v>
      </c>
      <c r="G624" s="351">
        <v>608</v>
      </c>
      <c r="H624" s="351">
        <v>2537.3</v>
      </c>
      <c r="I624" s="894" t="s">
        <v>3334</v>
      </c>
      <c r="J624" s="894" t="s">
        <v>839</v>
      </c>
      <c r="K624" s="894" t="s">
        <v>2523</v>
      </c>
      <c r="L624" s="894" t="s">
        <v>874</v>
      </c>
      <c r="M624" s="894" t="s">
        <v>875</v>
      </c>
      <c r="O624" s="894" t="s">
        <v>777</v>
      </c>
      <c r="P624" s="894" t="s">
        <v>777</v>
      </c>
      <c r="Q624" s="894" t="s">
        <v>3411</v>
      </c>
      <c r="R624" s="894" t="s">
        <v>839</v>
      </c>
      <c r="S624" s="894" t="s">
        <v>779</v>
      </c>
      <c r="T624" s="894" t="s">
        <v>780</v>
      </c>
      <c r="U624" s="894" t="s">
        <v>877</v>
      </c>
      <c r="V624" s="894" t="s">
        <v>2287</v>
      </c>
      <c r="W624" s="894" t="s">
        <v>3334</v>
      </c>
      <c r="AA624" s="894" t="s">
        <v>2526</v>
      </c>
    </row>
    <row r="625" spans="1:27">
      <c r="A625" s="894" t="s">
        <v>3412</v>
      </c>
      <c r="B625" s="894" t="s">
        <v>3413</v>
      </c>
      <c r="C625" s="894" t="s">
        <v>3414</v>
      </c>
      <c r="E625" s="351">
        <v>74359.02</v>
      </c>
      <c r="F625" s="351">
        <v>71384.66</v>
      </c>
      <c r="G625" s="351">
        <v>2974.36</v>
      </c>
      <c r="H625" s="351">
        <v>0</v>
      </c>
      <c r="I625" s="894" t="s">
        <v>3334</v>
      </c>
      <c r="J625" s="894" t="s">
        <v>839</v>
      </c>
      <c r="K625" s="894" t="s">
        <v>2523</v>
      </c>
      <c r="L625" s="894" t="s">
        <v>874</v>
      </c>
      <c r="M625" s="894" t="s">
        <v>875</v>
      </c>
      <c r="O625" s="894" t="s">
        <v>777</v>
      </c>
      <c r="P625" s="894" t="s">
        <v>777</v>
      </c>
      <c r="Q625" s="894" t="s">
        <v>3415</v>
      </c>
      <c r="R625" s="894" t="s">
        <v>839</v>
      </c>
      <c r="S625" s="894" t="s">
        <v>779</v>
      </c>
      <c r="T625" s="894" t="s">
        <v>780</v>
      </c>
      <c r="U625" s="894" t="s">
        <v>877</v>
      </c>
      <c r="V625" s="894" t="s">
        <v>2287</v>
      </c>
      <c r="W625" s="894" t="s">
        <v>3334</v>
      </c>
      <c r="AA625" s="894" t="s">
        <v>2526</v>
      </c>
    </row>
    <row r="626" spans="1:27">
      <c r="A626" s="894" t="s">
        <v>3416</v>
      </c>
      <c r="B626" s="894" t="s">
        <v>3417</v>
      </c>
      <c r="C626" s="894" t="s">
        <v>3418</v>
      </c>
      <c r="D626" s="894" t="s">
        <v>3419</v>
      </c>
      <c r="E626" s="351">
        <v>358974.36</v>
      </c>
      <c r="F626" s="351">
        <v>344615.39</v>
      </c>
      <c r="G626" s="351">
        <v>14358.97</v>
      </c>
      <c r="H626" s="351">
        <v>0</v>
      </c>
      <c r="I626" s="894" t="s">
        <v>3334</v>
      </c>
      <c r="J626" s="894" t="s">
        <v>839</v>
      </c>
      <c r="K626" s="894" t="s">
        <v>2523</v>
      </c>
      <c r="L626" s="894" t="s">
        <v>874</v>
      </c>
      <c r="M626" s="894" t="s">
        <v>875</v>
      </c>
      <c r="O626" s="894" t="s">
        <v>777</v>
      </c>
      <c r="P626" s="894" t="s">
        <v>777</v>
      </c>
      <c r="Q626" s="894" t="s">
        <v>3420</v>
      </c>
      <c r="R626" s="894" t="s">
        <v>839</v>
      </c>
      <c r="S626" s="894" t="s">
        <v>779</v>
      </c>
      <c r="T626" s="894" t="s">
        <v>780</v>
      </c>
      <c r="U626" s="894" t="s">
        <v>877</v>
      </c>
      <c r="V626" s="894" t="s">
        <v>2287</v>
      </c>
      <c r="W626" s="894" t="s">
        <v>3334</v>
      </c>
      <c r="AA626" s="894" t="s">
        <v>2526</v>
      </c>
    </row>
    <row r="627" spans="1:27">
      <c r="A627" s="894" t="s">
        <v>3421</v>
      </c>
      <c r="B627" s="894" t="s">
        <v>3422</v>
      </c>
      <c r="C627" s="894" t="s">
        <v>3423</v>
      </c>
      <c r="E627" s="351">
        <v>4000</v>
      </c>
      <c r="F627" s="351">
        <v>3840</v>
      </c>
      <c r="G627" s="351">
        <v>160</v>
      </c>
      <c r="H627" s="351">
        <v>0</v>
      </c>
      <c r="I627" s="894" t="s">
        <v>3334</v>
      </c>
      <c r="J627" s="894" t="s">
        <v>839</v>
      </c>
      <c r="K627" s="894" t="s">
        <v>2523</v>
      </c>
      <c r="L627" s="894" t="s">
        <v>874</v>
      </c>
      <c r="M627" s="894" t="s">
        <v>875</v>
      </c>
      <c r="O627" s="894" t="s">
        <v>777</v>
      </c>
      <c r="P627" s="894" t="s">
        <v>777</v>
      </c>
      <c r="Q627" s="894" t="s">
        <v>1190</v>
      </c>
      <c r="R627" s="894" t="s">
        <v>839</v>
      </c>
      <c r="S627" s="894" t="s">
        <v>779</v>
      </c>
      <c r="T627" s="894" t="s">
        <v>780</v>
      </c>
      <c r="U627" s="894" t="s">
        <v>877</v>
      </c>
      <c r="V627" s="894" t="s">
        <v>2287</v>
      </c>
      <c r="W627" s="894" t="s">
        <v>3334</v>
      </c>
      <c r="AA627" s="894" t="s">
        <v>2526</v>
      </c>
    </row>
    <row r="628" spans="1:27">
      <c r="A628" s="894" t="s">
        <v>3424</v>
      </c>
      <c r="B628" s="894" t="s">
        <v>3425</v>
      </c>
      <c r="C628" s="894" t="s">
        <v>3426</v>
      </c>
      <c r="E628" s="351">
        <v>108600</v>
      </c>
      <c r="F628" s="351">
        <v>104256</v>
      </c>
      <c r="G628" s="351">
        <v>4344</v>
      </c>
      <c r="H628" s="351">
        <v>0</v>
      </c>
      <c r="I628" s="894" t="s">
        <v>3334</v>
      </c>
      <c r="J628" s="894" t="s">
        <v>839</v>
      </c>
      <c r="K628" s="894" t="s">
        <v>2523</v>
      </c>
      <c r="L628" s="894" t="s">
        <v>874</v>
      </c>
      <c r="M628" s="894" t="s">
        <v>875</v>
      </c>
      <c r="O628" s="894" t="s">
        <v>777</v>
      </c>
      <c r="P628" s="894" t="s">
        <v>777</v>
      </c>
      <c r="Q628" s="894" t="s">
        <v>3427</v>
      </c>
      <c r="R628" s="894" t="s">
        <v>839</v>
      </c>
      <c r="S628" s="894" t="s">
        <v>779</v>
      </c>
      <c r="T628" s="894" t="s">
        <v>780</v>
      </c>
      <c r="U628" s="894" t="s">
        <v>877</v>
      </c>
      <c r="V628" s="894" t="s">
        <v>2287</v>
      </c>
      <c r="W628" s="894" t="s">
        <v>3334</v>
      </c>
      <c r="AA628" s="894" t="s">
        <v>2526</v>
      </c>
    </row>
    <row r="629" spans="1:27">
      <c r="A629" s="894" t="s">
        <v>3428</v>
      </c>
      <c r="B629" s="894" t="s">
        <v>3429</v>
      </c>
      <c r="C629" s="894" t="s">
        <v>3430</v>
      </c>
      <c r="E629" s="351">
        <v>20377.67</v>
      </c>
      <c r="F629" s="351">
        <v>19562.56</v>
      </c>
      <c r="G629" s="351">
        <v>815.11</v>
      </c>
      <c r="H629" s="351">
        <v>0</v>
      </c>
      <c r="I629" s="894" t="s">
        <v>3334</v>
      </c>
      <c r="J629" s="894" t="s">
        <v>839</v>
      </c>
      <c r="K629" s="894" t="s">
        <v>2523</v>
      </c>
      <c r="L629" s="894" t="s">
        <v>874</v>
      </c>
      <c r="M629" s="894" t="s">
        <v>875</v>
      </c>
      <c r="O629" s="894" t="s">
        <v>777</v>
      </c>
      <c r="P629" s="894" t="s">
        <v>777</v>
      </c>
      <c r="Q629" s="894" t="s">
        <v>3431</v>
      </c>
      <c r="R629" s="894" t="s">
        <v>839</v>
      </c>
      <c r="S629" s="894" t="s">
        <v>779</v>
      </c>
      <c r="T629" s="894" t="s">
        <v>780</v>
      </c>
      <c r="U629" s="894" t="s">
        <v>877</v>
      </c>
      <c r="V629" s="894" t="s">
        <v>2287</v>
      </c>
      <c r="W629" s="894" t="s">
        <v>3334</v>
      </c>
      <c r="AA629" s="894" t="s">
        <v>2526</v>
      </c>
    </row>
    <row r="630" spans="1:27">
      <c r="A630" s="894" t="s">
        <v>3432</v>
      </c>
      <c r="B630" s="894" t="s">
        <v>3433</v>
      </c>
      <c r="C630" s="894" t="s">
        <v>3434</v>
      </c>
      <c r="E630" s="351">
        <v>82906</v>
      </c>
      <c r="F630" s="351">
        <v>79589.76</v>
      </c>
      <c r="G630" s="351">
        <v>3316.24</v>
      </c>
      <c r="H630" s="351">
        <v>0</v>
      </c>
      <c r="I630" s="894" t="s">
        <v>3334</v>
      </c>
      <c r="J630" s="894" t="s">
        <v>839</v>
      </c>
      <c r="K630" s="894" t="s">
        <v>2523</v>
      </c>
      <c r="L630" s="894" t="s">
        <v>874</v>
      </c>
      <c r="M630" s="894" t="s">
        <v>875</v>
      </c>
      <c r="O630" s="894" t="s">
        <v>777</v>
      </c>
      <c r="P630" s="894" t="s">
        <v>777</v>
      </c>
      <c r="Q630" s="894" t="s">
        <v>1184</v>
      </c>
      <c r="R630" s="894" t="s">
        <v>839</v>
      </c>
      <c r="S630" s="894" t="s">
        <v>779</v>
      </c>
      <c r="T630" s="894" t="s">
        <v>780</v>
      </c>
      <c r="U630" s="894" t="s">
        <v>877</v>
      </c>
      <c r="V630" s="894" t="s">
        <v>2287</v>
      </c>
      <c r="W630" s="894" t="s">
        <v>3334</v>
      </c>
      <c r="AA630" s="894" t="s">
        <v>2526</v>
      </c>
    </row>
    <row r="631" spans="1:27">
      <c r="A631" s="894" t="s">
        <v>3435</v>
      </c>
      <c r="B631" s="894" t="s">
        <v>3436</v>
      </c>
      <c r="C631" s="894" t="s">
        <v>3437</v>
      </c>
      <c r="D631" s="894" t="s">
        <v>3438</v>
      </c>
      <c r="E631" s="351">
        <v>93846.15</v>
      </c>
      <c r="F631" s="351">
        <v>90092.3</v>
      </c>
      <c r="G631" s="351">
        <v>3753.85</v>
      </c>
      <c r="H631" s="351">
        <v>0</v>
      </c>
      <c r="I631" s="894" t="s">
        <v>3334</v>
      </c>
      <c r="J631" s="894" t="s">
        <v>839</v>
      </c>
      <c r="K631" s="894" t="s">
        <v>2523</v>
      </c>
      <c r="L631" s="894" t="s">
        <v>874</v>
      </c>
      <c r="M631" s="894" t="s">
        <v>875</v>
      </c>
      <c r="O631" s="894" t="s">
        <v>777</v>
      </c>
      <c r="P631" s="894" t="s">
        <v>777</v>
      </c>
      <c r="Q631" s="894" t="s">
        <v>3439</v>
      </c>
      <c r="R631" s="894" t="s">
        <v>839</v>
      </c>
      <c r="S631" s="894" t="s">
        <v>779</v>
      </c>
      <c r="T631" s="894" t="s">
        <v>780</v>
      </c>
      <c r="U631" s="894" t="s">
        <v>877</v>
      </c>
      <c r="V631" s="894" t="s">
        <v>2287</v>
      </c>
      <c r="W631" s="894" t="s">
        <v>3334</v>
      </c>
      <c r="AA631" s="894" t="s">
        <v>2526</v>
      </c>
    </row>
    <row r="632" spans="1:27">
      <c r="A632" s="894" t="s">
        <v>3440</v>
      </c>
      <c r="B632" s="894" t="s">
        <v>3441</v>
      </c>
      <c r="C632" s="894" t="s">
        <v>3442</v>
      </c>
      <c r="D632" s="894" t="s">
        <v>3443</v>
      </c>
      <c r="E632" s="351">
        <v>160564.1</v>
      </c>
      <c r="F632" s="351">
        <v>154141.54</v>
      </c>
      <c r="G632" s="351">
        <v>6422.56</v>
      </c>
      <c r="H632" s="351">
        <v>0</v>
      </c>
      <c r="I632" s="894" t="s">
        <v>3334</v>
      </c>
      <c r="J632" s="894" t="s">
        <v>839</v>
      </c>
      <c r="K632" s="894" t="s">
        <v>2523</v>
      </c>
      <c r="L632" s="894" t="s">
        <v>874</v>
      </c>
      <c r="M632" s="894" t="s">
        <v>875</v>
      </c>
      <c r="O632" s="894" t="s">
        <v>777</v>
      </c>
      <c r="P632" s="894" t="s">
        <v>777</v>
      </c>
      <c r="Q632" s="894" t="s">
        <v>3444</v>
      </c>
      <c r="R632" s="894" t="s">
        <v>839</v>
      </c>
      <c r="S632" s="894" t="s">
        <v>779</v>
      </c>
      <c r="T632" s="894" t="s">
        <v>780</v>
      </c>
      <c r="U632" s="894" t="s">
        <v>877</v>
      </c>
      <c r="V632" s="894" t="s">
        <v>2287</v>
      </c>
      <c r="W632" s="894" t="s">
        <v>3334</v>
      </c>
      <c r="AA632" s="894" t="s">
        <v>2526</v>
      </c>
    </row>
    <row r="633" spans="1:27">
      <c r="A633" s="894" t="s">
        <v>3445</v>
      </c>
      <c r="B633" s="894" t="s">
        <v>3446</v>
      </c>
      <c r="C633" s="894" t="s">
        <v>3447</v>
      </c>
      <c r="D633" s="894" t="s">
        <v>3448</v>
      </c>
      <c r="E633" s="351">
        <v>81025.64</v>
      </c>
      <c r="F633" s="351">
        <v>77784.61</v>
      </c>
      <c r="G633" s="351">
        <v>3241.03</v>
      </c>
      <c r="H633" s="351">
        <v>0</v>
      </c>
      <c r="I633" s="894" t="s">
        <v>3334</v>
      </c>
      <c r="J633" s="894" t="s">
        <v>839</v>
      </c>
      <c r="K633" s="894" t="s">
        <v>2523</v>
      </c>
      <c r="L633" s="894" t="s">
        <v>874</v>
      </c>
      <c r="M633" s="894" t="s">
        <v>875</v>
      </c>
      <c r="O633" s="894" t="s">
        <v>777</v>
      </c>
      <c r="P633" s="894" t="s">
        <v>777</v>
      </c>
      <c r="Q633" s="894" t="s">
        <v>3449</v>
      </c>
      <c r="R633" s="894" t="s">
        <v>839</v>
      </c>
      <c r="S633" s="894" t="s">
        <v>779</v>
      </c>
      <c r="T633" s="894" t="s">
        <v>780</v>
      </c>
      <c r="U633" s="894" t="s">
        <v>877</v>
      </c>
      <c r="V633" s="894" t="s">
        <v>2287</v>
      </c>
      <c r="W633" s="894" t="s">
        <v>3334</v>
      </c>
      <c r="AA633" s="894" t="s">
        <v>2526</v>
      </c>
    </row>
    <row r="634" spans="1:27">
      <c r="A634" s="894" t="s">
        <v>3450</v>
      </c>
      <c r="B634" s="894" t="s">
        <v>3451</v>
      </c>
      <c r="C634" s="894" t="s">
        <v>3452</v>
      </c>
      <c r="D634" s="894" t="s">
        <v>3453</v>
      </c>
      <c r="E634" s="351">
        <v>34188.03</v>
      </c>
      <c r="F634" s="351">
        <v>32820.51</v>
      </c>
      <c r="G634" s="351">
        <v>1367.52</v>
      </c>
      <c r="H634" s="351">
        <v>0</v>
      </c>
      <c r="I634" s="894" t="s">
        <v>3334</v>
      </c>
      <c r="J634" s="894" t="s">
        <v>839</v>
      </c>
      <c r="K634" s="894" t="s">
        <v>2523</v>
      </c>
      <c r="L634" s="894" t="s">
        <v>874</v>
      </c>
      <c r="M634" s="894" t="s">
        <v>875</v>
      </c>
      <c r="O634" s="894" t="s">
        <v>777</v>
      </c>
      <c r="P634" s="894" t="s">
        <v>777</v>
      </c>
      <c r="Q634" s="894" t="s">
        <v>3454</v>
      </c>
      <c r="R634" s="894" t="s">
        <v>839</v>
      </c>
      <c r="S634" s="894" t="s">
        <v>779</v>
      </c>
      <c r="T634" s="894" t="s">
        <v>780</v>
      </c>
      <c r="U634" s="894" t="s">
        <v>877</v>
      </c>
      <c r="V634" s="894" t="s">
        <v>2287</v>
      </c>
      <c r="W634" s="894" t="s">
        <v>3334</v>
      </c>
      <c r="AA634" s="894" t="s">
        <v>2526</v>
      </c>
    </row>
    <row r="635" spans="1:27">
      <c r="A635" s="894" t="s">
        <v>3455</v>
      </c>
      <c r="B635" s="894" t="s">
        <v>3456</v>
      </c>
      <c r="C635" s="894" t="s">
        <v>3457</v>
      </c>
      <c r="D635" s="894" t="s">
        <v>3458</v>
      </c>
      <c r="E635" s="351">
        <v>1435.9</v>
      </c>
      <c r="F635" s="351">
        <v>1378.46</v>
      </c>
      <c r="G635" s="351">
        <v>57.44</v>
      </c>
      <c r="H635" s="351">
        <v>0</v>
      </c>
      <c r="I635" s="894" t="s">
        <v>3334</v>
      </c>
      <c r="J635" s="894" t="s">
        <v>839</v>
      </c>
      <c r="K635" s="894" t="s">
        <v>2523</v>
      </c>
      <c r="L635" s="894" t="s">
        <v>874</v>
      </c>
      <c r="M635" s="894" t="s">
        <v>875</v>
      </c>
      <c r="O635" s="894" t="s">
        <v>777</v>
      </c>
      <c r="P635" s="894" t="s">
        <v>777</v>
      </c>
      <c r="Q635" s="894" t="s">
        <v>3459</v>
      </c>
      <c r="R635" s="894" t="s">
        <v>839</v>
      </c>
      <c r="S635" s="894" t="s">
        <v>779</v>
      </c>
      <c r="T635" s="894" t="s">
        <v>780</v>
      </c>
      <c r="U635" s="894" t="s">
        <v>877</v>
      </c>
      <c r="V635" s="894" t="s">
        <v>2287</v>
      </c>
      <c r="W635" s="894" t="s">
        <v>3334</v>
      </c>
      <c r="AA635" s="894" t="s">
        <v>2526</v>
      </c>
    </row>
    <row r="636" spans="1:27">
      <c r="A636" s="894" t="s">
        <v>3460</v>
      </c>
      <c r="B636" s="894" t="s">
        <v>3461</v>
      </c>
      <c r="C636" s="894" t="s">
        <v>3462</v>
      </c>
      <c r="D636" s="894" t="s">
        <v>2300</v>
      </c>
      <c r="E636" s="351">
        <v>10512.82</v>
      </c>
      <c r="F636" s="351">
        <v>10092.31</v>
      </c>
      <c r="G636" s="351">
        <v>420.51</v>
      </c>
      <c r="H636" s="351">
        <v>0</v>
      </c>
      <c r="I636" s="894" t="s">
        <v>3334</v>
      </c>
      <c r="J636" s="894" t="s">
        <v>839</v>
      </c>
      <c r="K636" s="894" t="s">
        <v>2523</v>
      </c>
      <c r="L636" s="894" t="s">
        <v>874</v>
      </c>
      <c r="M636" s="894" t="s">
        <v>875</v>
      </c>
      <c r="O636" s="894" t="s">
        <v>777</v>
      </c>
      <c r="P636" s="894" t="s">
        <v>777</v>
      </c>
      <c r="Q636" s="894" t="s">
        <v>2861</v>
      </c>
      <c r="R636" s="894" t="s">
        <v>839</v>
      </c>
      <c r="S636" s="894" t="s">
        <v>779</v>
      </c>
      <c r="T636" s="894" t="s">
        <v>780</v>
      </c>
      <c r="U636" s="894" t="s">
        <v>877</v>
      </c>
      <c r="V636" s="894" t="s">
        <v>2287</v>
      </c>
      <c r="W636" s="894" t="s">
        <v>3334</v>
      </c>
      <c r="AA636" s="894" t="s">
        <v>2526</v>
      </c>
    </row>
    <row r="637" spans="1:27">
      <c r="A637" s="894" t="s">
        <v>3463</v>
      </c>
      <c r="B637" s="894" t="s">
        <v>3464</v>
      </c>
      <c r="C637" s="894" t="s">
        <v>3465</v>
      </c>
      <c r="D637" s="894" t="s">
        <v>3049</v>
      </c>
      <c r="E637" s="351">
        <v>974.36</v>
      </c>
      <c r="F637" s="351">
        <v>935.39</v>
      </c>
      <c r="G637" s="351">
        <v>38.97</v>
      </c>
      <c r="H637" s="351">
        <v>0</v>
      </c>
      <c r="I637" s="894" t="s">
        <v>3334</v>
      </c>
      <c r="J637" s="894" t="s">
        <v>839</v>
      </c>
      <c r="K637" s="894" t="s">
        <v>2523</v>
      </c>
      <c r="L637" s="894" t="s">
        <v>874</v>
      </c>
      <c r="M637" s="894" t="s">
        <v>875</v>
      </c>
      <c r="O637" s="894" t="s">
        <v>777</v>
      </c>
      <c r="P637" s="894" t="s">
        <v>777</v>
      </c>
      <c r="Q637" s="894" t="s">
        <v>3466</v>
      </c>
      <c r="R637" s="894" t="s">
        <v>839</v>
      </c>
      <c r="S637" s="894" t="s">
        <v>779</v>
      </c>
      <c r="T637" s="894" t="s">
        <v>780</v>
      </c>
      <c r="U637" s="894" t="s">
        <v>877</v>
      </c>
      <c r="V637" s="894" t="s">
        <v>2287</v>
      </c>
      <c r="W637" s="894" t="s">
        <v>3334</v>
      </c>
      <c r="AA637" s="894" t="s">
        <v>2526</v>
      </c>
    </row>
    <row r="638" spans="1:27">
      <c r="A638" s="894" t="s">
        <v>3467</v>
      </c>
      <c r="B638" s="894" t="s">
        <v>3468</v>
      </c>
      <c r="C638" s="894" t="s">
        <v>3469</v>
      </c>
      <c r="E638" s="351">
        <v>208000</v>
      </c>
      <c r="F638" s="351">
        <v>199680</v>
      </c>
      <c r="G638" s="351">
        <v>8320</v>
      </c>
      <c r="H638" s="351">
        <v>0</v>
      </c>
      <c r="I638" s="894" t="s">
        <v>3334</v>
      </c>
      <c r="J638" s="894" t="s">
        <v>839</v>
      </c>
      <c r="K638" s="894" t="s">
        <v>2523</v>
      </c>
      <c r="L638" s="894" t="s">
        <v>874</v>
      </c>
      <c r="M638" s="894" t="s">
        <v>875</v>
      </c>
      <c r="O638" s="894" t="s">
        <v>777</v>
      </c>
      <c r="P638" s="894" t="s">
        <v>777</v>
      </c>
      <c r="Q638" s="894" t="s">
        <v>3470</v>
      </c>
      <c r="R638" s="894" t="s">
        <v>839</v>
      </c>
      <c r="S638" s="894" t="s">
        <v>779</v>
      </c>
      <c r="T638" s="894" t="s">
        <v>780</v>
      </c>
      <c r="U638" s="894" t="s">
        <v>877</v>
      </c>
      <c r="V638" s="894" t="s">
        <v>2287</v>
      </c>
      <c r="W638" s="894" t="s">
        <v>3334</v>
      </c>
      <c r="AA638" s="894" t="s">
        <v>2526</v>
      </c>
    </row>
    <row r="639" spans="1:27">
      <c r="A639" s="894" t="s">
        <v>3471</v>
      </c>
      <c r="B639" s="894" t="s">
        <v>3472</v>
      </c>
      <c r="C639" s="894" t="s">
        <v>3473</v>
      </c>
      <c r="D639" s="894" t="s">
        <v>3474</v>
      </c>
      <c r="E639" s="351">
        <v>9321.37</v>
      </c>
      <c r="F639" s="351">
        <v>8948.52</v>
      </c>
      <c r="G639" s="351">
        <v>372.85</v>
      </c>
      <c r="H639" s="351">
        <v>0</v>
      </c>
      <c r="I639" s="894" t="s">
        <v>3334</v>
      </c>
      <c r="J639" s="894" t="s">
        <v>839</v>
      </c>
      <c r="K639" s="894" t="s">
        <v>2523</v>
      </c>
      <c r="L639" s="894" t="s">
        <v>874</v>
      </c>
      <c r="M639" s="894" t="s">
        <v>875</v>
      </c>
      <c r="O639" s="894" t="s">
        <v>777</v>
      </c>
      <c r="P639" s="894" t="s">
        <v>777</v>
      </c>
      <c r="Q639" s="894" t="s">
        <v>3475</v>
      </c>
      <c r="R639" s="894" t="s">
        <v>839</v>
      </c>
      <c r="S639" s="894" t="s">
        <v>779</v>
      </c>
      <c r="T639" s="894" t="s">
        <v>780</v>
      </c>
      <c r="U639" s="894" t="s">
        <v>877</v>
      </c>
      <c r="V639" s="894" t="s">
        <v>2287</v>
      </c>
      <c r="W639" s="894" t="s">
        <v>3334</v>
      </c>
      <c r="AA639" s="894" t="s">
        <v>2526</v>
      </c>
    </row>
    <row r="640" spans="1:27">
      <c r="A640" s="894" t="s">
        <v>3476</v>
      </c>
      <c r="B640" s="894" t="s">
        <v>3477</v>
      </c>
      <c r="C640" s="894" t="s">
        <v>3478</v>
      </c>
      <c r="D640" s="894" t="s">
        <v>3479</v>
      </c>
      <c r="E640" s="351">
        <v>34615.38</v>
      </c>
      <c r="F640" s="351">
        <v>33230.76</v>
      </c>
      <c r="G640" s="351">
        <v>1384.62</v>
      </c>
      <c r="H640" s="351">
        <v>0</v>
      </c>
      <c r="I640" s="894" t="s">
        <v>3334</v>
      </c>
      <c r="J640" s="894" t="s">
        <v>839</v>
      </c>
      <c r="K640" s="894" t="s">
        <v>2523</v>
      </c>
      <c r="L640" s="894" t="s">
        <v>874</v>
      </c>
      <c r="M640" s="894" t="s">
        <v>875</v>
      </c>
      <c r="O640" s="894" t="s">
        <v>777</v>
      </c>
      <c r="P640" s="894" t="s">
        <v>777</v>
      </c>
      <c r="Q640" s="894" t="s">
        <v>3480</v>
      </c>
      <c r="R640" s="894" t="s">
        <v>839</v>
      </c>
      <c r="S640" s="894" t="s">
        <v>779</v>
      </c>
      <c r="T640" s="894" t="s">
        <v>780</v>
      </c>
      <c r="U640" s="894" t="s">
        <v>877</v>
      </c>
      <c r="V640" s="894" t="s">
        <v>2287</v>
      </c>
      <c r="W640" s="894" t="s">
        <v>3334</v>
      </c>
      <c r="AA640" s="894" t="s">
        <v>2526</v>
      </c>
    </row>
    <row r="641" spans="1:27">
      <c r="A641" s="894" t="s">
        <v>3481</v>
      </c>
      <c r="B641" s="894" t="s">
        <v>3482</v>
      </c>
      <c r="C641" s="894" t="s">
        <v>3483</v>
      </c>
      <c r="E641" s="351">
        <v>99381</v>
      </c>
      <c r="F641" s="351">
        <v>95405.76</v>
      </c>
      <c r="G641" s="351">
        <v>3975.24</v>
      </c>
      <c r="H641" s="351">
        <v>0</v>
      </c>
      <c r="I641" s="894" t="s">
        <v>3334</v>
      </c>
      <c r="J641" s="894" t="s">
        <v>839</v>
      </c>
      <c r="K641" s="894" t="s">
        <v>2523</v>
      </c>
      <c r="L641" s="894" t="s">
        <v>874</v>
      </c>
      <c r="M641" s="894" t="s">
        <v>875</v>
      </c>
      <c r="O641" s="894" t="s">
        <v>777</v>
      </c>
      <c r="P641" s="894" t="s">
        <v>777</v>
      </c>
      <c r="Q641" s="894" t="s">
        <v>3484</v>
      </c>
      <c r="R641" s="894" t="s">
        <v>839</v>
      </c>
      <c r="S641" s="894" t="s">
        <v>779</v>
      </c>
      <c r="T641" s="894" t="s">
        <v>780</v>
      </c>
      <c r="U641" s="894" t="s">
        <v>877</v>
      </c>
      <c r="V641" s="894" t="s">
        <v>2287</v>
      </c>
      <c r="W641" s="894" t="s">
        <v>3334</v>
      </c>
      <c r="AA641" s="894" t="s">
        <v>2526</v>
      </c>
    </row>
    <row r="642" spans="1:27">
      <c r="A642" s="894" t="s">
        <v>3485</v>
      </c>
      <c r="B642" s="894" t="s">
        <v>3486</v>
      </c>
      <c r="C642" s="894" t="s">
        <v>3487</v>
      </c>
      <c r="D642" s="894" t="s">
        <v>3488</v>
      </c>
      <c r="E642" s="351">
        <v>2478.63</v>
      </c>
      <c r="F642" s="351">
        <v>2379.48</v>
      </c>
      <c r="G642" s="351">
        <v>99.15</v>
      </c>
      <c r="H642" s="351">
        <v>0</v>
      </c>
      <c r="I642" s="894" t="s">
        <v>3334</v>
      </c>
      <c r="J642" s="894" t="s">
        <v>839</v>
      </c>
      <c r="K642" s="894" t="s">
        <v>2523</v>
      </c>
      <c r="L642" s="894" t="s">
        <v>874</v>
      </c>
      <c r="M642" s="894" t="s">
        <v>875</v>
      </c>
      <c r="O642" s="894" t="s">
        <v>777</v>
      </c>
      <c r="P642" s="894" t="s">
        <v>777</v>
      </c>
      <c r="Q642" s="894" t="s">
        <v>1677</v>
      </c>
      <c r="R642" s="894" t="s">
        <v>839</v>
      </c>
      <c r="S642" s="894" t="s">
        <v>779</v>
      </c>
      <c r="T642" s="894" t="s">
        <v>780</v>
      </c>
      <c r="U642" s="894" t="s">
        <v>877</v>
      </c>
      <c r="V642" s="894" t="s">
        <v>2287</v>
      </c>
      <c r="W642" s="894" t="s">
        <v>3334</v>
      </c>
      <c r="AA642" s="894" t="s">
        <v>2526</v>
      </c>
    </row>
    <row r="643" spans="1:27">
      <c r="A643" s="894" t="s">
        <v>3489</v>
      </c>
      <c r="B643" s="894" t="s">
        <v>3490</v>
      </c>
      <c r="C643" s="894" t="s">
        <v>3132</v>
      </c>
      <c r="D643" s="894" t="s">
        <v>3491</v>
      </c>
      <c r="E643" s="351">
        <v>13846.15</v>
      </c>
      <c r="F643" s="351">
        <v>13292.3</v>
      </c>
      <c r="G643" s="351">
        <v>553.85</v>
      </c>
      <c r="H643" s="351">
        <v>0</v>
      </c>
      <c r="I643" s="894" t="s">
        <v>3334</v>
      </c>
      <c r="J643" s="894" t="s">
        <v>839</v>
      </c>
      <c r="K643" s="894" t="s">
        <v>2523</v>
      </c>
      <c r="L643" s="894" t="s">
        <v>874</v>
      </c>
      <c r="M643" s="894" t="s">
        <v>875</v>
      </c>
      <c r="O643" s="894" t="s">
        <v>777</v>
      </c>
      <c r="P643" s="894" t="s">
        <v>777</v>
      </c>
      <c r="Q643" s="894" t="s">
        <v>3492</v>
      </c>
      <c r="R643" s="894" t="s">
        <v>839</v>
      </c>
      <c r="S643" s="894" t="s">
        <v>779</v>
      </c>
      <c r="T643" s="894" t="s">
        <v>780</v>
      </c>
      <c r="U643" s="894" t="s">
        <v>877</v>
      </c>
      <c r="V643" s="894" t="s">
        <v>2287</v>
      </c>
      <c r="W643" s="894" t="s">
        <v>3334</v>
      </c>
      <c r="AA643" s="894" t="s">
        <v>2526</v>
      </c>
    </row>
    <row r="644" spans="1:27">
      <c r="A644" s="894" t="s">
        <v>3493</v>
      </c>
      <c r="B644" s="894" t="s">
        <v>3494</v>
      </c>
      <c r="C644" s="894" t="s">
        <v>3495</v>
      </c>
      <c r="D644" s="894" t="s">
        <v>3383</v>
      </c>
      <c r="E644" s="351">
        <v>34188.03</v>
      </c>
      <c r="F644" s="351">
        <v>32820.51</v>
      </c>
      <c r="G644" s="351">
        <v>1367.52</v>
      </c>
      <c r="H644" s="351">
        <v>0</v>
      </c>
      <c r="I644" s="894" t="s">
        <v>3334</v>
      </c>
      <c r="J644" s="894" t="s">
        <v>839</v>
      </c>
      <c r="K644" s="894" t="s">
        <v>2523</v>
      </c>
      <c r="L644" s="894" t="s">
        <v>874</v>
      </c>
      <c r="M644" s="894" t="s">
        <v>875</v>
      </c>
      <c r="O644" s="894" t="s">
        <v>777</v>
      </c>
      <c r="P644" s="894" t="s">
        <v>777</v>
      </c>
      <c r="Q644" s="894" t="s">
        <v>3454</v>
      </c>
      <c r="R644" s="894" t="s">
        <v>839</v>
      </c>
      <c r="S644" s="894" t="s">
        <v>779</v>
      </c>
      <c r="T644" s="894" t="s">
        <v>780</v>
      </c>
      <c r="U644" s="894" t="s">
        <v>877</v>
      </c>
      <c r="V644" s="894" t="s">
        <v>782</v>
      </c>
      <c r="W644" s="894" t="s">
        <v>2124</v>
      </c>
      <c r="AA644" s="894" t="s">
        <v>2526</v>
      </c>
    </row>
    <row r="645" spans="1:27">
      <c r="A645" s="894" t="s">
        <v>3496</v>
      </c>
      <c r="B645" s="894" t="s">
        <v>3497</v>
      </c>
      <c r="C645" s="894" t="s">
        <v>3498</v>
      </c>
      <c r="D645" s="894" t="s">
        <v>3499</v>
      </c>
      <c r="E645" s="351">
        <v>7008.54</v>
      </c>
      <c r="F645" s="351">
        <v>6728.2</v>
      </c>
      <c r="G645" s="351">
        <v>280.34</v>
      </c>
      <c r="H645" s="351">
        <v>0</v>
      </c>
      <c r="I645" s="894" t="s">
        <v>3334</v>
      </c>
      <c r="J645" s="894" t="s">
        <v>839</v>
      </c>
      <c r="K645" s="894" t="s">
        <v>2523</v>
      </c>
      <c r="L645" s="894" t="s">
        <v>874</v>
      </c>
      <c r="M645" s="894" t="s">
        <v>875</v>
      </c>
      <c r="O645" s="894" t="s">
        <v>777</v>
      </c>
      <c r="P645" s="894" t="s">
        <v>777</v>
      </c>
      <c r="Q645" s="894" t="s">
        <v>3500</v>
      </c>
      <c r="R645" s="894" t="s">
        <v>839</v>
      </c>
      <c r="S645" s="894" t="s">
        <v>779</v>
      </c>
      <c r="T645" s="894" t="s">
        <v>780</v>
      </c>
      <c r="U645" s="894" t="s">
        <v>877</v>
      </c>
      <c r="V645" s="894" t="s">
        <v>782</v>
      </c>
      <c r="W645" s="894" t="s">
        <v>2149</v>
      </c>
      <c r="AA645" s="894" t="s">
        <v>2526</v>
      </c>
    </row>
    <row r="646" spans="1:27">
      <c r="A646" s="894" t="s">
        <v>3501</v>
      </c>
      <c r="B646" s="894" t="s">
        <v>3502</v>
      </c>
      <c r="C646" s="894" t="s">
        <v>3503</v>
      </c>
      <c r="E646" s="351">
        <v>54467.52</v>
      </c>
      <c r="F646" s="351">
        <v>52288.82</v>
      </c>
      <c r="G646" s="351">
        <v>2178.7</v>
      </c>
      <c r="H646" s="351">
        <v>0</v>
      </c>
      <c r="I646" s="894" t="s">
        <v>3504</v>
      </c>
      <c r="J646" s="894" t="s">
        <v>839</v>
      </c>
      <c r="K646" s="894" t="s">
        <v>2523</v>
      </c>
      <c r="L646" s="894" t="s">
        <v>874</v>
      </c>
      <c r="M646" s="894" t="s">
        <v>875</v>
      </c>
      <c r="O646" s="894" t="s">
        <v>777</v>
      </c>
      <c r="P646" s="894" t="s">
        <v>777</v>
      </c>
      <c r="Q646" s="894" t="s">
        <v>3505</v>
      </c>
      <c r="R646" s="894" t="s">
        <v>839</v>
      </c>
      <c r="S646" s="894" t="s">
        <v>779</v>
      </c>
      <c r="T646" s="894" t="s">
        <v>780</v>
      </c>
      <c r="U646" s="894" t="s">
        <v>877</v>
      </c>
      <c r="V646" s="894" t="s">
        <v>2287</v>
      </c>
      <c r="W646" s="894" t="s">
        <v>3504</v>
      </c>
      <c r="AA646" s="894" t="s">
        <v>2526</v>
      </c>
    </row>
    <row r="647" spans="1:27">
      <c r="A647" s="894" t="s">
        <v>3506</v>
      </c>
      <c r="B647" s="894" t="s">
        <v>3507</v>
      </c>
      <c r="C647" s="894" t="s">
        <v>3508</v>
      </c>
      <c r="D647" s="894" t="s">
        <v>3509</v>
      </c>
      <c r="E647" s="351">
        <v>135266.58</v>
      </c>
      <c r="F647" s="351">
        <v>129855.92</v>
      </c>
      <c r="G647" s="351">
        <v>5410.66</v>
      </c>
      <c r="H647" s="351">
        <v>0</v>
      </c>
      <c r="I647" s="894" t="s">
        <v>3504</v>
      </c>
      <c r="J647" s="894" t="s">
        <v>839</v>
      </c>
      <c r="K647" s="894" t="s">
        <v>2523</v>
      </c>
      <c r="L647" s="894" t="s">
        <v>874</v>
      </c>
      <c r="M647" s="894" t="s">
        <v>875</v>
      </c>
      <c r="O647" s="894" t="s">
        <v>777</v>
      </c>
      <c r="P647" s="894" t="s">
        <v>777</v>
      </c>
      <c r="Q647" s="894" t="s">
        <v>3510</v>
      </c>
      <c r="R647" s="894" t="s">
        <v>839</v>
      </c>
      <c r="S647" s="894" t="s">
        <v>779</v>
      </c>
      <c r="T647" s="894" t="s">
        <v>780</v>
      </c>
      <c r="U647" s="894" t="s">
        <v>877</v>
      </c>
      <c r="V647" s="894" t="s">
        <v>2287</v>
      </c>
      <c r="W647" s="894" t="s">
        <v>3504</v>
      </c>
      <c r="AA647" s="894" t="s">
        <v>2526</v>
      </c>
    </row>
    <row r="648" spans="1:27">
      <c r="A648" s="894" t="s">
        <v>3511</v>
      </c>
      <c r="B648" s="894" t="s">
        <v>3512</v>
      </c>
      <c r="C648" s="894" t="s">
        <v>3513</v>
      </c>
      <c r="D648" s="894" t="s">
        <v>3514</v>
      </c>
      <c r="E648" s="351">
        <v>208685.97</v>
      </c>
      <c r="F648" s="351">
        <v>200338.53</v>
      </c>
      <c r="G648" s="351">
        <v>8347.44</v>
      </c>
      <c r="H648" s="351">
        <v>0</v>
      </c>
      <c r="I648" s="894" t="s">
        <v>3504</v>
      </c>
      <c r="J648" s="894" t="s">
        <v>839</v>
      </c>
      <c r="K648" s="894" t="s">
        <v>2523</v>
      </c>
      <c r="L648" s="894" t="s">
        <v>874</v>
      </c>
      <c r="M648" s="894" t="s">
        <v>875</v>
      </c>
      <c r="O648" s="894" t="s">
        <v>777</v>
      </c>
      <c r="P648" s="894" t="s">
        <v>777</v>
      </c>
      <c r="Q648" s="894" t="s">
        <v>3515</v>
      </c>
      <c r="R648" s="894" t="s">
        <v>839</v>
      </c>
      <c r="S648" s="894" t="s">
        <v>779</v>
      </c>
      <c r="T648" s="894" t="s">
        <v>780</v>
      </c>
      <c r="U648" s="894" t="s">
        <v>877</v>
      </c>
      <c r="V648" s="894" t="s">
        <v>2287</v>
      </c>
      <c r="W648" s="894" t="s">
        <v>3504</v>
      </c>
      <c r="AA648" s="894" t="s">
        <v>2526</v>
      </c>
    </row>
    <row r="649" spans="1:27">
      <c r="A649" s="894" t="s">
        <v>3516</v>
      </c>
      <c r="B649" s="894" t="s">
        <v>3517</v>
      </c>
      <c r="C649" s="894" t="s">
        <v>3518</v>
      </c>
      <c r="D649" s="894" t="s">
        <v>3519</v>
      </c>
      <c r="E649" s="351">
        <v>56570.59</v>
      </c>
      <c r="F649" s="351">
        <v>54307.77</v>
      </c>
      <c r="G649" s="351">
        <v>2262.82</v>
      </c>
      <c r="H649" s="351">
        <v>0</v>
      </c>
      <c r="I649" s="894" t="s">
        <v>3504</v>
      </c>
      <c r="J649" s="894" t="s">
        <v>839</v>
      </c>
      <c r="K649" s="894" t="s">
        <v>2523</v>
      </c>
      <c r="L649" s="894" t="s">
        <v>874</v>
      </c>
      <c r="M649" s="894" t="s">
        <v>875</v>
      </c>
      <c r="O649" s="894" t="s">
        <v>777</v>
      </c>
      <c r="P649" s="894" t="s">
        <v>777</v>
      </c>
      <c r="Q649" s="894" t="s">
        <v>3520</v>
      </c>
      <c r="R649" s="894" t="s">
        <v>839</v>
      </c>
      <c r="S649" s="894" t="s">
        <v>779</v>
      </c>
      <c r="T649" s="894" t="s">
        <v>780</v>
      </c>
      <c r="U649" s="894" t="s">
        <v>877</v>
      </c>
      <c r="V649" s="894" t="s">
        <v>2287</v>
      </c>
      <c r="W649" s="894" t="s">
        <v>3504</v>
      </c>
      <c r="AA649" s="894" t="s">
        <v>2526</v>
      </c>
    </row>
    <row r="650" spans="1:27">
      <c r="A650" s="894" t="s">
        <v>3521</v>
      </c>
      <c r="B650" s="894" t="s">
        <v>3522</v>
      </c>
      <c r="C650" s="894" t="s">
        <v>3523</v>
      </c>
      <c r="D650" s="894" t="s">
        <v>3524</v>
      </c>
      <c r="E650" s="351">
        <v>131382.9</v>
      </c>
      <c r="F650" s="351">
        <v>126127.58</v>
      </c>
      <c r="G650" s="351">
        <v>5255.32</v>
      </c>
      <c r="H650" s="351">
        <v>0</v>
      </c>
      <c r="I650" s="894" t="s">
        <v>3504</v>
      </c>
      <c r="J650" s="894" t="s">
        <v>839</v>
      </c>
      <c r="K650" s="894" t="s">
        <v>2523</v>
      </c>
      <c r="L650" s="894" t="s">
        <v>874</v>
      </c>
      <c r="M650" s="894" t="s">
        <v>875</v>
      </c>
      <c r="O650" s="894" t="s">
        <v>777</v>
      </c>
      <c r="P650" s="894" t="s">
        <v>777</v>
      </c>
      <c r="Q650" s="894" t="s">
        <v>3525</v>
      </c>
      <c r="R650" s="894" t="s">
        <v>839</v>
      </c>
      <c r="S650" s="894" t="s">
        <v>779</v>
      </c>
      <c r="T650" s="894" t="s">
        <v>780</v>
      </c>
      <c r="U650" s="894" t="s">
        <v>877</v>
      </c>
      <c r="V650" s="894" t="s">
        <v>2287</v>
      </c>
      <c r="W650" s="894" t="s">
        <v>3504</v>
      </c>
      <c r="AA650" s="894" t="s">
        <v>2526</v>
      </c>
    </row>
    <row r="651" spans="1:27">
      <c r="A651" s="894" t="s">
        <v>3526</v>
      </c>
      <c r="B651" s="894" t="s">
        <v>3527</v>
      </c>
      <c r="C651" s="894" t="s">
        <v>3528</v>
      </c>
      <c r="E651" s="351">
        <v>59165.81</v>
      </c>
      <c r="F651" s="351">
        <v>56799.18</v>
      </c>
      <c r="G651" s="351">
        <v>2366.63</v>
      </c>
      <c r="H651" s="351">
        <v>0</v>
      </c>
      <c r="I651" s="894" t="s">
        <v>3504</v>
      </c>
      <c r="J651" s="894" t="s">
        <v>839</v>
      </c>
      <c r="K651" s="894" t="s">
        <v>2523</v>
      </c>
      <c r="L651" s="894" t="s">
        <v>874</v>
      </c>
      <c r="M651" s="894" t="s">
        <v>875</v>
      </c>
      <c r="O651" s="894" t="s">
        <v>777</v>
      </c>
      <c r="P651" s="894" t="s">
        <v>777</v>
      </c>
      <c r="Q651" s="894" t="s">
        <v>3529</v>
      </c>
      <c r="R651" s="894" t="s">
        <v>839</v>
      </c>
      <c r="S651" s="894" t="s">
        <v>779</v>
      </c>
      <c r="T651" s="894" t="s">
        <v>780</v>
      </c>
      <c r="U651" s="894" t="s">
        <v>877</v>
      </c>
      <c r="V651" s="894" t="s">
        <v>2287</v>
      </c>
      <c r="W651" s="894" t="s">
        <v>3504</v>
      </c>
      <c r="AA651" s="894" t="s">
        <v>2526</v>
      </c>
    </row>
    <row r="652" spans="1:27">
      <c r="A652" s="894" t="s">
        <v>3530</v>
      </c>
      <c r="B652" s="894" t="s">
        <v>3531</v>
      </c>
      <c r="C652" s="894" t="s">
        <v>3532</v>
      </c>
      <c r="E652" s="351">
        <v>299145.29</v>
      </c>
      <c r="F652" s="351">
        <v>287179.48</v>
      </c>
      <c r="G652" s="351">
        <v>11965.81</v>
      </c>
      <c r="H652" s="351">
        <v>0</v>
      </c>
      <c r="I652" s="894" t="s">
        <v>3504</v>
      </c>
      <c r="J652" s="894" t="s">
        <v>839</v>
      </c>
      <c r="K652" s="894" t="s">
        <v>2523</v>
      </c>
      <c r="L652" s="894" t="s">
        <v>874</v>
      </c>
      <c r="M652" s="894" t="s">
        <v>875</v>
      </c>
      <c r="O652" s="894" t="s">
        <v>777</v>
      </c>
      <c r="P652" s="894" t="s">
        <v>777</v>
      </c>
      <c r="Q652" s="894" t="s">
        <v>1999</v>
      </c>
      <c r="R652" s="894" t="s">
        <v>839</v>
      </c>
      <c r="S652" s="894" t="s">
        <v>779</v>
      </c>
      <c r="T652" s="894" t="s">
        <v>780</v>
      </c>
      <c r="U652" s="894" t="s">
        <v>877</v>
      </c>
      <c r="V652" s="894" t="s">
        <v>2287</v>
      </c>
      <c r="W652" s="894" t="s">
        <v>3504</v>
      </c>
      <c r="AA652" s="894" t="s">
        <v>2526</v>
      </c>
    </row>
    <row r="653" spans="1:27">
      <c r="A653" s="894" t="s">
        <v>3533</v>
      </c>
      <c r="B653" s="894" t="s">
        <v>3534</v>
      </c>
      <c r="C653" s="894" t="s">
        <v>3535</v>
      </c>
      <c r="D653" s="894" t="s">
        <v>3536</v>
      </c>
      <c r="E653" s="351">
        <v>15404.67</v>
      </c>
      <c r="F653" s="351">
        <v>14788.48</v>
      </c>
      <c r="G653" s="351">
        <v>616.19</v>
      </c>
      <c r="H653" s="351">
        <v>0</v>
      </c>
      <c r="I653" s="894" t="s">
        <v>3504</v>
      </c>
      <c r="J653" s="894" t="s">
        <v>839</v>
      </c>
      <c r="K653" s="894" t="s">
        <v>2523</v>
      </c>
      <c r="L653" s="894" t="s">
        <v>874</v>
      </c>
      <c r="M653" s="894" t="s">
        <v>875</v>
      </c>
      <c r="O653" s="894" t="s">
        <v>777</v>
      </c>
      <c r="P653" s="894" t="s">
        <v>777</v>
      </c>
      <c r="Q653" s="894" t="s">
        <v>3537</v>
      </c>
      <c r="R653" s="894" t="s">
        <v>839</v>
      </c>
      <c r="S653" s="894" t="s">
        <v>779</v>
      </c>
      <c r="T653" s="894" t="s">
        <v>780</v>
      </c>
      <c r="U653" s="894" t="s">
        <v>877</v>
      </c>
      <c r="V653" s="894" t="s">
        <v>2287</v>
      </c>
      <c r="W653" s="894" t="s">
        <v>3504</v>
      </c>
      <c r="AA653" s="894" t="s">
        <v>2526</v>
      </c>
    </row>
    <row r="654" spans="1:27">
      <c r="A654" s="894" t="s">
        <v>3538</v>
      </c>
      <c r="B654" s="894" t="s">
        <v>3539</v>
      </c>
      <c r="C654" s="894" t="s">
        <v>3540</v>
      </c>
      <c r="E654" s="351">
        <v>17063.84</v>
      </c>
      <c r="F654" s="351">
        <v>16381.29</v>
      </c>
      <c r="G654" s="351">
        <v>682.55</v>
      </c>
      <c r="H654" s="351">
        <v>0</v>
      </c>
      <c r="I654" s="894" t="s">
        <v>3504</v>
      </c>
      <c r="J654" s="894" t="s">
        <v>839</v>
      </c>
      <c r="K654" s="894" t="s">
        <v>2523</v>
      </c>
      <c r="L654" s="894" t="s">
        <v>874</v>
      </c>
      <c r="M654" s="894" t="s">
        <v>875</v>
      </c>
      <c r="O654" s="894" t="s">
        <v>777</v>
      </c>
      <c r="P654" s="894" t="s">
        <v>777</v>
      </c>
      <c r="Q654" s="894" t="s">
        <v>3541</v>
      </c>
      <c r="R654" s="894" t="s">
        <v>839</v>
      </c>
      <c r="S654" s="894" t="s">
        <v>779</v>
      </c>
      <c r="T654" s="894" t="s">
        <v>780</v>
      </c>
      <c r="U654" s="894" t="s">
        <v>877</v>
      </c>
      <c r="V654" s="894" t="s">
        <v>2287</v>
      </c>
      <c r="W654" s="894" t="s">
        <v>3504</v>
      </c>
      <c r="AA654" s="894" t="s">
        <v>2526</v>
      </c>
    </row>
    <row r="655" spans="1:27">
      <c r="A655" s="894" t="s">
        <v>3542</v>
      </c>
      <c r="B655" s="894" t="s">
        <v>3543</v>
      </c>
      <c r="C655" s="894" t="s">
        <v>3544</v>
      </c>
      <c r="D655" s="894" t="s">
        <v>3545</v>
      </c>
      <c r="E655" s="351">
        <v>2000</v>
      </c>
      <c r="F655" s="351">
        <v>1920</v>
      </c>
      <c r="G655" s="351">
        <v>80</v>
      </c>
      <c r="H655" s="351">
        <v>0</v>
      </c>
      <c r="I655" s="894" t="s">
        <v>3504</v>
      </c>
      <c r="J655" s="894" t="s">
        <v>839</v>
      </c>
      <c r="K655" s="894" t="s">
        <v>2523</v>
      </c>
      <c r="L655" s="894" t="s">
        <v>874</v>
      </c>
      <c r="M655" s="894" t="s">
        <v>875</v>
      </c>
      <c r="O655" s="894" t="s">
        <v>777</v>
      </c>
      <c r="P655" s="894" t="s">
        <v>777</v>
      </c>
      <c r="Q655" s="894" t="s">
        <v>3546</v>
      </c>
      <c r="R655" s="894" t="s">
        <v>839</v>
      </c>
      <c r="S655" s="894" t="s">
        <v>779</v>
      </c>
      <c r="T655" s="894" t="s">
        <v>780</v>
      </c>
      <c r="U655" s="894" t="s">
        <v>877</v>
      </c>
      <c r="V655" s="894" t="s">
        <v>2287</v>
      </c>
      <c r="W655" s="894" t="s">
        <v>3504</v>
      </c>
      <c r="AA655" s="894" t="s">
        <v>2526</v>
      </c>
    </row>
    <row r="656" spans="1:27">
      <c r="A656" s="894" t="s">
        <v>3547</v>
      </c>
      <c r="B656" s="894" t="s">
        <v>3548</v>
      </c>
      <c r="C656" s="894" t="s">
        <v>3549</v>
      </c>
      <c r="E656" s="351">
        <v>14614.45</v>
      </c>
      <c r="F656" s="351">
        <v>14029.87</v>
      </c>
      <c r="G656" s="351">
        <v>584.58</v>
      </c>
      <c r="H656" s="351">
        <v>0</v>
      </c>
      <c r="I656" s="894" t="s">
        <v>3504</v>
      </c>
      <c r="J656" s="894" t="s">
        <v>839</v>
      </c>
      <c r="K656" s="894" t="s">
        <v>2523</v>
      </c>
      <c r="L656" s="894" t="s">
        <v>874</v>
      </c>
      <c r="M656" s="894" t="s">
        <v>875</v>
      </c>
      <c r="O656" s="894" t="s">
        <v>777</v>
      </c>
      <c r="P656" s="894" t="s">
        <v>777</v>
      </c>
      <c r="Q656" s="894" t="s">
        <v>3550</v>
      </c>
      <c r="R656" s="894" t="s">
        <v>839</v>
      </c>
      <c r="S656" s="894" t="s">
        <v>779</v>
      </c>
      <c r="T656" s="894" t="s">
        <v>780</v>
      </c>
      <c r="U656" s="894" t="s">
        <v>877</v>
      </c>
      <c r="V656" s="894" t="s">
        <v>2287</v>
      </c>
      <c r="W656" s="894" t="s">
        <v>3504</v>
      </c>
      <c r="AA656" s="894" t="s">
        <v>2526</v>
      </c>
    </row>
    <row r="657" spans="1:27">
      <c r="A657" s="894" t="s">
        <v>3551</v>
      </c>
      <c r="B657" s="894" t="s">
        <v>3552</v>
      </c>
      <c r="C657" s="894" t="s">
        <v>3553</v>
      </c>
      <c r="E657" s="351">
        <v>36900</v>
      </c>
      <c r="F657" s="351">
        <v>35424</v>
      </c>
      <c r="G657" s="351">
        <v>1476</v>
      </c>
      <c r="H657" s="351">
        <v>0</v>
      </c>
      <c r="I657" s="894" t="s">
        <v>3504</v>
      </c>
      <c r="J657" s="894" t="s">
        <v>839</v>
      </c>
      <c r="K657" s="894" t="s">
        <v>2523</v>
      </c>
      <c r="L657" s="894" t="s">
        <v>874</v>
      </c>
      <c r="M657" s="894" t="s">
        <v>875</v>
      </c>
      <c r="O657" s="894" t="s">
        <v>777</v>
      </c>
      <c r="P657" s="894" t="s">
        <v>777</v>
      </c>
      <c r="Q657" s="894" t="s">
        <v>3554</v>
      </c>
      <c r="R657" s="894" t="s">
        <v>839</v>
      </c>
      <c r="S657" s="894" t="s">
        <v>779</v>
      </c>
      <c r="T657" s="894" t="s">
        <v>780</v>
      </c>
      <c r="U657" s="894" t="s">
        <v>877</v>
      </c>
      <c r="V657" s="894" t="s">
        <v>2287</v>
      </c>
      <c r="W657" s="894" t="s">
        <v>3504</v>
      </c>
      <c r="AA657" s="894" t="s">
        <v>2526</v>
      </c>
    </row>
    <row r="658" spans="1:27">
      <c r="A658" s="894" t="s">
        <v>3555</v>
      </c>
      <c r="B658" s="894" t="s">
        <v>3556</v>
      </c>
      <c r="C658" s="894" t="s">
        <v>3557</v>
      </c>
      <c r="D658" s="894" t="s">
        <v>3558</v>
      </c>
      <c r="E658" s="351">
        <v>7308.72</v>
      </c>
      <c r="F658" s="351">
        <v>7016.37</v>
      </c>
      <c r="G658" s="351">
        <v>292.35</v>
      </c>
      <c r="H658" s="351">
        <v>0</v>
      </c>
      <c r="I658" s="894" t="s">
        <v>3504</v>
      </c>
      <c r="J658" s="894" t="s">
        <v>839</v>
      </c>
      <c r="K658" s="894" t="s">
        <v>2523</v>
      </c>
      <c r="L658" s="894" t="s">
        <v>874</v>
      </c>
      <c r="M658" s="894" t="s">
        <v>875</v>
      </c>
      <c r="O658" s="894" t="s">
        <v>777</v>
      </c>
      <c r="P658" s="894" t="s">
        <v>777</v>
      </c>
      <c r="Q658" s="894" t="s">
        <v>3559</v>
      </c>
      <c r="R658" s="894" t="s">
        <v>839</v>
      </c>
      <c r="S658" s="894" t="s">
        <v>779</v>
      </c>
      <c r="T658" s="894" t="s">
        <v>780</v>
      </c>
      <c r="U658" s="894" t="s">
        <v>877</v>
      </c>
      <c r="V658" s="894" t="s">
        <v>2287</v>
      </c>
      <c r="W658" s="894" t="s">
        <v>3504</v>
      </c>
      <c r="AA658" s="894" t="s">
        <v>2526</v>
      </c>
    </row>
    <row r="659" spans="1:27">
      <c r="A659" s="894" t="s">
        <v>3560</v>
      </c>
      <c r="B659" s="894" t="s">
        <v>3561</v>
      </c>
      <c r="C659" s="894" t="s">
        <v>3562</v>
      </c>
      <c r="E659" s="351">
        <v>19124.24</v>
      </c>
      <c r="F659" s="351">
        <v>18359.27</v>
      </c>
      <c r="G659" s="351">
        <v>764.97</v>
      </c>
      <c r="H659" s="351">
        <v>0</v>
      </c>
      <c r="I659" s="894" t="s">
        <v>3504</v>
      </c>
      <c r="J659" s="894" t="s">
        <v>839</v>
      </c>
      <c r="K659" s="894" t="s">
        <v>2523</v>
      </c>
      <c r="L659" s="894" t="s">
        <v>874</v>
      </c>
      <c r="M659" s="894" t="s">
        <v>875</v>
      </c>
      <c r="O659" s="894" t="s">
        <v>777</v>
      </c>
      <c r="P659" s="894" t="s">
        <v>777</v>
      </c>
      <c r="Q659" s="894" t="s">
        <v>3563</v>
      </c>
      <c r="R659" s="894" t="s">
        <v>839</v>
      </c>
      <c r="S659" s="894" t="s">
        <v>779</v>
      </c>
      <c r="T659" s="894" t="s">
        <v>780</v>
      </c>
      <c r="U659" s="894" t="s">
        <v>877</v>
      </c>
      <c r="V659" s="894" t="s">
        <v>2287</v>
      </c>
      <c r="W659" s="894" t="s">
        <v>3504</v>
      </c>
      <c r="AA659" s="894" t="s">
        <v>2526</v>
      </c>
    </row>
    <row r="660" spans="1:27">
      <c r="A660" s="894" t="s">
        <v>3564</v>
      </c>
      <c r="B660" s="894" t="s">
        <v>3565</v>
      </c>
      <c r="C660" s="894" t="s">
        <v>3566</v>
      </c>
      <c r="D660" s="894" t="s">
        <v>3567</v>
      </c>
      <c r="E660" s="351">
        <v>8526.84</v>
      </c>
      <c r="F660" s="351">
        <v>8185.77</v>
      </c>
      <c r="G660" s="351">
        <v>341.07</v>
      </c>
      <c r="H660" s="351">
        <v>0</v>
      </c>
      <c r="I660" s="894" t="s">
        <v>3504</v>
      </c>
      <c r="J660" s="894" t="s">
        <v>839</v>
      </c>
      <c r="K660" s="894" t="s">
        <v>2523</v>
      </c>
      <c r="L660" s="894" t="s">
        <v>874</v>
      </c>
      <c r="M660" s="894" t="s">
        <v>875</v>
      </c>
      <c r="O660" s="894" t="s">
        <v>777</v>
      </c>
      <c r="P660" s="894" t="s">
        <v>777</v>
      </c>
      <c r="Q660" s="894" t="s">
        <v>3568</v>
      </c>
      <c r="R660" s="894" t="s">
        <v>839</v>
      </c>
      <c r="S660" s="894" t="s">
        <v>779</v>
      </c>
      <c r="T660" s="894" t="s">
        <v>780</v>
      </c>
      <c r="U660" s="894" t="s">
        <v>877</v>
      </c>
      <c r="V660" s="894" t="s">
        <v>2287</v>
      </c>
      <c r="W660" s="894" t="s">
        <v>3504</v>
      </c>
      <c r="AA660" s="894" t="s">
        <v>2526</v>
      </c>
    </row>
    <row r="661" spans="1:27">
      <c r="A661" s="894" t="s">
        <v>3569</v>
      </c>
      <c r="B661" s="894" t="s">
        <v>3570</v>
      </c>
      <c r="C661" s="894" t="s">
        <v>3571</v>
      </c>
      <c r="D661" s="894" t="s">
        <v>3572</v>
      </c>
      <c r="E661" s="351">
        <v>2958.29</v>
      </c>
      <c r="F661" s="351">
        <v>2839.96</v>
      </c>
      <c r="G661" s="351">
        <v>118.33</v>
      </c>
      <c r="H661" s="351">
        <v>0</v>
      </c>
      <c r="I661" s="894" t="s">
        <v>3504</v>
      </c>
      <c r="J661" s="894" t="s">
        <v>839</v>
      </c>
      <c r="K661" s="894" t="s">
        <v>2523</v>
      </c>
      <c r="L661" s="894" t="s">
        <v>874</v>
      </c>
      <c r="M661" s="894" t="s">
        <v>875</v>
      </c>
      <c r="O661" s="894" t="s">
        <v>777</v>
      </c>
      <c r="P661" s="894" t="s">
        <v>777</v>
      </c>
      <c r="Q661" s="894" t="s">
        <v>3573</v>
      </c>
      <c r="R661" s="894" t="s">
        <v>839</v>
      </c>
      <c r="S661" s="894" t="s">
        <v>779</v>
      </c>
      <c r="T661" s="894" t="s">
        <v>780</v>
      </c>
      <c r="U661" s="894" t="s">
        <v>877</v>
      </c>
      <c r="V661" s="894" t="s">
        <v>2287</v>
      </c>
      <c r="W661" s="894" t="s">
        <v>3504</v>
      </c>
      <c r="AA661" s="894" t="s">
        <v>2526</v>
      </c>
    </row>
    <row r="662" spans="1:27">
      <c r="A662" s="894" t="s">
        <v>3574</v>
      </c>
      <c r="B662" s="894" t="s">
        <v>3575</v>
      </c>
      <c r="C662" s="894" t="s">
        <v>3576</v>
      </c>
      <c r="E662" s="351">
        <v>350.64</v>
      </c>
      <c r="F662" s="351">
        <v>336.61</v>
      </c>
      <c r="G662" s="351">
        <v>14.03</v>
      </c>
      <c r="H662" s="351">
        <v>0</v>
      </c>
      <c r="I662" s="894" t="s">
        <v>3504</v>
      </c>
      <c r="J662" s="894" t="s">
        <v>839</v>
      </c>
      <c r="K662" s="894" t="s">
        <v>2523</v>
      </c>
      <c r="L662" s="894" t="s">
        <v>874</v>
      </c>
      <c r="M662" s="894" t="s">
        <v>875</v>
      </c>
      <c r="O662" s="894" t="s">
        <v>777</v>
      </c>
      <c r="P662" s="894" t="s">
        <v>777</v>
      </c>
      <c r="Q662" s="894" t="s">
        <v>3577</v>
      </c>
      <c r="R662" s="894" t="s">
        <v>839</v>
      </c>
      <c r="S662" s="894" t="s">
        <v>779</v>
      </c>
      <c r="T662" s="894" t="s">
        <v>780</v>
      </c>
      <c r="U662" s="894" t="s">
        <v>877</v>
      </c>
      <c r="V662" s="894" t="s">
        <v>2287</v>
      </c>
      <c r="W662" s="894" t="s">
        <v>3504</v>
      </c>
      <c r="AA662" s="894" t="s">
        <v>2526</v>
      </c>
    </row>
    <row r="663" spans="1:27">
      <c r="A663" s="894" t="s">
        <v>3578</v>
      </c>
      <c r="B663" s="894" t="s">
        <v>3579</v>
      </c>
      <c r="C663" s="894" t="s">
        <v>3580</v>
      </c>
      <c r="E663" s="351">
        <v>36736.75</v>
      </c>
      <c r="F663" s="351">
        <v>35267.28</v>
      </c>
      <c r="G663" s="351">
        <v>1469.47</v>
      </c>
      <c r="H663" s="351">
        <v>0</v>
      </c>
      <c r="I663" s="894" t="s">
        <v>3504</v>
      </c>
      <c r="J663" s="894" t="s">
        <v>839</v>
      </c>
      <c r="K663" s="894" t="s">
        <v>2523</v>
      </c>
      <c r="L663" s="894" t="s">
        <v>874</v>
      </c>
      <c r="M663" s="894" t="s">
        <v>875</v>
      </c>
      <c r="O663" s="894" t="s">
        <v>777</v>
      </c>
      <c r="P663" s="894" t="s">
        <v>777</v>
      </c>
      <c r="Q663" s="894" t="s">
        <v>3581</v>
      </c>
      <c r="R663" s="894" t="s">
        <v>839</v>
      </c>
      <c r="S663" s="894" t="s">
        <v>779</v>
      </c>
      <c r="T663" s="894" t="s">
        <v>780</v>
      </c>
      <c r="U663" s="894" t="s">
        <v>877</v>
      </c>
      <c r="V663" s="894" t="s">
        <v>2287</v>
      </c>
      <c r="W663" s="894" t="s">
        <v>3504</v>
      </c>
      <c r="AA663" s="894" t="s">
        <v>2526</v>
      </c>
    </row>
    <row r="664" spans="1:27">
      <c r="A664" s="894" t="s">
        <v>3582</v>
      </c>
      <c r="B664" s="894" t="s">
        <v>3583</v>
      </c>
      <c r="C664" s="894" t="s">
        <v>3584</v>
      </c>
      <c r="E664" s="351">
        <v>6873.68</v>
      </c>
      <c r="F664" s="351">
        <v>6598.73</v>
      </c>
      <c r="G664" s="351">
        <v>274.95</v>
      </c>
      <c r="H664" s="351">
        <v>0</v>
      </c>
      <c r="I664" s="894" t="s">
        <v>3504</v>
      </c>
      <c r="J664" s="894" t="s">
        <v>839</v>
      </c>
      <c r="K664" s="894" t="s">
        <v>2523</v>
      </c>
      <c r="L664" s="894" t="s">
        <v>874</v>
      </c>
      <c r="M664" s="894" t="s">
        <v>875</v>
      </c>
      <c r="O664" s="894" t="s">
        <v>777</v>
      </c>
      <c r="P664" s="894" t="s">
        <v>777</v>
      </c>
      <c r="Q664" s="894" t="s">
        <v>3585</v>
      </c>
      <c r="R664" s="894" t="s">
        <v>839</v>
      </c>
      <c r="S664" s="894" t="s">
        <v>779</v>
      </c>
      <c r="T664" s="894" t="s">
        <v>780</v>
      </c>
      <c r="U664" s="894" t="s">
        <v>877</v>
      </c>
      <c r="V664" s="894" t="s">
        <v>2287</v>
      </c>
      <c r="W664" s="894" t="s">
        <v>3504</v>
      </c>
      <c r="AA664" s="894" t="s">
        <v>2526</v>
      </c>
    </row>
    <row r="665" spans="1:27">
      <c r="A665" s="894" t="s">
        <v>3586</v>
      </c>
      <c r="B665" s="894" t="s">
        <v>3587</v>
      </c>
      <c r="C665" s="894" t="s">
        <v>3588</v>
      </c>
      <c r="E665" s="351">
        <v>16183.59</v>
      </c>
      <c r="F665" s="351">
        <v>15536.25</v>
      </c>
      <c r="G665" s="351">
        <v>647.34</v>
      </c>
      <c r="H665" s="351">
        <v>0</v>
      </c>
      <c r="I665" s="894" t="s">
        <v>3504</v>
      </c>
      <c r="J665" s="894" t="s">
        <v>839</v>
      </c>
      <c r="K665" s="894" t="s">
        <v>2523</v>
      </c>
      <c r="L665" s="894" t="s">
        <v>874</v>
      </c>
      <c r="M665" s="894" t="s">
        <v>875</v>
      </c>
      <c r="O665" s="894" t="s">
        <v>777</v>
      </c>
      <c r="P665" s="894" t="s">
        <v>777</v>
      </c>
      <c r="Q665" s="894" t="s">
        <v>3589</v>
      </c>
      <c r="R665" s="894" t="s">
        <v>839</v>
      </c>
      <c r="S665" s="894" t="s">
        <v>779</v>
      </c>
      <c r="T665" s="894" t="s">
        <v>780</v>
      </c>
      <c r="U665" s="894" t="s">
        <v>877</v>
      </c>
      <c r="V665" s="894" t="s">
        <v>2287</v>
      </c>
      <c r="W665" s="894" t="s">
        <v>3504</v>
      </c>
      <c r="AA665" s="894" t="s">
        <v>2526</v>
      </c>
    </row>
    <row r="666" spans="1:27">
      <c r="A666" s="894" t="s">
        <v>3590</v>
      </c>
      <c r="B666" s="894" t="s">
        <v>3591</v>
      </c>
      <c r="C666" s="894" t="s">
        <v>3592</v>
      </c>
      <c r="E666" s="351">
        <v>4698.46</v>
      </c>
      <c r="F666" s="351">
        <v>4510.52</v>
      </c>
      <c r="G666" s="351">
        <v>187.94</v>
      </c>
      <c r="H666" s="351">
        <v>0</v>
      </c>
      <c r="I666" s="894" t="s">
        <v>3504</v>
      </c>
      <c r="J666" s="894" t="s">
        <v>839</v>
      </c>
      <c r="K666" s="894" t="s">
        <v>2523</v>
      </c>
      <c r="L666" s="894" t="s">
        <v>874</v>
      </c>
      <c r="M666" s="894" t="s">
        <v>875</v>
      </c>
      <c r="O666" s="894" t="s">
        <v>777</v>
      </c>
      <c r="P666" s="894" t="s">
        <v>777</v>
      </c>
      <c r="Q666" s="894" t="s">
        <v>3593</v>
      </c>
      <c r="R666" s="894" t="s">
        <v>839</v>
      </c>
      <c r="S666" s="894" t="s">
        <v>779</v>
      </c>
      <c r="T666" s="894" t="s">
        <v>780</v>
      </c>
      <c r="U666" s="894" t="s">
        <v>877</v>
      </c>
      <c r="V666" s="894" t="s">
        <v>2287</v>
      </c>
      <c r="W666" s="894" t="s">
        <v>3504</v>
      </c>
      <c r="AA666" s="894" t="s">
        <v>2526</v>
      </c>
    </row>
    <row r="667" spans="1:27">
      <c r="A667" s="894" t="s">
        <v>3594</v>
      </c>
      <c r="B667" s="894" t="s">
        <v>3595</v>
      </c>
      <c r="C667" s="894" t="s">
        <v>3596</v>
      </c>
      <c r="D667" s="894" t="s">
        <v>3597</v>
      </c>
      <c r="E667" s="351">
        <v>3306.32</v>
      </c>
      <c r="F667" s="351">
        <v>3174.07</v>
      </c>
      <c r="G667" s="351">
        <v>132.25</v>
      </c>
      <c r="H667" s="351">
        <v>0</v>
      </c>
      <c r="I667" s="894" t="s">
        <v>3504</v>
      </c>
      <c r="J667" s="894" t="s">
        <v>839</v>
      </c>
      <c r="K667" s="894" t="s">
        <v>2523</v>
      </c>
      <c r="L667" s="894" t="s">
        <v>874</v>
      </c>
      <c r="M667" s="894" t="s">
        <v>875</v>
      </c>
      <c r="O667" s="894" t="s">
        <v>777</v>
      </c>
      <c r="P667" s="894" t="s">
        <v>777</v>
      </c>
      <c r="Q667" s="894" t="s">
        <v>3598</v>
      </c>
      <c r="R667" s="894" t="s">
        <v>839</v>
      </c>
      <c r="S667" s="894" t="s">
        <v>779</v>
      </c>
      <c r="T667" s="894" t="s">
        <v>780</v>
      </c>
      <c r="U667" s="894" t="s">
        <v>877</v>
      </c>
      <c r="V667" s="894" t="s">
        <v>2287</v>
      </c>
      <c r="W667" s="894" t="s">
        <v>3504</v>
      </c>
      <c r="AA667" s="894" t="s">
        <v>2526</v>
      </c>
    </row>
    <row r="668" spans="1:27">
      <c r="A668" s="894" t="s">
        <v>3599</v>
      </c>
      <c r="B668" s="894" t="s">
        <v>3600</v>
      </c>
      <c r="C668" s="894" t="s">
        <v>3601</v>
      </c>
      <c r="D668" s="894" t="s">
        <v>3602</v>
      </c>
      <c r="E668" s="351">
        <v>10963.08</v>
      </c>
      <c r="F668" s="351">
        <v>10524.56</v>
      </c>
      <c r="G668" s="351">
        <v>438.52</v>
      </c>
      <c r="H668" s="351">
        <v>0</v>
      </c>
      <c r="I668" s="894" t="s">
        <v>3504</v>
      </c>
      <c r="J668" s="894" t="s">
        <v>839</v>
      </c>
      <c r="K668" s="894" t="s">
        <v>2523</v>
      </c>
      <c r="L668" s="894" t="s">
        <v>874</v>
      </c>
      <c r="M668" s="894" t="s">
        <v>875</v>
      </c>
      <c r="O668" s="894" t="s">
        <v>777</v>
      </c>
      <c r="P668" s="894" t="s">
        <v>777</v>
      </c>
      <c r="Q668" s="894" t="s">
        <v>3603</v>
      </c>
      <c r="R668" s="894" t="s">
        <v>839</v>
      </c>
      <c r="S668" s="894" t="s">
        <v>779</v>
      </c>
      <c r="T668" s="894" t="s">
        <v>780</v>
      </c>
      <c r="U668" s="894" t="s">
        <v>877</v>
      </c>
      <c r="V668" s="894" t="s">
        <v>2287</v>
      </c>
      <c r="W668" s="894" t="s">
        <v>3504</v>
      </c>
      <c r="AA668" s="894" t="s">
        <v>2526</v>
      </c>
    </row>
    <row r="669" spans="1:27">
      <c r="A669" s="894" t="s">
        <v>3604</v>
      </c>
      <c r="B669" s="894" t="s">
        <v>3605</v>
      </c>
      <c r="C669" s="894" t="s">
        <v>3606</v>
      </c>
      <c r="E669" s="351">
        <v>9396.92</v>
      </c>
      <c r="F669" s="351">
        <v>9021.04</v>
      </c>
      <c r="G669" s="351">
        <v>375.88</v>
      </c>
      <c r="H669" s="351">
        <v>0</v>
      </c>
      <c r="I669" s="894" t="s">
        <v>3504</v>
      </c>
      <c r="J669" s="894" t="s">
        <v>839</v>
      </c>
      <c r="K669" s="894" t="s">
        <v>2523</v>
      </c>
      <c r="L669" s="894" t="s">
        <v>874</v>
      </c>
      <c r="M669" s="894" t="s">
        <v>875</v>
      </c>
      <c r="O669" s="894" t="s">
        <v>777</v>
      </c>
      <c r="P669" s="894" t="s">
        <v>777</v>
      </c>
      <c r="Q669" s="894" t="s">
        <v>3607</v>
      </c>
      <c r="R669" s="894" t="s">
        <v>839</v>
      </c>
      <c r="S669" s="894" t="s">
        <v>779</v>
      </c>
      <c r="T669" s="894" t="s">
        <v>780</v>
      </c>
      <c r="U669" s="894" t="s">
        <v>877</v>
      </c>
      <c r="V669" s="894" t="s">
        <v>2287</v>
      </c>
      <c r="W669" s="894" t="s">
        <v>3504</v>
      </c>
      <c r="AA669" s="894" t="s">
        <v>2526</v>
      </c>
    </row>
    <row r="670" spans="1:27">
      <c r="A670" s="894" t="s">
        <v>3608</v>
      </c>
      <c r="B670" s="894" t="s">
        <v>3609</v>
      </c>
      <c r="C670" s="894" t="s">
        <v>3610</v>
      </c>
      <c r="E670" s="351">
        <v>4820.27</v>
      </c>
      <c r="F670" s="351">
        <v>4627.46</v>
      </c>
      <c r="G670" s="351">
        <v>192.81</v>
      </c>
      <c r="H670" s="351">
        <v>0</v>
      </c>
      <c r="I670" s="894" t="s">
        <v>3504</v>
      </c>
      <c r="J670" s="894" t="s">
        <v>839</v>
      </c>
      <c r="K670" s="894" t="s">
        <v>2523</v>
      </c>
      <c r="L670" s="894" t="s">
        <v>874</v>
      </c>
      <c r="M670" s="894" t="s">
        <v>875</v>
      </c>
      <c r="O670" s="894" t="s">
        <v>777</v>
      </c>
      <c r="P670" s="894" t="s">
        <v>777</v>
      </c>
      <c r="Q670" s="894" t="s">
        <v>3611</v>
      </c>
      <c r="R670" s="894" t="s">
        <v>839</v>
      </c>
      <c r="S670" s="894" t="s">
        <v>779</v>
      </c>
      <c r="T670" s="894" t="s">
        <v>780</v>
      </c>
      <c r="U670" s="894" t="s">
        <v>877</v>
      </c>
      <c r="V670" s="894" t="s">
        <v>2287</v>
      </c>
      <c r="W670" s="894" t="s">
        <v>3504</v>
      </c>
      <c r="AA670" s="894" t="s">
        <v>2526</v>
      </c>
    </row>
    <row r="671" spans="1:27">
      <c r="A671" s="894" t="s">
        <v>3612</v>
      </c>
      <c r="B671" s="894" t="s">
        <v>3613</v>
      </c>
      <c r="C671" s="894" t="s">
        <v>3614</v>
      </c>
      <c r="D671" s="894" t="s">
        <v>3615</v>
      </c>
      <c r="E671" s="351">
        <v>4611.45</v>
      </c>
      <c r="F671" s="351">
        <v>4426.99</v>
      </c>
      <c r="G671" s="351">
        <v>184.46</v>
      </c>
      <c r="H671" s="351">
        <v>0</v>
      </c>
      <c r="I671" s="894" t="s">
        <v>3504</v>
      </c>
      <c r="J671" s="894" t="s">
        <v>839</v>
      </c>
      <c r="K671" s="894" t="s">
        <v>2523</v>
      </c>
      <c r="L671" s="894" t="s">
        <v>874</v>
      </c>
      <c r="M671" s="894" t="s">
        <v>875</v>
      </c>
      <c r="O671" s="894" t="s">
        <v>777</v>
      </c>
      <c r="P671" s="894" t="s">
        <v>777</v>
      </c>
      <c r="Q671" s="894" t="s">
        <v>3616</v>
      </c>
      <c r="R671" s="894" t="s">
        <v>839</v>
      </c>
      <c r="S671" s="894" t="s">
        <v>779</v>
      </c>
      <c r="T671" s="894" t="s">
        <v>780</v>
      </c>
      <c r="U671" s="894" t="s">
        <v>877</v>
      </c>
      <c r="V671" s="894" t="s">
        <v>2287</v>
      </c>
      <c r="W671" s="894" t="s">
        <v>3504</v>
      </c>
      <c r="AA671" s="894" t="s">
        <v>2526</v>
      </c>
    </row>
    <row r="672" spans="1:27">
      <c r="A672" s="894" t="s">
        <v>3617</v>
      </c>
      <c r="B672" s="894" t="s">
        <v>3618</v>
      </c>
      <c r="C672" s="894" t="s">
        <v>3619</v>
      </c>
      <c r="D672" s="894" t="s">
        <v>3620</v>
      </c>
      <c r="E672" s="351">
        <v>9222.91</v>
      </c>
      <c r="F672" s="351">
        <v>8853.99</v>
      </c>
      <c r="G672" s="351">
        <v>368.92</v>
      </c>
      <c r="H672" s="351">
        <v>0</v>
      </c>
      <c r="I672" s="894" t="s">
        <v>3504</v>
      </c>
      <c r="J672" s="894" t="s">
        <v>839</v>
      </c>
      <c r="K672" s="894" t="s">
        <v>2523</v>
      </c>
      <c r="L672" s="894" t="s">
        <v>874</v>
      </c>
      <c r="M672" s="894" t="s">
        <v>875</v>
      </c>
      <c r="O672" s="894" t="s">
        <v>777</v>
      </c>
      <c r="P672" s="894" t="s">
        <v>777</v>
      </c>
      <c r="Q672" s="894" t="s">
        <v>3621</v>
      </c>
      <c r="R672" s="894" t="s">
        <v>839</v>
      </c>
      <c r="S672" s="894" t="s">
        <v>779</v>
      </c>
      <c r="T672" s="894" t="s">
        <v>780</v>
      </c>
      <c r="U672" s="894" t="s">
        <v>877</v>
      </c>
      <c r="V672" s="894" t="s">
        <v>2287</v>
      </c>
      <c r="W672" s="894" t="s">
        <v>3504</v>
      </c>
      <c r="AA672" s="894" t="s">
        <v>2526</v>
      </c>
    </row>
    <row r="673" spans="1:27">
      <c r="A673" s="894" t="s">
        <v>3622</v>
      </c>
      <c r="B673" s="894" t="s">
        <v>3623</v>
      </c>
      <c r="C673" s="894" t="s">
        <v>3624</v>
      </c>
      <c r="D673" s="894" t="s">
        <v>3625</v>
      </c>
      <c r="E673" s="351">
        <v>10092.99</v>
      </c>
      <c r="F673" s="351">
        <v>9689.27</v>
      </c>
      <c r="G673" s="351">
        <v>403.72</v>
      </c>
      <c r="H673" s="351">
        <v>0</v>
      </c>
      <c r="I673" s="894" t="s">
        <v>3504</v>
      </c>
      <c r="J673" s="894" t="s">
        <v>839</v>
      </c>
      <c r="K673" s="894" t="s">
        <v>2523</v>
      </c>
      <c r="L673" s="894" t="s">
        <v>874</v>
      </c>
      <c r="M673" s="894" t="s">
        <v>875</v>
      </c>
      <c r="O673" s="894" t="s">
        <v>777</v>
      </c>
      <c r="P673" s="894" t="s">
        <v>777</v>
      </c>
      <c r="Q673" s="894" t="s">
        <v>3626</v>
      </c>
      <c r="R673" s="894" t="s">
        <v>839</v>
      </c>
      <c r="S673" s="894" t="s">
        <v>779</v>
      </c>
      <c r="T673" s="894" t="s">
        <v>780</v>
      </c>
      <c r="U673" s="894" t="s">
        <v>877</v>
      </c>
      <c r="V673" s="894" t="s">
        <v>2287</v>
      </c>
      <c r="W673" s="894" t="s">
        <v>3504</v>
      </c>
      <c r="AA673" s="894" t="s">
        <v>2526</v>
      </c>
    </row>
    <row r="674" spans="1:27">
      <c r="A674" s="894" t="s">
        <v>3627</v>
      </c>
      <c r="B674" s="894" t="s">
        <v>3628</v>
      </c>
      <c r="C674" s="894" t="s">
        <v>3629</v>
      </c>
      <c r="E674" s="351">
        <v>5568.55</v>
      </c>
      <c r="F674" s="351">
        <v>5345.81</v>
      </c>
      <c r="G674" s="351">
        <v>222.74</v>
      </c>
      <c r="H674" s="351">
        <v>0</v>
      </c>
      <c r="I674" s="894" t="s">
        <v>3504</v>
      </c>
      <c r="J674" s="894" t="s">
        <v>839</v>
      </c>
      <c r="K674" s="894" t="s">
        <v>2523</v>
      </c>
      <c r="L674" s="894" t="s">
        <v>874</v>
      </c>
      <c r="M674" s="894" t="s">
        <v>875</v>
      </c>
      <c r="O674" s="894" t="s">
        <v>777</v>
      </c>
      <c r="P674" s="894" t="s">
        <v>777</v>
      </c>
      <c r="Q674" s="894" t="s">
        <v>3630</v>
      </c>
      <c r="R674" s="894" t="s">
        <v>839</v>
      </c>
      <c r="S674" s="894" t="s">
        <v>779</v>
      </c>
      <c r="T674" s="894" t="s">
        <v>780</v>
      </c>
      <c r="U674" s="894" t="s">
        <v>877</v>
      </c>
      <c r="V674" s="894" t="s">
        <v>2287</v>
      </c>
      <c r="W674" s="894" t="s">
        <v>3504</v>
      </c>
      <c r="AA674" s="894" t="s">
        <v>2526</v>
      </c>
    </row>
    <row r="675" spans="1:27">
      <c r="A675" s="894" t="s">
        <v>3631</v>
      </c>
      <c r="B675" s="894" t="s">
        <v>3632</v>
      </c>
      <c r="C675" s="894" t="s">
        <v>3633</v>
      </c>
      <c r="D675" s="894" t="s">
        <v>3634</v>
      </c>
      <c r="E675" s="351">
        <v>10441.03</v>
      </c>
      <c r="F675" s="351">
        <v>10023.39</v>
      </c>
      <c r="G675" s="351">
        <v>417.64</v>
      </c>
      <c r="H675" s="351">
        <v>0</v>
      </c>
      <c r="I675" s="894" t="s">
        <v>3504</v>
      </c>
      <c r="J675" s="894" t="s">
        <v>839</v>
      </c>
      <c r="K675" s="894" t="s">
        <v>2523</v>
      </c>
      <c r="L675" s="894" t="s">
        <v>874</v>
      </c>
      <c r="M675" s="894" t="s">
        <v>875</v>
      </c>
      <c r="O675" s="894" t="s">
        <v>777</v>
      </c>
      <c r="P675" s="894" t="s">
        <v>777</v>
      </c>
      <c r="Q675" s="894" t="s">
        <v>3635</v>
      </c>
      <c r="R675" s="894" t="s">
        <v>839</v>
      </c>
      <c r="S675" s="894" t="s">
        <v>779</v>
      </c>
      <c r="T675" s="894" t="s">
        <v>780</v>
      </c>
      <c r="U675" s="894" t="s">
        <v>877</v>
      </c>
      <c r="V675" s="894" t="s">
        <v>2287</v>
      </c>
      <c r="W675" s="894" t="s">
        <v>3504</v>
      </c>
      <c r="AA675" s="894" t="s">
        <v>2526</v>
      </c>
    </row>
    <row r="676" spans="1:27">
      <c r="A676" s="894" t="s">
        <v>3636</v>
      </c>
      <c r="B676" s="894" t="s">
        <v>3637</v>
      </c>
      <c r="C676" s="894" t="s">
        <v>3638</v>
      </c>
      <c r="D676" s="894" t="s">
        <v>3639</v>
      </c>
      <c r="E676" s="351">
        <v>6090.6</v>
      </c>
      <c r="F676" s="351">
        <v>5846.98</v>
      </c>
      <c r="G676" s="351">
        <v>243.62</v>
      </c>
      <c r="H676" s="351">
        <v>0</v>
      </c>
      <c r="I676" s="894" t="s">
        <v>3504</v>
      </c>
      <c r="J676" s="894" t="s">
        <v>839</v>
      </c>
      <c r="K676" s="894" t="s">
        <v>2523</v>
      </c>
      <c r="L676" s="894" t="s">
        <v>874</v>
      </c>
      <c r="M676" s="894" t="s">
        <v>875</v>
      </c>
      <c r="O676" s="894" t="s">
        <v>777</v>
      </c>
      <c r="P676" s="894" t="s">
        <v>777</v>
      </c>
      <c r="Q676" s="894" t="s">
        <v>3640</v>
      </c>
      <c r="R676" s="894" t="s">
        <v>839</v>
      </c>
      <c r="S676" s="894" t="s">
        <v>779</v>
      </c>
      <c r="T676" s="894" t="s">
        <v>780</v>
      </c>
      <c r="U676" s="894" t="s">
        <v>877</v>
      </c>
      <c r="V676" s="894" t="s">
        <v>2287</v>
      </c>
      <c r="W676" s="894" t="s">
        <v>3504</v>
      </c>
      <c r="AA676" s="894" t="s">
        <v>2526</v>
      </c>
    </row>
    <row r="677" spans="1:27">
      <c r="A677" s="894" t="s">
        <v>3641</v>
      </c>
      <c r="B677" s="894" t="s">
        <v>3642</v>
      </c>
      <c r="C677" s="894" t="s">
        <v>3643</v>
      </c>
      <c r="D677" s="894" t="s">
        <v>3644</v>
      </c>
      <c r="E677" s="351">
        <v>10005.98</v>
      </c>
      <c r="F677" s="351">
        <v>9605.74</v>
      </c>
      <c r="G677" s="351">
        <v>400.24</v>
      </c>
      <c r="H677" s="351">
        <v>0</v>
      </c>
      <c r="I677" s="894" t="s">
        <v>3504</v>
      </c>
      <c r="J677" s="894" t="s">
        <v>839</v>
      </c>
      <c r="K677" s="894" t="s">
        <v>2523</v>
      </c>
      <c r="L677" s="894" t="s">
        <v>874</v>
      </c>
      <c r="M677" s="894" t="s">
        <v>875</v>
      </c>
      <c r="O677" s="894" t="s">
        <v>777</v>
      </c>
      <c r="P677" s="894" t="s">
        <v>777</v>
      </c>
      <c r="Q677" s="894" t="s">
        <v>3645</v>
      </c>
      <c r="R677" s="894" t="s">
        <v>839</v>
      </c>
      <c r="S677" s="894" t="s">
        <v>779</v>
      </c>
      <c r="T677" s="894" t="s">
        <v>780</v>
      </c>
      <c r="U677" s="894" t="s">
        <v>877</v>
      </c>
      <c r="V677" s="894" t="s">
        <v>2287</v>
      </c>
      <c r="W677" s="894" t="s">
        <v>3504</v>
      </c>
      <c r="AA677" s="894" t="s">
        <v>2526</v>
      </c>
    </row>
    <row r="678" spans="1:27">
      <c r="A678" s="894" t="s">
        <v>3646</v>
      </c>
      <c r="B678" s="894" t="s">
        <v>3647</v>
      </c>
      <c r="C678" s="894" t="s">
        <v>3648</v>
      </c>
      <c r="D678" s="894" t="s">
        <v>3649</v>
      </c>
      <c r="E678" s="351">
        <v>10092.99</v>
      </c>
      <c r="F678" s="351">
        <v>9689.27</v>
      </c>
      <c r="G678" s="351">
        <v>403.72</v>
      </c>
      <c r="H678" s="351">
        <v>0</v>
      </c>
      <c r="I678" s="894" t="s">
        <v>3504</v>
      </c>
      <c r="J678" s="894" t="s">
        <v>839</v>
      </c>
      <c r="K678" s="894" t="s">
        <v>2523</v>
      </c>
      <c r="L678" s="894" t="s">
        <v>874</v>
      </c>
      <c r="M678" s="894" t="s">
        <v>875</v>
      </c>
      <c r="O678" s="894" t="s">
        <v>777</v>
      </c>
      <c r="P678" s="894" t="s">
        <v>777</v>
      </c>
      <c r="Q678" s="894" t="s">
        <v>3626</v>
      </c>
      <c r="R678" s="894" t="s">
        <v>839</v>
      </c>
      <c r="S678" s="894" t="s">
        <v>779</v>
      </c>
      <c r="T678" s="894" t="s">
        <v>780</v>
      </c>
      <c r="U678" s="894" t="s">
        <v>877</v>
      </c>
      <c r="V678" s="894" t="s">
        <v>2287</v>
      </c>
      <c r="W678" s="894" t="s">
        <v>3504</v>
      </c>
      <c r="AA678" s="894" t="s">
        <v>2526</v>
      </c>
    </row>
    <row r="679" spans="1:27">
      <c r="A679" s="894" t="s">
        <v>3650</v>
      </c>
      <c r="B679" s="894" t="s">
        <v>3651</v>
      </c>
      <c r="C679" s="894" t="s">
        <v>3652</v>
      </c>
      <c r="D679" s="894" t="s">
        <v>3653</v>
      </c>
      <c r="E679" s="351">
        <v>28712.82</v>
      </c>
      <c r="F679" s="351">
        <v>27564.31</v>
      </c>
      <c r="G679" s="351">
        <v>1148.51</v>
      </c>
      <c r="H679" s="351">
        <v>0</v>
      </c>
      <c r="I679" s="894" t="s">
        <v>3504</v>
      </c>
      <c r="J679" s="894" t="s">
        <v>839</v>
      </c>
      <c r="K679" s="894" t="s">
        <v>2523</v>
      </c>
      <c r="L679" s="894" t="s">
        <v>874</v>
      </c>
      <c r="M679" s="894" t="s">
        <v>875</v>
      </c>
      <c r="O679" s="894" t="s">
        <v>777</v>
      </c>
      <c r="P679" s="894" t="s">
        <v>777</v>
      </c>
      <c r="Q679" s="894" t="s">
        <v>3654</v>
      </c>
      <c r="R679" s="894" t="s">
        <v>839</v>
      </c>
      <c r="S679" s="894" t="s">
        <v>779</v>
      </c>
      <c r="T679" s="894" t="s">
        <v>780</v>
      </c>
      <c r="U679" s="894" t="s">
        <v>877</v>
      </c>
      <c r="V679" s="894" t="s">
        <v>2287</v>
      </c>
      <c r="W679" s="894" t="s">
        <v>3504</v>
      </c>
      <c r="AA679" s="894" t="s">
        <v>2526</v>
      </c>
    </row>
    <row r="680" spans="1:27">
      <c r="A680" s="894" t="s">
        <v>3655</v>
      </c>
      <c r="B680" s="894" t="s">
        <v>3656</v>
      </c>
      <c r="C680" s="894" t="s">
        <v>3657</v>
      </c>
      <c r="D680" s="894" t="s">
        <v>3658</v>
      </c>
      <c r="E680" s="351">
        <v>9222.91</v>
      </c>
      <c r="F680" s="351">
        <v>8853.99</v>
      </c>
      <c r="G680" s="351">
        <v>368.92</v>
      </c>
      <c r="H680" s="351">
        <v>0</v>
      </c>
      <c r="I680" s="894" t="s">
        <v>3504</v>
      </c>
      <c r="J680" s="894" t="s">
        <v>839</v>
      </c>
      <c r="K680" s="894" t="s">
        <v>2523</v>
      </c>
      <c r="L680" s="894" t="s">
        <v>874</v>
      </c>
      <c r="M680" s="894" t="s">
        <v>875</v>
      </c>
      <c r="O680" s="894" t="s">
        <v>777</v>
      </c>
      <c r="P680" s="894" t="s">
        <v>777</v>
      </c>
      <c r="Q680" s="894" t="s">
        <v>3621</v>
      </c>
      <c r="R680" s="894" t="s">
        <v>839</v>
      </c>
      <c r="S680" s="894" t="s">
        <v>779</v>
      </c>
      <c r="T680" s="894" t="s">
        <v>780</v>
      </c>
      <c r="U680" s="894" t="s">
        <v>877</v>
      </c>
      <c r="V680" s="894" t="s">
        <v>2287</v>
      </c>
      <c r="W680" s="894" t="s">
        <v>3504</v>
      </c>
      <c r="AA680" s="894" t="s">
        <v>2526</v>
      </c>
    </row>
    <row r="681" spans="1:27">
      <c r="A681" s="894" t="s">
        <v>3659</v>
      </c>
      <c r="B681" s="894" t="s">
        <v>3660</v>
      </c>
      <c r="C681" s="894" t="s">
        <v>3661</v>
      </c>
      <c r="D681" s="894" t="s">
        <v>3662</v>
      </c>
      <c r="E681" s="351">
        <v>16357.61</v>
      </c>
      <c r="F681" s="351">
        <v>15703.31</v>
      </c>
      <c r="G681" s="351">
        <v>654.3</v>
      </c>
      <c r="H681" s="351">
        <v>0</v>
      </c>
      <c r="I681" s="894" t="s">
        <v>3504</v>
      </c>
      <c r="J681" s="894" t="s">
        <v>839</v>
      </c>
      <c r="K681" s="894" t="s">
        <v>2523</v>
      </c>
      <c r="L681" s="894" t="s">
        <v>874</v>
      </c>
      <c r="M681" s="894" t="s">
        <v>875</v>
      </c>
      <c r="O681" s="894" t="s">
        <v>777</v>
      </c>
      <c r="P681" s="894" t="s">
        <v>777</v>
      </c>
      <c r="Q681" s="894" t="s">
        <v>3663</v>
      </c>
      <c r="R681" s="894" t="s">
        <v>839</v>
      </c>
      <c r="S681" s="894" t="s">
        <v>779</v>
      </c>
      <c r="T681" s="894" t="s">
        <v>780</v>
      </c>
      <c r="U681" s="894" t="s">
        <v>877</v>
      </c>
      <c r="V681" s="894" t="s">
        <v>2287</v>
      </c>
      <c r="W681" s="894" t="s">
        <v>3504</v>
      </c>
      <c r="AA681" s="894" t="s">
        <v>2526</v>
      </c>
    </row>
    <row r="682" spans="1:27">
      <c r="A682" s="894" t="s">
        <v>3664</v>
      </c>
      <c r="B682" s="894" t="s">
        <v>3665</v>
      </c>
      <c r="C682" s="894" t="s">
        <v>3666</v>
      </c>
      <c r="D682" s="894" t="s">
        <v>3667</v>
      </c>
      <c r="E682" s="351">
        <v>14513.03</v>
      </c>
      <c r="F682" s="351">
        <v>13932.51</v>
      </c>
      <c r="G682" s="351">
        <v>580.52</v>
      </c>
      <c r="H682" s="351">
        <v>0</v>
      </c>
      <c r="I682" s="894" t="s">
        <v>3504</v>
      </c>
      <c r="J682" s="894" t="s">
        <v>839</v>
      </c>
      <c r="K682" s="894" t="s">
        <v>2523</v>
      </c>
      <c r="L682" s="894" t="s">
        <v>874</v>
      </c>
      <c r="M682" s="894" t="s">
        <v>875</v>
      </c>
      <c r="O682" s="894" t="s">
        <v>777</v>
      </c>
      <c r="P682" s="894" t="s">
        <v>777</v>
      </c>
      <c r="Q682" s="894" t="s">
        <v>3668</v>
      </c>
      <c r="R682" s="894" t="s">
        <v>839</v>
      </c>
      <c r="S682" s="894" t="s">
        <v>779</v>
      </c>
      <c r="T682" s="894" t="s">
        <v>780</v>
      </c>
      <c r="U682" s="894" t="s">
        <v>877</v>
      </c>
      <c r="V682" s="894" t="s">
        <v>2287</v>
      </c>
      <c r="W682" s="894" t="s">
        <v>3504</v>
      </c>
      <c r="AA682" s="894" t="s">
        <v>2526</v>
      </c>
    </row>
    <row r="683" spans="1:27">
      <c r="A683" s="894" t="s">
        <v>3669</v>
      </c>
      <c r="B683" s="894" t="s">
        <v>3670</v>
      </c>
      <c r="C683" s="894" t="s">
        <v>3671</v>
      </c>
      <c r="D683" s="894" t="s">
        <v>3667</v>
      </c>
      <c r="E683" s="351">
        <v>9675.35</v>
      </c>
      <c r="F683" s="351">
        <v>9288.34</v>
      </c>
      <c r="G683" s="351">
        <v>387.01</v>
      </c>
      <c r="H683" s="351">
        <v>0</v>
      </c>
      <c r="I683" s="894" t="s">
        <v>3504</v>
      </c>
      <c r="J683" s="894" t="s">
        <v>839</v>
      </c>
      <c r="K683" s="894" t="s">
        <v>2523</v>
      </c>
      <c r="L683" s="894" t="s">
        <v>874</v>
      </c>
      <c r="M683" s="894" t="s">
        <v>875</v>
      </c>
      <c r="O683" s="894" t="s">
        <v>777</v>
      </c>
      <c r="P683" s="894" t="s">
        <v>777</v>
      </c>
      <c r="Q683" s="894" t="s">
        <v>3672</v>
      </c>
      <c r="R683" s="894" t="s">
        <v>839</v>
      </c>
      <c r="S683" s="894" t="s">
        <v>779</v>
      </c>
      <c r="T683" s="894" t="s">
        <v>780</v>
      </c>
      <c r="U683" s="894" t="s">
        <v>877</v>
      </c>
      <c r="V683" s="894" t="s">
        <v>2287</v>
      </c>
      <c r="W683" s="894" t="s">
        <v>3504</v>
      </c>
      <c r="AA683" s="894" t="s">
        <v>2526</v>
      </c>
    </row>
    <row r="684" spans="1:27">
      <c r="A684" s="894" t="s">
        <v>3673</v>
      </c>
      <c r="B684" s="894" t="s">
        <v>3674</v>
      </c>
      <c r="C684" s="894" t="s">
        <v>3675</v>
      </c>
      <c r="D684" s="894" t="s">
        <v>3676</v>
      </c>
      <c r="E684" s="351">
        <v>1392.14</v>
      </c>
      <c r="F684" s="351">
        <v>1336.45</v>
      </c>
      <c r="G684" s="351">
        <v>55.69</v>
      </c>
      <c r="H684" s="351">
        <v>0</v>
      </c>
      <c r="I684" s="894" t="s">
        <v>3504</v>
      </c>
      <c r="J684" s="894" t="s">
        <v>839</v>
      </c>
      <c r="K684" s="894" t="s">
        <v>2523</v>
      </c>
      <c r="L684" s="894" t="s">
        <v>874</v>
      </c>
      <c r="M684" s="894" t="s">
        <v>875</v>
      </c>
      <c r="O684" s="894" t="s">
        <v>777</v>
      </c>
      <c r="P684" s="894" t="s">
        <v>777</v>
      </c>
      <c r="Q684" s="894" t="s">
        <v>3677</v>
      </c>
      <c r="R684" s="894" t="s">
        <v>839</v>
      </c>
      <c r="S684" s="894" t="s">
        <v>779</v>
      </c>
      <c r="T684" s="894" t="s">
        <v>780</v>
      </c>
      <c r="U684" s="894" t="s">
        <v>877</v>
      </c>
      <c r="V684" s="894" t="s">
        <v>2287</v>
      </c>
      <c r="W684" s="894" t="s">
        <v>3504</v>
      </c>
      <c r="AA684" s="894" t="s">
        <v>2526</v>
      </c>
    </row>
    <row r="685" spans="1:27">
      <c r="A685" s="894" t="s">
        <v>3678</v>
      </c>
      <c r="B685" s="894" t="s">
        <v>3679</v>
      </c>
      <c r="C685" s="894" t="s">
        <v>3680</v>
      </c>
      <c r="D685" s="894" t="s">
        <v>3681</v>
      </c>
      <c r="E685" s="351">
        <v>20708.03</v>
      </c>
      <c r="F685" s="351">
        <v>19879.71</v>
      </c>
      <c r="G685" s="351">
        <v>828.32</v>
      </c>
      <c r="H685" s="351">
        <v>0</v>
      </c>
      <c r="I685" s="894" t="s">
        <v>3504</v>
      </c>
      <c r="J685" s="894" t="s">
        <v>839</v>
      </c>
      <c r="K685" s="894" t="s">
        <v>2523</v>
      </c>
      <c r="L685" s="894" t="s">
        <v>874</v>
      </c>
      <c r="M685" s="894" t="s">
        <v>875</v>
      </c>
      <c r="O685" s="894" t="s">
        <v>777</v>
      </c>
      <c r="P685" s="894" t="s">
        <v>777</v>
      </c>
      <c r="Q685" s="894" t="s">
        <v>3682</v>
      </c>
      <c r="R685" s="894" t="s">
        <v>839</v>
      </c>
      <c r="S685" s="894" t="s">
        <v>779</v>
      </c>
      <c r="T685" s="894" t="s">
        <v>780</v>
      </c>
      <c r="U685" s="894" t="s">
        <v>877</v>
      </c>
      <c r="V685" s="894" t="s">
        <v>2287</v>
      </c>
      <c r="W685" s="894" t="s">
        <v>3504</v>
      </c>
      <c r="AA685" s="894" t="s">
        <v>2526</v>
      </c>
    </row>
    <row r="686" spans="1:27">
      <c r="A686" s="894" t="s">
        <v>3683</v>
      </c>
      <c r="B686" s="894" t="s">
        <v>3684</v>
      </c>
      <c r="C686" s="894" t="s">
        <v>3685</v>
      </c>
      <c r="D686" s="894" t="s">
        <v>3686</v>
      </c>
      <c r="E686" s="351">
        <v>3380.28</v>
      </c>
      <c r="F686" s="351">
        <v>3245.07</v>
      </c>
      <c r="G686" s="351">
        <v>135.21</v>
      </c>
      <c r="H686" s="351">
        <v>0</v>
      </c>
      <c r="I686" s="894" t="s">
        <v>3504</v>
      </c>
      <c r="J686" s="894" t="s">
        <v>839</v>
      </c>
      <c r="K686" s="894" t="s">
        <v>2523</v>
      </c>
      <c r="L686" s="894" t="s">
        <v>874</v>
      </c>
      <c r="M686" s="894" t="s">
        <v>875</v>
      </c>
      <c r="O686" s="894" t="s">
        <v>777</v>
      </c>
      <c r="P686" s="894" t="s">
        <v>777</v>
      </c>
      <c r="Q686" s="894" t="s">
        <v>3687</v>
      </c>
      <c r="R686" s="894" t="s">
        <v>839</v>
      </c>
      <c r="S686" s="894" t="s">
        <v>779</v>
      </c>
      <c r="T686" s="894" t="s">
        <v>780</v>
      </c>
      <c r="U686" s="894" t="s">
        <v>877</v>
      </c>
      <c r="V686" s="894" t="s">
        <v>2287</v>
      </c>
      <c r="W686" s="894" t="s">
        <v>3504</v>
      </c>
      <c r="AA686" s="894" t="s">
        <v>2526</v>
      </c>
    </row>
    <row r="687" spans="1:27">
      <c r="A687" s="894" t="s">
        <v>3688</v>
      </c>
      <c r="B687" s="894" t="s">
        <v>3689</v>
      </c>
      <c r="C687" s="894" t="s">
        <v>3690</v>
      </c>
      <c r="D687" s="894" t="s">
        <v>3691</v>
      </c>
      <c r="E687" s="351">
        <v>9675.35</v>
      </c>
      <c r="F687" s="351">
        <v>9288.34</v>
      </c>
      <c r="G687" s="351">
        <v>387.01</v>
      </c>
      <c r="H687" s="351">
        <v>0</v>
      </c>
      <c r="I687" s="894" t="s">
        <v>3504</v>
      </c>
      <c r="J687" s="894" t="s">
        <v>839</v>
      </c>
      <c r="K687" s="894" t="s">
        <v>2523</v>
      </c>
      <c r="L687" s="894" t="s">
        <v>874</v>
      </c>
      <c r="M687" s="894" t="s">
        <v>875</v>
      </c>
      <c r="O687" s="894" t="s">
        <v>777</v>
      </c>
      <c r="P687" s="894" t="s">
        <v>777</v>
      </c>
      <c r="Q687" s="894" t="s">
        <v>3672</v>
      </c>
      <c r="R687" s="894" t="s">
        <v>839</v>
      </c>
      <c r="S687" s="894" t="s">
        <v>779</v>
      </c>
      <c r="T687" s="894" t="s">
        <v>780</v>
      </c>
      <c r="U687" s="894" t="s">
        <v>877</v>
      </c>
      <c r="V687" s="894" t="s">
        <v>2287</v>
      </c>
      <c r="W687" s="894" t="s">
        <v>3504</v>
      </c>
      <c r="AA687" s="894" t="s">
        <v>2526</v>
      </c>
    </row>
    <row r="688" spans="1:27">
      <c r="A688" s="894" t="s">
        <v>3692</v>
      </c>
      <c r="B688" s="894" t="s">
        <v>3693</v>
      </c>
      <c r="C688" s="894" t="s">
        <v>3694</v>
      </c>
      <c r="D688" s="894" t="s">
        <v>3686</v>
      </c>
      <c r="E688" s="351">
        <v>3380.28</v>
      </c>
      <c r="F688" s="351">
        <v>3245.07</v>
      </c>
      <c r="G688" s="351">
        <v>135.21</v>
      </c>
      <c r="H688" s="351">
        <v>0</v>
      </c>
      <c r="I688" s="894" t="s">
        <v>3504</v>
      </c>
      <c r="J688" s="894" t="s">
        <v>839</v>
      </c>
      <c r="K688" s="894" t="s">
        <v>2523</v>
      </c>
      <c r="L688" s="894" t="s">
        <v>874</v>
      </c>
      <c r="M688" s="894" t="s">
        <v>875</v>
      </c>
      <c r="O688" s="894" t="s">
        <v>777</v>
      </c>
      <c r="P688" s="894" t="s">
        <v>777</v>
      </c>
      <c r="Q688" s="894" t="s">
        <v>3687</v>
      </c>
      <c r="R688" s="894" t="s">
        <v>839</v>
      </c>
      <c r="S688" s="894" t="s">
        <v>779</v>
      </c>
      <c r="T688" s="894" t="s">
        <v>780</v>
      </c>
      <c r="U688" s="894" t="s">
        <v>877</v>
      </c>
      <c r="V688" s="894" t="s">
        <v>2287</v>
      </c>
      <c r="W688" s="894" t="s">
        <v>3504</v>
      </c>
      <c r="AA688" s="894" t="s">
        <v>2526</v>
      </c>
    </row>
    <row r="689" spans="1:27">
      <c r="A689" s="894" t="s">
        <v>3695</v>
      </c>
      <c r="B689" s="894" t="s">
        <v>3696</v>
      </c>
      <c r="C689" s="894" t="s">
        <v>3697</v>
      </c>
      <c r="E689" s="351">
        <v>172171.07</v>
      </c>
      <c r="F689" s="351">
        <v>165284.23</v>
      </c>
      <c r="G689" s="351">
        <v>6886.84</v>
      </c>
      <c r="H689" s="351">
        <v>0</v>
      </c>
      <c r="I689" s="894" t="s">
        <v>3504</v>
      </c>
      <c r="J689" s="894" t="s">
        <v>839</v>
      </c>
      <c r="K689" s="894" t="s">
        <v>2523</v>
      </c>
      <c r="L689" s="894" t="s">
        <v>874</v>
      </c>
      <c r="M689" s="894" t="s">
        <v>875</v>
      </c>
      <c r="O689" s="894" t="s">
        <v>777</v>
      </c>
      <c r="P689" s="894" t="s">
        <v>777</v>
      </c>
      <c r="Q689" s="894" t="s">
        <v>3698</v>
      </c>
      <c r="R689" s="894" t="s">
        <v>839</v>
      </c>
      <c r="S689" s="894" t="s">
        <v>779</v>
      </c>
      <c r="T689" s="894" t="s">
        <v>780</v>
      </c>
      <c r="U689" s="894" t="s">
        <v>877</v>
      </c>
      <c r="V689" s="894" t="s">
        <v>2287</v>
      </c>
      <c r="W689" s="894" t="s">
        <v>3504</v>
      </c>
      <c r="AA689" s="894" t="s">
        <v>2526</v>
      </c>
    </row>
    <row r="690" spans="1:27">
      <c r="A690" s="894" t="s">
        <v>3699</v>
      </c>
      <c r="B690" s="894" t="s">
        <v>3700</v>
      </c>
      <c r="C690" s="894" t="s">
        <v>3701</v>
      </c>
      <c r="E690" s="351">
        <v>46852.46</v>
      </c>
      <c r="F690" s="351">
        <v>44978.36</v>
      </c>
      <c r="G690" s="351">
        <v>1874.1</v>
      </c>
      <c r="H690" s="351">
        <v>0</v>
      </c>
      <c r="I690" s="894" t="s">
        <v>3504</v>
      </c>
      <c r="J690" s="894" t="s">
        <v>839</v>
      </c>
      <c r="K690" s="894" t="s">
        <v>2523</v>
      </c>
      <c r="L690" s="894" t="s">
        <v>874</v>
      </c>
      <c r="M690" s="894" t="s">
        <v>875</v>
      </c>
      <c r="O690" s="894" t="s">
        <v>777</v>
      </c>
      <c r="P690" s="894" t="s">
        <v>777</v>
      </c>
      <c r="Q690" s="894" t="s">
        <v>3702</v>
      </c>
      <c r="R690" s="894" t="s">
        <v>839</v>
      </c>
      <c r="S690" s="894" t="s">
        <v>779</v>
      </c>
      <c r="T690" s="894" t="s">
        <v>780</v>
      </c>
      <c r="U690" s="894" t="s">
        <v>877</v>
      </c>
      <c r="V690" s="894" t="s">
        <v>2287</v>
      </c>
      <c r="W690" s="894" t="s">
        <v>3504</v>
      </c>
      <c r="AA690" s="894" t="s">
        <v>2526</v>
      </c>
    </row>
    <row r="691" spans="1:27">
      <c r="A691" s="894" t="s">
        <v>3703</v>
      </c>
      <c r="B691" s="894" t="s">
        <v>3704</v>
      </c>
      <c r="C691" s="894" t="s">
        <v>3705</v>
      </c>
      <c r="D691" s="894" t="s">
        <v>3706</v>
      </c>
      <c r="E691" s="351">
        <v>98679.91</v>
      </c>
      <c r="F691" s="351">
        <v>94732.71</v>
      </c>
      <c r="G691" s="351">
        <v>3947.2</v>
      </c>
      <c r="H691" s="351">
        <v>0</v>
      </c>
      <c r="I691" s="894" t="s">
        <v>3504</v>
      </c>
      <c r="J691" s="894" t="s">
        <v>839</v>
      </c>
      <c r="K691" s="894" t="s">
        <v>2523</v>
      </c>
      <c r="L691" s="894" t="s">
        <v>874</v>
      </c>
      <c r="M691" s="894" t="s">
        <v>875</v>
      </c>
      <c r="O691" s="894" t="s">
        <v>777</v>
      </c>
      <c r="P691" s="894" t="s">
        <v>777</v>
      </c>
      <c r="Q691" s="894" t="s">
        <v>3707</v>
      </c>
      <c r="R691" s="894" t="s">
        <v>839</v>
      </c>
      <c r="S691" s="894" t="s">
        <v>779</v>
      </c>
      <c r="T691" s="894" t="s">
        <v>780</v>
      </c>
      <c r="U691" s="894" t="s">
        <v>877</v>
      </c>
      <c r="V691" s="894" t="s">
        <v>2287</v>
      </c>
      <c r="W691" s="894" t="s">
        <v>3504</v>
      </c>
      <c r="AA691" s="894" t="s">
        <v>2526</v>
      </c>
    </row>
    <row r="692" spans="1:27">
      <c r="A692" s="894" t="s">
        <v>3708</v>
      </c>
      <c r="B692" s="894" t="s">
        <v>3709</v>
      </c>
      <c r="C692" s="894" t="s">
        <v>3710</v>
      </c>
      <c r="D692" s="894" t="s">
        <v>3711</v>
      </c>
      <c r="E692" s="351">
        <v>97478.99</v>
      </c>
      <c r="F692" s="351">
        <v>93579.83</v>
      </c>
      <c r="G692" s="351">
        <v>3899.16</v>
      </c>
      <c r="H692" s="351">
        <v>0</v>
      </c>
      <c r="I692" s="894" t="s">
        <v>3504</v>
      </c>
      <c r="J692" s="894" t="s">
        <v>839</v>
      </c>
      <c r="K692" s="894" t="s">
        <v>2523</v>
      </c>
      <c r="L692" s="894" t="s">
        <v>874</v>
      </c>
      <c r="M692" s="894" t="s">
        <v>875</v>
      </c>
      <c r="O692" s="894" t="s">
        <v>777</v>
      </c>
      <c r="P692" s="894" t="s">
        <v>777</v>
      </c>
      <c r="Q692" s="894" t="s">
        <v>3712</v>
      </c>
      <c r="R692" s="894" t="s">
        <v>839</v>
      </c>
      <c r="S692" s="894" t="s">
        <v>779</v>
      </c>
      <c r="T692" s="894" t="s">
        <v>780</v>
      </c>
      <c r="U692" s="894" t="s">
        <v>877</v>
      </c>
      <c r="V692" s="894" t="s">
        <v>2287</v>
      </c>
      <c r="W692" s="894" t="s">
        <v>3504</v>
      </c>
      <c r="AA692" s="894" t="s">
        <v>2526</v>
      </c>
    </row>
    <row r="693" spans="1:27">
      <c r="A693" s="894" t="s">
        <v>3713</v>
      </c>
      <c r="B693" s="894" t="s">
        <v>3714</v>
      </c>
      <c r="C693" s="894" t="s">
        <v>3715</v>
      </c>
      <c r="E693" s="351">
        <v>340000</v>
      </c>
      <c r="F693" s="351">
        <v>326400</v>
      </c>
      <c r="G693" s="351">
        <v>13600</v>
      </c>
      <c r="H693" s="351">
        <v>0</v>
      </c>
      <c r="I693" s="894" t="s">
        <v>3504</v>
      </c>
      <c r="J693" s="894" t="s">
        <v>839</v>
      </c>
      <c r="K693" s="894" t="s">
        <v>2523</v>
      </c>
      <c r="L693" s="894" t="s">
        <v>874</v>
      </c>
      <c r="M693" s="894" t="s">
        <v>875</v>
      </c>
      <c r="O693" s="894" t="s">
        <v>777</v>
      </c>
      <c r="P693" s="894" t="s">
        <v>777</v>
      </c>
      <c r="Q693" s="894" t="s">
        <v>3716</v>
      </c>
      <c r="R693" s="894" t="s">
        <v>839</v>
      </c>
      <c r="S693" s="894" t="s">
        <v>779</v>
      </c>
      <c r="T693" s="894" t="s">
        <v>780</v>
      </c>
      <c r="U693" s="894" t="s">
        <v>877</v>
      </c>
      <c r="V693" s="894" t="s">
        <v>2287</v>
      </c>
      <c r="W693" s="894" t="s">
        <v>3504</v>
      </c>
      <c r="AA693" s="894" t="s">
        <v>2526</v>
      </c>
    </row>
    <row r="694" hidden="1" spans="1:27">
      <c r="A694" s="894" t="s">
        <v>3717</v>
      </c>
      <c r="B694" s="894" t="s">
        <v>3718</v>
      </c>
      <c r="C694" s="894" t="s">
        <v>674</v>
      </c>
      <c r="D694" s="894" t="s">
        <v>3719</v>
      </c>
      <c r="E694" s="351">
        <v>2150</v>
      </c>
      <c r="F694" s="351">
        <v>2064</v>
      </c>
      <c r="G694" s="351">
        <v>86</v>
      </c>
      <c r="H694" s="351">
        <v>0</v>
      </c>
      <c r="I694" s="894" t="s">
        <v>3720</v>
      </c>
      <c r="J694" s="894" t="s">
        <v>773</v>
      </c>
      <c r="K694" s="894" t="s">
        <v>807</v>
      </c>
      <c r="L694" s="894" t="s">
        <v>874</v>
      </c>
      <c r="M694" s="894" t="s">
        <v>875</v>
      </c>
      <c r="O694" s="894" t="s">
        <v>777</v>
      </c>
      <c r="P694" s="894" t="s">
        <v>777</v>
      </c>
      <c r="Q694" s="894" t="s">
        <v>1193</v>
      </c>
      <c r="R694" s="894" t="s">
        <v>773</v>
      </c>
      <c r="S694" s="894" t="s">
        <v>779</v>
      </c>
      <c r="T694" s="894" t="s">
        <v>780</v>
      </c>
      <c r="U694" s="894" t="s">
        <v>877</v>
      </c>
      <c r="V694" s="894" t="s">
        <v>2287</v>
      </c>
      <c r="W694" s="894" t="s">
        <v>3720</v>
      </c>
      <c r="AA694" s="894" t="s">
        <v>808</v>
      </c>
    </row>
    <row r="695" hidden="1" spans="1:27">
      <c r="A695" s="894" t="s">
        <v>3721</v>
      </c>
      <c r="B695" s="894" t="s">
        <v>3722</v>
      </c>
      <c r="C695" s="894" t="s">
        <v>3723</v>
      </c>
      <c r="D695" s="894" t="s">
        <v>3724</v>
      </c>
      <c r="E695" s="351">
        <v>1179.49</v>
      </c>
      <c r="F695" s="351">
        <v>1132.31</v>
      </c>
      <c r="G695" s="351">
        <v>47.18</v>
      </c>
      <c r="H695" s="351">
        <v>0</v>
      </c>
      <c r="I695" s="894" t="s">
        <v>3720</v>
      </c>
      <c r="J695" s="894" t="s">
        <v>773</v>
      </c>
      <c r="K695" s="894" t="s">
        <v>774</v>
      </c>
      <c r="L695" s="894" t="s">
        <v>874</v>
      </c>
      <c r="M695" s="894" t="s">
        <v>875</v>
      </c>
      <c r="O695" s="894" t="s">
        <v>777</v>
      </c>
      <c r="P695" s="894" t="s">
        <v>777</v>
      </c>
      <c r="Q695" s="894" t="s">
        <v>3725</v>
      </c>
      <c r="R695" s="894" t="s">
        <v>773</v>
      </c>
      <c r="S695" s="894" t="s">
        <v>779</v>
      </c>
      <c r="T695" s="894" t="s">
        <v>780</v>
      </c>
      <c r="U695" s="894" t="s">
        <v>877</v>
      </c>
      <c r="V695" s="894" t="s">
        <v>2287</v>
      </c>
      <c r="W695" s="894" t="s">
        <v>3720</v>
      </c>
      <c r="AA695" s="894" t="s">
        <v>784</v>
      </c>
    </row>
    <row r="696" hidden="1" spans="1:27">
      <c r="A696" s="894" t="s">
        <v>3726</v>
      </c>
      <c r="B696" s="894" t="s">
        <v>3727</v>
      </c>
      <c r="C696" s="894" t="s">
        <v>3728</v>
      </c>
      <c r="D696" s="894" t="s">
        <v>3729</v>
      </c>
      <c r="E696" s="351">
        <v>2135.9</v>
      </c>
      <c r="F696" s="351">
        <v>2050.46</v>
      </c>
      <c r="G696" s="351">
        <v>85.44</v>
      </c>
      <c r="H696" s="351">
        <v>0</v>
      </c>
      <c r="I696" s="894" t="s">
        <v>3720</v>
      </c>
      <c r="J696" s="894" t="s">
        <v>773</v>
      </c>
      <c r="K696" s="894" t="s">
        <v>774</v>
      </c>
      <c r="L696" s="894" t="s">
        <v>874</v>
      </c>
      <c r="M696" s="894" t="s">
        <v>875</v>
      </c>
      <c r="O696" s="894" t="s">
        <v>777</v>
      </c>
      <c r="P696" s="894" t="s">
        <v>777</v>
      </c>
      <c r="Q696" s="894" t="s">
        <v>1399</v>
      </c>
      <c r="R696" s="894" t="s">
        <v>773</v>
      </c>
      <c r="S696" s="894" t="s">
        <v>779</v>
      </c>
      <c r="T696" s="894" t="s">
        <v>780</v>
      </c>
      <c r="U696" s="894" t="s">
        <v>877</v>
      </c>
      <c r="V696" s="894" t="s">
        <v>2287</v>
      </c>
      <c r="W696" s="894" t="s">
        <v>3720</v>
      </c>
      <c r="AA696" s="894" t="s">
        <v>784</v>
      </c>
    </row>
    <row r="697" hidden="1" spans="1:27">
      <c r="A697" s="894" t="s">
        <v>3730</v>
      </c>
      <c r="B697" s="894" t="s">
        <v>3731</v>
      </c>
      <c r="C697" s="894" t="s">
        <v>3732</v>
      </c>
      <c r="D697" s="894" t="s">
        <v>1566</v>
      </c>
      <c r="E697" s="351">
        <v>8376.07</v>
      </c>
      <c r="F697" s="351">
        <v>8041.03</v>
      </c>
      <c r="G697" s="351">
        <v>335.04</v>
      </c>
      <c r="H697" s="351">
        <v>0</v>
      </c>
      <c r="I697" s="894" t="s">
        <v>3720</v>
      </c>
      <c r="J697" s="894" t="s">
        <v>773</v>
      </c>
      <c r="K697" s="894" t="s">
        <v>807</v>
      </c>
      <c r="L697" s="894" t="s">
        <v>874</v>
      </c>
      <c r="M697" s="894" t="s">
        <v>875</v>
      </c>
      <c r="O697" s="894" t="s">
        <v>777</v>
      </c>
      <c r="P697" s="894" t="s">
        <v>777</v>
      </c>
      <c r="Q697" s="894" t="s">
        <v>2410</v>
      </c>
      <c r="R697" s="894" t="s">
        <v>773</v>
      </c>
      <c r="S697" s="894" t="s">
        <v>779</v>
      </c>
      <c r="T697" s="894" t="s">
        <v>780</v>
      </c>
      <c r="U697" s="894" t="s">
        <v>877</v>
      </c>
      <c r="V697" s="894" t="s">
        <v>2287</v>
      </c>
      <c r="W697" s="894" t="s">
        <v>3720</v>
      </c>
      <c r="AA697" s="894" t="s">
        <v>808</v>
      </c>
    </row>
    <row r="698" hidden="1" spans="1:27">
      <c r="A698" s="894" t="s">
        <v>3733</v>
      </c>
      <c r="B698" s="894" t="s">
        <v>3734</v>
      </c>
      <c r="C698" s="894" t="s">
        <v>3735</v>
      </c>
      <c r="D698" s="894" t="s">
        <v>3736</v>
      </c>
      <c r="E698" s="351">
        <v>2136.75</v>
      </c>
      <c r="F698" s="351">
        <v>2051.28</v>
      </c>
      <c r="G698" s="351">
        <v>85.47</v>
      </c>
      <c r="H698" s="351">
        <v>0</v>
      </c>
      <c r="I698" s="894" t="s">
        <v>3720</v>
      </c>
      <c r="J698" s="894" t="s">
        <v>773</v>
      </c>
      <c r="K698" s="894" t="s">
        <v>774</v>
      </c>
      <c r="L698" s="894" t="s">
        <v>874</v>
      </c>
      <c r="M698" s="894" t="s">
        <v>875</v>
      </c>
      <c r="O698" s="894" t="s">
        <v>777</v>
      </c>
      <c r="P698" s="894" t="s">
        <v>777</v>
      </c>
      <c r="Q698" s="894" t="s">
        <v>3737</v>
      </c>
      <c r="R698" s="894" t="s">
        <v>773</v>
      </c>
      <c r="S698" s="894" t="s">
        <v>779</v>
      </c>
      <c r="T698" s="894" t="s">
        <v>780</v>
      </c>
      <c r="U698" s="894" t="s">
        <v>877</v>
      </c>
      <c r="V698" s="894" t="s">
        <v>2287</v>
      </c>
      <c r="W698" s="894" t="s">
        <v>3720</v>
      </c>
      <c r="AA698" s="894" t="s">
        <v>784</v>
      </c>
    </row>
    <row r="699" hidden="1" spans="1:27">
      <c r="A699" s="894" t="s">
        <v>3738</v>
      </c>
      <c r="B699" s="894" t="s">
        <v>3739</v>
      </c>
      <c r="C699" s="894" t="s">
        <v>3740</v>
      </c>
      <c r="E699" s="351">
        <v>8846.15</v>
      </c>
      <c r="F699" s="351">
        <v>8492.3</v>
      </c>
      <c r="G699" s="351">
        <v>353.85</v>
      </c>
      <c r="H699" s="351">
        <v>0</v>
      </c>
      <c r="I699" s="894" t="s">
        <v>3720</v>
      </c>
      <c r="J699" s="894" t="s">
        <v>773</v>
      </c>
      <c r="K699" s="894" t="s">
        <v>631</v>
      </c>
      <c r="L699" s="894" t="s">
        <v>874</v>
      </c>
      <c r="M699" s="894" t="s">
        <v>875</v>
      </c>
      <c r="O699" s="894" t="s">
        <v>777</v>
      </c>
      <c r="P699" s="894" t="s">
        <v>777</v>
      </c>
      <c r="Q699" s="894" t="s">
        <v>1462</v>
      </c>
      <c r="R699" s="894" t="s">
        <v>773</v>
      </c>
      <c r="S699" s="894" t="s">
        <v>779</v>
      </c>
      <c r="T699" s="894" t="s">
        <v>780</v>
      </c>
      <c r="U699" s="894" t="s">
        <v>877</v>
      </c>
      <c r="V699" s="894" t="s">
        <v>2287</v>
      </c>
      <c r="W699" s="894" t="s">
        <v>3720</v>
      </c>
      <c r="AA699" s="894" t="s">
        <v>967</v>
      </c>
    </row>
    <row r="700" hidden="1" spans="1:27">
      <c r="A700" s="894" t="s">
        <v>3741</v>
      </c>
      <c r="B700" s="894" t="s">
        <v>3742</v>
      </c>
      <c r="C700" s="894" t="s">
        <v>3743</v>
      </c>
      <c r="D700" s="894" t="s">
        <v>3744</v>
      </c>
      <c r="E700" s="351">
        <v>1623.93</v>
      </c>
      <c r="F700" s="351">
        <v>1558.97</v>
      </c>
      <c r="G700" s="351">
        <v>64.96</v>
      </c>
      <c r="H700" s="351">
        <v>0</v>
      </c>
      <c r="I700" s="894" t="s">
        <v>3720</v>
      </c>
      <c r="J700" s="894" t="s">
        <v>773</v>
      </c>
      <c r="K700" s="894" t="s">
        <v>774</v>
      </c>
      <c r="L700" s="894" t="s">
        <v>874</v>
      </c>
      <c r="M700" s="894" t="s">
        <v>875</v>
      </c>
      <c r="O700" s="894" t="s">
        <v>777</v>
      </c>
      <c r="P700" s="894" t="s">
        <v>777</v>
      </c>
      <c r="Q700" s="894" t="s">
        <v>3745</v>
      </c>
      <c r="R700" s="894" t="s">
        <v>773</v>
      </c>
      <c r="S700" s="894" t="s">
        <v>779</v>
      </c>
      <c r="T700" s="894" t="s">
        <v>780</v>
      </c>
      <c r="U700" s="894" t="s">
        <v>877</v>
      </c>
      <c r="V700" s="894" t="s">
        <v>2287</v>
      </c>
      <c r="W700" s="894" t="s">
        <v>3720</v>
      </c>
      <c r="AA700" s="894" t="s">
        <v>784</v>
      </c>
    </row>
    <row r="701" hidden="1" spans="1:27">
      <c r="A701" s="894" t="s">
        <v>3746</v>
      </c>
      <c r="B701" s="894" t="s">
        <v>3747</v>
      </c>
      <c r="C701" s="894" t="s">
        <v>2006</v>
      </c>
      <c r="D701" s="894" t="s">
        <v>672</v>
      </c>
      <c r="E701" s="351">
        <v>8205.13</v>
      </c>
      <c r="F701" s="351">
        <v>7876.92</v>
      </c>
      <c r="G701" s="351">
        <v>328.21</v>
      </c>
      <c r="H701" s="351">
        <v>0</v>
      </c>
      <c r="I701" s="894" t="s">
        <v>3720</v>
      </c>
      <c r="J701" s="894" t="s">
        <v>773</v>
      </c>
      <c r="K701" s="894" t="s">
        <v>807</v>
      </c>
      <c r="L701" s="894" t="s">
        <v>874</v>
      </c>
      <c r="M701" s="894" t="s">
        <v>875</v>
      </c>
      <c r="O701" s="894" t="s">
        <v>777</v>
      </c>
      <c r="P701" s="894" t="s">
        <v>777</v>
      </c>
      <c r="Q701" s="894" t="s">
        <v>1686</v>
      </c>
      <c r="R701" s="894" t="s">
        <v>773</v>
      </c>
      <c r="S701" s="894" t="s">
        <v>779</v>
      </c>
      <c r="T701" s="894" t="s">
        <v>780</v>
      </c>
      <c r="U701" s="894" t="s">
        <v>877</v>
      </c>
      <c r="V701" s="894" t="s">
        <v>2287</v>
      </c>
      <c r="W701" s="894" t="s">
        <v>3720</v>
      </c>
      <c r="AA701" s="894" t="s">
        <v>808</v>
      </c>
    </row>
    <row r="702" hidden="1" spans="1:27">
      <c r="A702" s="894" t="s">
        <v>3748</v>
      </c>
      <c r="B702" s="894" t="s">
        <v>702</v>
      </c>
      <c r="C702" s="894" t="s">
        <v>703</v>
      </c>
      <c r="D702" s="894" t="s">
        <v>629</v>
      </c>
      <c r="E702" s="351">
        <v>5085.47</v>
      </c>
      <c r="F702" s="351">
        <v>4882.05</v>
      </c>
      <c r="G702" s="351">
        <v>203.42</v>
      </c>
      <c r="H702" s="351">
        <v>0</v>
      </c>
      <c r="I702" s="894" t="s">
        <v>3720</v>
      </c>
      <c r="J702" s="894" t="s">
        <v>773</v>
      </c>
      <c r="K702" s="894" t="s">
        <v>631</v>
      </c>
      <c r="L702" s="894" t="s">
        <v>874</v>
      </c>
      <c r="M702" s="894" t="s">
        <v>875</v>
      </c>
      <c r="O702" s="894" t="s">
        <v>777</v>
      </c>
      <c r="P702" s="894" t="s">
        <v>777</v>
      </c>
      <c r="Q702" s="894" t="s">
        <v>3749</v>
      </c>
      <c r="R702" s="894" t="s">
        <v>773</v>
      </c>
      <c r="S702" s="894" t="s">
        <v>779</v>
      </c>
      <c r="T702" s="894" t="s">
        <v>780</v>
      </c>
      <c r="U702" s="894" t="s">
        <v>877</v>
      </c>
      <c r="V702" s="894" t="s">
        <v>2287</v>
      </c>
      <c r="W702" s="894" t="s">
        <v>3720</v>
      </c>
      <c r="AA702" s="894" t="s">
        <v>967</v>
      </c>
    </row>
    <row r="703" hidden="1" spans="1:27">
      <c r="A703" s="894" t="s">
        <v>3750</v>
      </c>
      <c r="B703" s="894" t="s">
        <v>3751</v>
      </c>
      <c r="C703" s="894" t="s">
        <v>3752</v>
      </c>
      <c r="E703" s="351">
        <v>50239.3</v>
      </c>
      <c r="F703" s="351">
        <v>48229.73</v>
      </c>
      <c r="G703" s="351">
        <v>2009.57</v>
      </c>
      <c r="H703" s="351">
        <v>0</v>
      </c>
      <c r="I703" s="894" t="s">
        <v>3720</v>
      </c>
      <c r="J703" s="894" t="s">
        <v>773</v>
      </c>
      <c r="K703" s="894" t="s">
        <v>807</v>
      </c>
      <c r="L703" s="894" t="s">
        <v>874</v>
      </c>
      <c r="M703" s="894" t="s">
        <v>875</v>
      </c>
      <c r="O703" s="894" t="s">
        <v>777</v>
      </c>
      <c r="P703" s="894" t="s">
        <v>777</v>
      </c>
      <c r="Q703" s="894" t="s">
        <v>3753</v>
      </c>
      <c r="R703" s="894" t="s">
        <v>773</v>
      </c>
      <c r="S703" s="894" t="s">
        <v>779</v>
      </c>
      <c r="T703" s="894" t="s">
        <v>780</v>
      </c>
      <c r="U703" s="894" t="s">
        <v>877</v>
      </c>
      <c r="V703" s="894" t="s">
        <v>2287</v>
      </c>
      <c r="W703" s="894" t="s">
        <v>3720</v>
      </c>
      <c r="AA703" s="894" t="s">
        <v>808</v>
      </c>
    </row>
    <row r="704" hidden="1" spans="1:27">
      <c r="A704" s="894" t="s">
        <v>3754</v>
      </c>
      <c r="B704" s="894" t="s">
        <v>3755</v>
      </c>
      <c r="C704" s="894" t="s">
        <v>658</v>
      </c>
      <c r="D704" s="894" t="s">
        <v>626</v>
      </c>
      <c r="E704" s="351">
        <v>12820.51</v>
      </c>
      <c r="F704" s="351">
        <v>12307.69</v>
      </c>
      <c r="G704" s="351">
        <v>512.82</v>
      </c>
      <c r="H704" s="351">
        <v>0</v>
      </c>
      <c r="I704" s="894" t="s">
        <v>3720</v>
      </c>
      <c r="J704" s="894" t="s">
        <v>773</v>
      </c>
      <c r="K704" s="894" t="s">
        <v>631</v>
      </c>
      <c r="L704" s="894" t="s">
        <v>874</v>
      </c>
      <c r="M704" s="894" t="s">
        <v>875</v>
      </c>
      <c r="O704" s="894" t="s">
        <v>777</v>
      </c>
      <c r="P704" s="894" t="s">
        <v>777</v>
      </c>
      <c r="Q704" s="894" t="s">
        <v>1246</v>
      </c>
      <c r="R704" s="894" t="s">
        <v>773</v>
      </c>
      <c r="S704" s="894" t="s">
        <v>779</v>
      </c>
      <c r="T704" s="894" t="s">
        <v>780</v>
      </c>
      <c r="U704" s="894" t="s">
        <v>877</v>
      </c>
      <c r="V704" s="894" t="s">
        <v>2287</v>
      </c>
      <c r="W704" s="894" t="s">
        <v>3720</v>
      </c>
      <c r="AA704" s="894" t="s">
        <v>967</v>
      </c>
    </row>
    <row r="705" hidden="1" spans="1:27">
      <c r="A705" s="894" t="s">
        <v>3756</v>
      </c>
      <c r="B705" s="894" t="s">
        <v>603</v>
      </c>
      <c r="C705" s="894" t="s">
        <v>604</v>
      </c>
      <c r="D705" s="894" t="s">
        <v>605</v>
      </c>
      <c r="E705" s="351">
        <v>2991.45</v>
      </c>
      <c r="F705" s="351">
        <v>2871.79</v>
      </c>
      <c r="G705" s="351">
        <v>119.66</v>
      </c>
      <c r="H705" s="351">
        <v>0</v>
      </c>
      <c r="I705" s="894" t="s">
        <v>3720</v>
      </c>
      <c r="J705" s="894" t="s">
        <v>773</v>
      </c>
      <c r="K705" s="894" t="s">
        <v>774</v>
      </c>
      <c r="L705" s="894" t="s">
        <v>874</v>
      </c>
      <c r="M705" s="894" t="s">
        <v>875</v>
      </c>
      <c r="O705" s="894" t="s">
        <v>777</v>
      </c>
      <c r="P705" s="894" t="s">
        <v>777</v>
      </c>
      <c r="Q705" s="894" t="s">
        <v>1231</v>
      </c>
      <c r="R705" s="894" t="s">
        <v>773</v>
      </c>
      <c r="S705" s="894" t="s">
        <v>779</v>
      </c>
      <c r="T705" s="894" t="s">
        <v>780</v>
      </c>
      <c r="U705" s="894" t="s">
        <v>877</v>
      </c>
      <c r="V705" s="894" t="s">
        <v>2287</v>
      </c>
      <c r="W705" s="894" t="s">
        <v>3720</v>
      </c>
      <c r="AA705" s="894" t="s">
        <v>784</v>
      </c>
    </row>
    <row r="706" hidden="1" spans="1:27">
      <c r="A706" s="894" t="s">
        <v>3757</v>
      </c>
      <c r="B706" s="894" t="s">
        <v>3758</v>
      </c>
      <c r="C706" s="894" t="s">
        <v>3759</v>
      </c>
      <c r="E706" s="351">
        <v>7393.16</v>
      </c>
      <c r="F706" s="351">
        <v>7097.43</v>
      </c>
      <c r="G706" s="351">
        <v>295.73</v>
      </c>
      <c r="H706" s="351">
        <v>0</v>
      </c>
      <c r="I706" s="894" t="s">
        <v>3720</v>
      </c>
      <c r="J706" s="894" t="s">
        <v>773</v>
      </c>
      <c r="K706" s="894" t="s">
        <v>646</v>
      </c>
      <c r="L706" s="894" t="s">
        <v>874</v>
      </c>
      <c r="M706" s="894" t="s">
        <v>875</v>
      </c>
      <c r="O706" s="894" t="s">
        <v>777</v>
      </c>
      <c r="P706" s="894" t="s">
        <v>777</v>
      </c>
      <c r="Q706" s="894" t="s">
        <v>3760</v>
      </c>
      <c r="R706" s="894" t="s">
        <v>773</v>
      </c>
      <c r="S706" s="894" t="s">
        <v>779</v>
      </c>
      <c r="T706" s="894" t="s">
        <v>780</v>
      </c>
      <c r="U706" s="894" t="s">
        <v>877</v>
      </c>
      <c r="V706" s="894" t="s">
        <v>2287</v>
      </c>
      <c r="W706" s="894" t="s">
        <v>3720</v>
      </c>
      <c r="AA706" s="894" t="s">
        <v>917</v>
      </c>
    </row>
    <row r="707" hidden="1" spans="1:27">
      <c r="A707" s="894" t="s">
        <v>3761</v>
      </c>
      <c r="B707" s="894" t="s">
        <v>3762</v>
      </c>
      <c r="C707" s="894" t="s">
        <v>3763</v>
      </c>
      <c r="D707" s="894" t="s">
        <v>3764</v>
      </c>
      <c r="E707" s="351">
        <v>2135.9</v>
      </c>
      <c r="F707" s="351">
        <v>2050.46</v>
      </c>
      <c r="G707" s="351">
        <v>85.44</v>
      </c>
      <c r="H707" s="351">
        <v>0</v>
      </c>
      <c r="I707" s="894" t="s">
        <v>3720</v>
      </c>
      <c r="J707" s="894" t="s">
        <v>773</v>
      </c>
      <c r="K707" s="894" t="s">
        <v>774</v>
      </c>
      <c r="L707" s="894" t="s">
        <v>874</v>
      </c>
      <c r="M707" s="894" t="s">
        <v>875</v>
      </c>
      <c r="O707" s="894" t="s">
        <v>777</v>
      </c>
      <c r="P707" s="894" t="s">
        <v>777</v>
      </c>
      <c r="Q707" s="894" t="s">
        <v>1399</v>
      </c>
      <c r="R707" s="894" t="s">
        <v>773</v>
      </c>
      <c r="S707" s="894" t="s">
        <v>779</v>
      </c>
      <c r="T707" s="894" t="s">
        <v>780</v>
      </c>
      <c r="U707" s="894" t="s">
        <v>877</v>
      </c>
      <c r="V707" s="894" t="s">
        <v>2287</v>
      </c>
      <c r="W707" s="894" t="s">
        <v>3720</v>
      </c>
      <c r="AA707" s="894" t="s">
        <v>784</v>
      </c>
    </row>
    <row r="708" hidden="1" spans="1:27">
      <c r="A708" s="894" t="s">
        <v>3765</v>
      </c>
      <c r="B708" s="894" t="s">
        <v>3766</v>
      </c>
      <c r="C708" s="894" t="s">
        <v>3767</v>
      </c>
      <c r="E708" s="351">
        <v>108600</v>
      </c>
      <c r="F708" s="351">
        <v>104256</v>
      </c>
      <c r="G708" s="351">
        <v>4344</v>
      </c>
      <c r="H708" s="351">
        <v>0</v>
      </c>
      <c r="I708" s="894" t="s">
        <v>3720</v>
      </c>
      <c r="J708" s="894" t="s">
        <v>773</v>
      </c>
      <c r="K708" s="894" t="s">
        <v>774</v>
      </c>
      <c r="L708" s="894" t="s">
        <v>874</v>
      </c>
      <c r="M708" s="894" t="s">
        <v>875</v>
      </c>
      <c r="O708" s="894" t="s">
        <v>777</v>
      </c>
      <c r="P708" s="894" t="s">
        <v>777</v>
      </c>
      <c r="Q708" s="894" t="s">
        <v>3427</v>
      </c>
      <c r="R708" s="894" t="s">
        <v>773</v>
      </c>
      <c r="S708" s="894" t="s">
        <v>779</v>
      </c>
      <c r="T708" s="894" t="s">
        <v>780</v>
      </c>
      <c r="U708" s="894" t="s">
        <v>877</v>
      </c>
      <c r="V708" s="894" t="s">
        <v>2287</v>
      </c>
      <c r="W708" s="894" t="s">
        <v>3720</v>
      </c>
      <c r="AA708" s="894" t="s">
        <v>784</v>
      </c>
    </row>
    <row r="709" spans="1:27">
      <c r="A709" s="894" t="s">
        <v>3768</v>
      </c>
      <c r="B709" s="894" t="s">
        <v>3769</v>
      </c>
      <c r="C709" s="894" t="s">
        <v>3770</v>
      </c>
      <c r="E709" s="351">
        <v>1206758.71</v>
      </c>
      <c r="F709" s="351">
        <v>1158488.36</v>
      </c>
      <c r="G709" s="351">
        <v>48270.35</v>
      </c>
      <c r="H709" s="351">
        <v>0</v>
      </c>
      <c r="I709" s="894" t="s">
        <v>3771</v>
      </c>
      <c r="J709" s="894" t="s">
        <v>839</v>
      </c>
      <c r="K709" s="894" t="s">
        <v>2523</v>
      </c>
      <c r="L709" s="894" t="s">
        <v>874</v>
      </c>
      <c r="M709" s="894" t="s">
        <v>875</v>
      </c>
      <c r="O709" s="894" t="s">
        <v>777</v>
      </c>
      <c r="P709" s="894" t="s">
        <v>777</v>
      </c>
      <c r="Q709" s="894" t="s">
        <v>3772</v>
      </c>
      <c r="R709" s="894" t="s">
        <v>839</v>
      </c>
      <c r="S709" s="894" t="s">
        <v>779</v>
      </c>
      <c r="T709" s="894" t="s">
        <v>780</v>
      </c>
      <c r="U709" s="894" t="s">
        <v>877</v>
      </c>
      <c r="V709" s="894" t="s">
        <v>2287</v>
      </c>
      <c r="W709" s="894" t="s">
        <v>3771</v>
      </c>
      <c r="AA709" s="894" t="s">
        <v>2526</v>
      </c>
    </row>
    <row r="710" spans="1:27">
      <c r="A710" s="894" t="s">
        <v>3773</v>
      </c>
      <c r="B710" s="894" t="s">
        <v>3774</v>
      </c>
      <c r="C710" s="894" t="s">
        <v>3775</v>
      </c>
      <c r="E710" s="351">
        <v>775822.17</v>
      </c>
      <c r="F710" s="351">
        <v>744789.28</v>
      </c>
      <c r="G710" s="351">
        <v>31032.89</v>
      </c>
      <c r="H710" s="351">
        <v>0</v>
      </c>
      <c r="I710" s="894" t="s">
        <v>3771</v>
      </c>
      <c r="J710" s="894" t="s">
        <v>839</v>
      </c>
      <c r="K710" s="894" t="s">
        <v>2523</v>
      </c>
      <c r="L710" s="894" t="s">
        <v>874</v>
      </c>
      <c r="M710" s="894" t="s">
        <v>875</v>
      </c>
      <c r="O710" s="894" t="s">
        <v>777</v>
      </c>
      <c r="P710" s="894" t="s">
        <v>777</v>
      </c>
      <c r="Q710" s="894" t="s">
        <v>3776</v>
      </c>
      <c r="R710" s="894" t="s">
        <v>839</v>
      </c>
      <c r="S710" s="894" t="s">
        <v>779</v>
      </c>
      <c r="T710" s="894" t="s">
        <v>780</v>
      </c>
      <c r="U710" s="894" t="s">
        <v>877</v>
      </c>
      <c r="V710" s="894" t="s">
        <v>2287</v>
      </c>
      <c r="W710" s="894" t="s">
        <v>3771</v>
      </c>
      <c r="AA710" s="894" t="s">
        <v>2526</v>
      </c>
    </row>
    <row r="711" hidden="1" spans="1:27">
      <c r="A711" s="894" t="s">
        <v>3777</v>
      </c>
      <c r="B711" s="894" t="s">
        <v>3778</v>
      </c>
      <c r="C711" s="894" t="s">
        <v>3779</v>
      </c>
      <c r="E711" s="351">
        <v>252263.26</v>
      </c>
      <c r="F711" s="351">
        <v>242172.73</v>
      </c>
      <c r="G711" s="351">
        <v>10090.53</v>
      </c>
      <c r="H711" s="351">
        <v>0</v>
      </c>
      <c r="I711" s="894" t="s">
        <v>3771</v>
      </c>
      <c r="J711" s="894" t="s">
        <v>773</v>
      </c>
      <c r="K711" s="894" t="s">
        <v>774</v>
      </c>
      <c r="L711" s="894" t="s">
        <v>874</v>
      </c>
      <c r="M711" s="894" t="s">
        <v>875</v>
      </c>
      <c r="O711" s="894" t="s">
        <v>777</v>
      </c>
      <c r="P711" s="894" t="s">
        <v>777</v>
      </c>
      <c r="Q711" s="894" t="s">
        <v>3780</v>
      </c>
      <c r="R711" s="894" t="s">
        <v>773</v>
      </c>
      <c r="S711" s="894" t="s">
        <v>779</v>
      </c>
      <c r="T711" s="894" t="s">
        <v>780</v>
      </c>
      <c r="U711" s="894" t="s">
        <v>877</v>
      </c>
      <c r="V711" s="894" t="s">
        <v>2287</v>
      </c>
      <c r="W711" s="894" t="s">
        <v>3771</v>
      </c>
      <c r="AA711" s="894" t="s">
        <v>784</v>
      </c>
    </row>
    <row r="712" hidden="1" spans="1:27">
      <c r="A712" s="894" t="s">
        <v>3781</v>
      </c>
      <c r="B712" s="894" t="s">
        <v>3782</v>
      </c>
      <c r="C712" s="894" t="s">
        <v>3783</v>
      </c>
      <c r="E712" s="351">
        <v>10646291.86</v>
      </c>
      <c r="F712" s="351">
        <v>2803247.78</v>
      </c>
      <c r="G712" s="351">
        <v>7843044.08</v>
      </c>
      <c r="H712" s="351">
        <v>0</v>
      </c>
      <c r="I712" s="894" t="s">
        <v>3771</v>
      </c>
      <c r="J712" s="894" t="s">
        <v>794</v>
      </c>
      <c r="K712" s="894" t="s">
        <v>795</v>
      </c>
      <c r="L712" s="894" t="s">
        <v>874</v>
      </c>
      <c r="M712" s="894" t="s">
        <v>875</v>
      </c>
      <c r="O712" s="894" t="s">
        <v>3784</v>
      </c>
      <c r="P712" s="894" t="s">
        <v>3785</v>
      </c>
      <c r="Q712" s="894" t="s">
        <v>3786</v>
      </c>
      <c r="R712" s="894" t="s">
        <v>3787</v>
      </c>
      <c r="S712" s="894" t="s">
        <v>779</v>
      </c>
      <c r="T712" s="894" t="s">
        <v>780</v>
      </c>
      <c r="U712" s="894" t="s">
        <v>877</v>
      </c>
      <c r="V712" s="894" t="s">
        <v>2287</v>
      </c>
      <c r="W712" s="894" t="s">
        <v>3771</v>
      </c>
      <c r="AA712" s="894" t="s">
        <v>801</v>
      </c>
    </row>
    <row r="713" hidden="1" spans="1:27">
      <c r="A713" s="894" t="s">
        <v>3788</v>
      </c>
      <c r="B713" s="894" t="s">
        <v>3789</v>
      </c>
      <c r="C713" s="894" t="s">
        <v>3790</v>
      </c>
      <c r="E713" s="351">
        <v>116371.01</v>
      </c>
      <c r="F713" s="351">
        <v>26106.06</v>
      </c>
      <c r="G713" s="351">
        <v>90264.95</v>
      </c>
      <c r="H713" s="351">
        <v>0</v>
      </c>
      <c r="I713" s="894" t="s">
        <v>3771</v>
      </c>
      <c r="J713" s="894" t="s">
        <v>794</v>
      </c>
      <c r="K713" s="894" t="s">
        <v>795</v>
      </c>
      <c r="L713" s="894" t="s">
        <v>874</v>
      </c>
      <c r="M713" s="894" t="s">
        <v>875</v>
      </c>
      <c r="O713" s="894" t="s">
        <v>3791</v>
      </c>
      <c r="P713" s="894" t="s">
        <v>3792</v>
      </c>
      <c r="Q713" s="894" t="s">
        <v>3793</v>
      </c>
      <c r="R713" s="894" t="s">
        <v>3787</v>
      </c>
      <c r="S713" s="894" t="s">
        <v>779</v>
      </c>
      <c r="T713" s="894" t="s">
        <v>780</v>
      </c>
      <c r="U713" s="894" t="s">
        <v>877</v>
      </c>
      <c r="V713" s="894" t="s">
        <v>2287</v>
      </c>
      <c r="W713" s="894" t="s">
        <v>3771</v>
      </c>
      <c r="AA713" s="894" t="s">
        <v>801</v>
      </c>
    </row>
    <row r="714" hidden="1" spans="1:27">
      <c r="A714" s="894" t="s">
        <v>3794</v>
      </c>
      <c r="B714" s="894" t="s">
        <v>3795</v>
      </c>
      <c r="C714" s="894" t="s">
        <v>3796</v>
      </c>
      <c r="D714" s="894" t="s">
        <v>3797</v>
      </c>
      <c r="E714" s="351">
        <v>7623338.1</v>
      </c>
      <c r="F714" s="351">
        <v>2002301.1</v>
      </c>
      <c r="G714" s="351">
        <v>5621037</v>
      </c>
      <c r="H714" s="351">
        <v>0</v>
      </c>
      <c r="I714" s="894" t="s">
        <v>3771</v>
      </c>
      <c r="J714" s="894" t="s">
        <v>794</v>
      </c>
      <c r="K714" s="894" t="s">
        <v>795</v>
      </c>
      <c r="L714" s="894" t="s">
        <v>874</v>
      </c>
      <c r="M714" s="894" t="s">
        <v>875</v>
      </c>
      <c r="O714" s="894" t="s">
        <v>3798</v>
      </c>
      <c r="P714" s="894" t="s">
        <v>3799</v>
      </c>
      <c r="Q714" s="894" t="s">
        <v>3800</v>
      </c>
      <c r="R714" s="894" t="s">
        <v>3787</v>
      </c>
      <c r="S714" s="894" t="s">
        <v>779</v>
      </c>
      <c r="T714" s="894" t="s">
        <v>780</v>
      </c>
      <c r="U714" s="894" t="s">
        <v>877</v>
      </c>
      <c r="V714" s="894" t="s">
        <v>2287</v>
      </c>
      <c r="W714" s="894" t="s">
        <v>3771</v>
      </c>
      <c r="AA714" s="894" t="s">
        <v>801</v>
      </c>
    </row>
    <row r="715" hidden="1" spans="1:27">
      <c r="A715" s="894" t="s">
        <v>3801</v>
      </c>
      <c r="B715" s="894" t="s">
        <v>3802</v>
      </c>
      <c r="C715" s="894" t="s">
        <v>3803</v>
      </c>
      <c r="D715" s="894" t="s">
        <v>3804</v>
      </c>
      <c r="E715" s="351">
        <v>6967720.42</v>
      </c>
      <c r="F715" s="351">
        <v>1832823.4</v>
      </c>
      <c r="G715" s="351">
        <v>5134897.02</v>
      </c>
      <c r="H715" s="351">
        <v>0</v>
      </c>
      <c r="I715" s="894" t="s">
        <v>3771</v>
      </c>
      <c r="J715" s="894" t="s">
        <v>794</v>
      </c>
      <c r="K715" s="894" t="s">
        <v>795</v>
      </c>
      <c r="L715" s="894" t="s">
        <v>874</v>
      </c>
      <c r="M715" s="894" t="s">
        <v>875</v>
      </c>
      <c r="O715" s="894" t="s">
        <v>3805</v>
      </c>
      <c r="P715" s="894" t="s">
        <v>3806</v>
      </c>
      <c r="Q715" s="894" t="s">
        <v>3807</v>
      </c>
      <c r="R715" s="894" t="s">
        <v>3787</v>
      </c>
      <c r="S715" s="894" t="s">
        <v>779</v>
      </c>
      <c r="T715" s="894" t="s">
        <v>780</v>
      </c>
      <c r="U715" s="894" t="s">
        <v>877</v>
      </c>
      <c r="V715" s="894" t="s">
        <v>2287</v>
      </c>
      <c r="W715" s="894" t="s">
        <v>3771</v>
      </c>
      <c r="AA715" s="894" t="s">
        <v>801</v>
      </c>
    </row>
    <row r="716" hidden="1" spans="1:27">
      <c r="A716" s="894" t="s">
        <v>3808</v>
      </c>
      <c r="B716" s="894" t="s">
        <v>3809</v>
      </c>
      <c r="C716" s="894" t="s">
        <v>3810</v>
      </c>
      <c r="D716" s="894" t="s">
        <v>3811</v>
      </c>
      <c r="E716" s="351">
        <v>132229.45</v>
      </c>
      <c r="F716" s="351">
        <v>34908.72</v>
      </c>
      <c r="G716" s="351">
        <v>97320.73</v>
      </c>
      <c r="H716" s="351">
        <v>0</v>
      </c>
      <c r="I716" s="894" t="s">
        <v>3771</v>
      </c>
      <c r="J716" s="894" t="s">
        <v>794</v>
      </c>
      <c r="K716" s="894" t="s">
        <v>795</v>
      </c>
      <c r="L716" s="894" t="s">
        <v>874</v>
      </c>
      <c r="M716" s="894" t="s">
        <v>875</v>
      </c>
      <c r="O716" s="894" t="s">
        <v>3812</v>
      </c>
      <c r="P716" s="894" t="s">
        <v>3813</v>
      </c>
      <c r="Q716" s="894" t="s">
        <v>3814</v>
      </c>
      <c r="R716" s="894" t="s">
        <v>3787</v>
      </c>
      <c r="S716" s="894" t="s">
        <v>779</v>
      </c>
      <c r="T716" s="894" t="s">
        <v>780</v>
      </c>
      <c r="U716" s="894" t="s">
        <v>877</v>
      </c>
      <c r="V716" s="894" t="s">
        <v>2287</v>
      </c>
      <c r="W716" s="894" t="s">
        <v>3771</v>
      </c>
      <c r="AA716" s="894" t="s">
        <v>801</v>
      </c>
    </row>
    <row r="717" hidden="1" spans="1:27">
      <c r="A717" s="894" t="s">
        <v>3815</v>
      </c>
      <c r="B717" s="894" t="s">
        <v>3816</v>
      </c>
      <c r="C717" s="894" t="s">
        <v>3817</v>
      </c>
      <c r="D717" s="894" t="s">
        <v>3818</v>
      </c>
      <c r="E717" s="351">
        <v>488469.89</v>
      </c>
      <c r="F717" s="351">
        <v>128956.08</v>
      </c>
      <c r="G717" s="351">
        <v>359513.81</v>
      </c>
      <c r="H717" s="351">
        <v>0</v>
      </c>
      <c r="I717" s="894" t="s">
        <v>3771</v>
      </c>
      <c r="J717" s="894" t="s">
        <v>794</v>
      </c>
      <c r="K717" s="894" t="s">
        <v>795</v>
      </c>
      <c r="L717" s="894" t="s">
        <v>874</v>
      </c>
      <c r="M717" s="894" t="s">
        <v>875</v>
      </c>
      <c r="O717" s="894" t="s">
        <v>3819</v>
      </c>
      <c r="P717" s="894" t="s">
        <v>3820</v>
      </c>
      <c r="Q717" s="894" t="s">
        <v>3821</v>
      </c>
      <c r="R717" s="894" t="s">
        <v>3787</v>
      </c>
      <c r="S717" s="894" t="s">
        <v>779</v>
      </c>
      <c r="T717" s="894" t="s">
        <v>780</v>
      </c>
      <c r="U717" s="894" t="s">
        <v>877</v>
      </c>
      <c r="V717" s="894" t="s">
        <v>2287</v>
      </c>
      <c r="W717" s="894" t="s">
        <v>3771</v>
      </c>
      <c r="AA717" s="894" t="s">
        <v>801</v>
      </c>
    </row>
    <row r="718" hidden="1" spans="1:27">
      <c r="A718" s="894" t="s">
        <v>3822</v>
      </c>
      <c r="B718" s="894" t="s">
        <v>3823</v>
      </c>
      <c r="C718" s="894" t="s">
        <v>3824</v>
      </c>
      <c r="E718" s="351">
        <v>358382.77</v>
      </c>
      <c r="F718" s="351">
        <v>88879.48</v>
      </c>
      <c r="G718" s="351">
        <v>0</v>
      </c>
      <c r="H718" s="351">
        <v>269503.29</v>
      </c>
      <c r="I718" s="894" t="s">
        <v>3771</v>
      </c>
      <c r="J718" s="894" t="s">
        <v>794</v>
      </c>
      <c r="K718" s="894" t="s">
        <v>795</v>
      </c>
      <c r="L718" s="894" t="s">
        <v>874</v>
      </c>
      <c r="M718" s="894" t="s">
        <v>875</v>
      </c>
      <c r="O718" s="894" t="s">
        <v>777</v>
      </c>
      <c r="P718" s="894" t="s">
        <v>3825</v>
      </c>
      <c r="Q718" s="894" t="s">
        <v>3826</v>
      </c>
      <c r="R718" s="894" t="s">
        <v>3787</v>
      </c>
      <c r="S718" s="894" t="s">
        <v>779</v>
      </c>
      <c r="T718" s="894" t="s">
        <v>780</v>
      </c>
      <c r="U718" s="894" t="s">
        <v>877</v>
      </c>
      <c r="V718" s="894" t="s">
        <v>2287</v>
      </c>
      <c r="W718" s="894" t="s">
        <v>3771</v>
      </c>
      <c r="AA718" s="894" t="s">
        <v>801</v>
      </c>
    </row>
    <row r="719" hidden="1" spans="1:27">
      <c r="A719" s="894" t="s">
        <v>3827</v>
      </c>
      <c r="B719" s="894" t="s">
        <v>3828</v>
      </c>
      <c r="C719" s="894" t="s">
        <v>3829</v>
      </c>
      <c r="E719" s="351">
        <v>706895.18</v>
      </c>
      <c r="F719" s="351">
        <v>175309.96</v>
      </c>
      <c r="G719" s="351">
        <v>0</v>
      </c>
      <c r="H719" s="351">
        <v>531585.22</v>
      </c>
      <c r="I719" s="894" t="s">
        <v>3771</v>
      </c>
      <c r="J719" s="894" t="s">
        <v>794</v>
      </c>
      <c r="K719" s="894" t="s">
        <v>795</v>
      </c>
      <c r="L719" s="894" t="s">
        <v>874</v>
      </c>
      <c r="M719" s="894" t="s">
        <v>875</v>
      </c>
      <c r="O719" s="894" t="s">
        <v>777</v>
      </c>
      <c r="P719" s="894" t="s">
        <v>3830</v>
      </c>
      <c r="Q719" s="894" t="s">
        <v>3831</v>
      </c>
      <c r="R719" s="894" t="s">
        <v>3787</v>
      </c>
      <c r="S719" s="894" t="s">
        <v>779</v>
      </c>
      <c r="T719" s="894" t="s">
        <v>780</v>
      </c>
      <c r="U719" s="894" t="s">
        <v>877</v>
      </c>
      <c r="V719" s="894" t="s">
        <v>2287</v>
      </c>
      <c r="W719" s="894" t="s">
        <v>3771</v>
      </c>
      <c r="AA719" s="894" t="s">
        <v>801</v>
      </c>
    </row>
    <row r="720" hidden="1" spans="1:27">
      <c r="A720" s="894" t="s">
        <v>3832</v>
      </c>
      <c r="B720" s="894" t="s">
        <v>3833</v>
      </c>
      <c r="C720" s="894" t="s">
        <v>3834</v>
      </c>
      <c r="E720" s="351">
        <v>359731.41</v>
      </c>
      <c r="F720" s="351">
        <v>89637.58</v>
      </c>
      <c r="G720" s="351">
        <v>270093.83</v>
      </c>
      <c r="H720" s="351">
        <v>0</v>
      </c>
      <c r="I720" s="894" t="s">
        <v>3771</v>
      </c>
      <c r="J720" s="894" t="s">
        <v>794</v>
      </c>
      <c r="K720" s="894" t="s">
        <v>795</v>
      </c>
      <c r="L720" s="894" t="s">
        <v>874</v>
      </c>
      <c r="M720" s="894" t="s">
        <v>875</v>
      </c>
      <c r="O720" s="894" t="s">
        <v>3835</v>
      </c>
      <c r="P720" s="894" t="s">
        <v>3836</v>
      </c>
      <c r="Q720" s="894" t="s">
        <v>3837</v>
      </c>
      <c r="R720" s="894" t="s">
        <v>3787</v>
      </c>
      <c r="S720" s="894" t="s">
        <v>779</v>
      </c>
      <c r="T720" s="894" t="s">
        <v>780</v>
      </c>
      <c r="U720" s="894" t="s">
        <v>877</v>
      </c>
      <c r="V720" s="894" t="s">
        <v>2287</v>
      </c>
      <c r="W720" s="894" t="s">
        <v>3771</v>
      </c>
      <c r="AA720" s="894" t="s">
        <v>801</v>
      </c>
    </row>
    <row r="721" hidden="1" spans="1:27">
      <c r="A721" s="894" t="s">
        <v>3838</v>
      </c>
      <c r="B721" s="894" t="s">
        <v>3839</v>
      </c>
      <c r="C721" s="894" t="s">
        <v>3840</v>
      </c>
      <c r="D721" s="894" t="s">
        <v>3841</v>
      </c>
      <c r="E721" s="351">
        <v>611429.83</v>
      </c>
      <c r="F721" s="351">
        <v>161417.52</v>
      </c>
      <c r="G721" s="351">
        <v>450012.31</v>
      </c>
      <c r="H721" s="351">
        <v>0</v>
      </c>
      <c r="I721" s="894" t="s">
        <v>3771</v>
      </c>
      <c r="J721" s="894" t="s">
        <v>794</v>
      </c>
      <c r="K721" s="894" t="s">
        <v>795</v>
      </c>
      <c r="L721" s="894" t="s">
        <v>874</v>
      </c>
      <c r="M721" s="894" t="s">
        <v>875</v>
      </c>
      <c r="O721" s="894" t="s">
        <v>3842</v>
      </c>
      <c r="P721" s="894" t="s">
        <v>3843</v>
      </c>
      <c r="Q721" s="894" t="s">
        <v>3844</v>
      </c>
      <c r="R721" s="894" t="s">
        <v>3787</v>
      </c>
      <c r="S721" s="894" t="s">
        <v>779</v>
      </c>
      <c r="T721" s="894" t="s">
        <v>780</v>
      </c>
      <c r="U721" s="894" t="s">
        <v>877</v>
      </c>
      <c r="V721" s="894" t="s">
        <v>2287</v>
      </c>
      <c r="W721" s="894" t="s">
        <v>3771</v>
      </c>
      <c r="AA721" s="894" t="s">
        <v>801</v>
      </c>
    </row>
    <row r="722" hidden="1" spans="1:27">
      <c r="A722" s="894" t="s">
        <v>3845</v>
      </c>
      <c r="B722" s="894" t="s">
        <v>3846</v>
      </c>
      <c r="C722" s="894" t="s">
        <v>3847</v>
      </c>
      <c r="D722" s="894" t="s">
        <v>3848</v>
      </c>
      <c r="E722" s="351">
        <v>490265.92</v>
      </c>
      <c r="F722" s="351">
        <v>129429.96</v>
      </c>
      <c r="G722" s="351">
        <v>360835.96</v>
      </c>
      <c r="H722" s="351">
        <v>0</v>
      </c>
      <c r="I722" s="894" t="s">
        <v>3771</v>
      </c>
      <c r="J722" s="894" t="s">
        <v>794</v>
      </c>
      <c r="K722" s="894" t="s">
        <v>795</v>
      </c>
      <c r="L722" s="894" t="s">
        <v>874</v>
      </c>
      <c r="M722" s="894" t="s">
        <v>875</v>
      </c>
      <c r="O722" s="894" t="s">
        <v>3849</v>
      </c>
      <c r="P722" s="894" t="s">
        <v>3850</v>
      </c>
      <c r="Q722" s="894" t="s">
        <v>3851</v>
      </c>
      <c r="R722" s="894" t="s">
        <v>3787</v>
      </c>
      <c r="S722" s="894" t="s">
        <v>779</v>
      </c>
      <c r="T722" s="894" t="s">
        <v>780</v>
      </c>
      <c r="U722" s="894" t="s">
        <v>877</v>
      </c>
      <c r="V722" s="894" t="s">
        <v>2287</v>
      </c>
      <c r="W722" s="894" t="s">
        <v>3771</v>
      </c>
      <c r="AA722" s="894" t="s">
        <v>801</v>
      </c>
    </row>
    <row r="723" hidden="1" spans="1:27">
      <c r="A723" s="894" t="s">
        <v>3852</v>
      </c>
      <c r="B723" s="894" t="s">
        <v>3853</v>
      </c>
      <c r="C723" s="894" t="s">
        <v>3854</v>
      </c>
      <c r="D723" s="894" t="s">
        <v>3855</v>
      </c>
      <c r="E723" s="351">
        <v>1854722.23</v>
      </c>
      <c r="F723" s="351">
        <v>489646.08</v>
      </c>
      <c r="G723" s="351">
        <v>1365076.15</v>
      </c>
      <c r="H723" s="351">
        <v>0</v>
      </c>
      <c r="I723" s="894" t="s">
        <v>3771</v>
      </c>
      <c r="J723" s="894" t="s">
        <v>794</v>
      </c>
      <c r="K723" s="894" t="s">
        <v>795</v>
      </c>
      <c r="L723" s="894" t="s">
        <v>874</v>
      </c>
      <c r="M723" s="894" t="s">
        <v>875</v>
      </c>
      <c r="O723" s="894" t="s">
        <v>3856</v>
      </c>
      <c r="P723" s="894" t="s">
        <v>3857</v>
      </c>
      <c r="Q723" s="894" t="s">
        <v>3858</v>
      </c>
      <c r="R723" s="894" t="s">
        <v>3787</v>
      </c>
      <c r="S723" s="894" t="s">
        <v>779</v>
      </c>
      <c r="T723" s="894" t="s">
        <v>780</v>
      </c>
      <c r="U723" s="894" t="s">
        <v>877</v>
      </c>
      <c r="V723" s="894" t="s">
        <v>2287</v>
      </c>
      <c r="W723" s="894" t="s">
        <v>3771</v>
      </c>
      <c r="AA723" s="894" t="s">
        <v>801</v>
      </c>
    </row>
    <row r="724" hidden="1" spans="1:27">
      <c r="A724" s="894" t="s">
        <v>3859</v>
      </c>
      <c r="B724" s="894" t="s">
        <v>3860</v>
      </c>
      <c r="C724" s="894" t="s">
        <v>3861</v>
      </c>
      <c r="D724" s="894" t="s">
        <v>3862</v>
      </c>
      <c r="E724" s="351">
        <v>2125991.96</v>
      </c>
      <c r="F724" s="351">
        <v>540480.32</v>
      </c>
      <c r="G724" s="351">
        <v>1585511.64</v>
      </c>
      <c r="H724" s="351">
        <v>0</v>
      </c>
      <c r="I724" s="894" t="s">
        <v>3771</v>
      </c>
      <c r="J724" s="894" t="s">
        <v>794</v>
      </c>
      <c r="K724" s="894" t="s">
        <v>795</v>
      </c>
      <c r="L724" s="894" t="s">
        <v>874</v>
      </c>
      <c r="M724" s="894" t="s">
        <v>875</v>
      </c>
      <c r="O724" s="894" t="s">
        <v>3863</v>
      </c>
      <c r="P724" s="894" t="s">
        <v>3864</v>
      </c>
      <c r="Q724" s="894" t="s">
        <v>3865</v>
      </c>
      <c r="R724" s="894" t="s">
        <v>3787</v>
      </c>
      <c r="S724" s="894" t="s">
        <v>779</v>
      </c>
      <c r="T724" s="894" t="s">
        <v>780</v>
      </c>
      <c r="U724" s="894" t="s">
        <v>877</v>
      </c>
      <c r="V724" s="894" t="s">
        <v>2287</v>
      </c>
      <c r="W724" s="894" t="s">
        <v>3771</v>
      </c>
      <c r="AA724" s="894" t="s">
        <v>801</v>
      </c>
    </row>
    <row r="725" hidden="1" spans="1:27">
      <c r="A725" s="894" t="s">
        <v>3866</v>
      </c>
      <c r="B725" s="894" t="s">
        <v>3867</v>
      </c>
      <c r="C725" s="894" t="s">
        <v>3868</v>
      </c>
      <c r="D725" s="894" t="s">
        <v>3869</v>
      </c>
      <c r="E725" s="351">
        <v>909676.99</v>
      </c>
      <c r="F725" s="351">
        <v>240154.2</v>
      </c>
      <c r="G725" s="351">
        <v>669522.79</v>
      </c>
      <c r="H725" s="351">
        <v>0</v>
      </c>
      <c r="I725" s="894" t="s">
        <v>3771</v>
      </c>
      <c r="J725" s="894" t="s">
        <v>794</v>
      </c>
      <c r="K725" s="894" t="s">
        <v>795</v>
      </c>
      <c r="L725" s="894" t="s">
        <v>874</v>
      </c>
      <c r="M725" s="894" t="s">
        <v>875</v>
      </c>
      <c r="O725" s="894" t="s">
        <v>3870</v>
      </c>
      <c r="P725" s="894" t="s">
        <v>3871</v>
      </c>
      <c r="Q725" s="894" t="s">
        <v>3872</v>
      </c>
      <c r="R725" s="894" t="s">
        <v>3787</v>
      </c>
      <c r="S725" s="894" t="s">
        <v>779</v>
      </c>
      <c r="T725" s="894" t="s">
        <v>780</v>
      </c>
      <c r="U725" s="894" t="s">
        <v>877</v>
      </c>
      <c r="V725" s="894" t="s">
        <v>2287</v>
      </c>
      <c r="W725" s="894" t="s">
        <v>3771</v>
      </c>
      <c r="AA725" s="894" t="s">
        <v>801</v>
      </c>
    </row>
    <row r="726" hidden="1" spans="1:27">
      <c r="A726" s="894" t="s">
        <v>3873</v>
      </c>
      <c r="B726" s="894" t="s">
        <v>3874</v>
      </c>
      <c r="C726" s="894" t="s">
        <v>3875</v>
      </c>
      <c r="E726" s="351">
        <v>1501186</v>
      </c>
      <c r="F726" s="351">
        <v>396312.84</v>
      </c>
      <c r="G726" s="351">
        <v>1104873.16</v>
      </c>
      <c r="H726" s="351">
        <v>0</v>
      </c>
      <c r="I726" s="894" t="s">
        <v>3771</v>
      </c>
      <c r="J726" s="894" t="s">
        <v>794</v>
      </c>
      <c r="K726" s="894" t="s">
        <v>795</v>
      </c>
      <c r="L726" s="894" t="s">
        <v>874</v>
      </c>
      <c r="M726" s="894" t="s">
        <v>875</v>
      </c>
      <c r="O726" s="894" t="s">
        <v>3876</v>
      </c>
      <c r="P726" s="894" t="s">
        <v>3877</v>
      </c>
      <c r="Q726" s="894" t="s">
        <v>3878</v>
      </c>
      <c r="R726" s="894" t="s">
        <v>3787</v>
      </c>
      <c r="S726" s="894" t="s">
        <v>779</v>
      </c>
      <c r="T726" s="894" t="s">
        <v>780</v>
      </c>
      <c r="U726" s="894" t="s">
        <v>877</v>
      </c>
      <c r="V726" s="894" t="s">
        <v>2287</v>
      </c>
      <c r="W726" s="894" t="s">
        <v>3771</v>
      </c>
      <c r="AA726" s="894" t="s">
        <v>801</v>
      </c>
    </row>
    <row r="727" hidden="1" spans="1:27">
      <c r="A727" s="894" t="s">
        <v>3879</v>
      </c>
      <c r="B727" s="894" t="s">
        <v>3880</v>
      </c>
      <c r="C727" s="894" t="s">
        <v>3881</v>
      </c>
      <c r="E727" s="351">
        <v>589470</v>
      </c>
      <c r="F727" s="351">
        <v>155620.08</v>
      </c>
      <c r="G727" s="351">
        <v>433849.92</v>
      </c>
      <c r="H727" s="351">
        <v>0</v>
      </c>
      <c r="I727" s="894" t="s">
        <v>3771</v>
      </c>
      <c r="J727" s="894" t="s">
        <v>794</v>
      </c>
      <c r="K727" s="894" t="s">
        <v>795</v>
      </c>
      <c r="L727" s="894" t="s">
        <v>874</v>
      </c>
      <c r="M727" s="894" t="s">
        <v>875</v>
      </c>
      <c r="O727" s="894" t="s">
        <v>3882</v>
      </c>
      <c r="P727" s="894" t="s">
        <v>3883</v>
      </c>
      <c r="Q727" s="894" t="s">
        <v>3884</v>
      </c>
      <c r="R727" s="894" t="s">
        <v>3787</v>
      </c>
      <c r="S727" s="894" t="s">
        <v>779</v>
      </c>
      <c r="T727" s="894" t="s">
        <v>780</v>
      </c>
      <c r="U727" s="894" t="s">
        <v>877</v>
      </c>
      <c r="V727" s="894" t="s">
        <v>2287</v>
      </c>
      <c r="W727" s="894" t="s">
        <v>3771</v>
      </c>
      <c r="AA727" s="894" t="s">
        <v>801</v>
      </c>
    </row>
    <row r="728" hidden="1" spans="1:27">
      <c r="A728" s="894" t="s">
        <v>3885</v>
      </c>
      <c r="B728" s="894" t="s">
        <v>3886</v>
      </c>
      <c r="C728" s="894" t="s">
        <v>3887</v>
      </c>
      <c r="E728" s="351">
        <v>499183</v>
      </c>
      <c r="F728" s="351">
        <v>131784.84</v>
      </c>
      <c r="G728" s="351">
        <v>367398.16</v>
      </c>
      <c r="H728" s="351">
        <v>0</v>
      </c>
      <c r="I728" s="894" t="s">
        <v>3771</v>
      </c>
      <c r="J728" s="894" t="s">
        <v>794</v>
      </c>
      <c r="K728" s="894" t="s">
        <v>795</v>
      </c>
      <c r="L728" s="894" t="s">
        <v>874</v>
      </c>
      <c r="M728" s="894" t="s">
        <v>875</v>
      </c>
      <c r="O728" s="894" t="s">
        <v>3888</v>
      </c>
      <c r="P728" s="894" t="s">
        <v>3889</v>
      </c>
      <c r="Q728" s="894" t="s">
        <v>3890</v>
      </c>
      <c r="R728" s="894" t="s">
        <v>3787</v>
      </c>
      <c r="S728" s="894" t="s">
        <v>779</v>
      </c>
      <c r="T728" s="894" t="s">
        <v>780</v>
      </c>
      <c r="U728" s="894" t="s">
        <v>877</v>
      </c>
      <c r="V728" s="894" t="s">
        <v>2287</v>
      </c>
      <c r="W728" s="894" t="s">
        <v>3771</v>
      </c>
      <c r="AA728" s="894" t="s">
        <v>801</v>
      </c>
    </row>
    <row r="729" hidden="1" spans="1:27">
      <c r="A729" s="894" t="s">
        <v>3891</v>
      </c>
      <c r="B729" s="894" t="s">
        <v>3892</v>
      </c>
      <c r="C729" s="894" t="s">
        <v>3893</v>
      </c>
      <c r="E729" s="351">
        <v>305000</v>
      </c>
      <c r="F729" s="351">
        <v>80520</v>
      </c>
      <c r="G729" s="351">
        <v>224480</v>
      </c>
      <c r="H729" s="351">
        <v>0</v>
      </c>
      <c r="I729" s="894" t="s">
        <v>3771</v>
      </c>
      <c r="J729" s="894" t="s">
        <v>794</v>
      </c>
      <c r="K729" s="894" t="s">
        <v>795</v>
      </c>
      <c r="L729" s="894" t="s">
        <v>874</v>
      </c>
      <c r="M729" s="894" t="s">
        <v>875</v>
      </c>
      <c r="O729" s="894" t="s">
        <v>3894</v>
      </c>
      <c r="P729" s="894" t="s">
        <v>3895</v>
      </c>
      <c r="Q729" s="894" t="s">
        <v>3896</v>
      </c>
      <c r="R729" s="894" t="s">
        <v>3787</v>
      </c>
      <c r="S729" s="894" t="s">
        <v>779</v>
      </c>
      <c r="T729" s="894" t="s">
        <v>780</v>
      </c>
      <c r="U729" s="894" t="s">
        <v>877</v>
      </c>
      <c r="V729" s="894" t="s">
        <v>2287</v>
      </c>
      <c r="W729" s="894" t="s">
        <v>3771</v>
      </c>
      <c r="AA729" s="894" t="s">
        <v>801</v>
      </c>
    </row>
    <row r="730" hidden="1" spans="1:27">
      <c r="A730" s="894" t="s">
        <v>3897</v>
      </c>
      <c r="B730" s="894" t="s">
        <v>3898</v>
      </c>
      <c r="C730" s="894" t="s">
        <v>3899</v>
      </c>
      <c r="E730" s="351">
        <v>9885327.69</v>
      </c>
      <c r="F730" s="351">
        <v>2449375.7</v>
      </c>
      <c r="G730" s="351">
        <v>7435951.99</v>
      </c>
      <c r="H730" s="351">
        <v>0</v>
      </c>
      <c r="I730" s="894" t="s">
        <v>3771</v>
      </c>
      <c r="J730" s="894" t="s">
        <v>794</v>
      </c>
      <c r="K730" s="894" t="s">
        <v>795</v>
      </c>
      <c r="L730" s="894" t="s">
        <v>874</v>
      </c>
      <c r="M730" s="894" t="s">
        <v>875</v>
      </c>
      <c r="O730" s="894" t="s">
        <v>3900</v>
      </c>
      <c r="P730" s="894" t="s">
        <v>3901</v>
      </c>
      <c r="Q730" s="894" t="s">
        <v>3902</v>
      </c>
      <c r="R730" s="894" t="s">
        <v>3787</v>
      </c>
      <c r="S730" s="894" t="s">
        <v>779</v>
      </c>
      <c r="T730" s="894" t="s">
        <v>780</v>
      </c>
      <c r="U730" s="894" t="s">
        <v>877</v>
      </c>
      <c r="V730" s="894" t="s">
        <v>2287</v>
      </c>
      <c r="W730" s="894" t="s">
        <v>3771</v>
      </c>
      <c r="AA730" s="894" t="s">
        <v>801</v>
      </c>
    </row>
    <row r="731" hidden="1" spans="1:27">
      <c r="A731" s="894" t="s">
        <v>3903</v>
      </c>
      <c r="B731" s="894" t="s">
        <v>3904</v>
      </c>
      <c r="C731" s="894" t="s">
        <v>3905</v>
      </c>
      <c r="E731" s="351">
        <v>3943632.33</v>
      </c>
      <c r="F731" s="351">
        <v>1041118.32</v>
      </c>
      <c r="G731" s="351">
        <v>2902514.01</v>
      </c>
      <c r="H731" s="351">
        <v>0</v>
      </c>
      <c r="I731" s="894" t="s">
        <v>3771</v>
      </c>
      <c r="J731" s="894" t="s">
        <v>794</v>
      </c>
      <c r="K731" s="894" t="s">
        <v>795</v>
      </c>
      <c r="L731" s="894" t="s">
        <v>874</v>
      </c>
      <c r="M731" s="894" t="s">
        <v>875</v>
      </c>
      <c r="O731" s="894" t="s">
        <v>3906</v>
      </c>
      <c r="P731" s="894" t="s">
        <v>3907</v>
      </c>
      <c r="Q731" s="894" t="s">
        <v>3908</v>
      </c>
      <c r="R731" s="894" t="s">
        <v>3787</v>
      </c>
      <c r="S731" s="894" t="s">
        <v>779</v>
      </c>
      <c r="T731" s="894" t="s">
        <v>780</v>
      </c>
      <c r="U731" s="894" t="s">
        <v>877</v>
      </c>
      <c r="V731" s="894" t="s">
        <v>2287</v>
      </c>
      <c r="W731" s="894" t="s">
        <v>3771</v>
      </c>
      <c r="AA731" s="894" t="s">
        <v>801</v>
      </c>
    </row>
    <row r="732" hidden="1" spans="1:27">
      <c r="A732" s="894" t="s">
        <v>3909</v>
      </c>
      <c r="B732" s="894" t="s">
        <v>3910</v>
      </c>
      <c r="C732" s="894" t="s">
        <v>3911</v>
      </c>
      <c r="E732" s="351">
        <v>720160</v>
      </c>
      <c r="F732" s="351">
        <v>190122.24</v>
      </c>
      <c r="G732" s="351">
        <v>530037.76</v>
      </c>
      <c r="H732" s="351">
        <v>0</v>
      </c>
      <c r="I732" s="894" t="s">
        <v>3771</v>
      </c>
      <c r="J732" s="894" t="s">
        <v>794</v>
      </c>
      <c r="K732" s="894" t="s">
        <v>795</v>
      </c>
      <c r="L732" s="894" t="s">
        <v>874</v>
      </c>
      <c r="M732" s="894" t="s">
        <v>875</v>
      </c>
      <c r="O732" s="894" t="s">
        <v>3912</v>
      </c>
      <c r="P732" s="894" t="s">
        <v>3913</v>
      </c>
      <c r="Q732" s="894" t="s">
        <v>3914</v>
      </c>
      <c r="R732" s="894" t="s">
        <v>3787</v>
      </c>
      <c r="S732" s="894" t="s">
        <v>779</v>
      </c>
      <c r="T732" s="894" t="s">
        <v>780</v>
      </c>
      <c r="U732" s="894" t="s">
        <v>877</v>
      </c>
      <c r="V732" s="894" t="s">
        <v>2287</v>
      </c>
      <c r="W732" s="894" t="s">
        <v>3771</v>
      </c>
      <c r="AA732" s="894" t="s">
        <v>801</v>
      </c>
    </row>
    <row r="733" hidden="1" spans="1:27">
      <c r="A733" s="894" t="s">
        <v>3915</v>
      </c>
      <c r="B733" s="894" t="s">
        <v>3916</v>
      </c>
      <c r="C733" s="894" t="s">
        <v>3917</v>
      </c>
      <c r="E733" s="351">
        <v>1253490.63</v>
      </c>
      <c r="F733" s="351">
        <v>316183.54</v>
      </c>
      <c r="G733" s="351">
        <v>937307.09</v>
      </c>
      <c r="H733" s="351">
        <v>0</v>
      </c>
      <c r="I733" s="894" t="s">
        <v>3771</v>
      </c>
      <c r="J733" s="894" t="s">
        <v>794</v>
      </c>
      <c r="K733" s="894" t="s">
        <v>795</v>
      </c>
      <c r="L733" s="894" t="s">
        <v>874</v>
      </c>
      <c r="M733" s="894" t="s">
        <v>875</v>
      </c>
      <c r="O733" s="894" t="s">
        <v>3918</v>
      </c>
      <c r="P733" s="894" t="s">
        <v>3919</v>
      </c>
      <c r="Q733" s="894" t="s">
        <v>3920</v>
      </c>
      <c r="R733" s="894" t="s">
        <v>3787</v>
      </c>
      <c r="S733" s="894" t="s">
        <v>779</v>
      </c>
      <c r="T733" s="894" t="s">
        <v>780</v>
      </c>
      <c r="U733" s="894" t="s">
        <v>877</v>
      </c>
      <c r="V733" s="894" t="s">
        <v>2287</v>
      </c>
      <c r="W733" s="894" t="s">
        <v>3771</v>
      </c>
      <c r="AA733" s="894" t="s">
        <v>801</v>
      </c>
    </row>
    <row r="734" hidden="1" spans="1:27">
      <c r="A734" s="894" t="s">
        <v>3921</v>
      </c>
      <c r="B734" s="894" t="s">
        <v>3922</v>
      </c>
      <c r="C734" s="894" t="s">
        <v>3923</v>
      </c>
      <c r="E734" s="351">
        <v>261007</v>
      </c>
      <c r="F734" s="351">
        <v>68905.32</v>
      </c>
      <c r="G734" s="351">
        <v>192101.68</v>
      </c>
      <c r="H734" s="351">
        <v>0</v>
      </c>
      <c r="I734" s="894" t="s">
        <v>3771</v>
      </c>
      <c r="J734" s="894" t="s">
        <v>794</v>
      </c>
      <c r="K734" s="894" t="s">
        <v>795</v>
      </c>
      <c r="L734" s="894" t="s">
        <v>874</v>
      </c>
      <c r="M734" s="894" t="s">
        <v>875</v>
      </c>
      <c r="O734" s="894" t="s">
        <v>3924</v>
      </c>
      <c r="P734" s="894" t="s">
        <v>3925</v>
      </c>
      <c r="Q734" s="894" t="s">
        <v>3926</v>
      </c>
      <c r="R734" s="894" t="s">
        <v>3787</v>
      </c>
      <c r="S734" s="894" t="s">
        <v>779</v>
      </c>
      <c r="T734" s="894" t="s">
        <v>780</v>
      </c>
      <c r="U734" s="894" t="s">
        <v>877</v>
      </c>
      <c r="V734" s="894" t="s">
        <v>2287</v>
      </c>
      <c r="W734" s="894" t="s">
        <v>3771</v>
      </c>
      <c r="AA734" s="894" t="s">
        <v>801</v>
      </c>
    </row>
    <row r="735" hidden="1" spans="1:27">
      <c r="A735" s="894" t="s">
        <v>3927</v>
      </c>
      <c r="B735" s="894" t="s">
        <v>3928</v>
      </c>
      <c r="C735" s="894" t="s">
        <v>3929</v>
      </c>
      <c r="E735" s="351">
        <v>501817.16</v>
      </c>
      <c r="F735" s="351">
        <v>132479.16</v>
      </c>
      <c r="G735" s="351">
        <v>369338</v>
      </c>
      <c r="H735" s="351">
        <v>0</v>
      </c>
      <c r="I735" s="894" t="s">
        <v>3771</v>
      </c>
      <c r="J735" s="894" t="s">
        <v>794</v>
      </c>
      <c r="K735" s="894" t="s">
        <v>795</v>
      </c>
      <c r="L735" s="894" t="s">
        <v>874</v>
      </c>
      <c r="M735" s="894" t="s">
        <v>875</v>
      </c>
      <c r="O735" s="894" t="s">
        <v>3930</v>
      </c>
      <c r="P735" s="894" t="s">
        <v>3931</v>
      </c>
      <c r="Q735" s="894" t="s">
        <v>3932</v>
      </c>
      <c r="R735" s="894" t="s">
        <v>3787</v>
      </c>
      <c r="S735" s="894" t="s">
        <v>779</v>
      </c>
      <c r="T735" s="894" t="s">
        <v>780</v>
      </c>
      <c r="U735" s="894" t="s">
        <v>877</v>
      </c>
      <c r="V735" s="894" t="s">
        <v>2287</v>
      </c>
      <c r="W735" s="894" t="s">
        <v>3771</v>
      </c>
      <c r="AA735" s="894" t="s">
        <v>801</v>
      </c>
    </row>
    <row r="736" hidden="1" spans="1:27">
      <c r="A736" s="894" t="s">
        <v>3933</v>
      </c>
      <c r="B736" s="894" t="s">
        <v>3934</v>
      </c>
      <c r="C736" s="894" t="s">
        <v>3935</v>
      </c>
      <c r="E736" s="351">
        <v>16155</v>
      </c>
      <c r="F736" s="351">
        <v>4006.44</v>
      </c>
      <c r="G736" s="351">
        <v>0</v>
      </c>
      <c r="H736" s="351">
        <v>12148.56</v>
      </c>
      <c r="I736" s="894" t="s">
        <v>3771</v>
      </c>
      <c r="J736" s="894" t="s">
        <v>794</v>
      </c>
      <c r="K736" s="894" t="s">
        <v>795</v>
      </c>
      <c r="L736" s="894" t="s">
        <v>874</v>
      </c>
      <c r="M736" s="894" t="s">
        <v>875</v>
      </c>
      <c r="O736" s="894" t="s">
        <v>777</v>
      </c>
      <c r="P736" s="894" t="s">
        <v>3936</v>
      </c>
      <c r="Q736" s="894" t="s">
        <v>3937</v>
      </c>
      <c r="R736" s="894" t="s">
        <v>3787</v>
      </c>
      <c r="S736" s="894" t="s">
        <v>779</v>
      </c>
      <c r="T736" s="894" t="s">
        <v>780</v>
      </c>
      <c r="U736" s="894" t="s">
        <v>877</v>
      </c>
      <c r="V736" s="894" t="s">
        <v>2287</v>
      </c>
      <c r="W736" s="894" t="s">
        <v>3771</v>
      </c>
      <c r="AA736" s="894" t="s">
        <v>801</v>
      </c>
    </row>
    <row r="737" spans="1:27">
      <c r="A737" s="894" t="s">
        <v>3938</v>
      </c>
      <c r="B737" s="894" t="s">
        <v>3939</v>
      </c>
      <c r="C737" s="894" t="s">
        <v>3940</v>
      </c>
      <c r="D737" s="894" t="s">
        <v>3941</v>
      </c>
      <c r="E737" s="351">
        <v>9401.71</v>
      </c>
      <c r="F737" s="351">
        <v>9025.64</v>
      </c>
      <c r="G737" s="351">
        <v>376.07</v>
      </c>
      <c r="H737" s="351">
        <v>0</v>
      </c>
      <c r="I737" s="894" t="s">
        <v>3771</v>
      </c>
      <c r="J737" s="894" t="s">
        <v>839</v>
      </c>
      <c r="K737" s="894" t="s">
        <v>1025</v>
      </c>
      <c r="L737" s="894" t="s">
        <v>958</v>
      </c>
      <c r="M737" s="894" t="s">
        <v>1127</v>
      </c>
      <c r="O737" s="894" t="s">
        <v>777</v>
      </c>
      <c r="P737" s="894" t="s">
        <v>777</v>
      </c>
      <c r="Q737" s="894" t="s">
        <v>2339</v>
      </c>
      <c r="R737" s="894" t="s">
        <v>839</v>
      </c>
      <c r="S737" s="894" t="s">
        <v>779</v>
      </c>
      <c r="T737" s="894" t="s">
        <v>780</v>
      </c>
      <c r="U737" s="894" t="s">
        <v>781</v>
      </c>
      <c r="V737" s="894" t="s">
        <v>2287</v>
      </c>
      <c r="W737" s="894" t="s">
        <v>3771</v>
      </c>
      <c r="AA737" s="894" t="s">
        <v>1029</v>
      </c>
    </row>
    <row r="738" hidden="1" spans="1:27">
      <c r="A738" s="894" t="s">
        <v>3942</v>
      </c>
      <c r="B738" s="894" t="s">
        <v>3943</v>
      </c>
      <c r="C738" s="894" t="s">
        <v>737</v>
      </c>
      <c r="E738" s="351">
        <v>2915</v>
      </c>
      <c r="F738" s="351">
        <v>2798.4</v>
      </c>
      <c r="G738" s="351">
        <v>116.6</v>
      </c>
      <c r="H738" s="351">
        <v>0</v>
      </c>
      <c r="I738" s="894" t="s">
        <v>3771</v>
      </c>
      <c r="J738" s="894" t="s">
        <v>773</v>
      </c>
      <c r="K738" s="894" t="s">
        <v>774</v>
      </c>
      <c r="L738" s="894" t="s">
        <v>841</v>
      </c>
      <c r="M738" s="894" t="s">
        <v>3944</v>
      </c>
      <c r="O738" s="894" t="s">
        <v>777</v>
      </c>
      <c r="P738" s="894" t="s">
        <v>777</v>
      </c>
      <c r="Q738" s="894" t="s">
        <v>3945</v>
      </c>
      <c r="R738" s="894" t="s">
        <v>773</v>
      </c>
      <c r="S738" s="894" t="s">
        <v>779</v>
      </c>
      <c r="T738" s="894" t="s">
        <v>780</v>
      </c>
      <c r="U738" s="894" t="s">
        <v>781</v>
      </c>
      <c r="V738" s="894" t="s">
        <v>951</v>
      </c>
      <c r="W738" s="894" t="s">
        <v>3946</v>
      </c>
      <c r="AA738" s="894" t="s">
        <v>784</v>
      </c>
    </row>
    <row r="739" spans="1:27">
      <c r="A739" s="894" t="s">
        <v>3947</v>
      </c>
      <c r="B739" s="894" t="s">
        <v>3948</v>
      </c>
      <c r="C739" s="894" t="s">
        <v>3949</v>
      </c>
      <c r="D739" s="894" t="s">
        <v>3950</v>
      </c>
      <c r="E739" s="351">
        <v>39316.25</v>
      </c>
      <c r="F739" s="351">
        <v>37743.6</v>
      </c>
      <c r="G739" s="351">
        <v>1572.65</v>
      </c>
      <c r="H739" s="351">
        <v>0</v>
      </c>
      <c r="I739" s="894" t="s">
        <v>3951</v>
      </c>
      <c r="J739" s="894" t="s">
        <v>839</v>
      </c>
      <c r="K739" s="894" t="s">
        <v>1025</v>
      </c>
      <c r="L739" s="894" t="s">
        <v>958</v>
      </c>
      <c r="M739" s="894" t="s">
        <v>1127</v>
      </c>
      <c r="O739" s="894" t="s">
        <v>777</v>
      </c>
      <c r="P739" s="894" t="s">
        <v>777</v>
      </c>
      <c r="Q739" s="894" t="s">
        <v>3952</v>
      </c>
      <c r="R739" s="894" t="s">
        <v>839</v>
      </c>
      <c r="S739" s="894" t="s">
        <v>779</v>
      </c>
      <c r="T739" s="894" t="s">
        <v>780</v>
      </c>
      <c r="U739" s="894" t="s">
        <v>781</v>
      </c>
      <c r="V739" s="894" t="s">
        <v>2287</v>
      </c>
      <c r="W739" s="894" t="s">
        <v>3951</v>
      </c>
      <c r="AA739" s="894" t="s">
        <v>1029</v>
      </c>
    </row>
    <row r="740" hidden="1" spans="1:27">
      <c r="A740" s="894" t="s">
        <v>3953</v>
      </c>
      <c r="B740" s="894" t="s">
        <v>3954</v>
      </c>
      <c r="C740" s="894" t="s">
        <v>3955</v>
      </c>
      <c r="E740" s="351">
        <v>254342</v>
      </c>
      <c r="F740" s="351">
        <v>244168.32</v>
      </c>
      <c r="G740" s="351">
        <v>10173.68</v>
      </c>
      <c r="H740" s="351">
        <v>0</v>
      </c>
      <c r="I740" s="894" t="s">
        <v>3956</v>
      </c>
      <c r="J740" s="894" t="s">
        <v>3957</v>
      </c>
      <c r="K740" s="894" t="s">
        <v>3955</v>
      </c>
      <c r="L740" s="894" t="s">
        <v>874</v>
      </c>
      <c r="M740" s="894" t="s">
        <v>1127</v>
      </c>
      <c r="N740" s="894" t="s">
        <v>3958</v>
      </c>
      <c r="O740" s="894" t="s">
        <v>777</v>
      </c>
      <c r="P740" s="894" t="s">
        <v>777</v>
      </c>
      <c r="Q740" s="894" t="s">
        <v>3959</v>
      </c>
      <c r="R740" s="894" t="s">
        <v>3957</v>
      </c>
      <c r="S740" s="894" t="s">
        <v>779</v>
      </c>
      <c r="T740" s="894" t="s">
        <v>780</v>
      </c>
      <c r="U740" s="894" t="s">
        <v>877</v>
      </c>
      <c r="V740" s="894" t="s">
        <v>951</v>
      </c>
      <c r="W740" s="894" t="s">
        <v>3960</v>
      </c>
      <c r="AA740" s="894" t="s">
        <v>3961</v>
      </c>
    </row>
    <row r="741" spans="1:27">
      <c r="A741" s="894" t="s">
        <v>3962</v>
      </c>
      <c r="B741" s="894" t="s">
        <v>3963</v>
      </c>
      <c r="C741" s="894" t="s">
        <v>3964</v>
      </c>
      <c r="D741" s="894" t="s">
        <v>3965</v>
      </c>
      <c r="E741" s="351">
        <v>444444.5</v>
      </c>
      <c r="F741" s="351">
        <v>426666.72</v>
      </c>
      <c r="G741" s="351">
        <v>4050</v>
      </c>
      <c r="H741" s="351">
        <v>13727.78</v>
      </c>
      <c r="I741" s="894" t="s">
        <v>3966</v>
      </c>
      <c r="J741" s="894" t="s">
        <v>839</v>
      </c>
      <c r="K741" s="894" t="s">
        <v>1025</v>
      </c>
      <c r="L741" s="894" t="s">
        <v>958</v>
      </c>
      <c r="M741" s="894" t="s">
        <v>1127</v>
      </c>
      <c r="O741" s="894" t="s">
        <v>777</v>
      </c>
      <c r="P741" s="894" t="s">
        <v>777</v>
      </c>
      <c r="Q741" s="894" t="s">
        <v>3967</v>
      </c>
      <c r="R741" s="894" t="s">
        <v>839</v>
      </c>
      <c r="S741" s="894" t="s">
        <v>779</v>
      </c>
      <c r="T741" s="894" t="s">
        <v>780</v>
      </c>
      <c r="U741" s="894" t="s">
        <v>781</v>
      </c>
      <c r="V741" s="894" t="s">
        <v>2287</v>
      </c>
      <c r="W741" s="894" t="s">
        <v>3966</v>
      </c>
      <c r="AA741" s="894" t="s">
        <v>1029</v>
      </c>
    </row>
    <row r="742" hidden="1" spans="1:27">
      <c r="A742" s="894" t="s">
        <v>3968</v>
      </c>
      <c r="B742" s="894" t="s">
        <v>590</v>
      </c>
      <c r="C742" s="894" t="s">
        <v>591</v>
      </c>
      <c r="D742" s="894" t="s">
        <v>592</v>
      </c>
      <c r="E742" s="351">
        <v>4264.96</v>
      </c>
      <c r="F742" s="351">
        <v>4094.36</v>
      </c>
      <c r="G742" s="351">
        <v>170.6</v>
      </c>
      <c r="H742" s="351">
        <v>0</v>
      </c>
      <c r="I742" s="894" t="s">
        <v>3969</v>
      </c>
      <c r="J742" s="894" t="s">
        <v>773</v>
      </c>
      <c r="K742" s="894" t="s">
        <v>631</v>
      </c>
      <c r="L742" s="894" t="s">
        <v>3970</v>
      </c>
      <c r="M742" s="894" t="s">
        <v>3971</v>
      </c>
      <c r="O742" s="894" t="s">
        <v>777</v>
      </c>
      <c r="P742" s="894" t="s">
        <v>777</v>
      </c>
      <c r="Q742" s="894" t="s">
        <v>3972</v>
      </c>
      <c r="R742" s="894" t="s">
        <v>773</v>
      </c>
      <c r="S742" s="894" t="s">
        <v>779</v>
      </c>
      <c r="T742" s="894" t="s">
        <v>780</v>
      </c>
      <c r="U742" s="894" t="s">
        <v>781</v>
      </c>
      <c r="V742" s="894" t="s">
        <v>2287</v>
      </c>
      <c r="W742" s="894" t="s">
        <v>3969</v>
      </c>
      <c r="AA742" s="894" t="s">
        <v>967</v>
      </c>
    </row>
    <row r="743" hidden="1" spans="1:27">
      <c r="A743" s="894" t="s">
        <v>3973</v>
      </c>
      <c r="B743" s="894" t="s">
        <v>3974</v>
      </c>
      <c r="C743" s="894" t="s">
        <v>3975</v>
      </c>
      <c r="D743" s="894" t="s">
        <v>3976</v>
      </c>
      <c r="E743" s="351">
        <v>1666.67</v>
      </c>
      <c r="F743" s="351">
        <v>1600</v>
      </c>
      <c r="G743" s="351">
        <v>66.67</v>
      </c>
      <c r="H743" s="351">
        <v>0</v>
      </c>
      <c r="I743" s="894" t="s">
        <v>3977</v>
      </c>
      <c r="J743" s="894" t="s">
        <v>773</v>
      </c>
      <c r="K743" s="894" t="s">
        <v>646</v>
      </c>
      <c r="L743" s="894" t="s">
        <v>2081</v>
      </c>
      <c r="M743" s="894" t="s">
        <v>1461</v>
      </c>
      <c r="O743" s="894" t="s">
        <v>777</v>
      </c>
      <c r="P743" s="894" t="s">
        <v>777</v>
      </c>
      <c r="Q743" s="894" t="s">
        <v>3978</v>
      </c>
      <c r="R743" s="894" t="s">
        <v>773</v>
      </c>
      <c r="S743" s="894" t="s">
        <v>779</v>
      </c>
      <c r="T743" s="894" t="s">
        <v>780</v>
      </c>
      <c r="U743" s="894" t="s">
        <v>781</v>
      </c>
      <c r="V743" s="894" t="s">
        <v>2287</v>
      </c>
      <c r="W743" s="894" t="s">
        <v>3977</v>
      </c>
      <c r="AA743" s="894" t="s">
        <v>917</v>
      </c>
    </row>
    <row r="744" spans="1:27">
      <c r="A744" s="894" t="s">
        <v>3979</v>
      </c>
      <c r="B744" s="894" t="s">
        <v>3980</v>
      </c>
      <c r="C744" s="894" t="s">
        <v>3981</v>
      </c>
      <c r="D744" s="894" t="s">
        <v>3982</v>
      </c>
      <c r="E744" s="351">
        <v>7606.84</v>
      </c>
      <c r="F744" s="351">
        <v>7302.57</v>
      </c>
      <c r="G744" s="351">
        <v>56</v>
      </c>
      <c r="H744" s="351">
        <v>248.27</v>
      </c>
      <c r="I744" s="894" t="s">
        <v>3983</v>
      </c>
      <c r="J744" s="894" t="s">
        <v>839</v>
      </c>
      <c r="K744" s="894" t="s">
        <v>1025</v>
      </c>
      <c r="L744" s="894" t="s">
        <v>958</v>
      </c>
      <c r="M744" s="894" t="s">
        <v>2517</v>
      </c>
      <c r="O744" s="894" t="s">
        <v>777</v>
      </c>
      <c r="P744" s="894" t="s">
        <v>777</v>
      </c>
      <c r="Q744" s="894" t="s">
        <v>2958</v>
      </c>
      <c r="R744" s="894" t="s">
        <v>839</v>
      </c>
      <c r="S744" s="894" t="s">
        <v>779</v>
      </c>
      <c r="T744" s="894" t="s">
        <v>780</v>
      </c>
      <c r="U744" s="894" t="s">
        <v>781</v>
      </c>
      <c r="V744" s="894" t="s">
        <v>2287</v>
      </c>
      <c r="W744" s="894" t="s">
        <v>3983</v>
      </c>
      <c r="AA744" s="894" t="s">
        <v>1029</v>
      </c>
    </row>
    <row r="745" hidden="1" spans="1:27">
      <c r="A745" s="894" t="s">
        <v>3984</v>
      </c>
      <c r="B745" s="894" t="s">
        <v>3985</v>
      </c>
      <c r="C745" s="894" t="s">
        <v>3986</v>
      </c>
      <c r="E745" s="351">
        <v>5495.73</v>
      </c>
      <c r="F745" s="351">
        <v>5275.9</v>
      </c>
      <c r="G745" s="351">
        <v>150</v>
      </c>
      <c r="H745" s="351">
        <v>69.83</v>
      </c>
      <c r="I745" s="894" t="s">
        <v>3987</v>
      </c>
      <c r="J745" s="894" t="s">
        <v>773</v>
      </c>
      <c r="K745" s="894" t="s">
        <v>631</v>
      </c>
      <c r="L745" s="894" t="s">
        <v>775</v>
      </c>
      <c r="M745" s="894" t="s">
        <v>3988</v>
      </c>
      <c r="O745" s="894" t="s">
        <v>777</v>
      </c>
      <c r="P745" s="894" t="s">
        <v>777</v>
      </c>
      <c r="Q745" s="894" t="s">
        <v>3989</v>
      </c>
      <c r="R745" s="894" t="s">
        <v>773</v>
      </c>
      <c r="S745" s="894" t="s">
        <v>779</v>
      </c>
      <c r="T745" s="894" t="s">
        <v>780</v>
      </c>
      <c r="U745" s="894" t="s">
        <v>781</v>
      </c>
      <c r="V745" s="894" t="s">
        <v>2287</v>
      </c>
      <c r="W745" s="894" t="s">
        <v>3987</v>
      </c>
      <c r="AA745" s="894" t="s">
        <v>967</v>
      </c>
    </row>
    <row r="746" spans="1:27">
      <c r="A746" s="894" t="s">
        <v>3990</v>
      </c>
      <c r="B746" s="894" t="s">
        <v>3991</v>
      </c>
      <c r="C746" s="894" t="s">
        <v>3992</v>
      </c>
      <c r="D746" s="894" t="s">
        <v>3993</v>
      </c>
      <c r="E746" s="351">
        <v>2717.95</v>
      </c>
      <c r="F746" s="351">
        <v>2609.23</v>
      </c>
      <c r="G746" s="351">
        <v>108.72</v>
      </c>
      <c r="H746" s="351">
        <v>0</v>
      </c>
      <c r="I746" s="894" t="s">
        <v>3994</v>
      </c>
      <c r="J746" s="894" t="s">
        <v>839</v>
      </c>
      <c r="K746" s="894" t="s">
        <v>1091</v>
      </c>
      <c r="L746" s="894" t="s">
        <v>874</v>
      </c>
      <c r="M746" s="894" t="s">
        <v>3995</v>
      </c>
      <c r="O746" s="894" t="s">
        <v>777</v>
      </c>
      <c r="P746" s="894" t="s">
        <v>777</v>
      </c>
      <c r="Q746" s="894" t="s">
        <v>3996</v>
      </c>
      <c r="R746" s="894" t="s">
        <v>839</v>
      </c>
      <c r="S746" s="894" t="s">
        <v>779</v>
      </c>
      <c r="T746" s="894" t="s">
        <v>780</v>
      </c>
      <c r="U746" s="894" t="s">
        <v>781</v>
      </c>
      <c r="V746" s="894" t="s">
        <v>2287</v>
      </c>
      <c r="W746" s="894" t="s">
        <v>3994</v>
      </c>
      <c r="AA746" s="894" t="s">
        <v>1093</v>
      </c>
    </row>
    <row r="747" spans="1:27">
      <c r="A747" s="894" t="s">
        <v>3997</v>
      </c>
      <c r="B747" s="894" t="s">
        <v>3998</v>
      </c>
      <c r="C747" s="894" t="s">
        <v>3999</v>
      </c>
      <c r="D747" s="894" t="s">
        <v>4000</v>
      </c>
      <c r="E747" s="351">
        <v>23931.63</v>
      </c>
      <c r="F747" s="351">
        <v>22974.36</v>
      </c>
      <c r="G747" s="351">
        <v>957.27</v>
      </c>
      <c r="H747" s="351">
        <v>0</v>
      </c>
      <c r="I747" s="894" t="s">
        <v>3994</v>
      </c>
      <c r="J747" s="894" t="s">
        <v>839</v>
      </c>
      <c r="K747" s="894" t="s">
        <v>1025</v>
      </c>
      <c r="L747" s="894" t="s">
        <v>958</v>
      </c>
      <c r="M747" s="894" t="s">
        <v>4001</v>
      </c>
      <c r="O747" s="894" t="s">
        <v>777</v>
      </c>
      <c r="P747" s="894" t="s">
        <v>777</v>
      </c>
      <c r="Q747" s="894" t="s">
        <v>4002</v>
      </c>
      <c r="R747" s="894" t="s">
        <v>839</v>
      </c>
      <c r="S747" s="894" t="s">
        <v>779</v>
      </c>
      <c r="T747" s="894" t="s">
        <v>780</v>
      </c>
      <c r="U747" s="894" t="s">
        <v>781</v>
      </c>
      <c r="V747" s="894" t="s">
        <v>2287</v>
      </c>
      <c r="W747" s="894" t="s">
        <v>3994</v>
      </c>
      <c r="AA747" s="894" t="s">
        <v>1029</v>
      </c>
    </row>
    <row r="748" hidden="1" spans="1:27">
      <c r="A748" s="894" t="s">
        <v>4003</v>
      </c>
      <c r="B748" s="894" t="s">
        <v>4004</v>
      </c>
      <c r="C748" s="894" t="s">
        <v>674</v>
      </c>
      <c r="D748" s="894" t="s">
        <v>4005</v>
      </c>
      <c r="E748" s="351">
        <v>4700.85</v>
      </c>
      <c r="F748" s="351">
        <v>4512.82</v>
      </c>
      <c r="G748" s="351">
        <v>188.03</v>
      </c>
      <c r="H748" s="351">
        <v>0</v>
      </c>
      <c r="I748" s="894" t="s">
        <v>4006</v>
      </c>
      <c r="J748" s="894" t="s">
        <v>773</v>
      </c>
      <c r="K748" s="894" t="s">
        <v>807</v>
      </c>
      <c r="L748" s="894" t="s">
        <v>826</v>
      </c>
      <c r="M748" s="894" t="s">
        <v>4007</v>
      </c>
      <c r="O748" s="894" t="s">
        <v>777</v>
      </c>
      <c r="P748" s="894" t="s">
        <v>777</v>
      </c>
      <c r="Q748" s="894" t="s">
        <v>4008</v>
      </c>
      <c r="R748" s="894" t="s">
        <v>773</v>
      </c>
      <c r="S748" s="894" t="s">
        <v>779</v>
      </c>
      <c r="T748" s="894" t="s">
        <v>780</v>
      </c>
      <c r="U748" s="894" t="s">
        <v>781</v>
      </c>
      <c r="V748" s="894" t="s">
        <v>2287</v>
      </c>
      <c r="W748" s="894" t="s">
        <v>4006</v>
      </c>
      <c r="AA748" s="894" t="s">
        <v>808</v>
      </c>
    </row>
    <row r="749" hidden="1" spans="1:27">
      <c r="A749" s="894" t="s">
        <v>4009</v>
      </c>
      <c r="B749" s="894" t="s">
        <v>704</v>
      </c>
      <c r="C749" s="894" t="s">
        <v>646</v>
      </c>
      <c r="E749" s="351">
        <v>1666.67</v>
      </c>
      <c r="F749" s="351">
        <v>1600</v>
      </c>
      <c r="G749" s="351">
        <v>66.67</v>
      </c>
      <c r="H749" s="351">
        <v>0</v>
      </c>
      <c r="I749" s="894" t="s">
        <v>4006</v>
      </c>
      <c r="J749" s="894" t="s">
        <v>773</v>
      </c>
      <c r="K749" s="894" t="s">
        <v>646</v>
      </c>
      <c r="L749" s="894" t="s">
        <v>874</v>
      </c>
      <c r="M749" s="894" t="s">
        <v>4010</v>
      </c>
      <c r="O749" s="894" t="s">
        <v>777</v>
      </c>
      <c r="P749" s="894" t="s">
        <v>777</v>
      </c>
      <c r="Q749" s="894" t="s">
        <v>3978</v>
      </c>
      <c r="R749" s="894" t="s">
        <v>773</v>
      </c>
      <c r="S749" s="894" t="s">
        <v>779</v>
      </c>
      <c r="T749" s="894" t="s">
        <v>780</v>
      </c>
      <c r="U749" s="894" t="s">
        <v>781</v>
      </c>
      <c r="V749" s="894" t="s">
        <v>2287</v>
      </c>
      <c r="W749" s="894" t="s">
        <v>4006</v>
      </c>
      <c r="AA749" s="894" t="s">
        <v>917</v>
      </c>
    </row>
    <row r="750" hidden="1" spans="1:27">
      <c r="A750" s="894" t="s">
        <v>4011</v>
      </c>
      <c r="B750" s="894" t="s">
        <v>4012</v>
      </c>
      <c r="C750" s="894" t="s">
        <v>4013</v>
      </c>
      <c r="D750" s="894" t="s">
        <v>4014</v>
      </c>
      <c r="E750" s="351">
        <v>1452.99</v>
      </c>
      <c r="F750" s="351">
        <v>1394.87</v>
      </c>
      <c r="G750" s="351">
        <v>58.12</v>
      </c>
      <c r="H750" s="351">
        <v>0</v>
      </c>
      <c r="I750" s="894" t="s">
        <v>4006</v>
      </c>
      <c r="J750" s="894" t="s">
        <v>773</v>
      </c>
      <c r="K750" s="894" t="s">
        <v>774</v>
      </c>
      <c r="L750" s="894" t="s">
        <v>826</v>
      </c>
      <c r="M750" s="894" t="s">
        <v>826</v>
      </c>
      <c r="O750" s="894" t="s">
        <v>777</v>
      </c>
      <c r="P750" s="894" t="s">
        <v>777</v>
      </c>
      <c r="Q750" s="894" t="s">
        <v>1547</v>
      </c>
      <c r="R750" s="894" t="s">
        <v>773</v>
      </c>
      <c r="S750" s="894" t="s">
        <v>779</v>
      </c>
      <c r="T750" s="894" t="s">
        <v>780</v>
      </c>
      <c r="U750" s="894" t="s">
        <v>781</v>
      </c>
      <c r="V750" s="894" t="s">
        <v>2287</v>
      </c>
      <c r="W750" s="894" t="s">
        <v>4006</v>
      </c>
      <c r="AA750" s="894" t="s">
        <v>784</v>
      </c>
    </row>
    <row r="751" hidden="1" spans="1:27">
      <c r="A751" s="894" t="s">
        <v>4015</v>
      </c>
      <c r="B751" s="894" t="s">
        <v>617</v>
      </c>
      <c r="C751" s="894" t="s">
        <v>618</v>
      </c>
      <c r="E751" s="351">
        <v>4380</v>
      </c>
      <c r="F751" s="351">
        <v>4204.8</v>
      </c>
      <c r="G751" s="351">
        <v>175.2</v>
      </c>
      <c r="H751" s="351">
        <v>0</v>
      </c>
      <c r="I751" s="894" t="s">
        <v>4016</v>
      </c>
      <c r="J751" s="894" t="s">
        <v>773</v>
      </c>
      <c r="K751" s="894" t="s">
        <v>774</v>
      </c>
      <c r="L751" s="894" t="s">
        <v>826</v>
      </c>
      <c r="M751" s="894" t="s">
        <v>4017</v>
      </c>
      <c r="O751" s="894" t="s">
        <v>777</v>
      </c>
      <c r="P751" s="894" t="s">
        <v>777</v>
      </c>
      <c r="Q751" s="894" t="s">
        <v>4018</v>
      </c>
      <c r="R751" s="894" t="s">
        <v>773</v>
      </c>
      <c r="S751" s="894" t="s">
        <v>779</v>
      </c>
      <c r="T751" s="894" t="s">
        <v>780</v>
      </c>
      <c r="U751" s="894" t="s">
        <v>781</v>
      </c>
      <c r="V751" s="894" t="s">
        <v>2287</v>
      </c>
      <c r="W751" s="894" t="s">
        <v>4016</v>
      </c>
      <c r="AA751" s="894" t="s">
        <v>784</v>
      </c>
    </row>
    <row r="752" spans="1:27">
      <c r="A752" s="894" t="s">
        <v>4019</v>
      </c>
      <c r="B752" s="894" t="s">
        <v>4020</v>
      </c>
      <c r="C752" s="894" t="s">
        <v>4021</v>
      </c>
      <c r="D752" s="894" t="s">
        <v>4022</v>
      </c>
      <c r="E752" s="351">
        <v>133333.33</v>
      </c>
      <c r="F752" s="351">
        <v>128000</v>
      </c>
      <c r="G752" s="351">
        <v>5333.33</v>
      </c>
      <c r="H752" s="351">
        <v>0</v>
      </c>
      <c r="I752" s="894" t="s">
        <v>4016</v>
      </c>
      <c r="J752" s="894" t="s">
        <v>839</v>
      </c>
      <c r="K752" s="894" t="s">
        <v>1025</v>
      </c>
      <c r="L752" s="894" t="s">
        <v>958</v>
      </c>
      <c r="M752" s="894" t="s">
        <v>4023</v>
      </c>
      <c r="O752" s="894" t="s">
        <v>777</v>
      </c>
      <c r="P752" s="894" t="s">
        <v>777</v>
      </c>
      <c r="Q752" s="894" t="s">
        <v>4024</v>
      </c>
      <c r="R752" s="894" t="s">
        <v>839</v>
      </c>
      <c r="S752" s="894" t="s">
        <v>779</v>
      </c>
      <c r="T752" s="894" t="s">
        <v>780</v>
      </c>
      <c r="U752" s="894" t="s">
        <v>781</v>
      </c>
      <c r="V752" s="894" t="s">
        <v>2287</v>
      </c>
      <c r="W752" s="894" t="s">
        <v>4016</v>
      </c>
      <c r="AA752" s="894" t="s">
        <v>1029</v>
      </c>
    </row>
    <row r="753" spans="1:27">
      <c r="A753" s="894" t="s">
        <v>4025</v>
      </c>
      <c r="B753" s="894" t="s">
        <v>4026</v>
      </c>
      <c r="C753" s="894" t="s">
        <v>4027</v>
      </c>
      <c r="D753" s="894" t="s">
        <v>4028</v>
      </c>
      <c r="E753" s="351">
        <v>23076.92</v>
      </c>
      <c r="F753" s="351">
        <v>22153.84</v>
      </c>
      <c r="G753" s="351">
        <v>923.08</v>
      </c>
      <c r="H753" s="351">
        <v>0</v>
      </c>
      <c r="I753" s="894" t="s">
        <v>4029</v>
      </c>
      <c r="J753" s="894" t="s">
        <v>839</v>
      </c>
      <c r="K753" s="894" t="s">
        <v>1025</v>
      </c>
      <c r="L753" s="894" t="s">
        <v>958</v>
      </c>
      <c r="M753" s="894" t="s">
        <v>2517</v>
      </c>
      <c r="O753" s="894" t="s">
        <v>777</v>
      </c>
      <c r="P753" s="894" t="s">
        <v>777</v>
      </c>
      <c r="Q753" s="894" t="s">
        <v>1645</v>
      </c>
      <c r="R753" s="894" t="s">
        <v>839</v>
      </c>
      <c r="S753" s="894" t="s">
        <v>779</v>
      </c>
      <c r="T753" s="894" t="s">
        <v>780</v>
      </c>
      <c r="U753" s="894" t="s">
        <v>781</v>
      </c>
      <c r="V753" s="894" t="s">
        <v>2287</v>
      </c>
      <c r="W753" s="894" t="s">
        <v>4029</v>
      </c>
      <c r="AA753" s="894" t="s">
        <v>1029</v>
      </c>
    </row>
    <row r="754" spans="1:27">
      <c r="A754" s="894" t="s">
        <v>4030</v>
      </c>
      <c r="B754" s="894" t="s">
        <v>4031</v>
      </c>
      <c r="C754" s="894" t="s">
        <v>4032</v>
      </c>
      <c r="D754" s="894" t="s">
        <v>4028</v>
      </c>
      <c r="E754" s="351">
        <v>84786.32</v>
      </c>
      <c r="F754" s="351">
        <v>81394.87</v>
      </c>
      <c r="G754" s="351">
        <v>3391.45</v>
      </c>
      <c r="H754" s="351">
        <v>0</v>
      </c>
      <c r="I754" s="894" t="s">
        <v>4029</v>
      </c>
      <c r="J754" s="894" t="s">
        <v>839</v>
      </c>
      <c r="K754" s="894" t="s">
        <v>1025</v>
      </c>
      <c r="L754" s="894" t="s">
        <v>958</v>
      </c>
      <c r="M754" s="894" t="s">
        <v>2517</v>
      </c>
      <c r="O754" s="894" t="s">
        <v>777</v>
      </c>
      <c r="P754" s="894" t="s">
        <v>777</v>
      </c>
      <c r="Q754" s="894" t="s">
        <v>4033</v>
      </c>
      <c r="R754" s="894" t="s">
        <v>839</v>
      </c>
      <c r="S754" s="894" t="s">
        <v>779</v>
      </c>
      <c r="T754" s="894" t="s">
        <v>780</v>
      </c>
      <c r="U754" s="894" t="s">
        <v>781</v>
      </c>
      <c r="V754" s="894" t="s">
        <v>2287</v>
      </c>
      <c r="W754" s="894" t="s">
        <v>4029</v>
      </c>
      <c r="AA754" s="894" t="s">
        <v>1029</v>
      </c>
    </row>
    <row r="755" spans="1:27">
      <c r="A755" s="894" t="s">
        <v>4034</v>
      </c>
      <c r="B755" s="894" t="s">
        <v>4035</v>
      </c>
      <c r="C755" s="894" t="s">
        <v>4036</v>
      </c>
      <c r="D755" s="894" t="s">
        <v>4028</v>
      </c>
      <c r="E755" s="351">
        <v>272564.1</v>
      </c>
      <c r="F755" s="351">
        <v>261661.54</v>
      </c>
      <c r="G755" s="351">
        <v>10902.56</v>
      </c>
      <c r="H755" s="351">
        <v>0</v>
      </c>
      <c r="I755" s="894" t="s">
        <v>4029</v>
      </c>
      <c r="J755" s="894" t="s">
        <v>839</v>
      </c>
      <c r="K755" s="894" t="s">
        <v>1025</v>
      </c>
      <c r="L755" s="894" t="s">
        <v>958</v>
      </c>
      <c r="M755" s="894" t="s">
        <v>2517</v>
      </c>
      <c r="O755" s="894" t="s">
        <v>777</v>
      </c>
      <c r="P755" s="894" t="s">
        <v>777</v>
      </c>
      <c r="Q755" s="894" t="s">
        <v>4037</v>
      </c>
      <c r="R755" s="894" t="s">
        <v>839</v>
      </c>
      <c r="S755" s="894" t="s">
        <v>779</v>
      </c>
      <c r="T755" s="894" t="s">
        <v>780</v>
      </c>
      <c r="U755" s="894" t="s">
        <v>781</v>
      </c>
      <c r="V755" s="894" t="s">
        <v>2287</v>
      </c>
      <c r="W755" s="894" t="s">
        <v>4029</v>
      </c>
      <c r="AA755" s="894" t="s">
        <v>1029</v>
      </c>
    </row>
    <row r="756" spans="1:27">
      <c r="A756" s="894" t="s">
        <v>4038</v>
      </c>
      <c r="B756" s="894" t="s">
        <v>4039</v>
      </c>
      <c r="C756" s="894" t="s">
        <v>4040</v>
      </c>
      <c r="D756" s="894" t="s">
        <v>4041</v>
      </c>
      <c r="E756" s="351">
        <v>177521.37</v>
      </c>
      <c r="F756" s="351">
        <v>170420.52</v>
      </c>
      <c r="G756" s="351">
        <v>7100.85</v>
      </c>
      <c r="H756" s="351">
        <v>0</v>
      </c>
      <c r="I756" s="894" t="s">
        <v>4029</v>
      </c>
      <c r="J756" s="894" t="s">
        <v>839</v>
      </c>
      <c r="K756" s="894" t="s">
        <v>1025</v>
      </c>
      <c r="L756" s="894" t="s">
        <v>958</v>
      </c>
      <c r="M756" s="894" t="s">
        <v>2517</v>
      </c>
      <c r="O756" s="894" t="s">
        <v>777</v>
      </c>
      <c r="P756" s="894" t="s">
        <v>777</v>
      </c>
      <c r="Q756" s="894" t="s">
        <v>4042</v>
      </c>
      <c r="R756" s="894" t="s">
        <v>839</v>
      </c>
      <c r="S756" s="894" t="s">
        <v>779</v>
      </c>
      <c r="T756" s="894" t="s">
        <v>780</v>
      </c>
      <c r="U756" s="894" t="s">
        <v>781</v>
      </c>
      <c r="V756" s="894" t="s">
        <v>2287</v>
      </c>
      <c r="W756" s="894" t="s">
        <v>4029</v>
      </c>
      <c r="AA756" s="894" t="s">
        <v>1029</v>
      </c>
    </row>
    <row r="757" spans="1:27">
      <c r="A757" s="894" t="s">
        <v>4043</v>
      </c>
      <c r="B757" s="894" t="s">
        <v>4044</v>
      </c>
      <c r="C757" s="894" t="s">
        <v>4045</v>
      </c>
      <c r="D757" s="894" t="s">
        <v>3137</v>
      </c>
      <c r="E757" s="351">
        <v>161025.64</v>
      </c>
      <c r="F757" s="351">
        <v>154584.61</v>
      </c>
      <c r="G757" s="351">
        <v>6441.03</v>
      </c>
      <c r="H757" s="351">
        <v>0</v>
      </c>
      <c r="I757" s="894" t="s">
        <v>4029</v>
      </c>
      <c r="J757" s="894" t="s">
        <v>839</v>
      </c>
      <c r="K757" s="894" t="s">
        <v>2523</v>
      </c>
      <c r="L757" s="894" t="s">
        <v>874</v>
      </c>
      <c r="M757" s="894" t="s">
        <v>875</v>
      </c>
      <c r="O757" s="894" t="s">
        <v>777</v>
      </c>
      <c r="P757" s="894" t="s">
        <v>777</v>
      </c>
      <c r="Q757" s="894" t="s">
        <v>4046</v>
      </c>
      <c r="R757" s="894" t="s">
        <v>839</v>
      </c>
      <c r="S757" s="894" t="s">
        <v>779</v>
      </c>
      <c r="T757" s="894" t="s">
        <v>780</v>
      </c>
      <c r="U757" s="894" t="s">
        <v>781</v>
      </c>
      <c r="V757" s="894" t="s">
        <v>2287</v>
      </c>
      <c r="W757" s="894" t="s">
        <v>4029</v>
      </c>
      <c r="AA757" s="894" t="s">
        <v>2526</v>
      </c>
    </row>
    <row r="758" spans="1:27">
      <c r="A758" s="894" t="s">
        <v>4047</v>
      </c>
      <c r="B758" s="894" t="s">
        <v>4048</v>
      </c>
      <c r="C758" s="894" t="s">
        <v>4049</v>
      </c>
      <c r="E758" s="351">
        <v>2222.22</v>
      </c>
      <c r="F758" s="351">
        <v>2133.33</v>
      </c>
      <c r="G758" s="351">
        <v>88.89</v>
      </c>
      <c r="H758" s="351">
        <v>0</v>
      </c>
      <c r="I758" s="894" t="s">
        <v>4050</v>
      </c>
      <c r="J758" s="894" t="s">
        <v>839</v>
      </c>
      <c r="K758" s="894" t="s">
        <v>1357</v>
      </c>
      <c r="L758" s="894" t="s">
        <v>1993</v>
      </c>
      <c r="M758" s="894" t="s">
        <v>1993</v>
      </c>
      <c r="O758" s="894" t="s">
        <v>777</v>
      </c>
      <c r="P758" s="894" t="s">
        <v>777</v>
      </c>
      <c r="Q758" s="894" t="s">
        <v>4051</v>
      </c>
      <c r="R758" s="894" t="s">
        <v>839</v>
      </c>
      <c r="S758" s="894" t="s">
        <v>779</v>
      </c>
      <c r="T758" s="894" t="s">
        <v>780</v>
      </c>
      <c r="U758" s="894" t="s">
        <v>781</v>
      </c>
      <c r="V758" s="894" t="s">
        <v>2287</v>
      </c>
      <c r="W758" s="894" t="s">
        <v>4050</v>
      </c>
      <c r="AA758" s="894" t="s">
        <v>1359</v>
      </c>
    </row>
    <row r="759" spans="1:27">
      <c r="A759" s="894" t="s">
        <v>4052</v>
      </c>
      <c r="B759" s="894" t="s">
        <v>4053</v>
      </c>
      <c r="C759" s="894" t="s">
        <v>4054</v>
      </c>
      <c r="D759" s="894" t="s">
        <v>4055</v>
      </c>
      <c r="E759" s="351">
        <v>10256.41</v>
      </c>
      <c r="F759" s="351">
        <v>9846.15</v>
      </c>
      <c r="G759" s="351">
        <v>410.26</v>
      </c>
      <c r="H759" s="351">
        <v>0</v>
      </c>
      <c r="I759" s="894" t="s">
        <v>4050</v>
      </c>
      <c r="J759" s="894" t="s">
        <v>839</v>
      </c>
      <c r="K759" s="894" t="s">
        <v>1357</v>
      </c>
      <c r="L759" s="894" t="s">
        <v>1993</v>
      </c>
      <c r="M759" s="894" t="s">
        <v>1993</v>
      </c>
      <c r="O759" s="894" t="s">
        <v>777</v>
      </c>
      <c r="P759" s="894" t="s">
        <v>777</v>
      </c>
      <c r="Q759" s="894" t="s">
        <v>2027</v>
      </c>
      <c r="R759" s="894" t="s">
        <v>839</v>
      </c>
      <c r="S759" s="894" t="s">
        <v>779</v>
      </c>
      <c r="T759" s="894" t="s">
        <v>780</v>
      </c>
      <c r="U759" s="894" t="s">
        <v>781</v>
      </c>
      <c r="V759" s="894" t="s">
        <v>2287</v>
      </c>
      <c r="W759" s="894" t="s">
        <v>4050</v>
      </c>
      <c r="AA759" s="894" t="s">
        <v>1359</v>
      </c>
    </row>
    <row r="760" spans="1:27">
      <c r="A760" s="894" t="s">
        <v>4056</v>
      </c>
      <c r="B760" s="894" t="s">
        <v>4057</v>
      </c>
      <c r="C760" s="894" t="s">
        <v>4058</v>
      </c>
      <c r="D760" s="894" t="s">
        <v>4055</v>
      </c>
      <c r="E760" s="351">
        <v>14299.15</v>
      </c>
      <c r="F760" s="351">
        <v>13727.18</v>
      </c>
      <c r="G760" s="351">
        <v>571.97</v>
      </c>
      <c r="H760" s="351">
        <v>0</v>
      </c>
      <c r="I760" s="894" t="s">
        <v>4050</v>
      </c>
      <c r="J760" s="894" t="s">
        <v>839</v>
      </c>
      <c r="K760" s="894" t="s">
        <v>1357</v>
      </c>
      <c r="L760" s="894" t="s">
        <v>1993</v>
      </c>
      <c r="M760" s="894" t="s">
        <v>1993</v>
      </c>
      <c r="O760" s="894" t="s">
        <v>777</v>
      </c>
      <c r="P760" s="894" t="s">
        <v>777</v>
      </c>
      <c r="Q760" s="894" t="s">
        <v>4059</v>
      </c>
      <c r="R760" s="894" t="s">
        <v>839</v>
      </c>
      <c r="S760" s="894" t="s">
        <v>779</v>
      </c>
      <c r="T760" s="894" t="s">
        <v>780</v>
      </c>
      <c r="U760" s="894" t="s">
        <v>781</v>
      </c>
      <c r="V760" s="894" t="s">
        <v>2287</v>
      </c>
      <c r="W760" s="894" t="s">
        <v>4050</v>
      </c>
      <c r="AA760" s="894" t="s">
        <v>1359</v>
      </c>
    </row>
    <row r="761" spans="1:27">
      <c r="A761" s="894" t="s">
        <v>4060</v>
      </c>
      <c r="B761" s="894" t="s">
        <v>4061</v>
      </c>
      <c r="C761" s="894" t="s">
        <v>4062</v>
      </c>
      <c r="E761" s="351">
        <v>3076.92</v>
      </c>
      <c r="F761" s="351">
        <v>2953.84</v>
      </c>
      <c r="G761" s="351">
        <v>123.08</v>
      </c>
      <c r="H761" s="351">
        <v>0</v>
      </c>
      <c r="I761" s="894" t="s">
        <v>4050</v>
      </c>
      <c r="J761" s="894" t="s">
        <v>839</v>
      </c>
      <c r="K761" s="894" t="s">
        <v>1357</v>
      </c>
      <c r="L761" s="894" t="s">
        <v>1993</v>
      </c>
      <c r="M761" s="894" t="s">
        <v>1993</v>
      </c>
      <c r="O761" s="894" t="s">
        <v>777</v>
      </c>
      <c r="P761" s="894" t="s">
        <v>777</v>
      </c>
      <c r="Q761" s="894" t="s">
        <v>1680</v>
      </c>
      <c r="R761" s="894" t="s">
        <v>839</v>
      </c>
      <c r="S761" s="894" t="s">
        <v>779</v>
      </c>
      <c r="T761" s="894" t="s">
        <v>780</v>
      </c>
      <c r="U761" s="894" t="s">
        <v>781</v>
      </c>
      <c r="V761" s="894" t="s">
        <v>2287</v>
      </c>
      <c r="W761" s="894" t="s">
        <v>4050</v>
      </c>
      <c r="AA761" s="894" t="s">
        <v>1359</v>
      </c>
    </row>
    <row r="762" spans="1:27">
      <c r="A762" s="894" t="s">
        <v>4063</v>
      </c>
      <c r="B762" s="894" t="s">
        <v>4064</v>
      </c>
      <c r="C762" s="894" t="s">
        <v>4065</v>
      </c>
      <c r="E762" s="351">
        <v>4615.38</v>
      </c>
      <c r="F762" s="351">
        <v>4430.76</v>
      </c>
      <c r="G762" s="351">
        <v>184.62</v>
      </c>
      <c r="H762" s="351">
        <v>0</v>
      </c>
      <c r="I762" s="894" t="s">
        <v>4050</v>
      </c>
      <c r="J762" s="894" t="s">
        <v>839</v>
      </c>
      <c r="K762" s="894" t="s">
        <v>1357</v>
      </c>
      <c r="L762" s="894" t="s">
        <v>1993</v>
      </c>
      <c r="M762" s="894" t="s">
        <v>1993</v>
      </c>
      <c r="O762" s="894" t="s">
        <v>777</v>
      </c>
      <c r="P762" s="894" t="s">
        <v>777</v>
      </c>
      <c r="Q762" s="894" t="s">
        <v>4066</v>
      </c>
      <c r="R762" s="894" t="s">
        <v>839</v>
      </c>
      <c r="S762" s="894" t="s">
        <v>779</v>
      </c>
      <c r="T762" s="894" t="s">
        <v>780</v>
      </c>
      <c r="U762" s="894" t="s">
        <v>781</v>
      </c>
      <c r="V762" s="894" t="s">
        <v>2287</v>
      </c>
      <c r="W762" s="894" t="s">
        <v>4050</v>
      </c>
      <c r="AA762" s="894" t="s">
        <v>1359</v>
      </c>
    </row>
    <row r="763" spans="1:27">
      <c r="A763" s="894" t="s">
        <v>4067</v>
      </c>
      <c r="B763" s="894" t="s">
        <v>4068</v>
      </c>
      <c r="C763" s="894" t="s">
        <v>4069</v>
      </c>
      <c r="E763" s="351">
        <v>2051.28</v>
      </c>
      <c r="F763" s="351">
        <v>1969.23</v>
      </c>
      <c r="G763" s="351">
        <v>82.05</v>
      </c>
      <c r="H763" s="351">
        <v>0</v>
      </c>
      <c r="I763" s="894" t="s">
        <v>4050</v>
      </c>
      <c r="J763" s="894" t="s">
        <v>839</v>
      </c>
      <c r="K763" s="894" t="s">
        <v>1357</v>
      </c>
      <c r="L763" s="894" t="s">
        <v>1993</v>
      </c>
      <c r="M763" s="894" t="s">
        <v>1993</v>
      </c>
      <c r="O763" s="894" t="s">
        <v>777</v>
      </c>
      <c r="P763" s="894" t="s">
        <v>777</v>
      </c>
      <c r="Q763" s="894" t="s">
        <v>4070</v>
      </c>
      <c r="R763" s="894" t="s">
        <v>839</v>
      </c>
      <c r="S763" s="894" t="s">
        <v>779</v>
      </c>
      <c r="T763" s="894" t="s">
        <v>780</v>
      </c>
      <c r="U763" s="894" t="s">
        <v>781</v>
      </c>
      <c r="V763" s="894" t="s">
        <v>2287</v>
      </c>
      <c r="W763" s="894" t="s">
        <v>4050</v>
      </c>
      <c r="AA763" s="894" t="s">
        <v>1359</v>
      </c>
    </row>
    <row r="764" spans="1:27">
      <c r="A764" s="894" t="s">
        <v>4071</v>
      </c>
      <c r="B764" s="894" t="s">
        <v>4072</v>
      </c>
      <c r="C764" s="894" t="s">
        <v>4073</v>
      </c>
      <c r="D764" s="894" t="s">
        <v>4074</v>
      </c>
      <c r="E764" s="351">
        <v>10102.56</v>
      </c>
      <c r="F764" s="351">
        <v>9698.46</v>
      </c>
      <c r="G764" s="351">
        <v>404.1</v>
      </c>
      <c r="H764" s="351">
        <v>0</v>
      </c>
      <c r="I764" s="894" t="s">
        <v>4050</v>
      </c>
      <c r="J764" s="894" t="s">
        <v>839</v>
      </c>
      <c r="K764" s="894" t="s">
        <v>1357</v>
      </c>
      <c r="L764" s="894" t="s">
        <v>1993</v>
      </c>
      <c r="M764" s="894" t="s">
        <v>1993</v>
      </c>
      <c r="O764" s="894" t="s">
        <v>777</v>
      </c>
      <c r="P764" s="894" t="s">
        <v>777</v>
      </c>
      <c r="Q764" s="894" t="s">
        <v>4075</v>
      </c>
      <c r="R764" s="894" t="s">
        <v>839</v>
      </c>
      <c r="S764" s="894" t="s">
        <v>779</v>
      </c>
      <c r="T764" s="894" t="s">
        <v>780</v>
      </c>
      <c r="U764" s="894" t="s">
        <v>781</v>
      </c>
      <c r="V764" s="894" t="s">
        <v>2287</v>
      </c>
      <c r="W764" s="894" t="s">
        <v>4050</v>
      </c>
      <c r="AA764" s="894" t="s">
        <v>1359</v>
      </c>
    </row>
    <row r="765" spans="1:27">
      <c r="A765" s="894" t="s">
        <v>4076</v>
      </c>
      <c r="B765" s="894" t="s">
        <v>4077</v>
      </c>
      <c r="C765" s="894" t="s">
        <v>4078</v>
      </c>
      <c r="D765" s="894" t="s">
        <v>4079</v>
      </c>
      <c r="E765" s="351">
        <v>39630.77</v>
      </c>
      <c r="F765" s="351">
        <v>38045.54</v>
      </c>
      <c r="G765" s="351">
        <v>1585.23</v>
      </c>
      <c r="H765" s="351">
        <v>0</v>
      </c>
      <c r="I765" s="894" t="s">
        <v>4050</v>
      </c>
      <c r="J765" s="894" t="s">
        <v>839</v>
      </c>
      <c r="K765" s="894" t="s">
        <v>1357</v>
      </c>
      <c r="L765" s="894" t="s">
        <v>1993</v>
      </c>
      <c r="M765" s="894" t="s">
        <v>1993</v>
      </c>
      <c r="O765" s="894" t="s">
        <v>777</v>
      </c>
      <c r="P765" s="894" t="s">
        <v>777</v>
      </c>
      <c r="Q765" s="894" t="s">
        <v>4080</v>
      </c>
      <c r="R765" s="894" t="s">
        <v>839</v>
      </c>
      <c r="S765" s="894" t="s">
        <v>779</v>
      </c>
      <c r="T765" s="894" t="s">
        <v>780</v>
      </c>
      <c r="U765" s="894" t="s">
        <v>781</v>
      </c>
      <c r="V765" s="894" t="s">
        <v>2287</v>
      </c>
      <c r="W765" s="894" t="s">
        <v>4050</v>
      </c>
      <c r="AA765" s="894" t="s">
        <v>1359</v>
      </c>
    </row>
    <row r="766" spans="1:27">
      <c r="A766" s="894" t="s">
        <v>4081</v>
      </c>
      <c r="B766" s="894" t="s">
        <v>4082</v>
      </c>
      <c r="C766" s="894" t="s">
        <v>4083</v>
      </c>
      <c r="D766" s="894" t="s">
        <v>4084</v>
      </c>
      <c r="E766" s="351">
        <v>7200</v>
      </c>
      <c r="F766" s="351">
        <v>6912</v>
      </c>
      <c r="G766" s="351">
        <v>288</v>
      </c>
      <c r="H766" s="351">
        <v>0</v>
      </c>
      <c r="I766" s="894" t="s">
        <v>4050</v>
      </c>
      <c r="J766" s="894" t="s">
        <v>839</v>
      </c>
      <c r="K766" s="894" t="s">
        <v>1091</v>
      </c>
      <c r="L766" s="894" t="s">
        <v>874</v>
      </c>
      <c r="M766" s="894" t="s">
        <v>1127</v>
      </c>
      <c r="O766" s="894" t="s">
        <v>777</v>
      </c>
      <c r="P766" s="894" t="s">
        <v>777</v>
      </c>
      <c r="Q766" s="894" t="s">
        <v>4085</v>
      </c>
      <c r="R766" s="894" t="s">
        <v>839</v>
      </c>
      <c r="S766" s="894" t="s">
        <v>779</v>
      </c>
      <c r="T766" s="894" t="s">
        <v>780</v>
      </c>
      <c r="U766" s="894" t="s">
        <v>781</v>
      </c>
      <c r="V766" s="894" t="s">
        <v>2287</v>
      </c>
      <c r="W766" s="894" t="s">
        <v>4050</v>
      </c>
      <c r="AA766" s="894" t="s">
        <v>1093</v>
      </c>
    </row>
    <row r="767" spans="1:27">
      <c r="A767" s="894" t="s">
        <v>4086</v>
      </c>
      <c r="B767" s="894" t="s">
        <v>4087</v>
      </c>
      <c r="C767" s="894" t="s">
        <v>4088</v>
      </c>
      <c r="D767" s="894" t="s">
        <v>4089</v>
      </c>
      <c r="E767" s="351">
        <v>5200</v>
      </c>
      <c r="F767" s="351">
        <v>4992</v>
      </c>
      <c r="G767" s="351">
        <v>208</v>
      </c>
      <c r="H767" s="351">
        <v>0</v>
      </c>
      <c r="I767" s="894" t="s">
        <v>4050</v>
      </c>
      <c r="J767" s="894" t="s">
        <v>839</v>
      </c>
      <c r="K767" s="894" t="s">
        <v>1091</v>
      </c>
      <c r="L767" s="894" t="s">
        <v>874</v>
      </c>
      <c r="M767" s="894" t="s">
        <v>1127</v>
      </c>
      <c r="O767" s="894" t="s">
        <v>777</v>
      </c>
      <c r="P767" s="894" t="s">
        <v>777</v>
      </c>
      <c r="Q767" s="894" t="s">
        <v>4090</v>
      </c>
      <c r="R767" s="894" t="s">
        <v>839</v>
      </c>
      <c r="S767" s="894" t="s">
        <v>779</v>
      </c>
      <c r="T767" s="894" t="s">
        <v>780</v>
      </c>
      <c r="U767" s="894" t="s">
        <v>781</v>
      </c>
      <c r="V767" s="894" t="s">
        <v>2287</v>
      </c>
      <c r="W767" s="894" t="s">
        <v>4050</v>
      </c>
      <c r="AA767" s="894" t="s">
        <v>1093</v>
      </c>
    </row>
    <row r="768" spans="1:27">
      <c r="A768" s="894" t="s">
        <v>4091</v>
      </c>
      <c r="B768" s="894" t="s">
        <v>4092</v>
      </c>
      <c r="C768" s="894" t="s">
        <v>4093</v>
      </c>
      <c r="D768" s="894" t="s">
        <v>4094</v>
      </c>
      <c r="E768" s="351">
        <v>5000</v>
      </c>
      <c r="F768" s="351">
        <v>4800</v>
      </c>
      <c r="G768" s="351">
        <v>200</v>
      </c>
      <c r="H768" s="351">
        <v>0</v>
      </c>
      <c r="I768" s="894" t="s">
        <v>4050</v>
      </c>
      <c r="J768" s="894" t="s">
        <v>839</v>
      </c>
      <c r="K768" s="894" t="s">
        <v>1091</v>
      </c>
      <c r="L768" s="894" t="s">
        <v>874</v>
      </c>
      <c r="M768" s="894" t="s">
        <v>1127</v>
      </c>
      <c r="O768" s="894" t="s">
        <v>777</v>
      </c>
      <c r="P768" s="894" t="s">
        <v>777</v>
      </c>
      <c r="Q768" s="894" t="s">
        <v>4095</v>
      </c>
      <c r="R768" s="894" t="s">
        <v>839</v>
      </c>
      <c r="S768" s="894" t="s">
        <v>779</v>
      </c>
      <c r="T768" s="894" t="s">
        <v>780</v>
      </c>
      <c r="U768" s="894" t="s">
        <v>781</v>
      </c>
      <c r="V768" s="894" t="s">
        <v>2287</v>
      </c>
      <c r="W768" s="894" t="s">
        <v>4050</v>
      </c>
      <c r="AA768" s="894" t="s">
        <v>1093</v>
      </c>
    </row>
    <row r="769" spans="1:27">
      <c r="A769" s="894" t="s">
        <v>4096</v>
      </c>
      <c r="B769" s="894" t="s">
        <v>4097</v>
      </c>
      <c r="C769" s="894" t="s">
        <v>4098</v>
      </c>
      <c r="D769" s="894" t="s">
        <v>4099</v>
      </c>
      <c r="E769" s="351">
        <v>45000</v>
      </c>
      <c r="F769" s="351">
        <v>43200</v>
      </c>
      <c r="G769" s="351">
        <v>1800</v>
      </c>
      <c r="H769" s="351">
        <v>0</v>
      </c>
      <c r="I769" s="894" t="s">
        <v>4050</v>
      </c>
      <c r="J769" s="894" t="s">
        <v>839</v>
      </c>
      <c r="K769" s="894" t="s">
        <v>1091</v>
      </c>
      <c r="L769" s="894" t="s">
        <v>874</v>
      </c>
      <c r="M769" s="894" t="s">
        <v>1127</v>
      </c>
      <c r="O769" s="894" t="s">
        <v>777</v>
      </c>
      <c r="P769" s="894" t="s">
        <v>777</v>
      </c>
      <c r="Q769" s="894" t="s">
        <v>4100</v>
      </c>
      <c r="R769" s="894" t="s">
        <v>839</v>
      </c>
      <c r="S769" s="894" t="s">
        <v>779</v>
      </c>
      <c r="T769" s="894" t="s">
        <v>780</v>
      </c>
      <c r="U769" s="894" t="s">
        <v>781</v>
      </c>
      <c r="V769" s="894" t="s">
        <v>2287</v>
      </c>
      <c r="W769" s="894" t="s">
        <v>4050</v>
      </c>
      <c r="AA769" s="894" t="s">
        <v>1093</v>
      </c>
    </row>
    <row r="770" spans="1:27">
      <c r="A770" s="894" t="s">
        <v>4101</v>
      </c>
      <c r="B770" s="894" t="s">
        <v>4102</v>
      </c>
      <c r="C770" s="894" t="s">
        <v>4103</v>
      </c>
      <c r="D770" s="894" t="s">
        <v>4104</v>
      </c>
      <c r="E770" s="351">
        <v>27500</v>
      </c>
      <c r="F770" s="351">
        <v>26400</v>
      </c>
      <c r="G770" s="351">
        <v>1100</v>
      </c>
      <c r="H770" s="351">
        <v>0</v>
      </c>
      <c r="I770" s="894" t="s">
        <v>4050</v>
      </c>
      <c r="J770" s="894" t="s">
        <v>839</v>
      </c>
      <c r="K770" s="894" t="s">
        <v>1091</v>
      </c>
      <c r="L770" s="894" t="s">
        <v>874</v>
      </c>
      <c r="M770" s="894" t="s">
        <v>1127</v>
      </c>
      <c r="O770" s="894" t="s">
        <v>777</v>
      </c>
      <c r="P770" s="894" t="s">
        <v>777</v>
      </c>
      <c r="Q770" s="894" t="s">
        <v>4105</v>
      </c>
      <c r="R770" s="894" t="s">
        <v>839</v>
      </c>
      <c r="S770" s="894" t="s">
        <v>779</v>
      </c>
      <c r="T770" s="894" t="s">
        <v>780</v>
      </c>
      <c r="U770" s="894" t="s">
        <v>781</v>
      </c>
      <c r="V770" s="894" t="s">
        <v>2287</v>
      </c>
      <c r="W770" s="894" t="s">
        <v>4050</v>
      </c>
      <c r="AA770" s="894" t="s">
        <v>1093</v>
      </c>
    </row>
    <row r="771" spans="1:27">
      <c r="A771" s="894" t="s">
        <v>4106</v>
      </c>
      <c r="B771" s="894" t="s">
        <v>4107</v>
      </c>
      <c r="C771" s="894" t="s">
        <v>4108</v>
      </c>
      <c r="D771" s="894" t="s">
        <v>4109</v>
      </c>
      <c r="E771" s="351">
        <v>6500</v>
      </c>
      <c r="F771" s="351">
        <v>6240</v>
      </c>
      <c r="G771" s="351">
        <v>260</v>
      </c>
      <c r="H771" s="351">
        <v>0</v>
      </c>
      <c r="I771" s="894" t="s">
        <v>4050</v>
      </c>
      <c r="J771" s="894" t="s">
        <v>839</v>
      </c>
      <c r="K771" s="894" t="s">
        <v>1091</v>
      </c>
      <c r="L771" s="894" t="s">
        <v>874</v>
      </c>
      <c r="M771" s="894" t="s">
        <v>1127</v>
      </c>
      <c r="O771" s="894" t="s">
        <v>777</v>
      </c>
      <c r="P771" s="894" t="s">
        <v>777</v>
      </c>
      <c r="Q771" s="894" t="s">
        <v>4110</v>
      </c>
      <c r="R771" s="894" t="s">
        <v>839</v>
      </c>
      <c r="S771" s="894" t="s">
        <v>779</v>
      </c>
      <c r="T771" s="894" t="s">
        <v>780</v>
      </c>
      <c r="U771" s="894" t="s">
        <v>781</v>
      </c>
      <c r="V771" s="894" t="s">
        <v>2287</v>
      </c>
      <c r="W771" s="894" t="s">
        <v>4050</v>
      </c>
      <c r="AA771" s="894" t="s">
        <v>1093</v>
      </c>
    </row>
    <row r="772" spans="1:27">
      <c r="A772" s="894" t="s">
        <v>4111</v>
      </c>
      <c r="B772" s="894" t="s">
        <v>4112</v>
      </c>
      <c r="C772" s="894" t="s">
        <v>4113</v>
      </c>
      <c r="D772" s="894" t="s">
        <v>4114</v>
      </c>
      <c r="E772" s="351">
        <v>23000</v>
      </c>
      <c r="F772" s="351">
        <v>22080</v>
      </c>
      <c r="G772" s="351">
        <v>920</v>
      </c>
      <c r="H772" s="351">
        <v>0</v>
      </c>
      <c r="I772" s="894" t="s">
        <v>4050</v>
      </c>
      <c r="J772" s="894" t="s">
        <v>839</v>
      </c>
      <c r="K772" s="894" t="s">
        <v>1091</v>
      </c>
      <c r="L772" s="894" t="s">
        <v>874</v>
      </c>
      <c r="M772" s="894" t="s">
        <v>1127</v>
      </c>
      <c r="O772" s="894" t="s">
        <v>777</v>
      </c>
      <c r="P772" s="894" t="s">
        <v>777</v>
      </c>
      <c r="Q772" s="894" t="s">
        <v>4115</v>
      </c>
      <c r="R772" s="894" t="s">
        <v>839</v>
      </c>
      <c r="S772" s="894" t="s">
        <v>779</v>
      </c>
      <c r="T772" s="894" t="s">
        <v>780</v>
      </c>
      <c r="U772" s="894" t="s">
        <v>781</v>
      </c>
      <c r="V772" s="894" t="s">
        <v>2287</v>
      </c>
      <c r="W772" s="894" t="s">
        <v>4050</v>
      </c>
      <c r="AA772" s="894" t="s">
        <v>1093</v>
      </c>
    </row>
    <row r="773" spans="1:27">
      <c r="A773" s="894" t="s">
        <v>4116</v>
      </c>
      <c r="B773" s="894" t="s">
        <v>4117</v>
      </c>
      <c r="C773" s="894" t="s">
        <v>4118</v>
      </c>
      <c r="D773" s="894" t="s">
        <v>4119</v>
      </c>
      <c r="E773" s="351">
        <v>21000</v>
      </c>
      <c r="F773" s="351">
        <v>20160</v>
      </c>
      <c r="G773" s="351">
        <v>840</v>
      </c>
      <c r="H773" s="351">
        <v>0</v>
      </c>
      <c r="I773" s="894" t="s">
        <v>4050</v>
      </c>
      <c r="J773" s="894" t="s">
        <v>839</v>
      </c>
      <c r="K773" s="894" t="s">
        <v>1091</v>
      </c>
      <c r="L773" s="894" t="s">
        <v>874</v>
      </c>
      <c r="M773" s="894" t="s">
        <v>1127</v>
      </c>
      <c r="O773" s="894" t="s">
        <v>777</v>
      </c>
      <c r="P773" s="894" t="s">
        <v>777</v>
      </c>
      <c r="Q773" s="894" t="s">
        <v>994</v>
      </c>
      <c r="R773" s="894" t="s">
        <v>839</v>
      </c>
      <c r="S773" s="894" t="s">
        <v>779</v>
      </c>
      <c r="T773" s="894" t="s">
        <v>780</v>
      </c>
      <c r="U773" s="894" t="s">
        <v>781</v>
      </c>
      <c r="V773" s="894" t="s">
        <v>2287</v>
      </c>
      <c r="W773" s="894" t="s">
        <v>4050</v>
      </c>
      <c r="AA773" s="894" t="s">
        <v>1093</v>
      </c>
    </row>
    <row r="774" spans="1:27">
      <c r="A774" s="894" t="s">
        <v>4120</v>
      </c>
      <c r="B774" s="894" t="s">
        <v>4121</v>
      </c>
      <c r="C774" s="894" t="s">
        <v>4122</v>
      </c>
      <c r="D774" s="894" t="s">
        <v>4123</v>
      </c>
      <c r="E774" s="351">
        <v>14000</v>
      </c>
      <c r="F774" s="351">
        <v>13440</v>
      </c>
      <c r="G774" s="351">
        <v>560</v>
      </c>
      <c r="H774" s="351">
        <v>0</v>
      </c>
      <c r="I774" s="894" t="s">
        <v>4050</v>
      </c>
      <c r="J774" s="894" t="s">
        <v>839</v>
      </c>
      <c r="K774" s="894" t="s">
        <v>1091</v>
      </c>
      <c r="L774" s="894" t="s">
        <v>874</v>
      </c>
      <c r="M774" s="894" t="s">
        <v>1127</v>
      </c>
      <c r="O774" s="894" t="s">
        <v>777</v>
      </c>
      <c r="P774" s="894" t="s">
        <v>777</v>
      </c>
      <c r="Q774" s="894" t="s">
        <v>4124</v>
      </c>
      <c r="R774" s="894" t="s">
        <v>839</v>
      </c>
      <c r="S774" s="894" t="s">
        <v>779</v>
      </c>
      <c r="T774" s="894" t="s">
        <v>780</v>
      </c>
      <c r="U774" s="894" t="s">
        <v>781</v>
      </c>
      <c r="V774" s="894" t="s">
        <v>2287</v>
      </c>
      <c r="W774" s="894" t="s">
        <v>4050</v>
      </c>
      <c r="AA774" s="894" t="s">
        <v>1093</v>
      </c>
    </row>
    <row r="775" spans="1:27">
      <c r="A775" s="894" t="s">
        <v>4125</v>
      </c>
      <c r="B775" s="894" t="s">
        <v>4126</v>
      </c>
      <c r="C775" s="894" t="s">
        <v>4127</v>
      </c>
      <c r="D775" s="894" t="s">
        <v>4128</v>
      </c>
      <c r="E775" s="351">
        <v>30000</v>
      </c>
      <c r="F775" s="351">
        <v>28800</v>
      </c>
      <c r="G775" s="351">
        <v>1200</v>
      </c>
      <c r="H775" s="351">
        <v>0</v>
      </c>
      <c r="I775" s="894" t="s">
        <v>4050</v>
      </c>
      <c r="J775" s="894" t="s">
        <v>839</v>
      </c>
      <c r="K775" s="894" t="s">
        <v>1091</v>
      </c>
      <c r="L775" s="894" t="s">
        <v>874</v>
      </c>
      <c r="M775" s="894" t="s">
        <v>1127</v>
      </c>
      <c r="O775" s="894" t="s">
        <v>777</v>
      </c>
      <c r="P775" s="894" t="s">
        <v>777</v>
      </c>
      <c r="Q775" s="894" t="s">
        <v>1887</v>
      </c>
      <c r="R775" s="894" t="s">
        <v>839</v>
      </c>
      <c r="S775" s="894" t="s">
        <v>779</v>
      </c>
      <c r="T775" s="894" t="s">
        <v>780</v>
      </c>
      <c r="U775" s="894" t="s">
        <v>781</v>
      </c>
      <c r="V775" s="894" t="s">
        <v>2287</v>
      </c>
      <c r="W775" s="894" t="s">
        <v>4050</v>
      </c>
      <c r="AA775" s="894" t="s">
        <v>1093</v>
      </c>
    </row>
    <row r="776" spans="1:27">
      <c r="A776" s="894" t="s">
        <v>4129</v>
      </c>
      <c r="B776" s="894" t="s">
        <v>4130</v>
      </c>
      <c r="C776" s="894" t="s">
        <v>4131</v>
      </c>
      <c r="E776" s="351">
        <v>90100</v>
      </c>
      <c r="F776" s="351">
        <v>86496</v>
      </c>
      <c r="G776" s="351">
        <v>3604</v>
      </c>
      <c r="H776" s="351">
        <v>0</v>
      </c>
      <c r="I776" s="894" t="s">
        <v>4050</v>
      </c>
      <c r="J776" s="894" t="s">
        <v>839</v>
      </c>
      <c r="K776" s="894" t="s">
        <v>1091</v>
      </c>
      <c r="L776" s="894" t="s">
        <v>874</v>
      </c>
      <c r="M776" s="894" t="s">
        <v>1127</v>
      </c>
      <c r="O776" s="894" t="s">
        <v>777</v>
      </c>
      <c r="P776" s="894" t="s">
        <v>777</v>
      </c>
      <c r="Q776" s="894" t="s">
        <v>4132</v>
      </c>
      <c r="R776" s="894" t="s">
        <v>839</v>
      </c>
      <c r="S776" s="894" t="s">
        <v>779</v>
      </c>
      <c r="T776" s="894" t="s">
        <v>780</v>
      </c>
      <c r="U776" s="894" t="s">
        <v>781</v>
      </c>
      <c r="V776" s="894" t="s">
        <v>2287</v>
      </c>
      <c r="W776" s="894" t="s">
        <v>4050</v>
      </c>
      <c r="AA776" s="894" t="s">
        <v>1093</v>
      </c>
    </row>
    <row r="777" spans="1:27">
      <c r="A777" s="894" t="s">
        <v>4133</v>
      </c>
      <c r="B777" s="894" t="s">
        <v>4134</v>
      </c>
      <c r="C777" s="894" t="s">
        <v>4135</v>
      </c>
      <c r="D777" s="894" t="s">
        <v>4136</v>
      </c>
      <c r="E777" s="351">
        <v>19658.12</v>
      </c>
      <c r="F777" s="351">
        <v>18871.8</v>
      </c>
      <c r="G777" s="351">
        <v>0</v>
      </c>
      <c r="H777" s="351">
        <v>786.32</v>
      </c>
      <c r="I777" s="894" t="s">
        <v>4137</v>
      </c>
      <c r="J777" s="894" t="s">
        <v>839</v>
      </c>
      <c r="K777" s="894" t="s">
        <v>2523</v>
      </c>
      <c r="L777" s="894" t="s">
        <v>874</v>
      </c>
      <c r="M777" s="894" t="s">
        <v>875</v>
      </c>
      <c r="O777" s="894" t="s">
        <v>777</v>
      </c>
      <c r="P777" s="894" t="s">
        <v>777</v>
      </c>
      <c r="Q777" s="894" t="s">
        <v>3222</v>
      </c>
      <c r="R777" s="894" t="s">
        <v>839</v>
      </c>
      <c r="S777" s="894" t="s">
        <v>779</v>
      </c>
      <c r="T777" s="894" t="s">
        <v>780</v>
      </c>
      <c r="U777" s="894" t="s">
        <v>781</v>
      </c>
      <c r="V777" s="894" t="s">
        <v>2287</v>
      </c>
      <c r="W777" s="894" t="s">
        <v>4137</v>
      </c>
      <c r="AA777" s="894" t="s">
        <v>2526</v>
      </c>
    </row>
    <row r="778" spans="1:27">
      <c r="A778" s="894" t="s">
        <v>4138</v>
      </c>
      <c r="B778" s="894" t="s">
        <v>4139</v>
      </c>
      <c r="C778" s="894" t="s">
        <v>1005</v>
      </c>
      <c r="D778" s="894" t="s">
        <v>4140</v>
      </c>
      <c r="E778" s="351">
        <v>6991.45</v>
      </c>
      <c r="F778" s="351">
        <v>6711.79</v>
      </c>
      <c r="G778" s="351">
        <v>279.66</v>
      </c>
      <c r="H778" s="351">
        <v>0</v>
      </c>
      <c r="I778" s="894" t="s">
        <v>4137</v>
      </c>
      <c r="J778" s="894" t="s">
        <v>839</v>
      </c>
      <c r="K778" s="894" t="s">
        <v>2523</v>
      </c>
      <c r="L778" s="894" t="s">
        <v>874</v>
      </c>
      <c r="M778" s="894" t="s">
        <v>875</v>
      </c>
      <c r="O778" s="894" t="s">
        <v>777</v>
      </c>
      <c r="P778" s="894" t="s">
        <v>777</v>
      </c>
      <c r="Q778" s="894" t="s">
        <v>4141</v>
      </c>
      <c r="R778" s="894" t="s">
        <v>839</v>
      </c>
      <c r="S778" s="894" t="s">
        <v>779</v>
      </c>
      <c r="T778" s="894" t="s">
        <v>780</v>
      </c>
      <c r="U778" s="894" t="s">
        <v>781</v>
      </c>
      <c r="V778" s="894" t="s">
        <v>2287</v>
      </c>
      <c r="W778" s="894" t="s">
        <v>4137</v>
      </c>
      <c r="AA778" s="894" t="s">
        <v>2526</v>
      </c>
    </row>
    <row r="779" spans="1:27">
      <c r="A779" s="894" t="s">
        <v>4142</v>
      </c>
      <c r="B779" s="894" t="s">
        <v>4143</v>
      </c>
      <c r="C779" s="894" t="s">
        <v>4144</v>
      </c>
      <c r="D779" s="894" t="s">
        <v>4145</v>
      </c>
      <c r="E779" s="351">
        <v>3760.68</v>
      </c>
      <c r="F779" s="351">
        <v>3610.25</v>
      </c>
      <c r="G779" s="351">
        <v>150.43</v>
      </c>
      <c r="H779" s="351">
        <v>0</v>
      </c>
      <c r="I779" s="894" t="s">
        <v>4137</v>
      </c>
      <c r="J779" s="894" t="s">
        <v>839</v>
      </c>
      <c r="K779" s="894" t="s">
        <v>2523</v>
      </c>
      <c r="L779" s="894" t="s">
        <v>874</v>
      </c>
      <c r="M779" s="894" t="s">
        <v>875</v>
      </c>
      <c r="O779" s="894" t="s">
        <v>777</v>
      </c>
      <c r="P779" s="894" t="s">
        <v>777</v>
      </c>
      <c r="Q779" s="894" t="s">
        <v>1560</v>
      </c>
      <c r="R779" s="894" t="s">
        <v>839</v>
      </c>
      <c r="S779" s="894" t="s">
        <v>779</v>
      </c>
      <c r="T779" s="894" t="s">
        <v>780</v>
      </c>
      <c r="U779" s="894" t="s">
        <v>781</v>
      </c>
      <c r="V779" s="894" t="s">
        <v>2287</v>
      </c>
      <c r="W779" s="894" t="s">
        <v>4137</v>
      </c>
      <c r="AA779" s="894" t="s">
        <v>2526</v>
      </c>
    </row>
    <row r="780" hidden="1" spans="1:27">
      <c r="A780" s="894" t="s">
        <v>4146</v>
      </c>
      <c r="B780" s="894" t="s">
        <v>4147</v>
      </c>
      <c r="C780" s="894" t="s">
        <v>4148</v>
      </c>
      <c r="E780" s="351">
        <v>266166.83</v>
      </c>
      <c r="F780" s="351">
        <v>255520.16</v>
      </c>
      <c r="G780" s="351">
        <v>10646.67</v>
      </c>
      <c r="H780" s="351">
        <v>0</v>
      </c>
      <c r="I780" s="894" t="s">
        <v>4149</v>
      </c>
      <c r="J780" s="894" t="s">
        <v>773</v>
      </c>
      <c r="K780" s="894" t="s">
        <v>774</v>
      </c>
      <c r="L780" s="894" t="s">
        <v>958</v>
      </c>
      <c r="M780" s="894" t="s">
        <v>1127</v>
      </c>
      <c r="O780" s="894" t="s">
        <v>777</v>
      </c>
      <c r="P780" s="894" t="s">
        <v>777</v>
      </c>
      <c r="Q780" s="894" t="s">
        <v>4150</v>
      </c>
      <c r="R780" s="894" t="s">
        <v>773</v>
      </c>
      <c r="S780" s="894" t="s">
        <v>779</v>
      </c>
      <c r="T780" s="894" t="s">
        <v>780</v>
      </c>
      <c r="U780" s="894" t="s">
        <v>781</v>
      </c>
      <c r="V780" s="894" t="s">
        <v>2287</v>
      </c>
      <c r="W780" s="894" t="s">
        <v>4149</v>
      </c>
      <c r="AA780" s="894" t="s">
        <v>784</v>
      </c>
    </row>
    <row r="781" spans="1:27">
      <c r="A781" s="894" t="s">
        <v>4151</v>
      </c>
      <c r="B781" s="894" t="s">
        <v>4152</v>
      </c>
      <c r="C781" s="894" t="s">
        <v>4153</v>
      </c>
      <c r="D781" s="894" t="s">
        <v>1918</v>
      </c>
      <c r="E781" s="351">
        <v>5800</v>
      </c>
      <c r="F781" s="351">
        <v>5568</v>
      </c>
      <c r="G781" s="351">
        <v>232</v>
      </c>
      <c r="H781" s="351">
        <v>0</v>
      </c>
      <c r="I781" s="894" t="s">
        <v>4154</v>
      </c>
      <c r="J781" s="894" t="s">
        <v>839</v>
      </c>
      <c r="K781" s="894" t="s">
        <v>1357</v>
      </c>
      <c r="L781" s="894" t="s">
        <v>1993</v>
      </c>
      <c r="M781" s="894" t="s">
        <v>4155</v>
      </c>
      <c r="O781" s="894" t="s">
        <v>777</v>
      </c>
      <c r="P781" s="894" t="s">
        <v>777</v>
      </c>
      <c r="Q781" s="894" t="s">
        <v>895</v>
      </c>
      <c r="R781" s="894" t="s">
        <v>839</v>
      </c>
      <c r="S781" s="894" t="s">
        <v>779</v>
      </c>
      <c r="T781" s="894" t="s">
        <v>780</v>
      </c>
      <c r="U781" s="894" t="s">
        <v>781</v>
      </c>
      <c r="V781" s="894" t="s">
        <v>2287</v>
      </c>
      <c r="W781" s="894" t="s">
        <v>4154</v>
      </c>
      <c r="AA781" s="894" t="s">
        <v>1359</v>
      </c>
    </row>
    <row r="782" spans="1:27">
      <c r="A782" s="894" t="s">
        <v>4156</v>
      </c>
      <c r="B782" s="894" t="s">
        <v>4157</v>
      </c>
      <c r="C782" s="894" t="s">
        <v>4158</v>
      </c>
      <c r="D782" s="894" t="s">
        <v>1961</v>
      </c>
      <c r="E782" s="351">
        <v>10256.41</v>
      </c>
      <c r="F782" s="351">
        <v>9846.15</v>
      </c>
      <c r="G782" s="351">
        <v>410.26</v>
      </c>
      <c r="H782" s="351">
        <v>0</v>
      </c>
      <c r="I782" s="894" t="s">
        <v>4154</v>
      </c>
      <c r="J782" s="894" t="s">
        <v>839</v>
      </c>
      <c r="K782" s="894" t="s">
        <v>2523</v>
      </c>
      <c r="L782" s="894" t="s">
        <v>874</v>
      </c>
      <c r="M782" s="894" t="s">
        <v>875</v>
      </c>
      <c r="O782" s="894" t="s">
        <v>777</v>
      </c>
      <c r="P782" s="894" t="s">
        <v>777</v>
      </c>
      <c r="Q782" s="894" t="s">
        <v>2027</v>
      </c>
      <c r="R782" s="894" t="s">
        <v>839</v>
      </c>
      <c r="S782" s="894" t="s">
        <v>779</v>
      </c>
      <c r="T782" s="894" t="s">
        <v>780</v>
      </c>
      <c r="U782" s="894" t="s">
        <v>781</v>
      </c>
      <c r="V782" s="894" t="s">
        <v>2287</v>
      </c>
      <c r="W782" s="894" t="s">
        <v>4154</v>
      </c>
      <c r="AA782" s="894" t="s">
        <v>2526</v>
      </c>
    </row>
    <row r="783" spans="1:27">
      <c r="A783" s="894" t="s">
        <v>4159</v>
      </c>
      <c r="B783" s="894" t="s">
        <v>4160</v>
      </c>
      <c r="C783" s="894" t="s">
        <v>4161</v>
      </c>
      <c r="D783" s="894" t="s">
        <v>4162</v>
      </c>
      <c r="E783" s="351">
        <v>6153.85</v>
      </c>
      <c r="F783" s="351">
        <v>5907.7</v>
      </c>
      <c r="G783" s="351">
        <v>246.15</v>
      </c>
      <c r="H783" s="351">
        <v>0</v>
      </c>
      <c r="I783" s="894" t="s">
        <v>4154</v>
      </c>
      <c r="J783" s="894" t="s">
        <v>839</v>
      </c>
      <c r="K783" s="894" t="s">
        <v>2523</v>
      </c>
      <c r="L783" s="894" t="s">
        <v>874</v>
      </c>
      <c r="M783" s="894" t="s">
        <v>875</v>
      </c>
      <c r="O783" s="894" t="s">
        <v>777</v>
      </c>
      <c r="P783" s="894" t="s">
        <v>777</v>
      </c>
      <c r="Q783" s="894" t="s">
        <v>1344</v>
      </c>
      <c r="R783" s="894" t="s">
        <v>839</v>
      </c>
      <c r="S783" s="894" t="s">
        <v>779</v>
      </c>
      <c r="T783" s="894" t="s">
        <v>780</v>
      </c>
      <c r="U783" s="894" t="s">
        <v>781</v>
      </c>
      <c r="V783" s="894" t="s">
        <v>2287</v>
      </c>
      <c r="W783" s="894" t="s">
        <v>4154</v>
      </c>
      <c r="AA783" s="894" t="s">
        <v>2526</v>
      </c>
    </row>
    <row r="784" spans="1:27">
      <c r="A784" s="894" t="s">
        <v>4163</v>
      </c>
      <c r="B784" s="894" t="s">
        <v>4164</v>
      </c>
      <c r="C784" s="894" t="s">
        <v>4165</v>
      </c>
      <c r="D784" s="894" t="s">
        <v>4162</v>
      </c>
      <c r="E784" s="351">
        <v>6153.84</v>
      </c>
      <c r="F784" s="351">
        <v>5907.69</v>
      </c>
      <c r="G784" s="351">
        <v>246.15</v>
      </c>
      <c r="H784" s="351">
        <v>0</v>
      </c>
      <c r="I784" s="894" t="s">
        <v>4154</v>
      </c>
      <c r="J784" s="894" t="s">
        <v>839</v>
      </c>
      <c r="K784" s="894" t="s">
        <v>2523</v>
      </c>
      <c r="L784" s="894" t="s">
        <v>874</v>
      </c>
      <c r="M784" s="894" t="s">
        <v>875</v>
      </c>
      <c r="O784" s="894" t="s">
        <v>777</v>
      </c>
      <c r="P784" s="894" t="s">
        <v>777</v>
      </c>
      <c r="Q784" s="894" t="s">
        <v>1344</v>
      </c>
      <c r="R784" s="894" t="s">
        <v>839</v>
      </c>
      <c r="S784" s="894" t="s">
        <v>779</v>
      </c>
      <c r="T784" s="894" t="s">
        <v>780</v>
      </c>
      <c r="U784" s="894" t="s">
        <v>781</v>
      </c>
      <c r="V784" s="894" t="s">
        <v>2287</v>
      </c>
      <c r="W784" s="894" t="s">
        <v>4154</v>
      </c>
      <c r="AA784" s="894" t="s">
        <v>2526</v>
      </c>
    </row>
    <row r="785" spans="1:27">
      <c r="A785" s="894" t="s">
        <v>4166</v>
      </c>
      <c r="B785" s="894" t="s">
        <v>4167</v>
      </c>
      <c r="C785" s="894" t="s">
        <v>4165</v>
      </c>
      <c r="D785" s="894" t="s">
        <v>4162</v>
      </c>
      <c r="E785" s="351">
        <v>6153.85</v>
      </c>
      <c r="F785" s="351">
        <v>5907.7</v>
      </c>
      <c r="G785" s="351">
        <v>246.15</v>
      </c>
      <c r="H785" s="351">
        <v>0</v>
      </c>
      <c r="I785" s="894" t="s">
        <v>4154</v>
      </c>
      <c r="J785" s="894" t="s">
        <v>839</v>
      </c>
      <c r="K785" s="894" t="s">
        <v>2523</v>
      </c>
      <c r="L785" s="894" t="s">
        <v>874</v>
      </c>
      <c r="M785" s="894" t="s">
        <v>875</v>
      </c>
      <c r="O785" s="894" t="s">
        <v>777</v>
      </c>
      <c r="P785" s="894" t="s">
        <v>777</v>
      </c>
      <c r="Q785" s="894" t="s">
        <v>1344</v>
      </c>
      <c r="R785" s="894" t="s">
        <v>839</v>
      </c>
      <c r="S785" s="894" t="s">
        <v>779</v>
      </c>
      <c r="T785" s="894" t="s">
        <v>780</v>
      </c>
      <c r="U785" s="894" t="s">
        <v>781</v>
      </c>
      <c r="V785" s="894" t="s">
        <v>2287</v>
      </c>
      <c r="W785" s="894" t="s">
        <v>4154</v>
      </c>
      <c r="AA785" s="894" t="s">
        <v>2526</v>
      </c>
    </row>
    <row r="786" hidden="1" spans="1:27">
      <c r="A786" s="894" t="s">
        <v>4168</v>
      </c>
      <c r="B786" s="894" t="s">
        <v>4169</v>
      </c>
      <c r="C786" s="894" t="s">
        <v>4170</v>
      </c>
      <c r="E786" s="351">
        <v>56476</v>
      </c>
      <c r="F786" s="351">
        <v>54216.96</v>
      </c>
      <c r="G786" s="351">
        <v>2259.04</v>
      </c>
      <c r="H786" s="351">
        <v>0</v>
      </c>
      <c r="I786" s="894" t="s">
        <v>4154</v>
      </c>
      <c r="J786" s="894" t="s">
        <v>773</v>
      </c>
      <c r="K786" s="894" t="s">
        <v>774</v>
      </c>
      <c r="L786" s="894" t="s">
        <v>874</v>
      </c>
      <c r="M786" s="894" t="s">
        <v>875</v>
      </c>
      <c r="O786" s="894" t="s">
        <v>777</v>
      </c>
      <c r="P786" s="894" t="s">
        <v>777</v>
      </c>
      <c r="Q786" s="894" t="s">
        <v>4171</v>
      </c>
      <c r="R786" s="894" t="s">
        <v>773</v>
      </c>
      <c r="S786" s="894" t="s">
        <v>779</v>
      </c>
      <c r="T786" s="894" t="s">
        <v>780</v>
      </c>
      <c r="U786" s="894" t="s">
        <v>781</v>
      </c>
      <c r="V786" s="894" t="s">
        <v>2287</v>
      </c>
      <c r="W786" s="894" t="s">
        <v>4154</v>
      </c>
      <c r="AA786" s="894" t="s">
        <v>784</v>
      </c>
    </row>
    <row r="787" spans="1:27">
      <c r="A787" s="894" t="s">
        <v>4172</v>
      </c>
      <c r="B787" s="894" t="s">
        <v>4173</v>
      </c>
      <c r="C787" s="894" t="s">
        <v>4174</v>
      </c>
      <c r="D787" s="894" t="s">
        <v>4175</v>
      </c>
      <c r="E787" s="351">
        <v>29914.53</v>
      </c>
      <c r="F787" s="351">
        <v>28717.95</v>
      </c>
      <c r="G787" s="351">
        <v>1196.58</v>
      </c>
      <c r="H787" s="351">
        <v>0</v>
      </c>
      <c r="I787" s="894" t="s">
        <v>4154</v>
      </c>
      <c r="J787" s="894" t="s">
        <v>839</v>
      </c>
      <c r="K787" s="894" t="s">
        <v>2523</v>
      </c>
      <c r="L787" s="894" t="s">
        <v>958</v>
      </c>
      <c r="M787" s="894" t="s">
        <v>2517</v>
      </c>
      <c r="O787" s="894" t="s">
        <v>777</v>
      </c>
      <c r="P787" s="894" t="s">
        <v>777</v>
      </c>
      <c r="Q787" s="894" t="s">
        <v>4176</v>
      </c>
      <c r="R787" s="894" t="s">
        <v>839</v>
      </c>
      <c r="S787" s="894" t="s">
        <v>779</v>
      </c>
      <c r="T787" s="894" t="s">
        <v>780</v>
      </c>
      <c r="U787" s="894" t="s">
        <v>781</v>
      </c>
      <c r="V787" s="894" t="s">
        <v>2287</v>
      </c>
      <c r="W787" s="894" t="s">
        <v>4154</v>
      </c>
      <c r="AA787" s="894" t="s">
        <v>2526</v>
      </c>
    </row>
    <row r="788" spans="1:27">
      <c r="A788" s="894" t="s">
        <v>4177</v>
      </c>
      <c r="B788" s="894" t="s">
        <v>4178</v>
      </c>
      <c r="C788" s="894" t="s">
        <v>4179</v>
      </c>
      <c r="D788" s="894" t="s">
        <v>4180</v>
      </c>
      <c r="E788" s="351">
        <v>3760.68</v>
      </c>
      <c r="F788" s="351">
        <v>3610.25</v>
      </c>
      <c r="G788" s="351">
        <v>150.43</v>
      </c>
      <c r="H788" s="351">
        <v>0</v>
      </c>
      <c r="I788" s="894" t="s">
        <v>4154</v>
      </c>
      <c r="J788" s="894" t="s">
        <v>839</v>
      </c>
      <c r="K788" s="894" t="s">
        <v>2523</v>
      </c>
      <c r="L788" s="894" t="s">
        <v>958</v>
      </c>
      <c r="M788" s="894" t="s">
        <v>2517</v>
      </c>
      <c r="O788" s="894" t="s">
        <v>777</v>
      </c>
      <c r="P788" s="894" t="s">
        <v>777</v>
      </c>
      <c r="Q788" s="894" t="s">
        <v>1560</v>
      </c>
      <c r="R788" s="894" t="s">
        <v>839</v>
      </c>
      <c r="S788" s="894" t="s">
        <v>779</v>
      </c>
      <c r="T788" s="894" t="s">
        <v>780</v>
      </c>
      <c r="U788" s="894" t="s">
        <v>781</v>
      </c>
      <c r="V788" s="894" t="s">
        <v>2287</v>
      </c>
      <c r="W788" s="894" t="s">
        <v>4154</v>
      </c>
      <c r="AA788" s="894" t="s">
        <v>2526</v>
      </c>
    </row>
    <row r="789" spans="1:27">
      <c r="A789" s="894" t="s">
        <v>4181</v>
      </c>
      <c r="B789" s="894" t="s">
        <v>4182</v>
      </c>
      <c r="C789" s="894" t="s">
        <v>4183</v>
      </c>
      <c r="D789" s="894" t="s">
        <v>4184</v>
      </c>
      <c r="E789" s="351">
        <v>22222.22</v>
      </c>
      <c r="F789" s="351">
        <v>21333.33</v>
      </c>
      <c r="G789" s="351">
        <v>888.89</v>
      </c>
      <c r="H789" s="351">
        <v>0</v>
      </c>
      <c r="I789" s="894" t="s">
        <v>4154</v>
      </c>
      <c r="J789" s="894" t="s">
        <v>839</v>
      </c>
      <c r="K789" s="894" t="s">
        <v>2523</v>
      </c>
      <c r="L789" s="894" t="s">
        <v>958</v>
      </c>
      <c r="M789" s="894" t="s">
        <v>2517</v>
      </c>
      <c r="O789" s="894" t="s">
        <v>777</v>
      </c>
      <c r="P789" s="894" t="s">
        <v>777</v>
      </c>
      <c r="Q789" s="894" t="s">
        <v>1286</v>
      </c>
      <c r="R789" s="894" t="s">
        <v>839</v>
      </c>
      <c r="S789" s="894" t="s">
        <v>779</v>
      </c>
      <c r="T789" s="894" t="s">
        <v>780</v>
      </c>
      <c r="U789" s="894" t="s">
        <v>781</v>
      </c>
      <c r="V789" s="894" t="s">
        <v>2287</v>
      </c>
      <c r="W789" s="894" t="s">
        <v>4154</v>
      </c>
      <c r="AA789" s="894" t="s">
        <v>2526</v>
      </c>
    </row>
    <row r="790" spans="1:27">
      <c r="A790" s="894" t="s">
        <v>4185</v>
      </c>
      <c r="B790" s="894" t="s">
        <v>4186</v>
      </c>
      <c r="C790" s="894" t="s">
        <v>4187</v>
      </c>
      <c r="D790" s="894" t="s">
        <v>2614</v>
      </c>
      <c r="E790" s="351">
        <v>2564.1</v>
      </c>
      <c r="F790" s="351">
        <v>2461.54</v>
      </c>
      <c r="G790" s="351">
        <v>102.56</v>
      </c>
      <c r="H790" s="351">
        <v>0</v>
      </c>
      <c r="I790" s="894" t="s">
        <v>4154</v>
      </c>
      <c r="J790" s="894" t="s">
        <v>839</v>
      </c>
      <c r="K790" s="894" t="s">
        <v>2523</v>
      </c>
      <c r="L790" s="894" t="s">
        <v>874</v>
      </c>
      <c r="M790" s="894" t="s">
        <v>875</v>
      </c>
      <c r="O790" s="894" t="s">
        <v>777</v>
      </c>
      <c r="P790" s="894" t="s">
        <v>777</v>
      </c>
      <c r="Q790" s="894" t="s">
        <v>1725</v>
      </c>
      <c r="R790" s="894" t="s">
        <v>839</v>
      </c>
      <c r="S790" s="894" t="s">
        <v>779</v>
      </c>
      <c r="T790" s="894" t="s">
        <v>780</v>
      </c>
      <c r="U790" s="894" t="s">
        <v>781</v>
      </c>
      <c r="V790" s="894" t="s">
        <v>2287</v>
      </c>
      <c r="W790" s="894" t="s">
        <v>4154</v>
      </c>
      <c r="AA790" s="894" t="s">
        <v>2526</v>
      </c>
    </row>
    <row r="791" spans="1:27">
      <c r="A791" s="894" t="s">
        <v>4188</v>
      </c>
      <c r="B791" s="894" t="s">
        <v>4189</v>
      </c>
      <c r="C791" s="894" t="s">
        <v>4190</v>
      </c>
      <c r="D791" s="894" t="s">
        <v>4191</v>
      </c>
      <c r="E791" s="351">
        <v>76923.08</v>
      </c>
      <c r="F791" s="351">
        <v>73846.16</v>
      </c>
      <c r="G791" s="351">
        <v>3076.92</v>
      </c>
      <c r="H791" s="351">
        <v>0</v>
      </c>
      <c r="I791" s="894" t="s">
        <v>4154</v>
      </c>
      <c r="J791" s="894" t="s">
        <v>839</v>
      </c>
      <c r="K791" s="894" t="s">
        <v>2523</v>
      </c>
      <c r="L791" s="894" t="s">
        <v>958</v>
      </c>
      <c r="M791" s="894" t="s">
        <v>2517</v>
      </c>
      <c r="O791" s="894" t="s">
        <v>777</v>
      </c>
      <c r="P791" s="894" t="s">
        <v>777</v>
      </c>
      <c r="Q791" s="894" t="s">
        <v>2022</v>
      </c>
      <c r="R791" s="894" t="s">
        <v>839</v>
      </c>
      <c r="S791" s="894" t="s">
        <v>779</v>
      </c>
      <c r="T791" s="894" t="s">
        <v>780</v>
      </c>
      <c r="U791" s="894" t="s">
        <v>781</v>
      </c>
      <c r="V791" s="894" t="s">
        <v>2287</v>
      </c>
      <c r="W791" s="894" t="s">
        <v>4154</v>
      </c>
      <c r="AA791" s="894" t="s">
        <v>2526</v>
      </c>
    </row>
    <row r="792" spans="1:27">
      <c r="A792" s="894" t="s">
        <v>4192</v>
      </c>
      <c r="B792" s="894" t="s">
        <v>4193</v>
      </c>
      <c r="C792" s="894" t="s">
        <v>4190</v>
      </c>
      <c r="D792" s="894" t="s">
        <v>4191</v>
      </c>
      <c r="E792" s="351">
        <v>76923.08</v>
      </c>
      <c r="F792" s="351">
        <v>73846.16</v>
      </c>
      <c r="G792" s="351">
        <v>3076.92</v>
      </c>
      <c r="H792" s="351">
        <v>0</v>
      </c>
      <c r="I792" s="894" t="s">
        <v>4154</v>
      </c>
      <c r="J792" s="894" t="s">
        <v>839</v>
      </c>
      <c r="K792" s="894" t="s">
        <v>2523</v>
      </c>
      <c r="L792" s="894" t="s">
        <v>958</v>
      </c>
      <c r="M792" s="894" t="s">
        <v>2517</v>
      </c>
      <c r="O792" s="894" t="s">
        <v>777</v>
      </c>
      <c r="P792" s="894" t="s">
        <v>777</v>
      </c>
      <c r="Q792" s="894" t="s">
        <v>2022</v>
      </c>
      <c r="R792" s="894" t="s">
        <v>839</v>
      </c>
      <c r="S792" s="894" t="s">
        <v>779</v>
      </c>
      <c r="T792" s="894" t="s">
        <v>780</v>
      </c>
      <c r="U792" s="894" t="s">
        <v>781</v>
      </c>
      <c r="V792" s="894" t="s">
        <v>2287</v>
      </c>
      <c r="W792" s="894" t="s">
        <v>4154</v>
      </c>
      <c r="AA792" s="894" t="s">
        <v>2526</v>
      </c>
    </row>
    <row r="793" spans="1:27">
      <c r="A793" s="894" t="s">
        <v>4194</v>
      </c>
      <c r="B793" s="894" t="s">
        <v>4195</v>
      </c>
      <c r="C793" s="894" t="s">
        <v>4196</v>
      </c>
      <c r="D793" s="894" t="s">
        <v>4197</v>
      </c>
      <c r="E793" s="351">
        <v>12136.75</v>
      </c>
      <c r="F793" s="351">
        <v>11651.28</v>
      </c>
      <c r="G793" s="351">
        <v>485.47</v>
      </c>
      <c r="H793" s="351">
        <v>0</v>
      </c>
      <c r="I793" s="894" t="s">
        <v>4154</v>
      </c>
      <c r="J793" s="894" t="s">
        <v>839</v>
      </c>
      <c r="K793" s="894" t="s">
        <v>2523</v>
      </c>
      <c r="L793" s="894" t="s">
        <v>874</v>
      </c>
      <c r="M793" s="894" t="s">
        <v>875</v>
      </c>
      <c r="O793" s="894" t="s">
        <v>777</v>
      </c>
      <c r="P793" s="894" t="s">
        <v>777</v>
      </c>
      <c r="Q793" s="894" t="s">
        <v>4198</v>
      </c>
      <c r="R793" s="894" t="s">
        <v>839</v>
      </c>
      <c r="S793" s="894" t="s">
        <v>779</v>
      </c>
      <c r="T793" s="894" t="s">
        <v>780</v>
      </c>
      <c r="U793" s="894" t="s">
        <v>781</v>
      </c>
      <c r="V793" s="894" t="s">
        <v>2287</v>
      </c>
      <c r="W793" s="894" t="s">
        <v>4154</v>
      </c>
      <c r="AA793" s="894" t="s">
        <v>2526</v>
      </c>
    </row>
    <row r="794" spans="1:27">
      <c r="A794" s="894" t="s">
        <v>4199</v>
      </c>
      <c r="B794" s="894" t="s">
        <v>4200</v>
      </c>
      <c r="C794" s="894" t="s">
        <v>4196</v>
      </c>
      <c r="D794" s="894" t="s">
        <v>4197</v>
      </c>
      <c r="E794" s="351">
        <v>12136.75</v>
      </c>
      <c r="F794" s="351">
        <v>11651.28</v>
      </c>
      <c r="G794" s="351">
        <v>485.47</v>
      </c>
      <c r="H794" s="351">
        <v>0</v>
      </c>
      <c r="I794" s="894" t="s">
        <v>4154</v>
      </c>
      <c r="J794" s="894" t="s">
        <v>839</v>
      </c>
      <c r="K794" s="894" t="s">
        <v>2523</v>
      </c>
      <c r="L794" s="894" t="s">
        <v>874</v>
      </c>
      <c r="M794" s="894" t="s">
        <v>875</v>
      </c>
      <c r="O794" s="894" t="s">
        <v>777</v>
      </c>
      <c r="P794" s="894" t="s">
        <v>777</v>
      </c>
      <c r="Q794" s="894" t="s">
        <v>4198</v>
      </c>
      <c r="R794" s="894" t="s">
        <v>839</v>
      </c>
      <c r="S794" s="894" t="s">
        <v>779</v>
      </c>
      <c r="T794" s="894" t="s">
        <v>780</v>
      </c>
      <c r="U794" s="894" t="s">
        <v>781</v>
      </c>
      <c r="V794" s="894" t="s">
        <v>2287</v>
      </c>
      <c r="W794" s="894" t="s">
        <v>4154</v>
      </c>
      <c r="AA794" s="894" t="s">
        <v>2526</v>
      </c>
    </row>
    <row r="795" spans="1:27">
      <c r="A795" s="894" t="s">
        <v>4201</v>
      </c>
      <c r="B795" s="894" t="s">
        <v>4202</v>
      </c>
      <c r="C795" s="894" t="s">
        <v>4196</v>
      </c>
      <c r="D795" s="894" t="s">
        <v>4197</v>
      </c>
      <c r="E795" s="351">
        <v>12136.76</v>
      </c>
      <c r="F795" s="351">
        <v>11651.29</v>
      </c>
      <c r="G795" s="351">
        <v>485.47</v>
      </c>
      <c r="H795" s="351">
        <v>0</v>
      </c>
      <c r="I795" s="894" t="s">
        <v>4154</v>
      </c>
      <c r="J795" s="894" t="s">
        <v>839</v>
      </c>
      <c r="K795" s="894" t="s">
        <v>2523</v>
      </c>
      <c r="L795" s="894" t="s">
        <v>874</v>
      </c>
      <c r="M795" s="894" t="s">
        <v>875</v>
      </c>
      <c r="O795" s="894" t="s">
        <v>777</v>
      </c>
      <c r="P795" s="894" t="s">
        <v>777</v>
      </c>
      <c r="Q795" s="894" t="s">
        <v>4198</v>
      </c>
      <c r="R795" s="894" t="s">
        <v>839</v>
      </c>
      <c r="S795" s="894" t="s">
        <v>779</v>
      </c>
      <c r="T795" s="894" t="s">
        <v>780</v>
      </c>
      <c r="U795" s="894" t="s">
        <v>781</v>
      </c>
      <c r="V795" s="894" t="s">
        <v>2287</v>
      </c>
      <c r="W795" s="894" t="s">
        <v>4154</v>
      </c>
      <c r="AA795" s="894" t="s">
        <v>2526</v>
      </c>
    </row>
    <row r="796" spans="1:27">
      <c r="A796" s="894" t="s">
        <v>4203</v>
      </c>
      <c r="B796" s="894" t="s">
        <v>4204</v>
      </c>
      <c r="C796" s="894" t="s">
        <v>4196</v>
      </c>
      <c r="D796" s="894" t="s">
        <v>4205</v>
      </c>
      <c r="E796" s="351">
        <v>18205.13</v>
      </c>
      <c r="F796" s="351">
        <v>17476.92</v>
      </c>
      <c r="G796" s="351">
        <v>728.21</v>
      </c>
      <c r="H796" s="351">
        <v>0</v>
      </c>
      <c r="I796" s="894" t="s">
        <v>4154</v>
      </c>
      <c r="J796" s="894" t="s">
        <v>839</v>
      </c>
      <c r="K796" s="894" t="s">
        <v>2523</v>
      </c>
      <c r="L796" s="894" t="s">
        <v>874</v>
      </c>
      <c r="M796" s="894" t="s">
        <v>875</v>
      </c>
      <c r="O796" s="894" t="s">
        <v>777</v>
      </c>
      <c r="P796" s="894" t="s">
        <v>777</v>
      </c>
      <c r="Q796" s="894" t="s">
        <v>4206</v>
      </c>
      <c r="R796" s="894" t="s">
        <v>839</v>
      </c>
      <c r="S796" s="894" t="s">
        <v>779</v>
      </c>
      <c r="T796" s="894" t="s">
        <v>780</v>
      </c>
      <c r="U796" s="894" t="s">
        <v>781</v>
      </c>
      <c r="V796" s="894" t="s">
        <v>2287</v>
      </c>
      <c r="W796" s="894" t="s">
        <v>4154</v>
      </c>
      <c r="AA796" s="894" t="s">
        <v>2526</v>
      </c>
    </row>
    <row r="797" spans="1:27">
      <c r="A797" s="894" t="s">
        <v>4207</v>
      </c>
      <c r="B797" s="894" t="s">
        <v>4208</v>
      </c>
      <c r="C797" s="894" t="s">
        <v>4196</v>
      </c>
      <c r="D797" s="894" t="s">
        <v>4205</v>
      </c>
      <c r="E797" s="351">
        <v>18205.12</v>
      </c>
      <c r="F797" s="351">
        <v>17476.92</v>
      </c>
      <c r="G797" s="351">
        <v>728.2</v>
      </c>
      <c r="H797" s="351">
        <v>0</v>
      </c>
      <c r="I797" s="894" t="s">
        <v>4154</v>
      </c>
      <c r="J797" s="894" t="s">
        <v>839</v>
      </c>
      <c r="K797" s="894" t="s">
        <v>2523</v>
      </c>
      <c r="L797" s="894" t="s">
        <v>874</v>
      </c>
      <c r="M797" s="894" t="s">
        <v>875</v>
      </c>
      <c r="O797" s="894" t="s">
        <v>777</v>
      </c>
      <c r="P797" s="894" t="s">
        <v>777</v>
      </c>
      <c r="Q797" s="894" t="s">
        <v>4209</v>
      </c>
      <c r="R797" s="894" t="s">
        <v>839</v>
      </c>
      <c r="S797" s="894" t="s">
        <v>779</v>
      </c>
      <c r="T797" s="894" t="s">
        <v>780</v>
      </c>
      <c r="U797" s="894" t="s">
        <v>781</v>
      </c>
      <c r="V797" s="894" t="s">
        <v>2287</v>
      </c>
      <c r="W797" s="894" t="s">
        <v>4154</v>
      </c>
      <c r="AA797" s="894" t="s">
        <v>2526</v>
      </c>
    </row>
    <row r="798" hidden="1" spans="1:27">
      <c r="A798" s="894" t="s">
        <v>4210</v>
      </c>
      <c r="B798" s="894" t="s">
        <v>606</v>
      </c>
      <c r="C798" s="894" t="s">
        <v>607</v>
      </c>
      <c r="D798" s="894" t="s">
        <v>608</v>
      </c>
      <c r="E798" s="351">
        <v>3200</v>
      </c>
      <c r="F798" s="351">
        <v>3072</v>
      </c>
      <c r="G798" s="351">
        <v>128</v>
      </c>
      <c r="H798" s="351">
        <v>0</v>
      </c>
      <c r="I798" s="894" t="s">
        <v>4211</v>
      </c>
      <c r="J798" s="894" t="s">
        <v>773</v>
      </c>
      <c r="K798" s="894" t="s">
        <v>774</v>
      </c>
      <c r="L798" s="894" t="s">
        <v>958</v>
      </c>
      <c r="M798" s="894" t="s">
        <v>2517</v>
      </c>
      <c r="O798" s="894" t="s">
        <v>777</v>
      </c>
      <c r="P798" s="894" t="s">
        <v>777</v>
      </c>
      <c r="Q798" s="894" t="s">
        <v>1251</v>
      </c>
      <c r="R798" s="894" t="s">
        <v>773</v>
      </c>
      <c r="S798" s="894" t="s">
        <v>779</v>
      </c>
      <c r="T798" s="894" t="s">
        <v>780</v>
      </c>
      <c r="U798" s="894" t="s">
        <v>781</v>
      </c>
      <c r="V798" s="894" t="s">
        <v>2287</v>
      </c>
      <c r="W798" s="894" t="s">
        <v>4211</v>
      </c>
      <c r="AA798" s="894" t="s">
        <v>784</v>
      </c>
    </row>
    <row r="799" hidden="1" spans="1:27">
      <c r="A799" s="894" t="s">
        <v>4212</v>
      </c>
      <c r="B799" s="894" t="s">
        <v>4213</v>
      </c>
      <c r="C799" s="894" t="s">
        <v>4214</v>
      </c>
      <c r="D799" s="894" t="s">
        <v>4215</v>
      </c>
      <c r="E799" s="351">
        <v>4200</v>
      </c>
      <c r="F799" s="351">
        <v>4032</v>
      </c>
      <c r="G799" s="351">
        <v>168</v>
      </c>
      <c r="H799" s="351">
        <v>0</v>
      </c>
      <c r="I799" s="894" t="s">
        <v>4211</v>
      </c>
      <c r="J799" s="894" t="s">
        <v>773</v>
      </c>
      <c r="K799" s="894" t="s">
        <v>774</v>
      </c>
      <c r="L799" s="894" t="s">
        <v>958</v>
      </c>
      <c r="M799" s="894" t="s">
        <v>2517</v>
      </c>
      <c r="O799" s="894" t="s">
        <v>777</v>
      </c>
      <c r="P799" s="894" t="s">
        <v>777</v>
      </c>
      <c r="Q799" s="894" t="s">
        <v>4216</v>
      </c>
      <c r="R799" s="894" t="s">
        <v>773</v>
      </c>
      <c r="S799" s="894" t="s">
        <v>779</v>
      </c>
      <c r="T799" s="894" t="s">
        <v>780</v>
      </c>
      <c r="U799" s="894" t="s">
        <v>781</v>
      </c>
      <c r="V799" s="894" t="s">
        <v>2287</v>
      </c>
      <c r="W799" s="894" t="s">
        <v>4211</v>
      </c>
      <c r="AA799" s="894" t="s">
        <v>784</v>
      </c>
    </row>
    <row r="800" hidden="1" spans="1:27">
      <c r="A800" s="894" t="s">
        <v>4217</v>
      </c>
      <c r="B800" s="894" t="s">
        <v>4218</v>
      </c>
      <c r="C800" s="894" t="s">
        <v>4219</v>
      </c>
      <c r="D800" s="894" t="s">
        <v>4220</v>
      </c>
      <c r="E800" s="351">
        <v>4085</v>
      </c>
      <c r="F800" s="351">
        <v>3921.6</v>
      </c>
      <c r="G800" s="351">
        <v>163.4</v>
      </c>
      <c r="H800" s="351">
        <v>0</v>
      </c>
      <c r="I800" s="894" t="s">
        <v>4211</v>
      </c>
      <c r="J800" s="894" t="s">
        <v>773</v>
      </c>
      <c r="K800" s="894" t="s">
        <v>774</v>
      </c>
      <c r="L800" s="894" t="s">
        <v>958</v>
      </c>
      <c r="M800" s="894" t="s">
        <v>2517</v>
      </c>
      <c r="O800" s="894" t="s">
        <v>777</v>
      </c>
      <c r="P800" s="894" t="s">
        <v>777</v>
      </c>
      <c r="Q800" s="894" t="s">
        <v>4221</v>
      </c>
      <c r="R800" s="894" t="s">
        <v>773</v>
      </c>
      <c r="S800" s="894" t="s">
        <v>779</v>
      </c>
      <c r="T800" s="894" t="s">
        <v>780</v>
      </c>
      <c r="U800" s="894" t="s">
        <v>781</v>
      </c>
      <c r="V800" s="894" t="s">
        <v>2287</v>
      </c>
      <c r="W800" s="894" t="s">
        <v>4211</v>
      </c>
      <c r="AA800" s="894" t="s">
        <v>784</v>
      </c>
    </row>
    <row r="801" hidden="1" spans="1:27">
      <c r="A801" s="894" t="s">
        <v>4222</v>
      </c>
      <c r="B801" s="894" t="s">
        <v>4223</v>
      </c>
      <c r="C801" s="894" t="s">
        <v>4224</v>
      </c>
      <c r="D801" s="894" t="s">
        <v>4225</v>
      </c>
      <c r="E801" s="351">
        <v>6600</v>
      </c>
      <c r="F801" s="351">
        <v>6336</v>
      </c>
      <c r="G801" s="351">
        <v>264</v>
      </c>
      <c r="H801" s="351">
        <v>0</v>
      </c>
      <c r="I801" s="894" t="s">
        <v>4211</v>
      </c>
      <c r="J801" s="894" t="s">
        <v>773</v>
      </c>
      <c r="K801" s="894" t="s">
        <v>774</v>
      </c>
      <c r="L801" s="894" t="s">
        <v>958</v>
      </c>
      <c r="M801" s="894" t="s">
        <v>2517</v>
      </c>
      <c r="O801" s="894" t="s">
        <v>777</v>
      </c>
      <c r="P801" s="894" t="s">
        <v>777</v>
      </c>
      <c r="Q801" s="894" t="s">
        <v>4226</v>
      </c>
      <c r="R801" s="894" t="s">
        <v>773</v>
      </c>
      <c r="S801" s="894" t="s">
        <v>779</v>
      </c>
      <c r="T801" s="894" t="s">
        <v>780</v>
      </c>
      <c r="U801" s="894" t="s">
        <v>781</v>
      </c>
      <c r="V801" s="894" t="s">
        <v>2287</v>
      </c>
      <c r="W801" s="894" t="s">
        <v>4211</v>
      </c>
      <c r="AA801" s="894" t="s">
        <v>784</v>
      </c>
    </row>
    <row r="802" hidden="1" spans="1:27">
      <c r="A802" s="894" t="s">
        <v>4227</v>
      </c>
      <c r="B802" s="894" t="s">
        <v>4228</v>
      </c>
      <c r="C802" s="894" t="s">
        <v>4229</v>
      </c>
      <c r="D802" s="894" t="s">
        <v>4230</v>
      </c>
      <c r="E802" s="351">
        <v>2640</v>
      </c>
      <c r="F802" s="351">
        <v>2534.4</v>
      </c>
      <c r="G802" s="351">
        <v>105.6</v>
      </c>
      <c r="H802" s="351">
        <v>0</v>
      </c>
      <c r="I802" s="894" t="s">
        <v>4211</v>
      </c>
      <c r="J802" s="894" t="s">
        <v>773</v>
      </c>
      <c r="K802" s="894" t="s">
        <v>774</v>
      </c>
      <c r="L802" s="894" t="s">
        <v>958</v>
      </c>
      <c r="M802" s="894" t="s">
        <v>2517</v>
      </c>
      <c r="O802" s="894" t="s">
        <v>777</v>
      </c>
      <c r="P802" s="894" t="s">
        <v>777</v>
      </c>
      <c r="Q802" s="894" t="s">
        <v>4231</v>
      </c>
      <c r="R802" s="894" t="s">
        <v>773</v>
      </c>
      <c r="S802" s="894" t="s">
        <v>779</v>
      </c>
      <c r="T802" s="894" t="s">
        <v>780</v>
      </c>
      <c r="U802" s="894" t="s">
        <v>781</v>
      </c>
      <c r="V802" s="894" t="s">
        <v>2287</v>
      </c>
      <c r="W802" s="894" t="s">
        <v>4211</v>
      </c>
      <c r="AA802" s="894" t="s">
        <v>784</v>
      </c>
    </row>
    <row r="803" hidden="1" spans="1:27">
      <c r="A803" s="894" t="s">
        <v>4232</v>
      </c>
      <c r="B803" s="894" t="s">
        <v>4233</v>
      </c>
      <c r="C803" s="894" t="s">
        <v>4234</v>
      </c>
      <c r="D803" s="894" t="s">
        <v>4235</v>
      </c>
      <c r="E803" s="351">
        <v>11200</v>
      </c>
      <c r="F803" s="351">
        <v>10752</v>
      </c>
      <c r="G803" s="351">
        <v>448</v>
      </c>
      <c r="H803" s="351">
        <v>0</v>
      </c>
      <c r="I803" s="894" t="s">
        <v>4211</v>
      </c>
      <c r="J803" s="894" t="s">
        <v>773</v>
      </c>
      <c r="K803" s="894" t="s">
        <v>774</v>
      </c>
      <c r="L803" s="894" t="s">
        <v>958</v>
      </c>
      <c r="M803" s="894" t="s">
        <v>2517</v>
      </c>
      <c r="O803" s="894" t="s">
        <v>777</v>
      </c>
      <c r="P803" s="894" t="s">
        <v>777</v>
      </c>
      <c r="Q803" s="894" t="s">
        <v>4236</v>
      </c>
      <c r="R803" s="894" t="s">
        <v>773</v>
      </c>
      <c r="S803" s="894" t="s">
        <v>779</v>
      </c>
      <c r="T803" s="894" t="s">
        <v>780</v>
      </c>
      <c r="U803" s="894" t="s">
        <v>781</v>
      </c>
      <c r="V803" s="894" t="s">
        <v>2287</v>
      </c>
      <c r="W803" s="894" t="s">
        <v>4211</v>
      </c>
      <c r="AA803" s="894" t="s">
        <v>784</v>
      </c>
    </row>
    <row r="804" hidden="1" spans="1:27">
      <c r="A804" s="894" t="s">
        <v>4237</v>
      </c>
      <c r="B804" s="894" t="s">
        <v>4238</v>
      </c>
      <c r="C804" s="894" t="s">
        <v>4239</v>
      </c>
      <c r="E804" s="351">
        <v>750</v>
      </c>
      <c r="F804" s="351">
        <v>720</v>
      </c>
      <c r="G804" s="351">
        <v>30</v>
      </c>
      <c r="H804" s="351">
        <v>0</v>
      </c>
      <c r="I804" s="894" t="s">
        <v>4211</v>
      </c>
      <c r="J804" s="894" t="s">
        <v>773</v>
      </c>
      <c r="K804" s="894" t="s">
        <v>774</v>
      </c>
      <c r="L804" s="894" t="s">
        <v>958</v>
      </c>
      <c r="M804" s="894" t="s">
        <v>2517</v>
      </c>
      <c r="O804" s="894" t="s">
        <v>777</v>
      </c>
      <c r="P804" s="894" t="s">
        <v>777</v>
      </c>
      <c r="Q804" s="894" t="s">
        <v>2458</v>
      </c>
      <c r="R804" s="894" t="s">
        <v>773</v>
      </c>
      <c r="S804" s="894" t="s">
        <v>779</v>
      </c>
      <c r="T804" s="894" t="s">
        <v>780</v>
      </c>
      <c r="U804" s="894" t="s">
        <v>781</v>
      </c>
      <c r="V804" s="894" t="s">
        <v>2287</v>
      </c>
      <c r="W804" s="894" t="s">
        <v>4211</v>
      </c>
      <c r="AA804" s="894" t="s">
        <v>784</v>
      </c>
    </row>
    <row r="805" hidden="1" spans="1:27">
      <c r="A805" s="894" t="s">
        <v>4240</v>
      </c>
      <c r="B805" s="894" t="s">
        <v>4241</v>
      </c>
      <c r="C805" s="894" t="s">
        <v>4242</v>
      </c>
      <c r="E805" s="351">
        <v>2300</v>
      </c>
      <c r="F805" s="351">
        <v>2208</v>
      </c>
      <c r="G805" s="351">
        <v>92</v>
      </c>
      <c r="H805" s="351">
        <v>0</v>
      </c>
      <c r="I805" s="894" t="s">
        <v>4211</v>
      </c>
      <c r="J805" s="894" t="s">
        <v>773</v>
      </c>
      <c r="K805" s="894" t="s">
        <v>774</v>
      </c>
      <c r="L805" s="894" t="s">
        <v>958</v>
      </c>
      <c r="M805" s="894" t="s">
        <v>2517</v>
      </c>
      <c r="O805" s="894" t="s">
        <v>777</v>
      </c>
      <c r="P805" s="894" t="s">
        <v>777</v>
      </c>
      <c r="Q805" s="894" t="s">
        <v>4243</v>
      </c>
      <c r="R805" s="894" t="s">
        <v>773</v>
      </c>
      <c r="S805" s="894" t="s">
        <v>779</v>
      </c>
      <c r="T805" s="894" t="s">
        <v>780</v>
      </c>
      <c r="U805" s="894" t="s">
        <v>781</v>
      </c>
      <c r="V805" s="894" t="s">
        <v>2287</v>
      </c>
      <c r="W805" s="894" t="s">
        <v>4211</v>
      </c>
      <c r="AA805" s="894" t="s">
        <v>784</v>
      </c>
    </row>
    <row r="806" hidden="1" spans="1:27">
      <c r="A806" s="894" t="s">
        <v>4244</v>
      </c>
      <c r="B806" s="894" t="s">
        <v>4245</v>
      </c>
      <c r="C806" s="894" t="s">
        <v>4246</v>
      </c>
      <c r="D806" s="894" t="s">
        <v>4247</v>
      </c>
      <c r="E806" s="351">
        <v>1600</v>
      </c>
      <c r="F806" s="351">
        <v>1536</v>
      </c>
      <c r="G806" s="351">
        <v>64</v>
      </c>
      <c r="H806" s="351">
        <v>0</v>
      </c>
      <c r="I806" s="894" t="s">
        <v>4211</v>
      </c>
      <c r="J806" s="894" t="s">
        <v>773</v>
      </c>
      <c r="K806" s="894" t="s">
        <v>774</v>
      </c>
      <c r="L806" s="894" t="s">
        <v>958</v>
      </c>
      <c r="M806" s="894" t="s">
        <v>2517</v>
      </c>
      <c r="O806" s="894" t="s">
        <v>777</v>
      </c>
      <c r="P806" s="894" t="s">
        <v>777</v>
      </c>
      <c r="Q806" s="894" t="s">
        <v>862</v>
      </c>
      <c r="R806" s="894" t="s">
        <v>773</v>
      </c>
      <c r="S806" s="894" t="s">
        <v>779</v>
      </c>
      <c r="T806" s="894" t="s">
        <v>780</v>
      </c>
      <c r="U806" s="894" t="s">
        <v>781</v>
      </c>
      <c r="V806" s="894" t="s">
        <v>2287</v>
      </c>
      <c r="W806" s="894" t="s">
        <v>4211</v>
      </c>
      <c r="AA806" s="894" t="s">
        <v>784</v>
      </c>
    </row>
    <row r="807" hidden="1" spans="1:27">
      <c r="A807" s="894" t="s">
        <v>4248</v>
      </c>
      <c r="B807" s="894" t="s">
        <v>4249</v>
      </c>
      <c r="C807" s="894" t="s">
        <v>4250</v>
      </c>
      <c r="E807" s="351">
        <v>1700</v>
      </c>
      <c r="F807" s="351">
        <v>1632</v>
      </c>
      <c r="G807" s="351">
        <v>68</v>
      </c>
      <c r="H807" s="351">
        <v>0</v>
      </c>
      <c r="I807" s="894" t="s">
        <v>4211</v>
      </c>
      <c r="J807" s="894" t="s">
        <v>773</v>
      </c>
      <c r="K807" s="894" t="s">
        <v>774</v>
      </c>
      <c r="L807" s="894" t="s">
        <v>958</v>
      </c>
      <c r="M807" s="894" t="s">
        <v>2517</v>
      </c>
      <c r="O807" s="894" t="s">
        <v>777</v>
      </c>
      <c r="P807" s="894" t="s">
        <v>777</v>
      </c>
      <c r="Q807" s="894" t="s">
        <v>1265</v>
      </c>
      <c r="R807" s="894" t="s">
        <v>773</v>
      </c>
      <c r="S807" s="894" t="s">
        <v>779</v>
      </c>
      <c r="T807" s="894" t="s">
        <v>780</v>
      </c>
      <c r="U807" s="894" t="s">
        <v>781</v>
      </c>
      <c r="V807" s="894" t="s">
        <v>2287</v>
      </c>
      <c r="W807" s="894" t="s">
        <v>4211</v>
      </c>
      <c r="AA807" s="894" t="s">
        <v>784</v>
      </c>
    </row>
    <row r="808" hidden="1" spans="1:27">
      <c r="A808" s="894" t="s">
        <v>4251</v>
      </c>
      <c r="B808" s="894" t="s">
        <v>4252</v>
      </c>
      <c r="C808" s="894" t="s">
        <v>4253</v>
      </c>
      <c r="E808" s="351">
        <v>1200</v>
      </c>
      <c r="F808" s="351">
        <v>1152</v>
      </c>
      <c r="G808" s="351">
        <v>48</v>
      </c>
      <c r="H808" s="351">
        <v>0</v>
      </c>
      <c r="I808" s="894" t="s">
        <v>4211</v>
      </c>
      <c r="J808" s="894" t="s">
        <v>773</v>
      </c>
      <c r="K808" s="894" t="s">
        <v>774</v>
      </c>
      <c r="L808" s="894" t="s">
        <v>958</v>
      </c>
      <c r="M808" s="894" t="s">
        <v>2517</v>
      </c>
      <c r="O808" s="894" t="s">
        <v>777</v>
      </c>
      <c r="P808" s="894" t="s">
        <v>777</v>
      </c>
      <c r="Q808" s="894" t="s">
        <v>4254</v>
      </c>
      <c r="R808" s="894" t="s">
        <v>773</v>
      </c>
      <c r="S808" s="894" t="s">
        <v>779</v>
      </c>
      <c r="T808" s="894" t="s">
        <v>780</v>
      </c>
      <c r="U808" s="894" t="s">
        <v>781</v>
      </c>
      <c r="V808" s="894" t="s">
        <v>2287</v>
      </c>
      <c r="W808" s="894" t="s">
        <v>4211</v>
      </c>
      <c r="AA808" s="894" t="s">
        <v>784</v>
      </c>
    </row>
    <row r="809" hidden="1" spans="1:27">
      <c r="A809" s="894" t="s">
        <v>4255</v>
      </c>
      <c r="B809" s="894" t="s">
        <v>4256</v>
      </c>
      <c r="C809" s="894" t="s">
        <v>4257</v>
      </c>
      <c r="E809" s="351">
        <v>2100</v>
      </c>
      <c r="F809" s="351">
        <v>2016</v>
      </c>
      <c r="G809" s="351">
        <v>84</v>
      </c>
      <c r="H809" s="351">
        <v>0</v>
      </c>
      <c r="I809" s="894" t="s">
        <v>4211</v>
      </c>
      <c r="J809" s="894" t="s">
        <v>773</v>
      </c>
      <c r="K809" s="894" t="s">
        <v>774</v>
      </c>
      <c r="L809" s="894" t="s">
        <v>958</v>
      </c>
      <c r="M809" s="894" t="s">
        <v>2517</v>
      </c>
      <c r="O809" s="894" t="s">
        <v>777</v>
      </c>
      <c r="P809" s="894" t="s">
        <v>777</v>
      </c>
      <c r="Q809" s="894" t="s">
        <v>4258</v>
      </c>
      <c r="R809" s="894" t="s">
        <v>773</v>
      </c>
      <c r="S809" s="894" t="s">
        <v>779</v>
      </c>
      <c r="T809" s="894" t="s">
        <v>780</v>
      </c>
      <c r="U809" s="894" t="s">
        <v>781</v>
      </c>
      <c r="V809" s="894" t="s">
        <v>2287</v>
      </c>
      <c r="W809" s="894" t="s">
        <v>4211</v>
      </c>
      <c r="AA809" s="894" t="s">
        <v>784</v>
      </c>
    </row>
    <row r="810" hidden="1" spans="1:27">
      <c r="A810" s="894" t="s">
        <v>4259</v>
      </c>
      <c r="B810" s="894" t="s">
        <v>4260</v>
      </c>
      <c r="C810" s="894" t="s">
        <v>4261</v>
      </c>
      <c r="E810" s="351">
        <v>1330</v>
      </c>
      <c r="F810" s="351">
        <v>1276.8</v>
      </c>
      <c r="G810" s="351">
        <v>0</v>
      </c>
      <c r="H810" s="351">
        <v>53.2</v>
      </c>
      <c r="I810" s="894" t="s">
        <v>4211</v>
      </c>
      <c r="J810" s="894" t="s">
        <v>773</v>
      </c>
      <c r="K810" s="894" t="s">
        <v>774</v>
      </c>
      <c r="L810" s="894" t="s">
        <v>958</v>
      </c>
      <c r="M810" s="894" t="s">
        <v>2517</v>
      </c>
      <c r="O810" s="894" t="s">
        <v>777</v>
      </c>
      <c r="P810" s="894" t="s">
        <v>777</v>
      </c>
      <c r="Q810" s="894" t="s">
        <v>1233</v>
      </c>
      <c r="R810" s="894" t="s">
        <v>773</v>
      </c>
      <c r="S810" s="894" t="s">
        <v>779</v>
      </c>
      <c r="T810" s="894" t="s">
        <v>780</v>
      </c>
      <c r="U810" s="894" t="s">
        <v>781</v>
      </c>
      <c r="V810" s="894" t="s">
        <v>2287</v>
      </c>
      <c r="W810" s="894" t="s">
        <v>4211</v>
      </c>
      <c r="AA810" s="894" t="s">
        <v>784</v>
      </c>
    </row>
    <row r="811" spans="1:27">
      <c r="A811" s="894" t="s">
        <v>4262</v>
      </c>
      <c r="B811" s="894" t="s">
        <v>4263</v>
      </c>
      <c r="C811" s="894" t="s">
        <v>4264</v>
      </c>
      <c r="D811" s="894" t="s">
        <v>4265</v>
      </c>
      <c r="E811" s="351">
        <v>6196.58</v>
      </c>
      <c r="F811" s="351">
        <v>5948.72</v>
      </c>
      <c r="G811" s="351">
        <v>247.86</v>
      </c>
      <c r="H811" s="351">
        <v>0</v>
      </c>
      <c r="I811" s="894" t="s">
        <v>4266</v>
      </c>
      <c r="J811" s="894" t="s">
        <v>839</v>
      </c>
      <c r="K811" s="894" t="s">
        <v>2523</v>
      </c>
      <c r="L811" s="894" t="s">
        <v>874</v>
      </c>
      <c r="M811" s="894" t="s">
        <v>875</v>
      </c>
      <c r="O811" s="894" t="s">
        <v>777</v>
      </c>
      <c r="P811" s="894" t="s">
        <v>777</v>
      </c>
      <c r="Q811" s="894" t="s">
        <v>4267</v>
      </c>
      <c r="R811" s="894" t="s">
        <v>839</v>
      </c>
      <c r="S811" s="894" t="s">
        <v>779</v>
      </c>
      <c r="T811" s="894" t="s">
        <v>780</v>
      </c>
      <c r="U811" s="894" t="s">
        <v>781</v>
      </c>
      <c r="V811" s="894" t="s">
        <v>2287</v>
      </c>
      <c r="W811" s="894" t="s">
        <v>4266</v>
      </c>
      <c r="AA811" s="894" t="s">
        <v>2526</v>
      </c>
    </row>
    <row r="812" spans="1:27">
      <c r="A812" s="894" t="s">
        <v>4268</v>
      </c>
      <c r="B812" s="894" t="s">
        <v>4269</v>
      </c>
      <c r="C812" s="894" t="s">
        <v>4264</v>
      </c>
      <c r="D812" s="894" t="s">
        <v>4265</v>
      </c>
      <c r="E812" s="351">
        <v>6196.58</v>
      </c>
      <c r="F812" s="351">
        <v>5948.72</v>
      </c>
      <c r="G812" s="351">
        <v>247.86</v>
      </c>
      <c r="H812" s="351">
        <v>0</v>
      </c>
      <c r="I812" s="894" t="s">
        <v>4266</v>
      </c>
      <c r="J812" s="894" t="s">
        <v>839</v>
      </c>
      <c r="K812" s="894" t="s">
        <v>2523</v>
      </c>
      <c r="L812" s="894" t="s">
        <v>874</v>
      </c>
      <c r="M812" s="894" t="s">
        <v>875</v>
      </c>
      <c r="O812" s="894" t="s">
        <v>777</v>
      </c>
      <c r="P812" s="894" t="s">
        <v>777</v>
      </c>
      <c r="Q812" s="894" t="s">
        <v>4267</v>
      </c>
      <c r="R812" s="894" t="s">
        <v>839</v>
      </c>
      <c r="S812" s="894" t="s">
        <v>779</v>
      </c>
      <c r="T812" s="894" t="s">
        <v>780</v>
      </c>
      <c r="U812" s="894" t="s">
        <v>781</v>
      </c>
      <c r="V812" s="894" t="s">
        <v>2287</v>
      </c>
      <c r="W812" s="894" t="s">
        <v>4266</v>
      </c>
      <c r="AA812" s="894" t="s">
        <v>2526</v>
      </c>
    </row>
    <row r="813" spans="1:27">
      <c r="A813" s="894" t="s">
        <v>4270</v>
      </c>
      <c r="B813" s="894" t="s">
        <v>4271</v>
      </c>
      <c r="C813" s="894" t="s">
        <v>4264</v>
      </c>
      <c r="D813" s="894" t="s">
        <v>4265</v>
      </c>
      <c r="E813" s="351">
        <v>6196.58</v>
      </c>
      <c r="F813" s="351">
        <v>5948.72</v>
      </c>
      <c r="G813" s="351">
        <v>247.86</v>
      </c>
      <c r="H813" s="351">
        <v>0</v>
      </c>
      <c r="I813" s="894" t="s">
        <v>4266</v>
      </c>
      <c r="J813" s="894" t="s">
        <v>839</v>
      </c>
      <c r="K813" s="894" t="s">
        <v>2523</v>
      </c>
      <c r="L813" s="894" t="s">
        <v>874</v>
      </c>
      <c r="M813" s="894" t="s">
        <v>875</v>
      </c>
      <c r="O813" s="894" t="s">
        <v>777</v>
      </c>
      <c r="P813" s="894" t="s">
        <v>777</v>
      </c>
      <c r="Q813" s="894" t="s">
        <v>4267</v>
      </c>
      <c r="R813" s="894" t="s">
        <v>839</v>
      </c>
      <c r="S813" s="894" t="s">
        <v>779</v>
      </c>
      <c r="T813" s="894" t="s">
        <v>780</v>
      </c>
      <c r="U813" s="894" t="s">
        <v>781</v>
      </c>
      <c r="V813" s="894" t="s">
        <v>2287</v>
      </c>
      <c r="W813" s="894" t="s">
        <v>4266</v>
      </c>
      <c r="AA813" s="894" t="s">
        <v>2526</v>
      </c>
    </row>
    <row r="814" spans="1:27">
      <c r="A814" s="894" t="s">
        <v>4272</v>
      </c>
      <c r="B814" s="894" t="s">
        <v>4273</v>
      </c>
      <c r="C814" s="894" t="s">
        <v>4264</v>
      </c>
      <c r="D814" s="894" t="s">
        <v>4265</v>
      </c>
      <c r="E814" s="351">
        <v>6196.58</v>
      </c>
      <c r="F814" s="351">
        <v>5948.72</v>
      </c>
      <c r="G814" s="351">
        <v>247.86</v>
      </c>
      <c r="H814" s="351">
        <v>0</v>
      </c>
      <c r="I814" s="894" t="s">
        <v>4266</v>
      </c>
      <c r="J814" s="894" t="s">
        <v>839</v>
      </c>
      <c r="K814" s="894" t="s">
        <v>2523</v>
      </c>
      <c r="L814" s="894" t="s">
        <v>874</v>
      </c>
      <c r="M814" s="894" t="s">
        <v>875</v>
      </c>
      <c r="O814" s="894" t="s">
        <v>777</v>
      </c>
      <c r="P814" s="894" t="s">
        <v>777</v>
      </c>
      <c r="Q814" s="894" t="s">
        <v>4267</v>
      </c>
      <c r="R814" s="894" t="s">
        <v>839</v>
      </c>
      <c r="S814" s="894" t="s">
        <v>779</v>
      </c>
      <c r="T814" s="894" t="s">
        <v>780</v>
      </c>
      <c r="U814" s="894" t="s">
        <v>781</v>
      </c>
      <c r="V814" s="894" t="s">
        <v>2287</v>
      </c>
      <c r="W814" s="894" t="s">
        <v>4266</v>
      </c>
      <c r="AA814" s="894" t="s">
        <v>2526</v>
      </c>
    </row>
    <row r="815" spans="1:27">
      <c r="A815" s="894" t="s">
        <v>4274</v>
      </c>
      <c r="B815" s="894" t="s">
        <v>4275</v>
      </c>
      <c r="C815" s="894" t="s">
        <v>4264</v>
      </c>
      <c r="D815" s="894" t="s">
        <v>4276</v>
      </c>
      <c r="E815" s="351">
        <v>9316.24</v>
      </c>
      <c r="F815" s="351">
        <v>8943.59</v>
      </c>
      <c r="G815" s="351">
        <v>372.65</v>
      </c>
      <c r="H815" s="351">
        <v>0</v>
      </c>
      <c r="I815" s="894" t="s">
        <v>4266</v>
      </c>
      <c r="J815" s="894" t="s">
        <v>839</v>
      </c>
      <c r="K815" s="894" t="s">
        <v>2523</v>
      </c>
      <c r="L815" s="894" t="s">
        <v>874</v>
      </c>
      <c r="M815" s="894" t="s">
        <v>875</v>
      </c>
      <c r="O815" s="894" t="s">
        <v>777</v>
      </c>
      <c r="P815" s="894" t="s">
        <v>777</v>
      </c>
      <c r="Q815" s="894" t="s">
        <v>4277</v>
      </c>
      <c r="R815" s="894" t="s">
        <v>839</v>
      </c>
      <c r="S815" s="894" t="s">
        <v>779</v>
      </c>
      <c r="T815" s="894" t="s">
        <v>780</v>
      </c>
      <c r="U815" s="894" t="s">
        <v>781</v>
      </c>
      <c r="V815" s="894" t="s">
        <v>2287</v>
      </c>
      <c r="W815" s="894" t="s">
        <v>4266</v>
      </c>
      <c r="AA815" s="894" t="s">
        <v>2526</v>
      </c>
    </row>
    <row r="816" spans="1:27">
      <c r="A816" s="894" t="s">
        <v>4278</v>
      </c>
      <c r="B816" s="894" t="s">
        <v>4279</v>
      </c>
      <c r="C816" s="894" t="s">
        <v>4264</v>
      </c>
      <c r="D816" s="894" t="s">
        <v>4276</v>
      </c>
      <c r="E816" s="351">
        <v>9316.24</v>
      </c>
      <c r="F816" s="351">
        <v>8943.59</v>
      </c>
      <c r="G816" s="351">
        <v>372.65</v>
      </c>
      <c r="H816" s="351">
        <v>0</v>
      </c>
      <c r="I816" s="894" t="s">
        <v>4266</v>
      </c>
      <c r="J816" s="894" t="s">
        <v>839</v>
      </c>
      <c r="K816" s="894" t="s">
        <v>2523</v>
      </c>
      <c r="L816" s="894" t="s">
        <v>874</v>
      </c>
      <c r="M816" s="894" t="s">
        <v>875</v>
      </c>
      <c r="O816" s="894" t="s">
        <v>777</v>
      </c>
      <c r="P816" s="894" t="s">
        <v>777</v>
      </c>
      <c r="Q816" s="894" t="s">
        <v>4277</v>
      </c>
      <c r="R816" s="894" t="s">
        <v>839</v>
      </c>
      <c r="S816" s="894" t="s">
        <v>779</v>
      </c>
      <c r="T816" s="894" t="s">
        <v>780</v>
      </c>
      <c r="U816" s="894" t="s">
        <v>781</v>
      </c>
      <c r="V816" s="894" t="s">
        <v>2287</v>
      </c>
      <c r="W816" s="894" t="s">
        <v>4266</v>
      </c>
      <c r="AA816" s="894" t="s">
        <v>2526</v>
      </c>
    </row>
    <row r="817" hidden="1" spans="1:27">
      <c r="A817" s="894" t="s">
        <v>4280</v>
      </c>
      <c r="B817" s="894" t="s">
        <v>4281</v>
      </c>
      <c r="C817" s="894" t="s">
        <v>4282</v>
      </c>
      <c r="D817" s="894" t="s">
        <v>4283</v>
      </c>
      <c r="E817" s="351">
        <v>18803.42</v>
      </c>
      <c r="F817" s="351">
        <v>18051.28</v>
      </c>
      <c r="G817" s="351">
        <v>752.14</v>
      </c>
      <c r="H817" s="351">
        <v>0</v>
      </c>
      <c r="I817" s="894" t="s">
        <v>4284</v>
      </c>
      <c r="J817" s="894" t="s">
        <v>773</v>
      </c>
      <c r="K817" s="894" t="s">
        <v>774</v>
      </c>
      <c r="L817" s="894" t="s">
        <v>958</v>
      </c>
      <c r="M817" s="894" t="s">
        <v>1026</v>
      </c>
      <c r="N817" s="894" t="s">
        <v>4285</v>
      </c>
      <c r="O817" s="894" t="s">
        <v>777</v>
      </c>
      <c r="P817" s="894" t="s">
        <v>777</v>
      </c>
      <c r="Q817" s="894" t="s">
        <v>4286</v>
      </c>
      <c r="R817" s="894" t="s">
        <v>773</v>
      </c>
      <c r="S817" s="894" t="s">
        <v>779</v>
      </c>
      <c r="T817" s="894" t="s">
        <v>780</v>
      </c>
      <c r="U817" s="894" t="s">
        <v>781</v>
      </c>
      <c r="V817" s="894" t="s">
        <v>2287</v>
      </c>
      <c r="W817" s="894" t="s">
        <v>4284</v>
      </c>
      <c r="AA817" s="894" t="s">
        <v>784</v>
      </c>
    </row>
    <row r="818" hidden="1" spans="1:27">
      <c r="A818" s="894" t="s">
        <v>4287</v>
      </c>
      <c r="B818" s="894" t="s">
        <v>705</v>
      </c>
      <c r="C818" s="894" t="s">
        <v>706</v>
      </c>
      <c r="E818" s="351">
        <v>3300</v>
      </c>
      <c r="F818" s="351">
        <v>3168</v>
      </c>
      <c r="G818" s="351">
        <v>132</v>
      </c>
      <c r="H818" s="351">
        <v>0</v>
      </c>
      <c r="I818" s="894" t="s">
        <v>4284</v>
      </c>
      <c r="J818" s="894" t="s">
        <v>773</v>
      </c>
      <c r="K818" s="894" t="s">
        <v>774</v>
      </c>
      <c r="L818" s="894" t="s">
        <v>1933</v>
      </c>
      <c r="M818" s="894" t="s">
        <v>4288</v>
      </c>
      <c r="O818" s="894" t="s">
        <v>777</v>
      </c>
      <c r="P818" s="894" t="s">
        <v>777</v>
      </c>
      <c r="Q818" s="894" t="s">
        <v>4289</v>
      </c>
      <c r="R818" s="894" t="s">
        <v>773</v>
      </c>
      <c r="S818" s="894" t="s">
        <v>779</v>
      </c>
      <c r="T818" s="894" t="s">
        <v>780</v>
      </c>
      <c r="U818" s="894" t="s">
        <v>781</v>
      </c>
      <c r="V818" s="894" t="s">
        <v>2287</v>
      </c>
      <c r="W818" s="894" t="s">
        <v>4284</v>
      </c>
      <c r="AA818" s="894" t="s">
        <v>784</v>
      </c>
    </row>
    <row r="819" spans="1:27">
      <c r="A819" s="894" t="s">
        <v>4290</v>
      </c>
      <c r="B819" s="894" t="s">
        <v>4291</v>
      </c>
      <c r="C819" s="894" t="s">
        <v>4292</v>
      </c>
      <c r="D819" s="894" t="s">
        <v>4293</v>
      </c>
      <c r="E819" s="351">
        <v>5300</v>
      </c>
      <c r="F819" s="351">
        <v>5088</v>
      </c>
      <c r="G819" s="351">
        <v>101</v>
      </c>
      <c r="H819" s="351">
        <v>111</v>
      </c>
      <c r="I819" s="894" t="s">
        <v>4284</v>
      </c>
      <c r="J819" s="894" t="s">
        <v>839</v>
      </c>
      <c r="K819" s="894" t="s">
        <v>1025</v>
      </c>
      <c r="L819" s="894" t="s">
        <v>958</v>
      </c>
      <c r="M819" s="894" t="s">
        <v>1127</v>
      </c>
      <c r="O819" s="894" t="s">
        <v>777</v>
      </c>
      <c r="P819" s="894" t="s">
        <v>777</v>
      </c>
      <c r="Q819" s="894" t="s">
        <v>4294</v>
      </c>
      <c r="R819" s="894" t="s">
        <v>839</v>
      </c>
      <c r="S819" s="894" t="s">
        <v>779</v>
      </c>
      <c r="T819" s="894" t="s">
        <v>780</v>
      </c>
      <c r="U819" s="894" t="s">
        <v>781</v>
      </c>
      <c r="V819" s="894" t="s">
        <v>2287</v>
      </c>
      <c r="W819" s="894" t="s">
        <v>4284</v>
      </c>
      <c r="AA819" s="894" t="s">
        <v>1029</v>
      </c>
    </row>
    <row r="820" spans="1:27">
      <c r="A820" s="894" t="s">
        <v>4295</v>
      </c>
      <c r="B820" s="894" t="s">
        <v>4296</v>
      </c>
      <c r="C820" s="894" t="s">
        <v>4297</v>
      </c>
      <c r="D820" s="894" t="s">
        <v>4298</v>
      </c>
      <c r="E820" s="351">
        <v>123931.62</v>
      </c>
      <c r="F820" s="351">
        <v>118974.36</v>
      </c>
      <c r="G820" s="351">
        <v>4957.26</v>
      </c>
      <c r="H820" s="351">
        <v>0</v>
      </c>
      <c r="I820" s="894" t="s">
        <v>4299</v>
      </c>
      <c r="J820" s="894" t="s">
        <v>839</v>
      </c>
      <c r="K820" s="894" t="s">
        <v>840</v>
      </c>
      <c r="L820" s="894" t="s">
        <v>958</v>
      </c>
      <c r="M820" s="894" t="s">
        <v>2517</v>
      </c>
      <c r="N820" s="894" t="s">
        <v>4300</v>
      </c>
      <c r="O820" s="894" t="s">
        <v>777</v>
      </c>
      <c r="P820" s="894" t="s">
        <v>777</v>
      </c>
      <c r="Q820" s="894" t="s">
        <v>4301</v>
      </c>
      <c r="R820" s="894" t="s">
        <v>839</v>
      </c>
      <c r="S820" s="894" t="s">
        <v>779</v>
      </c>
      <c r="T820" s="894" t="s">
        <v>780</v>
      </c>
      <c r="U820" s="894" t="s">
        <v>781</v>
      </c>
      <c r="V820" s="894" t="s">
        <v>2287</v>
      </c>
      <c r="W820" s="894" t="s">
        <v>4299</v>
      </c>
      <c r="AA820" s="894" t="s">
        <v>844</v>
      </c>
    </row>
    <row r="821" spans="1:27">
      <c r="A821" s="894" t="s">
        <v>4302</v>
      </c>
      <c r="B821" s="894" t="s">
        <v>4303</v>
      </c>
      <c r="C821" s="894" t="s">
        <v>4304</v>
      </c>
      <c r="E821" s="351">
        <v>64102.56</v>
      </c>
      <c r="F821" s="351">
        <v>61538.46</v>
      </c>
      <c r="G821" s="351">
        <v>2564.1</v>
      </c>
      <c r="H821" s="351">
        <v>0</v>
      </c>
      <c r="I821" s="894" t="s">
        <v>4299</v>
      </c>
      <c r="J821" s="894" t="s">
        <v>839</v>
      </c>
      <c r="K821" s="894" t="s">
        <v>1025</v>
      </c>
      <c r="L821" s="894" t="s">
        <v>958</v>
      </c>
      <c r="M821" s="894" t="s">
        <v>2517</v>
      </c>
      <c r="N821" s="894" t="s">
        <v>4305</v>
      </c>
      <c r="O821" s="894" t="s">
        <v>777</v>
      </c>
      <c r="P821" s="894" t="s">
        <v>777</v>
      </c>
      <c r="Q821" s="894" t="s">
        <v>4306</v>
      </c>
      <c r="R821" s="894" t="s">
        <v>839</v>
      </c>
      <c r="S821" s="894" t="s">
        <v>779</v>
      </c>
      <c r="T821" s="894" t="s">
        <v>780</v>
      </c>
      <c r="U821" s="894" t="s">
        <v>781</v>
      </c>
      <c r="V821" s="894" t="s">
        <v>2287</v>
      </c>
      <c r="W821" s="894" t="s">
        <v>4299</v>
      </c>
      <c r="AA821" s="894" t="s">
        <v>1029</v>
      </c>
    </row>
    <row r="822" spans="1:27">
      <c r="A822" s="894" t="s">
        <v>4307</v>
      </c>
      <c r="B822" s="894" t="s">
        <v>4308</v>
      </c>
      <c r="C822" s="894" t="s">
        <v>4309</v>
      </c>
      <c r="E822" s="351">
        <v>199145.3</v>
      </c>
      <c r="F822" s="351">
        <v>191179.49</v>
      </c>
      <c r="G822" s="351">
        <v>7965.81</v>
      </c>
      <c r="H822" s="351">
        <v>0</v>
      </c>
      <c r="I822" s="894" t="s">
        <v>4299</v>
      </c>
      <c r="J822" s="894" t="s">
        <v>839</v>
      </c>
      <c r="K822" s="894" t="s">
        <v>1025</v>
      </c>
      <c r="L822" s="894" t="s">
        <v>958</v>
      </c>
      <c r="M822" s="894" t="s">
        <v>2517</v>
      </c>
      <c r="N822" s="894" t="s">
        <v>4305</v>
      </c>
      <c r="O822" s="894" t="s">
        <v>777</v>
      </c>
      <c r="P822" s="894" t="s">
        <v>777</v>
      </c>
      <c r="Q822" s="894" t="s">
        <v>4310</v>
      </c>
      <c r="R822" s="894" t="s">
        <v>839</v>
      </c>
      <c r="S822" s="894" t="s">
        <v>779</v>
      </c>
      <c r="T822" s="894" t="s">
        <v>780</v>
      </c>
      <c r="U822" s="894" t="s">
        <v>781</v>
      </c>
      <c r="V822" s="894" t="s">
        <v>2287</v>
      </c>
      <c r="W822" s="894" t="s">
        <v>4299</v>
      </c>
      <c r="AA822" s="894" t="s">
        <v>1029</v>
      </c>
    </row>
    <row r="823" spans="1:27">
      <c r="A823" s="894" t="s">
        <v>4311</v>
      </c>
      <c r="B823" s="894" t="s">
        <v>4312</v>
      </c>
      <c r="C823" s="894" t="s">
        <v>4313</v>
      </c>
      <c r="E823" s="351">
        <v>17094.02</v>
      </c>
      <c r="F823" s="351">
        <v>16410.26</v>
      </c>
      <c r="G823" s="351">
        <v>683.76</v>
      </c>
      <c r="H823" s="351">
        <v>0</v>
      </c>
      <c r="I823" s="894" t="s">
        <v>4299</v>
      </c>
      <c r="J823" s="894" t="s">
        <v>839</v>
      </c>
      <c r="K823" s="894" t="s">
        <v>1025</v>
      </c>
      <c r="L823" s="894" t="s">
        <v>958</v>
      </c>
      <c r="M823" s="894" t="s">
        <v>2517</v>
      </c>
      <c r="N823" s="894" t="s">
        <v>4305</v>
      </c>
      <c r="O823" s="894" t="s">
        <v>777</v>
      </c>
      <c r="P823" s="894" t="s">
        <v>777</v>
      </c>
      <c r="Q823" s="894" t="s">
        <v>1218</v>
      </c>
      <c r="R823" s="894" t="s">
        <v>839</v>
      </c>
      <c r="S823" s="894" t="s">
        <v>779</v>
      </c>
      <c r="T823" s="894" t="s">
        <v>780</v>
      </c>
      <c r="U823" s="894" t="s">
        <v>781</v>
      </c>
      <c r="V823" s="894" t="s">
        <v>2287</v>
      </c>
      <c r="W823" s="894" t="s">
        <v>4299</v>
      </c>
      <c r="AA823" s="894" t="s">
        <v>1029</v>
      </c>
    </row>
    <row r="824" hidden="1" spans="1:27">
      <c r="A824" s="894" t="s">
        <v>4314</v>
      </c>
      <c r="B824" s="894" t="s">
        <v>609</v>
      </c>
      <c r="C824" s="894" t="s">
        <v>610</v>
      </c>
      <c r="E824" s="351">
        <v>4450</v>
      </c>
      <c r="F824" s="351">
        <v>4272</v>
      </c>
      <c r="G824" s="351">
        <v>178</v>
      </c>
      <c r="H824" s="351">
        <v>0</v>
      </c>
      <c r="I824" s="894" t="s">
        <v>4299</v>
      </c>
      <c r="J824" s="894" t="s">
        <v>773</v>
      </c>
      <c r="K824" s="894" t="s">
        <v>774</v>
      </c>
      <c r="L824" s="894" t="s">
        <v>874</v>
      </c>
      <c r="M824" s="894" t="s">
        <v>875</v>
      </c>
      <c r="N824" s="894" t="s">
        <v>4315</v>
      </c>
      <c r="O824" s="894" t="s">
        <v>777</v>
      </c>
      <c r="P824" s="894" t="s">
        <v>777</v>
      </c>
      <c r="Q824" s="894" t="s">
        <v>4316</v>
      </c>
      <c r="R824" s="894" t="s">
        <v>773</v>
      </c>
      <c r="S824" s="894" t="s">
        <v>779</v>
      </c>
      <c r="T824" s="894" t="s">
        <v>780</v>
      </c>
      <c r="U824" s="894" t="s">
        <v>781</v>
      </c>
      <c r="V824" s="894" t="s">
        <v>2287</v>
      </c>
      <c r="W824" s="894" t="s">
        <v>4299</v>
      </c>
      <c r="AA824" s="894" t="s">
        <v>784</v>
      </c>
    </row>
    <row r="825" spans="1:27">
      <c r="A825" s="894" t="s">
        <v>4317</v>
      </c>
      <c r="B825" s="894" t="s">
        <v>4318</v>
      </c>
      <c r="C825" s="894" t="s">
        <v>4319</v>
      </c>
      <c r="D825" s="894" t="s">
        <v>4000</v>
      </c>
      <c r="E825" s="351">
        <v>21367.52</v>
      </c>
      <c r="F825" s="351">
        <v>20512.82</v>
      </c>
      <c r="G825" s="351">
        <v>854.7</v>
      </c>
      <c r="H825" s="351">
        <v>0</v>
      </c>
      <c r="I825" s="894" t="s">
        <v>4299</v>
      </c>
      <c r="J825" s="894" t="s">
        <v>839</v>
      </c>
      <c r="K825" s="894" t="s">
        <v>1025</v>
      </c>
      <c r="L825" s="894" t="s">
        <v>958</v>
      </c>
      <c r="M825" s="894" t="s">
        <v>2517</v>
      </c>
      <c r="N825" s="894" t="s">
        <v>4320</v>
      </c>
      <c r="O825" s="894" t="s">
        <v>777</v>
      </c>
      <c r="P825" s="894" t="s">
        <v>777</v>
      </c>
      <c r="Q825" s="894" t="s">
        <v>3016</v>
      </c>
      <c r="R825" s="894" t="s">
        <v>839</v>
      </c>
      <c r="S825" s="894" t="s">
        <v>779</v>
      </c>
      <c r="T825" s="894" t="s">
        <v>780</v>
      </c>
      <c r="U825" s="894" t="s">
        <v>781</v>
      </c>
      <c r="V825" s="894" t="s">
        <v>2287</v>
      </c>
      <c r="W825" s="894" t="s">
        <v>4299</v>
      </c>
      <c r="AA825" s="894" t="s">
        <v>1029</v>
      </c>
    </row>
    <row r="826" spans="1:27">
      <c r="A826" s="894" t="s">
        <v>4321</v>
      </c>
      <c r="B826" s="894" t="s">
        <v>4322</v>
      </c>
      <c r="C826" s="894" t="s">
        <v>4319</v>
      </c>
      <c r="D826" s="894" t="s">
        <v>4000</v>
      </c>
      <c r="E826" s="351">
        <v>21367.53</v>
      </c>
      <c r="F826" s="351">
        <v>20512.83</v>
      </c>
      <c r="G826" s="351">
        <v>854.7</v>
      </c>
      <c r="H826" s="351">
        <v>0</v>
      </c>
      <c r="I826" s="894" t="s">
        <v>4299</v>
      </c>
      <c r="J826" s="894" t="s">
        <v>839</v>
      </c>
      <c r="K826" s="894" t="s">
        <v>1025</v>
      </c>
      <c r="L826" s="894" t="s">
        <v>958</v>
      </c>
      <c r="M826" s="894" t="s">
        <v>2517</v>
      </c>
      <c r="N826" s="894" t="s">
        <v>4320</v>
      </c>
      <c r="O826" s="894" t="s">
        <v>777</v>
      </c>
      <c r="P826" s="894" t="s">
        <v>777</v>
      </c>
      <c r="Q826" s="894" t="s">
        <v>3016</v>
      </c>
      <c r="R826" s="894" t="s">
        <v>839</v>
      </c>
      <c r="S826" s="894" t="s">
        <v>779</v>
      </c>
      <c r="T826" s="894" t="s">
        <v>780</v>
      </c>
      <c r="U826" s="894" t="s">
        <v>781</v>
      </c>
      <c r="V826" s="894" t="s">
        <v>2287</v>
      </c>
      <c r="W826" s="894" t="s">
        <v>4299</v>
      </c>
      <c r="AA826" s="894" t="s">
        <v>1029</v>
      </c>
    </row>
    <row r="827" spans="1:27">
      <c r="A827" s="894" t="s">
        <v>4323</v>
      </c>
      <c r="B827" s="894" t="s">
        <v>4324</v>
      </c>
      <c r="C827" s="894" t="s">
        <v>4325</v>
      </c>
      <c r="D827" s="894" t="s">
        <v>4180</v>
      </c>
      <c r="E827" s="351">
        <v>1880.34</v>
      </c>
      <c r="F827" s="351">
        <v>1805.13</v>
      </c>
      <c r="G827" s="351">
        <v>75.21</v>
      </c>
      <c r="H827" s="351">
        <v>0</v>
      </c>
      <c r="I827" s="894" t="s">
        <v>4326</v>
      </c>
      <c r="J827" s="894" t="s">
        <v>839</v>
      </c>
      <c r="K827" s="894" t="s">
        <v>1025</v>
      </c>
      <c r="L827" s="894" t="s">
        <v>958</v>
      </c>
      <c r="M827" s="894" t="s">
        <v>1127</v>
      </c>
      <c r="N827" s="894" t="s">
        <v>4327</v>
      </c>
      <c r="O827" s="894" t="s">
        <v>777</v>
      </c>
      <c r="P827" s="894" t="s">
        <v>777</v>
      </c>
      <c r="Q827" s="894" t="s">
        <v>1906</v>
      </c>
      <c r="R827" s="894" t="s">
        <v>839</v>
      </c>
      <c r="S827" s="894" t="s">
        <v>779</v>
      </c>
      <c r="T827" s="894" t="s">
        <v>780</v>
      </c>
      <c r="U827" s="894" t="s">
        <v>781</v>
      </c>
      <c r="V827" s="894" t="s">
        <v>2287</v>
      </c>
      <c r="W827" s="894" t="s">
        <v>4326</v>
      </c>
      <c r="AA827" s="894" t="s">
        <v>1029</v>
      </c>
    </row>
    <row r="828" spans="1:27">
      <c r="A828" s="894" t="s">
        <v>4328</v>
      </c>
      <c r="B828" s="894" t="s">
        <v>4329</v>
      </c>
      <c r="C828" s="894" t="s">
        <v>4325</v>
      </c>
      <c r="D828" s="894" t="s">
        <v>4180</v>
      </c>
      <c r="E828" s="351">
        <v>1880.34</v>
      </c>
      <c r="F828" s="351">
        <v>1805.13</v>
      </c>
      <c r="G828" s="351">
        <v>75.21</v>
      </c>
      <c r="H828" s="351">
        <v>0</v>
      </c>
      <c r="I828" s="894" t="s">
        <v>4326</v>
      </c>
      <c r="J828" s="894" t="s">
        <v>839</v>
      </c>
      <c r="K828" s="894" t="s">
        <v>1025</v>
      </c>
      <c r="L828" s="894" t="s">
        <v>958</v>
      </c>
      <c r="M828" s="894" t="s">
        <v>1127</v>
      </c>
      <c r="O828" s="894" t="s">
        <v>777</v>
      </c>
      <c r="P828" s="894" t="s">
        <v>777</v>
      </c>
      <c r="Q828" s="894" t="s">
        <v>1906</v>
      </c>
      <c r="R828" s="894" t="s">
        <v>839</v>
      </c>
      <c r="S828" s="894" t="s">
        <v>779</v>
      </c>
      <c r="T828" s="894" t="s">
        <v>780</v>
      </c>
      <c r="U828" s="894" t="s">
        <v>781</v>
      </c>
      <c r="V828" s="894" t="s">
        <v>2287</v>
      </c>
      <c r="W828" s="894" t="s">
        <v>4326</v>
      </c>
      <c r="AA828" s="894" t="s">
        <v>1029</v>
      </c>
    </row>
    <row r="829" hidden="1" spans="1:27">
      <c r="A829" s="894" t="s">
        <v>4330</v>
      </c>
      <c r="B829" s="894" t="s">
        <v>4331</v>
      </c>
      <c r="C829" s="894" t="s">
        <v>4332</v>
      </c>
      <c r="D829" s="894" t="s">
        <v>4333</v>
      </c>
      <c r="E829" s="351">
        <v>2051.28</v>
      </c>
      <c r="F829" s="351">
        <v>1969.23</v>
      </c>
      <c r="G829" s="351">
        <v>82.05</v>
      </c>
      <c r="H829" s="351">
        <v>0</v>
      </c>
      <c r="I829" s="894" t="s">
        <v>4334</v>
      </c>
      <c r="J829" s="894" t="s">
        <v>773</v>
      </c>
      <c r="K829" s="894" t="s">
        <v>646</v>
      </c>
      <c r="L829" s="894" t="s">
        <v>2191</v>
      </c>
      <c r="M829" s="894" t="s">
        <v>1461</v>
      </c>
      <c r="N829" s="894" t="s">
        <v>4335</v>
      </c>
      <c r="O829" s="894" t="s">
        <v>777</v>
      </c>
      <c r="P829" s="894" t="s">
        <v>777</v>
      </c>
      <c r="Q829" s="894" t="s">
        <v>4070</v>
      </c>
      <c r="R829" s="894" t="s">
        <v>773</v>
      </c>
      <c r="S829" s="894" t="s">
        <v>779</v>
      </c>
      <c r="T829" s="894" t="s">
        <v>780</v>
      </c>
      <c r="U829" s="894" t="s">
        <v>781</v>
      </c>
      <c r="V829" s="894" t="s">
        <v>2287</v>
      </c>
      <c r="W829" s="894" t="s">
        <v>4334</v>
      </c>
      <c r="AA829" s="894" t="s">
        <v>917</v>
      </c>
    </row>
    <row r="830" hidden="1" spans="1:27">
      <c r="A830" s="894" t="s">
        <v>4336</v>
      </c>
      <c r="B830" s="894" t="s">
        <v>4337</v>
      </c>
      <c r="C830" s="894" t="s">
        <v>4332</v>
      </c>
      <c r="D830" s="894" t="s">
        <v>4333</v>
      </c>
      <c r="E830" s="351">
        <v>2051.28</v>
      </c>
      <c r="F830" s="351">
        <v>1969.23</v>
      </c>
      <c r="G830" s="351">
        <v>82.05</v>
      </c>
      <c r="H830" s="351">
        <v>0</v>
      </c>
      <c r="I830" s="894" t="s">
        <v>4334</v>
      </c>
      <c r="J830" s="894" t="s">
        <v>773</v>
      </c>
      <c r="K830" s="894" t="s">
        <v>646</v>
      </c>
      <c r="L830" s="894" t="s">
        <v>874</v>
      </c>
      <c r="M830" s="894" t="s">
        <v>1127</v>
      </c>
      <c r="N830" s="894" t="s">
        <v>4335</v>
      </c>
      <c r="O830" s="894" t="s">
        <v>777</v>
      </c>
      <c r="P830" s="894" t="s">
        <v>777</v>
      </c>
      <c r="Q830" s="894" t="s">
        <v>4070</v>
      </c>
      <c r="R830" s="894" t="s">
        <v>773</v>
      </c>
      <c r="S830" s="894" t="s">
        <v>779</v>
      </c>
      <c r="T830" s="894" t="s">
        <v>780</v>
      </c>
      <c r="U830" s="894" t="s">
        <v>781</v>
      </c>
      <c r="V830" s="894" t="s">
        <v>2287</v>
      </c>
      <c r="W830" s="894" t="s">
        <v>4334</v>
      </c>
      <c r="AA830" s="894" t="s">
        <v>917</v>
      </c>
    </row>
    <row r="831" hidden="1" spans="1:27">
      <c r="A831" s="894" t="s">
        <v>4338</v>
      </c>
      <c r="B831" s="894" t="s">
        <v>4339</v>
      </c>
      <c r="C831" s="894" t="s">
        <v>654</v>
      </c>
      <c r="D831" s="894" t="s">
        <v>4340</v>
      </c>
      <c r="E831" s="351">
        <v>3205.12</v>
      </c>
      <c r="F831" s="351">
        <v>3076.92</v>
      </c>
      <c r="G831" s="351">
        <v>100</v>
      </c>
      <c r="H831" s="351">
        <v>28.2</v>
      </c>
      <c r="I831" s="894" t="s">
        <v>4334</v>
      </c>
      <c r="J831" s="894" t="s">
        <v>773</v>
      </c>
      <c r="K831" s="894" t="s">
        <v>631</v>
      </c>
      <c r="L831" s="894" t="s">
        <v>874</v>
      </c>
      <c r="M831" s="894" t="s">
        <v>1127</v>
      </c>
      <c r="N831" s="894" t="s">
        <v>4341</v>
      </c>
      <c r="O831" s="894" t="s">
        <v>777</v>
      </c>
      <c r="P831" s="894" t="s">
        <v>777</v>
      </c>
      <c r="Q831" s="894" t="s">
        <v>4342</v>
      </c>
      <c r="R831" s="894" t="s">
        <v>773</v>
      </c>
      <c r="S831" s="894" t="s">
        <v>779</v>
      </c>
      <c r="T831" s="894" t="s">
        <v>780</v>
      </c>
      <c r="U831" s="894" t="s">
        <v>781</v>
      </c>
      <c r="V831" s="894" t="s">
        <v>2287</v>
      </c>
      <c r="W831" s="894" t="s">
        <v>4334</v>
      </c>
      <c r="AA831" s="894" t="s">
        <v>967</v>
      </c>
    </row>
    <row r="832" hidden="1" spans="1:27">
      <c r="A832" s="894" t="s">
        <v>4343</v>
      </c>
      <c r="B832" s="894" t="s">
        <v>4344</v>
      </c>
      <c r="C832" s="894" t="s">
        <v>654</v>
      </c>
      <c r="D832" s="894" t="s">
        <v>4340</v>
      </c>
      <c r="E832" s="351">
        <v>3205.13</v>
      </c>
      <c r="F832" s="351">
        <v>3076.92</v>
      </c>
      <c r="G832" s="351">
        <v>100</v>
      </c>
      <c r="H832" s="351">
        <v>28.21</v>
      </c>
      <c r="I832" s="894" t="s">
        <v>4334</v>
      </c>
      <c r="J832" s="894" t="s">
        <v>773</v>
      </c>
      <c r="K832" s="894" t="s">
        <v>631</v>
      </c>
      <c r="L832" s="894" t="s">
        <v>874</v>
      </c>
      <c r="M832" s="894" t="s">
        <v>1127</v>
      </c>
      <c r="N832" s="894" t="s">
        <v>4341</v>
      </c>
      <c r="O832" s="894" t="s">
        <v>777</v>
      </c>
      <c r="P832" s="894" t="s">
        <v>777</v>
      </c>
      <c r="Q832" s="894" t="s">
        <v>1572</v>
      </c>
      <c r="R832" s="894" t="s">
        <v>773</v>
      </c>
      <c r="S832" s="894" t="s">
        <v>779</v>
      </c>
      <c r="T832" s="894" t="s">
        <v>780</v>
      </c>
      <c r="U832" s="894" t="s">
        <v>781</v>
      </c>
      <c r="V832" s="894" t="s">
        <v>2287</v>
      </c>
      <c r="W832" s="894" t="s">
        <v>4334</v>
      </c>
      <c r="AA832" s="894" t="s">
        <v>967</v>
      </c>
    </row>
    <row r="833" hidden="1" spans="1:27">
      <c r="A833" s="894" t="s">
        <v>4345</v>
      </c>
      <c r="B833" s="894" t="s">
        <v>4346</v>
      </c>
      <c r="C833" s="894" t="s">
        <v>654</v>
      </c>
      <c r="D833" s="894" t="s">
        <v>4340</v>
      </c>
      <c r="E833" s="351">
        <v>3205.13</v>
      </c>
      <c r="F833" s="351">
        <v>3076.92</v>
      </c>
      <c r="G833" s="351">
        <v>100</v>
      </c>
      <c r="H833" s="351">
        <v>28.21</v>
      </c>
      <c r="I833" s="894" t="s">
        <v>4334</v>
      </c>
      <c r="J833" s="894" t="s">
        <v>773</v>
      </c>
      <c r="K833" s="894" t="s">
        <v>631</v>
      </c>
      <c r="L833" s="894" t="s">
        <v>2191</v>
      </c>
      <c r="M833" s="894" t="s">
        <v>1461</v>
      </c>
      <c r="N833" s="894" t="s">
        <v>4341</v>
      </c>
      <c r="O833" s="894" t="s">
        <v>777</v>
      </c>
      <c r="P833" s="894" t="s">
        <v>777</v>
      </c>
      <c r="Q833" s="894" t="s">
        <v>1572</v>
      </c>
      <c r="R833" s="894" t="s">
        <v>773</v>
      </c>
      <c r="S833" s="894" t="s">
        <v>779</v>
      </c>
      <c r="T833" s="894" t="s">
        <v>780</v>
      </c>
      <c r="U833" s="894" t="s">
        <v>781</v>
      </c>
      <c r="V833" s="894" t="s">
        <v>2287</v>
      </c>
      <c r="W833" s="894" t="s">
        <v>4334</v>
      </c>
      <c r="AA833" s="894" t="s">
        <v>967</v>
      </c>
    </row>
    <row r="834" spans="1:27">
      <c r="A834" s="894" t="s">
        <v>4347</v>
      </c>
      <c r="B834" s="894" t="s">
        <v>4348</v>
      </c>
      <c r="C834" s="894" t="s">
        <v>4349</v>
      </c>
      <c r="D834" s="894" t="s">
        <v>4350</v>
      </c>
      <c r="E834" s="351">
        <v>30769.23</v>
      </c>
      <c r="F834" s="351">
        <v>29538.46</v>
      </c>
      <c r="G834" s="351">
        <v>1230.77</v>
      </c>
      <c r="H834" s="351">
        <v>0</v>
      </c>
      <c r="I834" s="894" t="s">
        <v>4334</v>
      </c>
      <c r="J834" s="894" t="s">
        <v>839</v>
      </c>
      <c r="K834" s="894" t="s">
        <v>1025</v>
      </c>
      <c r="L834" s="894" t="s">
        <v>958</v>
      </c>
      <c r="M834" s="894" t="s">
        <v>2517</v>
      </c>
      <c r="N834" s="894" t="s">
        <v>4351</v>
      </c>
      <c r="O834" s="894" t="s">
        <v>777</v>
      </c>
      <c r="P834" s="894" t="s">
        <v>777</v>
      </c>
      <c r="Q834" s="894" t="s">
        <v>4352</v>
      </c>
      <c r="R834" s="894" t="s">
        <v>839</v>
      </c>
      <c r="S834" s="894" t="s">
        <v>779</v>
      </c>
      <c r="T834" s="894" t="s">
        <v>780</v>
      </c>
      <c r="U834" s="894" t="s">
        <v>781</v>
      </c>
      <c r="V834" s="894" t="s">
        <v>2287</v>
      </c>
      <c r="W834" s="894" t="s">
        <v>4334</v>
      </c>
      <c r="AA834" s="894" t="s">
        <v>1029</v>
      </c>
    </row>
    <row r="835" spans="1:27">
      <c r="A835" s="894" t="s">
        <v>4353</v>
      </c>
      <c r="B835" s="894" t="s">
        <v>4354</v>
      </c>
      <c r="C835" s="894" t="s">
        <v>4349</v>
      </c>
      <c r="D835" s="894" t="s">
        <v>4350</v>
      </c>
      <c r="E835" s="351">
        <v>30769.23</v>
      </c>
      <c r="F835" s="351">
        <v>29538.46</v>
      </c>
      <c r="G835" s="351">
        <v>1230.77</v>
      </c>
      <c r="H835" s="351">
        <v>0</v>
      </c>
      <c r="I835" s="894" t="s">
        <v>4334</v>
      </c>
      <c r="J835" s="894" t="s">
        <v>839</v>
      </c>
      <c r="K835" s="894" t="s">
        <v>1025</v>
      </c>
      <c r="L835" s="894" t="s">
        <v>958</v>
      </c>
      <c r="M835" s="894" t="s">
        <v>2517</v>
      </c>
      <c r="N835" s="894" t="s">
        <v>4355</v>
      </c>
      <c r="O835" s="894" t="s">
        <v>777</v>
      </c>
      <c r="P835" s="894" t="s">
        <v>777</v>
      </c>
      <c r="Q835" s="894" t="s">
        <v>4352</v>
      </c>
      <c r="R835" s="894" t="s">
        <v>839</v>
      </c>
      <c r="S835" s="894" t="s">
        <v>779</v>
      </c>
      <c r="T835" s="894" t="s">
        <v>780</v>
      </c>
      <c r="U835" s="894" t="s">
        <v>781</v>
      </c>
      <c r="V835" s="894" t="s">
        <v>2287</v>
      </c>
      <c r="W835" s="894" t="s">
        <v>4334</v>
      </c>
      <c r="AA835" s="894" t="s">
        <v>1029</v>
      </c>
    </row>
    <row r="836" spans="1:27">
      <c r="A836" s="894" t="s">
        <v>4356</v>
      </c>
      <c r="B836" s="894" t="s">
        <v>4357</v>
      </c>
      <c r="C836" s="894" t="s">
        <v>4349</v>
      </c>
      <c r="D836" s="894" t="s">
        <v>4350</v>
      </c>
      <c r="E836" s="351">
        <v>30769.23</v>
      </c>
      <c r="F836" s="351">
        <v>29538.46</v>
      </c>
      <c r="G836" s="351">
        <v>1230.77</v>
      </c>
      <c r="H836" s="351">
        <v>0</v>
      </c>
      <c r="I836" s="894" t="s">
        <v>4334</v>
      </c>
      <c r="J836" s="894" t="s">
        <v>839</v>
      </c>
      <c r="K836" s="894" t="s">
        <v>1025</v>
      </c>
      <c r="L836" s="894" t="s">
        <v>958</v>
      </c>
      <c r="M836" s="894" t="s">
        <v>2517</v>
      </c>
      <c r="N836" s="894" t="s">
        <v>4358</v>
      </c>
      <c r="O836" s="894" t="s">
        <v>777</v>
      </c>
      <c r="P836" s="894" t="s">
        <v>777</v>
      </c>
      <c r="Q836" s="894" t="s">
        <v>4352</v>
      </c>
      <c r="R836" s="894" t="s">
        <v>839</v>
      </c>
      <c r="S836" s="894" t="s">
        <v>779</v>
      </c>
      <c r="T836" s="894" t="s">
        <v>780</v>
      </c>
      <c r="U836" s="894" t="s">
        <v>781</v>
      </c>
      <c r="V836" s="894" t="s">
        <v>2287</v>
      </c>
      <c r="W836" s="894" t="s">
        <v>4334</v>
      </c>
      <c r="AA836" s="894" t="s">
        <v>1029</v>
      </c>
    </row>
    <row r="837" spans="1:27">
      <c r="A837" s="894" t="s">
        <v>4359</v>
      </c>
      <c r="B837" s="894" t="s">
        <v>4360</v>
      </c>
      <c r="C837" s="894" t="s">
        <v>4349</v>
      </c>
      <c r="D837" s="894" t="s">
        <v>4350</v>
      </c>
      <c r="E837" s="351">
        <v>30769.23</v>
      </c>
      <c r="F837" s="351">
        <v>29538.46</v>
      </c>
      <c r="G837" s="351">
        <v>1230.77</v>
      </c>
      <c r="H837" s="351">
        <v>0</v>
      </c>
      <c r="I837" s="894" t="s">
        <v>4334</v>
      </c>
      <c r="J837" s="894" t="s">
        <v>839</v>
      </c>
      <c r="K837" s="894" t="s">
        <v>1025</v>
      </c>
      <c r="L837" s="894" t="s">
        <v>958</v>
      </c>
      <c r="M837" s="894" t="s">
        <v>2517</v>
      </c>
      <c r="N837" s="894" t="s">
        <v>4361</v>
      </c>
      <c r="O837" s="894" t="s">
        <v>777</v>
      </c>
      <c r="P837" s="894" t="s">
        <v>777</v>
      </c>
      <c r="Q837" s="894" t="s">
        <v>4352</v>
      </c>
      <c r="R837" s="894" t="s">
        <v>839</v>
      </c>
      <c r="S837" s="894" t="s">
        <v>779</v>
      </c>
      <c r="T837" s="894" t="s">
        <v>780</v>
      </c>
      <c r="U837" s="894" t="s">
        <v>781</v>
      </c>
      <c r="V837" s="894" t="s">
        <v>2287</v>
      </c>
      <c r="W837" s="894" t="s">
        <v>4334</v>
      </c>
      <c r="AA837" s="894" t="s">
        <v>1029</v>
      </c>
    </row>
    <row r="838" spans="1:27">
      <c r="A838" s="894" t="s">
        <v>4362</v>
      </c>
      <c r="B838" s="894" t="s">
        <v>4363</v>
      </c>
      <c r="C838" s="894" t="s">
        <v>4349</v>
      </c>
      <c r="D838" s="894" t="s">
        <v>4350</v>
      </c>
      <c r="E838" s="351">
        <v>30769.23</v>
      </c>
      <c r="F838" s="351">
        <v>29538.46</v>
      </c>
      <c r="G838" s="351">
        <v>1230.77</v>
      </c>
      <c r="H838" s="351">
        <v>0</v>
      </c>
      <c r="I838" s="894" t="s">
        <v>4334</v>
      </c>
      <c r="J838" s="894" t="s">
        <v>839</v>
      </c>
      <c r="K838" s="894" t="s">
        <v>1025</v>
      </c>
      <c r="L838" s="894" t="s">
        <v>958</v>
      </c>
      <c r="M838" s="894" t="s">
        <v>2517</v>
      </c>
      <c r="N838" s="894" t="s">
        <v>4361</v>
      </c>
      <c r="O838" s="894" t="s">
        <v>777</v>
      </c>
      <c r="P838" s="894" t="s">
        <v>777</v>
      </c>
      <c r="Q838" s="894" t="s">
        <v>4352</v>
      </c>
      <c r="R838" s="894" t="s">
        <v>839</v>
      </c>
      <c r="S838" s="894" t="s">
        <v>779</v>
      </c>
      <c r="T838" s="894" t="s">
        <v>780</v>
      </c>
      <c r="U838" s="894" t="s">
        <v>781</v>
      </c>
      <c r="V838" s="894" t="s">
        <v>2287</v>
      </c>
      <c r="W838" s="894" t="s">
        <v>4334</v>
      </c>
      <c r="AA838" s="894" t="s">
        <v>1029</v>
      </c>
    </row>
    <row r="839" spans="1:27">
      <c r="A839" s="894" t="s">
        <v>4364</v>
      </c>
      <c r="B839" s="894" t="s">
        <v>4365</v>
      </c>
      <c r="C839" s="894" t="s">
        <v>4349</v>
      </c>
      <c r="D839" s="894" t="s">
        <v>4350</v>
      </c>
      <c r="E839" s="351">
        <v>30769.23</v>
      </c>
      <c r="F839" s="351">
        <v>29538.46</v>
      </c>
      <c r="G839" s="351">
        <v>1230.77</v>
      </c>
      <c r="H839" s="351">
        <v>0</v>
      </c>
      <c r="I839" s="894" t="s">
        <v>4334</v>
      </c>
      <c r="J839" s="894" t="s">
        <v>839</v>
      </c>
      <c r="K839" s="894" t="s">
        <v>1025</v>
      </c>
      <c r="L839" s="894" t="s">
        <v>958</v>
      </c>
      <c r="M839" s="894" t="s">
        <v>2517</v>
      </c>
      <c r="N839" s="894" t="s">
        <v>4361</v>
      </c>
      <c r="O839" s="894" t="s">
        <v>777</v>
      </c>
      <c r="P839" s="894" t="s">
        <v>777</v>
      </c>
      <c r="Q839" s="894" t="s">
        <v>4352</v>
      </c>
      <c r="R839" s="894" t="s">
        <v>839</v>
      </c>
      <c r="S839" s="894" t="s">
        <v>779</v>
      </c>
      <c r="T839" s="894" t="s">
        <v>780</v>
      </c>
      <c r="U839" s="894" t="s">
        <v>781</v>
      </c>
      <c r="V839" s="894" t="s">
        <v>2287</v>
      </c>
      <c r="W839" s="894" t="s">
        <v>4334</v>
      </c>
      <c r="AA839" s="894" t="s">
        <v>1029</v>
      </c>
    </row>
    <row r="840" spans="1:27">
      <c r="A840" s="894" t="s">
        <v>4366</v>
      </c>
      <c r="B840" s="894" t="s">
        <v>4367</v>
      </c>
      <c r="C840" s="894" t="s">
        <v>4349</v>
      </c>
      <c r="D840" s="894" t="s">
        <v>4350</v>
      </c>
      <c r="E840" s="351">
        <v>30769.23</v>
      </c>
      <c r="F840" s="351">
        <v>29538.46</v>
      </c>
      <c r="G840" s="351">
        <v>1230.77</v>
      </c>
      <c r="H840" s="351">
        <v>0</v>
      </c>
      <c r="I840" s="894" t="s">
        <v>4334</v>
      </c>
      <c r="J840" s="894" t="s">
        <v>839</v>
      </c>
      <c r="K840" s="894" t="s">
        <v>1025</v>
      </c>
      <c r="L840" s="894" t="s">
        <v>958</v>
      </c>
      <c r="M840" s="894" t="s">
        <v>2517</v>
      </c>
      <c r="N840" s="894" t="s">
        <v>4361</v>
      </c>
      <c r="O840" s="894" t="s">
        <v>777</v>
      </c>
      <c r="P840" s="894" t="s">
        <v>777</v>
      </c>
      <c r="Q840" s="894" t="s">
        <v>4352</v>
      </c>
      <c r="R840" s="894" t="s">
        <v>839</v>
      </c>
      <c r="S840" s="894" t="s">
        <v>779</v>
      </c>
      <c r="T840" s="894" t="s">
        <v>780</v>
      </c>
      <c r="U840" s="894" t="s">
        <v>781</v>
      </c>
      <c r="V840" s="894" t="s">
        <v>2287</v>
      </c>
      <c r="W840" s="894" t="s">
        <v>4334</v>
      </c>
      <c r="AA840" s="894" t="s">
        <v>1029</v>
      </c>
    </row>
    <row r="841" spans="1:27">
      <c r="A841" s="894" t="s">
        <v>4368</v>
      </c>
      <c r="B841" s="894" t="s">
        <v>4369</v>
      </c>
      <c r="C841" s="894" t="s">
        <v>4349</v>
      </c>
      <c r="D841" s="894" t="s">
        <v>4350</v>
      </c>
      <c r="E841" s="351">
        <v>30769.23</v>
      </c>
      <c r="F841" s="351">
        <v>29538.46</v>
      </c>
      <c r="G841" s="351">
        <v>1230.77</v>
      </c>
      <c r="H841" s="351">
        <v>0</v>
      </c>
      <c r="I841" s="894" t="s">
        <v>4334</v>
      </c>
      <c r="J841" s="894" t="s">
        <v>839</v>
      </c>
      <c r="K841" s="894" t="s">
        <v>1025</v>
      </c>
      <c r="L841" s="894" t="s">
        <v>958</v>
      </c>
      <c r="M841" s="894" t="s">
        <v>2517</v>
      </c>
      <c r="N841" s="894" t="s">
        <v>4361</v>
      </c>
      <c r="O841" s="894" t="s">
        <v>777</v>
      </c>
      <c r="P841" s="894" t="s">
        <v>777</v>
      </c>
      <c r="Q841" s="894" t="s">
        <v>4352</v>
      </c>
      <c r="R841" s="894" t="s">
        <v>839</v>
      </c>
      <c r="S841" s="894" t="s">
        <v>779</v>
      </c>
      <c r="T841" s="894" t="s">
        <v>780</v>
      </c>
      <c r="U841" s="894" t="s">
        <v>781</v>
      </c>
      <c r="V841" s="894" t="s">
        <v>2287</v>
      </c>
      <c r="W841" s="894" t="s">
        <v>4334</v>
      </c>
      <c r="AA841" s="894" t="s">
        <v>1029</v>
      </c>
    </row>
    <row r="842" spans="1:27">
      <c r="A842" s="894" t="s">
        <v>4370</v>
      </c>
      <c r="B842" s="894" t="s">
        <v>4371</v>
      </c>
      <c r="C842" s="894" t="s">
        <v>4349</v>
      </c>
      <c r="D842" s="894" t="s">
        <v>4350</v>
      </c>
      <c r="E842" s="351">
        <v>30769.23</v>
      </c>
      <c r="F842" s="351">
        <v>29538.46</v>
      </c>
      <c r="G842" s="351">
        <v>1230.77</v>
      </c>
      <c r="H842" s="351">
        <v>0</v>
      </c>
      <c r="I842" s="894" t="s">
        <v>4334</v>
      </c>
      <c r="J842" s="894" t="s">
        <v>839</v>
      </c>
      <c r="K842" s="894" t="s">
        <v>1025</v>
      </c>
      <c r="L842" s="894" t="s">
        <v>958</v>
      </c>
      <c r="M842" s="894" t="s">
        <v>2517</v>
      </c>
      <c r="N842" s="894" t="s">
        <v>4361</v>
      </c>
      <c r="O842" s="894" t="s">
        <v>777</v>
      </c>
      <c r="P842" s="894" t="s">
        <v>777</v>
      </c>
      <c r="Q842" s="894" t="s">
        <v>4352</v>
      </c>
      <c r="R842" s="894" t="s">
        <v>839</v>
      </c>
      <c r="S842" s="894" t="s">
        <v>779</v>
      </c>
      <c r="T842" s="894" t="s">
        <v>780</v>
      </c>
      <c r="U842" s="894" t="s">
        <v>781</v>
      </c>
      <c r="V842" s="894" t="s">
        <v>2287</v>
      </c>
      <c r="W842" s="894" t="s">
        <v>4334</v>
      </c>
      <c r="AA842" s="894" t="s">
        <v>1029</v>
      </c>
    </row>
    <row r="843" spans="1:27">
      <c r="A843" s="894" t="s">
        <v>4372</v>
      </c>
      <c r="B843" s="894" t="s">
        <v>4373</v>
      </c>
      <c r="C843" s="894" t="s">
        <v>4349</v>
      </c>
      <c r="D843" s="894" t="s">
        <v>4350</v>
      </c>
      <c r="E843" s="351">
        <v>30769.23</v>
      </c>
      <c r="F843" s="351">
        <v>29538.46</v>
      </c>
      <c r="G843" s="351">
        <v>1230.77</v>
      </c>
      <c r="H843" s="351">
        <v>0</v>
      </c>
      <c r="I843" s="894" t="s">
        <v>4334</v>
      </c>
      <c r="J843" s="894" t="s">
        <v>839</v>
      </c>
      <c r="K843" s="894" t="s">
        <v>1025</v>
      </c>
      <c r="L843" s="894" t="s">
        <v>958</v>
      </c>
      <c r="M843" s="894" t="s">
        <v>2517</v>
      </c>
      <c r="N843" s="894" t="s">
        <v>4361</v>
      </c>
      <c r="O843" s="894" t="s">
        <v>777</v>
      </c>
      <c r="P843" s="894" t="s">
        <v>777</v>
      </c>
      <c r="Q843" s="894" t="s">
        <v>4352</v>
      </c>
      <c r="R843" s="894" t="s">
        <v>839</v>
      </c>
      <c r="S843" s="894" t="s">
        <v>779</v>
      </c>
      <c r="T843" s="894" t="s">
        <v>780</v>
      </c>
      <c r="U843" s="894" t="s">
        <v>781</v>
      </c>
      <c r="V843" s="894" t="s">
        <v>2287</v>
      </c>
      <c r="W843" s="894" t="s">
        <v>4334</v>
      </c>
      <c r="AA843" s="894" t="s">
        <v>1029</v>
      </c>
    </row>
    <row r="844" spans="1:27">
      <c r="A844" s="894" t="s">
        <v>4374</v>
      </c>
      <c r="B844" s="894" t="s">
        <v>4375</v>
      </c>
      <c r="C844" s="894" t="s">
        <v>4349</v>
      </c>
      <c r="D844" s="894" t="s">
        <v>4350</v>
      </c>
      <c r="E844" s="351">
        <v>30769.23</v>
      </c>
      <c r="F844" s="351">
        <v>29538.46</v>
      </c>
      <c r="G844" s="351">
        <v>1230.77</v>
      </c>
      <c r="H844" s="351">
        <v>0</v>
      </c>
      <c r="I844" s="894" t="s">
        <v>4334</v>
      </c>
      <c r="J844" s="894" t="s">
        <v>839</v>
      </c>
      <c r="K844" s="894" t="s">
        <v>1025</v>
      </c>
      <c r="L844" s="894" t="s">
        <v>958</v>
      </c>
      <c r="M844" s="894" t="s">
        <v>4376</v>
      </c>
      <c r="N844" s="894" t="s">
        <v>4376</v>
      </c>
      <c r="O844" s="894" t="s">
        <v>777</v>
      </c>
      <c r="P844" s="894" t="s">
        <v>777</v>
      </c>
      <c r="Q844" s="894" t="s">
        <v>4352</v>
      </c>
      <c r="R844" s="894" t="s">
        <v>839</v>
      </c>
      <c r="S844" s="894" t="s">
        <v>779</v>
      </c>
      <c r="T844" s="894" t="s">
        <v>780</v>
      </c>
      <c r="U844" s="894" t="s">
        <v>781</v>
      </c>
      <c r="V844" s="894" t="s">
        <v>2287</v>
      </c>
      <c r="W844" s="894" t="s">
        <v>4334</v>
      </c>
      <c r="AA844" s="894" t="s">
        <v>1029</v>
      </c>
    </row>
    <row r="845" spans="1:27">
      <c r="A845" s="894" t="s">
        <v>4377</v>
      </c>
      <c r="B845" s="894" t="s">
        <v>4378</v>
      </c>
      <c r="C845" s="894" t="s">
        <v>4349</v>
      </c>
      <c r="D845" s="894" t="s">
        <v>4350</v>
      </c>
      <c r="E845" s="351">
        <v>30769.23</v>
      </c>
      <c r="F845" s="351">
        <v>29538.46</v>
      </c>
      <c r="G845" s="351">
        <v>1230.77</v>
      </c>
      <c r="H845" s="351">
        <v>0</v>
      </c>
      <c r="I845" s="894" t="s">
        <v>4334</v>
      </c>
      <c r="J845" s="894" t="s">
        <v>839</v>
      </c>
      <c r="K845" s="894" t="s">
        <v>1025</v>
      </c>
      <c r="L845" s="894" t="s">
        <v>958</v>
      </c>
      <c r="M845" s="894" t="s">
        <v>4376</v>
      </c>
      <c r="N845" s="894" t="s">
        <v>4376</v>
      </c>
      <c r="O845" s="894" t="s">
        <v>777</v>
      </c>
      <c r="P845" s="894" t="s">
        <v>777</v>
      </c>
      <c r="Q845" s="894" t="s">
        <v>4352</v>
      </c>
      <c r="R845" s="894" t="s">
        <v>839</v>
      </c>
      <c r="S845" s="894" t="s">
        <v>779</v>
      </c>
      <c r="T845" s="894" t="s">
        <v>780</v>
      </c>
      <c r="U845" s="894" t="s">
        <v>781</v>
      </c>
      <c r="V845" s="894" t="s">
        <v>2287</v>
      </c>
      <c r="W845" s="894" t="s">
        <v>4334</v>
      </c>
      <c r="AA845" s="894" t="s">
        <v>1029</v>
      </c>
    </row>
    <row r="846" hidden="1" spans="1:27">
      <c r="A846" s="894" t="s">
        <v>4379</v>
      </c>
      <c r="B846" s="894" t="s">
        <v>4380</v>
      </c>
      <c r="C846" s="894" t="s">
        <v>674</v>
      </c>
      <c r="D846" s="894" t="s">
        <v>4381</v>
      </c>
      <c r="E846" s="351">
        <v>1794.87</v>
      </c>
      <c r="F846" s="351">
        <v>1723.08</v>
      </c>
      <c r="G846" s="351">
        <v>71.79</v>
      </c>
      <c r="H846" s="351">
        <v>0</v>
      </c>
      <c r="I846" s="894" t="s">
        <v>4382</v>
      </c>
      <c r="J846" s="894" t="s">
        <v>773</v>
      </c>
      <c r="K846" s="894" t="s">
        <v>807</v>
      </c>
      <c r="L846" s="894" t="s">
        <v>874</v>
      </c>
      <c r="M846" s="894" t="s">
        <v>874</v>
      </c>
      <c r="N846" s="894" t="s">
        <v>4383</v>
      </c>
      <c r="O846" s="894" t="s">
        <v>777</v>
      </c>
      <c r="P846" s="894" t="s">
        <v>777</v>
      </c>
      <c r="Q846" s="894" t="s">
        <v>4384</v>
      </c>
      <c r="R846" s="894" t="s">
        <v>773</v>
      </c>
      <c r="S846" s="894" t="s">
        <v>779</v>
      </c>
      <c r="T846" s="894" t="s">
        <v>780</v>
      </c>
      <c r="U846" s="894" t="s">
        <v>781</v>
      </c>
      <c r="V846" s="894" t="s">
        <v>2287</v>
      </c>
      <c r="W846" s="894" t="s">
        <v>4382</v>
      </c>
      <c r="AA846" s="894" t="s">
        <v>808</v>
      </c>
    </row>
    <row r="847" hidden="1" spans="1:27">
      <c r="A847" s="894" t="s">
        <v>4385</v>
      </c>
      <c r="B847" s="894" t="s">
        <v>4386</v>
      </c>
      <c r="C847" s="894" t="s">
        <v>674</v>
      </c>
      <c r="D847" s="894" t="s">
        <v>4387</v>
      </c>
      <c r="E847" s="351">
        <v>4273.5</v>
      </c>
      <c r="F847" s="351">
        <v>4102.56</v>
      </c>
      <c r="G847" s="351">
        <v>170.94</v>
      </c>
      <c r="H847" s="351">
        <v>0</v>
      </c>
      <c r="I847" s="894" t="s">
        <v>4382</v>
      </c>
      <c r="J847" s="894" t="s">
        <v>773</v>
      </c>
      <c r="K847" s="894" t="s">
        <v>807</v>
      </c>
      <c r="L847" s="894" t="s">
        <v>874</v>
      </c>
      <c r="M847" s="894" t="s">
        <v>875</v>
      </c>
      <c r="N847" s="894" t="s">
        <v>4383</v>
      </c>
      <c r="O847" s="894" t="s">
        <v>777</v>
      </c>
      <c r="P847" s="894" t="s">
        <v>777</v>
      </c>
      <c r="Q847" s="894" t="s">
        <v>1351</v>
      </c>
      <c r="R847" s="894" t="s">
        <v>773</v>
      </c>
      <c r="S847" s="894" t="s">
        <v>779</v>
      </c>
      <c r="T847" s="894" t="s">
        <v>780</v>
      </c>
      <c r="U847" s="894" t="s">
        <v>781</v>
      </c>
      <c r="V847" s="894" t="s">
        <v>2287</v>
      </c>
      <c r="W847" s="894" t="s">
        <v>4382</v>
      </c>
      <c r="AA847" s="894" t="s">
        <v>808</v>
      </c>
    </row>
    <row r="848" hidden="1" spans="1:27">
      <c r="A848" s="894" t="s">
        <v>4388</v>
      </c>
      <c r="B848" s="894" t="s">
        <v>4389</v>
      </c>
      <c r="C848" s="894" t="s">
        <v>674</v>
      </c>
      <c r="D848" s="894" t="s">
        <v>4387</v>
      </c>
      <c r="E848" s="351">
        <v>4273.5</v>
      </c>
      <c r="F848" s="351">
        <v>4102.56</v>
      </c>
      <c r="G848" s="351">
        <v>170.94</v>
      </c>
      <c r="H848" s="351">
        <v>0</v>
      </c>
      <c r="I848" s="894" t="s">
        <v>4382</v>
      </c>
      <c r="J848" s="894" t="s">
        <v>773</v>
      </c>
      <c r="K848" s="894" t="s">
        <v>807</v>
      </c>
      <c r="L848" s="894" t="s">
        <v>874</v>
      </c>
      <c r="M848" s="894" t="s">
        <v>875</v>
      </c>
      <c r="N848" s="894" t="s">
        <v>4383</v>
      </c>
      <c r="O848" s="894" t="s">
        <v>777</v>
      </c>
      <c r="P848" s="894" t="s">
        <v>777</v>
      </c>
      <c r="Q848" s="894" t="s">
        <v>1351</v>
      </c>
      <c r="R848" s="894" t="s">
        <v>773</v>
      </c>
      <c r="S848" s="894" t="s">
        <v>779</v>
      </c>
      <c r="T848" s="894" t="s">
        <v>780</v>
      </c>
      <c r="U848" s="894" t="s">
        <v>781</v>
      </c>
      <c r="V848" s="894" t="s">
        <v>2287</v>
      </c>
      <c r="W848" s="894" t="s">
        <v>4382</v>
      </c>
      <c r="AA848" s="894" t="s">
        <v>808</v>
      </c>
    </row>
    <row r="849" hidden="1" spans="1:27">
      <c r="A849" s="894" t="s">
        <v>4390</v>
      </c>
      <c r="B849" s="894" t="s">
        <v>4391</v>
      </c>
      <c r="C849" s="894" t="s">
        <v>674</v>
      </c>
      <c r="D849" s="894" t="s">
        <v>4387</v>
      </c>
      <c r="E849" s="351">
        <v>4273.5</v>
      </c>
      <c r="F849" s="351">
        <v>4102.56</v>
      </c>
      <c r="G849" s="351">
        <v>170.94</v>
      </c>
      <c r="H849" s="351">
        <v>0</v>
      </c>
      <c r="I849" s="894" t="s">
        <v>4382</v>
      </c>
      <c r="J849" s="894" t="s">
        <v>773</v>
      </c>
      <c r="K849" s="894" t="s">
        <v>807</v>
      </c>
      <c r="L849" s="894" t="s">
        <v>874</v>
      </c>
      <c r="M849" s="894" t="s">
        <v>875</v>
      </c>
      <c r="N849" s="894" t="s">
        <v>4383</v>
      </c>
      <c r="O849" s="894" t="s">
        <v>777</v>
      </c>
      <c r="P849" s="894" t="s">
        <v>777</v>
      </c>
      <c r="Q849" s="894" t="s">
        <v>1351</v>
      </c>
      <c r="R849" s="894" t="s">
        <v>773</v>
      </c>
      <c r="S849" s="894" t="s">
        <v>779</v>
      </c>
      <c r="T849" s="894" t="s">
        <v>780</v>
      </c>
      <c r="U849" s="894" t="s">
        <v>781</v>
      </c>
      <c r="V849" s="894" t="s">
        <v>2287</v>
      </c>
      <c r="W849" s="894" t="s">
        <v>4382</v>
      </c>
      <c r="AA849" s="894" t="s">
        <v>808</v>
      </c>
    </row>
    <row r="850" hidden="1" spans="1:27">
      <c r="A850" s="894" t="s">
        <v>4392</v>
      </c>
      <c r="B850" s="894" t="s">
        <v>4393</v>
      </c>
      <c r="C850" s="894" t="s">
        <v>674</v>
      </c>
      <c r="D850" s="894" t="s">
        <v>4387</v>
      </c>
      <c r="E850" s="351">
        <v>4273.52</v>
      </c>
      <c r="F850" s="351">
        <v>4102.58</v>
      </c>
      <c r="G850" s="351">
        <v>170.94</v>
      </c>
      <c r="H850" s="351">
        <v>0</v>
      </c>
      <c r="I850" s="894" t="s">
        <v>4382</v>
      </c>
      <c r="J850" s="894" t="s">
        <v>773</v>
      </c>
      <c r="K850" s="894" t="s">
        <v>807</v>
      </c>
      <c r="L850" s="894" t="s">
        <v>874</v>
      </c>
      <c r="M850" s="894" t="s">
        <v>875</v>
      </c>
      <c r="N850" s="894" t="s">
        <v>4383</v>
      </c>
      <c r="O850" s="894" t="s">
        <v>777</v>
      </c>
      <c r="P850" s="894" t="s">
        <v>777</v>
      </c>
      <c r="Q850" s="894" t="s">
        <v>1351</v>
      </c>
      <c r="R850" s="894" t="s">
        <v>773</v>
      </c>
      <c r="S850" s="894" t="s">
        <v>779</v>
      </c>
      <c r="T850" s="894" t="s">
        <v>780</v>
      </c>
      <c r="U850" s="894" t="s">
        <v>781</v>
      </c>
      <c r="V850" s="894" t="s">
        <v>2287</v>
      </c>
      <c r="W850" s="894" t="s">
        <v>4382</v>
      </c>
      <c r="AA850" s="894" t="s">
        <v>808</v>
      </c>
    </row>
    <row r="851" spans="1:27">
      <c r="A851" s="894" t="s">
        <v>4394</v>
      </c>
      <c r="B851" s="894" t="s">
        <v>4395</v>
      </c>
      <c r="C851" s="894" t="s">
        <v>4396</v>
      </c>
      <c r="D851" s="894" t="s">
        <v>4397</v>
      </c>
      <c r="E851" s="351">
        <v>5555.56</v>
      </c>
      <c r="F851" s="351">
        <v>5333.34</v>
      </c>
      <c r="G851" s="351">
        <v>222.22</v>
      </c>
      <c r="H851" s="351">
        <v>0</v>
      </c>
      <c r="I851" s="894" t="s">
        <v>4398</v>
      </c>
      <c r="J851" s="894" t="s">
        <v>839</v>
      </c>
      <c r="K851" s="894" t="s">
        <v>2523</v>
      </c>
      <c r="L851" s="894" t="s">
        <v>874</v>
      </c>
      <c r="M851" s="894" t="s">
        <v>875</v>
      </c>
      <c r="N851" s="894" t="s">
        <v>4399</v>
      </c>
      <c r="O851" s="894" t="s">
        <v>777</v>
      </c>
      <c r="P851" s="894" t="s">
        <v>777</v>
      </c>
      <c r="Q851" s="894" t="s">
        <v>4400</v>
      </c>
      <c r="R851" s="894" t="s">
        <v>839</v>
      </c>
      <c r="S851" s="894" t="s">
        <v>779</v>
      </c>
      <c r="T851" s="894" t="s">
        <v>780</v>
      </c>
      <c r="U851" s="894" t="s">
        <v>781</v>
      </c>
      <c r="V851" s="894" t="s">
        <v>2287</v>
      </c>
      <c r="W851" s="894" t="s">
        <v>4398</v>
      </c>
      <c r="AA851" s="894" t="s">
        <v>2526</v>
      </c>
    </row>
    <row r="852" spans="1:27">
      <c r="A852" s="894" t="s">
        <v>4401</v>
      </c>
      <c r="B852" s="894" t="s">
        <v>4402</v>
      </c>
      <c r="C852" s="894" t="s">
        <v>4396</v>
      </c>
      <c r="D852" s="894" t="s">
        <v>4397</v>
      </c>
      <c r="E852" s="351">
        <v>5555.55</v>
      </c>
      <c r="F852" s="351">
        <v>5333.33</v>
      </c>
      <c r="G852" s="351">
        <v>222.22</v>
      </c>
      <c r="H852" s="351">
        <v>0</v>
      </c>
      <c r="I852" s="894" t="s">
        <v>4398</v>
      </c>
      <c r="J852" s="894" t="s">
        <v>839</v>
      </c>
      <c r="K852" s="894" t="s">
        <v>2523</v>
      </c>
      <c r="L852" s="894" t="s">
        <v>874</v>
      </c>
      <c r="M852" s="894" t="s">
        <v>875</v>
      </c>
      <c r="N852" s="894" t="s">
        <v>4399</v>
      </c>
      <c r="O852" s="894" t="s">
        <v>777</v>
      </c>
      <c r="P852" s="894" t="s">
        <v>777</v>
      </c>
      <c r="Q852" s="894" t="s">
        <v>4400</v>
      </c>
      <c r="R852" s="894" t="s">
        <v>839</v>
      </c>
      <c r="S852" s="894" t="s">
        <v>779</v>
      </c>
      <c r="T852" s="894" t="s">
        <v>780</v>
      </c>
      <c r="U852" s="894" t="s">
        <v>781</v>
      </c>
      <c r="V852" s="894" t="s">
        <v>2287</v>
      </c>
      <c r="W852" s="894" t="s">
        <v>4398</v>
      </c>
      <c r="AA852" s="894" t="s">
        <v>2526</v>
      </c>
    </row>
    <row r="853" spans="1:27">
      <c r="A853" s="894" t="s">
        <v>4403</v>
      </c>
      <c r="B853" s="894" t="s">
        <v>4404</v>
      </c>
      <c r="C853" s="894" t="s">
        <v>4405</v>
      </c>
      <c r="D853" s="894" t="s">
        <v>4406</v>
      </c>
      <c r="E853" s="351">
        <v>4978.63</v>
      </c>
      <c r="F853" s="351">
        <v>4779.48</v>
      </c>
      <c r="G853" s="351">
        <v>199.15</v>
      </c>
      <c r="H853" s="351">
        <v>0</v>
      </c>
      <c r="I853" s="894" t="s">
        <v>4398</v>
      </c>
      <c r="J853" s="894" t="s">
        <v>839</v>
      </c>
      <c r="K853" s="894" t="s">
        <v>1025</v>
      </c>
      <c r="L853" s="894" t="s">
        <v>958</v>
      </c>
      <c r="M853" s="894" t="s">
        <v>2517</v>
      </c>
      <c r="N853" s="894" t="s">
        <v>4407</v>
      </c>
      <c r="O853" s="894" t="s">
        <v>777</v>
      </c>
      <c r="P853" s="894" t="s">
        <v>777</v>
      </c>
      <c r="Q853" s="894" t="s">
        <v>4408</v>
      </c>
      <c r="R853" s="894" t="s">
        <v>839</v>
      </c>
      <c r="S853" s="894" t="s">
        <v>779</v>
      </c>
      <c r="T853" s="894" t="s">
        <v>780</v>
      </c>
      <c r="U853" s="894" t="s">
        <v>781</v>
      </c>
      <c r="V853" s="894" t="s">
        <v>2287</v>
      </c>
      <c r="W853" s="894" t="s">
        <v>4398</v>
      </c>
      <c r="AA853" s="894" t="s">
        <v>1029</v>
      </c>
    </row>
    <row r="854" spans="1:27">
      <c r="A854" s="894" t="s">
        <v>4409</v>
      </c>
      <c r="B854" s="894" t="s">
        <v>4410</v>
      </c>
      <c r="C854" s="894" t="s">
        <v>4405</v>
      </c>
      <c r="D854" s="894" t="s">
        <v>4406</v>
      </c>
      <c r="E854" s="351">
        <v>4978.63</v>
      </c>
      <c r="F854" s="351">
        <v>4779.48</v>
      </c>
      <c r="G854" s="351">
        <v>199.15</v>
      </c>
      <c r="H854" s="351">
        <v>0</v>
      </c>
      <c r="I854" s="894" t="s">
        <v>4398</v>
      </c>
      <c r="J854" s="894" t="s">
        <v>839</v>
      </c>
      <c r="K854" s="894" t="s">
        <v>1025</v>
      </c>
      <c r="L854" s="894" t="s">
        <v>958</v>
      </c>
      <c r="M854" s="894" t="s">
        <v>2517</v>
      </c>
      <c r="N854" s="894" t="s">
        <v>4407</v>
      </c>
      <c r="O854" s="894" t="s">
        <v>777</v>
      </c>
      <c r="P854" s="894" t="s">
        <v>777</v>
      </c>
      <c r="Q854" s="894" t="s">
        <v>4408</v>
      </c>
      <c r="R854" s="894" t="s">
        <v>839</v>
      </c>
      <c r="S854" s="894" t="s">
        <v>779</v>
      </c>
      <c r="T854" s="894" t="s">
        <v>780</v>
      </c>
      <c r="U854" s="894" t="s">
        <v>781</v>
      </c>
      <c r="V854" s="894" t="s">
        <v>2287</v>
      </c>
      <c r="W854" s="894" t="s">
        <v>4398</v>
      </c>
      <c r="AA854" s="894" t="s">
        <v>1029</v>
      </c>
    </row>
    <row r="855" spans="1:27">
      <c r="A855" s="894" t="s">
        <v>4411</v>
      </c>
      <c r="B855" s="894" t="s">
        <v>4412</v>
      </c>
      <c r="C855" s="894" t="s">
        <v>4405</v>
      </c>
      <c r="D855" s="894" t="s">
        <v>4406</v>
      </c>
      <c r="E855" s="351">
        <v>4978.63</v>
      </c>
      <c r="F855" s="351">
        <v>4779.48</v>
      </c>
      <c r="G855" s="351">
        <v>199.15</v>
      </c>
      <c r="H855" s="351">
        <v>0</v>
      </c>
      <c r="I855" s="894" t="s">
        <v>4398</v>
      </c>
      <c r="J855" s="894" t="s">
        <v>839</v>
      </c>
      <c r="K855" s="894" t="s">
        <v>1025</v>
      </c>
      <c r="L855" s="894" t="s">
        <v>958</v>
      </c>
      <c r="M855" s="894" t="s">
        <v>2517</v>
      </c>
      <c r="N855" s="894" t="s">
        <v>4407</v>
      </c>
      <c r="O855" s="894" t="s">
        <v>777</v>
      </c>
      <c r="P855" s="894" t="s">
        <v>777</v>
      </c>
      <c r="Q855" s="894" t="s">
        <v>4408</v>
      </c>
      <c r="R855" s="894" t="s">
        <v>839</v>
      </c>
      <c r="S855" s="894" t="s">
        <v>779</v>
      </c>
      <c r="T855" s="894" t="s">
        <v>780</v>
      </c>
      <c r="U855" s="894" t="s">
        <v>781</v>
      </c>
      <c r="V855" s="894" t="s">
        <v>2287</v>
      </c>
      <c r="W855" s="894" t="s">
        <v>4398</v>
      </c>
      <c r="AA855" s="894" t="s">
        <v>1029</v>
      </c>
    </row>
    <row r="856" spans="1:27">
      <c r="A856" s="894" t="s">
        <v>4413</v>
      </c>
      <c r="B856" s="894" t="s">
        <v>4414</v>
      </c>
      <c r="C856" s="894" t="s">
        <v>4405</v>
      </c>
      <c r="D856" s="894" t="s">
        <v>4406</v>
      </c>
      <c r="E856" s="351">
        <v>4978.63</v>
      </c>
      <c r="F856" s="351">
        <v>4779.48</v>
      </c>
      <c r="G856" s="351">
        <v>199.15</v>
      </c>
      <c r="H856" s="351">
        <v>0</v>
      </c>
      <c r="I856" s="894" t="s">
        <v>4398</v>
      </c>
      <c r="J856" s="894" t="s">
        <v>839</v>
      </c>
      <c r="K856" s="894" t="s">
        <v>1025</v>
      </c>
      <c r="L856" s="894" t="s">
        <v>958</v>
      </c>
      <c r="M856" s="894" t="s">
        <v>2517</v>
      </c>
      <c r="N856" s="894" t="s">
        <v>4407</v>
      </c>
      <c r="O856" s="894" t="s">
        <v>777</v>
      </c>
      <c r="P856" s="894" t="s">
        <v>777</v>
      </c>
      <c r="Q856" s="894" t="s">
        <v>4408</v>
      </c>
      <c r="R856" s="894" t="s">
        <v>839</v>
      </c>
      <c r="S856" s="894" t="s">
        <v>779</v>
      </c>
      <c r="T856" s="894" t="s">
        <v>780</v>
      </c>
      <c r="U856" s="894" t="s">
        <v>781</v>
      </c>
      <c r="V856" s="894" t="s">
        <v>2287</v>
      </c>
      <c r="W856" s="894" t="s">
        <v>4398</v>
      </c>
      <c r="AA856" s="894" t="s">
        <v>1029</v>
      </c>
    </row>
    <row r="857" spans="1:27">
      <c r="A857" s="894" t="s">
        <v>4415</v>
      </c>
      <c r="B857" s="894" t="s">
        <v>4416</v>
      </c>
      <c r="C857" s="894" t="s">
        <v>4405</v>
      </c>
      <c r="D857" s="894" t="s">
        <v>4406</v>
      </c>
      <c r="E857" s="351">
        <v>4978.65</v>
      </c>
      <c r="F857" s="351">
        <v>4779.5</v>
      </c>
      <c r="G857" s="351">
        <v>199.15</v>
      </c>
      <c r="H857" s="351">
        <v>0</v>
      </c>
      <c r="I857" s="894" t="s">
        <v>4398</v>
      </c>
      <c r="J857" s="894" t="s">
        <v>839</v>
      </c>
      <c r="K857" s="894" t="s">
        <v>1025</v>
      </c>
      <c r="L857" s="894" t="s">
        <v>958</v>
      </c>
      <c r="M857" s="894" t="s">
        <v>2517</v>
      </c>
      <c r="N857" s="894" t="s">
        <v>4407</v>
      </c>
      <c r="O857" s="894" t="s">
        <v>777</v>
      </c>
      <c r="P857" s="894" t="s">
        <v>777</v>
      </c>
      <c r="Q857" s="894" t="s">
        <v>4408</v>
      </c>
      <c r="R857" s="894" t="s">
        <v>839</v>
      </c>
      <c r="S857" s="894" t="s">
        <v>779</v>
      </c>
      <c r="T857" s="894" t="s">
        <v>780</v>
      </c>
      <c r="U857" s="894" t="s">
        <v>781</v>
      </c>
      <c r="V857" s="894" t="s">
        <v>2287</v>
      </c>
      <c r="W857" s="894" t="s">
        <v>4398</v>
      </c>
      <c r="AA857" s="894" t="s">
        <v>1029</v>
      </c>
    </row>
    <row r="858" spans="1:27">
      <c r="A858" s="894" t="s">
        <v>4417</v>
      </c>
      <c r="B858" s="894" t="s">
        <v>4418</v>
      </c>
      <c r="C858" s="894" t="s">
        <v>4419</v>
      </c>
      <c r="D858" s="894" t="s">
        <v>4420</v>
      </c>
      <c r="E858" s="351">
        <v>7350.43</v>
      </c>
      <c r="F858" s="351">
        <v>7056.41</v>
      </c>
      <c r="G858" s="351">
        <v>294.02</v>
      </c>
      <c r="H858" s="351">
        <v>0</v>
      </c>
      <c r="I858" s="894" t="s">
        <v>4398</v>
      </c>
      <c r="J858" s="894" t="s">
        <v>839</v>
      </c>
      <c r="K858" s="894" t="s">
        <v>1025</v>
      </c>
      <c r="L858" s="894" t="s">
        <v>958</v>
      </c>
      <c r="M858" s="894" t="s">
        <v>2517</v>
      </c>
      <c r="N858" s="894" t="s">
        <v>4421</v>
      </c>
      <c r="O858" s="894" t="s">
        <v>777</v>
      </c>
      <c r="P858" s="894" t="s">
        <v>777</v>
      </c>
      <c r="Q858" s="894" t="s">
        <v>2221</v>
      </c>
      <c r="R858" s="894" t="s">
        <v>839</v>
      </c>
      <c r="S858" s="894" t="s">
        <v>779</v>
      </c>
      <c r="T858" s="894" t="s">
        <v>780</v>
      </c>
      <c r="U858" s="894" t="s">
        <v>781</v>
      </c>
      <c r="V858" s="894" t="s">
        <v>2287</v>
      </c>
      <c r="W858" s="894" t="s">
        <v>4398</v>
      </c>
      <c r="AA858" s="894" t="s">
        <v>1029</v>
      </c>
    </row>
    <row r="859" spans="1:27">
      <c r="A859" s="894" t="s">
        <v>4422</v>
      </c>
      <c r="B859" s="894" t="s">
        <v>4423</v>
      </c>
      <c r="C859" s="894" t="s">
        <v>4419</v>
      </c>
      <c r="D859" s="894" t="s">
        <v>4420</v>
      </c>
      <c r="E859" s="351">
        <v>7350.43</v>
      </c>
      <c r="F859" s="351">
        <v>7056.41</v>
      </c>
      <c r="G859" s="351">
        <v>294.02</v>
      </c>
      <c r="H859" s="351">
        <v>0</v>
      </c>
      <c r="I859" s="894" t="s">
        <v>4398</v>
      </c>
      <c r="J859" s="894" t="s">
        <v>839</v>
      </c>
      <c r="K859" s="894" t="s">
        <v>1025</v>
      </c>
      <c r="L859" s="894" t="s">
        <v>958</v>
      </c>
      <c r="M859" s="894" t="s">
        <v>2517</v>
      </c>
      <c r="N859" s="894" t="s">
        <v>4421</v>
      </c>
      <c r="O859" s="894" t="s">
        <v>777</v>
      </c>
      <c r="P859" s="894" t="s">
        <v>777</v>
      </c>
      <c r="Q859" s="894" t="s">
        <v>2221</v>
      </c>
      <c r="R859" s="894" t="s">
        <v>839</v>
      </c>
      <c r="S859" s="894" t="s">
        <v>779</v>
      </c>
      <c r="T859" s="894" t="s">
        <v>780</v>
      </c>
      <c r="U859" s="894" t="s">
        <v>781</v>
      </c>
      <c r="V859" s="894" t="s">
        <v>2287</v>
      </c>
      <c r="W859" s="894" t="s">
        <v>4398</v>
      </c>
      <c r="AA859" s="894" t="s">
        <v>1029</v>
      </c>
    </row>
    <row r="860" spans="1:27">
      <c r="A860" s="894" t="s">
        <v>4424</v>
      </c>
      <c r="B860" s="894" t="s">
        <v>4425</v>
      </c>
      <c r="C860" s="894" t="s">
        <v>4419</v>
      </c>
      <c r="D860" s="894" t="s">
        <v>4420</v>
      </c>
      <c r="E860" s="351">
        <v>7350.43</v>
      </c>
      <c r="F860" s="351">
        <v>7056.41</v>
      </c>
      <c r="G860" s="351">
        <v>294.02</v>
      </c>
      <c r="H860" s="351">
        <v>0</v>
      </c>
      <c r="I860" s="894" t="s">
        <v>4398</v>
      </c>
      <c r="J860" s="894" t="s">
        <v>839</v>
      </c>
      <c r="K860" s="894" t="s">
        <v>1025</v>
      </c>
      <c r="L860" s="894" t="s">
        <v>958</v>
      </c>
      <c r="M860" s="894" t="s">
        <v>2517</v>
      </c>
      <c r="N860" s="894" t="s">
        <v>4421</v>
      </c>
      <c r="O860" s="894" t="s">
        <v>777</v>
      </c>
      <c r="P860" s="894" t="s">
        <v>777</v>
      </c>
      <c r="Q860" s="894" t="s">
        <v>2221</v>
      </c>
      <c r="R860" s="894" t="s">
        <v>839</v>
      </c>
      <c r="S860" s="894" t="s">
        <v>779</v>
      </c>
      <c r="T860" s="894" t="s">
        <v>780</v>
      </c>
      <c r="U860" s="894" t="s">
        <v>781</v>
      </c>
      <c r="V860" s="894" t="s">
        <v>2287</v>
      </c>
      <c r="W860" s="894" t="s">
        <v>4398</v>
      </c>
      <c r="AA860" s="894" t="s">
        <v>1029</v>
      </c>
    </row>
    <row r="861" spans="1:27">
      <c r="A861" s="894" t="s">
        <v>4426</v>
      </c>
      <c r="B861" s="894" t="s">
        <v>4427</v>
      </c>
      <c r="C861" s="894" t="s">
        <v>4419</v>
      </c>
      <c r="D861" s="894" t="s">
        <v>4420</v>
      </c>
      <c r="E861" s="351">
        <v>7350.43</v>
      </c>
      <c r="F861" s="351">
        <v>7056.41</v>
      </c>
      <c r="G861" s="351">
        <v>294.02</v>
      </c>
      <c r="H861" s="351">
        <v>0</v>
      </c>
      <c r="I861" s="894" t="s">
        <v>4398</v>
      </c>
      <c r="J861" s="894" t="s">
        <v>839</v>
      </c>
      <c r="K861" s="894" t="s">
        <v>1025</v>
      </c>
      <c r="L861" s="894" t="s">
        <v>958</v>
      </c>
      <c r="M861" s="894" t="s">
        <v>2517</v>
      </c>
      <c r="N861" s="894" t="s">
        <v>4421</v>
      </c>
      <c r="O861" s="894" t="s">
        <v>777</v>
      </c>
      <c r="P861" s="894" t="s">
        <v>777</v>
      </c>
      <c r="Q861" s="894" t="s">
        <v>2221</v>
      </c>
      <c r="R861" s="894" t="s">
        <v>839</v>
      </c>
      <c r="S861" s="894" t="s">
        <v>779</v>
      </c>
      <c r="T861" s="894" t="s">
        <v>780</v>
      </c>
      <c r="U861" s="894" t="s">
        <v>781</v>
      </c>
      <c r="V861" s="894" t="s">
        <v>2287</v>
      </c>
      <c r="W861" s="894" t="s">
        <v>4398</v>
      </c>
      <c r="AA861" s="894" t="s">
        <v>1029</v>
      </c>
    </row>
    <row r="862" spans="1:27">
      <c r="A862" s="894" t="s">
        <v>4428</v>
      </c>
      <c r="B862" s="894" t="s">
        <v>4429</v>
      </c>
      <c r="C862" s="894" t="s">
        <v>4419</v>
      </c>
      <c r="D862" s="894" t="s">
        <v>4420</v>
      </c>
      <c r="E862" s="351">
        <v>7350.43</v>
      </c>
      <c r="F862" s="351">
        <v>7056.41</v>
      </c>
      <c r="G862" s="351">
        <v>294.02</v>
      </c>
      <c r="H862" s="351">
        <v>0</v>
      </c>
      <c r="I862" s="894" t="s">
        <v>4398</v>
      </c>
      <c r="J862" s="894" t="s">
        <v>839</v>
      </c>
      <c r="K862" s="894" t="s">
        <v>1025</v>
      </c>
      <c r="L862" s="894" t="s">
        <v>958</v>
      </c>
      <c r="M862" s="894" t="s">
        <v>2517</v>
      </c>
      <c r="N862" s="894" t="s">
        <v>4421</v>
      </c>
      <c r="O862" s="894" t="s">
        <v>777</v>
      </c>
      <c r="P862" s="894" t="s">
        <v>777</v>
      </c>
      <c r="Q862" s="894" t="s">
        <v>2221</v>
      </c>
      <c r="R862" s="894" t="s">
        <v>839</v>
      </c>
      <c r="S862" s="894" t="s">
        <v>779</v>
      </c>
      <c r="T862" s="894" t="s">
        <v>780</v>
      </c>
      <c r="U862" s="894" t="s">
        <v>781</v>
      </c>
      <c r="V862" s="894" t="s">
        <v>2287</v>
      </c>
      <c r="W862" s="894" t="s">
        <v>4398</v>
      </c>
      <c r="AA862" s="894" t="s">
        <v>1029</v>
      </c>
    </row>
    <row r="863" spans="1:27">
      <c r="A863" s="894" t="s">
        <v>4430</v>
      </c>
      <c r="B863" s="894" t="s">
        <v>4431</v>
      </c>
      <c r="C863" s="894" t="s">
        <v>4419</v>
      </c>
      <c r="D863" s="894" t="s">
        <v>4420</v>
      </c>
      <c r="E863" s="351">
        <v>7350.43</v>
      </c>
      <c r="F863" s="351">
        <v>7056.41</v>
      </c>
      <c r="G863" s="351">
        <v>294.02</v>
      </c>
      <c r="H863" s="351">
        <v>0</v>
      </c>
      <c r="I863" s="894" t="s">
        <v>4398</v>
      </c>
      <c r="J863" s="894" t="s">
        <v>839</v>
      </c>
      <c r="K863" s="894" t="s">
        <v>1025</v>
      </c>
      <c r="L863" s="894" t="s">
        <v>958</v>
      </c>
      <c r="M863" s="894" t="s">
        <v>2517</v>
      </c>
      <c r="N863" s="894" t="s">
        <v>4421</v>
      </c>
      <c r="O863" s="894" t="s">
        <v>777</v>
      </c>
      <c r="P863" s="894" t="s">
        <v>777</v>
      </c>
      <c r="Q863" s="894" t="s">
        <v>2221</v>
      </c>
      <c r="R863" s="894" t="s">
        <v>839</v>
      </c>
      <c r="S863" s="894" t="s">
        <v>779</v>
      </c>
      <c r="T863" s="894" t="s">
        <v>780</v>
      </c>
      <c r="U863" s="894" t="s">
        <v>781</v>
      </c>
      <c r="V863" s="894" t="s">
        <v>2287</v>
      </c>
      <c r="W863" s="894" t="s">
        <v>4398</v>
      </c>
      <c r="AA863" s="894" t="s">
        <v>1029</v>
      </c>
    </row>
    <row r="864" spans="1:27">
      <c r="A864" s="894" t="s">
        <v>4432</v>
      </c>
      <c r="B864" s="894" t="s">
        <v>4433</v>
      </c>
      <c r="C864" s="894" t="s">
        <v>4419</v>
      </c>
      <c r="D864" s="894" t="s">
        <v>4420</v>
      </c>
      <c r="E864" s="351">
        <v>7350.43</v>
      </c>
      <c r="F864" s="351">
        <v>7056.41</v>
      </c>
      <c r="G864" s="351">
        <v>294.02</v>
      </c>
      <c r="H864" s="351">
        <v>0</v>
      </c>
      <c r="I864" s="894" t="s">
        <v>4398</v>
      </c>
      <c r="J864" s="894" t="s">
        <v>839</v>
      </c>
      <c r="K864" s="894" t="s">
        <v>1025</v>
      </c>
      <c r="L864" s="894" t="s">
        <v>958</v>
      </c>
      <c r="M864" s="894" t="s">
        <v>2517</v>
      </c>
      <c r="N864" s="894" t="s">
        <v>4421</v>
      </c>
      <c r="O864" s="894" t="s">
        <v>777</v>
      </c>
      <c r="P864" s="894" t="s">
        <v>777</v>
      </c>
      <c r="Q864" s="894" t="s">
        <v>2221</v>
      </c>
      <c r="R864" s="894" t="s">
        <v>839</v>
      </c>
      <c r="S864" s="894" t="s">
        <v>779</v>
      </c>
      <c r="T864" s="894" t="s">
        <v>780</v>
      </c>
      <c r="U864" s="894" t="s">
        <v>781</v>
      </c>
      <c r="V864" s="894" t="s">
        <v>2287</v>
      </c>
      <c r="W864" s="894" t="s">
        <v>4398</v>
      </c>
      <c r="AA864" s="894" t="s">
        <v>1029</v>
      </c>
    </row>
    <row r="865" spans="1:27">
      <c r="A865" s="894" t="s">
        <v>4434</v>
      </c>
      <c r="B865" s="894" t="s">
        <v>4435</v>
      </c>
      <c r="C865" s="894" t="s">
        <v>4419</v>
      </c>
      <c r="D865" s="894" t="s">
        <v>4420</v>
      </c>
      <c r="E865" s="351">
        <v>7350.43</v>
      </c>
      <c r="F865" s="351">
        <v>7056.41</v>
      </c>
      <c r="G865" s="351">
        <v>294.02</v>
      </c>
      <c r="H865" s="351">
        <v>0</v>
      </c>
      <c r="I865" s="894" t="s">
        <v>4398</v>
      </c>
      <c r="J865" s="894" t="s">
        <v>839</v>
      </c>
      <c r="K865" s="894" t="s">
        <v>1025</v>
      </c>
      <c r="L865" s="894" t="s">
        <v>958</v>
      </c>
      <c r="M865" s="894" t="s">
        <v>2517</v>
      </c>
      <c r="N865" s="894" t="s">
        <v>4421</v>
      </c>
      <c r="O865" s="894" t="s">
        <v>777</v>
      </c>
      <c r="P865" s="894" t="s">
        <v>777</v>
      </c>
      <c r="Q865" s="894" t="s">
        <v>2221</v>
      </c>
      <c r="R865" s="894" t="s">
        <v>839</v>
      </c>
      <c r="S865" s="894" t="s">
        <v>779</v>
      </c>
      <c r="T865" s="894" t="s">
        <v>780</v>
      </c>
      <c r="U865" s="894" t="s">
        <v>781</v>
      </c>
      <c r="V865" s="894" t="s">
        <v>2287</v>
      </c>
      <c r="W865" s="894" t="s">
        <v>4398</v>
      </c>
      <c r="AA865" s="894" t="s">
        <v>1029</v>
      </c>
    </row>
    <row r="866" hidden="1" spans="1:27">
      <c r="A866" s="894" t="s">
        <v>4436</v>
      </c>
      <c r="B866" s="894" t="s">
        <v>4437</v>
      </c>
      <c r="C866" s="894" t="s">
        <v>4438</v>
      </c>
      <c r="E866" s="351">
        <v>3399</v>
      </c>
      <c r="F866" s="351">
        <v>3263.04</v>
      </c>
      <c r="G866" s="351">
        <v>135.96</v>
      </c>
      <c r="H866" s="351">
        <v>0</v>
      </c>
      <c r="I866" s="894" t="s">
        <v>4398</v>
      </c>
      <c r="J866" s="894" t="s">
        <v>773</v>
      </c>
      <c r="K866" s="894" t="s">
        <v>774</v>
      </c>
      <c r="L866" s="894" t="s">
        <v>2191</v>
      </c>
      <c r="M866" s="894" t="s">
        <v>1461</v>
      </c>
      <c r="N866" s="894" t="s">
        <v>4439</v>
      </c>
      <c r="O866" s="894" t="s">
        <v>777</v>
      </c>
      <c r="P866" s="894" t="s">
        <v>777</v>
      </c>
      <c r="Q866" s="894" t="s">
        <v>4440</v>
      </c>
      <c r="R866" s="894" t="s">
        <v>773</v>
      </c>
      <c r="S866" s="894" t="s">
        <v>779</v>
      </c>
      <c r="T866" s="894" t="s">
        <v>780</v>
      </c>
      <c r="U866" s="894" t="s">
        <v>781</v>
      </c>
      <c r="V866" s="894" t="s">
        <v>2287</v>
      </c>
      <c r="W866" s="894" t="s">
        <v>4398</v>
      </c>
      <c r="AA866" s="894" t="s">
        <v>784</v>
      </c>
    </row>
    <row r="867" hidden="1" spans="1:27">
      <c r="A867" s="894" t="s">
        <v>4441</v>
      </c>
      <c r="B867" s="894" t="s">
        <v>707</v>
      </c>
      <c r="C867" s="894" t="s">
        <v>708</v>
      </c>
      <c r="D867" s="894" t="s">
        <v>709</v>
      </c>
      <c r="E867" s="351">
        <v>3418.8</v>
      </c>
      <c r="F867" s="351">
        <v>3282.05</v>
      </c>
      <c r="G867" s="351">
        <v>100</v>
      </c>
      <c r="H867" s="351">
        <v>36.75</v>
      </c>
      <c r="I867" s="894" t="s">
        <v>4442</v>
      </c>
      <c r="J867" s="894" t="s">
        <v>773</v>
      </c>
      <c r="K867" s="894" t="s">
        <v>774</v>
      </c>
      <c r="L867" s="894" t="s">
        <v>1933</v>
      </c>
      <c r="M867" s="894" t="s">
        <v>4443</v>
      </c>
      <c r="N867" s="894" t="s">
        <v>4444</v>
      </c>
      <c r="O867" s="894" t="s">
        <v>777</v>
      </c>
      <c r="P867" s="894" t="s">
        <v>777</v>
      </c>
      <c r="Q867" s="894" t="s">
        <v>4445</v>
      </c>
      <c r="R867" s="894" t="s">
        <v>773</v>
      </c>
      <c r="S867" s="894" t="s">
        <v>779</v>
      </c>
      <c r="T867" s="894" t="s">
        <v>780</v>
      </c>
      <c r="U867" s="894" t="s">
        <v>781</v>
      </c>
      <c r="V867" s="894" t="s">
        <v>2287</v>
      </c>
      <c r="W867" s="894" t="s">
        <v>4442</v>
      </c>
      <c r="AA867" s="894" t="s">
        <v>784</v>
      </c>
    </row>
    <row r="868" spans="1:27">
      <c r="A868" s="894" t="s">
        <v>4446</v>
      </c>
      <c r="B868" s="894" t="s">
        <v>4447</v>
      </c>
      <c r="C868" s="894" t="s">
        <v>4448</v>
      </c>
      <c r="D868" s="894" t="s">
        <v>4449</v>
      </c>
      <c r="E868" s="351">
        <v>26666.66</v>
      </c>
      <c r="F868" s="351">
        <v>25599.99</v>
      </c>
      <c r="G868" s="351">
        <v>1066.67</v>
      </c>
      <c r="H868" s="351">
        <v>0</v>
      </c>
      <c r="I868" s="894" t="s">
        <v>4442</v>
      </c>
      <c r="J868" s="894" t="s">
        <v>839</v>
      </c>
      <c r="K868" s="894" t="s">
        <v>2523</v>
      </c>
      <c r="L868" s="894" t="s">
        <v>874</v>
      </c>
      <c r="M868" s="894" t="s">
        <v>875</v>
      </c>
      <c r="O868" s="894" t="s">
        <v>777</v>
      </c>
      <c r="P868" s="894" t="s">
        <v>777</v>
      </c>
      <c r="Q868" s="894" t="s">
        <v>4450</v>
      </c>
      <c r="R868" s="894" t="s">
        <v>839</v>
      </c>
      <c r="S868" s="894" t="s">
        <v>779</v>
      </c>
      <c r="T868" s="894" t="s">
        <v>780</v>
      </c>
      <c r="U868" s="894" t="s">
        <v>781</v>
      </c>
      <c r="V868" s="894" t="s">
        <v>2287</v>
      </c>
      <c r="W868" s="894" t="s">
        <v>4442</v>
      </c>
      <c r="AA868" s="894" t="s">
        <v>2526</v>
      </c>
    </row>
    <row r="869" spans="1:27">
      <c r="A869" s="894" t="s">
        <v>4451</v>
      </c>
      <c r="B869" s="894" t="s">
        <v>4452</v>
      </c>
      <c r="C869" s="894" t="s">
        <v>4448</v>
      </c>
      <c r="D869" s="894" t="s">
        <v>4449</v>
      </c>
      <c r="E869" s="351">
        <v>26666.67</v>
      </c>
      <c r="F869" s="351">
        <v>25600</v>
      </c>
      <c r="G869" s="351">
        <v>1066.67</v>
      </c>
      <c r="H869" s="351">
        <v>0</v>
      </c>
      <c r="I869" s="894" t="s">
        <v>4442</v>
      </c>
      <c r="J869" s="894" t="s">
        <v>839</v>
      </c>
      <c r="K869" s="894" t="s">
        <v>2523</v>
      </c>
      <c r="L869" s="894" t="s">
        <v>874</v>
      </c>
      <c r="M869" s="894" t="s">
        <v>875</v>
      </c>
      <c r="O869" s="894" t="s">
        <v>777</v>
      </c>
      <c r="P869" s="894" t="s">
        <v>777</v>
      </c>
      <c r="Q869" s="894" t="s">
        <v>4450</v>
      </c>
      <c r="R869" s="894" t="s">
        <v>839</v>
      </c>
      <c r="S869" s="894" t="s">
        <v>779</v>
      </c>
      <c r="T869" s="894" t="s">
        <v>780</v>
      </c>
      <c r="U869" s="894" t="s">
        <v>781</v>
      </c>
      <c r="V869" s="894" t="s">
        <v>2287</v>
      </c>
      <c r="W869" s="894" t="s">
        <v>4442</v>
      </c>
      <c r="AA869" s="894" t="s">
        <v>2526</v>
      </c>
    </row>
    <row r="870" spans="1:27">
      <c r="A870" s="894" t="s">
        <v>4453</v>
      </c>
      <c r="B870" s="894" t="s">
        <v>4454</v>
      </c>
      <c r="C870" s="894" t="s">
        <v>4455</v>
      </c>
      <c r="D870" s="894" t="s">
        <v>4456</v>
      </c>
      <c r="E870" s="351">
        <v>30769.23</v>
      </c>
      <c r="F870" s="351">
        <v>29538.46</v>
      </c>
      <c r="G870" s="351">
        <v>1230.77</v>
      </c>
      <c r="H870" s="351">
        <v>0</v>
      </c>
      <c r="I870" s="894" t="s">
        <v>4457</v>
      </c>
      <c r="J870" s="894" t="s">
        <v>839</v>
      </c>
      <c r="K870" s="894" t="s">
        <v>1025</v>
      </c>
      <c r="L870" s="894" t="s">
        <v>958</v>
      </c>
      <c r="M870" s="894" t="s">
        <v>1026</v>
      </c>
      <c r="N870" s="894" t="s">
        <v>4458</v>
      </c>
      <c r="O870" s="894" t="s">
        <v>777</v>
      </c>
      <c r="P870" s="894" t="s">
        <v>777</v>
      </c>
      <c r="Q870" s="894" t="s">
        <v>4352</v>
      </c>
      <c r="R870" s="894" t="s">
        <v>839</v>
      </c>
      <c r="S870" s="894" t="s">
        <v>779</v>
      </c>
      <c r="T870" s="894" t="s">
        <v>780</v>
      </c>
      <c r="U870" s="894" t="s">
        <v>781</v>
      </c>
      <c r="V870" s="894" t="s">
        <v>4459</v>
      </c>
      <c r="W870" s="894" t="s">
        <v>4457</v>
      </c>
      <c r="AA870" s="894" t="s">
        <v>1029</v>
      </c>
    </row>
    <row r="871" spans="1:27">
      <c r="A871" s="894" t="s">
        <v>4460</v>
      </c>
      <c r="B871" s="894" t="s">
        <v>4461</v>
      </c>
      <c r="C871" s="894" t="s">
        <v>4462</v>
      </c>
      <c r="D871" s="894" t="s">
        <v>4456</v>
      </c>
      <c r="E871" s="351">
        <v>30769.23</v>
      </c>
      <c r="F871" s="351">
        <v>29538.46</v>
      </c>
      <c r="G871" s="351">
        <v>1230.77</v>
      </c>
      <c r="H871" s="351">
        <v>0</v>
      </c>
      <c r="I871" s="894" t="s">
        <v>4457</v>
      </c>
      <c r="J871" s="894" t="s">
        <v>839</v>
      </c>
      <c r="K871" s="894" t="s">
        <v>1025</v>
      </c>
      <c r="L871" s="894" t="s">
        <v>958</v>
      </c>
      <c r="M871" s="894" t="s">
        <v>1026</v>
      </c>
      <c r="N871" s="894" t="s">
        <v>4458</v>
      </c>
      <c r="O871" s="894" t="s">
        <v>777</v>
      </c>
      <c r="P871" s="894" t="s">
        <v>777</v>
      </c>
      <c r="Q871" s="894" t="s">
        <v>4352</v>
      </c>
      <c r="R871" s="894" t="s">
        <v>839</v>
      </c>
      <c r="S871" s="894" t="s">
        <v>779</v>
      </c>
      <c r="T871" s="894" t="s">
        <v>780</v>
      </c>
      <c r="U871" s="894" t="s">
        <v>781</v>
      </c>
      <c r="V871" s="894" t="s">
        <v>4459</v>
      </c>
      <c r="W871" s="894" t="s">
        <v>4457</v>
      </c>
      <c r="AA871" s="894" t="s">
        <v>1029</v>
      </c>
    </row>
    <row r="872" spans="1:27">
      <c r="A872" s="894" t="s">
        <v>4463</v>
      </c>
      <c r="B872" s="894" t="s">
        <v>4464</v>
      </c>
      <c r="C872" s="894" t="s">
        <v>4465</v>
      </c>
      <c r="D872" s="894" t="s">
        <v>4466</v>
      </c>
      <c r="E872" s="351">
        <v>71794.87</v>
      </c>
      <c r="F872" s="351">
        <v>68923.08</v>
      </c>
      <c r="G872" s="351">
        <v>2871.79</v>
      </c>
      <c r="H872" s="351">
        <v>0</v>
      </c>
      <c r="I872" s="894" t="s">
        <v>4457</v>
      </c>
      <c r="J872" s="894" t="s">
        <v>839</v>
      </c>
      <c r="K872" s="894" t="s">
        <v>840</v>
      </c>
      <c r="L872" s="894" t="s">
        <v>958</v>
      </c>
      <c r="M872" s="894" t="s">
        <v>1026</v>
      </c>
      <c r="N872" s="894" t="s">
        <v>4300</v>
      </c>
      <c r="O872" s="894" t="s">
        <v>777</v>
      </c>
      <c r="P872" s="894" t="s">
        <v>777</v>
      </c>
      <c r="Q872" s="894" t="s">
        <v>4467</v>
      </c>
      <c r="R872" s="894" t="s">
        <v>839</v>
      </c>
      <c r="S872" s="894" t="s">
        <v>779</v>
      </c>
      <c r="T872" s="894" t="s">
        <v>780</v>
      </c>
      <c r="U872" s="894" t="s">
        <v>781</v>
      </c>
      <c r="V872" s="894" t="s">
        <v>4459</v>
      </c>
      <c r="W872" s="894" t="s">
        <v>4457</v>
      </c>
      <c r="AA872" s="894" t="s">
        <v>844</v>
      </c>
    </row>
    <row r="873" spans="1:27">
      <c r="A873" s="894" t="s">
        <v>4468</v>
      </c>
      <c r="B873" s="894" t="s">
        <v>4469</v>
      </c>
      <c r="C873" s="894" t="s">
        <v>4470</v>
      </c>
      <c r="D873" s="894" t="s">
        <v>1961</v>
      </c>
      <c r="E873" s="351">
        <v>41025.64</v>
      </c>
      <c r="F873" s="351">
        <v>39384.61</v>
      </c>
      <c r="G873" s="351">
        <v>1641.03</v>
      </c>
      <c r="H873" s="351">
        <v>0</v>
      </c>
      <c r="I873" s="894" t="s">
        <v>4471</v>
      </c>
      <c r="J873" s="894" t="s">
        <v>839</v>
      </c>
      <c r="K873" s="894" t="s">
        <v>2523</v>
      </c>
      <c r="L873" s="894" t="s">
        <v>874</v>
      </c>
      <c r="M873" s="894" t="s">
        <v>875</v>
      </c>
      <c r="N873" s="894" t="s">
        <v>4472</v>
      </c>
      <c r="O873" s="894" t="s">
        <v>777</v>
      </c>
      <c r="P873" s="894" t="s">
        <v>777</v>
      </c>
      <c r="Q873" s="894" t="s">
        <v>4473</v>
      </c>
      <c r="R873" s="894" t="s">
        <v>839</v>
      </c>
      <c r="S873" s="894" t="s">
        <v>779</v>
      </c>
      <c r="T873" s="894" t="s">
        <v>780</v>
      </c>
      <c r="U873" s="894" t="s">
        <v>781</v>
      </c>
      <c r="V873" s="894" t="s">
        <v>2287</v>
      </c>
      <c r="W873" s="894" t="s">
        <v>4471</v>
      </c>
      <c r="AA873" s="894" t="s">
        <v>2526</v>
      </c>
    </row>
    <row r="874" hidden="1" spans="1:27">
      <c r="A874" s="894" t="s">
        <v>4474</v>
      </c>
      <c r="B874" s="894" t="s">
        <v>4475</v>
      </c>
      <c r="C874" s="894" t="s">
        <v>654</v>
      </c>
      <c r="D874" s="894" t="s">
        <v>4476</v>
      </c>
      <c r="E874" s="351">
        <v>3247.86</v>
      </c>
      <c r="F874" s="351">
        <v>3117.95</v>
      </c>
      <c r="G874" s="351">
        <v>100</v>
      </c>
      <c r="H874" s="351">
        <v>29.91</v>
      </c>
      <c r="I874" s="894" t="s">
        <v>4477</v>
      </c>
      <c r="J874" s="894" t="s">
        <v>773</v>
      </c>
      <c r="K874" s="894" t="s">
        <v>631</v>
      </c>
      <c r="L874" s="894" t="s">
        <v>1993</v>
      </c>
      <c r="M874" s="894" t="s">
        <v>4155</v>
      </c>
      <c r="N874" s="894" t="s">
        <v>4478</v>
      </c>
      <c r="O874" s="894" t="s">
        <v>777</v>
      </c>
      <c r="P874" s="894" t="s">
        <v>777</v>
      </c>
      <c r="Q874" s="894" t="s">
        <v>1145</v>
      </c>
      <c r="R874" s="894" t="s">
        <v>773</v>
      </c>
      <c r="S874" s="894" t="s">
        <v>779</v>
      </c>
      <c r="T874" s="894" t="s">
        <v>780</v>
      </c>
      <c r="U874" s="894" t="s">
        <v>781</v>
      </c>
      <c r="V874" s="894" t="s">
        <v>2287</v>
      </c>
      <c r="W874" s="894" t="s">
        <v>4477</v>
      </c>
      <c r="AA874" s="894" t="s">
        <v>967</v>
      </c>
    </row>
    <row r="875" hidden="1" spans="1:27">
      <c r="A875" s="894" t="s">
        <v>4479</v>
      </c>
      <c r="B875" s="894" t="s">
        <v>4480</v>
      </c>
      <c r="C875" s="894" t="s">
        <v>654</v>
      </c>
      <c r="D875" s="894" t="s">
        <v>4481</v>
      </c>
      <c r="E875" s="351">
        <v>3247.87</v>
      </c>
      <c r="F875" s="351">
        <v>3117.96</v>
      </c>
      <c r="G875" s="351">
        <v>100</v>
      </c>
      <c r="H875" s="351">
        <v>29.91</v>
      </c>
      <c r="I875" s="894" t="s">
        <v>4477</v>
      </c>
      <c r="J875" s="894" t="s">
        <v>773</v>
      </c>
      <c r="K875" s="894" t="s">
        <v>631</v>
      </c>
      <c r="L875" s="894" t="s">
        <v>1993</v>
      </c>
      <c r="M875" s="894" t="s">
        <v>4155</v>
      </c>
      <c r="N875" s="894" t="s">
        <v>4478</v>
      </c>
      <c r="O875" s="894" t="s">
        <v>777</v>
      </c>
      <c r="P875" s="894" t="s">
        <v>777</v>
      </c>
      <c r="Q875" s="894" t="s">
        <v>1145</v>
      </c>
      <c r="R875" s="894" t="s">
        <v>773</v>
      </c>
      <c r="S875" s="894" t="s">
        <v>779</v>
      </c>
      <c r="T875" s="894" t="s">
        <v>780</v>
      </c>
      <c r="U875" s="894" t="s">
        <v>781</v>
      </c>
      <c r="V875" s="894" t="s">
        <v>2287</v>
      </c>
      <c r="W875" s="894" t="s">
        <v>4477</v>
      </c>
      <c r="AA875" s="894" t="s">
        <v>967</v>
      </c>
    </row>
    <row r="876" spans="1:27">
      <c r="A876" s="894" t="s">
        <v>4482</v>
      </c>
      <c r="B876" s="894" t="s">
        <v>4483</v>
      </c>
      <c r="C876" s="894" t="s">
        <v>4484</v>
      </c>
      <c r="D876" s="894" t="s">
        <v>4485</v>
      </c>
      <c r="E876" s="351">
        <v>21367.52</v>
      </c>
      <c r="F876" s="351">
        <v>20512.82</v>
      </c>
      <c r="G876" s="351">
        <v>854.7</v>
      </c>
      <c r="H876" s="351">
        <v>0</v>
      </c>
      <c r="I876" s="894" t="s">
        <v>4477</v>
      </c>
      <c r="J876" s="894" t="s">
        <v>839</v>
      </c>
      <c r="K876" s="894" t="s">
        <v>1357</v>
      </c>
      <c r="L876" s="894" t="s">
        <v>1993</v>
      </c>
      <c r="M876" s="894" t="s">
        <v>4155</v>
      </c>
      <c r="N876" s="894" t="s">
        <v>4486</v>
      </c>
      <c r="O876" s="894" t="s">
        <v>777</v>
      </c>
      <c r="P876" s="894" t="s">
        <v>777</v>
      </c>
      <c r="Q876" s="894" t="s">
        <v>3016</v>
      </c>
      <c r="R876" s="894" t="s">
        <v>839</v>
      </c>
      <c r="S876" s="894" t="s">
        <v>779</v>
      </c>
      <c r="T876" s="894" t="s">
        <v>780</v>
      </c>
      <c r="U876" s="894" t="s">
        <v>781</v>
      </c>
      <c r="V876" s="894" t="s">
        <v>2287</v>
      </c>
      <c r="W876" s="894" t="s">
        <v>4477</v>
      </c>
      <c r="AA876" s="894" t="s">
        <v>1359</v>
      </c>
    </row>
    <row r="877" spans="1:27">
      <c r="A877" s="894" t="s">
        <v>4487</v>
      </c>
      <c r="B877" s="894" t="s">
        <v>4488</v>
      </c>
      <c r="C877" s="894" t="s">
        <v>4489</v>
      </c>
      <c r="D877" s="894" t="s">
        <v>4490</v>
      </c>
      <c r="E877" s="351">
        <v>61538.46</v>
      </c>
      <c r="F877" s="351">
        <v>59076.92</v>
      </c>
      <c r="G877" s="351">
        <v>2461.54</v>
      </c>
      <c r="H877" s="351">
        <v>0</v>
      </c>
      <c r="I877" s="894" t="s">
        <v>4477</v>
      </c>
      <c r="J877" s="894" t="s">
        <v>839</v>
      </c>
      <c r="K877" s="894" t="s">
        <v>1025</v>
      </c>
      <c r="L877" s="894" t="s">
        <v>958</v>
      </c>
      <c r="M877" s="894" t="s">
        <v>2517</v>
      </c>
      <c r="N877" s="894" t="s">
        <v>4491</v>
      </c>
      <c r="O877" s="894" t="s">
        <v>777</v>
      </c>
      <c r="P877" s="894" t="s">
        <v>777</v>
      </c>
      <c r="Q877" s="894" t="s">
        <v>4492</v>
      </c>
      <c r="R877" s="894" t="s">
        <v>839</v>
      </c>
      <c r="S877" s="894" t="s">
        <v>779</v>
      </c>
      <c r="T877" s="894" t="s">
        <v>780</v>
      </c>
      <c r="U877" s="894" t="s">
        <v>781</v>
      </c>
      <c r="V877" s="894" t="s">
        <v>2287</v>
      </c>
      <c r="W877" s="894" t="s">
        <v>4477</v>
      </c>
      <c r="AA877" s="894" t="s">
        <v>1029</v>
      </c>
    </row>
    <row r="878" spans="1:27">
      <c r="A878" s="894" t="s">
        <v>4493</v>
      </c>
      <c r="B878" s="894" t="s">
        <v>4494</v>
      </c>
      <c r="C878" s="894" t="s">
        <v>4489</v>
      </c>
      <c r="D878" s="894" t="s">
        <v>4490</v>
      </c>
      <c r="E878" s="351">
        <v>61538.46</v>
      </c>
      <c r="F878" s="351">
        <v>59076.92</v>
      </c>
      <c r="G878" s="351">
        <v>2461.54</v>
      </c>
      <c r="H878" s="351">
        <v>0</v>
      </c>
      <c r="I878" s="894" t="s">
        <v>4477</v>
      </c>
      <c r="J878" s="894" t="s">
        <v>839</v>
      </c>
      <c r="K878" s="894" t="s">
        <v>1025</v>
      </c>
      <c r="L878" s="894" t="s">
        <v>958</v>
      </c>
      <c r="M878" s="894" t="s">
        <v>2517</v>
      </c>
      <c r="N878" s="894" t="s">
        <v>4491</v>
      </c>
      <c r="O878" s="894" t="s">
        <v>777</v>
      </c>
      <c r="P878" s="894" t="s">
        <v>777</v>
      </c>
      <c r="Q878" s="894" t="s">
        <v>4492</v>
      </c>
      <c r="R878" s="894" t="s">
        <v>839</v>
      </c>
      <c r="S878" s="894" t="s">
        <v>779</v>
      </c>
      <c r="T878" s="894" t="s">
        <v>780</v>
      </c>
      <c r="U878" s="894" t="s">
        <v>781</v>
      </c>
      <c r="V878" s="894" t="s">
        <v>2287</v>
      </c>
      <c r="W878" s="894" t="s">
        <v>4477</v>
      </c>
      <c r="AA878" s="894" t="s">
        <v>1029</v>
      </c>
    </row>
    <row r="879" hidden="1" spans="1:27">
      <c r="A879" s="894" t="s">
        <v>4495</v>
      </c>
      <c r="B879" s="894" t="s">
        <v>710</v>
      </c>
      <c r="C879" s="894" t="s">
        <v>4496</v>
      </c>
      <c r="D879" s="894" t="s">
        <v>4497</v>
      </c>
      <c r="E879" s="351">
        <v>1581.2</v>
      </c>
      <c r="F879" s="351">
        <v>1517.95</v>
      </c>
      <c r="G879" s="351">
        <v>63.25</v>
      </c>
      <c r="H879" s="351">
        <v>0</v>
      </c>
      <c r="I879" s="894" t="s">
        <v>4477</v>
      </c>
      <c r="J879" s="894" t="s">
        <v>773</v>
      </c>
      <c r="K879" s="894" t="s">
        <v>646</v>
      </c>
      <c r="L879" s="894" t="s">
        <v>108</v>
      </c>
      <c r="M879" s="894" t="s">
        <v>4498</v>
      </c>
      <c r="N879" s="894" t="s">
        <v>4499</v>
      </c>
      <c r="O879" s="894" t="s">
        <v>777</v>
      </c>
      <c r="P879" s="894" t="s">
        <v>777</v>
      </c>
      <c r="Q879" s="894" t="s">
        <v>4500</v>
      </c>
      <c r="R879" s="894" t="s">
        <v>773</v>
      </c>
      <c r="S879" s="894" t="s">
        <v>779</v>
      </c>
      <c r="T879" s="894" t="s">
        <v>780</v>
      </c>
      <c r="U879" s="894" t="s">
        <v>781</v>
      </c>
      <c r="V879" s="894" t="s">
        <v>2287</v>
      </c>
      <c r="W879" s="894" t="s">
        <v>4477</v>
      </c>
      <c r="AA879" s="894" t="s">
        <v>917</v>
      </c>
    </row>
    <row r="880" hidden="1" spans="1:27">
      <c r="A880" s="894" t="s">
        <v>4501</v>
      </c>
      <c r="B880" s="894" t="s">
        <v>4502</v>
      </c>
      <c r="C880" s="894" t="s">
        <v>4503</v>
      </c>
      <c r="D880" s="894" t="s">
        <v>4504</v>
      </c>
      <c r="E880" s="351">
        <v>381350.43</v>
      </c>
      <c r="F880" s="351">
        <v>366096.41</v>
      </c>
      <c r="G880" s="351">
        <v>15254.02</v>
      </c>
      <c r="H880" s="351">
        <v>0</v>
      </c>
      <c r="I880" s="894" t="s">
        <v>4477</v>
      </c>
      <c r="J880" s="894" t="s">
        <v>839</v>
      </c>
      <c r="K880" s="894" t="s">
        <v>1708</v>
      </c>
      <c r="L880" s="894" t="s">
        <v>775</v>
      </c>
      <c r="M880" s="894" t="s">
        <v>775</v>
      </c>
      <c r="N880" s="894" t="s">
        <v>4505</v>
      </c>
      <c r="O880" s="894" t="s">
        <v>777</v>
      </c>
      <c r="P880" s="894" t="s">
        <v>777</v>
      </c>
      <c r="Q880" s="894" t="s">
        <v>4506</v>
      </c>
      <c r="R880" s="894" t="s">
        <v>839</v>
      </c>
      <c r="S880" s="894" t="s">
        <v>779</v>
      </c>
      <c r="T880" s="894" t="s">
        <v>780</v>
      </c>
      <c r="U880" s="894" t="s">
        <v>781</v>
      </c>
      <c r="V880" s="894" t="s">
        <v>2287</v>
      </c>
      <c r="W880" s="894" t="s">
        <v>4477</v>
      </c>
      <c r="AA880" s="894" t="s">
        <v>1711</v>
      </c>
    </row>
    <row r="881" spans="1:27">
      <c r="A881" s="894" t="s">
        <v>4507</v>
      </c>
      <c r="B881" s="894" t="s">
        <v>4508</v>
      </c>
      <c r="C881" s="894" t="s">
        <v>4509</v>
      </c>
      <c r="D881" s="894" t="s">
        <v>4510</v>
      </c>
      <c r="E881" s="351">
        <v>1880.34</v>
      </c>
      <c r="F881" s="351">
        <v>1805.13</v>
      </c>
      <c r="G881" s="351">
        <v>75.21</v>
      </c>
      <c r="H881" s="351">
        <v>0</v>
      </c>
      <c r="I881" s="894" t="s">
        <v>4511</v>
      </c>
      <c r="J881" s="894" t="s">
        <v>839</v>
      </c>
      <c r="K881" s="894" t="s">
        <v>1025</v>
      </c>
      <c r="L881" s="894" t="s">
        <v>958</v>
      </c>
      <c r="M881" s="894" t="s">
        <v>2517</v>
      </c>
      <c r="N881" s="894" t="s">
        <v>4512</v>
      </c>
      <c r="O881" s="894" t="s">
        <v>777</v>
      </c>
      <c r="P881" s="894" t="s">
        <v>777</v>
      </c>
      <c r="Q881" s="894" t="s">
        <v>1906</v>
      </c>
      <c r="R881" s="894" t="s">
        <v>839</v>
      </c>
      <c r="S881" s="894" t="s">
        <v>779</v>
      </c>
      <c r="T881" s="894" t="s">
        <v>780</v>
      </c>
      <c r="U881" s="894" t="s">
        <v>781</v>
      </c>
      <c r="V881" s="894" t="s">
        <v>2287</v>
      </c>
      <c r="W881" s="894" t="s">
        <v>4511</v>
      </c>
      <c r="AA881" s="894" t="s">
        <v>1029</v>
      </c>
    </row>
    <row r="882" spans="1:27">
      <c r="A882" s="894" t="s">
        <v>4513</v>
      </c>
      <c r="B882" s="894" t="s">
        <v>4514</v>
      </c>
      <c r="C882" s="894" t="s">
        <v>4509</v>
      </c>
      <c r="D882" s="894" t="s">
        <v>4510</v>
      </c>
      <c r="E882" s="351">
        <v>1880.34</v>
      </c>
      <c r="F882" s="351">
        <v>1805.13</v>
      </c>
      <c r="G882" s="351">
        <v>75.21</v>
      </c>
      <c r="H882" s="351">
        <v>0</v>
      </c>
      <c r="I882" s="894" t="s">
        <v>4511</v>
      </c>
      <c r="J882" s="894" t="s">
        <v>839</v>
      </c>
      <c r="K882" s="894" t="s">
        <v>1025</v>
      </c>
      <c r="L882" s="894" t="s">
        <v>958</v>
      </c>
      <c r="M882" s="894" t="s">
        <v>2517</v>
      </c>
      <c r="N882" s="894" t="s">
        <v>4512</v>
      </c>
      <c r="O882" s="894" t="s">
        <v>777</v>
      </c>
      <c r="P882" s="894" t="s">
        <v>777</v>
      </c>
      <c r="Q882" s="894" t="s">
        <v>1906</v>
      </c>
      <c r="R882" s="894" t="s">
        <v>839</v>
      </c>
      <c r="S882" s="894" t="s">
        <v>779</v>
      </c>
      <c r="T882" s="894" t="s">
        <v>780</v>
      </c>
      <c r="U882" s="894" t="s">
        <v>781</v>
      </c>
      <c r="V882" s="894" t="s">
        <v>2287</v>
      </c>
      <c r="W882" s="894" t="s">
        <v>4511</v>
      </c>
      <c r="AA882" s="894" t="s">
        <v>1029</v>
      </c>
    </row>
    <row r="883" spans="1:27">
      <c r="A883" s="894" t="s">
        <v>4515</v>
      </c>
      <c r="B883" s="894" t="s">
        <v>4516</v>
      </c>
      <c r="C883" s="894" t="s">
        <v>4509</v>
      </c>
      <c r="D883" s="894" t="s">
        <v>4510</v>
      </c>
      <c r="E883" s="351">
        <v>1880.35</v>
      </c>
      <c r="F883" s="351">
        <v>1805.14</v>
      </c>
      <c r="G883" s="351">
        <v>75.21</v>
      </c>
      <c r="H883" s="351">
        <v>0</v>
      </c>
      <c r="I883" s="894" t="s">
        <v>4511</v>
      </c>
      <c r="J883" s="894" t="s">
        <v>839</v>
      </c>
      <c r="K883" s="894" t="s">
        <v>1025</v>
      </c>
      <c r="L883" s="894" t="s">
        <v>958</v>
      </c>
      <c r="M883" s="894" t="s">
        <v>2517</v>
      </c>
      <c r="N883" s="894" t="s">
        <v>4512</v>
      </c>
      <c r="O883" s="894" t="s">
        <v>777</v>
      </c>
      <c r="P883" s="894" t="s">
        <v>777</v>
      </c>
      <c r="Q883" s="894" t="s">
        <v>1906</v>
      </c>
      <c r="R883" s="894" t="s">
        <v>839</v>
      </c>
      <c r="S883" s="894" t="s">
        <v>779</v>
      </c>
      <c r="T883" s="894" t="s">
        <v>780</v>
      </c>
      <c r="U883" s="894" t="s">
        <v>781</v>
      </c>
      <c r="V883" s="894" t="s">
        <v>2287</v>
      </c>
      <c r="W883" s="894" t="s">
        <v>4511</v>
      </c>
      <c r="AA883" s="894" t="s">
        <v>1029</v>
      </c>
    </row>
    <row r="884" hidden="1" spans="1:27">
      <c r="A884" s="894" t="s">
        <v>4517</v>
      </c>
      <c r="B884" s="894" t="s">
        <v>4518</v>
      </c>
      <c r="C884" s="894" t="s">
        <v>787</v>
      </c>
      <c r="E884" s="351">
        <v>1581.2</v>
      </c>
      <c r="F884" s="351">
        <v>1517.95</v>
      </c>
      <c r="G884" s="351">
        <v>63.25</v>
      </c>
      <c r="H884" s="351">
        <v>0</v>
      </c>
      <c r="I884" s="894" t="s">
        <v>4511</v>
      </c>
      <c r="J884" s="894" t="s">
        <v>773</v>
      </c>
      <c r="K884" s="894" t="s">
        <v>646</v>
      </c>
      <c r="L884" s="894" t="s">
        <v>4519</v>
      </c>
      <c r="M884" s="894" t="s">
        <v>4520</v>
      </c>
      <c r="N884" s="894" t="s">
        <v>4521</v>
      </c>
      <c r="O884" s="894" t="s">
        <v>777</v>
      </c>
      <c r="P884" s="894" t="s">
        <v>777</v>
      </c>
      <c r="Q884" s="894" t="s">
        <v>4500</v>
      </c>
      <c r="R884" s="894" t="s">
        <v>773</v>
      </c>
      <c r="S884" s="894" t="s">
        <v>779</v>
      </c>
      <c r="T884" s="894" t="s">
        <v>780</v>
      </c>
      <c r="U884" s="894" t="s">
        <v>781</v>
      </c>
      <c r="V884" s="894" t="s">
        <v>2287</v>
      </c>
      <c r="W884" s="894" t="s">
        <v>4511</v>
      </c>
      <c r="AA884" s="894" t="s">
        <v>917</v>
      </c>
    </row>
    <row r="885" spans="1:27">
      <c r="A885" s="894" t="s">
        <v>4522</v>
      </c>
      <c r="B885" s="894" t="s">
        <v>4523</v>
      </c>
      <c r="C885" s="894" t="s">
        <v>1089</v>
      </c>
      <c r="D885" s="894" t="s">
        <v>4524</v>
      </c>
      <c r="E885" s="351">
        <v>38461.54</v>
      </c>
      <c r="F885" s="351">
        <v>36923.08</v>
      </c>
      <c r="G885" s="351">
        <v>1538.46</v>
      </c>
      <c r="H885" s="351">
        <v>0</v>
      </c>
      <c r="I885" s="894" t="s">
        <v>4511</v>
      </c>
      <c r="J885" s="894" t="s">
        <v>839</v>
      </c>
      <c r="K885" s="894" t="s">
        <v>1091</v>
      </c>
      <c r="L885" s="894" t="s">
        <v>874</v>
      </c>
      <c r="M885" s="894" t="s">
        <v>875</v>
      </c>
      <c r="N885" s="894" t="s">
        <v>4525</v>
      </c>
      <c r="O885" s="894" t="s">
        <v>777</v>
      </c>
      <c r="P885" s="894" t="s">
        <v>777</v>
      </c>
      <c r="Q885" s="894" t="s">
        <v>1512</v>
      </c>
      <c r="R885" s="894" t="s">
        <v>839</v>
      </c>
      <c r="S885" s="894" t="s">
        <v>779</v>
      </c>
      <c r="T885" s="894" t="s">
        <v>780</v>
      </c>
      <c r="U885" s="894" t="s">
        <v>781</v>
      </c>
      <c r="V885" s="894" t="s">
        <v>2287</v>
      </c>
      <c r="W885" s="894" t="s">
        <v>4511</v>
      </c>
      <c r="AA885" s="894" t="s">
        <v>1093</v>
      </c>
    </row>
    <row r="886" spans="1:27">
      <c r="A886" s="894" t="s">
        <v>4526</v>
      </c>
      <c r="B886" s="894" t="s">
        <v>4527</v>
      </c>
      <c r="C886" s="894" t="s">
        <v>4528</v>
      </c>
      <c r="D886" s="894" t="s">
        <v>4529</v>
      </c>
      <c r="E886" s="351">
        <v>11111.11</v>
      </c>
      <c r="F886" s="351">
        <v>10666.67</v>
      </c>
      <c r="G886" s="351">
        <v>444.44</v>
      </c>
      <c r="H886" s="351">
        <v>0</v>
      </c>
      <c r="I886" s="894" t="s">
        <v>4511</v>
      </c>
      <c r="J886" s="894" t="s">
        <v>839</v>
      </c>
      <c r="K886" s="894" t="s">
        <v>1091</v>
      </c>
      <c r="L886" s="894" t="s">
        <v>958</v>
      </c>
      <c r="M886" s="894" t="s">
        <v>875</v>
      </c>
      <c r="N886" s="894" t="s">
        <v>4525</v>
      </c>
      <c r="O886" s="894" t="s">
        <v>777</v>
      </c>
      <c r="P886" s="894" t="s">
        <v>777</v>
      </c>
      <c r="Q886" s="894" t="s">
        <v>4530</v>
      </c>
      <c r="R886" s="894" t="s">
        <v>839</v>
      </c>
      <c r="S886" s="894" t="s">
        <v>779</v>
      </c>
      <c r="T886" s="894" t="s">
        <v>780</v>
      </c>
      <c r="U886" s="894" t="s">
        <v>781</v>
      </c>
      <c r="V886" s="894" t="s">
        <v>2287</v>
      </c>
      <c r="W886" s="894" t="s">
        <v>4511</v>
      </c>
      <c r="AA886" s="894" t="s">
        <v>1093</v>
      </c>
    </row>
    <row r="887" spans="1:27">
      <c r="A887" s="894" t="s">
        <v>4531</v>
      </c>
      <c r="B887" s="894" t="s">
        <v>4532</v>
      </c>
      <c r="C887" s="894" t="s">
        <v>4533</v>
      </c>
      <c r="D887" s="894" t="s">
        <v>4534</v>
      </c>
      <c r="E887" s="351">
        <v>4273.5</v>
      </c>
      <c r="F887" s="351">
        <v>4102.56</v>
      </c>
      <c r="G887" s="351">
        <v>170.94</v>
      </c>
      <c r="H887" s="351">
        <v>0</v>
      </c>
      <c r="I887" s="894" t="s">
        <v>4511</v>
      </c>
      <c r="J887" s="894" t="s">
        <v>839</v>
      </c>
      <c r="K887" s="894" t="s">
        <v>1091</v>
      </c>
      <c r="L887" s="894" t="s">
        <v>958</v>
      </c>
      <c r="M887" s="894" t="s">
        <v>875</v>
      </c>
      <c r="N887" s="894" t="s">
        <v>4525</v>
      </c>
      <c r="O887" s="894" t="s">
        <v>777</v>
      </c>
      <c r="P887" s="894" t="s">
        <v>777</v>
      </c>
      <c r="Q887" s="894" t="s">
        <v>1351</v>
      </c>
      <c r="R887" s="894" t="s">
        <v>839</v>
      </c>
      <c r="S887" s="894" t="s">
        <v>779</v>
      </c>
      <c r="T887" s="894" t="s">
        <v>780</v>
      </c>
      <c r="U887" s="894" t="s">
        <v>781</v>
      </c>
      <c r="V887" s="894" t="s">
        <v>2287</v>
      </c>
      <c r="W887" s="894" t="s">
        <v>4511</v>
      </c>
      <c r="AA887" s="894" t="s">
        <v>1093</v>
      </c>
    </row>
    <row r="888" spans="1:27">
      <c r="A888" s="894" t="s">
        <v>4535</v>
      </c>
      <c r="B888" s="894" t="s">
        <v>4536</v>
      </c>
      <c r="C888" s="894" t="s">
        <v>4537</v>
      </c>
      <c r="E888" s="351">
        <v>20940.17</v>
      </c>
      <c r="F888" s="351">
        <v>20102.56</v>
      </c>
      <c r="G888" s="351">
        <v>837.61</v>
      </c>
      <c r="H888" s="351">
        <v>0</v>
      </c>
      <c r="I888" s="894" t="s">
        <v>4511</v>
      </c>
      <c r="J888" s="894" t="s">
        <v>839</v>
      </c>
      <c r="K888" s="894" t="s">
        <v>1091</v>
      </c>
      <c r="L888" s="894" t="s">
        <v>874</v>
      </c>
      <c r="M888" s="894" t="s">
        <v>875</v>
      </c>
      <c r="N888" s="894" t="s">
        <v>4525</v>
      </c>
      <c r="O888" s="894" t="s">
        <v>777</v>
      </c>
      <c r="P888" s="894" t="s">
        <v>777</v>
      </c>
      <c r="Q888" s="894" t="s">
        <v>4538</v>
      </c>
      <c r="R888" s="894" t="s">
        <v>839</v>
      </c>
      <c r="S888" s="894" t="s">
        <v>779</v>
      </c>
      <c r="T888" s="894" t="s">
        <v>780</v>
      </c>
      <c r="U888" s="894" t="s">
        <v>781</v>
      </c>
      <c r="V888" s="894" t="s">
        <v>2287</v>
      </c>
      <c r="W888" s="894" t="s">
        <v>4511</v>
      </c>
      <c r="AA888" s="894" t="s">
        <v>1093</v>
      </c>
    </row>
    <row r="889" hidden="1" spans="1:27">
      <c r="A889" s="894" t="s">
        <v>4539</v>
      </c>
      <c r="B889" s="894" t="s">
        <v>4540</v>
      </c>
      <c r="C889" s="894" t="s">
        <v>599</v>
      </c>
      <c r="D889" s="894" t="s">
        <v>4541</v>
      </c>
      <c r="E889" s="351">
        <v>3632.48</v>
      </c>
      <c r="F889" s="351">
        <v>3487.18</v>
      </c>
      <c r="G889" s="351">
        <v>145.3</v>
      </c>
      <c r="H889" s="351">
        <v>0</v>
      </c>
      <c r="I889" s="894" t="s">
        <v>4511</v>
      </c>
      <c r="J889" s="894" t="s">
        <v>773</v>
      </c>
      <c r="K889" s="894" t="s">
        <v>631</v>
      </c>
      <c r="L889" s="894" t="s">
        <v>2012</v>
      </c>
      <c r="N889" s="894" t="s">
        <v>4542</v>
      </c>
      <c r="O889" s="894" t="s">
        <v>777</v>
      </c>
      <c r="P889" s="894" t="s">
        <v>777</v>
      </c>
      <c r="Q889" s="894" t="s">
        <v>4543</v>
      </c>
      <c r="R889" s="894" t="s">
        <v>773</v>
      </c>
      <c r="S889" s="894" t="s">
        <v>779</v>
      </c>
      <c r="T889" s="894" t="s">
        <v>780</v>
      </c>
      <c r="U889" s="894" t="s">
        <v>781</v>
      </c>
      <c r="V889" s="894" t="s">
        <v>2287</v>
      </c>
      <c r="W889" s="894" t="s">
        <v>4511</v>
      </c>
      <c r="AA889" s="894" t="s">
        <v>967</v>
      </c>
    </row>
    <row r="890" spans="1:27">
      <c r="A890" s="894" t="s">
        <v>4544</v>
      </c>
      <c r="B890" s="894" t="s">
        <v>4545</v>
      </c>
      <c r="C890" s="894" t="s">
        <v>4546</v>
      </c>
      <c r="E890" s="351">
        <v>43000</v>
      </c>
      <c r="F890" s="351">
        <v>41280</v>
      </c>
      <c r="G890" s="351">
        <v>0</v>
      </c>
      <c r="H890" s="351">
        <v>1720</v>
      </c>
      <c r="I890" s="894" t="s">
        <v>4547</v>
      </c>
      <c r="J890" s="894" t="s">
        <v>839</v>
      </c>
      <c r="K890" s="894" t="s">
        <v>873</v>
      </c>
      <c r="L890" s="894" t="s">
        <v>874</v>
      </c>
      <c r="M890" s="894" t="s">
        <v>875</v>
      </c>
      <c r="O890" s="894" t="s">
        <v>777</v>
      </c>
      <c r="P890" s="894" t="s">
        <v>777</v>
      </c>
      <c r="Q890" s="894" t="s">
        <v>4548</v>
      </c>
      <c r="R890" s="894" t="s">
        <v>778</v>
      </c>
      <c r="S890" s="894" t="s">
        <v>779</v>
      </c>
      <c r="T890" s="894" t="s">
        <v>780</v>
      </c>
      <c r="U890" s="894" t="s">
        <v>781</v>
      </c>
      <c r="V890" s="894" t="s">
        <v>2287</v>
      </c>
      <c r="W890" s="894" t="s">
        <v>4547</v>
      </c>
      <c r="AA890" s="894" t="s">
        <v>878</v>
      </c>
    </row>
    <row r="891" spans="1:27">
      <c r="A891" s="894" t="s">
        <v>4549</v>
      </c>
      <c r="B891" s="894" t="s">
        <v>4550</v>
      </c>
      <c r="C891" s="894" t="s">
        <v>873</v>
      </c>
      <c r="D891" s="894" t="s">
        <v>4551</v>
      </c>
      <c r="E891" s="351">
        <v>48000</v>
      </c>
      <c r="F891" s="351">
        <v>46080</v>
      </c>
      <c r="G891" s="351">
        <v>1920</v>
      </c>
      <c r="H891" s="351">
        <v>0</v>
      </c>
      <c r="I891" s="894" t="s">
        <v>4547</v>
      </c>
      <c r="J891" s="894" t="s">
        <v>839</v>
      </c>
      <c r="K891" s="894" t="s">
        <v>873</v>
      </c>
      <c r="L891" s="894" t="s">
        <v>874</v>
      </c>
      <c r="M891" s="894" t="s">
        <v>4552</v>
      </c>
      <c r="O891" s="894" t="s">
        <v>777</v>
      </c>
      <c r="P891" s="894" t="s">
        <v>777</v>
      </c>
      <c r="Q891" s="894" t="s">
        <v>4553</v>
      </c>
      <c r="R891" s="894" t="s">
        <v>839</v>
      </c>
      <c r="S891" s="894" t="s">
        <v>779</v>
      </c>
      <c r="T891" s="894" t="s">
        <v>780</v>
      </c>
      <c r="U891" s="894" t="s">
        <v>781</v>
      </c>
      <c r="V891" s="894" t="s">
        <v>4554</v>
      </c>
      <c r="W891" s="894" t="s">
        <v>4555</v>
      </c>
      <c r="AA891" s="894" t="s">
        <v>878</v>
      </c>
    </row>
    <row r="892" spans="1:27">
      <c r="A892" s="894" t="s">
        <v>4556</v>
      </c>
      <c r="B892" s="894" t="s">
        <v>4557</v>
      </c>
      <c r="C892" s="894" t="s">
        <v>4558</v>
      </c>
      <c r="D892" s="894" t="s">
        <v>4559</v>
      </c>
      <c r="E892" s="351">
        <v>22400</v>
      </c>
      <c r="F892" s="351">
        <v>21504</v>
      </c>
      <c r="G892" s="351">
        <v>896</v>
      </c>
      <c r="H892" s="351">
        <v>0</v>
      </c>
      <c r="I892" s="894" t="s">
        <v>4547</v>
      </c>
      <c r="J892" s="894" t="s">
        <v>839</v>
      </c>
      <c r="K892" s="894" t="s">
        <v>873</v>
      </c>
      <c r="L892" s="894" t="s">
        <v>874</v>
      </c>
      <c r="M892" s="894" t="s">
        <v>4552</v>
      </c>
      <c r="O892" s="894" t="s">
        <v>777</v>
      </c>
      <c r="P892" s="894" t="s">
        <v>777</v>
      </c>
      <c r="Q892" s="894" t="s">
        <v>4560</v>
      </c>
      <c r="R892" s="894" t="s">
        <v>4561</v>
      </c>
      <c r="S892" s="894" t="s">
        <v>779</v>
      </c>
      <c r="T892" s="894" t="s">
        <v>780</v>
      </c>
      <c r="U892" s="894" t="s">
        <v>781</v>
      </c>
      <c r="V892" s="894" t="s">
        <v>4554</v>
      </c>
      <c r="W892" s="894" t="s">
        <v>4555</v>
      </c>
      <c r="AA892" s="894" t="s">
        <v>878</v>
      </c>
    </row>
    <row r="893" hidden="1" spans="1:27">
      <c r="A893" s="894" t="s">
        <v>4562</v>
      </c>
      <c r="B893" s="894" t="s">
        <v>4563</v>
      </c>
      <c r="C893" s="894" t="s">
        <v>599</v>
      </c>
      <c r="E893" s="351">
        <v>3632.48</v>
      </c>
      <c r="F893" s="351">
        <v>3487.18</v>
      </c>
      <c r="G893" s="351">
        <v>145.3</v>
      </c>
      <c r="H893" s="351">
        <v>0</v>
      </c>
      <c r="I893" s="894" t="s">
        <v>4564</v>
      </c>
      <c r="J893" s="894" t="s">
        <v>773</v>
      </c>
      <c r="K893" s="894" t="s">
        <v>631</v>
      </c>
      <c r="L893" s="894" t="s">
        <v>2451</v>
      </c>
      <c r="M893" s="894" t="s">
        <v>2451</v>
      </c>
      <c r="N893" s="894" t="s">
        <v>4542</v>
      </c>
      <c r="O893" s="894" t="s">
        <v>777</v>
      </c>
      <c r="P893" s="894" t="s">
        <v>777</v>
      </c>
      <c r="Q893" s="894" t="s">
        <v>4543</v>
      </c>
      <c r="R893" s="894" t="s">
        <v>773</v>
      </c>
      <c r="S893" s="894" t="s">
        <v>779</v>
      </c>
      <c r="T893" s="894" t="s">
        <v>780</v>
      </c>
      <c r="U893" s="894" t="s">
        <v>781</v>
      </c>
      <c r="V893" s="894" t="s">
        <v>2287</v>
      </c>
      <c r="W893" s="894" t="s">
        <v>4564</v>
      </c>
      <c r="AA893" s="894" t="s">
        <v>967</v>
      </c>
    </row>
    <row r="894" spans="1:27">
      <c r="A894" s="894" t="s">
        <v>4565</v>
      </c>
      <c r="B894" s="894" t="s">
        <v>4566</v>
      </c>
      <c r="C894" s="894" t="s">
        <v>4567</v>
      </c>
      <c r="D894" s="894" t="s">
        <v>4568</v>
      </c>
      <c r="E894" s="351">
        <v>9000</v>
      </c>
      <c r="F894" s="351">
        <v>8640</v>
      </c>
      <c r="G894" s="351">
        <v>0</v>
      </c>
      <c r="H894" s="351">
        <v>360</v>
      </c>
      <c r="I894" s="894" t="s">
        <v>4569</v>
      </c>
      <c r="J894" s="894" t="s">
        <v>839</v>
      </c>
      <c r="K894" s="894" t="s">
        <v>901</v>
      </c>
      <c r="L894" s="894" t="s">
        <v>874</v>
      </c>
      <c r="M894" s="894" t="s">
        <v>875</v>
      </c>
      <c r="N894" s="894" t="s">
        <v>4570</v>
      </c>
      <c r="O894" s="894" t="s">
        <v>777</v>
      </c>
      <c r="P894" s="894" t="s">
        <v>777</v>
      </c>
      <c r="Q894" s="894" t="s">
        <v>4571</v>
      </c>
      <c r="R894" s="894" t="s">
        <v>778</v>
      </c>
      <c r="S894" s="894" t="s">
        <v>779</v>
      </c>
      <c r="T894" s="894" t="s">
        <v>780</v>
      </c>
      <c r="U894" s="894" t="s">
        <v>781</v>
      </c>
      <c r="V894" s="894" t="s">
        <v>2287</v>
      </c>
      <c r="W894" s="894" t="s">
        <v>4569</v>
      </c>
      <c r="AA894" s="894" t="s">
        <v>904</v>
      </c>
    </row>
    <row r="895" spans="1:27">
      <c r="A895" s="894" t="s">
        <v>4572</v>
      </c>
      <c r="B895" s="894" t="s">
        <v>4573</v>
      </c>
      <c r="C895" s="894" t="s">
        <v>4574</v>
      </c>
      <c r="D895" s="894" t="s">
        <v>4575</v>
      </c>
      <c r="E895" s="351">
        <v>31623.93</v>
      </c>
      <c r="F895" s="351">
        <v>30358.97</v>
      </c>
      <c r="G895" s="351">
        <v>1264.96</v>
      </c>
      <c r="H895" s="351">
        <v>0</v>
      </c>
      <c r="I895" s="894" t="s">
        <v>4569</v>
      </c>
      <c r="J895" s="894" t="s">
        <v>839</v>
      </c>
      <c r="K895" s="894" t="s">
        <v>2523</v>
      </c>
      <c r="L895" s="894" t="s">
        <v>874</v>
      </c>
      <c r="M895" s="894" t="s">
        <v>875</v>
      </c>
      <c r="N895" s="894" t="s">
        <v>4576</v>
      </c>
      <c r="O895" s="894" t="s">
        <v>777</v>
      </c>
      <c r="P895" s="894" t="s">
        <v>777</v>
      </c>
      <c r="Q895" s="894" t="s">
        <v>4577</v>
      </c>
      <c r="R895" s="894" t="s">
        <v>839</v>
      </c>
      <c r="S895" s="894" t="s">
        <v>779</v>
      </c>
      <c r="T895" s="894" t="s">
        <v>780</v>
      </c>
      <c r="U895" s="894" t="s">
        <v>781</v>
      </c>
      <c r="V895" s="894" t="s">
        <v>2287</v>
      </c>
      <c r="W895" s="894" t="s">
        <v>4569</v>
      </c>
      <c r="AA895" s="894" t="s">
        <v>2526</v>
      </c>
    </row>
    <row r="896" spans="1:27">
      <c r="A896" s="894" t="s">
        <v>4578</v>
      </c>
      <c r="B896" s="894" t="s">
        <v>4579</v>
      </c>
      <c r="C896" s="894" t="s">
        <v>4580</v>
      </c>
      <c r="D896" s="894" t="s">
        <v>4191</v>
      </c>
      <c r="E896" s="351">
        <v>76923.08</v>
      </c>
      <c r="F896" s="351">
        <v>73846.16</v>
      </c>
      <c r="G896" s="351">
        <v>3076.92</v>
      </c>
      <c r="H896" s="351">
        <v>0</v>
      </c>
      <c r="I896" s="894" t="s">
        <v>4581</v>
      </c>
      <c r="J896" s="894" t="s">
        <v>839</v>
      </c>
      <c r="K896" s="894" t="s">
        <v>1025</v>
      </c>
      <c r="L896" s="894" t="s">
        <v>958</v>
      </c>
      <c r="M896" s="894" t="s">
        <v>2517</v>
      </c>
      <c r="N896" s="894" t="s">
        <v>4582</v>
      </c>
      <c r="O896" s="894" t="s">
        <v>777</v>
      </c>
      <c r="P896" s="894" t="s">
        <v>777</v>
      </c>
      <c r="Q896" s="894" t="s">
        <v>2022</v>
      </c>
      <c r="R896" s="894" t="s">
        <v>839</v>
      </c>
      <c r="S896" s="894" t="s">
        <v>779</v>
      </c>
      <c r="T896" s="894" t="s">
        <v>780</v>
      </c>
      <c r="U896" s="894" t="s">
        <v>781</v>
      </c>
      <c r="V896" s="894" t="s">
        <v>2287</v>
      </c>
      <c r="W896" s="894" t="s">
        <v>4581</v>
      </c>
      <c r="AA896" s="894" t="s">
        <v>1029</v>
      </c>
    </row>
    <row r="897" hidden="1" spans="1:27">
      <c r="A897" s="894" t="s">
        <v>4583</v>
      </c>
      <c r="B897" s="894" t="s">
        <v>4584</v>
      </c>
      <c r="C897" s="894" t="s">
        <v>4585</v>
      </c>
      <c r="D897" s="894" t="s">
        <v>4586</v>
      </c>
      <c r="E897" s="351">
        <v>45213.68</v>
      </c>
      <c r="F897" s="351">
        <v>43405.13</v>
      </c>
      <c r="G897" s="351">
        <v>1808.55</v>
      </c>
      <c r="H897" s="351">
        <v>0</v>
      </c>
      <c r="I897" s="894" t="s">
        <v>4587</v>
      </c>
      <c r="J897" s="894" t="s">
        <v>773</v>
      </c>
      <c r="K897" s="894" t="s">
        <v>774</v>
      </c>
      <c r="L897" s="894" t="s">
        <v>4588</v>
      </c>
      <c r="M897" s="894" t="s">
        <v>4589</v>
      </c>
      <c r="N897" s="894" t="s">
        <v>4590</v>
      </c>
      <c r="O897" s="894" t="s">
        <v>777</v>
      </c>
      <c r="P897" s="894" t="s">
        <v>777</v>
      </c>
      <c r="Q897" s="894" t="s">
        <v>4591</v>
      </c>
      <c r="R897" s="894" t="s">
        <v>773</v>
      </c>
      <c r="S897" s="894" t="s">
        <v>779</v>
      </c>
      <c r="T897" s="894" t="s">
        <v>780</v>
      </c>
      <c r="U897" s="894" t="s">
        <v>781</v>
      </c>
      <c r="V897" s="894" t="s">
        <v>4554</v>
      </c>
      <c r="W897" s="894" t="s">
        <v>4587</v>
      </c>
      <c r="AA897" s="894" t="s">
        <v>784</v>
      </c>
    </row>
    <row r="898" spans="1:27">
      <c r="A898" s="894" t="s">
        <v>4592</v>
      </c>
      <c r="B898" s="894" t="s">
        <v>4593</v>
      </c>
      <c r="C898" s="894" t="s">
        <v>4594</v>
      </c>
      <c r="D898" s="894" t="s">
        <v>4595</v>
      </c>
      <c r="E898" s="351">
        <v>11452.99</v>
      </c>
      <c r="F898" s="351">
        <v>10994.87</v>
      </c>
      <c r="G898" s="351">
        <v>458.12</v>
      </c>
      <c r="H898" s="351">
        <v>0</v>
      </c>
      <c r="I898" s="894" t="s">
        <v>4596</v>
      </c>
      <c r="J898" s="894" t="s">
        <v>839</v>
      </c>
      <c r="K898" s="894" t="s">
        <v>2523</v>
      </c>
      <c r="L898" s="894" t="s">
        <v>874</v>
      </c>
      <c r="M898" s="894" t="s">
        <v>1127</v>
      </c>
      <c r="N898" s="894" t="s">
        <v>4597</v>
      </c>
      <c r="O898" s="894" t="s">
        <v>777</v>
      </c>
      <c r="P898" s="894" t="s">
        <v>4598</v>
      </c>
      <c r="Q898" s="894" t="s">
        <v>4599</v>
      </c>
      <c r="R898" s="894" t="s">
        <v>839</v>
      </c>
      <c r="S898" s="894" t="s">
        <v>779</v>
      </c>
      <c r="T898" s="894" t="s">
        <v>780</v>
      </c>
      <c r="U898" s="894" t="s">
        <v>781</v>
      </c>
      <c r="V898" s="894" t="s">
        <v>4554</v>
      </c>
      <c r="W898" s="894" t="s">
        <v>4596</v>
      </c>
      <c r="X898" s="894" t="s">
        <v>4600</v>
      </c>
      <c r="AA898" s="894" t="s">
        <v>2526</v>
      </c>
    </row>
    <row r="899" spans="1:27">
      <c r="A899" s="894" t="s">
        <v>4601</v>
      </c>
      <c r="B899" s="894" t="s">
        <v>4602</v>
      </c>
      <c r="C899" s="894" t="s">
        <v>4603</v>
      </c>
      <c r="D899" s="894" t="s">
        <v>4604</v>
      </c>
      <c r="E899" s="351">
        <v>18717.95</v>
      </c>
      <c r="F899" s="351">
        <v>17969.23</v>
      </c>
      <c r="G899" s="351">
        <v>748.72</v>
      </c>
      <c r="H899" s="351">
        <v>0</v>
      </c>
      <c r="I899" s="894" t="s">
        <v>4596</v>
      </c>
      <c r="J899" s="894" t="s">
        <v>839</v>
      </c>
      <c r="K899" s="894" t="s">
        <v>2523</v>
      </c>
      <c r="L899" s="894" t="s">
        <v>874</v>
      </c>
      <c r="M899" s="894" t="s">
        <v>1127</v>
      </c>
      <c r="N899" s="894" t="s">
        <v>4597</v>
      </c>
      <c r="O899" s="894" t="s">
        <v>777</v>
      </c>
      <c r="P899" s="894" t="s">
        <v>4605</v>
      </c>
      <c r="Q899" s="894" t="s">
        <v>4606</v>
      </c>
      <c r="R899" s="894" t="s">
        <v>839</v>
      </c>
      <c r="S899" s="894" t="s">
        <v>779</v>
      </c>
      <c r="T899" s="894" t="s">
        <v>780</v>
      </c>
      <c r="U899" s="894" t="s">
        <v>781</v>
      </c>
      <c r="V899" s="894" t="s">
        <v>4554</v>
      </c>
      <c r="W899" s="894" t="s">
        <v>4596</v>
      </c>
      <c r="X899" s="894" t="s">
        <v>4600</v>
      </c>
      <c r="AA899" s="894" t="s">
        <v>2526</v>
      </c>
    </row>
    <row r="900" spans="1:27">
      <c r="A900" s="894" t="s">
        <v>4607</v>
      </c>
      <c r="B900" s="894" t="s">
        <v>4608</v>
      </c>
      <c r="C900" s="894" t="s">
        <v>1389</v>
      </c>
      <c r="D900" s="894" t="s">
        <v>1961</v>
      </c>
      <c r="E900" s="351">
        <v>41025.64</v>
      </c>
      <c r="F900" s="351">
        <v>39384.61</v>
      </c>
      <c r="G900" s="351">
        <v>1641.03</v>
      </c>
      <c r="H900" s="351">
        <v>0</v>
      </c>
      <c r="I900" s="894" t="s">
        <v>4596</v>
      </c>
      <c r="J900" s="894" t="s">
        <v>839</v>
      </c>
      <c r="K900" s="894" t="s">
        <v>2523</v>
      </c>
      <c r="L900" s="894" t="s">
        <v>874</v>
      </c>
      <c r="M900" s="894" t="s">
        <v>1127</v>
      </c>
      <c r="N900" s="894" t="s">
        <v>4609</v>
      </c>
      <c r="O900" s="894" t="s">
        <v>777</v>
      </c>
      <c r="P900" s="894" t="s">
        <v>4610</v>
      </c>
      <c r="Q900" s="894" t="s">
        <v>4473</v>
      </c>
      <c r="R900" s="894" t="s">
        <v>839</v>
      </c>
      <c r="S900" s="894" t="s">
        <v>779</v>
      </c>
      <c r="T900" s="894" t="s">
        <v>780</v>
      </c>
      <c r="U900" s="894" t="s">
        <v>781</v>
      </c>
      <c r="V900" s="894" t="s">
        <v>4554</v>
      </c>
      <c r="W900" s="894" t="s">
        <v>4596</v>
      </c>
      <c r="X900" s="894" t="s">
        <v>4611</v>
      </c>
      <c r="AA900" s="894" t="s">
        <v>2526</v>
      </c>
    </row>
    <row r="901" spans="1:27">
      <c r="A901" s="894" t="s">
        <v>4612</v>
      </c>
      <c r="B901" s="894" t="s">
        <v>4613</v>
      </c>
      <c r="C901" s="894" t="s">
        <v>4614</v>
      </c>
      <c r="D901" s="894" t="s">
        <v>4615</v>
      </c>
      <c r="E901" s="351">
        <v>10256.41</v>
      </c>
      <c r="F901" s="351">
        <v>9846.15</v>
      </c>
      <c r="G901" s="351">
        <v>0</v>
      </c>
      <c r="H901" s="351">
        <v>410.26</v>
      </c>
      <c r="I901" s="894" t="s">
        <v>4616</v>
      </c>
      <c r="J901" s="894" t="s">
        <v>773</v>
      </c>
      <c r="K901" s="894" t="s">
        <v>4617</v>
      </c>
      <c r="L901" s="894" t="s">
        <v>874</v>
      </c>
      <c r="M901" s="894" t="s">
        <v>1127</v>
      </c>
      <c r="N901" s="894" t="s">
        <v>4618</v>
      </c>
      <c r="O901" s="894" t="s">
        <v>777</v>
      </c>
      <c r="P901" s="894" t="s">
        <v>777</v>
      </c>
      <c r="Q901" s="894" t="s">
        <v>2027</v>
      </c>
      <c r="R901" s="894" t="s">
        <v>1910</v>
      </c>
      <c r="S901" s="894" t="s">
        <v>779</v>
      </c>
      <c r="T901" s="894" t="s">
        <v>780</v>
      </c>
      <c r="U901" s="894" t="s">
        <v>781</v>
      </c>
      <c r="V901" s="894" t="s">
        <v>4554</v>
      </c>
      <c r="W901" s="894" t="s">
        <v>4616</v>
      </c>
      <c r="X901" s="894" t="s">
        <v>4619</v>
      </c>
      <c r="AA901" s="894" t="s">
        <v>4620</v>
      </c>
    </row>
    <row r="902" spans="1:27">
      <c r="A902" s="894" t="s">
        <v>4621</v>
      </c>
      <c r="B902" s="894" t="s">
        <v>4622</v>
      </c>
      <c r="C902" s="894" t="s">
        <v>4623</v>
      </c>
      <c r="D902" s="894" t="s">
        <v>4615</v>
      </c>
      <c r="E902" s="351">
        <v>7197.44</v>
      </c>
      <c r="F902" s="351">
        <v>6909.54</v>
      </c>
      <c r="G902" s="351">
        <v>287.9</v>
      </c>
      <c r="H902" s="351">
        <v>0</v>
      </c>
      <c r="I902" s="894" t="s">
        <v>4616</v>
      </c>
      <c r="J902" s="894" t="s">
        <v>773</v>
      </c>
      <c r="K902" s="894" t="s">
        <v>4617</v>
      </c>
      <c r="L902" s="894" t="s">
        <v>874</v>
      </c>
      <c r="M902" s="894" t="s">
        <v>1127</v>
      </c>
      <c r="N902" s="894" t="s">
        <v>4618</v>
      </c>
      <c r="O902" s="894" t="s">
        <v>777</v>
      </c>
      <c r="P902" s="894" t="s">
        <v>777</v>
      </c>
      <c r="Q902" s="894" t="s">
        <v>4624</v>
      </c>
      <c r="R902" s="894" t="s">
        <v>1910</v>
      </c>
      <c r="S902" s="894" t="s">
        <v>779</v>
      </c>
      <c r="T902" s="894" t="s">
        <v>780</v>
      </c>
      <c r="U902" s="894" t="s">
        <v>781</v>
      </c>
      <c r="V902" s="894" t="s">
        <v>4554</v>
      </c>
      <c r="W902" s="894" t="s">
        <v>4616</v>
      </c>
      <c r="X902" s="894" t="s">
        <v>4619</v>
      </c>
      <c r="AA902" s="894" t="s">
        <v>4620</v>
      </c>
    </row>
    <row r="903" spans="1:27">
      <c r="A903" s="894" t="s">
        <v>4625</v>
      </c>
      <c r="B903" s="894" t="s">
        <v>4626</v>
      </c>
      <c r="C903" s="894" t="s">
        <v>4623</v>
      </c>
      <c r="D903" s="894" t="s">
        <v>4615</v>
      </c>
      <c r="E903" s="351">
        <v>7197.44</v>
      </c>
      <c r="F903" s="351">
        <v>6909.54</v>
      </c>
      <c r="G903" s="351">
        <v>287.9</v>
      </c>
      <c r="H903" s="351">
        <v>0</v>
      </c>
      <c r="I903" s="894" t="s">
        <v>4616</v>
      </c>
      <c r="J903" s="894" t="s">
        <v>773</v>
      </c>
      <c r="K903" s="894" t="s">
        <v>4617</v>
      </c>
      <c r="L903" s="894" t="s">
        <v>874</v>
      </c>
      <c r="M903" s="894" t="s">
        <v>1127</v>
      </c>
      <c r="N903" s="894" t="s">
        <v>4618</v>
      </c>
      <c r="O903" s="894" t="s">
        <v>777</v>
      </c>
      <c r="P903" s="894" t="s">
        <v>777</v>
      </c>
      <c r="Q903" s="894" t="s">
        <v>4624</v>
      </c>
      <c r="R903" s="894" t="s">
        <v>1910</v>
      </c>
      <c r="S903" s="894" t="s">
        <v>779</v>
      </c>
      <c r="T903" s="894" t="s">
        <v>780</v>
      </c>
      <c r="U903" s="894" t="s">
        <v>781</v>
      </c>
      <c r="V903" s="894" t="s">
        <v>4554</v>
      </c>
      <c r="W903" s="894" t="s">
        <v>4616</v>
      </c>
      <c r="X903" s="894" t="s">
        <v>4619</v>
      </c>
      <c r="AA903" s="894" t="s">
        <v>4620</v>
      </c>
    </row>
    <row r="904" spans="1:27">
      <c r="A904" s="894" t="s">
        <v>4627</v>
      </c>
      <c r="B904" s="894" t="s">
        <v>4628</v>
      </c>
      <c r="C904" s="894" t="s">
        <v>4629</v>
      </c>
      <c r="D904" s="894" t="s">
        <v>4630</v>
      </c>
      <c r="E904" s="351">
        <v>31115.38</v>
      </c>
      <c r="F904" s="351">
        <v>29870.76</v>
      </c>
      <c r="G904" s="351">
        <v>1244.62</v>
      </c>
      <c r="H904" s="351">
        <v>0</v>
      </c>
      <c r="I904" s="894" t="s">
        <v>4616</v>
      </c>
      <c r="J904" s="894" t="s">
        <v>773</v>
      </c>
      <c r="K904" s="894" t="s">
        <v>4617</v>
      </c>
      <c r="L904" s="894" t="s">
        <v>874</v>
      </c>
      <c r="M904" s="894" t="s">
        <v>1127</v>
      </c>
      <c r="N904" s="894" t="s">
        <v>4618</v>
      </c>
      <c r="O904" s="894" t="s">
        <v>777</v>
      </c>
      <c r="P904" s="894" t="s">
        <v>777</v>
      </c>
      <c r="Q904" s="894" t="s">
        <v>4631</v>
      </c>
      <c r="R904" s="894" t="s">
        <v>1910</v>
      </c>
      <c r="S904" s="894" t="s">
        <v>779</v>
      </c>
      <c r="T904" s="894" t="s">
        <v>780</v>
      </c>
      <c r="U904" s="894" t="s">
        <v>781</v>
      </c>
      <c r="V904" s="894" t="s">
        <v>4554</v>
      </c>
      <c r="W904" s="894" t="s">
        <v>4616</v>
      </c>
      <c r="X904" s="894" t="s">
        <v>4619</v>
      </c>
      <c r="AA904" s="894" t="s">
        <v>4620</v>
      </c>
    </row>
    <row r="905" spans="1:27">
      <c r="A905" s="894" t="s">
        <v>4632</v>
      </c>
      <c r="B905" s="894" t="s">
        <v>4633</v>
      </c>
      <c r="C905" s="894" t="s">
        <v>4634</v>
      </c>
      <c r="D905" s="894" t="s">
        <v>4635</v>
      </c>
      <c r="E905" s="351">
        <v>15384.62</v>
      </c>
      <c r="F905" s="351">
        <v>14769.24</v>
      </c>
      <c r="G905" s="351">
        <v>615.38</v>
      </c>
      <c r="H905" s="351">
        <v>0</v>
      </c>
      <c r="I905" s="894" t="s">
        <v>4616</v>
      </c>
      <c r="J905" s="894" t="s">
        <v>773</v>
      </c>
      <c r="K905" s="894" t="s">
        <v>4617</v>
      </c>
      <c r="L905" s="894" t="s">
        <v>874</v>
      </c>
      <c r="M905" s="894" t="s">
        <v>1127</v>
      </c>
      <c r="N905" s="894" t="s">
        <v>4618</v>
      </c>
      <c r="O905" s="894" t="s">
        <v>777</v>
      </c>
      <c r="P905" s="894" t="s">
        <v>777</v>
      </c>
      <c r="Q905" s="894" t="s">
        <v>1240</v>
      </c>
      <c r="R905" s="894" t="s">
        <v>1910</v>
      </c>
      <c r="S905" s="894" t="s">
        <v>779</v>
      </c>
      <c r="T905" s="894" t="s">
        <v>780</v>
      </c>
      <c r="U905" s="894" t="s">
        <v>781</v>
      </c>
      <c r="V905" s="894" t="s">
        <v>4554</v>
      </c>
      <c r="W905" s="894" t="s">
        <v>4616</v>
      </c>
      <c r="X905" s="894" t="s">
        <v>4619</v>
      </c>
      <c r="AA905" s="894" t="s">
        <v>4620</v>
      </c>
    </row>
    <row r="906" spans="1:27">
      <c r="A906" s="894" t="s">
        <v>4636</v>
      </c>
      <c r="B906" s="894" t="s">
        <v>4637</v>
      </c>
      <c r="C906" s="894" t="s">
        <v>4617</v>
      </c>
      <c r="D906" s="894" t="s">
        <v>4615</v>
      </c>
      <c r="E906" s="351">
        <v>7646.15</v>
      </c>
      <c r="F906" s="351">
        <v>7340.3</v>
      </c>
      <c r="G906" s="351">
        <v>305.85</v>
      </c>
      <c r="H906" s="351">
        <v>0</v>
      </c>
      <c r="I906" s="894" t="s">
        <v>4616</v>
      </c>
      <c r="J906" s="894" t="s">
        <v>773</v>
      </c>
      <c r="K906" s="894" t="s">
        <v>4617</v>
      </c>
      <c r="L906" s="894" t="s">
        <v>874</v>
      </c>
      <c r="M906" s="894" t="s">
        <v>1127</v>
      </c>
      <c r="N906" s="894" t="s">
        <v>4618</v>
      </c>
      <c r="O906" s="894" t="s">
        <v>777</v>
      </c>
      <c r="P906" s="894" t="s">
        <v>777</v>
      </c>
      <c r="Q906" s="894" t="s">
        <v>4638</v>
      </c>
      <c r="R906" s="894" t="s">
        <v>1910</v>
      </c>
      <c r="S906" s="894" t="s">
        <v>779</v>
      </c>
      <c r="T906" s="894" t="s">
        <v>780</v>
      </c>
      <c r="U906" s="894" t="s">
        <v>781</v>
      </c>
      <c r="V906" s="894" t="s">
        <v>4554</v>
      </c>
      <c r="W906" s="894" t="s">
        <v>4616</v>
      </c>
      <c r="X906" s="894" t="s">
        <v>4619</v>
      </c>
      <c r="AA906" s="894" t="s">
        <v>4620</v>
      </c>
    </row>
    <row r="907" spans="1:27">
      <c r="A907" s="894" t="s">
        <v>4639</v>
      </c>
      <c r="B907" s="894" t="s">
        <v>4640</v>
      </c>
      <c r="C907" s="894" t="s">
        <v>2062</v>
      </c>
      <c r="D907" s="894" t="s">
        <v>4641</v>
      </c>
      <c r="E907" s="351">
        <v>8547.01</v>
      </c>
      <c r="F907" s="351">
        <v>8205.13</v>
      </c>
      <c r="G907" s="351">
        <v>341.88</v>
      </c>
      <c r="H907" s="351">
        <v>0</v>
      </c>
      <c r="I907" s="894" t="s">
        <v>4616</v>
      </c>
      <c r="J907" s="894" t="s">
        <v>773</v>
      </c>
      <c r="K907" s="894" t="s">
        <v>4617</v>
      </c>
      <c r="L907" s="894" t="s">
        <v>874</v>
      </c>
      <c r="M907" s="894" t="s">
        <v>1127</v>
      </c>
      <c r="N907" s="894" t="s">
        <v>4618</v>
      </c>
      <c r="O907" s="894" t="s">
        <v>777</v>
      </c>
      <c r="P907" s="894" t="s">
        <v>777</v>
      </c>
      <c r="Q907" s="894" t="s">
        <v>4642</v>
      </c>
      <c r="R907" s="894" t="s">
        <v>1910</v>
      </c>
      <c r="S907" s="894" t="s">
        <v>779</v>
      </c>
      <c r="T907" s="894" t="s">
        <v>780</v>
      </c>
      <c r="U907" s="894" t="s">
        <v>781</v>
      </c>
      <c r="V907" s="894" t="s">
        <v>4554</v>
      </c>
      <c r="W907" s="894" t="s">
        <v>4616</v>
      </c>
      <c r="X907" s="894" t="s">
        <v>4619</v>
      </c>
      <c r="AA907" s="894" t="s">
        <v>4620</v>
      </c>
    </row>
    <row r="908" spans="1:27">
      <c r="A908" s="894" t="s">
        <v>4643</v>
      </c>
      <c r="B908" s="894" t="s">
        <v>4644</v>
      </c>
      <c r="C908" s="894" t="s">
        <v>4645</v>
      </c>
      <c r="D908" s="894" t="s">
        <v>4646</v>
      </c>
      <c r="E908" s="351">
        <v>4273.5</v>
      </c>
      <c r="F908" s="351">
        <v>4102.56</v>
      </c>
      <c r="G908" s="351">
        <v>170.94</v>
      </c>
      <c r="H908" s="351">
        <v>0</v>
      </c>
      <c r="I908" s="894" t="s">
        <v>4616</v>
      </c>
      <c r="J908" s="894" t="s">
        <v>773</v>
      </c>
      <c r="K908" s="894" t="s">
        <v>4617</v>
      </c>
      <c r="L908" s="894" t="s">
        <v>874</v>
      </c>
      <c r="M908" s="894" t="s">
        <v>1127</v>
      </c>
      <c r="N908" s="894" t="s">
        <v>4618</v>
      </c>
      <c r="O908" s="894" t="s">
        <v>777</v>
      </c>
      <c r="P908" s="894" t="s">
        <v>777</v>
      </c>
      <c r="Q908" s="894" t="s">
        <v>1351</v>
      </c>
      <c r="R908" s="894" t="s">
        <v>1910</v>
      </c>
      <c r="S908" s="894" t="s">
        <v>779</v>
      </c>
      <c r="T908" s="894" t="s">
        <v>780</v>
      </c>
      <c r="U908" s="894" t="s">
        <v>781</v>
      </c>
      <c r="V908" s="894" t="s">
        <v>4554</v>
      </c>
      <c r="W908" s="894" t="s">
        <v>4616</v>
      </c>
      <c r="X908" s="894" t="s">
        <v>4619</v>
      </c>
      <c r="AA908" s="894" t="s">
        <v>4620</v>
      </c>
    </row>
    <row r="909" hidden="1" spans="1:27">
      <c r="A909" s="894" t="s">
        <v>4647</v>
      </c>
      <c r="B909" s="894" t="s">
        <v>4648</v>
      </c>
      <c r="C909" s="894" t="s">
        <v>4649</v>
      </c>
      <c r="D909" s="894" t="s">
        <v>4650</v>
      </c>
      <c r="E909" s="351">
        <v>4285373.73</v>
      </c>
      <c r="F909" s="351">
        <v>851423.79</v>
      </c>
      <c r="G909" s="351">
        <v>3433949.94</v>
      </c>
      <c r="H909" s="351">
        <v>0</v>
      </c>
      <c r="I909" s="894" t="s">
        <v>4651</v>
      </c>
      <c r="J909" s="894" t="s">
        <v>794</v>
      </c>
      <c r="K909" s="894" t="s">
        <v>795</v>
      </c>
      <c r="L909" s="894" t="s">
        <v>958</v>
      </c>
      <c r="M909" s="894" t="s">
        <v>1127</v>
      </c>
      <c r="O909" s="894" t="s">
        <v>4652</v>
      </c>
      <c r="P909" s="894" t="s">
        <v>4653</v>
      </c>
      <c r="Q909" s="894" t="s">
        <v>4654</v>
      </c>
      <c r="R909" s="894" t="s">
        <v>4655</v>
      </c>
      <c r="S909" s="894" t="s">
        <v>779</v>
      </c>
      <c r="T909" s="894" t="s">
        <v>780</v>
      </c>
      <c r="U909" s="894" t="s">
        <v>877</v>
      </c>
      <c r="V909" s="894" t="s">
        <v>4554</v>
      </c>
      <c r="W909" s="894" t="s">
        <v>4651</v>
      </c>
      <c r="X909" s="894" t="s">
        <v>4656</v>
      </c>
      <c r="AA909" s="894" t="s">
        <v>801</v>
      </c>
    </row>
    <row r="910" hidden="1" spans="1:27">
      <c r="A910" s="894" t="s">
        <v>4657</v>
      </c>
      <c r="B910" s="894" t="s">
        <v>4658</v>
      </c>
      <c r="C910" s="894" t="s">
        <v>4659</v>
      </c>
      <c r="D910" s="894" t="s">
        <v>4660</v>
      </c>
      <c r="E910" s="351">
        <v>4379367.72</v>
      </c>
      <c r="F910" s="351">
        <v>841672.63</v>
      </c>
      <c r="G910" s="351">
        <v>3537695.09</v>
      </c>
      <c r="H910" s="351">
        <v>0</v>
      </c>
      <c r="I910" s="894" t="s">
        <v>4651</v>
      </c>
      <c r="J910" s="894" t="s">
        <v>794</v>
      </c>
      <c r="K910" s="894" t="s">
        <v>795</v>
      </c>
      <c r="L910" s="894" t="s">
        <v>958</v>
      </c>
      <c r="M910" s="894" t="s">
        <v>1127</v>
      </c>
      <c r="O910" s="894" t="s">
        <v>4661</v>
      </c>
      <c r="P910" s="894" t="s">
        <v>4662</v>
      </c>
      <c r="Q910" s="894" t="s">
        <v>4663</v>
      </c>
      <c r="R910" s="894" t="s">
        <v>4655</v>
      </c>
      <c r="S910" s="894" t="s">
        <v>779</v>
      </c>
      <c r="T910" s="894" t="s">
        <v>780</v>
      </c>
      <c r="U910" s="894" t="s">
        <v>877</v>
      </c>
      <c r="V910" s="894" t="s">
        <v>4554</v>
      </c>
      <c r="W910" s="894" t="s">
        <v>4651</v>
      </c>
      <c r="X910" s="894" t="s">
        <v>4656</v>
      </c>
      <c r="AA910" s="894" t="s">
        <v>801</v>
      </c>
    </row>
    <row r="911" hidden="1" spans="1:27">
      <c r="A911" s="894" t="s">
        <v>4664</v>
      </c>
      <c r="B911" s="894" t="s">
        <v>4665</v>
      </c>
      <c r="C911" s="894" t="s">
        <v>4666</v>
      </c>
      <c r="D911" s="894" t="s">
        <v>4667</v>
      </c>
      <c r="E911" s="351">
        <v>4108523.67</v>
      </c>
      <c r="F911" s="351">
        <v>828718.64</v>
      </c>
      <c r="G911" s="351">
        <v>3279805.03</v>
      </c>
      <c r="H911" s="351">
        <v>0</v>
      </c>
      <c r="I911" s="894" t="s">
        <v>4651</v>
      </c>
      <c r="J911" s="894" t="s">
        <v>794</v>
      </c>
      <c r="K911" s="894" t="s">
        <v>795</v>
      </c>
      <c r="L911" s="894" t="s">
        <v>958</v>
      </c>
      <c r="M911" s="894" t="s">
        <v>1127</v>
      </c>
      <c r="O911" s="894" t="s">
        <v>4668</v>
      </c>
      <c r="P911" s="894" t="s">
        <v>4669</v>
      </c>
      <c r="Q911" s="894" t="s">
        <v>4670</v>
      </c>
      <c r="R911" s="894" t="s">
        <v>4655</v>
      </c>
      <c r="S911" s="894" t="s">
        <v>779</v>
      </c>
      <c r="T911" s="894" t="s">
        <v>780</v>
      </c>
      <c r="U911" s="894" t="s">
        <v>877</v>
      </c>
      <c r="V911" s="894" t="s">
        <v>4554</v>
      </c>
      <c r="W911" s="894" t="s">
        <v>4651</v>
      </c>
      <c r="X911" s="894" t="s">
        <v>4656</v>
      </c>
      <c r="AA911" s="894" t="s">
        <v>801</v>
      </c>
    </row>
    <row r="912" hidden="1" spans="1:27">
      <c r="A912" s="894" t="s">
        <v>4671</v>
      </c>
      <c r="B912" s="894" t="s">
        <v>4672</v>
      </c>
      <c r="C912" s="894" t="s">
        <v>4673</v>
      </c>
      <c r="D912" s="894" t="s">
        <v>4674</v>
      </c>
      <c r="E912" s="351">
        <v>1118731.53</v>
      </c>
      <c r="F912" s="351">
        <v>214512.89</v>
      </c>
      <c r="G912" s="351">
        <v>904218.64</v>
      </c>
      <c r="H912" s="351">
        <v>0</v>
      </c>
      <c r="I912" s="894" t="s">
        <v>4651</v>
      </c>
      <c r="J912" s="894" t="s">
        <v>794</v>
      </c>
      <c r="K912" s="894" t="s">
        <v>795</v>
      </c>
      <c r="L912" s="894" t="s">
        <v>874</v>
      </c>
      <c r="M912" s="894" t="s">
        <v>1127</v>
      </c>
      <c r="O912" s="894" t="s">
        <v>4675</v>
      </c>
      <c r="P912" s="894" t="s">
        <v>4676</v>
      </c>
      <c r="Q912" s="894" t="s">
        <v>4677</v>
      </c>
      <c r="R912" s="894" t="s">
        <v>4655</v>
      </c>
      <c r="S912" s="894" t="s">
        <v>779</v>
      </c>
      <c r="T912" s="894" t="s">
        <v>780</v>
      </c>
      <c r="U912" s="894" t="s">
        <v>877</v>
      </c>
      <c r="V912" s="894" t="s">
        <v>4554</v>
      </c>
      <c r="W912" s="894" t="s">
        <v>4651</v>
      </c>
      <c r="X912" s="894" t="s">
        <v>4656</v>
      </c>
      <c r="AA912" s="894" t="s">
        <v>801</v>
      </c>
    </row>
    <row r="913" hidden="1" spans="1:27">
      <c r="A913" s="894" t="s">
        <v>4678</v>
      </c>
      <c r="B913" s="894" t="s">
        <v>4679</v>
      </c>
      <c r="C913" s="894" t="s">
        <v>4680</v>
      </c>
      <c r="D913" s="894" t="s">
        <v>4681</v>
      </c>
      <c r="E913" s="351">
        <v>989412.49</v>
      </c>
      <c r="F913" s="351">
        <v>200450.98</v>
      </c>
      <c r="G913" s="351">
        <v>788961.51</v>
      </c>
      <c r="H913" s="351">
        <v>0</v>
      </c>
      <c r="I913" s="894" t="s">
        <v>4651</v>
      </c>
      <c r="J913" s="894" t="s">
        <v>794</v>
      </c>
      <c r="K913" s="894" t="s">
        <v>795</v>
      </c>
      <c r="L913" s="894" t="s">
        <v>874</v>
      </c>
      <c r="M913" s="894" t="s">
        <v>1127</v>
      </c>
      <c r="O913" s="894" t="s">
        <v>4682</v>
      </c>
      <c r="P913" s="894" t="s">
        <v>4683</v>
      </c>
      <c r="Q913" s="894" t="s">
        <v>4684</v>
      </c>
      <c r="R913" s="894" t="s">
        <v>4655</v>
      </c>
      <c r="S913" s="894" t="s">
        <v>779</v>
      </c>
      <c r="T913" s="894" t="s">
        <v>780</v>
      </c>
      <c r="U913" s="894" t="s">
        <v>877</v>
      </c>
      <c r="V913" s="894" t="s">
        <v>4554</v>
      </c>
      <c r="W913" s="894" t="s">
        <v>4651</v>
      </c>
      <c r="X913" s="894" t="s">
        <v>4656</v>
      </c>
      <c r="AA913" s="894" t="s">
        <v>801</v>
      </c>
    </row>
    <row r="914" hidden="1" spans="1:27">
      <c r="A914" s="894" t="s">
        <v>4685</v>
      </c>
      <c r="B914" s="894" t="s">
        <v>4686</v>
      </c>
      <c r="C914" s="894" t="s">
        <v>4687</v>
      </c>
      <c r="D914" s="894" t="s">
        <v>4688</v>
      </c>
      <c r="E914" s="351">
        <v>824802.43</v>
      </c>
      <c r="F914" s="351">
        <v>164865.96</v>
      </c>
      <c r="G914" s="351">
        <v>659936.47</v>
      </c>
      <c r="H914" s="351">
        <v>0</v>
      </c>
      <c r="I914" s="894" t="s">
        <v>4651</v>
      </c>
      <c r="J914" s="894" t="s">
        <v>794</v>
      </c>
      <c r="K914" s="894" t="s">
        <v>795</v>
      </c>
      <c r="L914" s="894" t="s">
        <v>874</v>
      </c>
      <c r="M914" s="894" t="s">
        <v>1127</v>
      </c>
      <c r="O914" s="894" t="s">
        <v>4689</v>
      </c>
      <c r="P914" s="894" t="s">
        <v>4690</v>
      </c>
      <c r="Q914" s="894" t="s">
        <v>4691</v>
      </c>
      <c r="R914" s="894" t="s">
        <v>4655</v>
      </c>
      <c r="S914" s="894" t="s">
        <v>779</v>
      </c>
      <c r="T914" s="894" t="s">
        <v>780</v>
      </c>
      <c r="U914" s="894" t="s">
        <v>877</v>
      </c>
      <c r="V914" s="894" t="s">
        <v>4554</v>
      </c>
      <c r="W914" s="894" t="s">
        <v>4651</v>
      </c>
      <c r="X914" s="894" t="s">
        <v>4656</v>
      </c>
      <c r="AA914" s="894" t="s">
        <v>801</v>
      </c>
    </row>
    <row r="915" hidden="1" spans="1:27">
      <c r="A915" s="894" t="s">
        <v>4692</v>
      </c>
      <c r="B915" s="894" t="s">
        <v>4693</v>
      </c>
      <c r="C915" s="894" t="s">
        <v>4694</v>
      </c>
      <c r="D915" s="894" t="s">
        <v>4695</v>
      </c>
      <c r="E915" s="351">
        <v>1139135.17</v>
      </c>
      <c r="F915" s="351">
        <v>230784.34</v>
      </c>
      <c r="G915" s="351">
        <v>908350.83</v>
      </c>
      <c r="H915" s="351">
        <v>0</v>
      </c>
      <c r="I915" s="894" t="s">
        <v>4651</v>
      </c>
      <c r="J915" s="894" t="s">
        <v>794</v>
      </c>
      <c r="K915" s="894" t="s">
        <v>795</v>
      </c>
      <c r="L915" s="894" t="s">
        <v>874</v>
      </c>
      <c r="M915" s="894" t="s">
        <v>1127</v>
      </c>
      <c r="O915" s="894" t="s">
        <v>4696</v>
      </c>
      <c r="P915" s="894" t="s">
        <v>4697</v>
      </c>
      <c r="Q915" s="894" t="s">
        <v>4698</v>
      </c>
      <c r="R915" s="894" t="s">
        <v>4655</v>
      </c>
      <c r="S915" s="894" t="s">
        <v>779</v>
      </c>
      <c r="T915" s="894" t="s">
        <v>780</v>
      </c>
      <c r="U915" s="894" t="s">
        <v>877</v>
      </c>
      <c r="V915" s="894" t="s">
        <v>4554</v>
      </c>
      <c r="W915" s="894" t="s">
        <v>4651</v>
      </c>
      <c r="X915" s="894" t="s">
        <v>4656</v>
      </c>
      <c r="AA915" s="894" t="s">
        <v>801</v>
      </c>
    </row>
    <row r="916" hidden="1" spans="1:27">
      <c r="A916" s="894" t="s">
        <v>4699</v>
      </c>
      <c r="B916" s="894" t="s">
        <v>4700</v>
      </c>
      <c r="C916" s="894" t="s">
        <v>4701</v>
      </c>
      <c r="D916" s="894" t="s">
        <v>4702</v>
      </c>
      <c r="E916" s="351">
        <v>5799</v>
      </c>
      <c r="F916" s="351">
        <v>5567.04</v>
      </c>
      <c r="G916" s="351">
        <v>100</v>
      </c>
      <c r="H916" s="351">
        <v>131.96</v>
      </c>
      <c r="I916" s="894" t="s">
        <v>4703</v>
      </c>
      <c r="J916" s="894" t="s">
        <v>773</v>
      </c>
      <c r="K916" s="894" t="s">
        <v>631</v>
      </c>
      <c r="L916" s="894" t="s">
        <v>3970</v>
      </c>
      <c r="M916" s="894" t="s">
        <v>775</v>
      </c>
      <c r="N916" s="894" t="s">
        <v>4704</v>
      </c>
      <c r="O916" s="894" t="s">
        <v>777</v>
      </c>
      <c r="P916" s="894" t="s">
        <v>777</v>
      </c>
      <c r="Q916" s="894" t="s">
        <v>4705</v>
      </c>
      <c r="R916" s="894" t="s">
        <v>4706</v>
      </c>
      <c r="S916" s="894" t="s">
        <v>779</v>
      </c>
      <c r="T916" s="894" t="s">
        <v>780</v>
      </c>
      <c r="U916" s="894" t="s">
        <v>781</v>
      </c>
      <c r="V916" s="894" t="s">
        <v>4554</v>
      </c>
      <c r="W916" s="894" t="s">
        <v>4703</v>
      </c>
      <c r="X916" s="894" t="s">
        <v>4707</v>
      </c>
      <c r="AA916" s="894" t="s">
        <v>967</v>
      </c>
    </row>
    <row r="917" hidden="1" spans="1:27">
      <c r="A917" s="894" t="s">
        <v>4708</v>
      </c>
      <c r="B917" s="894" t="s">
        <v>4709</v>
      </c>
      <c r="C917" s="894" t="s">
        <v>4710</v>
      </c>
      <c r="D917" s="894" t="s">
        <v>4711</v>
      </c>
      <c r="E917" s="351">
        <v>118930.36</v>
      </c>
      <c r="F917" s="351">
        <v>114173.15</v>
      </c>
      <c r="G917" s="351">
        <v>4757.21</v>
      </c>
      <c r="H917" s="351">
        <v>0</v>
      </c>
      <c r="I917" s="894" t="s">
        <v>4712</v>
      </c>
      <c r="J917" s="894" t="s">
        <v>839</v>
      </c>
      <c r="K917" s="894" t="s">
        <v>1708</v>
      </c>
      <c r="L917" s="894" t="s">
        <v>1590</v>
      </c>
      <c r="M917" s="894" t="s">
        <v>775</v>
      </c>
      <c r="N917" s="894" t="s">
        <v>4713</v>
      </c>
      <c r="O917" s="894" t="s">
        <v>777</v>
      </c>
      <c r="P917" s="894" t="s">
        <v>4714</v>
      </c>
      <c r="Q917" s="894" t="s">
        <v>4715</v>
      </c>
      <c r="R917" s="894" t="s">
        <v>839</v>
      </c>
      <c r="S917" s="894" t="s">
        <v>779</v>
      </c>
      <c r="T917" s="894" t="s">
        <v>780</v>
      </c>
      <c r="U917" s="894" t="s">
        <v>781</v>
      </c>
      <c r="V917" s="894" t="s">
        <v>4554</v>
      </c>
      <c r="W917" s="894" t="s">
        <v>4712</v>
      </c>
      <c r="X917" s="894" t="s">
        <v>4716</v>
      </c>
      <c r="AA917" s="894" t="s">
        <v>1711</v>
      </c>
    </row>
    <row r="918" spans="1:27">
      <c r="A918" s="894" t="s">
        <v>4717</v>
      </c>
      <c r="B918" s="894" t="s">
        <v>4718</v>
      </c>
      <c r="C918" s="894" t="s">
        <v>1895</v>
      </c>
      <c r="D918" s="894" t="s">
        <v>1735</v>
      </c>
      <c r="E918" s="351">
        <v>4529.91</v>
      </c>
      <c r="F918" s="351">
        <v>4348.71</v>
      </c>
      <c r="G918" s="351">
        <v>181.2</v>
      </c>
      <c r="H918" s="351">
        <v>0</v>
      </c>
      <c r="I918" s="894" t="s">
        <v>4719</v>
      </c>
      <c r="J918" s="894" t="s">
        <v>839</v>
      </c>
      <c r="K918" s="894" t="s">
        <v>1357</v>
      </c>
      <c r="L918" s="894" t="s">
        <v>1590</v>
      </c>
      <c r="M918" s="894" t="s">
        <v>4720</v>
      </c>
      <c r="N918" s="894" t="s">
        <v>4721</v>
      </c>
      <c r="O918" s="894" t="s">
        <v>777</v>
      </c>
      <c r="P918" s="894" t="s">
        <v>4722</v>
      </c>
      <c r="Q918" s="894" t="s">
        <v>3312</v>
      </c>
      <c r="R918" s="894" t="s">
        <v>839</v>
      </c>
      <c r="S918" s="894" t="s">
        <v>779</v>
      </c>
      <c r="T918" s="894" t="s">
        <v>780</v>
      </c>
      <c r="U918" s="894" t="s">
        <v>781</v>
      </c>
      <c r="V918" s="894" t="s">
        <v>4554</v>
      </c>
      <c r="W918" s="894" t="s">
        <v>4719</v>
      </c>
      <c r="X918" s="894" t="s">
        <v>4723</v>
      </c>
      <c r="AA918" s="894" t="s">
        <v>1359</v>
      </c>
    </row>
    <row r="919" spans="1:27">
      <c r="A919" s="894" t="s">
        <v>4724</v>
      </c>
      <c r="B919" s="894" t="s">
        <v>4725</v>
      </c>
      <c r="C919" s="894" t="s">
        <v>3949</v>
      </c>
      <c r="D919" s="894" t="s">
        <v>4726</v>
      </c>
      <c r="E919" s="351">
        <v>45299.16</v>
      </c>
      <c r="F919" s="351">
        <v>43487.19</v>
      </c>
      <c r="G919" s="351">
        <v>1811.97</v>
      </c>
      <c r="H919" s="351">
        <v>0</v>
      </c>
      <c r="I919" s="894" t="s">
        <v>4719</v>
      </c>
      <c r="J919" s="894" t="s">
        <v>839</v>
      </c>
      <c r="K919" s="894" t="s">
        <v>1025</v>
      </c>
      <c r="L919" s="894" t="s">
        <v>958</v>
      </c>
      <c r="M919" s="894" t="s">
        <v>1127</v>
      </c>
      <c r="N919" s="894" t="s">
        <v>4727</v>
      </c>
      <c r="O919" s="894" t="s">
        <v>777</v>
      </c>
      <c r="P919" s="894" t="s">
        <v>4728</v>
      </c>
      <c r="Q919" s="894" t="s">
        <v>1309</v>
      </c>
      <c r="R919" s="894" t="s">
        <v>839</v>
      </c>
      <c r="S919" s="894" t="s">
        <v>779</v>
      </c>
      <c r="T919" s="894" t="s">
        <v>780</v>
      </c>
      <c r="U919" s="894" t="s">
        <v>781</v>
      </c>
      <c r="V919" s="894" t="s">
        <v>4554</v>
      </c>
      <c r="W919" s="894" t="s">
        <v>4719</v>
      </c>
      <c r="X919" s="894" t="s">
        <v>4729</v>
      </c>
      <c r="AA919" s="894" t="s">
        <v>1029</v>
      </c>
    </row>
    <row r="920" spans="1:27">
      <c r="A920" s="894" t="s">
        <v>4730</v>
      </c>
      <c r="B920" s="894" t="s">
        <v>4731</v>
      </c>
      <c r="C920" s="894" t="s">
        <v>4732</v>
      </c>
      <c r="E920" s="351">
        <v>85470.09</v>
      </c>
      <c r="F920" s="351">
        <v>82051.29</v>
      </c>
      <c r="G920" s="351">
        <v>3418.8</v>
      </c>
      <c r="H920" s="351">
        <v>0</v>
      </c>
      <c r="I920" s="894" t="s">
        <v>4719</v>
      </c>
      <c r="J920" s="894" t="s">
        <v>839</v>
      </c>
      <c r="K920" s="894" t="s">
        <v>1025</v>
      </c>
      <c r="L920" s="894" t="s">
        <v>958</v>
      </c>
      <c r="M920" s="894" t="s">
        <v>1127</v>
      </c>
      <c r="N920" s="894" t="s">
        <v>4733</v>
      </c>
      <c r="O920" s="894" t="s">
        <v>777</v>
      </c>
      <c r="P920" s="894" t="s">
        <v>4734</v>
      </c>
      <c r="Q920" s="894" t="s">
        <v>4735</v>
      </c>
      <c r="R920" s="894" t="s">
        <v>839</v>
      </c>
      <c r="S920" s="894" t="s">
        <v>779</v>
      </c>
      <c r="T920" s="894" t="s">
        <v>780</v>
      </c>
      <c r="U920" s="894" t="s">
        <v>781</v>
      </c>
      <c r="V920" s="894" t="s">
        <v>4554</v>
      </c>
      <c r="W920" s="894" t="s">
        <v>4719</v>
      </c>
      <c r="X920" s="894" t="s">
        <v>4736</v>
      </c>
      <c r="AA920" s="894" t="s">
        <v>1029</v>
      </c>
    </row>
    <row r="921" hidden="1" spans="1:27">
      <c r="A921" s="894" t="s">
        <v>4737</v>
      </c>
      <c r="B921" s="894" t="s">
        <v>713</v>
      </c>
      <c r="C921" s="894" t="s">
        <v>4738</v>
      </c>
      <c r="E921" s="351">
        <v>33171.8</v>
      </c>
      <c r="F921" s="351">
        <v>31844.93</v>
      </c>
      <c r="G921" s="351">
        <v>1326.87</v>
      </c>
      <c r="H921" s="351">
        <v>0</v>
      </c>
      <c r="I921" s="894" t="s">
        <v>4719</v>
      </c>
      <c r="J921" s="894" t="s">
        <v>839</v>
      </c>
      <c r="K921" s="894" t="s">
        <v>774</v>
      </c>
      <c r="L921" s="894" t="s">
        <v>775</v>
      </c>
      <c r="M921" s="894" t="s">
        <v>1127</v>
      </c>
      <c r="N921" s="894" t="s">
        <v>4739</v>
      </c>
      <c r="O921" s="894" t="s">
        <v>777</v>
      </c>
      <c r="P921" s="894" t="s">
        <v>4740</v>
      </c>
      <c r="Q921" s="894" t="s">
        <v>4741</v>
      </c>
      <c r="R921" s="894" t="s">
        <v>839</v>
      </c>
      <c r="S921" s="894" t="s">
        <v>779</v>
      </c>
      <c r="T921" s="894" t="s">
        <v>780</v>
      </c>
      <c r="U921" s="894" t="s">
        <v>781</v>
      </c>
      <c r="V921" s="894" t="s">
        <v>4554</v>
      </c>
      <c r="W921" s="894" t="s">
        <v>4719</v>
      </c>
      <c r="X921" s="894" t="s">
        <v>4742</v>
      </c>
      <c r="AA921" s="894" t="s">
        <v>784</v>
      </c>
    </row>
    <row r="922" spans="1:27">
      <c r="A922" s="894" t="s">
        <v>4743</v>
      </c>
      <c r="B922" s="894" t="s">
        <v>4744</v>
      </c>
      <c r="C922" s="894" t="s">
        <v>4745</v>
      </c>
      <c r="D922" s="894" t="s">
        <v>1961</v>
      </c>
      <c r="E922" s="351">
        <v>2649.57</v>
      </c>
      <c r="F922" s="351">
        <v>2543.59</v>
      </c>
      <c r="G922" s="351">
        <v>105.98</v>
      </c>
      <c r="H922" s="351">
        <v>0</v>
      </c>
      <c r="I922" s="894" t="s">
        <v>4746</v>
      </c>
      <c r="J922" s="894" t="s">
        <v>839</v>
      </c>
      <c r="K922" s="894" t="s">
        <v>2523</v>
      </c>
      <c r="L922" s="894" t="s">
        <v>874</v>
      </c>
      <c r="M922" s="894" t="s">
        <v>1127</v>
      </c>
      <c r="N922" s="894" t="s">
        <v>4747</v>
      </c>
      <c r="O922" s="894" t="s">
        <v>777</v>
      </c>
      <c r="P922" s="894" t="s">
        <v>4748</v>
      </c>
      <c r="Q922" s="894" t="s">
        <v>2091</v>
      </c>
      <c r="R922" s="894" t="s">
        <v>839</v>
      </c>
      <c r="S922" s="894" t="s">
        <v>779</v>
      </c>
      <c r="T922" s="894" t="s">
        <v>780</v>
      </c>
      <c r="U922" s="894" t="s">
        <v>781</v>
      </c>
      <c r="V922" s="894" t="s">
        <v>4554</v>
      </c>
      <c r="W922" s="894" t="s">
        <v>4746</v>
      </c>
      <c r="X922" s="894" t="s">
        <v>4749</v>
      </c>
      <c r="AA922" s="894" t="s">
        <v>2526</v>
      </c>
    </row>
    <row r="923" spans="1:27">
      <c r="A923" s="894" t="s">
        <v>4750</v>
      </c>
      <c r="B923" s="894" t="s">
        <v>4751</v>
      </c>
      <c r="C923" s="894" t="s">
        <v>4745</v>
      </c>
      <c r="D923" s="894" t="s">
        <v>1961</v>
      </c>
      <c r="E923" s="351">
        <v>2649.58</v>
      </c>
      <c r="F923" s="351">
        <v>2543.6</v>
      </c>
      <c r="G923" s="351">
        <v>105.98</v>
      </c>
      <c r="H923" s="351">
        <v>0</v>
      </c>
      <c r="I923" s="894" t="s">
        <v>4746</v>
      </c>
      <c r="J923" s="894" t="s">
        <v>839</v>
      </c>
      <c r="K923" s="894" t="s">
        <v>2523</v>
      </c>
      <c r="L923" s="894" t="s">
        <v>874</v>
      </c>
      <c r="M923" s="894" t="s">
        <v>1127</v>
      </c>
      <c r="N923" s="894" t="s">
        <v>4747</v>
      </c>
      <c r="O923" s="894" t="s">
        <v>777</v>
      </c>
      <c r="P923" s="894" t="s">
        <v>4752</v>
      </c>
      <c r="Q923" s="894" t="s">
        <v>2091</v>
      </c>
      <c r="R923" s="894" t="s">
        <v>839</v>
      </c>
      <c r="S923" s="894" t="s">
        <v>779</v>
      </c>
      <c r="T923" s="894" t="s">
        <v>780</v>
      </c>
      <c r="U923" s="894" t="s">
        <v>781</v>
      </c>
      <c r="V923" s="894" t="s">
        <v>4554</v>
      </c>
      <c r="W923" s="894" t="s">
        <v>4746</v>
      </c>
      <c r="X923" s="894" t="s">
        <v>4749</v>
      </c>
      <c r="AA923" s="894" t="s">
        <v>2526</v>
      </c>
    </row>
    <row r="924" spans="1:27">
      <c r="A924" s="894" t="s">
        <v>4753</v>
      </c>
      <c r="B924" s="894" t="s">
        <v>4754</v>
      </c>
      <c r="C924" s="894" t="s">
        <v>4755</v>
      </c>
      <c r="D924" s="894" t="s">
        <v>4756</v>
      </c>
      <c r="E924" s="351">
        <v>5555.55</v>
      </c>
      <c r="F924" s="351">
        <v>5333.33</v>
      </c>
      <c r="G924" s="351">
        <v>222.22</v>
      </c>
      <c r="H924" s="351">
        <v>0</v>
      </c>
      <c r="I924" s="894" t="s">
        <v>4746</v>
      </c>
      <c r="J924" s="894" t="s">
        <v>839</v>
      </c>
      <c r="K924" s="894" t="s">
        <v>2523</v>
      </c>
      <c r="L924" s="894" t="s">
        <v>874</v>
      </c>
      <c r="M924" s="894" t="s">
        <v>1127</v>
      </c>
      <c r="N924" s="894" t="s">
        <v>4757</v>
      </c>
      <c r="O924" s="894" t="s">
        <v>777</v>
      </c>
      <c r="P924" s="894" t="s">
        <v>4758</v>
      </c>
      <c r="Q924" s="894" t="s">
        <v>4400</v>
      </c>
      <c r="R924" s="894" t="s">
        <v>839</v>
      </c>
      <c r="S924" s="894" t="s">
        <v>779</v>
      </c>
      <c r="T924" s="894" t="s">
        <v>780</v>
      </c>
      <c r="U924" s="894" t="s">
        <v>781</v>
      </c>
      <c r="V924" s="894" t="s">
        <v>4554</v>
      </c>
      <c r="W924" s="894" t="s">
        <v>4746</v>
      </c>
      <c r="X924" s="894" t="s">
        <v>4759</v>
      </c>
      <c r="AA924" s="894" t="s">
        <v>2526</v>
      </c>
    </row>
    <row r="925" spans="1:27">
      <c r="A925" s="894" t="s">
        <v>4760</v>
      </c>
      <c r="B925" s="894" t="s">
        <v>4761</v>
      </c>
      <c r="C925" s="894" t="s">
        <v>4755</v>
      </c>
      <c r="D925" s="894" t="s">
        <v>4756</v>
      </c>
      <c r="E925" s="351">
        <v>5555.55</v>
      </c>
      <c r="F925" s="351">
        <v>5333.33</v>
      </c>
      <c r="G925" s="351">
        <v>222.22</v>
      </c>
      <c r="H925" s="351">
        <v>0</v>
      </c>
      <c r="I925" s="894" t="s">
        <v>4746</v>
      </c>
      <c r="J925" s="894" t="s">
        <v>839</v>
      </c>
      <c r="K925" s="894" t="s">
        <v>2523</v>
      </c>
      <c r="L925" s="894" t="s">
        <v>874</v>
      </c>
      <c r="M925" s="894" t="s">
        <v>1127</v>
      </c>
      <c r="N925" s="894" t="s">
        <v>4757</v>
      </c>
      <c r="O925" s="894" t="s">
        <v>777</v>
      </c>
      <c r="P925" s="894" t="s">
        <v>4758</v>
      </c>
      <c r="Q925" s="894" t="s">
        <v>4400</v>
      </c>
      <c r="R925" s="894" t="s">
        <v>839</v>
      </c>
      <c r="S925" s="894" t="s">
        <v>779</v>
      </c>
      <c r="T925" s="894" t="s">
        <v>780</v>
      </c>
      <c r="U925" s="894" t="s">
        <v>781</v>
      </c>
      <c r="V925" s="894" t="s">
        <v>4554</v>
      </c>
      <c r="W925" s="894" t="s">
        <v>4746</v>
      </c>
      <c r="X925" s="894" t="s">
        <v>4759</v>
      </c>
      <c r="AA925" s="894" t="s">
        <v>2526</v>
      </c>
    </row>
    <row r="926" spans="1:27">
      <c r="A926" s="894" t="s">
        <v>4762</v>
      </c>
      <c r="B926" s="894" t="s">
        <v>4763</v>
      </c>
      <c r="C926" s="894" t="s">
        <v>4755</v>
      </c>
      <c r="D926" s="894" t="s">
        <v>4756</v>
      </c>
      <c r="E926" s="351">
        <v>5555.55</v>
      </c>
      <c r="F926" s="351">
        <v>5333.33</v>
      </c>
      <c r="G926" s="351">
        <v>222.22</v>
      </c>
      <c r="H926" s="351">
        <v>0</v>
      </c>
      <c r="I926" s="894" t="s">
        <v>4746</v>
      </c>
      <c r="J926" s="894" t="s">
        <v>839</v>
      </c>
      <c r="K926" s="894" t="s">
        <v>2523</v>
      </c>
      <c r="L926" s="894" t="s">
        <v>874</v>
      </c>
      <c r="M926" s="894" t="s">
        <v>1127</v>
      </c>
      <c r="N926" s="894" t="s">
        <v>4757</v>
      </c>
      <c r="O926" s="894" t="s">
        <v>777</v>
      </c>
      <c r="P926" s="894" t="s">
        <v>4758</v>
      </c>
      <c r="Q926" s="894" t="s">
        <v>4400</v>
      </c>
      <c r="R926" s="894" t="s">
        <v>839</v>
      </c>
      <c r="S926" s="894" t="s">
        <v>779</v>
      </c>
      <c r="T926" s="894" t="s">
        <v>780</v>
      </c>
      <c r="U926" s="894" t="s">
        <v>781</v>
      </c>
      <c r="V926" s="894" t="s">
        <v>4554</v>
      </c>
      <c r="W926" s="894" t="s">
        <v>4746</v>
      </c>
      <c r="X926" s="894" t="s">
        <v>4759</v>
      </c>
      <c r="AA926" s="894" t="s">
        <v>2526</v>
      </c>
    </row>
    <row r="927" spans="1:27">
      <c r="A927" s="894" t="s">
        <v>4764</v>
      </c>
      <c r="B927" s="894" t="s">
        <v>4765</v>
      </c>
      <c r="C927" s="894" t="s">
        <v>4755</v>
      </c>
      <c r="D927" s="894" t="s">
        <v>4756</v>
      </c>
      <c r="E927" s="351">
        <v>5555.55</v>
      </c>
      <c r="F927" s="351">
        <v>5333.33</v>
      </c>
      <c r="G927" s="351">
        <v>222.22</v>
      </c>
      <c r="H927" s="351">
        <v>0</v>
      </c>
      <c r="I927" s="894" t="s">
        <v>4746</v>
      </c>
      <c r="J927" s="894" t="s">
        <v>839</v>
      </c>
      <c r="K927" s="894" t="s">
        <v>2523</v>
      </c>
      <c r="L927" s="894" t="s">
        <v>874</v>
      </c>
      <c r="M927" s="894" t="s">
        <v>1127</v>
      </c>
      <c r="N927" s="894" t="s">
        <v>4757</v>
      </c>
      <c r="O927" s="894" t="s">
        <v>777</v>
      </c>
      <c r="P927" s="894" t="s">
        <v>4758</v>
      </c>
      <c r="Q927" s="894" t="s">
        <v>4400</v>
      </c>
      <c r="R927" s="894" t="s">
        <v>839</v>
      </c>
      <c r="S927" s="894" t="s">
        <v>779</v>
      </c>
      <c r="T927" s="894" t="s">
        <v>780</v>
      </c>
      <c r="U927" s="894" t="s">
        <v>781</v>
      </c>
      <c r="V927" s="894" t="s">
        <v>4554</v>
      </c>
      <c r="W927" s="894" t="s">
        <v>4746</v>
      </c>
      <c r="X927" s="894" t="s">
        <v>4759</v>
      </c>
      <c r="AA927" s="894" t="s">
        <v>2526</v>
      </c>
    </row>
    <row r="928" spans="1:27">
      <c r="A928" s="894" t="s">
        <v>4766</v>
      </c>
      <c r="B928" s="894" t="s">
        <v>4767</v>
      </c>
      <c r="C928" s="894" t="s">
        <v>4755</v>
      </c>
      <c r="D928" s="894" t="s">
        <v>4756</v>
      </c>
      <c r="E928" s="351">
        <v>5555.55</v>
      </c>
      <c r="F928" s="351">
        <v>5333.33</v>
      </c>
      <c r="G928" s="351">
        <v>222.22</v>
      </c>
      <c r="H928" s="351">
        <v>0</v>
      </c>
      <c r="I928" s="894" t="s">
        <v>4746</v>
      </c>
      <c r="J928" s="894" t="s">
        <v>839</v>
      </c>
      <c r="K928" s="894" t="s">
        <v>2523</v>
      </c>
      <c r="L928" s="894" t="s">
        <v>874</v>
      </c>
      <c r="M928" s="894" t="s">
        <v>1127</v>
      </c>
      <c r="N928" s="894" t="s">
        <v>4757</v>
      </c>
      <c r="O928" s="894" t="s">
        <v>777</v>
      </c>
      <c r="P928" s="894" t="s">
        <v>4758</v>
      </c>
      <c r="Q928" s="894" t="s">
        <v>4400</v>
      </c>
      <c r="R928" s="894" t="s">
        <v>839</v>
      </c>
      <c r="S928" s="894" t="s">
        <v>779</v>
      </c>
      <c r="T928" s="894" t="s">
        <v>780</v>
      </c>
      <c r="U928" s="894" t="s">
        <v>781</v>
      </c>
      <c r="V928" s="894" t="s">
        <v>4554</v>
      </c>
      <c r="W928" s="894" t="s">
        <v>4746</v>
      </c>
      <c r="X928" s="894" t="s">
        <v>4759</v>
      </c>
      <c r="AA928" s="894" t="s">
        <v>2526</v>
      </c>
    </row>
    <row r="929" spans="1:27">
      <c r="A929" s="894" t="s">
        <v>4768</v>
      </c>
      <c r="B929" s="894" t="s">
        <v>4769</v>
      </c>
      <c r="C929" s="894" t="s">
        <v>4755</v>
      </c>
      <c r="D929" s="894" t="s">
        <v>4756</v>
      </c>
      <c r="E929" s="351">
        <v>5555.56</v>
      </c>
      <c r="F929" s="351">
        <v>5333.34</v>
      </c>
      <c r="G929" s="351">
        <v>222.22</v>
      </c>
      <c r="H929" s="351">
        <v>0</v>
      </c>
      <c r="I929" s="894" t="s">
        <v>4746</v>
      </c>
      <c r="J929" s="894" t="s">
        <v>839</v>
      </c>
      <c r="K929" s="894" t="s">
        <v>2523</v>
      </c>
      <c r="L929" s="894" t="s">
        <v>874</v>
      </c>
      <c r="M929" s="894" t="s">
        <v>1127</v>
      </c>
      <c r="N929" s="894" t="s">
        <v>4757</v>
      </c>
      <c r="O929" s="894" t="s">
        <v>777</v>
      </c>
      <c r="P929" s="894" t="s">
        <v>4770</v>
      </c>
      <c r="Q929" s="894" t="s">
        <v>4400</v>
      </c>
      <c r="R929" s="894" t="s">
        <v>839</v>
      </c>
      <c r="S929" s="894" t="s">
        <v>779</v>
      </c>
      <c r="T929" s="894" t="s">
        <v>780</v>
      </c>
      <c r="U929" s="894" t="s">
        <v>781</v>
      </c>
      <c r="V929" s="894" t="s">
        <v>4554</v>
      </c>
      <c r="W929" s="894" t="s">
        <v>4746</v>
      </c>
      <c r="X929" s="894" t="s">
        <v>4759</v>
      </c>
      <c r="AA929" s="894" t="s">
        <v>2526</v>
      </c>
    </row>
    <row r="930" spans="1:27">
      <c r="A930" s="894" t="s">
        <v>4771</v>
      </c>
      <c r="B930" s="894" t="s">
        <v>4772</v>
      </c>
      <c r="C930" s="894" t="s">
        <v>4755</v>
      </c>
      <c r="D930" s="894" t="s">
        <v>4756</v>
      </c>
      <c r="E930" s="351">
        <v>5555.56</v>
      </c>
      <c r="F930" s="351">
        <v>5333.34</v>
      </c>
      <c r="G930" s="351">
        <v>222.22</v>
      </c>
      <c r="H930" s="351">
        <v>0</v>
      </c>
      <c r="I930" s="894" t="s">
        <v>4746</v>
      </c>
      <c r="J930" s="894" t="s">
        <v>839</v>
      </c>
      <c r="K930" s="894" t="s">
        <v>2523</v>
      </c>
      <c r="L930" s="894" t="s">
        <v>874</v>
      </c>
      <c r="M930" s="894" t="s">
        <v>1127</v>
      </c>
      <c r="N930" s="894" t="s">
        <v>4757</v>
      </c>
      <c r="O930" s="894" t="s">
        <v>777</v>
      </c>
      <c r="P930" s="894" t="s">
        <v>4770</v>
      </c>
      <c r="Q930" s="894" t="s">
        <v>4400</v>
      </c>
      <c r="R930" s="894" t="s">
        <v>839</v>
      </c>
      <c r="S930" s="894" t="s">
        <v>779</v>
      </c>
      <c r="T930" s="894" t="s">
        <v>780</v>
      </c>
      <c r="U930" s="894" t="s">
        <v>781</v>
      </c>
      <c r="V930" s="894" t="s">
        <v>4554</v>
      </c>
      <c r="W930" s="894" t="s">
        <v>4746</v>
      </c>
      <c r="X930" s="894" t="s">
        <v>4759</v>
      </c>
      <c r="AA930" s="894" t="s">
        <v>2526</v>
      </c>
    </row>
    <row r="931" spans="1:27">
      <c r="A931" s="894" t="s">
        <v>4773</v>
      </c>
      <c r="B931" s="894" t="s">
        <v>4774</v>
      </c>
      <c r="C931" s="894" t="s">
        <v>4755</v>
      </c>
      <c r="D931" s="894" t="s">
        <v>4756</v>
      </c>
      <c r="E931" s="351">
        <v>5555.56</v>
      </c>
      <c r="F931" s="351">
        <v>5333.34</v>
      </c>
      <c r="G931" s="351">
        <v>222.22</v>
      </c>
      <c r="H931" s="351">
        <v>0</v>
      </c>
      <c r="I931" s="894" t="s">
        <v>4746</v>
      </c>
      <c r="J931" s="894" t="s">
        <v>839</v>
      </c>
      <c r="K931" s="894" t="s">
        <v>2523</v>
      </c>
      <c r="L931" s="894" t="s">
        <v>874</v>
      </c>
      <c r="M931" s="894" t="s">
        <v>1127</v>
      </c>
      <c r="N931" s="894" t="s">
        <v>4757</v>
      </c>
      <c r="O931" s="894" t="s">
        <v>777</v>
      </c>
      <c r="P931" s="894" t="s">
        <v>4770</v>
      </c>
      <c r="Q931" s="894" t="s">
        <v>4400</v>
      </c>
      <c r="R931" s="894" t="s">
        <v>839</v>
      </c>
      <c r="S931" s="894" t="s">
        <v>779</v>
      </c>
      <c r="T931" s="894" t="s">
        <v>780</v>
      </c>
      <c r="U931" s="894" t="s">
        <v>781</v>
      </c>
      <c r="V931" s="894" t="s">
        <v>4554</v>
      </c>
      <c r="W931" s="894" t="s">
        <v>4746</v>
      </c>
      <c r="X931" s="894" t="s">
        <v>4759</v>
      </c>
      <c r="AA931" s="894" t="s">
        <v>2526</v>
      </c>
    </row>
    <row r="932" spans="1:27">
      <c r="A932" s="894" t="s">
        <v>4775</v>
      </c>
      <c r="B932" s="894" t="s">
        <v>4776</v>
      </c>
      <c r="C932" s="894" t="s">
        <v>4755</v>
      </c>
      <c r="D932" s="894" t="s">
        <v>4756</v>
      </c>
      <c r="E932" s="351">
        <v>5555.56</v>
      </c>
      <c r="F932" s="351">
        <v>5333.34</v>
      </c>
      <c r="G932" s="351">
        <v>222.22</v>
      </c>
      <c r="H932" s="351">
        <v>0</v>
      </c>
      <c r="I932" s="894" t="s">
        <v>4746</v>
      </c>
      <c r="J932" s="894" t="s">
        <v>839</v>
      </c>
      <c r="K932" s="894" t="s">
        <v>2523</v>
      </c>
      <c r="L932" s="894" t="s">
        <v>874</v>
      </c>
      <c r="M932" s="894" t="s">
        <v>1127</v>
      </c>
      <c r="N932" s="894" t="s">
        <v>4757</v>
      </c>
      <c r="O932" s="894" t="s">
        <v>777</v>
      </c>
      <c r="P932" s="894" t="s">
        <v>4770</v>
      </c>
      <c r="Q932" s="894" t="s">
        <v>4400</v>
      </c>
      <c r="R932" s="894" t="s">
        <v>839</v>
      </c>
      <c r="S932" s="894" t="s">
        <v>779</v>
      </c>
      <c r="T932" s="894" t="s">
        <v>780</v>
      </c>
      <c r="U932" s="894" t="s">
        <v>781</v>
      </c>
      <c r="V932" s="894" t="s">
        <v>4554</v>
      </c>
      <c r="W932" s="894" t="s">
        <v>4746</v>
      </c>
      <c r="X932" s="894" t="s">
        <v>4759</v>
      </c>
      <c r="AA932" s="894" t="s">
        <v>2526</v>
      </c>
    </row>
    <row r="933" spans="1:27">
      <c r="A933" s="894" t="s">
        <v>4777</v>
      </c>
      <c r="B933" s="894" t="s">
        <v>4778</v>
      </c>
      <c r="C933" s="894" t="s">
        <v>4755</v>
      </c>
      <c r="D933" s="894" t="s">
        <v>4756</v>
      </c>
      <c r="E933" s="351">
        <v>5555.56</v>
      </c>
      <c r="F933" s="351">
        <v>5333.34</v>
      </c>
      <c r="G933" s="351">
        <v>222.22</v>
      </c>
      <c r="H933" s="351">
        <v>0</v>
      </c>
      <c r="I933" s="894" t="s">
        <v>4746</v>
      </c>
      <c r="J933" s="894" t="s">
        <v>839</v>
      </c>
      <c r="K933" s="894" t="s">
        <v>2523</v>
      </c>
      <c r="L933" s="894" t="s">
        <v>874</v>
      </c>
      <c r="M933" s="894" t="s">
        <v>1127</v>
      </c>
      <c r="N933" s="894" t="s">
        <v>4757</v>
      </c>
      <c r="O933" s="894" t="s">
        <v>777</v>
      </c>
      <c r="P933" s="894" t="s">
        <v>4770</v>
      </c>
      <c r="Q933" s="894" t="s">
        <v>4400</v>
      </c>
      <c r="R933" s="894" t="s">
        <v>839</v>
      </c>
      <c r="S933" s="894" t="s">
        <v>779</v>
      </c>
      <c r="T933" s="894" t="s">
        <v>780</v>
      </c>
      <c r="U933" s="894" t="s">
        <v>781</v>
      </c>
      <c r="V933" s="894" t="s">
        <v>4554</v>
      </c>
      <c r="W933" s="894" t="s">
        <v>4746</v>
      </c>
      <c r="X933" s="894" t="s">
        <v>4759</v>
      </c>
      <c r="AA933" s="894" t="s">
        <v>2526</v>
      </c>
    </row>
    <row r="934" spans="1:27">
      <c r="A934" s="894" t="s">
        <v>4779</v>
      </c>
      <c r="B934" s="894" t="s">
        <v>4780</v>
      </c>
      <c r="C934" s="894" t="s">
        <v>4755</v>
      </c>
      <c r="D934" s="894" t="s">
        <v>4756</v>
      </c>
      <c r="E934" s="351">
        <v>5555.56</v>
      </c>
      <c r="F934" s="351">
        <v>5333.34</v>
      </c>
      <c r="G934" s="351">
        <v>222.22</v>
      </c>
      <c r="H934" s="351">
        <v>0</v>
      </c>
      <c r="I934" s="894" t="s">
        <v>4746</v>
      </c>
      <c r="J934" s="894" t="s">
        <v>839</v>
      </c>
      <c r="K934" s="894" t="s">
        <v>2523</v>
      </c>
      <c r="L934" s="894" t="s">
        <v>874</v>
      </c>
      <c r="M934" s="894" t="s">
        <v>1127</v>
      </c>
      <c r="N934" s="894" t="s">
        <v>4757</v>
      </c>
      <c r="O934" s="894" t="s">
        <v>777</v>
      </c>
      <c r="P934" s="894" t="s">
        <v>4770</v>
      </c>
      <c r="Q934" s="894" t="s">
        <v>4400</v>
      </c>
      <c r="R934" s="894" t="s">
        <v>839</v>
      </c>
      <c r="S934" s="894" t="s">
        <v>779</v>
      </c>
      <c r="T934" s="894" t="s">
        <v>780</v>
      </c>
      <c r="U934" s="894" t="s">
        <v>781</v>
      </c>
      <c r="V934" s="894" t="s">
        <v>4554</v>
      </c>
      <c r="W934" s="894" t="s">
        <v>4746</v>
      </c>
      <c r="X934" s="894" t="s">
        <v>4759</v>
      </c>
      <c r="AA934" s="894" t="s">
        <v>2526</v>
      </c>
    </row>
    <row r="935" spans="1:27">
      <c r="A935" s="894" t="s">
        <v>4781</v>
      </c>
      <c r="B935" s="894" t="s">
        <v>4782</v>
      </c>
      <c r="C935" s="894" t="s">
        <v>4783</v>
      </c>
      <c r="D935" s="894" t="s">
        <v>4784</v>
      </c>
      <c r="E935" s="351">
        <v>2264.96</v>
      </c>
      <c r="F935" s="351">
        <v>2174.36</v>
      </c>
      <c r="G935" s="351">
        <v>90.6</v>
      </c>
      <c r="H935" s="351">
        <v>0</v>
      </c>
      <c r="I935" s="894" t="s">
        <v>4746</v>
      </c>
      <c r="J935" s="894" t="s">
        <v>839</v>
      </c>
      <c r="K935" s="894" t="s">
        <v>2523</v>
      </c>
      <c r="L935" s="894" t="s">
        <v>874</v>
      </c>
      <c r="M935" s="894" t="s">
        <v>1127</v>
      </c>
      <c r="N935" s="894" t="s">
        <v>4785</v>
      </c>
      <c r="O935" s="894" t="s">
        <v>777</v>
      </c>
      <c r="P935" s="894" t="s">
        <v>4786</v>
      </c>
      <c r="Q935" s="894" t="s">
        <v>4787</v>
      </c>
      <c r="R935" s="894" t="s">
        <v>839</v>
      </c>
      <c r="S935" s="894" t="s">
        <v>779</v>
      </c>
      <c r="T935" s="894" t="s">
        <v>780</v>
      </c>
      <c r="U935" s="894" t="s">
        <v>781</v>
      </c>
      <c r="V935" s="894" t="s">
        <v>4554</v>
      </c>
      <c r="W935" s="894" t="s">
        <v>4746</v>
      </c>
      <c r="X935" s="894" t="s">
        <v>4788</v>
      </c>
      <c r="AA935" s="894" t="s">
        <v>2526</v>
      </c>
    </row>
    <row r="936" spans="1:27">
      <c r="A936" s="894" t="s">
        <v>4789</v>
      </c>
      <c r="B936" s="894" t="s">
        <v>4790</v>
      </c>
      <c r="C936" s="894" t="s">
        <v>4783</v>
      </c>
      <c r="D936" s="894" t="s">
        <v>4791</v>
      </c>
      <c r="E936" s="351">
        <v>2264.95</v>
      </c>
      <c r="F936" s="351">
        <v>2174.35</v>
      </c>
      <c r="G936" s="351">
        <v>90.6</v>
      </c>
      <c r="H936" s="351">
        <v>0</v>
      </c>
      <c r="I936" s="894" t="s">
        <v>4746</v>
      </c>
      <c r="J936" s="894" t="s">
        <v>839</v>
      </c>
      <c r="K936" s="894" t="s">
        <v>2523</v>
      </c>
      <c r="L936" s="894" t="s">
        <v>874</v>
      </c>
      <c r="M936" s="894" t="s">
        <v>1127</v>
      </c>
      <c r="N936" s="894" t="s">
        <v>4785</v>
      </c>
      <c r="O936" s="894" t="s">
        <v>777</v>
      </c>
      <c r="P936" s="894" t="s">
        <v>4792</v>
      </c>
      <c r="Q936" s="894" t="s">
        <v>4787</v>
      </c>
      <c r="R936" s="894" t="s">
        <v>839</v>
      </c>
      <c r="S936" s="894" t="s">
        <v>779</v>
      </c>
      <c r="T936" s="894" t="s">
        <v>780</v>
      </c>
      <c r="U936" s="894" t="s">
        <v>781</v>
      </c>
      <c r="V936" s="894" t="s">
        <v>4554</v>
      </c>
      <c r="W936" s="894" t="s">
        <v>4746</v>
      </c>
      <c r="X936" s="894" t="s">
        <v>4788</v>
      </c>
      <c r="AA936" s="894" t="s">
        <v>2526</v>
      </c>
    </row>
    <row r="937" spans="1:27">
      <c r="A937" s="894" t="s">
        <v>4793</v>
      </c>
      <c r="B937" s="894" t="s">
        <v>4794</v>
      </c>
      <c r="C937" s="894" t="s">
        <v>4783</v>
      </c>
      <c r="D937" s="894" t="s">
        <v>4791</v>
      </c>
      <c r="E937" s="351">
        <v>2264.96</v>
      </c>
      <c r="F937" s="351">
        <v>2174.36</v>
      </c>
      <c r="G937" s="351">
        <v>90.6</v>
      </c>
      <c r="H937" s="351">
        <v>0</v>
      </c>
      <c r="I937" s="894" t="s">
        <v>4746</v>
      </c>
      <c r="J937" s="894" t="s">
        <v>839</v>
      </c>
      <c r="K937" s="894" t="s">
        <v>2523</v>
      </c>
      <c r="L937" s="894" t="s">
        <v>874</v>
      </c>
      <c r="M937" s="894" t="s">
        <v>1127</v>
      </c>
      <c r="O937" s="894" t="s">
        <v>777</v>
      </c>
      <c r="P937" s="894" t="s">
        <v>4786</v>
      </c>
      <c r="Q937" s="894" t="s">
        <v>4787</v>
      </c>
      <c r="R937" s="894" t="s">
        <v>839</v>
      </c>
      <c r="S937" s="894" t="s">
        <v>779</v>
      </c>
      <c r="T937" s="894" t="s">
        <v>780</v>
      </c>
      <c r="U937" s="894" t="s">
        <v>781</v>
      </c>
      <c r="V937" s="894" t="s">
        <v>4554</v>
      </c>
      <c r="W937" s="894" t="s">
        <v>4746</v>
      </c>
      <c r="X937" s="894" t="s">
        <v>4788</v>
      </c>
      <c r="AA937" s="894" t="s">
        <v>2526</v>
      </c>
    </row>
    <row r="938" spans="1:27">
      <c r="A938" s="894" t="s">
        <v>4795</v>
      </c>
      <c r="B938" s="894" t="s">
        <v>4796</v>
      </c>
      <c r="C938" s="894" t="s">
        <v>4783</v>
      </c>
      <c r="D938" s="894" t="s">
        <v>4797</v>
      </c>
      <c r="E938" s="351">
        <v>4230.77</v>
      </c>
      <c r="F938" s="351">
        <v>4061.54</v>
      </c>
      <c r="G938" s="351">
        <v>169.23</v>
      </c>
      <c r="H938" s="351">
        <v>0</v>
      </c>
      <c r="I938" s="894" t="s">
        <v>4746</v>
      </c>
      <c r="J938" s="894" t="s">
        <v>839</v>
      </c>
      <c r="K938" s="894" t="s">
        <v>2523</v>
      </c>
      <c r="L938" s="894" t="s">
        <v>874</v>
      </c>
      <c r="M938" s="894" t="s">
        <v>1127</v>
      </c>
      <c r="N938" s="894" t="s">
        <v>4785</v>
      </c>
      <c r="O938" s="894" t="s">
        <v>777</v>
      </c>
      <c r="P938" s="894" t="s">
        <v>4798</v>
      </c>
      <c r="Q938" s="894" t="s">
        <v>4799</v>
      </c>
      <c r="R938" s="894" t="s">
        <v>839</v>
      </c>
      <c r="S938" s="894" t="s">
        <v>779</v>
      </c>
      <c r="T938" s="894" t="s">
        <v>780</v>
      </c>
      <c r="U938" s="894" t="s">
        <v>781</v>
      </c>
      <c r="V938" s="894" t="s">
        <v>4554</v>
      </c>
      <c r="W938" s="894" t="s">
        <v>4746</v>
      </c>
      <c r="X938" s="894" t="s">
        <v>4788</v>
      </c>
      <c r="AA938" s="894" t="s">
        <v>2526</v>
      </c>
    </row>
    <row r="939" spans="1:27">
      <c r="A939" s="894" t="s">
        <v>4800</v>
      </c>
      <c r="B939" s="894" t="s">
        <v>4801</v>
      </c>
      <c r="C939" s="894" t="s">
        <v>4802</v>
      </c>
      <c r="D939" s="894" t="s">
        <v>4803</v>
      </c>
      <c r="E939" s="351">
        <v>4102.56</v>
      </c>
      <c r="F939" s="351">
        <v>3938.46</v>
      </c>
      <c r="G939" s="351">
        <v>164.1</v>
      </c>
      <c r="H939" s="351">
        <v>0</v>
      </c>
      <c r="I939" s="894" t="s">
        <v>4746</v>
      </c>
      <c r="J939" s="894" t="s">
        <v>839</v>
      </c>
      <c r="K939" s="894" t="s">
        <v>2523</v>
      </c>
      <c r="L939" s="894" t="s">
        <v>874</v>
      </c>
      <c r="M939" s="894" t="s">
        <v>1127</v>
      </c>
      <c r="N939" s="894" t="s">
        <v>4785</v>
      </c>
      <c r="O939" s="894" t="s">
        <v>777</v>
      </c>
      <c r="P939" s="894" t="s">
        <v>4804</v>
      </c>
      <c r="Q939" s="894" t="s">
        <v>1374</v>
      </c>
      <c r="R939" s="894" t="s">
        <v>839</v>
      </c>
      <c r="S939" s="894" t="s">
        <v>779</v>
      </c>
      <c r="T939" s="894" t="s">
        <v>780</v>
      </c>
      <c r="U939" s="894" t="s">
        <v>781</v>
      </c>
      <c r="V939" s="894" t="s">
        <v>4554</v>
      </c>
      <c r="W939" s="894" t="s">
        <v>4746</v>
      </c>
      <c r="X939" s="894" t="s">
        <v>4788</v>
      </c>
      <c r="AA939" s="894" t="s">
        <v>2526</v>
      </c>
    </row>
    <row r="940" spans="1:27">
      <c r="A940" s="894" t="s">
        <v>4805</v>
      </c>
      <c r="B940" s="894" t="s">
        <v>4806</v>
      </c>
      <c r="C940" s="894" t="s">
        <v>4807</v>
      </c>
      <c r="D940" s="894" t="s">
        <v>4808</v>
      </c>
      <c r="E940" s="351">
        <v>7521.37</v>
      </c>
      <c r="F940" s="351">
        <v>7220.52</v>
      </c>
      <c r="G940" s="351">
        <v>300.85</v>
      </c>
      <c r="H940" s="351">
        <v>0</v>
      </c>
      <c r="I940" s="894" t="s">
        <v>4746</v>
      </c>
      <c r="J940" s="894" t="s">
        <v>839</v>
      </c>
      <c r="K940" s="894" t="s">
        <v>2523</v>
      </c>
      <c r="L940" s="894" t="s">
        <v>874</v>
      </c>
      <c r="M940" s="894" t="s">
        <v>1127</v>
      </c>
      <c r="N940" s="894" t="s">
        <v>4809</v>
      </c>
      <c r="O940" s="894" t="s">
        <v>777</v>
      </c>
      <c r="P940" s="894" t="s">
        <v>4810</v>
      </c>
      <c r="Q940" s="894" t="s">
        <v>4811</v>
      </c>
      <c r="R940" s="894" t="s">
        <v>839</v>
      </c>
      <c r="S940" s="894" t="s">
        <v>779</v>
      </c>
      <c r="T940" s="894" t="s">
        <v>780</v>
      </c>
      <c r="U940" s="894" t="s">
        <v>781</v>
      </c>
      <c r="V940" s="894" t="s">
        <v>4554</v>
      </c>
      <c r="W940" s="894" t="s">
        <v>4746</v>
      </c>
      <c r="X940" s="894" t="s">
        <v>4812</v>
      </c>
      <c r="AA940" s="894" t="s">
        <v>2526</v>
      </c>
    </row>
    <row r="941" spans="1:27">
      <c r="A941" s="894" t="s">
        <v>4813</v>
      </c>
      <c r="B941" s="894" t="s">
        <v>4814</v>
      </c>
      <c r="C941" s="894" t="s">
        <v>4807</v>
      </c>
      <c r="D941" s="894" t="s">
        <v>4808</v>
      </c>
      <c r="E941" s="351">
        <v>7521.37</v>
      </c>
      <c r="F941" s="351">
        <v>7220.52</v>
      </c>
      <c r="G941" s="351">
        <v>300.85</v>
      </c>
      <c r="H941" s="351">
        <v>0</v>
      </c>
      <c r="I941" s="894" t="s">
        <v>4746</v>
      </c>
      <c r="J941" s="894" t="s">
        <v>839</v>
      </c>
      <c r="K941" s="894" t="s">
        <v>2523</v>
      </c>
      <c r="L941" s="894" t="s">
        <v>874</v>
      </c>
      <c r="M941" s="894" t="s">
        <v>1127</v>
      </c>
      <c r="N941" s="894" t="s">
        <v>4809</v>
      </c>
      <c r="O941" s="894" t="s">
        <v>777</v>
      </c>
      <c r="P941" s="894" t="s">
        <v>4810</v>
      </c>
      <c r="Q941" s="894" t="s">
        <v>4811</v>
      </c>
      <c r="R941" s="894" t="s">
        <v>839</v>
      </c>
      <c r="S941" s="894" t="s">
        <v>779</v>
      </c>
      <c r="T941" s="894" t="s">
        <v>780</v>
      </c>
      <c r="U941" s="894" t="s">
        <v>781</v>
      </c>
      <c r="V941" s="894" t="s">
        <v>4554</v>
      </c>
      <c r="W941" s="894" t="s">
        <v>4746</v>
      </c>
      <c r="X941" s="894" t="s">
        <v>4812</v>
      </c>
      <c r="AA941" s="894" t="s">
        <v>2526</v>
      </c>
    </row>
    <row r="942" spans="1:27">
      <c r="A942" s="894" t="s">
        <v>4815</v>
      </c>
      <c r="B942" s="894" t="s">
        <v>4816</v>
      </c>
      <c r="C942" s="894" t="s">
        <v>4817</v>
      </c>
      <c r="D942" s="894" t="s">
        <v>4818</v>
      </c>
      <c r="E942" s="351">
        <v>13675.21</v>
      </c>
      <c r="F942" s="351">
        <v>13128.2</v>
      </c>
      <c r="G942" s="351">
        <v>547.01</v>
      </c>
      <c r="H942" s="351">
        <v>0</v>
      </c>
      <c r="I942" s="894" t="s">
        <v>4746</v>
      </c>
      <c r="J942" s="894" t="s">
        <v>839</v>
      </c>
      <c r="K942" s="894" t="s">
        <v>1357</v>
      </c>
      <c r="L942" s="894" t="s">
        <v>1590</v>
      </c>
      <c r="M942" s="894" t="s">
        <v>4720</v>
      </c>
      <c r="N942" s="894" t="s">
        <v>4819</v>
      </c>
      <c r="O942" s="894" t="s">
        <v>777</v>
      </c>
      <c r="P942" s="894" t="s">
        <v>4820</v>
      </c>
      <c r="Q942" s="894" t="s">
        <v>1516</v>
      </c>
      <c r="R942" s="894" t="s">
        <v>839</v>
      </c>
      <c r="S942" s="894" t="s">
        <v>779</v>
      </c>
      <c r="T942" s="894" t="s">
        <v>780</v>
      </c>
      <c r="U942" s="894" t="s">
        <v>781</v>
      </c>
      <c r="V942" s="894" t="s">
        <v>4554</v>
      </c>
      <c r="W942" s="894" t="s">
        <v>4746</v>
      </c>
      <c r="X942" s="894" t="s">
        <v>4821</v>
      </c>
      <c r="AA942" s="894" t="s">
        <v>1359</v>
      </c>
    </row>
    <row r="943" spans="1:27">
      <c r="A943" s="894" t="s">
        <v>4822</v>
      </c>
      <c r="B943" s="894" t="s">
        <v>4823</v>
      </c>
      <c r="C943" s="894" t="s">
        <v>4824</v>
      </c>
      <c r="D943" s="894" t="s">
        <v>4825</v>
      </c>
      <c r="E943" s="351">
        <v>8735.04</v>
      </c>
      <c r="F943" s="351">
        <v>8385.64</v>
      </c>
      <c r="G943" s="351">
        <v>349.4</v>
      </c>
      <c r="H943" s="351">
        <v>0</v>
      </c>
      <c r="I943" s="894" t="s">
        <v>4826</v>
      </c>
      <c r="J943" s="894" t="s">
        <v>839</v>
      </c>
      <c r="K943" s="894" t="s">
        <v>2523</v>
      </c>
      <c r="L943" s="894" t="s">
        <v>874</v>
      </c>
      <c r="M943" s="894" t="s">
        <v>1127</v>
      </c>
      <c r="N943" s="894" t="s">
        <v>4827</v>
      </c>
      <c r="O943" s="894" t="s">
        <v>777</v>
      </c>
      <c r="P943" s="894" t="s">
        <v>4828</v>
      </c>
      <c r="Q943" s="894" t="s">
        <v>4829</v>
      </c>
      <c r="R943" s="894" t="s">
        <v>839</v>
      </c>
      <c r="S943" s="894" t="s">
        <v>779</v>
      </c>
      <c r="T943" s="894" t="s">
        <v>780</v>
      </c>
      <c r="U943" s="894" t="s">
        <v>781</v>
      </c>
      <c r="V943" s="894" t="s">
        <v>4554</v>
      </c>
      <c r="W943" s="894" t="s">
        <v>4826</v>
      </c>
      <c r="X943" s="894" t="s">
        <v>4830</v>
      </c>
      <c r="AA943" s="894" t="s">
        <v>2526</v>
      </c>
    </row>
    <row r="944" spans="1:27">
      <c r="A944" s="894" t="s">
        <v>4831</v>
      </c>
      <c r="B944" s="894" t="s">
        <v>4832</v>
      </c>
      <c r="C944" s="894" t="s">
        <v>4824</v>
      </c>
      <c r="D944" s="894" t="s">
        <v>4825</v>
      </c>
      <c r="E944" s="351">
        <v>8735.04</v>
      </c>
      <c r="F944" s="351">
        <v>8385.64</v>
      </c>
      <c r="G944" s="351">
        <v>349.4</v>
      </c>
      <c r="H944" s="351">
        <v>0</v>
      </c>
      <c r="I944" s="894" t="s">
        <v>4826</v>
      </c>
      <c r="J944" s="894" t="s">
        <v>839</v>
      </c>
      <c r="K944" s="894" t="s">
        <v>2523</v>
      </c>
      <c r="L944" s="894" t="s">
        <v>874</v>
      </c>
      <c r="M944" s="894" t="s">
        <v>1127</v>
      </c>
      <c r="N944" s="894" t="s">
        <v>4827</v>
      </c>
      <c r="O944" s="894" t="s">
        <v>777</v>
      </c>
      <c r="P944" s="894" t="s">
        <v>4828</v>
      </c>
      <c r="Q944" s="894" t="s">
        <v>4829</v>
      </c>
      <c r="R944" s="894" t="s">
        <v>839</v>
      </c>
      <c r="S944" s="894" t="s">
        <v>779</v>
      </c>
      <c r="T944" s="894" t="s">
        <v>780</v>
      </c>
      <c r="U944" s="894" t="s">
        <v>781</v>
      </c>
      <c r="V944" s="894" t="s">
        <v>4554</v>
      </c>
      <c r="W944" s="894" t="s">
        <v>4826</v>
      </c>
      <c r="X944" s="894" t="s">
        <v>4830</v>
      </c>
      <c r="AA944" s="894" t="s">
        <v>2526</v>
      </c>
    </row>
    <row r="945" spans="1:27">
      <c r="A945" s="894" t="s">
        <v>4833</v>
      </c>
      <c r="B945" s="894" t="s">
        <v>4834</v>
      </c>
      <c r="C945" s="894" t="s">
        <v>4824</v>
      </c>
      <c r="D945" s="894" t="s">
        <v>4825</v>
      </c>
      <c r="E945" s="351">
        <v>8735.05</v>
      </c>
      <c r="F945" s="351">
        <v>8385.65</v>
      </c>
      <c r="G945" s="351">
        <v>349.4</v>
      </c>
      <c r="H945" s="351">
        <v>0</v>
      </c>
      <c r="I945" s="894" t="s">
        <v>4826</v>
      </c>
      <c r="J945" s="894" t="s">
        <v>839</v>
      </c>
      <c r="K945" s="894" t="s">
        <v>2523</v>
      </c>
      <c r="L945" s="894" t="s">
        <v>874</v>
      </c>
      <c r="M945" s="894" t="s">
        <v>1127</v>
      </c>
      <c r="N945" s="894" t="s">
        <v>4827</v>
      </c>
      <c r="O945" s="894" t="s">
        <v>777</v>
      </c>
      <c r="P945" s="894" t="s">
        <v>4835</v>
      </c>
      <c r="Q945" s="894" t="s">
        <v>4829</v>
      </c>
      <c r="R945" s="894" t="s">
        <v>839</v>
      </c>
      <c r="S945" s="894" t="s">
        <v>779</v>
      </c>
      <c r="T945" s="894" t="s">
        <v>780</v>
      </c>
      <c r="U945" s="894" t="s">
        <v>781</v>
      </c>
      <c r="V945" s="894" t="s">
        <v>4554</v>
      </c>
      <c r="W945" s="894" t="s">
        <v>4826</v>
      </c>
      <c r="X945" s="894" t="s">
        <v>4830</v>
      </c>
      <c r="AA945" s="894" t="s">
        <v>2526</v>
      </c>
    </row>
    <row r="946" spans="1:27">
      <c r="A946" s="894" t="s">
        <v>4836</v>
      </c>
      <c r="B946" s="894" t="s">
        <v>4837</v>
      </c>
      <c r="C946" s="894" t="s">
        <v>4824</v>
      </c>
      <c r="D946" s="894" t="s">
        <v>4838</v>
      </c>
      <c r="E946" s="351">
        <v>3934.19</v>
      </c>
      <c r="F946" s="351">
        <v>3776.82</v>
      </c>
      <c r="G946" s="351">
        <v>157.37</v>
      </c>
      <c r="H946" s="351">
        <v>0</v>
      </c>
      <c r="I946" s="894" t="s">
        <v>4826</v>
      </c>
      <c r="J946" s="894" t="s">
        <v>839</v>
      </c>
      <c r="K946" s="894" t="s">
        <v>2523</v>
      </c>
      <c r="L946" s="894" t="s">
        <v>874</v>
      </c>
      <c r="M946" s="894" t="s">
        <v>1127</v>
      </c>
      <c r="N946" s="894" t="s">
        <v>4827</v>
      </c>
      <c r="O946" s="894" t="s">
        <v>777</v>
      </c>
      <c r="P946" s="894" t="s">
        <v>4839</v>
      </c>
      <c r="Q946" s="894" t="s">
        <v>4840</v>
      </c>
      <c r="R946" s="894" t="s">
        <v>839</v>
      </c>
      <c r="S946" s="894" t="s">
        <v>779</v>
      </c>
      <c r="T946" s="894" t="s">
        <v>780</v>
      </c>
      <c r="U946" s="894" t="s">
        <v>781</v>
      </c>
      <c r="V946" s="894" t="s">
        <v>4554</v>
      </c>
      <c r="W946" s="894" t="s">
        <v>4826</v>
      </c>
      <c r="X946" s="894" t="s">
        <v>4830</v>
      </c>
      <c r="AA946" s="894" t="s">
        <v>2526</v>
      </c>
    </row>
    <row r="947" hidden="1" spans="1:27">
      <c r="A947" s="894" t="s">
        <v>4841</v>
      </c>
      <c r="B947" s="894" t="s">
        <v>4841</v>
      </c>
      <c r="C947" s="894" t="s">
        <v>4842</v>
      </c>
      <c r="E947" s="351">
        <v>304504.5</v>
      </c>
      <c r="F947" s="351">
        <v>292324.32</v>
      </c>
      <c r="G947" s="351">
        <v>12180.18</v>
      </c>
      <c r="H947" s="351">
        <v>0</v>
      </c>
      <c r="I947" s="894" t="s">
        <v>4843</v>
      </c>
      <c r="J947" s="894" t="s">
        <v>839</v>
      </c>
      <c r="K947" s="894" t="s">
        <v>774</v>
      </c>
      <c r="L947" s="894" t="s">
        <v>874</v>
      </c>
      <c r="M947" s="894" t="s">
        <v>1127</v>
      </c>
      <c r="N947" s="894" t="s">
        <v>4844</v>
      </c>
      <c r="O947" s="894" t="s">
        <v>777</v>
      </c>
      <c r="P947" s="894" t="s">
        <v>4845</v>
      </c>
      <c r="Q947" s="894" t="s">
        <v>4846</v>
      </c>
      <c r="R947" s="894" t="s">
        <v>839</v>
      </c>
      <c r="S947" s="894" t="s">
        <v>779</v>
      </c>
      <c r="T947" s="894" t="s">
        <v>780</v>
      </c>
      <c r="U947" s="894" t="s">
        <v>781</v>
      </c>
      <c r="V947" s="894" t="s">
        <v>4554</v>
      </c>
      <c r="W947" s="894" t="s">
        <v>4843</v>
      </c>
      <c r="X947" s="894" t="s">
        <v>4847</v>
      </c>
      <c r="AA947" s="894" t="s">
        <v>784</v>
      </c>
    </row>
    <row r="948" hidden="1" spans="1:27">
      <c r="A948" s="894" t="s">
        <v>4848</v>
      </c>
      <c r="B948" s="894" t="s">
        <v>715</v>
      </c>
      <c r="C948" s="894" t="s">
        <v>4849</v>
      </c>
      <c r="D948" s="894" t="s">
        <v>4850</v>
      </c>
      <c r="E948" s="351">
        <v>4094.02</v>
      </c>
      <c r="F948" s="351">
        <v>3930.26</v>
      </c>
      <c r="G948" s="351">
        <v>100</v>
      </c>
      <c r="H948" s="351">
        <v>63.76</v>
      </c>
      <c r="I948" s="894" t="s">
        <v>4851</v>
      </c>
      <c r="J948" s="894" t="s">
        <v>773</v>
      </c>
      <c r="K948" s="894" t="s">
        <v>631</v>
      </c>
      <c r="L948" s="894" t="s">
        <v>1933</v>
      </c>
      <c r="M948" s="894" t="s">
        <v>4852</v>
      </c>
      <c r="O948" s="894" t="s">
        <v>777</v>
      </c>
      <c r="P948" s="894" t="s">
        <v>777</v>
      </c>
      <c r="Q948" s="894" t="s">
        <v>4853</v>
      </c>
      <c r="R948" s="894" t="s">
        <v>773</v>
      </c>
      <c r="S948" s="894" t="s">
        <v>779</v>
      </c>
      <c r="T948" s="894" t="s">
        <v>780</v>
      </c>
      <c r="U948" s="894" t="s">
        <v>781</v>
      </c>
      <c r="V948" s="894" t="s">
        <v>951</v>
      </c>
      <c r="W948" s="894" t="s">
        <v>4854</v>
      </c>
      <c r="AA948" s="894" t="s">
        <v>967</v>
      </c>
    </row>
    <row r="949" spans="1:27">
      <c r="A949" s="894" t="s">
        <v>4855</v>
      </c>
      <c r="B949" s="894" t="s">
        <v>4856</v>
      </c>
      <c r="C949" s="894" t="s">
        <v>4857</v>
      </c>
      <c r="D949" s="894" t="s">
        <v>4858</v>
      </c>
      <c r="E949" s="351">
        <v>15384.62</v>
      </c>
      <c r="F949" s="351">
        <v>14769.24</v>
      </c>
      <c r="G949" s="351">
        <v>615.38</v>
      </c>
      <c r="H949" s="351">
        <v>0</v>
      </c>
      <c r="I949" s="894" t="s">
        <v>4859</v>
      </c>
      <c r="J949" s="894" t="s">
        <v>839</v>
      </c>
      <c r="K949" s="894" t="s">
        <v>901</v>
      </c>
      <c r="L949" s="894" t="s">
        <v>874</v>
      </c>
      <c r="M949" s="894" t="s">
        <v>4860</v>
      </c>
      <c r="N949" s="894" t="s">
        <v>4861</v>
      </c>
      <c r="O949" s="894" t="s">
        <v>777</v>
      </c>
      <c r="P949" s="894" t="s">
        <v>4862</v>
      </c>
      <c r="Q949" s="894" t="s">
        <v>1240</v>
      </c>
      <c r="R949" s="894" t="s">
        <v>839</v>
      </c>
      <c r="S949" s="894" t="s">
        <v>779</v>
      </c>
      <c r="T949" s="894" t="s">
        <v>780</v>
      </c>
      <c r="U949" s="894" t="s">
        <v>781</v>
      </c>
      <c r="V949" s="894" t="s">
        <v>951</v>
      </c>
      <c r="W949" s="894" t="s">
        <v>4859</v>
      </c>
      <c r="X949" s="894" t="s">
        <v>4863</v>
      </c>
      <c r="AA949" s="894" t="s">
        <v>904</v>
      </c>
    </row>
    <row r="950" spans="1:27">
      <c r="A950" s="894" t="s">
        <v>4864</v>
      </c>
      <c r="B950" s="894" t="s">
        <v>4865</v>
      </c>
      <c r="C950" s="894" t="s">
        <v>4857</v>
      </c>
      <c r="D950" s="894" t="s">
        <v>4866</v>
      </c>
      <c r="E950" s="351">
        <v>7692.31</v>
      </c>
      <c r="F950" s="351">
        <v>7384.62</v>
      </c>
      <c r="G950" s="351">
        <v>307.69</v>
      </c>
      <c r="H950" s="351">
        <v>0</v>
      </c>
      <c r="I950" s="894" t="s">
        <v>4859</v>
      </c>
      <c r="J950" s="894" t="s">
        <v>839</v>
      </c>
      <c r="K950" s="894" t="s">
        <v>901</v>
      </c>
      <c r="L950" s="894" t="s">
        <v>874</v>
      </c>
      <c r="M950" s="894" t="s">
        <v>4867</v>
      </c>
      <c r="N950" s="894" t="s">
        <v>4868</v>
      </c>
      <c r="O950" s="894" t="s">
        <v>777</v>
      </c>
      <c r="P950" s="894" t="s">
        <v>4869</v>
      </c>
      <c r="Q950" s="894" t="s">
        <v>1103</v>
      </c>
      <c r="R950" s="894" t="s">
        <v>839</v>
      </c>
      <c r="S950" s="894" t="s">
        <v>779</v>
      </c>
      <c r="T950" s="894" t="s">
        <v>780</v>
      </c>
      <c r="U950" s="894" t="s">
        <v>781</v>
      </c>
      <c r="V950" s="894" t="s">
        <v>951</v>
      </c>
      <c r="W950" s="894" t="s">
        <v>4859</v>
      </c>
      <c r="X950" s="894" t="s">
        <v>4863</v>
      </c>
      <c r="AA950" s="894" t="s">
        <v>904</v>
      </c>
    </row>
    <row r="951" spans="1:27">
      <c r="A951" s="894" t="s">
        <v>4870</v>
      </c>
      <c r="B951" s="894" t="s">
        <v>4871</v>
      </c>
      <c r="C951" s="894" t="s">
        <v>4872</v>
      </c>
      <c r="D951" s="894" t="s">
        <v>4873</v>
      </c>
      <c r="E951" s="351">
        <v>10512.82</v>
      </c>
      <c r="F951" s="351">
        <v>10092.31</v>
      </c>
      <c r="G951" s="351">
        <v>420.51</v>
      </c>
      <c r="H951" s="351">
        <v>0</v>
      </c>
      <c r="I951" s="894" t="s">
        <v>4874</v>
      </c>
      <c r="J951" s="894" t="s">
        <v>839</v>
      </c>
      <c r="K951" s="894" t="s">
        <v>1091</v>
      </c>
      <c r="L951" s="894" t="s">
        <v>874</v>
      </c>
      <c r="M951" s="894" t="s">
        <v>874</v>
      </c>
      <c r="N951" s="894" t="s">
        <v>4875</v>
      </c>
      <c r="O951" s="894" t="s">
        <v>777</v>
      </c>
      <c r="P951" s="894" t="s">
        <v>4876</v>
      </c>
      <c r="Q951" s="894" t="s">
        <v>2861</v>
      </c>
      <c r="R951" s="894" t="s">
        <v>839</v>
      </c>
      <c r="S951" s="894" t="s">
        <v>779</v>
      </c>
      <c r="T951" s="894" t="s">
        <v>780</v>
      </c>
      <c r="U951" s="894" t="s">
        <v>781</v>
      </c>
      <c r="V951" s="894" t="s">
        <v>951</v>
      </c>
      <c r="W951" s="894" t="s">
        <v>4874</v>
      </c>
      <c r="X951" s="894" t="s">
        <v>4877</v>
      </c>
      <c r="AA951" s="894" t="s">
        <v>1093</v>
      </c>
    </row>
    <row r="952" spans="1:27">
      <c r="A952" s="894" t="s">
        <v>4878</v>
      </c>
      <c r="B952" s="894" t="s">
        <v>4879</v>
      </c>
      <c r="C952" s="894" t="s">
        <v>4872</v>
      </c>
      <c r="D952" s="894" t="s">
        <v>3165</v>
      </c>
      <c r="E952" s="351">
        <v>8205.13</v>
      </c>
      <c r="F952" s="351">
        <v>7384.5</v>
      </c>
      <c r="G952" s="351">
        <v>430</v>
      </c>
      <c r="H952" s="351">
        <v>390.63</v>
      </c>
      <c r="I952" s="894" t="s">
        <v>4874</v>
      </c>
      <c r="J952" s="894" t="s">
        <v>839</v>
      </c>
      <c r="K952" s="894" t="s">
        <v>1091</v>
      </c>
      <c r="L952" s="894" t="s">
        <v>874</v>
      </c>
      <c r="M952" s="894" t="s">
        <v>874</v>
      </c>
      <c r="N952" s="894" t="s">
        <v>4875</v>
      </c>
      <c r="O952" s="894" t="s">
        <v>777</v>
      </c>
      <c r="P952" s="894" t="s">
        <v>4880</v>
      </c>
      <c r="Q952" s="894" t="s">
        <v>1686</v>
      </c>
      <c r="R952" s="894" t="s">
        <v>839</v>
      </c>
      <c r="S952" s="894" t="s">
        <v>779</v>
      </c>
      <c r="T952" s="894" t="s">
        <v>780</v>
      </c>
      <c r="U952" s="894" t="s">
        <v>781</v>
      </c>
      <c r="V952" s="894" t="s">
        <v>951</v>
      </c>
      <c r="W952" s="894" t="s">
        <v>4874</v>
      </c>
      <c r="X952" s="894" t="s">
        <v>4877</v>
      </c>
      <c r="AA952" s="894" t="s">
        <v>1093</v>
      </c>
    </row>
    <row r="953" spans="1:27">
      <c r="A953" s="894" t="s">
        <v>4881</v>
      </c>
      <c r="B953" s="894" t="s">
        <v>4882</v>
      </c>
      <c r="C953" s="894" t="s">
        <v>4872</v>
      </c>
      <c r="D953" s="894" t="s">
        <v>4883</v>
      </c>
      <c r="E953" s="351">
        <v>4529.91</v>
      </c>
      <c r="F953" s="351">
        <v>4077</v>
      </c>
      <c r="G953" s="351">
        <v>116</v>
      </c>
      <c r="H953" s="351">
        <v>336.91</v>
      </c>
      <c r="I953" s="894" t="s">
        <v>4874</v>
      </c>
      <c r="J953" s="894" t="s">
        <v>839</v>
      </c>
      <c r="K953" s="894" t="s">
        <v>1091</v>
      </c>
      <c r="L953" s="894" t="s">
        <v>874</v>
      </c>
      <c r="M953" s="894" t="s">
        <v>874</v>
      </c>
      <c r="N953" s="894" t="s">
        <v>4875</v>
      </c>
      <c r="O953" s="894" t="s">
        <v>777</v>
      </c>
      <c r="P953" s="894" t="s">
        <v>4884</v>
      </c>
      <c r="Q953" s="894" t="s">
        <v>3312</v>
      </c>
      <c r="R953" s="894" t="s">
        <v>839</v>
      </c>
      <c r="S953" s="894" t="s">
        <v>779</v>
      </c>
      <c r="T953" s="894" t="s">
        <v>780</v>
      </c>
      <c r="U953" s="894" t="s">
        <v>781</v>
      </c>
      <c r="V953" s="894" t="s">
        <v>951</v>
      </c>
      <c r="W953" s="894" t="s">
        <v>4874</v>
      </c>
      <c r="X953" s="894" t="s">
        <v>4877</v>
      </c>
      <c r="AA953" s="894" t="s">
        <v>1093</v>
      </c>
    </row>
    <row r="954" spans="1:27">
      <c r="A954" s="894" t="s">
        <v>4885</v>
      </c>
      <c r="B954" s="894" t="s">
        <v>4886</v>
      </c>
      <c r="C954" s="894" t="s">
        <v>4872</v>
      </c>
      <c r="D954" s="894" t="s">
        <v>4887</v>
      </c>
      <c r="E954" s="351">
        <v>6153.85</v>
      </c>
      <c r="F954" s="351">
        <v>5907.7</v>
      </c>
      <c r="G954" s="351">
        <v>246.15</v>
      </c>
      <c r="H954" s="351">
        <v>0</v>
      </c>
      <c r="I954" s="894" t="s">
        <v>4874</v>
      </c>
      <c r="J954" s="894" t="s">
        <v>839</v>
      </c>
      <c r="K954" s="894" t="s">
        <v>1091</v>
      </c>
      <c r="L954" s="894" t="s">
        <v>874</v>
      </c>
      <c r="M954" s="894" t="s">
        <v>874</v>
      </c>
      <c r="N954" s="894" t="s">
        <v>4875</v>
      </c>
      <c r="O954" s="894" t="s">
        <v>777</v>
      </c>
      <c r="P954" s="894" t="s">
        <v>4888</v>
      </c>
      <c r="Q954" s="894" t="s">
        <v>1344</v>
      </c>
      <c r="R954" s="894" t="s">
        <v>839</v>
      </c>
      <c r="S954" s="894" t="s">
        <v>779</v>
      </c>
      <c r="T954" s="894" t="s">
        <v>780</v>
      </c>
      <c r="U954" s="894" t="s">
        <v>781</v>
      </c>
      <c r="V954" s="894" t="s">
        <v>951</v>
      </c>
      <c r="W954" s="894" t="s">
        <v>4874</v>
      </c>
      <c r="X954" s="894" t="s">
        <v>4877</v>
      </c>
      <c r="AA954" s="894" t="s">
        <v>1093</v>
      </c>
    </row>
    <row r="955" spans="1:27">
      <c r="A955" s="894" t="s">
        <v>4889</v>
      </c>
      <c r="B955" s="894" t="s">
        <v>4890</v>
      </c>
      <c r="C955" s="894" t="s">
        <v>4872</v>
      </c>
      <c r="D955" s="894" t="s">
        <v>4887</v>
      </c>
      <c r="E955" s="351">
        <v>6153.84</v>
      </c>
      <c r="F955" s="351">
        <v>5907.69</v>
      </c>
      <c r="G955" s="351">
        <v>246.15</v>
      </c>
      <c r="H955" s="351">
        <v>0</v>
      </c>
      <c r="I955" s="894" t="s">
        <v>4874</v>
      </c>
      <c r="J955" s="894" t="s">
        <v>839</v>
      </c>
      <c r="K955" s="894" t="s">
        <v>1091</v>
      </c>
      <c r="L955" s="894" t="s">
        <v>874</v>
      </c>
      <c r="M955" s="894" t="s">
        <v>874</v>
      </c>
      <c r="N955" s="894" t="s">
        <v>4875</v>
      </c>
      <c r="O955" s="894" t="s">
        <v>777</v>
      </c>
      <c r="P955" s="894" t="s">
        <v>4891</v>
      </c>
      <c r="Q955" s="894" t="s">
        <v>1344</v>
      </c>
      <c r="R955" s="894" t="s">
        <v>839</v>
      </c>
      <c r="S955" s="894" t="s">
        <v>779</v>
      </c>
      <c r="T955" s="894" t="s">
        <v>780</v>
      </c>
      <c r="U955" s="894" t="s">
        <v>781</v>
      </c>
      <c r="V955" s="894" t="s">
        <v>951</v>
      </c>
      <c r="W955" s="894" t="s">
        <v>4874</v>
      </c>
      <c r="X955" s="894" t="s">
        <v>4877</v>
      </c>
      <c r="AA955" s="894" t="s">
        <v>1093</v>
      </c>
    </row>
    <row r="956" spans="1:27">
      <c r="A956" s="894" t="s">
        <v>4892</v>
      </c>
      <c r="B956" s="894" t="s">
        <v>4893</v>
      </c>
      <c r="C956" s="894" t="s">
        <v>4894</v>
      </c>
      <c r="D956" s="894" t="s">
        <v>4895</v>
      </c>
      <c r="E956" s="351">
        <v>5555.56</v>
      </c>
      <c r="F956" s="351">
        <v>5333.34</v>
      </c>
      <c r="G956" s="351">
        <v>222.22</v>
      </c>
      <c r="H956" s="351">
        <v>0</v>
      </c>
      <c r="I956" s="894" t="s">
        <v>4874</v>
      </c>
      <c r="J956" s="894" t="s">
        <v>839</v>
      </c>
      <c r="K956" s="894" t="s">
        <v>1091</v>
      </c>
      <c r="L956" s="894" t="s">
        <v>874</v>
      </c>
      <c r="M956" s="894" t="s">
        <v>874</v>
      </c>
      <c r="N956" s="894" t="s">
        <v>4875</v>
      </c>
      <c r="O956" s="894" t="s">
        <v>777</v>
      </c>
      <c r="P956" s="894" t="s">
        <v>4896</v>
      </c>
      <c r="Q956" s="894" t="s">
        <v>4400</v>
      </c>
      <c r="R956" s="894" t="s">
        <v>839</v>
      </c>
      <c r="S956" s="894" t="s">
        <v>779</v>
      </c>
      <c r="T956" s="894" t="s">
        <v>780</v>
      </c>
      <c r="U956" s="894" t="s">
        <v>781</v>
      </c>
      <c r="V956" s="894" t="s">
        <v>951</v>
      </c>
      <c r="W956" s="894" t="s">
        <v>4874</v>
      </c>
      <c r="X956" s="894" t="s">
        <v>4877</v>
      </c>
      <c r="AA956" s="894" t="s">
        <v>1093</v>
      </c>
    </row>
    <row r="957" spans="1:27">
      <c r="A957" s="894" t="s">
        <v>4897</v>
      </c>
      <c r="B957" s="894" t="s">
        <v>4898</v>
      </c>
      <c r="C957" s="894" t="s">
        <v>4894</v>
      </c>
      <c r="D957" s="894" t="s">
        <v>4895</v>
      </c>
      <c r="E957" s="351">
        <v>5555.55</v>
      </c>
      <c r="F957" s="351">
        <v>5333.33</v>
      </c>
      <c r="G957" s="351">
        <v>222.22</v>
      </c>
      <c r="H957" s="351">
        <v>0</v>
      </c>
      <c r="I957" s="894" t="s">
        <v>4874</v>
      </c>
      <c r="J957" s="894" t="s">
        <v>839</v>
      </c>
      <c r="K957" s="894" t="s">
        <v>1091</v>
      </c>
      <c r="L957" s="894" t="s">
        <v>874</v>
      </c>
      <c r="M957" s="894" t="s">
        <v>874</v>
      </c>
      <c r="N957" s="894" t="s">
        <v>4875</v>
      </c>
      <c r="O957" s="894" t="s">
        <v>777</v>
      </c>
      <c r="P957" s="894" t="s">
        <v>4899</v>
      </c>
      <c r="Q957" s="894" t="s">
        <v>4400</v>
      </c>
      <c r="R957" s="894" t="s">
        <v>839</v>
      </c>
      <c r="S957" s="894" t="s">
        <v>779</v>
      </c>
      <c r="T957" s="894" t="s">
        <v>780</v>
      </c>
      <c r="U957" s="894" t="s">
        <v>781</v>
      </c>
      <c r="V957" s="894" t="s">
        <v>951</v>
      </c>
      <c r="W957" s="894" t="s">
        <v>4874</v>
      </c>
      <c r="X957" s="894" t="s">
        <v>4877</v>
      </c>
      <c r="AA957" s="894" t="s">
        <v>1093</v>
      </c>
    </row>
    <row r="958" spans="1:27">
      <c r="A958" s="894" t="s">
        <v>4900</v>
      </c>
      <c r="B958" s="894" t="s">
        <v>4901</v>
      </c>
      <c r="C958" s="894" t="s">
        <v>4902</v>
      </c>
      <c r="D958" s="894" t="s">
        <v>4903</v>
      </c>
      <c r="E958" s="351">
        <v>19470.09</v>
      </c>
      <c r="F958" s="351">
        <v>18691.29</v>
      </c>
      <c r="G958" s="351">
        <v>778.8</v>
      </c>
      <c r="H958" s="351">
        <v>0</v>
      </c>
      <c r="I958" s="894" t="s">
        <v>4874</v>
      </c>
      <c r="J958" s="894" t="s">
        <v>839</v>
      </c>
      <c r="K958" s="894" t="s">
        <v>1091</v>
      </c>
      <c r="L958" s="894" t="s">
        <v>874</v>
      </c>
      <c r="M958" s="894" t="s">
        <v>874</v>
      </c>
      <c r="N958" s="894" t="s">
        <v>4904</v>
      </c>
      <c r="O958" s="894" t="s">
        <v>777</v>
      </c>
      <c r="P958" s="894" t="s">
        <v>4905</v>
      </c>
      <c r="Q958" s="894" t="s">
        <v>4906</v>
      </c>
      <c r="R958" s="894" t="s">
        <v>839</v>
      </c>
      <c r="S958" s="894" t="s">
        <v>779</v>
      </c>
      <c r="T958" s="894" t="s">
        <v>780</v>
      </c>
      <c r="U958" s="894" t="s">
        <v>781</v>
      </c>
      <c r="V958" s="894" t="s">
        <v>951</v>
      </c>
      <c r="W958" s="894" t="s">
        <v>4874</v>
      </c>
      <c r="X958" s="894" t="s">
        <v>4907</v>
      </c>
      <c r="AA958" s="894" t="s">
        <v>1093</v>
      </c>
    </row>
    <row r="959" spans="1:27">
      <c r="A959" s="894" t="s">
        <v>4908</v>
      </c>
      <c r="B959" s="894" t="s">
        <v>4909</v>
      </c>
      <c r="C959" s="894" t="s">
        <v>4902</v>
      </c>
      <c r="D959" s="894" t="s">
        <v>4903</v>
      </c>
      <c r="E959" s="351">
        <v>19470.09</v>
      </c>
      <c r="F959" s="351">
        <v>18691.29</v>
      </c>
      <c r="G959" s="351">
        <v>778.8</v>
      </c>
      <c r="H959" s="351">
        <v>0</v>
      </c>
      <c r="I959" s="894" t="s">
        <v>4874</v>
      </c>
      <c r="J959" s="894" t="s">
        <v>839</v>
      </c>
      <c r="K959" s="894" t="s">
        <v>1091</v>
      </c>
      <c r="L959" s="894" t="s">
        <v>874</v>
      </c>
      <c r="M959" s="894" t="s">
        <v>874</v>
      </c>
      <c r="N959" s="894" t="s">
        <v>4904</v>
      </c>
      <c r="O959" s="894" t="s">
        <v>777</v>
      </c>
      <c r="P959" s="894" t="s">
        <v>4905</v>
      </c>
      <c r="Q959" s="894" t="s">
        <v>4906</v>
      </c>
      <c r="R959" s="894" t="s">
        <v>839</v>
      </c>
      <c r="S959" s="894" t="s">
        <v>779</v>
      </c>
      <c r="T959" s="894" t="s">
        <v>780</v>
      </c>
      <c r="U959" s="894" t="s">
        <v>781</v>
      </c>
      <c r="V959" s="894" t="s">
        <v>951</v>
      </c>
      <c r="W959" s="894" t="s">
        <v>4874</v>
      </c>
      <c r="X959" s="894" t="s">
        <v>4907</v>
      </c>
      <c r="AA959" s="894" t="s">
        <v>1093</v>
      </c>
    </row>
    <row r="960" spans="1:27">
      <c r="A960" s="894" t="s">
        <v>4910</v>
      </c>
      <c r="B960" s="894" t="s">
        <v>4911</v>
      </c>
      <c r="C960" s="894" t="s">
        <v>4912</v>
      </c>
      <c r="D960" s="894" t="s">
        <v>4913</v>
      </c>
      <c r="E960" s="351">
        <v>10547.01</v>
      </c>
      <c r="F960" s="351">
        <v>10125.13</v>
      </c>
      <c r="G960" s="351">
        <v>421.88</v>
      </c>
      <c r="H960" s="351">
        <v>0</v>
      </c>
      <c r="I960" s="894" t="s">
        <v>4874</v>
      </c>
      <c r="J960" s="894" t="s">
        <v>839</v>
      </c>
      <c r="K960" s="894" t="s">
        <v>1091</v>
      </c>
      <c r="L960" s="894" t="s">
        <v>874</v>
      </c>
      <c r="M960" s="894" t="s">
        <v>874</v>
      </c>
      <c r="N960" s="894" t="s">
        <v>4904</v>
      </c>
      <c r="O960" s="894" t="s">
        <v>777</v>
      </c>
      <c r="P960" s="894" t="s">
        <v>4914</v>
      </c>
      <c r="Q960" s="894" t="s">
        <v>4915</v>
      </c>
      <c r="R960" s="894" t="s">
        <v>839</v>
      </c>
      <c r="S960" s="894" t="s">
        <v>779</v>
      </c>
      <c r="T960" s="894" t="s">
        <v>780</v>
      </c>
      <c r="U960" s="894" t="s">
        <v>781</v>
      </c>
      <c r="V960" s="894" t="s">
        <v>951</v>
      </c>
      <c r="W960" s="894" t="s">
        <v>4874</v>
      </c>
      <c r="X960" s="894" t="s">
        <v>4907</v>
      </c>
      <c r="AA960" s="894" t="s">
        <v>1093</v>
      </c>
    </row>
    <row r="961" spans="1:27">
      <c r="A961" s="894" t="s">
        <v>4916</v>
      </c>
      <c r="B961" s="894" t="s">
        <v>4917</v>
      </c>
      <c r="C961" s="894" t="s">
        <v>4918</v>
      </c>
      <c r="D961" s="894" t="s">
        <v>4913</v>
      </c>
      <c r="E961" s="351">
        <v>10547.01</v>
      </c>
      <c r="F961" s="351">
        <v>10125.13</v>
      </c>
      <c r="G961" s="351">
        <v>421.88</v>
      </c>
      <c r="H961" s="351">
        <v>0</v>
      </c>
      <c r="I961" s="894" t="s">
        <v>4874</v>
      </c>
      <c r="J961" s="894" t="s">
        <v>839</v>
      </c>
      <c r="K961" s="894" t="s">
        <v>1091</v>
      </c>
      <c r="L961" s="894" t="s">
        <v>874</v>
      </c>
      <c r="M961" s="894" t="s">
        <v>874</v>
      </c>
      <c r="N961" s="894" t="s">
        <v>4904</v>
      </c>
      <c r="O961" s="894" t="s">
        <v>777</v>
      </c>
      <c r="P961" s="894" t="s">
        <v>4914</v>
      </c>
      <c r="Q961" s="894" t="s">
        <v>4915</v>
      </c>
      <c r="R961" s="894" t="s">
        <v>839</v>
      </c>
      <c r="S961" s="894" t="s">
        <v>779</v>
      </c>
      <c r="T961" s="894" t="s">
        <v>780</v>
      </c>
      <c r="U961" s="894" t="s">
        <v>781</v>
      </c>
      <c r="V961" s="894" t="s">
        <v>951</v>
      </c>
      <c r="W961" s="894" t="s">
        <v>4874</v>
      </c>
      <c r="X961" s="894" t="s">
        <v>4907</v>
      </c>
      <c r="AA961" s="894" t="s">
        <v>1093</v>
      </c>
    </row>
    <row r="962" spans="1:27">
      <c r="A962" s="894" t="s">
        <v>4919</v>
      </c>
      <c r="B962" s="894" t="s">
        <v>4920</v>
      </c>
      <c r="C962" s="894" t="s">
        <v>4918</v>
      </c>
      <c r="D962" s="894" t="s">
        <v>4913</v>
      </c>
      <c r="E962" s="351">
        <v>10547.01</v>
      </c>
      <c r="F962" s="351">
        <v>10125.13</v>
      </c>
      <c r="G962" s="351">
        <v>421.88</v>
      </c>
      <c r="H962" s="351">
        <v>0</v>
      </c>
      <c r="I962" s="894" t="s">
        <v>4874</v>
      </c>
      <c r="J962" s="894" t="s">
        <v>839</v>
      </c>
      <c r="K962" s="894" t="s">
        <v>1091</v>
      </c>
      <c r="L962" s="894" t="s">
        <v>874</v>
      </c>
      <c r="M962" s="894" t="s">
        <v>874</v>
      </c>
      <c r="N962" s="894" t="s">
        <v>4904</v>
      </c>
      <c r="O962" s="894" t="s">
        <v>777</v>
      </c>
      <c r="P962" s="894" t="s">
        <v>4914</v>
      </c>
      <c r="Q962" s="894" t="s">
        <v>4915</v>
      </c>
      <c r="R962" s="894" t="s">
        <v>839</v>
      </c>
      <c r="S962" s="894" t="s">
        <v>779</v>
      </c>
      <c r="T962" s="894" t="s">
        <v>780</v>
      </c>
      <c r="U962" s="894" t="s">
        <v>781</v>
      </c>
      <c r="V962" s="894" t="s">
        <v>951</v>
      </c>
      <c r="W962" s="894" t="s">
        <v>4874</v>
      </c>
      <c r="X962" s="894" t="s">
        <v>4907</v>
      </c>
      <c r="AA962" s="894" t="s">
        <v>1093</v>
      </c>
    </row>
    <row r="963" spans="1:27">
      <c r="A963" s="894" t="s">
        <v>4921</v>
      </c>
      <c r="B963" s="894" t="s">
        <v>4922</v>
      </c>
      <c r="C963" s="894" t="s">
        <v>4923</v>
      </c>
      <c r="D963" s="894" t="s">
        <v>4924</v>
      </c>
      <c r="E963" s="351">
        <v>17094.02</v>
      </c>
      <c r="F963" s="351">
        <v>16410.26</v>
      </c>
      <c r="G963" s="351">
        <v>683.76</v>
      </c>
      <c r="H963" s="351">
        <v>0</v>
      </c>
      <c r="I963" s="894" t="s">
        <v>4925</v>
      </c>
      <c r="J963" s="894" t="s">
        <v>839</v>
      </c>
      <c r="K963" s="894" t="s">
        <v>4926</v>
      </c>
      <c r="L963" s="894" t="s">
        <v>958</v>
      </c>
      <c r="M963" s="894" t="s">
        <v>958</v>
      </c>
      <c r="N963" s="894" t="s">
        <v>4927</v>
      </c>
      <c r="O963" s="894" t="s">
        <v>777</v>
      </c>
      <c r="P963" s="894" t="s">
        <v>4928</v>
      </c>
      <c r="Q963" s="894" t="s">
        <v>1218</v>
      </c>
      <c r="R963" s="894" t="s">
        <v>839</v>
      </c>
      <c r="S963" s="894" t="s">
        <v>779</v>
      </c>
      <c r="T963" s="894" t="s">
        <v>780</v>
      </c>
      <c r="U963" s="894" t="s">
        <v>781</v>
      </c>
      <c r="V963" s="894" t="s">
        <v>951</v>
      </c>
      <c r="W963" s="894" t="s">
        <v>4925</v>
      </c>
      <c r="X963" s="894" t="s">
        <v>4929</v>
      </c>
      <c r="AA963" s="894" t="s">
        <v>4930</v>
      </c>
    </row>
    <row r="964" spans="1:27">
      <c r="A964" s="894" t="s">
        <v>4931</v>
      </c>
      <c r="B964" s="894" t="s">
        <v>4932</v>
      </c>
      <c r="C964" s="894" t="s">
        <v>4933</v>
      </c>
      <c r="D964" s="894" t="s">
        <v>2200</v>
      </c>
      <c r="E964" s="351">
        <v>17521.37</v>
      </c>
      <c r="F964" s="351">
        <v>16820.52</v>
      </c>
      <c r="G964" s="351">
        <v>700.85</v>
      </c>
      <c r="H964" s="351">
        <v>0</v>
      </c>
      <c r="I964" s="894" t="s">
        <v>4925</v>
      </c>
      <c r="J964" s="894" t="s">
        <v>839</v>
      </c>
      <c r="K964" s="894" t="s">
        <v>4926</v>
      </c>
      <c r="L964" s="894" t="s">
        <v>958</v>
      </c>
      <c r="M964" s="894" t="s">
        <v>958</v>
      </c>
      <c r="N964" s="894" t="s">
        <v>4927</v>
      </c>
      <c r="O964" s="894" t="s">
        <v>777</v>
      </c>
      <c r="P964" s="894" t="s">
        <v>4934</v>
      </c>
      <c r="Q964" s="894" t="s">
        <v>1592</v>
      </c>
      <c r="R964" s="894" t="s">
        <v>839</v>
      </c>
      <c r="S964" s="894" t="s">
        <v>779</v>
      </c>
      <c r="T964" s="894" t="s">
        <v>780</v>
      </c>
      <c r="U964" s="894" t="s">
        <v>781</v>
      </c>
      <c r="V964" s="894" t="s">
        <v>951</v>
      </c>
      <c r="W964" s="894" t="s">
        <v>4925</v>
      </c>
      <c r="X964" s="894" t="s">
        <v>4929</v>
      </c>
      <c r="AA964" s="894" t="s">
        <v>4930</v>
      </c>
    </row>
    <row r="965" spans="1:27">
      <c r="A965" s="894" t="s">
        <v>4935</v>
      </c>
      <c r="B965" s="894" t="s">
        <v>4936</v>
      </c>
      <c r="C965" s="894" t="s">
        <v>4933</v>
      </c>
      <c r="D965" s="894" t="s">
        <v>1961</v>
      </c>
      <c r="E965" s="351">
        <v>32478.63</v>
      </c>
      <c r="F965" s="351">
        <v>31179.48</v>
      </c>
      <c r="G965" s="351">
        <v>1299.15</v>
      </c>
      <c r="H965" s="351">
        <v>0</v>
      </c>
      <c r="I965" s="894" t="s">
        <v>4925</v>
      </c>
      <c r="J965" s="894" t="s">
        <v>839</v>
      </c>
      <c r="K965" s="894" t="s">
        <v>4926</v>
      </c>
      <c r="L965" s="894" t="s">
        <v>958</v>
      </c>
      <c r="M965" s="894" t="s">
        <v>958</v>
      </c>
      <c r="N965" s="894" t="s">
        <v>4927</v>
      </c>
      <c r="O965" s="894" t="s">
        <v>777</v>
      </c>
      <c r="P965" s="894" t="s">
        <v>4937</v>
      </c>
      <c r="Q965" s="894" t="s">
        <v>2478</v>
      </c>
      <c r="R965" s="894" t="s">
        <v>839</v>
      </c>
      <c r="S965" s="894" t="s">
        <v>779</v>
      </c>
      <c r="T965" s="894" t="s">
        <v>780</v>
      </c>
      <c r="U965" s="894" t="s">
        <v>781</v>
      </c>
      <c r="V965" s="894" t="s">
        <v>951</v>
      </c>
      <c r="W965" s="894" t="s">
        <v>4925</v>
      </c>
      <c r="X965" s="894" t="s">
        <v>4929</v>
      </c>
      <c r="AA965" s="894" t="s">
        <v>4930</v>
      </c>
    </row>
    <row r="966" spans="1:27">
      <c r="A966" s="894" t="s">
        <v>4938</v>
      </c>
      <c r="B966" s="894" t="s">
        <v>4939</v>
      </c>
      <c r="C966" s="894" t="s">
        <v>4923</v>
      </c>
      <c r="D966" s="894" t="s">
        <v>1961</v>
      </c>
      <c r="E966" s="351">
        <v>38034.19</v>
      </c>
      <c r="F966" s="351">
        <v>36512.82</v>
      </c>
      <c r="G966" s="351">
        <v>1521.37</v>
      </c>
      <c r="H966" s="351">
        <v>0</v>
      </c>
      <c r="I966" s="894" t="s">
        <v>4925</v>
      </c>
      <c r="J966" s="894" t="s">
        <v>839</v>
      </c>
      <c r="K966" s="894" t="s">
        <v>4926</v>
      </c>
      <c r="L966" s="894" t="s">
        <v>958</v>
      </c>
      <c r="M966" s="894" t="s">
        <v>958</v>
      </c>
      <c r="N966" s="894" t="s">
        <v>4927</v>
      </c>
      <c r="O966" s="894" t="s">
        <v>777</v>
      </c>
      <c r="P966" s="894" t="s">
        <v>4940</v>
      </c>
      <c r="Q966" s="894" t="s">
        <v>4941</v>
      </c>
      <c r="R966" s="894" t="s">
        <v>839</v>
      </c>
      <c r="S966" s="894" t="s">
        <v>779</v>
      </c>
      <c r="T966" s="894" t="s">
        <v>780</v>
      </c>
      <c r="U966" s="894" t="s">
        <v>781</v>
      </c>
      <c r="V966" s="894" t="s">
        <v>951</v>
      </c>
      <c r="W966" s="894" t="s">
        <v>4925</v>
      </c>
      <c r="X966" s="894" t="s">
        <v>4929</v>
      </c>
      <c r="AA966" s="894" t="s">
        <v>4930</v>
      </c>
    </row>
    <row r="967" spans="1:27">
      <c r="A967" s="894" t="s">
        <v>4942</v>
      </c>
      <c r="B967" s="894" t="s">
        <v>4943</v>
      </c>
      <c r="C967" s="894" t="s">
        <v>4923</v>
      </c>
      <c r="D967" s="894" t="s">
        <v>1961</v>
      </c>
      <c r="E967" s="351">
        <v>38034.19</v>
      </c>
      <c r="F967" s="351">
        <v>36512.82</v>
      </c>
      <c r="G967" s="351">
        <v>1521.37</v>
      </c>
      <c r="H967" s="351">
        <v>0</v>
      </c>
      <c r="I967" s="894" t="s">
        <v>4925</v>
      </c>
      <c r="J967" s="894" t="s">
        <v>839</v>
      </c>
      <c r="K967" s="894" t="s">
        <v>4926</v>
      </c>
      <c r="L967" s="894" t="s">
        <v>958</v>
      </c>
      <c r="M967" s="894" t="s">
        <v>958</v>
      </c>
      <c r="N967" s="894" t="s">
        <v>4927</v>
      </c>
      <c r="O967" s="894" t="s">
        <v>777</v>
      </c>
      <c r="P967" s="894" t="s">
        <v>4940</v>
      </c>
      <c r="Q967" s="894" t="s">
        <v>4941</v>
      </c>
      <c r="R967" s="894" t="s">
        <v>839</v>
      </c>
      <c r="S967" s="894" t="s">
        <v>779</v>
      </c>
      <c r="T967" s="894" t="s">
        <v>780</v>
      </c>
      <c r="U967" s="894" t="s">
        <v>781</v>
      </c>
      <c r="V967" s="894" t="s">
        <v>951</v>
      </c>
      <c r="W967" s="894" t="s">
        <v>4925</v>
      </c>
      <c r="X967" s="894" t="s">
        <v>4929</v>
      </c>
      <c r="AA967" s="894" t="s">
        <v>4930</v>
      </c>
    </row>
    <row r="968" spans="1:27">
      <c r="A968" s="894" t="s">
        <v>4944</v>
      </c>
      <c r="B968" s="894" t="s">
        <v>4945</v>
      </c>
      <c r="C968" s="894" t="s">
        <v>4923</v>
      </c>
      <c r="D968" s="894" t="s">
        <v>1040</v>
      </c>
      <c r="E968" s="351">
        <v>28205.13</v>
      </c>
      <c r="F968" s="351">
        <v>27076.92</v>
      </c>
      <c r="G968" s="351">
        <v>1128.21</v>
      </c>
      <c r="H968" s="351">
        <v>0</v>
      </c>
      <c r="I968" s="894" t="s">
        <v>4925</v>
      </c>
      <c r="J968" s="894" t="s">
        <v>839</v>
      </c>
      <c r="K968" s="894" t="s">
        <v>4946</v>
      </c>
      <c r="L968" s="894" t="s">
        <v>958</v>
      </c>
      <c r="M968" s="894" t="s">
        <v>958</v>
      </c>
      <c r="N968" s="894" t="s">
        <v>4927</v>
      </c>
      <c r="O968" s="894" t="s">
        <v>777</v>
      </c>
      <c r="P968" s="894" t="s">
        <v>4947</v>
      </c>
      <c r="Q968" s="894" t="s">
        <v>1042</v>
      </c>
      <c r="R968" s="894" t="s">
        <v>839</v>
      </c>
      <c r="S968" s="894" t="s">
        <v>779</v>
      </c>
      <c r="T968" s="894" t="s">
        <v>780</v>
      </c>
      <c r="U968" s="894" t="s">
        <v>781</v>
      </c>
      <c r="V968" s="894" t="s">
        <v>951</v>
      </c>
      <c r="W968" s="894" t="s">
        <v>4925</v>
      </c>
      <c r="X968" s="894" t="s">
        <v>4929</v>
      </c>
      <c r="AA968" s="894" t="s">
        <v>4948</v>
      </c>
    </row>
    <row r="969" spans="1:27">
      <c r="A969" s="894" t="s">
        <v>4949</v>
      </c>
      <c r="B969" s="894" t="s">
        <v>4950</v>
      </c>
      <c r="C969" s="894" t="s">
        <v>4933</v>
      </c>
      <c r="D969" s="894" t="s">
        <v>1961</v>
      </c>
      <c r="E969" s="351">
        <v>32478.63</v>
      </c>
      <c r="F969" s="351">
        <v>31179.48</v>
      </c>
      <c r="G969" s="351">
        <v>1299.15</v>
      </c>
      <c r="H969" s="351">
        <v>0</v>
      </c>
      <c r="I969" s="894" t="s">
        <v>4925</v>
      </c>
      <c r="J969" s="894" t="s">
        <v>839</v>
      </c>
      <c r="K969" s="894" t="s">
        <v>4946</v>
      </c>
      <c r="L969" s="894" t="s">
        <v>958</v>
      </c>
      <c r="M969" s="894" t="s">
        <v>958</v>
      </c>
      <c r="N969" s="894" t="s">
        <v>4927</v>
      </c>
      <c r="O969" s="894" t="s">
        <v>777</v>
      </c>
      <c r="P969" s="894" t="s">
        <v>4937</v>
      </c>
      <c r="Q969" s="894" t="s">
        <v>2478</v>
      </c>
      <c r="R969" s="894" t="s">
        <v>839</v>
      </c>
      <c r="S969" s="894" t="s">
        <v>779</v>
      </c>
      <c r="T969" s="894" t="s">
        <v>780</v>
      </c>
      <c r="U969" s="894" t="s">
        <v>781</v>
      </c>
      <c r="V969" s="894" t="s">
        <v>951</v>
      </c>
      <c r="W969" s="894" t="s">
        <v>4925</v>
      </c>
      <c r="X969" s="894" t="s">
        <v>4929</v>
      </c>
      <c r="AA969" s="894" t="s">
        <v>4948</v>
      </c>
    </row>
    <row r="970" spans="1:27">
      <c r="A970" s="894" t="s">
        <v>4951</v>
      </c>
      <c r="B970" s="894" t="s">
        <v>4952</v>
      </c>
      <c r="C970" s="894" t="s">
        <v>4933</v>
      </c>
      <c r="D970" s="894" t="s">
        <v>1040</v>
      </c>
      <c r="E970" s="351">
        <v>23076.92</v>
      </c>
      <c r="F970" s="351">
        <v>22153.84</v>
      </c>
      <c r="G970" s="351">
        <v>923.08</v>
      </c>
      <c r="H970" s="351">
        <v>0</v>
      </c>
      <c r="I970" s="894" t="s">
        <v>4925</v>
      </c>
      <c r="J970" s="894" t="s">
        <v>839</v>
      </c>
      <c r="K970" s="894" t="s">
        <v>4946</v>
      </c>
      <c r="L970" s="894" t="s">
        <v>958</v>
      </c>
      <c r="M970" s="894" t="s">
        <v>958</v>
      </c>
      <c r="N970" s="894" t="s">
        <v>4927</v>
      </c>
      <c r="O970" s="894" t="s">
        <v>777</v>
      </c>
      <c r="P970" s="894" t="s">
        <v>4953</v>
      </c>
      <c r="Q970" s="894" t="s">
        <v>1645</v>
      </c>
      <c r="R970" s="894" t="s">
        <v>839</v>
      </c>
      <c r="S970" s="894" t="s">
        <v>779</v>
      </c>
      <c r="T970" s="894" t="s">
        <v>780</v>
      </c>
      <c r="U970" s="894" t="s">
        <v>781</v>
      </c>
      <c r="V970" s="894" t="s">
        <v>951</v>
      </c>
      <c r="W970" s="894" t="s">
        <v>4925</v>
      </c>
      <c r="X970" s="894" t="s">
        <v>4929</v>
      </c>
      <c r="AA970" s="894" t="s">
        <v>4948</v>
      </c>
    </row>
    <row r="971" spans="1:27">
      <c r="A971" s="894" t="s">
        <v>4954</v>
      </c>
      <c r="B971" s="894" t="s">
        <v>4955</v>
      </c>
      <c r="C971" s="894" t="s">
        <v>4933</v>
      </c>
      <c r="D971" s="894" t="s">
        <v>1040</v>
      </c>
      <c r="E971" s="351">
        <v>23076.92</v>
      </c>
      <c r="F971" s="351">
        <v>22153.84</v>
      </c>
      <c r="G971" s="351">
        <v>923.08</v>
      </c>
      <c r="H971" s="351">
        <v>0</v>
      </c>
      <c r="I971" s="894" t="s">
        <v>4925</v>
      </c>
      <c r="J971" s="894" t="s">
        <v>839</v>
      </c>
      <c r="K971" s="894" t="s">
        <v>4946</v>
      </c>
      <c r="L971" s="894" t="s">
        <v>958</v>
      </c>
      <c r="M971" s="894" t="s">
        <v>958</v>
      </c>
      <c r="N971" s="894" t="s">
        <v>4927</v>
      </c>
      <c r="O971" s="894" t="s">
        <v>777</v>
      </c>
      <c r="P971" s="894" t="s">
        <v>4953</v>
      </c>
      <c r="Q971" s="894" t="s">
        <v>1645</v>
      </c>
      <c r="R971" s="894" t="s">
        <v>839</v>
      </c>
      <c r="S971" s="894" t="s">
        <v>779</v>
      </c>
      <c r="T971" s="894" t="s">
        <v>780</v>
      </c>
      <c r="U971" s="894" t="s">
        <v>781</v>
      </c>
      <c r="V971" s="894" t="s">
        <v>951</v>
      </c>
      <c r="W971" s="894" t="s">
        <v>4925</v>
      </c>
      <c r="X971" s="894" t="s">
        <v>4929</v>
      </c>
      <c r="AA971" s="894" t="s">
        <v>4948</v>
      </c>
    </row>
    <row r="972" spans="1:27">
      <c r="A972" s="894" t="s">
        <v>4956</v>
      </c>
      <c r="B972" s="894" t="s">
        <v>4957</v>
      </c>
      <c r="C972" s="894" t="s">
        <v>4958</v>
      </c>
      <c r="D972" s="894" t="s">
        <v>1040</v>
      </c>
      <c r="E972" s="351">
        <v>23076.92</v>
      </c>
      <c r="F972" s="351">
        <v>22153.84</v>
      </c>
      <c r="G972" s="351">
        <v>923.08</v>
      </c>
      <c r="H972" s="351">
        <v>0</v>
      </c>
      <c r="I972" s="894" t="s">
        <v>4925</v>
      </c>
      <c r="J972" s="894" t="s">
        <v>839</v>
      </c>
      <c r="K972" s="894" t="s">
        <v>4946</v>
      </c>
      <c r="L972" s="894" t="s">
        <v>958</v>
      </c>
      <c r="M972" s="894" t="s">
        <v>958</v>
      </c>
      <c r="N972" s="894" t="s">
        <v>4927</v>
      </c>
      <c r="O972" s="894" t="s">
        <v>777</v>
      </c>
      <c r="P972" s="894" t="s">
        <v>4953</v>
      </c>
      <c r="Q972" s="894" t="s">
        <v>1645</v>
      </c>
      <c r="R972" s="894" t="s">
        <v>839</v>
      </c>
      <c r="S972" s="894" t="s">
        <v>779</v>
      </c>
      <c r="T972" s="894" t="s">
        <v>780</v>
      </c>
      <c r="U972" s="894" t="s">
        <v>781</v>
      </c>
      <c r="V972" s="894" t="s">
        <v>951</v>
      </c>
      <c r="W972" s="894" t="s">
        <v>4925</v>
      </c>
      <c r="X972" s="894" t="s">
        <v>4929</v>
      </c>
      <c r="AA972" s="894" t="s">
        <v>4948</v>
      </c>
    </row>
    <row r="973" spans="1:27">
      <c r="A973" s="894" t="s">
        <v>4959</v>
      </c>
      <c r="B973" s="894" t="s">
        <v>4960</v>
      </c>
      <c r="C973" s="894" t="s">
        <v>4958</v>
      </c>
      <c r="D973" s="894" t="s">
        <v>1040</v>
      </c>
      <c r="E973" s="351">
        <v>23076.92</v>
      </c>
      <c r="F973" s="351">
        <v>22153.84</v>
      </c>
      <c r="G973" s="351">
        <v>923.08</v>
      </c>
      <c r="H973" s="351">
        <v>0</v>
      </c>
      <c r="I973" s="894" t="s">
        <v>4925</v>
      </c>
      <c r="J973" s="894" t="s">
        <v>839</v>
      </c>
      <c r="K973" s="894" t="s">
        <v>4946</v>
      </c>
      <c r="L973" s="894" t="s">
        <v>958</v>
      </c>
      <c r="M973" s="894" t="s">
        <v>958</v>
      </c>
      <c r="N973" s="894" t="s">
        <v>4927</v>
      </c>
      <c r="O973" s="894" t="s">
        <v>777</v>
      </c>
      <c r="P973" s="894" t="s">
        <v>4953</v>
      </c>
      <c r="Q973" s="894" t="s">
        <v>1645</v>
      </c>
      <c r="R973" s="894" t="s">
        <v>839</v>
      </c>
      <c r="S973" s="894" t="s">
        <v>779</v>
      </c>
      <c r="T973" s="894" t="s">
        <v>780</v>
      </c>
      <c r="U973" s="894" t="s">
        <v>781</v>
      </c>
      <c r="V973" s="894" t="s">
        <v>951</v>
      </c>
      <c r="W973" s="894" t="s">
        <v>4925</v>
      </c>
      <c r="X973" s="894" t="s">
        <v>4929</v>
      </c>
      <c r="AA973" s="894" t="s">
        <v>4948</v>
      </c>
    </row>
    <row r="974" spans="1:27">
      <c r="A974" s="894" t="s">
        <v>4961</v>
      </c>
      <c r="B974" s="894" t="s">
        <v>4962</v>
      </c>
      <c r="C974" s="894" t="s">
        <v>4958</v>
      </c>
      <c r="D974" s="894" t="s">
        <v>1040</v>
      </c>
      <c r="E974" s="351">
        <v>23076.92</v>
      </c>
      <c r="F974" s="351">
        <v>22153.84</v>
      </c>
      <c r="G974" s="351">
        <v>923.08</v>
      </c>
      <c r="H974" s="351">
        <v>0</v>
      </c>
      <c r="I974" s="894" t="s">
        <v>4925</v>
      </c>
      <c r="J974" s="894" t="s">
        <v>839</v>
      </c>
      <c r="K974" s="894" t="s">
        <v>4946</v>
      </c>
      <c r="L974" s="894" t="s">
        <v>958</v>
      </c>
      <c r="M974" s="894" t="s">
        <v>958</v>
      </c>
      <c r="N974" s="894" t="s">
        <v>4927</v>
      </c>
      <c r="O974" s="894" t="s">
        <v>777</v>
      </c>
      <c r="P974" s="894" t="s">
        <v>4953</v>
      </c>
      <c r="Q974" s="894" t="s">
        <v>1645</v>
      </c>
      <c r="R974" s="894" t="s">
        <v>839</v>
      </c>
      <c r="S974" s="894" t="s">
        <v>779</v>
      </c>
      <c r="T974" s="894" t="s">
        <v>780</v>
      </c>
      <c r="U974" s="894" t="s">
        <v>781</v>
      </c>
      <c r="V974" s="894" t="s">
        <v>951</v>
      </c>
      <c r="W974" s="894" t="s">
        <v>4925</v>
      </c>
      <c r="X974" s="894" t="s">
        <v>4929</v>
      </c>
      <c r="AA974" s="894" t="s">
        <v>4948</v>
      </c>
    </row>
    <row r="975" spans="1:27">
      <c r="A975" s="894" t="s">
        <v>4963</v>
      </c>
      <c r="B975" s="894" t="s">
        <v>4964</v>
      </c>
      <c r="C975" s="894" t="s">
        <v>4958</v>
      </c>
      <c r="D975" s="894" t="s">
        <v>1040</v>
      </c>
      <c r="E975" s="351">
        <v>23076.92</v>
      </c>
      <c r="F975" s="351">
        <v>22153.84</v>
      </c>
      <c r="G975" s="351">
        <v>923.08</v>
      </c>
      <c r="H975" s="351">
        <v>0</v>
      </c>
      <c r="I975" s="894" t="s">
        <v>4925</v>
      </c>
      <c r="J975" s="894" t="s">
        <v>839</v>
      </c>
      <c r="K975" s="894" t="s">
        <v>4946</v>
      </c>
      <c r="L975" s="894" t="s">
        <v>958</v>
      </c>
      <c r="M975" s="894" t="s">
        <v>958</v>
      </c>
      <c r="N975" s="894" t="s">
        <v>4927</v>
      </c>
      <c r="O975" s="894" t="s">
        <v>777</v>
      </c>
      <c r="P975" s="894" t="s">
        <v>4953</v>
      </c>
      <c r="Q975" s="894" t="s">
        <v>1645</v>
      </c>
      <c r="R975" s="894" t="s">
        <v>839</v>
      </c>
      <c r="S975" s="894" t="s">
        <v>779</v>
      </c>
      <c r="T975" s="894" t="s">
        <v>780</v>
      </c>
      <c r="U975" s="894" t="s">
        <v>781</v>
      </c>
      <c r="V975" s="894" t="s">
        <v>951</v>
      </c>
      <c r="W975" s="894" t="s">
        <v>4925</v>
      </c>
      <c r="X975" s="894" t="s">
        <v>4929</v>
      </c>
      <c r="AA975" s="894" t="s">
        <v>4948</v>
      </c>
    </row>
    <row r="976" spans="1:27">
      <c r="A976" s="894" t="s">
        <v>4965</v>
      </c>
      <c r="B976" s="894" t="s">
        <v>4966</v>
      </c>
      <c r="C976" s="894" t="s">
        <v>4958</v>
      </c>
      <c r="D976" s="894" t="s">
        <v>1040</v>
      </c>
      <c r="E976" s="351">
        <v>23076.92</v>
      </c>
      <c r="F976" s="351">
        <v>22153.84</v>
      </c>
      <c r="G976" s="351">
        <v>923.08</v>
      </c>
      <c r="H976" s="351">
        <v>0</v>
      </c>
      <c r="I976" s="894" t="s">
        <v>4925</v>
      </c>
      <c r="J976" s="894" t="s">
        <v>839</v>
      </c>
      <c r="K976" s="894" t="s">
        <v>4946</v>
      </c>
      <c r="L976" s="894" t="s">
        <v>958</v>
      </c>
      <c r="M976" s="894" t="s">
        <v>958</v>
      </c>
      <c r="N976" s="894" t="s">
        <v>4927</v>
      </c>
      <c r="O976" s="894" t="s">
        <v>777</v>
      </c>
      <c r="P976" s="894" t="s">
        <v>4953</v>
      </c>
      <c r="Q976" s="894" t="s">
        <v>1645</v>
      </c>
      <c r="R976" s="894" t="s">
        <v>839</v>
      </c>
      <c r="S976" s="894" t="s">
        <v>779</v>
      </c>
      <c r="T976" s="894" t="s">
        <v>780</v>
      </c>
      <c r="U976" s="894" t="s">
        <v>781</v>
      </c>
      <c r="V976" s="894" t="s">
        <v>951</v>
      </c>
      <c r="W976" s="894" t="s">
        <v>4925</v>
      </c>
      <c r="X976" s="894" t="s">
        <v>4929</v>
      </c>
      <c r="AA976" s="894" t="s">
        <v>4948</v>
      </c>
    </row>
    <row r="977" spans="1:27">
      <c r="A977" s="894" t="s">
        <v>4967</v>
      </c>
      <c r="B977" s="894" t="s">
        <v>4968</v>
      </c>
      <c r="C977" s="894" t="s">
        <v>4958</v>
      </c>
      <c r="D977" s="894" t="s">
        <v>1040</v>
      </c>
      <c r="E977" s="351">
        <v>23076.92</v>
      </c>
      <c r="F977" s="351">
        <v>22153.84</v>
      </c>
      <c r="G977" s="351">
        <v>923.08</v>
      </c>
      <c r="H977" s="351">
        <v>0</v>
      </c>
      <c r="I977" s="894" t="s">
        <v>4925</v>
      </c>
      <c r="J977" s="894" t="s">
        <v>839</v>
      </c>
      <c r="K977" s="894" t="s">
        <v>4946</v>
      </c>
      <c r="L977" s="894" t="s">
        <v>958</v>
      </c>
      <c r="M977" s="894" t="s">
        <v>958</v>
      </c>
      <c r="N977" s="894" t="s">
        <v>4927</v>
      </c>
      <c r="O977" s="894" t="s">
        <v>777</v>
      </c>
      <c r="P977" s="894" t="s">
        <v>4953</v>
      </c>
      <c r="Q977" s="894" t="s">
        <v>1645</v>
      </c>
      <c r="R977" s="894" t="s">
        <v>839</v>
      </c>
      <c r="S977" s="894" t="s">
        <v>779</v>
      </c>
      <c r="T977" s="894" t="s">
        <v>780</v>
      </c>
      <c r="U977" s="894" t="s">
        <v>781</v>
      </c>
      <c r="V977" s="894" t="s">
        <v>951</v>
      </c>
      <c r="W977" s="894" t="s">
        <v>4925</v>
      </c>
      <c r="X977" s="894" t="s">
        <v>4929</v>
      </c>
      <c r="AA977" s="894" t="s">
        <v>4948</v>
      </c>
    </row>
    <row r="978" spans="1:27">
      <c r="A978" s="894" t="s">
        <v>4969</v>
      </c>
      <c r="B978" s="894" t="s">
        <v>4970</v>
      </c>
      <c r="C978" s="894" t="s">
        <v>4958</v>
      </c>
      <c r="D978" s="894" t="s">
        <v>4971</v>
      </c>
      <c r="E978" s="351">
        <v>23076.92</v>
      </c>
      <c r="F978" s="351">
        <v>22153.84</v>
      </c>
      <c r="G978" s="351">
        <v>923.08</v>
      </c>
      <c r="H978" s="351">
        <v>0</v>
      </c>
      <c r="I978" s="894" t="s">
        <v>4925</v>
      </c>
      <c r="J978" s="894" t="s">
        <v>839</v>
      </c>
      <c r="K978" s="894" t="s">
        <v>4946</v>
      </c>
      <c r="L978" s="894" t="s">
        <v>958</v>
      </c>
      <c r="M978" s="894" t="s">
        <v>958</v>
      </c>
      <c r="N978" s="894" t="s">
        <v>4927</v>
      </c>
      <c r="O978" s="894" t="s">
        <v>777</v>
      </c>
      <c r="P978" s="894" t="s">
        <v>4953</v>
      </c>
      <c r="Q978" s="894" t="s">
        <v>1645</v>
      </c>
      <c r="R978" s="894" t="s">
        <v>839</v>
      </c>
      <c r="S978" s="894" t="s">
        <v>779</v>
      </c>
      <c r="T978" s="894" t="s">
        <v>780</v>
      </c>
      <c r="U978" s="894" t="s">
        <v>781</v>
      </c>
      <c r="V978" s="894" t="s">
        <v>951</v>
      </c>
      <c r="W978" s="894" t="s">
        <v>4925</v>
      </c>
      <c r="X978" s="894" t="s">
        <v>4929</v>
      </c>
      <c r="AA978" s="894" t="s">
        <v>4948</v>
      </c>
    </row>
    <row r="979" spans="1:27">
      <c r="A979" s="894" t="s">
        <v>4972</v>
      </c>
      <c r="B979" s="894" t="s">
        <v>4973</v>
      </c>
      <c r="C979" s="894" t="s">
        <v>4958</v>
      </c>
      <c r="D979" s="894" t="s">
        <v>1961</v>
      </c>
      <c r="E979" s="351">
        <v>32478.63</v>
      </c>
      <c r="F979" s="351">
        <v>31179.48</v>
      </c>
      <c r="G979" s="351">
        <v>1299.15</v>
      </c>
      <c r="H979" s="351">
        <v>0</v>
      </c>
      <c r="I979" s="894" t="s">
        <v>4925</v>
      </c>
      <c r="J979" s="894" t="s">
        <v>839</v>
      </c>
      <c r="K979" s="894" t="s">
        <v>4946</v>
      </c>
      <c r="L979" s="894" t="s">
        <v>958</v>
      </c>
      <c r="M979" s="894" t="s">
        <v>958</v>
      </c>
      <c r="N979" s="894" t="s">
        <v>4927</v>
      </c>
      <c r="O979" s="894" t="s">
        <v>777</v>
      </c>
      <c r="P979" s="894" t="s">
        <v>4937</v>
      </c>
      <c r="Q979" s="894" t="s">
        <v>2478</v>
      </c>
      <c r="R979" s="894" t="s">
        <v>839</v>
      </c>
      <c r="S979" s="894" t="s">
        <v>779</v>
      </c>
      <c r="T979" s="894" t="s">
        <v>780</v>
      </c>
      <c r="U979" s="894" t="s">
        <v>781</v>
      </c>
      <c r="V979" s="894" t="s">
        <v>951</v>
      </c>
      <c r="W979" s="894" t="s">
        <v>4925</v>
      </c>
      <c r="X979" s="894" t="s">
        <v>4929</v>
      </c>
      <c r="AA979" s="894" t="s">
        <v>4948</v>
      </c>
    </row>
    <row r="980" spans="1:27">
      <c r="A980" s="894" t="s">
        <v>4974</v>
      </c>
      <c r="B980" s="894" t="s">
        <v>4975</v>
      </c>
      <c r="C980" s="894" t="s">
        <v>4958</v>
      </c>
      <c r="D980" s="894" t="s">
        <v>1961</v>
      </c>
      <c r="E980" s="351">
        <v>32478.63</v>
      </c>
      <c r="F980" s="351">
        <v>31179.48</v>
      </c>
      <c r="G980" s="351">
        <v>1299.15</v>
      </c>
      <c r="H980" s="351">
        <v>0</v>
      </c>
      <c r="I980" s="894" t="s">
        <v>4925</v>
      </c>
      <c r="J980" s="894" t="s">
        <v>839</v>
      </c>
      <c r="K980" s="894" t="s">
        <v>4946</v>
      </c>
      <c r="L980" s="894" t="s">
        <v>958</v>
      </c>
      <c r="M980" s="894" t="s">
        <v>958</v>
      </c>
      <c r="N980" s="894" t="s">
        <v>4927</v>
      </c>
      <c r="O980" s="894" t="s">
        <v>777</v>
      </c>
      <c r="P980" s="894" t="s">
        <v>4937</v>
      </c>
      <c r="Q980" s="894" t="s">
        <v>2478</v>
      </c>
      <c r="R980" s="894" t="s">
        <v>839</v>
      </c>
      <c r="S980" s="894" t="s">
        <v>779</v>
      </c>
      <c r="T980" s="894" t="s">
        <v>780</v>
      </c>
      <c r="U980" s="894" t="s">
        <v>781</v>
      </c>
      <c r="V980" s="894" t="s">
        <v>951</v>
      </c>
      <c r="W980" s="894" t="s">
        <v>4925</v>
      </c>
      <c r="X980" s="894" t="s">
        <v>4929</v>
      </c>
      <c r="AA980" s="894" t="s">
        <v>4948</v>
      </c>
    </row>
    <row r="981" spans="1:27">
      <c r="A981" s="894" t="s">
        <v>4976</v>
      </c>
      <c r="B981" s="894" t="s">
        <v>4977</v>
      </c>
      <c r="C981" s="894" t="s">
        <v>4958</v>
      </c>
      <c r="D981" s="894" t="s">
        <v>1961</v>
      </c>
      <c r="E981" s="351">
        <v>32478.63</v>
      </c>
      <c r="F981" s="351">
        <v>31179.48</v>
      </c>
      <c r="G981" s="351">
        <v>1299.15</v>
      </c>
      <c r="H981" s="351">
        <v>0</v>
      </c>
      <c r="I981" s="894" t="s">
        <v>4925</v>
      </c>
      <c r="J981" s="894" t="s">
        <v>839</v>
      </c>
      <c r="K981" s="894" t="s">
        <v>4946</v>
      </c>
      <c r="L981" s="894" t="s">
        <v>958</v>
      </c>
      <c r="M981" s="894" t="s">
        <v>958</v>
      </c>
      <c r="N981" s="894" t="s">
        <v>4927</v>
      </c>
      <c r="O981" s="894" t="s">
        <v>777</v>
      </c>
      <c r="P981" s="894" t="s">
        <v>4937</v>
      </c>
      <c r="Q981" s="894" t="s">
        <v>2478</v>
      </c>
      <c r="R981" s="894" t="s">
        <v>839</v>
      </c>
      <c r="S981" s="894" t="s">
        <v>779</v>
      </c>
      <c r="T981" s="894" t="s">
        <v>780</v>
      </c>
      <c r="U981" s="894" t="s">
        <v>781</v>
      </c>
      <c r="V981" s="894" t="s">
        <v>951</v>
      </c>
      <c r="W981" s="894" t="s">
        <v>4925</v>
      </c>
      <c r="X981" s="894" t="s">
        <v>4929</v>
      </c>
      <c r="AA981" s="894" t="s">
        <v>4948</v>
      </c>
    </row>
    <row r="982" spans="1:27">
      <c r="A982" s="894" t="s">
        <v>4978</v>
      </c>
      <c r="B982" s="894" t="s">
        <v>4979</v>
      </c>
      <c r="C982" s="894" t="s">
        <v>4980</v>
      </c>
      <c r="D982" s="894" t="s">
        <v>4981</v>
      </c>
      <c r="E982" s="351">
        <v>286324.78</v>
      </c>
      <c r="F982" s="351">
        <v>274871.79</v>
      </c>
      <c r="G982" s="351">
        <v>11452.99</v>
      </c>
      <c r="H982" s="351">
        <v>0</v>
      </c>
      <c r="I982" s="894" t="s">
        <v>4982</v>
      </c>
      <c r="J982" s="894" t="s">
        <v>839</v>
      </c>
      <c r="K982" s="894" t="s">
        <v>840</v>
      </c>
      <c r="L982" s="894" t="s">
        <v>874</v>
      </c>
      <c r="M982" s="894" t="s">
        <v>4983</v>
      </c>
      <c r="N982" s="894" t="s">
        <v>4984</v>
      </c>
      <c r="O982" s="894" t="s">
        <v>777</v>
      </c>
      <c r="P982" s="894" t="s">
        <v>4985</v>
      </c>
      <c r="Q982" s="894" t="s">
        <v>4986</v>
      </c>
      <c r="R982" s="894" t="s">
        <v>839</v>
      </c>
      <c r="S982" s="894" t="s">
        <v>779</v>
      </c>
      <c r="T982" s="894" t="s">
        <v>780</v>
      </c>
      <c r="U982" s="894" t="s">
        <v>781</v>
      </c>
      <c r="V982" s="894" t="s">
        <v>951</v>
      </c>
      <c r="W982" s="894" t="s">
        <v>4982</v>
      </c>
      <c r="X982" s="894" t="s">
        <v>4987</v>
      </c>
      <c r="AA982" s="894" t="s">
        <v>844</v>
      </c>
    </row>
    <row r="983" hidden="1" spans="1:27">
      <c r="A983" s="894" t="s">
        <v>4988</v>
      </c>
      <c r="B983" s="894" t="s">
        <v>4989</v>
      </c>
      <c r="C983" s="894" t="s">
        <v>4990</v>
      </c>
      <c r="D983" s="894" t="s">
        <v>4991</v>
      </c>
      <c r="E983" s="351">
        <v>91623.93</v>
      </c>
      <c r="F983" s="351">
        <v>87958.97</v>
      </c>
      <c r="G983" s="351">
        <v>3664.96</v>
      </c>
      <c r="H983" s="351">
        <v>0</v>
      </c>
      <c r="I983" s="894" t="s">
        <v>4992</v>
      </c>
      <c r="J983" s="894" t="s">
        <v>773</v>
      </c>
      <c r="K983" s="894" t="s">
        <v>774</v>
      </c>
      <c r="L983" s="894" t="s">
        <v>775</v>
      </c>
      <c r="M983" s="894" t="s">
        <v>1709</v>
      </c>
      <c r="N983" s="894" t="s">
        <v>4993</v>
      </c>
      <c r="O983" s="894" t="s">
        <v>777</v>
      </c>
      <c r="P983" s="894" t="s">
        <v>777</v>
      </c>
      <c r="Q983" s="894" t="s">
        <v>4994</v>
      </c>
      <c r="R983" s="894" t="s">
        <v>773</v>
      </c>
      <c r="S983" s="894" t="s">
        <v>779</v>
      </c>
      <c r="T983" s="894" t="s">
        <v>780</v>
      </c>
      <c r="U983" s="894" t="s">
        <v>781</v>
      </c>
      <c r="V983" s="894" t="s">
        <v>951</v>
      </c>
      <c r="W983" s="894" t="s">
        <v>4992</v>
      </c>
      <c r="X983" s="894" t="s">
        <v>4995</v>
      </c>
      <c r="AA983" s="894" t="s">
        <v>784</v>
      </c>
    </row>
    <row r="984" spans="1:27">
      <c r="A984" s="894" t="s">
        <v>4996</v>
      </c>
      <c r="B984" s="894" t="s">
        <v>4997</v>
      </c>
      <c r="C984" s="894" t="s">
        <v>1402</v>
      </c>
      <c r="D984" s="894" t="s">
        <v>4998</v>
      </c>
      <c r="E984" s="351">
        <v>28213.68</v>
      </c>
      <c r="F984" s="351">
        <v>27085.13</v>
      </c>
      <c r="G984" s="351">
        <v>1128.55</v>
      </c>
      <c r="H984" s="351">
        <v>0</v>
      </c>
      <c r="I984" s="894" t="s">
        <v>4999</v>
      </c>
      <c r="J984" s="894" t="s">
        <v>839</v>
      </c>
      <c r="K984" s="894" t="s">
        <v>1008</v>
      </c>
      <c r="L984" s="894" t="s">
        <v>874</v>
      </c>
      <c r="M984" s="894" t="s">
        <v>5000</v>
      </c>
      <c r="N984" s="894" t="s">
        <v>5001</v>
      </c>
      <c r="O984" s="894" t="s">
        <v>777</v>
      </c>
      <c r="P984" s="894" t="s">
        <v>5002</v>
      </c>
      <c r="Q984" s="894" t="s">
        <v>5003</v>
      </c>
      <c r="R984" s="894" t="s">
        <v>839</v>
      </c>
      <c r="S984" s="894" t="s">
        <v>779</v>
      </c>
      <c r="T984" s="894" t="s">
        <v>780</v>
      </c>
      <c r="U984" s="894" t="s">
        <v>781</v>
      </c>
      <c r="V984" s="894" t="s">
        <v>951</v>
      </c>
      <c r="W984" s="894" t="s">
        <v>4999</v>
      </c>
      <c r="X984" s="894" t="s">
        <v>5004</v>
      </c>
      <c r="AA984" s="894" t="s">
        <v>1012</v>
      </c>
    </row>
    <row r="985" spans="1:27">
      <c r="A985" s="894" t="s">
        <v>5005</v>
      </c>
      <c r="B985" s="894" t="s">
        <v>5006</v>
      </c>
      <c r="C985" s="894" t="s">
        <v>1402</v>
      </c>
      <c r="D985" s="894" t="s">
        <v>4998</v>
      </c>
      <c r="E985" s="351">
        <v>28213.68</v>
      </c>
      <c r="F985" s="351">
        <v>27085.13</v>
      </c>
      <c r="G985" s="351">
        <v>1128.55</v>
      </c>
      <c r="H985" s="351">
        <v>0</v>
      </c>
      <c r="I985" s="894" t="s">
        <v>4999</v>
      </c>
      <c r="J985" s="894" t="s">
        <v>839</v>
      </c>
      <c r="K985" s="894" t="s">
        <v>1008</v>
      </c>
      <c r="L985" s="894" t="s">
        <v>874</v>
      </c>
      <c r="M985" s="894" t="s">
        <v>5000</v>
      </c>
      <c r="N985" s="894" t="s">
        <v>5007</v>
      </c>
      <c r="O985" s="894" t="s">
        <v>777</v>
      </c>
      <c r="P985" s="894" t="s">
        <v>5002</v>
      </c>
      <c r="Q985" s="894" t="s">
        <v>5003</v>
      </c>
      <c r="R985" s="894" t="s">
        <v>839</v>
      </c>
      <c r="S985" s="894" t="s">
        <v>779</v>
      </c>
      <c r="T985" s="894" t="s">
        <v>780</v>
      </c>
      <c r="U985" s="894" t="s">
        <v>781</v>
      </c>
      <c r="V985" s="894" t="s">
        <v>951</v>
      </c>
      <c r="W985" s="894" t="s">
        <v>4999</v>
      </c>
      <c r="X985" s="894" t="s">
        <v>5004</v>
      </c>
      <c r="AA985" s="894" t="s">
        <v>1012</v>
      </c>
    </row>
    <row r="986" spans="1:27">
      <c r="A986" s="894" t="s">
        <v>5008</v>
      </c>
      <c r="B986" s="894" t="s">
        <v>5009</v>
      </c>
      <c r="C986" s="894" t="s">
        <v>5010</v>
      </c>
      <c r="D986" s="894" t="s">
        <v>4998</v>
      </c>
      <c r="E986" s="351">
        <v>28213.68</v>
      </c>
      <c r="F986" s="351">
        <v>27085.13</v>
      </c>
      <c r="G986" s="351">
        <v>1128.55</v>
      </c>
      <c r="H986" s="351">
        <v>0</v>
      </c>
      <c r="I986" s="894" t="s">
        <v>4999</v>
      </c>
      <c r="J986" s="894" t="s">
        <v>839</v>
      </c>
      <c r="K986" s="894" t="s">
        <v>1008</v>
      </c>
      <c r="L986" s="894" t="s">
        <v>874</v>
      </c>
      <c r="M986" s="894" t="s">
        <v>5000</v>
      </c>
      <c r="N986" s="894" t="s">
        <v>5007</v>
      </c>
      <c r="O986" s="894" t="s">
        <v>777</v>
      </c>
      <c r="P986" s="894" t="s">
        <v>5002</v>
      </c>
      <c r="Q986" s="894" t="s">
        <v>5003</v>
      </c>
      <c r="R986" s="894" t="s">
        <v>839</v>
      </c>
      <c r="S986" s="894" t="s">
        <v>779</v>
      </c>
      <c r="T986" s="894" t="s">
        <v>780</v>
      </c>
      <c r="U986" s="894" t="s">
        <v>781</v>
      </c>
      <c r="V986" s="894" t="s">
        <v>951</v>
      </c>
      <c r="W986" s="894" t="s">
        <v>4999</v>
      </c>
      <c r="X986" s="894" t="s">
        <v>5004</v>
      </c>
      <c r="AA986" s="894" t="s">
        <v>1012</v>
      </c>
    </row>
    <row r="987" hidden="1" spans="1:27">
      <c r="A987" s="894" t="s">
        <v>5011</v>
      </c>
      <c r="B987" s="894" t="s">
        <v>5012</v>
      </c>
      <c r="C987" s="894" t="s">
        <v>1402</v>
      </c>
      <c r="D987" s="894" t="s">
        <v>4998</v>
      </c>
      <c r="E987" s="351">
        <v>28213.67</v>
      </c>
      <c r="F987" s="351">
        <v>27085.12</v>
      </c>
      <c r="G987" s="351">
        <v>1128.55</v>
      </c>
      <c r="H987" s="351">
        <v>0</v>
      </c>
      <c r="I987" s="894" t="s">
        <v>4999</v>
      </c>
      <c r="J987" s="894" t="s">
        <v>839</v>
      </c>
      <c r="K987" s="894" t="s">
        <v>1008</v>
      </c>
      <c r="L987" s="894" t="s">
        <v>874</v>
      </c>
      <c r="M987" s="894" t="s">
        <v>5000</v>
      </c>
      <c r="N987" s="894" t="s">
        <v>5007</v>
      </c>
      <c r="O987" s="894" t="s">
        <v>777</v>
      </c>
      <c r="P987" s="894" t="s">
        <v>5013</v>
      </c>
      <c r="Q987" s="894" t="s">
        <v>5003</v>
      </c>
      <c r="R987" s="894" t="s">
        <v>839</v>
      </c>
      <c r="S987" s="894" t="s">
        <v>779</v>
      </c>
      <c r="T987" s="894" t="s">
        <v>780</v>
      </c>
      <c r="U987" s="894" t="s">
        <v>781</v>
      </c>
      <c r="V987" s="894" t="s">
        <v>951</v>
      </c>
      <c r="W987" s="894" t="s">
        <v>4999</v>
      </c>
      <c r="X987" s="894" t="s">
        <v>5004</v>
      </c>
      <c r="AA987" s="894" t="s">
        <v>1012</v>
      </c>
    </row>
    <row r="988" hidden="1" spans="1:27">
      <c r="A988" s="894" t="s">
        <v>5014</v>
      </c>
      <c r="B988" s="894" t="s">
        <v>5015</v>
      </c>
      <c r="C988" s="894" t="s">
        <v>1402</v>
      </c>
      <c r="D988" s="894" t="s">
        <v>4998</v>
      </c>
      <c r="E988" s="351">
        <v>28213.67</v>
      </c>
      <c r="F988" s="351">
        <v>27085.12</v>
      </c>
      <c r="G988" s="351">
        <v>1128.55</v>
      </c>
      <c r="H988" s="351">
        <v>0</v>
      </c>
      <c r="I988" s="894" t="s">
        <v>4999</v>
      </c>
      <c r="J988" s="894" t="s">
        <v>839</v>
      </c>
      <c r="K988" s="894" t="s">
        <v>1008</v>
      </c>
      <c r="L988" s="894" t="s">
        <v>874</v>
      </c>
      <c r="M988" s="894" t="s">
        <v>5000</v>
      </c>
      <c r="N988" s="894" t="s">
        <v>5007</v>
      </c>
      <c r="O988" s="894" t="s">
        <v>777</v>
      </c>
      <c r="P988" s="894" t="s">
        <v>5013</v>
      </c>
      <c r="Q988" s="894" t="s">
        <v>5003</v>
      </c>
      <c r="R988" s="894" t="s">
        <v>839</v>
      </c>
      <c r="S988" s="894" t="s">
        <v>779</v>
      </c>
      <c r="T988" s="894" t="s">
        <v>780</v>
      </c>
      <c r="U988" s="894" t="s">
        <v>781</v>
      </c>
      <c r="V988" s="894" t="s">
        <v>951</v>
      </c>
      <c r="W988" s="894" t="s">
        <v>4999</v>
      </c>
      <c r="X988" s="894" t="s">
        <v>5004</v>
      </c>
      <c r="AA988" s="894" t="s">
        <v>1012</v>
      </c>
    </row>
    <row r="989" hidden="1" spans="1:27">
      <c r="A989" s="894" t="s">
        <v>5016</v>
      </c>
      <c r="B989" s="894" t="s">
        <v>5017</v>
      </c>
      <c r="C989" s="894" t="s">
        <v>1402</v>
      </c>
      <c r="D989" s="894" t="s">
        <v>4998</v>
      </c>
      <c r="E989" s="351">
        <v>28213.67</v>
      </c>
      <c r="F989" s="351">
        <v>27085.12</v>
      </c>
      <c r="G989" s="351">
        <v>1128.55</v>
      </c>
      <c r="H989" s="351">
        <v>0</v>
      </c>
      <c r="I989" s="894" t="s">
        <v>4999</v>
      </c>
      <c r="J989" s="894" t="s">
        <v>839</v>
      </c>
      <c r="K989" s="894" t="s">
        <v>1008</v>
      </c>
      <c r="L989" s="894" t="s">
        <v>874</v>
      </c>
      <c r="M989" s="894" t="s">
        <v>5000</v>
      </c>
      <c r="N989" s="894" t="s">
        <v>5007</v>
      </c>
      <c r="O989" s="894" t="s">
        <v>777</v>
      </c>
      <c r="P989" s="894" t="s">
        <v>5013</v>
      </c>
      <c r="Q989" s="894" t="s">
        <v>5003</v>
      </c>
      <c r="R989" s="894" t="s">
        <v>839</v>
      </c>
      <c r="S989" s="894" t="s">
        <v>779</v>
      </c>
      <c r="T989" s="894" t="s">
        <v>780</v>
      </c>
      <c r="U989" s="894" t="s">
        <v>781</v>
      </c>
      <c r="V989" s="894" t="s">
        <v>951</v>
      </c>
      <c r="W989" s="894" t="s">
        <v>4999</v>
      </c>
      <c r="X989" s="894" t="s">
        <v>5004</v>
      </c>
      <c r="AA989" s="894" t="s">
        <v>1012</v>
      </c>
    </row>
    <row r="990" spans="1:27">
      <c r="A990" s="894" t="s">
        <v>5018</v>
      </c>
      <c r="B990" s="894" t="s">
        <v>5019</v>
      </c>
      <c r="C990" s="894" t="s">
        <v>1402</v>
      </c>
      <c r="D990" s="894" t="s">
        <v>5020</v>
      </c>
      <c r="E990" s="351">
        <v>22222.22</v>
      </c>
      <c r="F990" s="351">
        <v>21333.33</v>
      </c>
      <c r="G990" s="351">
        <v>888.89</v>
      </c>
      <c r="H990" s="351">
        <v>0</v>
      </c>
      <c r="I990" s="894" t="s">
        <v>4999</v>
      </c>
      <c r="J990" s="894" t="s">
        <v>839</v>
      </c>
      <c r="K990" s="894" t="s">
        <v>1008</v>
      </c>
      <c r="L990" s="894" t="s">
        <v>874</v>
      </c>
      <c r="M990" s="894" t="s">
        <v>5000</v>
      </c>
      <c r="N990" s="894" t="s">
        <v>5007</v>
      </c>
      <c r="O990" s="894" t="s">
        <v>777</v>
      </c>
      <c r="P990" s="894" t="s">
        <v>5021</v>
      </c>
      <c r="Q990" s="894" t="s">
        <v>1286</v>
      </c>
      <c r="R990" s="894" t="s">
        <v>839</v>
      </c>
      <c r="S990" s="894" t="s">
        <v>779</v>
      </c>
      <c r="T990" s="894" t="s">
        <v>780</v>
      </c>
      <c r="U990" s="894" t="s">
        <v>781</v>
      </c>
      <c r="V990" s="894" t="s">
        <v>951</v>
      </c>
      <c r="W990" s="894" t="s">
        <v>4999</v>
      </c>
      <c r="X990" s="894" t="s">
        <v>5004</v>
      </c>
      <c r="AA990" s="894" t="s">
        <v>1012</v>
      </c>
    </row>
    <row r="991" spans="1:27">
      <c r="A991" s="894" t="s">
        <v>5022</v>
      </c>
      <c r="B991" s="894" t="s">
        <v>5023</v>
      </c>
      <c r="C991" s="894" t="s">
        <v>1402</v>
      </c>
      <c r="D991" s="894" t="s">
        <v>5020</v>
      </c>
      <c r="E991" s="351">
        <v>22222.22</v>
      </c>
      <c r="F991" s="351">
        <v>21333.33</v>
      </c>
      <c r="G991" s="351">
        <v>888.89</v>
      </c>
      <c r="H991" s="351">
        <v>0</v>
      </c>
      <c r="I991" s="894" t="s">
        <v>4999</v>
      </c>
      <c r="J991" s="894" t="s">
        <v>839</v>
      </c>
      <c r="K991" s="894" t="s">
        <v>1008</v>
      </c>
      <c r="L991" s="894" t="s">
        <v>874</v>
      </c>
      <c r="M991" s="894" t="s">
        <v>5000</v>
      </c>
      <c r="N991" s="894" t="s">
        <v>5007</v>
      </c>
      <c r="O991" s="894" t="s">
        <v>777</v>
      </c>
      <c r="P991" s="894" t="s">
        <v>5021</v>
      </c>
      <c r="Q991" s="894" t="s">
        <v>1286</v>
      </c>
      <c r="R991" s="894" t="s">
        <v>839</v>
      </c>
      <c r="S991" s="894" t="s">
        <v>779</v>
      </c>
      <c r="T991" s="894" t="s">
        <v>780</v>
      </c>
      <c r="U991" s="894" t="s">
        <v>781</v>
      </c>
      <c r="V991" s="894" t="s">
        <v>951</v>
      </c>
      <c r="W991" s="894" t="s">
        <v>4999</v>
      </c>
      <c r="X991" s="894" t="s">
        <v>5004</v>
      </c>
      <c r="AA991" s="894" t="s">
        <v>1012</v>
      </c>
    </row>
    <row r="992" spans="1:27">
      <c r="A992" s="894" t="s">
        <v>5024</v>
      </c>
      <c r="B992" s="894" t="s">
        <v>5025</v>
      </c>
      <c r="C992" s="894" t="s">
        <v>1389</v>
      </c>
      <c r="D992" s="894" t="s">
        <v>5020</v>
      </c>
      <c r="E992" s="351">
        <v>22222.23</v>
      </c>
      <c r="F992" s="351">
        <v>21333.34</v>
      </c>
      <c r="G992" s="351">
        <v>888.89</v>
      </c>
      <c r="H992" s="351">
        <v>0</v>
      </c>
      <c r="I992" s="894" t="s">
        <v>4999</v>
      </c>
      <c r="J992" s="894" t="s">
        <v>839</v>
      </c>
      <c r="K992" s="894" t="s">
        <v>1008</v>
      </c>
      <c r="L992" s="894" t="s">
        <v>874</v>
      </c>
      <c r="M992" s="894" t="s">
        <v>5000</v>
      </c>
      <c r="N992" s="894" t="s">
        <v>5007</v>
      </c>
      <c r="O992" s="894" t="s">
        <v>777</v>
      </c>
      <c r="P992" s="894" t="s">
        <v>5026</v>
      </c>
      <c r="Q992" s="894" t="s">
        <v>1286</v>
      </c>
      <c r="R992" s="894" t="s">
        <v>839</v>
      </c>
      <c r="S992" s="894" t="s">
        <v>779</v>
      </c>
      <c r="T992" s="894" t="s">
        <v>780</v>
      </c>
      <c r="U992" s="894" t="s">
        <v>781</v>
      </c>
      <c r="V992" s="894" t="s">
        <v>951</v>
      </c>
      <c r="W992" s="894" t="s">
        <v>4999</v>
      </c>
      <c r="X992" s="894" t="s">
        <v>5004</v>
      </c>
      <c r="AA992" s="894" t="s">
        <v>1012</v>
      </c>
    </row>
    <row r="993" spans="1:27">
      <c r="A993" s="894" t="s">
        <v>5027</v>
      </c>
      <c r="B993" s="894" t="s">
        <v>5028</v>
      </c>
      <c r="C993" s="894" t="s">
        <v>1402</v>
      </c>
      <c r="D993" s="894" t="s">
        <v>5029</v>
      </c>
      <c r="E993" s="351">
        <v>41068.38</v>
      </c>
      <c r="F993" s="351">
        <v>39425.64</v>
      </c>
      <c r="G993" s="351">
        <v>1642.74</v>
      </c>
      <c r="H993" s="351">
        <v>0</v>
      </c>
      <c r="I993" s="894" t="s">
        <v>4999</v>
      </c>
      <c r="J993" s="894" t="s">
        <v>839</v>
      </c>
      <c r="K993" s="894" t="s">
        <v>1008</v>
      </c>
      <c r="L993" s="894" t="s">
        <v>874</v>
      </c>
      <c r="M993" s="894" t="s">
        <v>5000</v>
      </c>
      <c r="N993" s="894" t="s">
        <v>5007</v>
      </c>
      <c r="O993" s="894" t="s">
        <v>777</v>
      </c>
      <c r="P993" s="894" t="s">
        <v>5030</v>
      </c>
      <c r="Q993" s="894" t="s">
        <v>5031</v>
      </c>
      <c r="R993" s="894" t="s">
        <v>839</v>
      </c>
      <c r="S993" s="894" t="s">
        <v>779</v>
      </c>
      <c r="T993" s="894" t="s">
        <v>780</v>
      </c>
      <c r="U993" s="894" t="s">
        <v>781</v>
      </c>
      <c r="V993" s="894" t="s">
        <v>951</v>
      </c>
      <c r="W993" s="894" t="s">
        <v>4999</v>
      </c>
      <c r="X993" s="894" t="s">
        <v>5004</v>
      </c>
      <c r="AA993" s="894" t="s">
        <v>1012</v>
      </c>
    </row>
    <row r="994" spans="1:27">
      <c r="A994" s="894" t="s">
        <v>5032</v>
      </c>
      <c r="B994" s="894" t="s">
        <v>5033</v>
      </c>
      <c r="C994" s="894" t="s">
        <v>1402</v>
      </c>
      <c r="D994" s="894" t="s">
        <v>5034</v>
      </c>
      <c r="E994" s="351">
        <v>41068.38</v>
      </c>
      <c r="F994" s="351">
        <v>39425.64</v>
      </c>
      <c r="G994" s="351">
        <v>1642.74</v>
      </c>
      <c r="H994" s="351">
        <v>0</v>
      </c>
      <c r="I994" s="894" t="s">
        <v>4999</v>
      </c>
      <c r="J994" s="894" t="s">
        <v>839</v>
      </c>
      <c r="K994" s="894" t="s">
        <v>1008</v>
      </c>
      <c r="L994" s="894" t="s">
        <v>874</v>
      </c>
      <c r="M994" s="894" t="s">
        <v>5000</v>
      </c>
      <c r="N994" s="894" t="s">
        <v>5007</v>
      </c>
      <c r="O994" s="894" t="s">
        <v>777</v>
      </c>
      <c r="P994" s="894" t="s">
        <v>5030</v>
      </c>
      <c r="Q994" s="894" t="s">
        <v>5031</v>
      </c>
      <c r="R994" s="894" t="s">
        <v>839</v>
      </c>
      <c r="S994" s="894" t="s">
        <v>779</v>
      </c>
      <c r="T994" s="894" t="s">
        <v>780</v>
      </c>
      <c r="U994" s="894" t="s">
        <v>781</v>
      </c>
      <c r="V994" s="894" t="s">
        <v>951</v>
      </c>
      <c r="W994" s="894" t="s">
        <v>4999</v>
      </c>
      <c r="X994" s="894" t="s">
        <v>5004</v>
      </c>
      <c r="AA994" s="894" t="s">
        <v>1012</v>
      </c>
    </row>
    <row r="995" spans="1:27">
      <c r="A995" s="894" t="s">
        <v>5035</v>
      </c>
      <c r="B995" s="894" t="s">
        <v>5036</v>
      </c>
      <c r="C995" s="894" t="s">
        <v>1402</v>
      </c>
      <c r="D995" s="894" t="s">
        <v>5034</v>
      </c>
      <c r="E995" s="351">
        <v>41068.38</v>
      </c>
      <c r="F995" s="351">
        <v>39425.64</v>
      </c>
      <c r="G995" s="351">
        <v>1642.74</v>
      </c>
      <c r="H995" s="351">
        <v>0</v>
      </c>
      <c r="I995" s="894" t="s">
        <v>4999</v>
      </c>
      <c r="J995" s="894" t="s">
        <v>839</v>
      </c>
      <c r="K995" s="894" t="s">
        <v>1008</v>
      </c>
      <c r="L995" s="894" t="s">
        <v>874</v>
      </c>
      <c r="M995" s="894" t="s">
        <v>5000</v>
      </c>
      <c r="N995" s="894" t="s">
        <v>5007</v>
      </c>
      <c r="O995" s="894" t="s">
        <v>777</v>
      </c>
      <c r="P995" s="894" t="s">
        <v>5030</v>
      </c>
      <c r="Q995" s="894" t="s">
        <v>5031</v>
      </c>
      <c r="R995" s="894" t="s">
        <v>839</v>
      </c>
      <c r="S995" s="894" t="s">
        <v>779</v>
      </c>
      <c r="T995" s="894" t="s">
        <v>780</v>
      </c>
      <c r="U995" s="894" t="s">
        <v>781</v>
      </c>
      <c r="V995" s="894" t="s">
        <v>951</v>
      </c>
      <c r="W995" s="894" t="s">
        <v>4999</v>
      </c>
      <c r="X995" s="894" t="s">
        <v>5004</v>
      </c>
      <c r="AA995" s="894" t="s">
        <v>1012</v>
      </c>
    </row>
    <row r="996" spans="1:27">
      <c r="A996" s="894" t="s">
        <v>5037</v>
      </c>
      <c r="B996" s="894" t="s">
        <v>5038</v>
      </c>
      <c r="C996" s="894" t="s">
        <v>1402</v>
      </c>
      <c r="D996" s="894" t="s">
        <v>5034</v>
      </c>
      <c r="E996" s="351">
        <v>41068.38</v>
      </c>
      <c r="F996" s="351">
        <v>39425.64</v>
      </c>
      <c r="G996" s="351">
        <v>1642.74</v>
      </c>
      <c r="H996" s="351">
        <v>0</v>
      </c>
      <c r="I996" s="894" t="s">
        <v>4999</v>
      </c>
      <c r="J996" s="894" t="s">
        <v>839</v>
      </c>
      <c r="K996" s="894" t="s">
        <v>1008</v>
      </c>
      <c r="L996" s="894" t="s">
        <v>874</v>
      </c>
      <c r="M996" s="894" t="s">
        <v>5000</v>
      </c>
      <c r="N996" s="894" t="s">
        <v>5007</v>
      </c>
      <c r="O996" s="894" t="s">
        <v>777</v>
      </c>
      <c r="P996" s="894" t="s">
        <v>5030</v>
      </c>
      <c r="Q996" s="894" t="s">
        <v>5031</v>
      </c>
      <c r="R996" s="894" t="s">
        <v>839</v>
      </c>
      <c r="S996" s="894" t="s">
        <v>779</v>
      </c>
      <c r="T996" s="894" t="s">
        <v>780</v>
      </c>
      <c r="U996" s="894" t="s">
        <v>781</v>
      </c>
      <c r="V996" s="894" t="s">
        <v>951</v>
      </c>
      <c r="W996" s="894" t="s">
        <v>4999</v>
      </c>
      <c r="X996" s="894" t="s">
        <v>5004</v>
      </c>
      <c r="AA996" s="894" t="s">
        <v>1012</v>
      </c>
    </row>
    <row r="997" spans="1:27">
      <c r="A997" s="894" t="s">
        <v>5039</v>
      </c>
      <c r="B997" s="894" t="s">
        <v>5040</v>
      </c>
      <c r="C997" s="894" t="s">
        <v>1402</v>
      </c>
      <c r="D997" s="894" t="s">
        <v>5034</v>
      </c>
      <c r="E997" s="351">
        <v>41068.37</v>
      </c>
      <c r="F997" s="351">
        <v>39425.64</v>
      </c>
      <c r="G997" s="351">
        <v>1642.73</v>
      </c>
      <c r="H997" s="351">
        <v>0</v>
      </c>
      <c r="I997" s="894" t="s">
        <v>4999</v>
      </c>
      <c r="J997" s="894" t="s">
        <v>839</v>
      </c>
      <c r="K997" s="894" t="s">
        <v>1008</v>
      </c>
      <c r="L997" s="894" t="s">
        <v>874</v>
      </c>
      <c r="M997" s="894" t="s">
        <v>5000</v>
      </c>
      <c r="N997" s="894" t="s">
        <v>5007</v>
      </c>
      <c r="O997" s="894" t="s">
        <v>777</v>
      </c>
      <c r="P997" s="894" t="s">
        <v>5030</v>
      </c>
      <c r="Q997" s="894" t="s">
        <v>5041</v>
      </c>
      <c r="R997" s="894" t="s">
        <v>839</v>
      </c>
      <c r="S997" s="894" t="s">
        <v>779</v>
      </c>
      <c r="T997" s="894" t="s">
        <v>780</v>
      </c>
      <c r="U997" s="894" t="s">
        <v>781</v>
      </c>
      <c r="V997" s="894" t="s">
        <v>951</v>
      </c>
      <c r="W997" s="894" t="s">
        <v>4999</v>
      </c>
      <c r="X997" s="894" t="s">
        <v>5004</v>
      </c>
      <c r="AA997" s="894" t="s">
        <v>1012</v>
      </c>
    </row>
    <row r="998" spans="1:27">
      <c r="A998" s="894" t="s">
        <v>5042</v>
      </c>
      <c r="B998" s="894" t="s">
        <v>5043</v>
      </c>
      <c r="C998" s="894" t="s">
        <v>1402</v>
      </c>
      <c r="D998" s="894" t="s">
        <v>5034</v>
      </c>
      <c r="E998" s="351">
        <v>41068.37</v>
      </c>
      <c r="F998" s="351">
        <v>39425.64</v>
      </c>
      <c r="G998" s="351">
        <v>1642.73</v>
      </c>
      <c r="H998" s="351">
        <v>0</v>
      </c>
      <c r="I998" s="894" t="s">
        <v>4999</v>
      </c>
      <c r="J998" s="894" t="s">
        <v>839</v>
      </c>
      <c r="K998" s="894" t="s">
        <v>1008</v>
      </c>
      <c r="L998" s="894" t="s">
        <v>874</v>
      </c>
      <c r="M998" s="894" t="s">
        <v>5000</v>
      </c>
      <c r="N998" s="894" t="s">
        <v>5007</v>
      </c>
      <c r="O998" s="894" t="s">
        <v>777</v>
      </c>
      <c r="P998" s="894" t="s">
        <v>5030</v>
      </c>
      <c r="Q998" s="894" t="s">
        <v>5041</v>
      </c>
      <c r="R998" s="894" t="s">
        <v>839</v>
      </c>
      <c r="S998" s="894" t="s">
        <v>779</v>
      </c>
      <c r="T998" s="894" t="s">
        <v>780</v>
      </c>
      <c r="U998" s="894" t="s">
        <v>781</v>
      </c>
      <c r="V998" s="894" t="s">
        <v>951</v>
      </c>
      <c r="W998" s="894" t="s">
        <v>4999</v>
      </c>
      <c r="X998" s="894" t="s">
        <v>5004</v>
      </c>
      <c r="AA998" s="894" t="s">
        <v>1012</v>
      </c>
    </row>
    <row r="999" hidden="1" spans="1:27">
      <c r="A999" s="894" t="s">
        <v>5044</v>
      </c>
      <c r="B999" s="894" t="s">
        <v>5045</v>
      </c>
      <c r="C999" s="894" t="s">
        <v>631</v>
      </c>
      <c r="D999" s="894" t="s">
        <v>5046</v>
      </c>
      <c r="E999" s="351">
        <v>4615.38</v>
      </c>
      <c r="F999" s="351">
        <v>4430.76</v>
      </c>
      <c r="G999" s="351">
        <v>100</v>
      </c>
      <c r="H999" s="351">
        <v>84.62</v>
      </c>
      <c r="I999" s="894" t="s">
        <v>5047</v>
      </c>
      <c r="J999" s="894" t="s">
        <v>773</v>
      </c>
      <c r="K999" s="894" t="s">
        <v>631</v>
      </c>
      <c r="L999" s="894" t="s">
        <v>5048</v>
      </c>
      <c r="M999" s="894" t="s">
        <v>5049</v>
      </c>
      <c r="N999" s="894" t="s">
        <v>5050</v>
      </c>
      <c r="O999" s="894" t="s">
        <v>777</v>
      </c>
      <c r="P999" s="894" t="s">
        <v>777</v>
      </c>
      <c r="Q999" s="894" t="s">
        <v>4066</v>
      </c>
      <c r="R999" s="894" t="s">
        <v>773</v>
      </c>
      <c r="S999" s="894" t="s">
        <v>779</v>
      </c>
      <c r="T999" s="894" t="s">
        <v>780</v>
      </c>
      <c r="U999" s="894" t="s">
        <v>781</v>
      </c>
      <c r="V999" s="894" t="s">
        <v>951</v>
      </c>
      <c r="W999" s="894" t="s">
        <v>5047</v>
      </c>
      <c r="X999" s="894" t="s">
        <v>5051</v>
      </c>
      <c r="AA999" s="894" t="s">
        <v>967</v>
      </c>
    </row>
    <row r="1000" spans="1:27">
      <c r="A1000" s="894" t="s">
        <v>5052</v>
      </c>
      <c r="B1000" s="894" t="s">
        <v>5053</v>
      </c>
      <c r="C1000" s="894" t="s">
        <v>5054</v>
      </c>
      <c r="D1000" s="894" t="s">
        <v>5055</v>
      </c>
      <c r="E1000" s="351">
        <v>2649.57</v>
      </c>
      <c r="F1000" s="351">
        <v>2543.59</v>
      </c>
      <c r="G1000" s="351">
        <v>105.98</v>
      </c>
      <c r="H1000" s="351">
        <v>0</v>
      </c>
      <c r="I1000" s="894" t="s">
        <v>5056</v>
      </c>
      <c r="J1000" s="894" t="s">
        <v>839</v>
      </c>
      <c r="K1000" s="894" t="s">
        <v>840</v>
      </c>
      <c r="L1000" s="894" t="s">
        <v>841</v>
      </c>
      <c r="M1000" s="894" t="s">
        <v>4983</v>
      </c>
      <c r="N1000" s="894" t="s">
        <v>5057</v>
      </c>
      <c r="O1000" s="894" t="s">
        <v>777</v>
      </c>
      <c r="P1000" s="894" t="s">
        <v>5058</v>
      </c>
      <c r="Q1000" s="894" t="s">
        <v>2091</v>
      </c>
      <c r="R1000" s="894" t="s">
        <v>839</v>
      </c>
      <c r="S1000" s="894" t="s">
        <v>779</v>
      </c>
      <c r="T1000" s="894" t="s">
        <v>780</v>
      </c>
      <c r="U1000" s="894" t="s">
        <v>781</v>
      </c>
      <c r="V1000" s="894" t="s">
        <v>951</v>
      </c>
      <c r="W1000" s="894" t="s">
        <v>5056</v>
      </c>
      <c r="X1000" s="894" t="s">
        <v>5059</v>
      </c>
      <c r="AA1000" s="894" t="s">
        <v>844</v>
      </c>
    </row>
    <row r="1001" spans="1:27">
      <c r="A1001" s="894" t="s">
        <v>5060</v>
      </c>
      <c r="B1001" s="894" t="s">
        <v>5061</v>
      </c>
      <c r="C1001" s="894" t="s">
        <v>3949</v>
      </c>
      <c r="D1001" s="894" t="s">
        <v>4726</v>
      </c>
      <c r="E1001" s="351">
        <v>44444.44</v>
      </c>
      <c r="F1001" s="351">
        <v>42666.66</v>
      </c>
      <c r="G1001" s="351">
        <v>1777.78</v>
      </c>
      <c r="H1001" s="351">
        <v>0</v>
      </c>
      <c r="I1001" s="894" t="s">
        <v>5062</v>
      </c>
      <c r="J1001" s="894" t="s">
        <v>839</v>
      </c>
      <c r="K1001" s="894" t="s">
        <v>5063</v>
      </c>
      <c r="L1001" s="894" t="s">
        <v>958</v>
      </c>
      <c r="M1001" s="894" t="s">
        <v>5064</v>
      </c>
      <c r="N1001" s="894" t="s">
        <v>5065</v>
      </c>
      <c r="O1001" s="894" t="s">
        <v>777</v>
      </c>
      <c r="P1001" s="894" t="s">
        <v>5066</v>
      </c>
      <c r="Q1001" s="894" t="s">
        <v>5067</v>
      </c>
      <c r="R1001" s="894" t="s">
        <v>839</v>
      </c>
      <c r="S1001" s="894" t="s">
        <v>779</v>
      </c>
      <c r="T1001" s="894" t="s">
        <v>780</v>
      </c>
      <c r="U1001" s="894" t="s">
        <v>781</v>
      </c>
      <c r="V1001" s="894" t="s">
        <v>951</v>
      </c>
      <c r="W1001" s="894" t="s">
        <v>5062</v>
      </c>
      <c r="X1001" s="894" t="s">
        <v>5068</v>
      </c>
      <c r="AA1001" s="894" t="s">
        <v>5069</v>
      </c>
    </row>
    <row r="1002" spans="1:27">
      <c r="A1002" s="894" t="s">
        <v>5070</v>
      </c>
      <c r="B1002" s="894" t="s">
        <v>5071</v>
      </c>
      <c r="C1002" s="894" t="s">
        <v>3949</v>
      </c>
      <c r="D1002" s="894" t="s">
        <v>4726</v>
      </c>
      <c r="E1002" s="351">
        <v>44444.45</v>
      </c>
      <c r="F1002" s="351">
        <v>42666.67</v>
      </c>
      <c r="G1002" s="351">
        <v>1777.78</v>
      </c>
      <c r="H1002" s="351">
        <v>0</v>
      </c>
      <c r="I1002" s="894" t="s">
        <v>5062</v>
      </c>
      <c r="J1002" s="894" t="s">
        <v>839</v>
      </c>
      <c r="K1002" s="894" t="s">
        <v>5063</v>
      </c>
      <c r="L1002" s="894" t="s">
        <v>958</v>
      </c>
      <c r="M1002" s="894" t="s">
        <v>5064</v>
      </c>
      <c r="N1002" s="894" t="s">
        <v>5065</v>
      </c>
      <c r="O1002" s="894" t="s">
        <v>777</v>
      </c>
      <c r="P1002" s="894" t="s">
        <v>5072</v>
      </c>
      <c r="Q1002" s="894" t="s">
        <v>5067</v>
      </c>
      <c r="R1002" s="894" t="s">
        <v>839</v>
      </c>
      <c r="S1002" s="894" t="s">
        <v>779</v>
      </c>
      <c r="T1002" s="894" t="s">
        <v>780</v>
      </c>
      <c r="U1002" s="894" t="s">
        <v>781</v>
      </c>
      <c r="V1002" s="894" t="s">
        <v>951</v>
      </c>
      <c r="W1002" s="894" t="s">
        <v>5062</v>
      </c>
      <c r="X1002" s="894" t="s">
        <v>5068</v>
      </c>
      <c r="AA1002" s="894" t="s">
        <v>5069</v>
      </c>
    </row>
    <row r="1003" spans="1:27">
      <c r="A1003" s="894" t="s">
        <v>5073</v>
      </c>
      <c r="B1003" s="894" t="s">
        <v>5074</v>
      </c>
      <c r="C1003" s="894" t="s">
        <v>5075</v>
      </c>
      <c r="D1003" s="894" t="s">
        <v>5076</v>
      </c>
      <c r="E1003" s="351">
        <v>184615.38</v>
      </c>
      <c r="F1003" s="351">
        <v>177230.76</v>
      </c>
      <c r="G1003" s="351">
        <v>7384.62</v>
      </c>
      <c r="H1003" s="351">
        <v>0</v>
      </c>
      <c r="I1003" s="894" t="s">
        <v>5062</v>
      </c>
      <c r="J1003" s="894" t="s">
        <v>839</v>
      </c>
      <c r="K1003" s="894" t="s">
        <v>1008</v>
      </c>
      <c r="L1003" s="894" t="s">
        <v>874</v>
      </c>
      <c r="M1003" s="894" t="s">
        <v>874</v>
      </c>
      <c r="N1003" s="894" t="s">
        <v>5077</v>
      </c>
      <c r="O1003" s="894" t="s">
        <v>777</v>
      </c>
      <c r="P1003" s="894" t="s">
        <v>5078</v>
      </c>
      <c r="Q1003" s="894" t="s">
        <v>5079</v>
      </c>
      <c r="R1003" s="894" t="s">
        <v>839</v>
      </c>
      <c r="S1003" s="894" t="s">
        <v>779</v>
      </c>
      <c r="T1003" s="894" t="s">
        <v>780</v>
      </c>
      <c r="U1003" s="894" t="s">
        <v>781</v>
      </c>
      <c r="V1003" s="894" t="s">
        <v>951</v>
      </c>
      <c r="W1003" s="894" t="s">
        <v>5062</v>
      </c>
      <c r="X1003" s="894" t="s">
        <v>5080</v>
      </c>
      <c r="AA1003" s="894" t="s">
        <v>1012</v>
      </c>
    </row>
    <row r="1004" spans="1:27">
      <c r="A1004" s="894" t="s">
        <v>5081</v>
      </c>
      <c r="B1004" s="894" t="s">
        <v>5082</v>
      </c>
      <c r="C1004" s="894" t="s">
        <v>5075</v>
      </c>
      <c r="D1004" s="894" t="s">
        <v>5076</v>
      </c>
      <c r="E1004" s="351">
        <v>184615.39</v>
      </c>
      <c r="F1004" s="351">
        <v>177230.77</v>
      </c>
      <c r="G1004" s="351">
        <v>7384.62</v>
      </c>
      <c r="H1004" s="351">
        <v>0</v>
      </c>
      <c r="I1004" s="894" t="s">
        <v>5062</v>
      </c>
      <c r="J1004" s="894" t="s">
        <v>839</v>
      </c>
      <c r="K1004" s="894" t="s">
        <v>1008</v>
      </c>
      <c r="L1004" s="894" t="s">
        <v>874</v>
      </c>
      <c r="M1004" s="894" t="s">
        <v>874</v>
      </c>
      <c r="N1004" s="894" t="s">
        <v>5077</v>
      </c>
      <c r="O1004" s="894" t="s">
        <v>777</v>
      </c>
      <c r="P1004" s="894" t="s">
        <v>5083</v>
      </c>
      <c r="Q1004" s="894" t="s">
        <v>5079</v>
      </c>
      <c r="R1004" s="894" t="s">
        <v>839</v>
      </c>
      <c r="S1004" s="894" t="s">
        <v>779</v>
      </c>
      <c r="T1004" s="894" t="s">
        <v>780</v>
      </c>
      <c r="U1004" s="894" t="s">
        <v>781</v>
      </c>
      <c r="V1004" s="894" t="s">
        <v>951</v>
      </c>
      <c r="W1004" s="894" t="s">
        <v>5062</v>
      </c>
      <c r="X1004" s="894" t="s">
        <v>5080</v>
      </c>
      <c r="AA1004" s="894" t="s">
        <v>1012</v>
      </c>
    </row>
    <row r="1005" spans="1:27">
      <c r="A1005" s="894" t="s">
        <v>5084</v>
      </c>
      <c r="B1005" s="894" t="s">
        <v>5085</v>
      </c>
      <c r="C1005" s="894" t="s">
        <v>5086</v>
      </c>
      <c r="D1005" s="894" t="s">
        <v>5087</v>
      </c>
      <c r="E1005" s="351">
        <v>41880.34</v>
      </c>
      <c r="F1005" s="351">
        <v>40205.13</v>
      </c>
      <c r="G1005" s="351">
        <v>1675.21</v>
      </c>
      <c r="H1005" s="351">
        <v>0</v>
      </c>
      <c r="I1005" s="894" t="s">
        <v>5062</v>
      </c>
      <c r="J1005" s="894" t="s">
        <v>839</v>
      </c>
      <c r="K1005" s="894" t="s">
        <v>1008</v>
      </c>
      <c r="L1005" s="894" t="s">
        <v>874</v>
      </c>
      <c r="M1005" s="894" t="s">
        <v>874</v>
      </c>
      <c r="N1005" s="894" t="s">
        <v>5088</v>
      </c>
      <c r="O1005" s="894" t="s">
        <v>777</v>
      </c>
      <c r="P1005" s="894" t="s">
        <v>5089</v>
      </c>
      <c r="Q1005" s="894" t="s">
        <v>2473</v>
      </c>
      <c r="R1005" s="894" t="s">
        <v>839</v>
      </c>
      <c r="S1005" s="894" t="s">
        <v>779</v>
      </c>
      <c r="T1005" s="894" t="s">
        <v>780</v>
      </c>
      <c r="U1005" s="894" t="s">
        <v>781</v>
      </c>
      <c r="V1005" s="894" t="s">
        <v>951</v>
      </c>
      <c r="W1005" s="894" t="s">
        <v>5062</v>
      </c>
      <c r="X1005" s="894" t="s">
        <v>5080</v>
      </c>
      <c r="AA1005" s="894" t="s">
        <v>1012</v>
      </c>
    </row>
    <row r="1006" spans="1:27">
      <c r="A1006" s="894" t="s">
        <v>5090</v>
      </c>
      <c r="B1006" s="894" t="s">
        <v>5091</v>
      </c>
      <c r="C1006" s="894" t="s">
        <v>5086</v>
      </c>
      <c r="D1006" s="894" t="s">
        <v>5087</v>
      </c>
      <c r="E1006" s="351">
        <v>41880.34</v>
      </c>
      <c r="F1006" s="351">
        <v>40205.13</v>
      </c>
      <c r="G1006" s="351">
        <v>1675.21</v>
      </c>
      <c r="H1006" s="351">
        <v>0</v>
      </c>
      <c r="I1006" s="894" t="s">
        <v>5062</v>
      </c>
      <c r="J1006" s="894" t="s">
        <v>839</v>
      </c>
      <c r="K1006" s="894" t="s">
        <v>1008</v>
      </c>
      <c r="L1006" s="894" t="s">
        <v>874</v>
      </c>
      <c r="M1006" s="894" t="s">
        <v>874</v>
      </c>
      <c r="N1006" s="894" t="s">
        <v>5088</v>
      </c>
      <c r="O1006" s="894" t="s">
        <v>777</v>
      </c>
      <c r="P1006" s="894" t="s">
        <v>5089</v>
      </c>
      <c r="Q1006" s="894" t="s">
        <v>2473</v>
      </c>
      <c r="R1006" s="894" t="s">
        <v>839</v>
      </c>
      <c r="S1006" s="894" t="s">
        <v>779</v>
      </c>
      <c r="T1006" s="894" t="s">
        <v>780</v>
      </c>
      <c r="U1006" s="894" t="s">
        <v>781</v>
      </c>
      <c r="V1006" s="894" t="s">
        <v>951</v>
      </c>
      <c r="W1006" s="894" t="s">
        <v>5062</v>
      </c>
      <c r="X1006" s="894" t="s">
        <v>5080</v>
      </c>
      <c r="AA1006" s="894" t="s">
        <v>1012</v>
      </c>
    </row>
    <row r="1007" spans="1:27">
      <c r="A1007" s="894" t="s">
        <v>5092</v>
      </c>
      <c r="B1007" s="894" t="s">
        <v>5093</v>
      </c>
      <c r="C1007" s="894" t="s">
        <v>5094</v>
      </c>
      <c r="D1007" s="894" t="s">
        <v>5095</v>
      </c>
      <c r="E1007" s="351">
        <v>43047.01</v>
      </c>
      <c r="F1007" s="351">
        <v>41325.13</v>
      </c>
      <c r="G1007" s="351">
        <v>1721.88</v>
      </c>
      <c r="H1007" s="351">
        <v>0</v>
      </c>
      <c r="I1007" s="894" t="s">
        <v>5062</v>
      </c>
      <c r="J1007" s="894" t="s">
        <v>839</v>
      </c>
      <c r="K1007" s="894" t="s">
        <v>1114</v>
      </c>
      <c r="L1007" s="894" t="s">
        <v>874</v>
      </c>
      <c r="M1007" s="894" t="s">
        <v>874</v>
      </c>
      <c r="N1007" s="894" t="s">
        <v>5096</v>
      </c>
      <c r="O1007" s="894" t="s">
        <v>777</v>
      </c>
      <c r="P1007" s="894" t="s">
        <v>5097</v>
      </c>
      <c r="Q1007" s="894" t="s">
        <v>5098</v>
      </c>
      <c r="R1007" s="894" t="s">
        <v>839</v>
      </c>
      <c r="S1007" s="894" t="s">
        <v>779</v>
      </c>
      <c r="T1007" s="894" t="s">
        <v>780</v>
      </c>
      <c r="U1007" s="894" t="s">
        <v>781</v>
      </c>
      <c r="V1007" s="894" t="s">
        <v>951</v>
      </c>
      <c r="W1007" s="894" t="s">
        <v>5062</v>
      </c>
      <c r="X1007" s="894" t="s">
        <v>5099</v>
      </c>
      <c r="AA1007" s="894" t="s">
        <v>1116</v>
      </c>
    </row>
    <row r="1008" spans="1:27">
      <c r="A1008" s="894" t="s">
        <v>5100</v>
      </c>
      <c r="B1008" s="894" t="s">
        <v>5101</v>
      </c>
      <c r="C1008" s="894" t="s">
        <v>5102</v>
      </c>
      <c r="D1008" s="894" t="s">
        <v>4726</v>
      </c>
      <c r="E1008" s="351">
        <v>44444.44</v>
      </c>
      <c r="F1008" s="351">
        <v>42666.66</v>
      </c>
      <c r="G1008" s="351">
        <v>1777.78</v>
      </c>
      <c r="H1008" s="351">
        <v>0</v>
      </c>
      <c r="I1008" s="894" t="s">
        <v>5062</v>
      </c>
      <c r="J1008" s="894" t="s">
        <v>839</v>
      </c>
      <c r="K1008" s="894" t="s">
        <v>1025</v>
      </c>
      <c r="L1008" s="894" t="s">
        <v>958</v>
      </c>
      <c r="M1008" s="894" t="s">
        <v>5103</v>
      </c>
      <c r="N1008" s="894" t="s">
        <v>5104</v>
      </c>
      <c r="O1008" s="894" t="s">
        <v>777</v>
      </c>
      <c r="P1008" s="894" t="s">
        <v>5066</v>
      </c>
      <c r="Q1008" s="894" t="s">
        <v>5067</v>
      </c>
      <c r="R1008" s="894" t="s">
        <v>839</v>
      </c>
      <c r="S1008" s="894" t="s">
        <v>779</v>
      </c>
      <c r="T1008" s="894" t="s">
        <v>780</v>
      </c>
      <c r="U1008" s="894" t="s">
        <v>781</v>
      </c>
      <c r="V1008" s="894" t="s">
        <v>951</v>
      </c>
      <c r="W1008" s="894" t="s">
        <v>5062</v>
      </c>
      <c r="X1008" s="894" t="s">
        <v>5105</v>
      </c>
      <c r="AA1008" s="894" t="s">
        <v>1029</v>
      </c>
    </row>
    <row r="1009" spans="1:27">
      <c r="A1009" s="894" t="s">
        <v>5106</v>
      </c>
      <c r="B1009" s="894" t="s">
        <v>5107</v>
      </c>
      <c r="C1009" s="894" t="s">
        <v>5102</v>
      </c>
      <c r="D1009" s="894" t="s">
        <v>4726</v>
      </c>
      <c r="E1009" s="351">
        <v>44444.45</v>
      </c>
      <c r="F1009" s="351">
        <v>42666.67</v>
      </c>
      <c r="G1009" s="351">
        <v>1777.78</v>
      </c>
      <c r="H1009" s="351">
        <v>0</v>
      </c>
      <c r="I1009" s="894" t="s">
        <v>5062</v>
      </c>
      <c r="J1009" s="894" t="s">
        <v>839</v>
      </c>
      <c r="K1009" s="894" t="s">
        <v>1025</v>
      </c>
      <c r="L1009" s="894" t="s">
        <v>958</v>
      </c>
      <c r="M1009" s="894" t="s">
        <v>5103</v>
      </c>
      <c r="N1009" s="894" t="s">
        <v>5104</v>
      </c>
      <c r="O1009" s="894" t="s">
        <v>777</v>
      </c>
      <c r="P1009" s="894" t="s">
        <v>5072</v>
      </c>
      <c r="Q1009" s="894" t="s">
        <v>5067</v>
      </c>
      <c r="R1009" s="894" t="s">
        <v>839</v>
      </c>
      <c r="S1009" s="894" t="s">
        <v>779</v>
      </c>
      <c r="T1009" s="894" t="s">
        <v>780</v>
      </c>
      <c r="U1009" s="894" t="s">
        <v>781</v>
      </c>
      <c r="V1009" s="894" t="s">
        <v>951</v>
      </c>
      <c r="W1009" s="894" t="s">
        <v>5062</v>
      </c>
      <c r="X1009" s="894" t="s">
        <v>5105</v>
      </c>
      <c r="AA1009" s="894" t="s">
        <v>1029</v>
      </c>
    </row>
    <row r="1010" spans="1:27">
      <c r="A1010" s="894" t="s">
        <v>5108</v>
      </c>
      <c r="B1010" s="894" t="s">
        <v>5109</v>
      </c>
      <c r="C1010" s="894" t="s">
        <v>3981</v>
      </c>
      <c r="D1010" s="894" t="s">
        <v>5110</v>
      </c>
      <c r="E1010" s="351">
        <v>9888.89</v>
      </c>
      <c r="F1010" s="351">
        <v>9493.33</v>
      </c>
      <c r="G1010" s="351">
        <v>395.56</v>
      </c>
      <c r="H1010" s="351">
        <v>0</v>
      </c>
      <c r="I1010" s="894" t="s">
        <v>5062</v>
      </c>
      <c r="J1010" s="894" t="s">
        <v>839</v>
      </c>
      <c r="K1010" s="894" t="s">
        <v>1025</v>
      </c>
      <c r="L1010" s="894" t="s">
        <v>958</v>
      </c>
      <c r="M1010" s="894" t="s">
        <v>5103</v>
      </c>
      <c r="N1010" s="894" t="s">
        <v>5111</v>
      </c>
      <c r="O1010" s="894" t="s">
        <v>777</v>
      </c>
      <c r="P1010" s="894" t="s">
        <v>5112</v>
      </c>
      <c r="Q1010" s="894" t="s">
        <v>5113</v>
      </c>
      <c r="R1010" s="894" t="s">
        <v>839</v>
      </c>
      <c r="S1010" s="894" t="s">
        <v>779</v>
      </c>
      <c r="T1010" s="894" t="s">
        <v>780</v>
      </c>
      <c r="U1010" s="894" t="s">
        <v>781</v>
      </c>
      <c r="V1010" s="894" t="s">
        <v>951</v>
      </c>
      <c r="W1010" s="894" t="s">
        <v>5062</v>
      </c>
      <c r="X1010" s="894" t="s">
        <v>5114</v>
      </c>
      <c r="AA1010" s="894" t="s">
        <v>1029</v>
      </c>
    </row>
    <row r="1011" spans="1:27">
      <c r="A1011" s="894" t="s">
        <v>5115</v>
      </c>
      <c r="B1011" s="894" t="s">
        <v>5116</v>
      </c>
      <c r="C1011" s="894" t="s">
        <v>3981</v>
      </c>
      <c r="D1011" s="894" t="s">
        <v>5110</v>
      </c>
      <c r="E1011" s="351">
        <v>9888.89</v>
      </c>
      <c r="F1011" s="351">
        <v>9493.33</v>
      </c>
      <c r="G1011" s="351">
        <v>395.56</v>
      </c>
      <c r="H1011" s="351">
        <v>0</v>
      </c>
      <c r="I1011" s="894" t="s">
        <v>5062</v>
      </c>
      <c r="J1011" s="894" t="s">
        <v>839</v>
      </c>
      <c r="K1011" s="894" t="s">
        <v>1025</v>
      </c>
      <c r="L1011" s="894" t="s">
        <v>958</v>
      </c>
      <c r="M1011" s="894" t="s">
        <v>5103</v>
      </c>
      <c r="N1011" s="894" t="s">
        <v>5111</v>
      </c>
      <c r="O1011" s="894" t="s">
        <v>777</v>
      </c>
      <c r="P1011" s="894" t="s">
        <v>5112</v>
      </c>
      <c r="Q1011" s="894" t="s">
        <v>5113</v>
      </c>
      <c r="R1011" s="894" t="s">
        <v>839</v>
      </c>
      <c r="S1011" s="894" t="s">
        <v>779</v>
      </c>
      <c r="T1011" s="894" t="s">
        <v>780</v>
      </c>
      <c r="U1011" s="894" t="s">
        <v>781</v>
      </c>
      <c r="V1011" s="894" t="s">
        <v>951</v>
      </c>
      <c r="W1011" s="894" t="s">
        <v>5062</v>
      </c>
      <c r="X1011" s="894" t="s">
        <v>5114</v>
      </c>
      <c r="AA1011" s="894" t="s">
        <v>1029</v>
      </c>
    </row>
    <row r="1012" spans="1:27">
      <c r="A1012" s="894" t="s">
        <v>5117</v>
      </c>
      <c r="B1012" s="894" t="s">
        <v>5118</v>
      </c>
      <c r="C1012" s="894" t="s">
        <v>3981</v>
      </c>
      <c r="D1012" s="894" t="s">
        <v>5110</v>
      </c>
      <c r="E1012" s="351">
        <v>9888.89</v>
      </c>
      <c r="F1012" s="351">
        <v>9493.33</v>
      </c>
      <c r="G1012" s="351">
        <v>395.56</v>
      </c>
      <c r="H1012" s="351">
        <v>0</v>
      </c>
      <c r="I1012" s="894" t="s">
        <v>5062</v>
      </c>
      <c r="J1012" s="894" t="s">
        <v>839</v>
      </c>
      <c r="K1012" s="894" t="s">
        <v>1025</v>
      </c>
      <c r="L1012" s="894" t="s">
        <v>958</v>
      </c>
      <c r="M1012" s="894" t="s">
        <v>5103</v>
      </c>
      <c r="N1012" s="894" t="s">
        <v>5111</v>
      </c>
      <c r="O1012" s="894" t="s">
        <v>777</v>
      </c>
      <c r="P1012" s="894" t="s">
        <v>5112</v>
      </c>
      <c r="Q1012" s="894" t="s">
        <v>5113</v>
      </c>
      <c r="R1012" s="894" t="s">
        <v>839</v>
      </c>
      <c r="S1012" s="894" t="s">
        <v>779</v>
      </c>
      <c r="T1012" s="894" t="s">
        <v>780</v>
      </c>
      <c r="U1012" s="894" t="s">
        <v>781</v>
      </c>
      <c r="V1012" s="894" t="s">
        <v>951</v>
      </c>
      <c r="W1012" s="894" t="s">
        <v>5062</v>
      </c>
      <c r="X1012" s="894" t="s">
        <v>5114</v>
      </c>
      <c r="AA1012" s="894" t="s">
        <v>1029</v>
      </c>
    </row>
    <row r="1013" spans="1:27">
      <c r="A1013" s="894" t="s">
        <v>5119</v>
      </c>
      <c r="B1013" s="894" t="s">
        <v>5120</v>
      </c>
      <c r="C1013" s="894" t="s">
        <v>3981</v>
      </c>
      <c r="D1013" s="894" t="s">
        <v>5110</v>
      </c>
      <c r="E1013" s="351">
        <v>9888.89</v>
      </c>
      <c r="F1013" s="351">
        <v>9493.33</v>
      </c>
      <c r="G1013" s="351">
        <v>395.56</v>
      </c>
      <c r="H1013" s="351">
        <v>0</v>
      </c>
      <c r="I1013" s="894" t="s">
        <v>5062</v>
      </c>
      <c r="J1013" s="894" t="s">
        <v>839</v>
      </c>
      <c r="K1013" s="894" t="s">
        <v>1025</v>
      </c>
      <c r="L1013" s="894" t="s">
        <v>958</v>
      </c>
      <c r="M1013" s="894" t="s">
        <v>5103</v>
      </c>
      <c r="N1013" s="894" t="s">
        <v>5111</v>
      </c>
      <c r="O1013" s="894" t="s">
        <v>777</v>
      </c>
      <c r="P1013" s="894" t="s">
        <v>5112</v>
      </c>
      <c r="Q1013" s="894" t="s">
        <v>5113</v>
      </c>
      <c r="R1013" s="894" t="s">
        <v>839</v>
      </c>
      <c r="S1013" s="894" t="s">
        <v>779</v>
      </c>
      <c r="T1013" s="894" t="s">
        <v>780</v>
      </c>
      <c r="U1013" s="894" t="s">
        <v>781</v>
      </c>
      <c r="V1013" s="894" t="s">
        <v>951</v>
      </c>
      <c r="W1013" s="894" t="s">
        <v>5062</v>
      </c>
      <c r="X1013" s="894" t="s">
        <v>5114</v>
      </c>
      <c r="AA1013" s="894" t="s">
        <v>1029</v>
      </c>
    </row>
    <row r="1014" spans="1:27">
      <c r="A1014" s="894" t="s">
        <v>5121</v>
      </c>
      <c r="B1014" s="894" t="s">
        <v>5122</v>
      </c>
      <c r="C1014" s="894" t="s">
        <v>3981</v>
      </c>
      <c r="D1014" s="894" t="s">
        <v>5110</v>
      </c>
      <c r="E1014" s="351">
        <v>9888.89</v>
      </c>
      <c r="F1014" s="351">
        <v>9493.33</v>
      </c>
      <c r="G1014" s="351">
        <v>395.56</v>
      </c>
      <c r="H1014" s="351">
        <v>0</v>
      </c>
      <c r="I1014" s="894" t="s">
        <v>5062</v>
      </c>
      <c r="J1014" s="894" t="s">
        <v>839</v>
      </c>
      <c r="K1014" s="894" t="s">
        <v>1025</v>
      </c>
      <c r="L1014" s="894" t="s">
        <v>958</v>
      </c>
      <c r="M1014" s="894" t="s">
        <v>5103</v>
      </c>
      <c r="N1014" s="894" t="s">
        <v>5111</v>
      </c>
      <c r="O1014" s="894" t="s">
        <v>777</v>
      </c>
      <c r="P1014" s="894" t="s">
        <v>5112</v>
      </c>
      <c r="Q1014" s="894" t="s">
        <v>5113</v>
      </c>
      <c r="R1014" s="894" t="s">
        <v>839</v>
      </c>
      <c r="S1014" s="894" t="s">
        <v>779</v>
      </c>
      <c r="T1014" s="894" t="s">
        <v>780</v>
      </c>
      <c r="U1014" s="894" t="s">
        <v>781</v>
      </c>
      <c r="V1014" s="894" t="s">
        <v>951</v>
      </c>
      <c r="W1014" s="894" t="s">
        <v>5062</v>
      </c>
      <c r="X1014" s="894" t="s">
        <v>5114</v>
      </c>
      <c r="AA1014" s="894" t="s">
        <v>1029</v>
      </c>
    </row>
    <row r="1015" spans="1:27">
      <c r="A1015" s="894" t="s">
        <v>5123</v>
      </c>
      <c r="B1015" s="894" t="s">
        <v>5124</v>
      </c>
      <c r="C1015" s="894" t="s">
        <v>3981</v>
      </c>
      <c r="D1015" s="894" t="s">
        <v>5110</v>
      </c>
      <c r="E1015" s="351">
        <v>9888.89</v>
      </c>
      <c r="F1015" s="351">
        <v>9493.33</v>
      </c>
      <c r="G1015" s="351">
        <v>395.56</v>
      </c>
      <c r="H1015" s="351">
        <v>0</v>
      </c>
      <c r="I1015" s="894" t="s">
        <v>5062</v>
      </c>
      <c r="J1015" s="894" t="s">
        <v>839</v>
      </c>
      <c r="K1015" s="894" t="s">
        <v>1025</v>
      </c>
      <c r="L1015" s="894" t="s">
        <v>958</v>
      </c>
      <c r="M1015" s="894" t="s">
        <v>5103</v>
      </c>
      <c r="N1015" s="894" t="s">
        <v>5111</v>
      </c>
      <c r="O1015" s="894" t="s">
        <v>777</v>
      </c>
      <c r="P1015" s="894" t="s">
        <v>5112</v>
      </c>
      <c r="Q1015" s="894" t="s">
        <v>5113</v>
      </c>
      <c r="R1015" s="894" t="s">
        <v>839</v>
      </c>
      <c r="S1015" s="894" t="s">
        <v>779</v>
      </c>
      <c r="T1015" s="894" t="s">
        <v>780</v>
      </c>
      <c r="U1015" s="894" t="s">
        <v>781</v>
      </c>
      <c r="V1015" s="894" t="s">
        <v>951</v>
      </c>
      <c r="W1015" s="894" t="s">
        <v>5062</v>
      </c>
      <c r="X1015" s="894" t="s">
        <v>5114</v>
      </c>
      <c r="AA1015" s="894" t="s">
        <v>1029</v>
      </c>
    </row>
    <row r="1016" spans="1:27">
      <c r="A1016" s="894" t="s">
        <v>5125</v>
      </c>
      <c r="B1016" s="894" t="s">
        <v>5126</v>
      </c>
      <c r="C1016" s="894" t="s">
        <v>3981</v>
      </c>
      <c r="D1016" s="894" t="s">
        <v>5110</v>
      </c>
      <c r="E1016" s="351">
        <v>9888.89</v>
      </c>
      <c r="F1016" s="351">
        <v>9493.33</v>
      </c>
      <c r="G1016" s="351">
        <v>395.56</v>
      </c>
      <c r="H1016" s="351">
        <v>0</v>
      </c>
      <c r="I1016" s="894" t="s">
        <v>5062</v>
      </c>
      <c r="J1016" s="894" t="s">
        <v>839</v>
      </c>
      <c r="K1016" s="894" t="s">
        <v>1025</v>
      </c>
      <c r="L1016" s="894" t="s">
        <v>958</v>
      </c>
      <c r="M1016" s="894" t="s">
        <v>5103</v>
      </c>
      <c r="N1016" s="894" t="s">
        <v>5111</v>
      </c>
      <c r="O1016" s="894" t="s">
        <v>777</v>
      </c>
      <c r="P1016" s="894" t="s">
        <v>5112</v>
      </c>
      <c r="Q1016" s="894" t="s">
        <v>5113</v>
      </c>
      <c r="R1016" s="894" t="s">
        <v>839</v>
      </c>
      <c r="S1016" s="894" t="s">
        <v>779</v>
      </c>
      <c r="T1016" s="894" t="s">
        <v>780</v>
      </c>
      <c r="U1016" s="894" t="s">
        <v>781</v>
      </c>
      <c r="V1016" s="894" t="s">
        <v>951</v>
      </c>
      <c r="W1016" s="894" t="s">
        <v>5062</v>
      </c>
      <c r="X1016" s="894" t="s">
        <v>5114</v>
      </c>
      <c r="AA1016" s="894" t="s">
        <v>1029</v>
      </c>
    </row>
    <row r="1017" spans="1:27">
      <c r="A1017" s="894" t="s">
        <v>5127</v>
      </c>
      <c r="B1017" s="894" t="s">
        <v>5128</v>
      </c>
      <c r="C1017" s="894" t="s">
        <v>3981</v>
      </c>
      <c r="D1017" s="894" t="s">
        <v>5110</v>
      </c>
      <c r="E1017" s="351">
        <v>9888.89</v>
      </c>
      <c r="F1017" s="351">
        <v>9493.33</v>
      </c>
      <c r="G1017" s="351">
        <v>395.56</v>
      </c>
      <c r="H1017" s="351">
        <v>0</v>
      </c>
      <c r="I1017" s="894" t="s">
        <v>5062</v>
      </c>
      <c r="J1017" s="894" t="s">
        <v>839</v>
      </c>
      <c r="K1017" s="894" t="s">
        <v>1025</v>
      </c>
      <c r="L1017" s="894" t="s">
        <v>958</v>
      </c>
      <c r="M1017" s="894" t="s">
        <v>5103</v>
      </c>
      <c r="N1017" s="894" t="s">
        <v>5111</v>
      </c>
      <c r="O1017" s="894" t="s">
        <v>777</v>
      </c>
      <c r="P1017" s="894" t="s">
        <v>5112</v>
      </c>
      <c r="Q1017" s="894" t="s">
        <v>5113</v>
      </c>
      <c r="R1017" s="894" t="s">
        <v>839</v>
      </c>
      <c r="S1017" s="894" t="s">
        <v>779</v>
      </c>
      <c r="T1017" s="894" t="s">
        <v>780</v>
      </c>
      <c r="U1017" s="894" t="s">
        <v>781</v>
      </c>
      <c r="V1017" s="894" t="s">
        <v>951</v>
      </c>
      <c r="W1017" s="894" t="s">
        <v>5062</v>
      </c>
      <c r="X1017" s="894" t="s">
        <v>5114</v>
      </c>
      <c r="AA1017" s="894" t="s">
        <v>1029</v>
      </c>
    </row>
    <row r="1018" spans="1:27">
      <c r="A1018" s="894" t="s">
        <v>5129</v>
      </c>
      <c r="B1018" s="894" t="s">
        <v>5130</v>
      </c>
      <c r="C1018" s="894" t="s">
        <v>3981</v>
      </c>
      <c r="D1018" s="894" t="s">
        <v>5131</v>
      </c>
      <c r="E1018" s="351">
        <v>4957.26</v>
      </c>
      <c r="F1018" s="351">
        <v>4758.97</v>
      </c>
      <c r="G1018" s="351">
        <v>198.29</v>
      </c>
      <c r="H1018" s="351">
        <v>0</v>
      </c>
      <c r="I1018" s="894" t="s">
        <v>5062</v>
      </c>
      <c r="J1018" s="894" t="s">
        <v>839</v>
      </c>
      <c r="K1018" s="894" t="s">
        <v>1025</v>
      </c>
      <c r="L1018" s="894" t="s">
        <v>958</v>
      </c>
      <c r="M1018" s="894" t="s">
        <v>5132</v>
      </c>
      <c r="N1018" s="894" t="s">
        <v>5111</v>
      </c>
      <c r="O1018" s="894" t="s">
        <v>777</v>
      </c>
      <c r="P1018" s="894" t="s">
        <v>5133</v>
      </c>
      <c r="Q1018" s="894" t="s">
        <v>1919</v>
      </c>
      <c r="R1018" s="894" t="s">
        <v>839</v>
      </c>
      <c r="S1018" s="894" t="s">
        <v>779</v>
      </c>
      <c r="T1018" s="894" t="s">
        <v>780</v>
      </c>
      <c r="U1018" s="894" t="s">
        <v>781</v>
      </c>
      <c r="V1018" s="894" t="s">
        <v>951</v>
      </c>
      <c r="W1018" s="894" t="s">
        <v>5062</v>
      </c>
      <c r="X1018" s="894" t="s">
        <v>5114</v>
      </c>
      <c r="AA1018" s="894" t="s">
        <v>1029</v>
      </c>
    </row>
    <row r="1019" spans="1:27">
      <c r="A1019" s="894" t="s">
        <v>5134</v>
      </c>
      <c r="B1019" s="894" t="s">
        <v>5135</v>
      </c>
      <c r="C1019" s="894" t="s">
        <v>3981</v>
      </c>
      <c r="D1019" s="894" t="s">
        <v>5131</v>
      </c>
      <c r="E1019" s="351">
        <v>4957.27</v>
      </c>
      <c r="F1019" s="351">
        <v>4758.98</v>
      </c>
      <c r="G1019" s="351">
        <v>198.29</v>
      </c>
      <c r="H1019" s="351">
        <v>0</v>
      </c>
      <c r="I1019" s="894" t="s">
        <v>5062</v>
      </c>
      <c r="J1019" s="894" t="s">
        <v>839</v>
      </c>
      <c r="K1019" s="894" t="s">
        <v>1025</v>
      </c>
      <c r="L1019" s="894" t="s">
        <v>958</v>
      </c>
      <c r="M1019" s="894" t="s">
        <v>5132</v>
      </c>
      <c r="N1019" s="894" t="s">
        <v>5111</v>
      </c>
      <c r="O1019" s="894" t="s">
        <v>777</v>
      </c>
      <c r="P1019" s="894" t="s">
        <v>5136</v>
      </c>
      <c r="Q1019" s="894" t="s">
        <v>1919</v>
      </c>
      <c r="R1019" s="894" t="s">
        <v>839</v>
      </c>
      <c r="S1019" s="894" t="s">
        <v>779</v>
      </c>
      <c r="T1019" s="894" t="s">
        <v>780</v>
      </c>
      <c r="U1019" s="894" t="s">
        <v>781</v>
      </c>
      <c r="V1019" s="894" t="s">
        <v>951</v>
      </c>
      <c r="W1019" s="894" t="s">
        <v>5062</v>
      </c>
      <c r="X1019" s="894" t="s">
        <v>5114</v>
      </c>
      <c r="AA1019" s="894" t="s">
        <v>1029</v>
      </c>
    </row>
    <row r="1020" spans="1:27">
      <c r="A1020" s="894" t="s">
        <v>5137</v>
      </c>
      <c r="B1020" s="894" t="s">
        <v>5138</v>
      </c>
      <c r="C1020" s="894" t="s">
        <v>3981</v>
      </c>
      <c r="D1020" s="894" t="s">
        <v>5131</v>
      </c>
      <c r="E1020" s="351">
        <v>4957.26</v>
      </c>
      <c r="F1020" s="351">
        <v>4758.97</v>
      </c>
      <c r="G1020" s="351">
        <v>198.29</v>
      </c>
      <c r="H1020" s="351">
        <v>0</v>
      </c>
      <c r="I1020" s="894" t="s">
        <v>5062</v>
      </c>
      <c r="J1020" s="894" t="s">
        <v>839</v>
      </c>
      <c r="K1020" s="894" t="s">
        <v>1025</v>
      </c>
      <c r="L1020" s="894" t="s">
        <v>958</v>
      </c>
      <c r="M1020" s="894" t="s">
        <v>5132</v>
      </c>
      <c r="N1020" s="894" t="s">
        <v>5111</v>
      </c>
      <c r="O1020" s="894" t="s">
        <v>777</v>
      </c>
      <c r="P1020" s="894" t="s">
        <v>5133</v>
      </c>
      <c r="Q1020" s="894" t="s">
        <v>1919</v>
      </c>
      <c r="R1020" s="894" t="s">
        <v>839</v>
      </c>
      <c r="S1020" s="894" t="s">
        <v>779</v>
      </c>
      <c r="T1020" s="894" t="s">
        <v>780</v>
      </c>
      <c r="U1020" s="894" t="s">
        <v>781</v>
      </c>
      <c r="V1020" s="894" t="s">
        <v>951</v>
      </c>
      <c r="W1020" s="894" t="s">
        <v>5062</v>
      </c>
      <c r="X1020" s="894" t="s">
        <v>5114</v>
      </c>
      <c r="AA1020" s="894" t="s">
        <v>1029</v>
      </c>
    </row>
    <row r="1021" spans="1:27">
      <c r="A1021" s="894" t="s">
        <v>5139</v>
      </c>
      <c r="B1021" s="894" t="s">
        <v>5140</v>
      </c>
      <c r="C1021" s="894" t="s">
        <v>3981</v>
      </c>
      <c r="D1021" s="894" t="s">
        <v>5131</v>
      </c>
      <c r="E1021" s="351">
        <v>4957.26</v>
      </c>
      <c r="F1021" s="351">
        <v>4758.97</v>
      </c>
      <c r="G1021" s="351">
        <v>198.29</v>
      </c>
      <c r="H1021" s="351">
        <v>0</v>
      </c>
      <c r="I1021" s="894" t="s">
        <v>5062</v>
      </c>
      <c r="J1021" s="894" t="s">
        <v>839</v>
      </c>
      <c r="K1021" s="894" t="s">
        <v>1025</v>
      </c>
      <c r="L1021" s="894" t="s">
        <v>958</v>
      </c>
      <c r="M1021" s="894" t="s">
        <v>5132</v>
      </c>
      <c r="N1021" s="894" t="s">
        <v>5111</v>
      </c>
      <c r="O1021" s="894" t="s">
        <v>777</v>
      </c>
      <c r="P1021" s="894" t="s">
        <v>5133</v>
      </c>
      <c r="Q1021" s="894" t="s">
        <v>1919</v>
      </c>
      <c r="R1021" s="894" t="s">
        <v>839</v>
      </c>
      <c r="S1021" s="894" t="s">
        <v>779</v>
      </c>
      <c r="T1021" s="894" t="s">
        <v>780</v>
      </c>
      <c r="U1021" s="894" t="s">
        <v>781</v>
      </c>
      <c r="V1021" s="894" t="s">
        <v>951</v>
      </c>
      <c r="W1021" s="894" t="s">
        <v>5062</v>
      </c>
      <c r="X1021" s="894" t="s">
        <v>5114</v>
      </c>
      <c r="AA1021" s="894" t="s">
        <v>1029</v>
      </c>
    </row>
    <row r="1022" spans="1:27">
      <c r="A1022" s="894" t="s">
        <v>5141</v>
      </c>
      <c r="B1022" s="894" t="s">
        <v>5142</v>
      </c>
      <c r="C1022" s="894" t="s">
        <v>3981</v>
      </c>
      <c r="D1022" s="894" t="s">
        <v>5143</v>
      </c>
      <c r="E1022" s="351">
        <v>10512.82</v>
      </c>
      <c r="F1022" s="351">
        <v>10092.31</v>
      </c>
      <c r="G1022" s="351">
        <v>420.51</v>
      </c>
      <c r="H1022" s="351">
        <v>0</v>
      </c>
      <c r="I1022" s="894" t="s">
        <v>5062</v>
      </c>
      <c r="J1022" s="894" t="s">
        <v>839</v>
      </c>
      <c r="K1022" s="894" t="s">
        <v>1025</v>
      </c>
      <c r="L1022" s="894" t="s">
        <v>958</v>
      </c>
      <c r="M1022" s="894" t="s">
        <v>5132</v>
      </c>
      <c r="N1022" s="894" t="s">
        <v>5111</v>
      </c>
      <c r="O1022" s="894" t="s">
        <v>777</v>
      </c>
      <c r="P1022" s="894" t="s">
        <v>5144</v>
      </c>
      <c r="Q1022" s="894" t="s">
        <v>2861</v>
      </c>
      <c r="R1022" s="894" t="s">
        <v>839</v>
      </c>
      <c r="S1022" s="894" t="s">
        <v>779</v>
      </c>
      <c r="T1022" s="894" t="s">
        <v>780</v>
      </c>
      <c r="U1022" s="894" t="s">
        <v>781</v>
      </c>
      <c r="V1022" s="894" t="s">
        <v>951</v>
      </c>
      <c r="W1022" s="894" t="s">
        <v>5062</v>
      </c>
      <c r="X1022" s="894" t="s">
        <v>5114</v>
      </c>
      <c r="AA1022" s="894" t="s">
        <v>1029</v>
      </c>
    </row>
    <row r="1023" hidden="1" spans="1:27">
      <c r="A1023" s="894" t="s">
        <v>5145</v>
      </c>
      <c r="B1023" s="894" t="s">
        <v>718</v>
      </c>
      <c r="C1023" s="894" t="s">
        <v>719</v>
      </c>
      <c r="D1023" s="894" t="s">
        <v>5146</v>
      </c>
      <c r="E1023" s="351">
        <v>2820.51</v>
      </c>
      <c r="F1023" s="351">
        <v>2707.69</v>
      </c>
      <c r="G1023" s="351">
        <v>100</v>
      </c>
      <c r="H1023" s="351">
        <v>12.82</v>
      </c>
      <c r="I1023" s="894" t="s">
        <v>5062</v>
      </c>
      <c r="J1023" s="894" t="s">
        <v>773</v>
      </c>
      <c r="K1023" s="894" t="s">
        <v>631</v>
      </c>
      <c r="L1023" s="894" t="s">
        <v>1933</v>
      </c>
      <c r="M1023" s="894" t="s">
        <v>5147</v>
      </c>
      <c r="N1023" s="894" t="s">
        <v>5148</v>
      </c>
      <c r="O1023" s="894" t="s">
        <v>777</v>
      </c>
      <c r="P1023" s="894" t="s">
        <v>777</v>
      </c>
      <c r="Q1023" s="894" t="s">
        <v>1957</v>
      </c>
      <c r="R1023" s="894" t="s">
        <v>773</v>
      </c>
      <c r="S1023" s="894" t="s">
        <v>779</v>
      </c>
      <c r="T1023" s="894" t="s">
        <v>780</v>
      </c>
      <c r="U1023" s="894" t="s">
        <v>781</v>
      </c>
      <c r="V1023" s="894" t="s">
        <v>951</v>
      </c>
      <c r="W1023" s="894" t="s">
        <v>5062</v>
      </c>
      <c r="X1023" s="894" t="s">
        <v>5149</v>
      </c>
      <c r="AA1023" s="894" t="s">
        <v>967</v>
      </c>
    </row>
    <row r="1024" hidden="1" spans="1:27">
      <c r="A1024" s="894" t="s">
        <v>5150</v>
      </c>
      <c r="B1024" s="894" t="s">
        <v>5151</v>
      </c>
      <c r="C1024" s="894" t="s">
        <v>719</v>
      </c>
      <c r="D1024" s="894" t="s">
        <v>5146</v>
      </c>
      <c r="E1024" s="351">
        <v>2820.51</v>
      </c>
      <c r="F1024" s="351">
        <v>2707.69</v>
      </c>
      <c r="G1024" s="351">
        <v>100</v>
      </c>
      <c r="H1024" s="351">
        <v>12.82</v>
      </c>
      <c r="I1024" s="894" t="s">
        <v>5062</v>
      </c>
      <c r="J1024" s="894" t="s">
        <v>773</v>
      </c>
      <c r="K1024" s="894" t="s">
        <v>631</v>
      </c>
      <c r="L1024" s="894" t="s">
        <v>1933</v>
      </c>
      <c r="M1024" s="894" t="s">
        <v>5152</v>
      </c>
      <c r="N1024" s="894" t="s">
        <v>5148</v>
      </c>
      <c r="O1024" s="894" t="s">
        <v>777</v>
      </c>
      <c r="P1024" s="894" t="s">
        <v>777</v>
      </c>
      <c r="Q1024" s="894" t="s">
        <v>1957</v>
      </c>
      <c r="R1024" s="894" t="s">
        <v>773</v>
      </c>
      <c r="S1024" s="894" t="s">
        <v>779</v>
      </c>
      <c r="T1024" s="894" t="s">
        <v>780</v>
      </c>
      <c r="U1024" s="894" t="s">
        <v>781</v>
      </c>
      <c r="V1024" s="894" t="s">
        <v>951</v>
      </c>
      <c r="W1024" s="894" t="s">
        <v>5062</v>
      </c>
      <c r="X1024" s="894" t="s">
        <v>5149</v>
      </c>
      <c r="AA1024" s="894" t="s">
        <v>967</v>
      </c>
    </row>
    <row r="1025" hidden="1" spans="1:27">
      <c r="A1025" s="894" t="s">
        <v>5153</v>
      </c>
      <c r="B1025" s="894" t="s">
        <v>5154</v>
      </c>
      <c r="C1025" s="894" t="s">
        <v>719</v>
      </c>
      <c r="D1025" s="894" t="s">
        <v>5146</v>
      </c>
      <c r="E1025" s="351">
        <v>2820.51</v>
      </c>
      <c r="F1025" s="351">
        <v>2707.69</v>
      </c>
      <c r="G1025" s="351">
        <v>100</v>
      </c>
      <c r="H1025" s="351">
        <v>12.82</v>
      </c>
      <c r="I1025" s="894" t="s">
        <v>5062</v>
      </c>
      <c r="J1025" s="894" t="s">
        <v>773</v>
      </c>
      <c r="K1025" s="894" t="s">
        <v>631</v>
      </c>
      <c r="L1025" s="894" t="s">
        <v>1933</v>
      </c>
      <c r="M1025" s="894" t="s">
        <v>5155</v>
      </c>
      <c r="N1025" s="894" t="s">
        <v>5148</v>
      </c>
      <c r="O1025" s="894" t="s">
        <v>777</v>
      </c>
      <c r="P1025" s="894" t="s">
        <v>777</v>
      </c>
      <c r="Q1025" s="894" t="s">
        <v>1957</v>
      </c>
      <c r="R1025" s="894" t="s">
        <v>773</v>
      </c>
      <c r="S1025" s="894" t="s">
        <v>779</v>
      </c>
      <c r="T1025" s="894" t="s">
        <v>780</v>
      </c>
      <c r="U1025" s="894" t="s">
        <v>781</v>
      </c>
      <c r="V1025" s="894" t="s">
        <v>951</v>
      </c>
      <c r="W1025" s="894" t="s">
        <v>5062</v>
      </c>
      <c r="X1025" s="894" t="s">
        <v>5149</v>
      </c>
      <c r="AA1025" s="894" t="s">
        <v>967</v>
      </c>
    </row>
    <row r="1026" hidden="1" spans="1:27">
      <c r="A1026" s="894" t="s">
        <v>5156</v>
      </c>
      <c r="B1026" s="894" t="s">
        <v>5157</v>
      </c>
      <c r="C1026" s="894" t="s">
        <v>719</v>
      </c>
      <c r="D1026" s="894" t="s">
        <v>5146</v>
      </c>
      <c r="E1026" s="351">
        <v>2820.51</v>
      </c>
      <c r="F1026" s="351">
        <v>2707.69</v>
      </c>
      <c r="G1026" s="351">
        <v>100</v>
      </c>
      <c r="H1026" s="351">
        <v>12.82</v>
      </c>
      <c r="I1026" s="894" t="s">
        <v>5062</v>
      </c>
      <c r="J1026" s="894" t="s">
        <v>773</v>
      </c>
      <c r="K1026" s="894" t="s">
        <v>631</v>
      </c>
      <c r="L1026" s="894" t="s">
        <v>1933</v>
      </c>
      <c r="M1026" s="894" t="s">
        <v>5158</v>
      </c>
      <c r="N1026" s="894" t="s">
        <v>5148</v>
      </c>
      <c r="O1026" s="894" t="s">
        <v>777</v>
      </c>
      <c r="P1026" s="894" t="s">
        <v>777</v>
      </c>
      <c r="Q1026" s="894" t="s">
        <v>1957</v>
      </c>
      <c r="R1026" s="894" t="s">
        <v>773</v>
      </c>
      <c r="S1026" s="894" t="s">
        <v>779</v>
      </c>
      <c r="T1026" s="894" t="s">
        <v>780</v>
      </c>
      <c r="U1026" s="894" t="s">
        <v>781</v>
      </c>
      <c r="V1026" s="894" t="s">
        <v>951</v>
      </c>
      <c r="W1026" s="894" t="s">
        <v>5062</v>
      </c>
      <c r="X1026" s="894" t="s">
        <v>5149</v>
      </c>
      <c r="AA1026" s="894" t="s">
        <v>967</v>
      </c>
    </row>
    <row r="1027" hidden="1" spans="1:27">
      <c r="A1027" s="894" t="s">
        <v>5159</v>
      </c>
      <c r="B1027" s="894" t="s">
        <v>721</v>
      </c>
      <c r="C1027" s="894" t="s">
        <v>719</v>
      </c>
      <c r="D1027" s="894" t="s">
        <v>5146</v>
      </c>
      <c r="E1027" s="351">
        <v>2820.51</v>
      </c>
      <c r="F1027" s="351">
        <v>2707.69</v>
      </c>
      <c r="G1027" s="351">
        <v>100</v>
      </c>
      <c r="H1027" s="351">
        <v>12.82</v>
      </c>
      <c r="I1027" s="894" t="s">
        <v>5062</v>
      </c>
      <c r="J1027" s="894" t="s">
        <v>773</v>
      </c>
      <c r="K1027" s="894" t="s">
        <v>631</v>
      </c>
      <c r="L1027" s="894" t="s">
        <v>1933</v>
      </c>
      <c r="M1027" s="894" t="s">
        <v>5160</v>
      </c>
      <c r="N1027" s="894" t="s">
        <v>5148</v>
      </c>
      <c r="O1027" s="894" t="s">
        <v>777</v>
      </c>
      <c r="P1027" s="894" t="s">
        <v>777</v>
      </c>
      <c r="Q1027" s="894" t="s">
        <v>1957</v>
      </c>
      <c r="R1027" s="894" t="s">
        <v>773</v>
      </c>
      <c r="S1027" s="894" t="s">
        <v>779</v>
      </c>
      <c r="T1027" s="894" t="s">
        <v>780</v>
      </c>
      <c r="U1027" s="894" t="s">
        <v>781</v>
      </c>
      <c r="V1027" s="894" t="s">
        <v>951</v>
      </c>
      <c r="W1027" s="894" t="s">
        <v>5062</v>
      </c>
      <c r="X1027" s="894" t="s">
        <v>5149</v>
      </c>
      <c r="AA1027" s="894" t="s">
        <v>967</v>
      </c>
    </row>
    <row r="1028" hidden="1" spans="1:27">
      <c r="A1028" s="894" t="s">
        <v>5161</v>
      </c>
      <c r="B1028" s="894" t="s">
        <v>722</v>
      </c>
      <c r="C1028" s="894" t="s">
        <v>719</v>
      </c>
      <c r="D1028" s="894" t="s">
        <v>5146</v>
      </c>
      <c r="E1028" s="351">
        <v>2820.53</v>
      </c>
      <c r="F1028" s="351">
        <v>2707.71</v>
      </c>
      <c r="G1028" s="351">
        <v>100</v>
      </c>
      <c r="H1028" s="351">
        <v>12.82</v>
      </c>
      <c r="I1028" s="894" t="s">
        <v>5062</v>
      </c>
      <c r="J1028" s="894" t="s">
        <v>773</v>
      </c>
      <c r="K1028" s="894" t="s">
        <v>631</v>
      </c>
      <c r="L1028" s="894" t="s">
        <v>1933</v>
      </c>
      <c r="M1028" s="894" t="s">
        <v>5162</v>
      </c>
      <c r="N1028" s="894" t="s">
        <v>5148</v>
      </c>
      <c r="O1028" s="894" t="s">
        <v>777</v>
      </c>
      <c r="P1028" s="894" t="s">
        <v>777</v>
      </c>
      <c r="Q1028" s="894" t="s">
        <v>1957</v>
      </c>
      <c r="R1028" s="894" t="s">
        <v>773</v>
      </c>
      <c r="S1028" s="894" t="s">
        <v>779</v>
      </c>
      <c r="T1028" s="894" t="s">
        <v>780</v>
      </c>
      <c r="U1028" s="894" t="s">
        <v>781</v>
      </c>
      <c r="V1028" s="894" t="s">
        <v>951</v>
      </c>
      <c r="W1028" s="894" t="s">
        <v>5062</v>
      </c>
      <c r="X1028" s="894" t="s">
        <v>5149</v>
      </c>
      <c r="AA1028" s="894" t="s">
        <v>967</v>
      </c>
    </row>
    <row r="1029" hidden="1" spans="1:27">
      <c r="A1029" s="894" t="s">
        <v>5163</v>
      </c>
      <c r="B1029" s="894" t="s">
        <v>723</v>
      </c>
      <c r="C1029" s="894" t="s">
        <v>719</v>
      </c>
      <c r="D1029" s="894" t="s">
        <v>5146</v>
      </c>
      <c r="E1029" s="351">
        <v>2820.51</v>
      </c>
      <c r="F1029" s="351">
        <v>2707.69</v>
      </c>
      <c r="G1029" s="351">
        <v>100</v>
      </c>
      <c r="H1029" s="351">
        <v>12.82</v>
      </c>
      <c r="I1029" s="894" t="s">
        <v>5062</v>
      </c>
      <c r="J1029" s="894" t="s">
        <v>773</v>
      </c>
      <c r="K1029" s="894" t="s">
        <v>631</v>
      </c>
      <c r="L1029" s="894" t="s">
        <v>1933</v>
      </c>
      <c r="M1029" s="894" t="s">
        <v>5164</v>
      </c>
      <c r="N1029" s="894" t="s">
        <v>5148</v>
      </c>
      <c r="O1029" s="894" t="s">
        <v>777</v>
      </c>
      <c r="P1029" s="894" t="s">
        <v>777</v>
      </c>
      <c r="Q1029" s="894" t="s">
        <v>1957</v>
      </c>
      <c r="R1029" s="894" t="s">
        <v>773</v>
      </c>
      <c r="S1029" s="894" t="s">
        <v>779</v>
      </c>
      <c r="T1029" s="894" t="s">
        <v>780</v>
      </c>
      <c r="U1029" s="894" t="s">
        <v>781</v>
      </c>
      <c r="V1029" s="894" t="s">
        <v>951</v>
      </c>
      <c r="W1029" s="894" t="s">
        <v>5062</v>
      </c>
      <c r="X1029" s="894" t="s">
        <v>5149</v>
      </c>
      <c r="AA1029" s="894" t="s">
        <v>967</v>
      </c>
    </row>
    <row r="1030" hidden="1" spans="1:27">
      <c r="A1030" s="894" t="s">
        <v>5165</v>
      </c>
      <c r="B1030" s="894" t="s">
        <v>5166</v>
      </c>
      <c r="C1030" s="894" t="s">
        <v>5167</v>
      </c>
      <c r="D1030" s="894" t="s">
        <v>5168</v>
      </c>
      <c r="E1030" s="351">
        <v>3435.9</v>
      </c>
      <c r="F1030" s="351">
        <v>3298.46</v>
      </c>
      <c r="G1030" s="351">
        <v>137.44</v>
      </c>
      <c r="H1030" s="351">
        <v>0</v>
      </c>
      <c r="I1030" s="894" t="s">
        <v>5062</v>
      </c>
      <c r="J1030" s="894" t="s">
        <v>773</v>
      </c>
      <c r="K1030" s="894" t="s">
        <v>631</v>
      </c>
      <c r="L1030" s="894" t="s">
        <v>108</v>
      </c>
      <c r="M1030" s="894" t="s">
        <v>5169</v>
      </c>
      <c r="N1030" s="894" t="s">
        <v>5148</v>
      </c>
      <c r="O1030" s="894" t="s">
        <v>777</v>
      </c>
      <c r="P1030" s="894" t="s">
        <v>777</v>
      </c>
      <c r="Q1030" s="894" t="s">
        <v>5170</v>
      </c>
      <c r="R1030" s="894" t="s">
        <v>773</v>
      </c>
      <c r="S1030" s="894" t="s">
        <v>779</v>
      </c>
      <c r="T1030" s="894" t="s">
        <v>780</v>
      </c>
      <c r="U1030" s="894" t="s">
        <v>781</v>
      </c>
      <c r="V1030" s="894" t="s">
        <v>951</v>
      </c>
      <c r="W1030" s="894" t="s">
        <v>5062</v>
      </c>
      <c r="X1030" s="894" t="s">
        <v>5149</v>
      </c>
      <c r="AA1030" s="894" t="s">
        <v>967</v>
      </c>
    </row>
    <row r="1031" spans="1:27">
      <c r="A1031" s="894" t="s">
        <v>5171</v>
      </c>
      <c r="B1031" s="894" t="s">
        <v>5172</v>
      </c>
      <c r="C1031" s="894" t="s">
        <v>5173</v>
      </c>
      <c r="D1031" s="894" t="s">
        <v>5174</v>
      </c>
      <c r="E1031" s="351">
        <v>79487.18</v>
      </c>
      <c r="F1031" s="351">
        <v>76307.69</v>
      </c>
      <c r="G1031" s="351">
        <v>3179.49</v>
      </c>
      <c r="H1031" s="351">
        <v>0</v>
      </c>
      <c r="I1031" s="894" t="s">
        <v>5062</v>
      </c>
      <c r="J1031" s="894" t="s">
        <v>839</v>
      </c>
      <c r="K1031" s="894" t="s">
        <v>901</v>
      </c>
      <c r="L1031" s="894" t="s">
        <v>874</v>
      </c>
      <c r="M1031" s="894" t="s">
        <v>874</v>
      </c>
      <c r="N1031" s="894" t="s">
        <v>5175</v>
      </c>
      <c r="O1031" s="894" t="s">
        <v>777</v>
      </c>
      <c r="P1031" s="894" t="s">
        <v>5176</v>
      </c>
      <c r="Q1031" s="894" t="s">
        <v>5177</v>
      </c>
      <c r="R1031" s="894" t="s">
        <v>839</v>
      </c>
      <c r="S1031" s="894" t="s">
        <v>779</v>
      </c>
      <c r="T1031" s="894" t="s">
        <v>780</v>
      </c>
      <c r="U1031" s="894" t="s">
        <v>781</v>
      </c>
      <c r="V1031" s="894" t="s">
        <v>951</v>
      </c>
      <c r="W1031" s="894" t="s">
        <v>5062</v>
      </c>
      <c r="X1031" s="894" t="s">
        <v>5178</v>
      </c>
      <c r="AA1031" s="894" t="s">
        <v>904</v>
      </c>
    </row>
    <row r="1032" spans="1:27">
      <c r="A1032" s="894" t="s">
        <v>5179</v>
      </c>
      <c r="B1032" s="894" t="s">
        <v>5180</v>
      </c>
      <c r="C1032" s="894" t="s">
        <v>5173</v>
      </c>
      <c r="D1032" s="894" t="s">
        <v>5174</v>
      </c>
      <c r="E1032" s="351">
        <v>79487.18</v>
      </c>
      <c r="F1032" s="351">
        <v>76307.69</v>
      </c>
      <c r="G1032" s="351">
        <v>3179.49</v>
      </c>
      <c r="H1032" s="351">
        <v>0</v>
      </c>
      <c r="I1032" s="894" t="s">
        <v>5062</v>
      </c>
      <c r="J1032" s="894" t="s">
        <v>839</v>
      </c>
      <c r="K1032" s="894" t="s">
        <v>901</v>
      </c>
      <c r="L1032" s="894" t="s">
        <v>874</v>
      </c>
      <c r="M1032" s="894" t="s">
        <v>874</v>
      </c>
      <c r="N1032" s="894" t="s">
        <v>5175</v>
      </c>
      <c r="O1032" s="894" t="s">
        <v>777</v>
      </c>
      <c r="P1032" s="894" t="s">
        <v>5176</v>
      </c>
      <c r="Q1032" s="894" t="s">
        <v>5177</v>
      </c>
      <c r="R1032" s="894" t="s">
        <v>839</v>
      </c>
      <c r="S1032" s="894" t="s">
        <v>779</v>
      </c>
      <c r="T1032" s="894" t="s">
        <v>780</v>
      </c>
      <c r="U1032" s="894" t="s">
        <v>781</v>
      </c>
      <c r="V1032" s="894" t="s">
        <v>951</v>
      </c>
      <c r="W1032" s="894" t="s">
        <v>5062</v>
      </c>
      <c r="X1032" s="894" t="s">
        <v>5178</v>
      </c>
      <c r="AA1032" s="894" t="s">
        <v>904</v>
      </c>
    </row>
    <row r="1033" spans="1:27">
      <c r="A1033" s="894" t="s">
        <v>5181</v>
      </c>
      <c r="B1033" s="894" t="s">
        <v>5182</v>
      </c>
      <c r="C1033" s="894" t="s">
        <v>5183</v>
      </c>
      <c r="D1033" s="894" t="s">
        <v>5184</v>
      </c>
      <c r="E1033" s="351">
        <v>4102.56</v>
      </c>
      <c r="F1033" s="351">
        <v>3938.46</v>
      </c>
      <c r="G1033" s="351">
        <v>164.1</v>
      </c>
      <c r="H1033" s="351">
        <v>0</v>
      </c>
      <c r="I1033" s="894" t="s">
        <v>5062</v>
      </c>
      <c r="J1033" s="894" t="s">
        <v>839</v>
      </c>
      <c r="K1033" s="894" t="s">
        <v>840</v>
      </c>
      <c r="L1033" s="894" t="s">
        <v>874</v>
      </c>
      <c r="M1033" s="894" t="s">
        <v>4983</v>
      </c>
      <c r="N1033" s="894" t="s">
        <v>4984</v>
      </c>
      <c r="O1033" s="894" t="s">
        <v>777</v>
      </c>
      <c r="P1033" s="894" t="s">
        <v>5185</v>
      </c>
      <c r="Q1033" s="894" t="s">
        <v>1374</v>
      </c>
      <c r="R1033" s="894" t="s">
        <v>839</v>
      </c>
      <c r="S1033" s="894" t="s">
        <v>779</v>
      </c>
      <c r="T1033" s="894" t="s">
        <v>780</v>
      </c>
      <c r="U1033" s="894" t="s">
        <v>781</v>
      </c>
      <c r="V1033" s="894" t="s">
        <v>951</v>
      </c>
      <c r="W1033" s="894" t="s">
        <v>5062</v>
      </c>
      <c r="X1033" s="894" t="s">
        <v>5186</v>
      </c>
      <c r="AA1033" s="894" t="s">
        <v>844</v>
      </c>
    </row>
    <row r="1034" spans="1:27">
      <c r="A1034" s="894" t="s">
        <v>5187</v>
      </c>
      <c r="B1034" s="894" t="s">
        <v>5188</v>
      </c>
      <c r="C1034" s="894" t="s">
        <v>5183</v>
      </c>
      <c r="D1034" s="894" t="s">
        <v>5184</v>
      </c>
      <c r="E1034" s="351">
        <v>4102.56</v>
      </c>
      <c r="F1034" s="351">
        <v>3938.46</v>
      </c>
      <c r="G1034" s="351">
        <v>164.1</v>
      </c>
      <c r="H1034" s="351">
        <v>0</v>
      </c>
      <c r="I1034" s="894" t="s">
        <v>5062</v>
      </c>
      <c r="J1034" s="894" t="s">
        <v>839</v>
      </c>
      <c r="K1034" s="894" t="s">
        <v>840</v>
      </c>
      <c r="L1034" s="894" t="s">
        <v>874</v>
      </c>
      <c r="M1034" s="894" t="s">
        <v>4983</v>
      </c>
      <c r="N1034" s="894" t="s">
        <v>4984</v>
      </c>
      <c r="O1034" s="894" t="s">
        <v>777</v>
      </c>
      <c r="P1034" s="894" t="s">
        <v>5185</v>
      </c>
      <c r="Q1034" s="894" t="s">
        <v>1374</v>
      </c>
      <c r="R1034" s="894" t="s">
        <v>839</v>
      </c>
      <c r="S1034" s="894" t="s">
        <v>779</v>
      </c>
      <c r="T1034" s="894" t="s">
        <v>780</v>
      </c>
      <c r="U1034" s="894" t="s">
        <v>781</v>
      </c>
      <c r="V1034" s="894" t="s">
        <v>951</v>
      </c>
      <c r="W1034" s="894" t="s">
        <v>5062</v>
      </c>
      <c r="X1034" s="894" t="s">
        <v>5186</v>
      </c>
      <c r="AA1034" s="894" t="s">
        <v>844</v>
      </c>
    </row>
    <row r="1035" spans="1:27">
      <c r="A1035" s="894" t="s">
        <v>5189</v>
      </c>
      <c r="B1035" s="894" t="s">
        <v>5190</v>
      </c>
      <c r="C1035" s="894" t="s">
        <v>5183</v>
      </c>
      <c r="D1035" s="894" t="s">
        <v>5184</v>
      </c>
      <c r="E1035" s="351">
        <v>4102.56</v>
      </c>
      <c r="F1035" s="351">
        <v>3938.46</v>
      </c>
      <c r="G1035" s="351">
        <v>164.1</v>
      </c>
      <c r="H1035" s="351">
        <v>0</v>
      </c>
      <c r="I1035" s="894" t="s">
        <v>5062</v>
      </c>
      <c r="J1035" s="894" t="s">
        <v>839</v>
      </c>
      <c r="K1035" s="894" t="s">
        <v>840</v>
      </c>
      <c r="L1035" s="894" t="s">
        <v>958</v>
      </c>
      <c r="M1035" s="894" t="s">
        <v>4983</v>
      </c>
      <c r="N1035" s="894" t="s">
        <v>4984</v>
      </c>
      <c r="O1035" s="894" t="s">
        <v>777</v>
      </c>
      <c r="P1035" s="894" t="s">
        <v>5185</v>
      </c>
      <c r="Q1035" s="894" t="s">
        <v>1374</v>
      </c>
      <c r="R1035" s="894" t="s">
        <v>839</v>
      </c>
      <c r="S1035" s="894" t="s">
        <v>779</v>
      </c>
      <c r="T1035" s="894" t="s">
        <v>780</v>
      </c>
      <c r="U1035" s="894" t="s">
        <v>781</v>
      </c>
      <c r="V1035" s="894" t="s">
        <v>951</v>
      </c>
      <c r="W1035" s="894" t="s">
        <v>5062</v>
      </c>
      <c r="X1035" s="894" t="s">
        <v>5186</v>
      </c>
      <c r="AA1035" s="894" t="s">
        <v>844</v>
      </c>
    </row>
    <row r="1036" spans="1:27">
      <c r="A1036" s="894" t="s">
        <v>5191</v>
      </c>
      <c r="B1036" s="894" t="s">
        <v>5192</v>
      </c>
      <c r="C1036" s="894" t="s">
        <v>5183</v>
      </c>
      <c r="D1036" s="894" t="s">
        <v>5184</v>
      </c>
      <c r="E1036" s="351">
        <v>4102.58</v>
      </c>
      <c r="F1036" s="351">
        <v>3938.48</v>
      </c>
      <c r="G1036" s="351">
        <v>164.1</v>
      </c>
      <c r="H1036" s="351">
        <v>0</v>
      </c>
      <c r="I1036" s="894" t="s">
        <v>5062</v>
      </c>
      <c r="J1036" s="894" t="s">
        <v>839</v>
      </c>
      <c r="K1036" s="894" t="s">
        <v>840</v>
      </c>
      <c r="L1036" s="894" t="s">
        <v>958</v>
      </c>
      <c r="M1036" s="894" t="s">
        <v>4983</v>
      </c>
      <c r="N1036" s="894" t="s">
        <v>4984</v>
      </c>
      <c r="O1036" s="894" t="s">
        <v>777</v>
      </c>
      <c r="P1036" s="894" t="s">
        <v>5193</v>
      </c>
      <c r="Q1036" s="894" t="s">
        <v>1374</v>
      </c>
      <c r="R1036" s="894" t="s">
        <v>839</v>
      </c>
      <c r="S1036" s="894" t="s">
        <v>779</v>
      </c>
      <c r="T1036" s="894" t="s">
        <v>780</v>
      </c>
      <c r="U1036" s="894" t="s">
        <v>781</v>
      </c>
      <c r="V1036" s="894" t="s">
        <v>951</v>
      </c>
      <c r="W1036" s="894" t="s">
        <v>5062</v>
      </c>
      <c r="X1036" s="894" t="s">
        <v>5186</v>
      </c>
      <c r="AA1036" s="894" t="s">
        <v>844</v>
      </c>
    </row>
    <row r="1037" spans="1:27">
      <c r="A1037" s="894" t="s">
        <v>5194</v>
      </c>
      <c r="B1037" s="894" t="s">
        <v>5195</v>
      </c>
      <c r="C1037" s="894" t="s">
        <v>5196</v>
      </c>
      <c r="D1037" s="894" t="s">
        <v>5197</v>
      </c>
      <c r="E1037" s="351">
        <v>2991.45</v>
      </c>
      <c r="F1037" s="351">
        <v>2871.79</v>
      </c>
      <c r="G1037" s="351">
        <v>119.66</v>
      </c>
      <c r="H1037" s="351">
        <v>0</v>
      </c>
      <c r="I1037" s="894" t="s">
        <v>5062</v>
      </c>
      <c r="J1037" s="894" t="s">
        <v>839</v>
      </c>
      <c r="K1037" s="894" t="s">
        <v>840</v>
      </c>
      <c r="L1037" s="894" t="s">
        <v>874</v>
      </c>
      <c r="M1037" s="894" t="s">
        <v>4983</v>
      </c>
      <c r="N1037" s="894" t="s">
        <v>4984</v>
      </c>
      <c r="O1037" s="894" t="s">
        <v>777</v>
      </c>
      <c r="P1037" s="894" t="s">
        <v>5198</v>
      </c>
      <c r="Q1037" s="894" t="s">
        <v>1231</v>
      </c>
      <c r="R1037" s="894" t="s">
        <v>839</v>
      </c>
      <c r="S1037" s="894" t="s">
        <v>779</v>
      </c>
      <c r="T1037" s="894" t="s">
        <v>780</v>
      </c>
      <c r="U1037" s="894" t="s">
        <v>781</v>
      </c>
      <c r="V1037" s="894" t="s">
        <v>951</v>
      </c>
      <c r="W1037" s="894" t="s">
        <v>5062</v>
      </c>
      <c r="X1037" s="894" t="s">
        <v>5186</v>
      </c>
      <c r="AA1037" s="894" t="s">
        <v>844</v>
      </c>
    </row>
    <row r="1038" spans="1:27">
      <c r="A1038" s="894" t="s">
        <v>5199</v>
      </c>
      <c r="B1038" s="894" t="s">
        <v>5200</v>
      </c>
      <c r="C1038" s="894" t="s">
        <v>5196</v>
      </c>
      <c r="D1038" s="894" t="s">
        <v>5197</v>
      </c>
      <c r="E1038" s="351">
        <v>2991.45</v>
      </c>
      <c r="F1038" s="351">
        <v>2871.79</v>
      </c>
      <c r="G1038" s="351">
        <v>119.66</v>
      </c>
      <c r="H1038" s="351">
        <v>0</v>
      </c>
      <c r="I1038" s="894" t="s">
        <v>5062</v>
      </c>
      <c r="J1038" s="894" t="s">
        <v>839</v>
      </c>
      <c r="K1038" s="894" t="s">
        <v>840</v>
      </c>
      <c r="L1038" s="894" t="s">
        <v>874</v>
      </c>
      <c r="M1038" s="894" t="s">
        <v>4983</v>
      </c>
      <c r="N1038" s="894" t="s">
        <v>4984</v>
      </c>
      <c r="O1038" s="894" t="s">
        <v>777</v>
      </c>
      <c r="P1038" s="894" t="s">
        <v>5198</v>
      </c>
      <c r="Q1038" s="894" t="s">
        <v>1231</v>
      </c>
      <c r="R1038" s="894" t="s">
        <v>839</v>
      </c>
      <c r="S1038" s="894" t="s">
        <v>779</v>
      </c>
      <c r="T1038" s="894" t="s">
        <v>780</v>
      </c>
      <c r="U1038" s="894" t="s">
        <v>781</v>
      </c>
      <c r="V1038" s="894" t="s">
        <v>951</v>
      </c>
      <c r="W1038" s="894" t="s">
        <v>5062</v>
      </c>
      <c r="X1038" s="894" t="s">
        <v>5186</v>
      </c>
      <c r="AA1038" s="894" t="s">
        <v>844</v>
      </c>
    </row>
    <row r="1039" spans="1:27">
      <c r="A1039" s="894" t="s">
        <v>5201</v>
      </c>
      <c r="B1039" s="894" t="s">
        <v>5202</v>
      </c>
      <c r="C1039" s="894" t="s">
        <v>5196</v>
      </c>
      <c r="D1039" s="894" t="s">
        <v>5197</v>
      </c>
      <c r="E1039" s="351">
        <v>2991.45</v>
      </c>
      <c r="F1039" s="351">
        <v>2871.79</v>
      </c>
      <c r="G1039" s="351">
        <v>119.66</v>
      </c>
      <c r="H1039" s="351">
        <v>0</v>
      </c>
      <c r="I1039" s="894" t="s">
        <v>5062</v>
      </c>
      <c r="J1039" s="894" t="s">
        <v>839</v>
      </c>
      <c r="K1039" s="894" t="s">
        <v>840</v>
      </c>
      <c r="L1039" s="894" t="s">
        <v>958</v>
      </c>
      <c r="M1039" s="894" t="s">
        <v>4983</v>
      </c>
      <c r="N1039" s="894" t="s">
        <v>4984</v>
      </c>
      <c r="O1039" s="894" t="s">
        <v>777</v>
      </c>
      <c r="P1039" s="894" t="s">
        <v>5198</v>
      </c>
      <c r="Q1039" s="894" t="s">
        <v>1231</v>
      </c>
      <c r="R1039" s="894" t="s">
        <v>839</v>
      </c>
      <c r="S1039" s="894" t="s">
        <v>779</v>
      </c>
      <c r="T1039" s="894" t="s">
        <v>780</v>
      </c>
      <c r="U1039" s="894" t="s">
        <v>781</v>
      </c>
      <c r="V1039" s="894" t="s">
        <v>951</v>
      </c>
      <c r="W1039" s="894" t="s">
        <v>5062</v>
      </c>
      <c r="X1039" s="894" t="s">
        <v>5186</v>
      </c>
      <c r="AA1039" s="894" t="s">
        <v>844</v>
      </c>
    </row>
    <row r="1040" spans="1:27">
      <c r="A1040" s="894" t="s">
        <v>5203</v>
      </c>
      <c r="B1040" s="894" t="s">
        <v>5204</v>
      </c>
      <c r="C1040" s="894" t="s">
        <v>5196</v>
      </c>
      <c r="D1040" s="894" t="s">
        <v>5197</v>
      </c>
      <c r="E1040" s="351">
        <v>2991.46</v>
      </c>
      <c r="F1040" s="351">
        <v>2871.8</v>
      </c>
      <c r="G1040" s="351">
        <v>119.66</v>
      </c>
      <c r="H1040" s="351">
        <v>0</v>
      </c>
      <c r="I1040" s="894" t="s">
        <v>5062</v>
      </c>
      <c r="J1040" s="894" t="s">
        <v>839</v>
      </c>
      <c r="K1040" s="894" t="s">
        <v>840</v>
      </c>
      <c r="L1040" s="894" t="s">
        <v>958</v>
      </c>
      <c r="M1040" s="894" t="s">
        <v>4983</v>
      </c>
      <c r="N1040" s="894" t="s">
        <v>4984</v>
      </c>
      <c r="O1040" s="894" t="s">
        <v>777</v>
      </c>
      <c r="P1040" s="894" t="s">
        <v>5205</v>
      </c>
      <c r="Q1040" s="894" t="s">
        <v>1231</v>
      </c>
      <c r="R1040" s="894" t="s">
        <v>839</v>
      </c>
      <c r="S1040" s="894" t="s">
        <v>779</v>
      </c>
      <c r="T1040" s="894" t="s">
        <v>780</v>
      </c>
      <c r="U1040" s="894" t="s">
        <v>781</v>
      </c>
      <c r="V1040" s="894" t="s">
        <v>951</v>
      </c>
      <c r="W1040" s="894" t="s">
        <v>5062</v>
      </c>
      <c r="X1040" s="894" t="s">
        <v>5186</v>
      </c>
      <c r="AA1040" s="894" t="s">
        <v>844</v>
      </c>
    </row>
    <row r="1041" spans="1:27">
      <c r="A1041" s="894" t="s">
        <v>5206</v>
      </c>
      <c r="B1041" s="894" t="s">
        <v>5207</v>
      </c>
      <c r="C1041" s="894" t="s">
        <v>840</v>
      </c>
      <c r="D1041" s="894" t="s">
        <v>5208</v>
      </c>
      <c r="E1041" s="351">
        <v>3247.86</v>
      </c>
      <c r="F1041" s="351">
        <v>3117.95</v>
      </c>
      <c r="G1041" s="351">
        <v>129.91</v>
      </c>
      <c r="H1041" s="351">
        <v>0</v>
      </c>
      <c r="I1041" s="894" t="s">
        <v>5062</v>
      </c>
      <c r="J1041" s="894" t="s">
        <v>839</v>
      </c>
      <c r="K1041" s="894" t="s">
        <v>840</v>
      </c>
      <c r="L1041" s="894" t="s">
        <v>1590</v>
      </c>
      <c r="M1041" s="894" t="s">
        <v>4720</v>
      </c>
      <c r="N1041" s="894" t="s">
        <v>4984</v>
      </c>
      <c r="O1041" s="894" t="s">
        <v>777</v>
      </c>
      <c r="P1041" s="894" t="s">
        <v>5209</v>
      </c>
      <c r="Q1041" s="894" t="s">
        <v>1145</v>
      </c>
      <c r="R1041" s="894" t="s">
        <v>839</v>
      </c>
      <c r="S1041" s="894" t="s">
        <v>779</v>
      </c>
      <c r="T1041" s="894" t="s">
        <v>780</v>
      </c>
      <c r="U1041" s="894" t="s">
        <v>781</v>
      </c>
      <c r="V1041" s="894" t="s">
        <v>951</v>
      </c>
      <c r="W1041" s="894" t="s">
        <v>5062</v>
      </c>
      <c r="X1041" s="894" t="s">
        <v>5186</v>
      </c>
      <c r="AA1041" s="894" t="s">
        <v>844</v>
      </c>
    </row>
    <row r="1042" spans="1:27">
      <c r="A1042" s="894" t="s">
        <v>5210</v>
      </c>
      <c r="B1042" s="894" t="s">
        <v>5211</v>
      </c>
      <c r="C1042" s="894" t="s">
        <v>5212</v>
      </c>
      <c r="D1042" s="894" t="s">
        <v>5213</v>
      </c>
      <c r="E1042" s="351">
        <v>1024358.97</v>
      </c>
      <c r="F1042" s="351">
        <v>983384.61</v>
      </c>
      <c r="G1042" s="351">
        <v>40974.36</v>
      </c>
      <c r="H1042" s="351">
        <v>0</v>
      </c>
      <c r="I1042" s="894" t="s">
        <v>5062</v>
      </c>
      <c r="J1042" s="894" t="s">
        <v>839</v>
      </c>
      <c r="K1042" s="894" t="s">
        <v>5214</v>
      </c>
      <c r="L1042" s="894" t="s">
        <v>958</v>
      </c>
      <c r="M1042" s="894" t="s">
        <v>5215</v>
      </c>
      <c r="N1042" s="894" t="s">
        <v>5216</v>
      </c>
      <c r="O1042" s="894" t="s">
        <v>777</v>
      </c>
      <c r="P1042" s="894" t="s">
        <v>5217</v>
      </c>
      <c r="Q1042" s="894" t="s">
        <v>5218</v>
      </c>
      <c r="R1042" s="894" t="s">
        <v>839</v>
      </c>
      <c r="S1042" s="894" t="s">
        <v>779</v>
      </c>
      <c r="T1042" s="894" t="s">
        <v>780</v>
      </c>
      <c r="U1042" s="894" t="s">
        <v>781</v>
      </c>
      <c r="V1042" s="894" t="s">
        <v>951</v>
      </c>
      <c r="W1042" s="894" t="s">
        <v>5062</v>
      </c>
      <c r="X1042" s="894" t="s">
        <v>5219</v>
      </c>
      <c r="AA1042" s="894" t="s">
        <v>5220</v>
      </c>
    </row>
    <row r="1043" spans="1:27">
      <c r="A1043" s="894" t="s">
        <v>5221</v>
      </c>
      <c r="B1043" s="894" t="s">
        <v>5222</v>
      </c>
      <c r="C1043" s="894" t="s">
        <v>5212</v>
      </c>
      <c r="D1043" s="894" t="s">
        <v>5213</v>
      </c>
      <c r="E1043" s="351">
        <v>1024358.98</v>
      </c>
      <c r="F1043" s="351">
        <v>983384.62</v>
      </c>
      <c r="G1043" s="351">
        <v>40974.36</v>
      </c>
      <c r="H1043" s="351">
        <v>0</v>
      </c>
      <c r="I1043" s="894" t="s">
        <v>5062</v>
      </c>
      <c r="J1043" s="894" t="s">
        <v>839</v>
      </c>
      <c r="K1043" s="894" t="s">
        <v>5214</v>
      </c>
      <c r="L1043" s="894" t="s">
        <v>958</v>
      </c>
      <c r="M1043" s="894" t="s">
        <v>5215</v>
      </c>
      <c r="N1043" s="894" t="s">
        <v>5216</v>
      </c>
      <c r="O1043" s="894" t="s">
        <v>777</v>
      </c>
      <c r="P1043" s="894" t="s">
        <v>5223</v>
      </c>
      <c r="Q1043" s="894" t="s">
        <v>5218</v>
      </c>
      <c r="R1043" s="894" t="s">
        <v>839</v>
      </c>
      <c r="S1043" s="894" t="s">
        <v>779</v>
      </c>
      <c r="T1043" s="894" t="s">
        <v>780</v>
      </c>
      <c r="U1043" s="894" t="s">
        <v>781</v>
      </c>
      <c r="V1043" s="894" t="s">
        <v>951</v>
      </c>
      <c r="W1043" s="894" t="s">
        <v>5062</v>
      </c>
      <c r="X1043" s="894" t="s">
        <v>5219</v>
      </c>
      <c r="AA1043" s="894" t="s">
        <v>5220</v>
      </c>
    </row>
    <row r="1044" spans="1:27">
      <c r="A1044" s="894" t="s">
        <v>5224</v>
      </c>
      <c r="B1044" s="894" t="s">
        <v>5225</v>
      </c>
      <c r="C1044" s="894" t="s">
        <v>5226</v>
      </c>
      <c r="D1044" s="894" t="s">
        <v>5227</v>
      </c>
      <c r="E1044" s="351">
        <v>15811.96</v>
      </c>
      <c r="F1044" s="351">
        <v>15179.48</v>
      </c>
      <c r="G1044" s="351">
        <v>632.48</v>
      </c>
      <c r="H1044" s="351">
        <v>0</v>
      </c>
      <c r="I1044" s="894" t="s">
        <v>5228</v>
      </c>
      <c r="J1044" s="894" t="s">
        <v>839</v>
      </c>
      <c r="K1044" s="894" t="s">
        <v>1091</v>
      </c>
      <c r="L1044" s="894" t="s">
        <v>874</v>
      </c>
      <c r="M1044" s="894" t="s">
        <v>5229</v>
      </c>
      <c r="N1044" s="894" t="s">
        <v>5230</v>
      </c>
      <c r="O1044" s="894" t="s">
        <v>777</v>
      </c>
      <c r="P1044" s="894" t="s">
        <v>5231</v>
      </c>
      <c r="Q1044" s="894" t="s">
        <v>5232</v>
      </c>
      <c r="R1044" s="894" t="s">
        <v>839</v>
      </c>
      <c r="S1044" s="894" t="s">
        <v>779</v>
      </c>
      <c r="T1044" s="894" t="s">
        <v>780</v>
      </c>
      <c r="U1044" s="894" t="s">
        <v>781</v>
      </c>
      <c r="V1044" s="894" t="s">
        <v>951</v>
      </c>
      <c r="W1044" s="894" t="s">
        <v>5228</v>
      </c>
      <c r="X1044" s="894" t="s">
        <v>5233</v>
      </c>
      <c r="AA1044" s="894" t="s">
        <v>1093</v>
      </c>
    </row>
    <row r="1045" spans="1:27">
      <c r="A1045" s="894" t="s">
        <v>5234</v>
      </c>
      <c r="B1045" s="894" t="s">
        <v>5235</v>
      </c>
      <c r="C1045" s="894" t="s">
        <v>5226</v>
      </c>
      <c r="D1045" s="894" t="s">
        <v>5227</v>
      </c>
      <c r="E1045" s="351">
        <v>15811.96</v>
      </c>
      <c r="F1045" s="351">
        <v>15179.48</v>
      </c>
      <c r="G1045" s="351">
        <v>632.48</v>
      </c>
      <c r="H1045" s="351">
        <v>0</v>
      </c>
      <c r="I1045" s="894" t="s">
        <v>5228</v>
      </c>
      <c r="J1045" s="894" t="s">
        <v>839</v>
      </c>
      <c r="K1045" s="894" t="s">
        <v>1091</v>
      </c>
      <c r="L1045" s="894" t="s">
        <v>874</v>
      </c>
      <c r="M1045" s="894" t="s">
        <v>5229</v>
      </c>
      <c r="N1045" s="894" t="s">
        <v>5230</v>
      </c>
      <c r="O1045" s="894" t="s">
        <v>777</v>
      </c>
      <c r="P1045" s="894" t="s">
        <v>5231</v>
      </c>
      <c r="Q1045" s="894" t="s">
        <v>5232</v>
      </c>
      <c r="R1045" s="894" t="s">
        <v>839</v>
      </c>
      <c r="S1045" s="894" t="s">
        <v>779</v>
      </c>
      <c r="T1045" s="894" t="s">
        <v>780</v>
      </c>
      <c r="U1045" s="894" t="s">
        <v>781</v>
      </c>
      <c r="V1045" s="894" t="s">
        <v>951</v>
      </c>
      <c r="W1045" s="894" t="s">
        <v>5228</v>
      </c>
      <c r="X1045" s="894" t="s">
        <v>5233</v>
      </c>
      <c r="AA1045" s="894" t="s">
        <v>1093</v>
      </c>
    </row>
    <row r="1046" spans="1:27">
      <c r="A1046" s="894" t="s">
        <v>5236</v>
      </c>
      <c r="B1046" s="894" t="s">
        <v>5237</v>
      </c>
      <c r="C1046" s="894" t="s">
        <v>5226</v>
      </c>
      <c r="D1046" s="894" t="s">
        <v>5227</v>
      </c>
      <c r="E1046" s="351">
        <v>15811.96</v>
      </c>
      <c r="F1046" s="351">
        <v>15179.48</v>
      </c>
      <c r="G1046" s="351">
        <v>632.48</v>
      </c>
      <c r="H1046" s="351">
        <v>0</v>
      </c>
      <c r="I1046" s="894" t="s">
        <v>5228</v>
      </c>
      <c r="J1046" s="894" t="s">
        <v>839</v>
      </c>
      <c r="K1046" s="894" t="s">
        <v>1091</v>
      </c>
      <c r="L1046" s="894" t="s">
        <v>874</v>
      </c>
      <c r="M1046" s="894" t="s">
        <v>5229</v>
      </c>
      <c r="N1046" s="894" t="s">
        <v>5230</v>
      </c>
      <c r="O1046" s="894" t="s">
        <v>777</v>
      </c>
      <c r="P1046" s="894" t="s">
        <v>5231</v>
      </c>
      <c r="Q1046" s="894" t="s">
        <v>5232</v>
      </c>
      <c r="R1046" s="894" t="s">
        <v>839</v>
      </c>
      <c r="S1046" s="894" t="s">
        <v>779</v>
      </c>
      <c r="T1046" s="894" t="s">
        <v>780</v>
      </c>
      <c r="U1046" s="894" t="s">
        <v>781</v>
      </c>
      <c r="V1046" s="894" t="s">
        <v>951</v>
      </c>
      <c r="W1046" s="894" t="s">
        <v>5228</v>
      </c>
      <c r="X1046" s="894" t="s">
        <v>5233</v>
      </c>
      <c r="AA1046" s="894" t="s">
        <v>1093</v>
      </c>
    </row>
    <row r="1047" spans="1:27">
      <c r="A1047" s="894" t="s">
        <v>5238</v>
      </c>
      <c r="B1047" s="894" t="s">
        <v>5239</v>
      </c>
      <c r="C1047" s="894" t="s">
        <v>5226</v>
      </c>
      <c r="D1047" s="894" t="s">
        <v>5227</v>
      </c>
      <c r="E1047" s="351">
        <v>15811.98</v>
      </c>
      <c r="F1047" s="351">
        <v>15179.5</v>
      </c>
      <c r="G1047" s="351">
        <v>632.48</v>
      </c>
      <c r="H1047" s="351">
        <v>0</v>
      </c>
      <c r="I1047" s="894" t="s">
        <v>5228</v>
      </c>
      <c r="J1047" s="894" t="s">
        <v>839</v>
      </c>
      <c r="K1047" s="894" t="s">
        <v>1091</v>
      </c>
      <c r="L1047" s="894" t="s">
        <v>874</v>
      </c>
      <c r="M1047" s="894" t="s">
        <v>5229</v>
      </c>
      <c r="N1047" s="894" t="s">
        <v>5230</v>
      </c>
      <c r="O1047" s="894" t="s">
        <v>777</v>
      </c>
      <c r="P1047" s="894" t="s">
        <v>5240</v>
      </c>
      <c r="Q1047" s="894" t="s">
        <v>5232</v>
      </c>
      <c r="R1047" s="894" t="s">
        <v>839</v>
      </c>
      <c r="S1047" s="894" t="s">
        <v>779</v>
      </c>
      <c r="T1047" s="894" t="s">
        <v>780</v>
      </c>
      <c r="U1047" s="894" t="s">
        <v>781</v>
      </c>
      <c r="V1047" s="894" t="s">
        <v>951</v>
      </c>
      <c r="W1047" s="894" t="s">
        <v>5228</v>
      </c>
      <c r="X1047" s="894" t="s">
        <v>5233</v>
      </c>
      <c r="AA1047" s="894" t="s">
        <v>1093</v>
      </c>
    </row>
    <row r="1048" spans="1:27">
      <c r="A1048" s="894" t="s">
        <v>5241</v>
      </c>
      <c r="B1048" s="894" t="s">
        <v>5242</v>
      </c>
      <c r="C1048" s="894" t="s">
        <v>5243</v>
      </c>
      <c r="D1048" s="894" t="s">
        <v>5244</v>
      </c>
      <c r="E1048" s="351">
        <v>30000</v>
      </c>
      <c r="F1048" s="351">
        <v>28800</v>
      </c>
      <c r="G1048" s="351">
        <v>1200</v>
      </c>
      <c r="H1048" s="351">
        <v>0</v>
      </c>
      <c r="I1048" s="894" t="s">
        <v>5228</v>
      </c>
      <c r="J1048" s="894" t="s">
        <v>839</v>
      </c>
      <c r="K1048" s="894" t="s">
        <v>4946</v>
      </c>
      <c r="L1048" s="894" t="s">
        <v>958</v>
      </c>
      <c r="M1048" s="894" t="s">
        <v>5132</v>
      </c>
      <c r="N1048" s="894" t="s">
        <v>5245</v>
      </c>
      <c r="O1048" s="894" t="s">
        <v>777</v>
      </c>
      <c r="P1048" s="894" t="s">
        <v>5246</v>
      </c>
      <c r="Q1048" s="894" t="s">
        <v>1887</v>
      </c>
      <c r="R1048" s="894" t="s">
        <v>839</v>
      </c>
      <c r="S1048" s="894" t="s">
        <v>779</v>
      </c>
      <c r="T1048" s="894" t="s">
        <v>780</v>
      </c>
      <c r="U1048" s="894" t="s">
        <v>781</v>
      </c>
      <c r="V1048" s="894" t="s">
        <v>951</v>
      </c>
      <c r="W1048" s="894" t="s">
        <v>5228</v>
      </c>
      <c r="X1048" s="894" t="s">
        <v>5247</v>
      </c>
      <c r="AA1048" s="894" t="s">
        <v>4948</v>
      </c>
    </row>
    <row r="1049" spans="1:27">
      <c r="A1049" s="894" t="s">
        <v>5248</v>
      </c>
      <c r="B1049" s="894" t="s">
        <v>5249</v>
      </c>
      <c r="C1049" s="894" t="s">
        <v>5243</v>
      </c>
      <c r="D1049" s="894" t="s">
        <v>5250</v>
      </c>
      <c r="E1049" s="351">
        <v>29487.18</v>
      </c>
      <c r="F1049" s="351">
        <v>28307.69</v>
      </c>
      <c r="G1049" s="351">
        <v>1179.49</v>
      </c>
      <c r="H1049" s="351">
        <v>0</v>
      </c>
      <c r="I1049" s="894" t="s">
        <v>5228</v>
      </c>
      <c r="J1049" s="894" t="s">
        <v>839</v>
      </c>
      <c r="K1049" s="894" t="s">
        <v>4946</v>
      </c>
      <c r="L1049" s="894" t="s">
        <v>958</v>
      </c>
      <c r="M1049" s="894" t="s">
        <v>5132</v>
      </c>
      <c r="N1049" s="894" t="s">
        <v>5245</v>
      </c>
      <c r="O1049" s="894" t="s">
        <v>777</v>
      </c>
      <c r="P1049" s="894" t="s">
        <v>5251</v>
      </c>
      <c r="Q1049" s="894" t="s">
        <v>5252</v>
      </c>
      <c r="R1049" s="894" t="s">
        <v>839</v>
      </c>
      <c r="S1049" s="894" t="s">
        <v>779</v>
      </c>
      <c r="T1049" s="894" t="s">
        <v>780</v>
      </c>
      <c r="U1049" s="894" t="s">
        <v>781</v>
      </c>
      <c r="V1049" s="894" t="s">
        <v>951</v>
      </c>
      <c r="W1049" s="894" t="s">
        <v>5228</v>
      </c>
      <c r="X1049" s="894" t="s">
        <v>5247</v>
      </c>
      <c r="AA1049" s="894" t="s">
        <v>4948</v>
      </c>
    </row>
    <row r="1050" spans="1:27">
      <c r="A1050" s="894" t="s">
        <v>5253</v>
      </c>
      <c r="B1050" s="894" t="s">
        <v>5254</v>
      </c>
      <c r="C1050" s="894" t="s">
        <v>5255</v>
      </c>
      <c r="D1050" s="894" t="s">
        <v>5256</v>
      </c>
      <c r="E1050" s="351">
        <v>10769.23</v>
      </c>
      <c r="F1050" s="351">
        <v>10338.46</v>
      </c>
      <c r="G1050" s="351">
        <v>430.77</v>
      </c>
      <c r="H1050" s="351">
        <v>0</v>
      </c>
      <c r="I1050" s="894" t="s">
        <v>5228</v>
      </c>
      <c r="J1050" s="894" t="s">
        <v>839</v>
      </c>
      <c r="K1050" s="894" t="s">
        <v>1357</v>
      </c>
      <c r="L1050" s="894" t="s">
        <v>1590</v>
      </c>
      <c r="M1050" s="894" t="s">
        <v>4720</v>
      </c>
      <c r="N1050" s="894" t="s">
        <v>5257</v>
      </c>
      <c r="O1050" s="894" t="s">
        <v>777</v>
      </c>
      <c r="P1050" s="894" t="s">
        <v>5258</v>
      </c>
      <c r="Q1050" s="894" t="s">
        <v>5259</v>
      </c>
      <c r="R1050" s="894" t="s">
        <v>839</v>
      </c>
      <c r="S1050" s="894" t="s">
        <v>779</v>
      </c>
      <c r="T1050" s="894" t="s">
        <v>780</v>
      </c>
      <c r="U1050" s="894" t="s">
        <v>781</v>
      </c>
      <c r="V1050" s="894" t="s">
        <v>951</v>
      </c>
      <c r="W1050" s="894" t="s">
        <v>5228</v>
      </c>
      <c r="X1050" s="894" t="s">
        <v>5260</v>
      </c>
      <c r="AA1050" s="894" t="s">
        <v>1359</v>
      </c>
    </row>
    <row r="1051" spans="1:27">
      <c r="A1051" s="894" t="s">
        <v>5261</v>
      </c>
      <c r="B1051" s="894" t="s">
        <v>5262</v>
      </c>
      <c r="C1051" s="894" t="s">
        <v>5255</v>
      </c>
      <c r="D1051" s="894" t="s">
        <v>5256</v>
      </c>
      <c r="E1051" s="351">
        <v>10769.23</v>
      </c>
      <c r="F1051" s="351">
        <v>10338.46</v>
      </c>
      <c r="G1051" s="351">
        <v>430.77</v>
      </c>
      <c r="H1051" s="351">
        <v>0</v>
      </c>
      <c r="I1051" s="894" t="s">
        <v>5228</v>
      </c>
      <c r="J1051" s="894" t="s">
        <v>839</v>
      </c>
      <c r="K1051" s="894" t="s">
        <v>1357</v>
      </c>
      <c r="L1051" s="894" t="s">
        <v>1590</v>
      </c>
      <c r="M1051" s="894" t="s">
        <v>4720</v>
      </c>
      <c r="N1051" s="894" t="s">
        <v>5257</v>
      </c>
      <c r="O1051" s="894" t="s">
        <v>777</v>
      </c>
      <c r="P1051" s="894" t="s">
        <v>5258</v>
      </c>
      <c r="Q1051" s="894" t="s">
        <v>5259</v>
      </c>
      <c r="R1051" s="894" t="s">
        <v>839</v>
      </c>
      <c r="S1051" s="894" t="s">
        <v>779</v>
      </c>
      <c r="T1051" s="894" t="s">
        <v>780</v>
      </c>
      <c r="U1051" s="894" t="s">
        <v>781</v>
      </c>
      <c r="V1051" s="894" t="s">
        <v>951</v>
      </c>
      <c r="W1051" s="894" t="s">
        <v>5228</v>
      </c>
      <c r="X1051" s="894" t="s">
        <v>5260</v>
      </c>
      <c r="AA1051" s="894" t="s">
        <v>1359</v>
      </c>
    </row>
    <row r="1052" hidden="1" spans="1:27">
      <c r="A1052" s="894" t="s">
        <v>5263</v>
      </c>
      <c r="B1052" s="894" t="s">
        <v>5264</v>
      </c>
      <c r="C1052" s="894" t="s">
        <v>5265</v>
      </c>
      <c r="D1052" s="894" t="s">
        <v>5266</v>
      </c>
      <c r="E1052" s="351">
        <v>2820.51</v>
      </c>
      <c r="F1052" s="351">
        <v>2707.69</v>
      </c>
      <c r="G1052" s="351">
        <v>112.82</v>
      </c>
      <c r="H1052" s="351">
        <v>0</v>
      </c>
      <c r="I1052" s="894" t="s">
        <v>5267</v>
      </c>
      <c r="J1052" s="894" t="s">
        <v>773</v>
      </c>
      <c r="K1052" s="894" t="s">
        <v>774</v>
      </c>
      <c r="L1052" s="894" t="s">
        <v>5048</v>
      </c>
      <c r="M1052" s="894" t="s">
        <v>5268</v>
      </c>
      <c r="N1052" s="894" t="s">
        <v>4383</v>
      </c>
      <c r="O1052" s="894" t="s">
        <v>777</v>
      </c>
      <c r="P1052" s="894" t="s">
        <v>777</v>
      </c>
      <c r="Q1052" s="894" t="s">
        <v>1957</v>
      </c>
      <c r="R1052" s="894" t="s">
        <v>773</v>
      </c>
      <c r="S1052" s="894" t="s">
        <v>779</v>
      </c>
      <c r="T1052" s="894" t="s">
        <v>780</v>
      </c>
      <c r="U1052" s="894" t="s">
        <v>781</v>
      </c>
      <c r="V1052" s="894" t="s">
        <v>951</v>
      </c>
      <c r="W1052" s="894" t="s">
        <v>5267</v>
      </c>
      <c r="X1052" s="894" t="s">
        <v>4877</v>
      </c>
      <c r="AA1052" s="894" t="s">
        <v>784</v>
      </c>
    </row>
    <row r="1053" hidden="1" spans="1:27">
      <c r="A1053" s="894" t="s">
        <v>5269</v>
      </c>
      <c r="B1053" s="894" t="s">
        <v>5270</v>
      </c>
      <c r="C1053" s="894" t="s">
        <v>5265</v>
      </c>
      <c r="D1053" s="894" t="s">
        <v>5266</v>
      </c>
      <c r="E1053" s="351">
        <v>2820.52</v>
      </c>
      <c r="F1053" s="351">
        <v>2707.7</v>
      </c>
      <c r="G1053" s="351">
        <v>112.82</v>
      </c>
      <c r="H1053" s="351">
        <v>0</v>
      </c>
      <c r="I1053" s="894" t="s">
        <v>5267</v>
      </c>
      <c r="J1053" s="894" t="s">
        <v>773</v>
      </c>
      <c r="K1053" s="894" t="s">
        <v>774</v>
      </c>
      <c r="L1053" s="894" t="s">
        <v>5048</v>
      </c>
      <c r="M1053" s="894" t="s">
        <v>5268</v>
      </c>
      <c r="N1053" s="894" t="s">
        <v>4383</v>
      </c>
      <c r="O1053" s="894" t="s">
        <v>777</v>
      </c>
      <c r="P1053" s="894" t="s">
        <v>777</v>
      </c>
      <c r="Q1053" s="894" t="s">
        <v>1957</v>
      </c>
      <c r="R1053" s="894" t="s">
        <v>773</v>
      </c>
      <c r="S1053" s="894" t="s">
        <v>779</v>
      </c>
      <c r="T1053" s="894" t="s">
        <v>780</v>
      </c>
      <c r="U1053" s="894" t="s">
        <v>781</v>
      </c>
      <c r="V1053" s="894" t="s">
        <v>951</v>
      </c>
      <c r="W1053" s="894" t="s">
        <v>5267</v>
      </c>
      <c r="X1053" s="894" t="s">
        <v>4877</v>
      </c>
      <c r="AA1053" s="894" t="s">
        <v>784</v>
      </c>
    </row>
    <row r="1054" hidden="1" spans="1:27">
      <c r="A1054" s="894" t="s">
        <v>5271</v>
      </c>
      <c r="B1054" s="894" t="s">
        <v>5272</v>
      </c>
      <c r="C1054" s="894" t="s">
        <v>5273</v>
      </c>
      <c r="D1054" s="894" t="s">
        <v>5274</v>
      </c>
      <c r="E1054" s="351">
        <v>3333.33</v>
      </c>
      <c r="F1054" s="351">
        <v>3200</v>
      </c>
      <c r="G1054" s="351">
        <v>133.33</v>
      </c>
      <c r="H1054" s="351">
        <v>0</v>
      </c>
      <c r="I1054" s="894" t="s">
        <v>5267</v>
      </c>
      <c r="J1054" s="894" t="s">
        <v>773</v>
      </c>
      <c r="K1054" s="894" t="s">
        <v>774</v>
      </c>
      <c r="L1054" s="894" t="s">
        <v>5048</v>
      </c>
      <c r="M1054" s="894" t="s">
        <v>5275</v>
      </c>
      <c r="N1054" s="894" t="s">
        <v>4383</v>
      </c>
      <c r="O1054" s="894" t="s">
        <v>777</v>
      </c>
      <c r="P1054" s="894" t="s">
        <v>777</v>
      </c>
      <c r="Q1054" s="894" t="s">
        <v>1758</v>
      </c>
      <c r="R1054" s="894" t="s">
        <v>773</v>
      </c>
      <c r="S1054" s="894" t="s">
        <v>779</v>
      </c>
      <c r="T1054" s="894" t="s">
        <v>780</v>
      </c>
      <c r="U1054" s="894" t="s">
        <v>781</v>
      </c>
      <c r="V1054" s="894" t="s">
        <v>951</v>
      </c>
      <c r="W1054" s="894" t="s">
        <v>5267</v>
      </c>
      <c r="X1054" s="894" t="s">
        <v>4877</v>
      </c>
      <c r="AA1054" s="894" t="s">
        <v>784</v>
      </c>
    </row>
    <row r="1055" hidden="1" spans="1:27">
      <c r="A1055" s="894" t="s">
        <v>5276</v>
      </c>
      <c r="B1055" s="894" t="s">
        <v>724</v>
      </c>
      <c r="C1055" s="894" t="s">
        <v>725</v>
      </c>
      <c r="D1055" s="894" t="s">
        <v>726</v>
      </c>
      <c r="E1055" s="351">
        <v>4893.16</v>
      </c>
      <c r="F1055" s="351">
        <v>4697.43</v>
      </c>
      <c r="G1055" s="351">
        <v>195.73</v>
      </c>
      <c r="H1055" s="351">
        <v>0</v>
      </c>
      <c r="I1055" s="894" t="s">
        <v>5267</v>
      </c>
      <c r="J1055" s="894" t="s">
        <v>773</v>
      </c>
      <c r="K1055" s="894" t="s">
        <v>774</v>
      </c>
      <c r="L1055" s="894" t="s">
        <v>5048</v>
      </c>
      <c r="M1055" s="894" t="s">
        <v>5275</v>
      </c>
      <c r="N1055" s="894" t="s">
        <v>4383</v>
      </c>
      <c r="O1055" s="894" t="s">
        <v>777</v>
      </c>
      <c r="P1055" s="894" t="s">
        <v>777</v>
      </c>
      <c r="Q1055" s="894" t="s">
        <v>5277</v>
      </c>
      <c r="R1055" s="894" t="s">
        <v>773</v>
      </c>
      <c r="S1055" s="894" t="s">
        <v>779</v>
      </c>
      <c r="T1055" s="894" t="s">
        <v>780</v>
      </c>
      <c r="U1055" s="894" t="s">
        <v>781</v>
      </c>
      <c r="V1055" s="894" t="s">
        <v>951</v>
      </c>
      <c r="W1055" s="894" t="s">
        <v>5267</v>
      </c>
      <c r="X1055" s="894" t="s">
        <v>4877</v>
      </c>
      <c r="AA1055" s="894" t="s">
        <v>784</v>
      </c>
    </row>
    <row r="1056" hidden="1" spans="1:27">
      <c r="A1056" s="894" t="s">
        <v>5278</v>
      </c>
      <c r="B1056" s="894" t="s">
        <v>5279</v>
      </c>
      <c r="C1056" s="894" t="s">
        <v>5280</v>
      </c>
      <c r="D1056" s="894" t="s">
        <v>5281</v>
      </c>
      <c r="E1056" s="351">
        <v>189844.4</v>
      </c>
      <c r="F1056" s="351">
        <v>182250.62</v>
      </c>
      <c r="G1056" s="351">
        <v>7593.78</v>
      </c>
      <c r="H1056" s="351">
        <v>0</v>
      </c>
      <c r="I1056" s="894" t="s">
        <v>5267</v>
      </c>
      <c r="J1056" s="894" t="s">
        <v>839</v>
      </c>
      <c r="K1056" s="894" t="s">
        <v>1708</v>
      </c>
      <c r="L1056" s="894" t="s">
        <v>1933</v>
      </c>
      <c r="M1056" s="894" t="s">
        <v>5282</v>
      </c>
      <c r="N1056" s="894" t="s">
        <v>5283</v>
      </c>
      <c r="O1056" s="894" t="s">
        <v>777</v>
      </c>
      <c r="P1056" s="894" t="s">
        <v>5284</v>
      </c>
      <c r="Q1056" s="894" t="s">
        <v>5285</v>
      </c>
      <c r="R1056" s="894" t="s">
        <v>839</v>
      </c>
      <c r="S1056" s="894" t="s">
        <v>779</v>
      </c>
      <c r="T1056" s="894" t="s">
        <v>780</v>
      </c>
      <c r="U1056" s="894" t="s">
        <v>781</v>
      </c>
      <c r="V1056" s="894" t="s">
        <v>951</v>
      </c>
      <c r="W1056" s="894" t="s">
        <v>5267</v>
      </c>
      <c r="X1056" s="894" t="s">
        <v>5286</v>
      </c>
      <c r="AA1056" s="894" t="s">
        <v>1711</v>
      </c>
    </row>
    <row r="1057" hidden="1" spans="1:27">
      <c r="A1057" s="894" t="s">
        <v>5287</v>
      </c>
      <c r="B1057" s="894" t="s">
        <v>5288</v>
      </c>
      <c r="C1057" s="894" t="s">
        <v>5289</v>
      </c>
      <c r="D1057" s="894" t="s">
        <v>5281</v>
      </c>
      <c r="E1057" s="351">
        <v>189844.4</v>
      </c>
      <c r="F1057" s="351">
        <v>182250.62</v>
      </c>
      <c r="G1057" s="351">
        <v>7593.78</v>
      </c>
      <c r="H1057" s="351">
        <v>0</v>
      </c>
      <c r="I1057" s="894" t="s">
        <v>5267</v>
      </c>
      <c r="J1057" s="894" t="s">
        <v>839</v>
      </c>
      <c r="K1057" s="894" t="s">
        <v>1708</v>
      </c>
      <c r="L1057" s="894" t="s">
        <v>1933</v>
      </c>
      <c r="M1057" s="894" t="s">
        <v>5282</v>
      </c>
      <c r="N1057" s="894" t="s">
        <v>5283</v>
      </c>
      <c r="O1057" s="894" t="s">
        <v>777</v>
      </c>
      <c r="P1057" s="894" t="s">
        <v>5284</v>
      </c>
      <c r="Q1057" s="894" t="s">
        <v>5285</v>
      </c>
      <c r="R1057" s="894" t="s">
        <v>839</v>
      </c>
      <c r="S1057" s="894" t="s">
        <v>779</v>
      </c>
      <c r="T1057" s="894" t="s">
        <v>780</v>
      </c>
      <c r="U1057" s="894" t="s">
        <v>781</v>
      </c>
      <c r="V1057" s="894" t="s">
        <v>951</v>
      </c>
      <c r="W1057" s="894" t="s">
        <v>5267</v>
      </c>
      <c r="X1057" s="894" t="s">
        <v>5286</v>
      </c>
      <c r="AA1057" s="894" t="s">
        <v>1711</v>
      </c>
    </row>
    <row r="1058" spans="1:27">
      <c r="A1058" s="894" t="s">
        <v>5290</v>
      </c>
      <c r="B1058" s="894" t="s">
        <v>5291</v>
      </c>
      <c r="C1058" s="894" t="s">
        <v>5292</v>
      </c>
      <c r="D1058" s="894" t="s">
        <v>5208</v>
      </c>
      <c r="E1058" s="351">
        <v>4358.97</v>
      </c>
      <c r="F1058" s="351">
        <v>4184.61</v>
      </c>
      <c r="G1058" s="351">
        <v>174.36</v>
      </c>
      <c r="H1058" s="351">
        <v>0</v>
      </c>
      <c r="I1058" s="894" t="s">
        <v>5267</v>
      </c>
      <c r="J1058" s="894" t="s">
        <v>839</v>
      </c>
      <c r="K1058" s="894" t="s">
        <v>1357</v>
      </c>
      <c r="L1058" s="894" t="s">
        <v>1590</v>
      </c>
      <c r="M1058" s="894" t="s">
        <v>4720</v>
      </c>
      <c r="N1058" s="894" t="s">
        <v>5293</v>
      </c>
      <c r="O1058" s="894" t="s">
        <v>777</v>
      </c>
      <c r="P1058" s="894" t="s">
        <v>5294</v>
      </c>
      <c r="Q1058" s="894" t="s">
        <v>5295</v>
      </c>
      <c r="R1058" s="894" t="s">
        <v>839</v>
      </c>
      <c r="S1058" s="894" t="s">
        <v>779</v>
      </c>
      <c r="T1058" s="894" t="s">
        <v>780</v>
      </c>
      <c r="U1058" s="894" t="s">
        <v>781</v>
      </c>
      <c r="V1058" s="894" t="s">
        <v>951</v>
      </c>
      <c r="W1058" s="894" t="s">
        <v>5267</v>
      </c>
      <c r="X1058" s="894" t="s">
        <v>5296</v>
      </c>
      <c r="AA1058" s="894" t="s">
        <v>1359</v>
      </c>
    </row>
    <row r="1059" spans="1:27">
      <c r="A1059" s="894" t="s">
        <v>5297</v>
      </c>
      <c r="B1059" s="894" t="s">
        <v>5298</v>
      </c>
      <c r="C1059" s="894" t="s">
        <v>5292</v>
      </c>
      <c r="D1059" s="894" t="s">
        <v>5208</v>
      </c>
      <c r="E1059" s="351">
        <v>4358.98</v>
      </c>
      <c r="F1059" s="351">
        <v>4184.62</v>
      </c>
      <c r="G1059" s="351">
        <v>174.36</v>
      </c>
      <c r="H1059" s="351">
        <v>0</v>
      </c>
      <c r="I1059" s="894" t="s">
        <v>5267</v>
      </c>
      <c r="J1059" s="894" t="s">
        <v>839</v>
      </c>
      <c r="K1059" s="894" t="s">
        <v>1357</v>
      </c>
      <c r="L1059" s="894" t="s">
        <v>1590</v>
      </c>
      <c r="M1059" s="894" t="s">
        <v>4720</v>
      </c>
      <c r="N1059" s="894" t="s">
        <v>5293</v>
      </c>
      <c r="O1059" s="894" t="s">
        <v>777</v>
      </c>
      <c r="P1059" s="894" t="s">
        <v>5299</v>
      </c>
      <c r="Q1059" s="894" t="s">
        <v>5295</v>
      </c>
      <c r="R1059" s="894" t="s">
        <v>839</v>
      </c>
      <c r="S1059" s="894" t="s">
        <v>779</v>
      </c>
      <c r="T1059" s="894" t="s">
        <v>780</v>
      </c>
      <c r="U1059" s="894" t="s">
        <v>781</v>
      </c>
      <c r="V1059" s="894" t="s">
        <v>951</v>
      </c>
      <c r="W1059" s="894" t="s">
        <v>5267</v>
      </c>
      <c r="X1059" s="894" t="s">
        <v>5296</v>
      </c>
      <c r="AA1059" s="894" t="s">
        <v>1359</v>
      </c>
    </row>
    <row r="1060" spans="1:27">
      <c r="A1060" s="894" t="s">
        <v>5300</v>
      </c>
      <c r="B1060" s="894" t="s">
        <v>5301</v>
      </c>
      <c r="C1060" s="894" t="s">
        <v>5302</v>
      </c>
      <c r="D1060" s="894" t="s">
        <v>5303</v>
      </c>
      <c r="E1060" s="351">
        <v>119658.12</v>
      </c>
      <c r="F1060" s="351">
        <v>114871.8</v>
      </c>
      <c r="G1060" s="351">
        <v>4786.32</v>
      </c>
      <c r="H1060" s="351">
        <v>0</v>
      </c>
      <c r="I1060" s="894" t="s">
        <v>5304</v>
      </c>
      <c r="J1060" s="894" t="s">
        <v>839</v>
      </c>
      <c r="K1060" s="894" t="s">
        <v>4946</v>
      </c>
      <c r="L1060" s="894" t="s">
        <v>958</v>
      </c>
      <c r="M1060" s="894" t="s">
        <v>5064</v>
      </c>
      <c r="N1060" s="894" t="s">
        <v>5305</v>
      </c>
      <c r="O1060" s="894" t="s">
        <v>777</v>
      </c>
      <c r="P1060" s="894" t="s">
        <v>5306</v>
      </c>
      <c r="Q1060" s="894" t="s">
        <v>5307</v>
      </c>
      <c r="R1060" s="894" t="s">
        <v>839</v>
      </c>
      <c r="S1060" s="894" t="s">
        <v>779</v>
      </c>
      <c r="T1060" s="894" t="s">
        <v>780</v>
      </c>
      <c r="U1060" s="894" t="s">
        <v>781</v>
      </c>
      <c r="V1060" s="894" t="s">
        <v>951</v>
      </c>
      <c r="W1060" s="894" t="s">
        <v>5304</v>
      </c>
      <c r="X1060" s="894" t="s">
        <v>5308</v>
      </c>
      <c r="AA1060" s="894" t="s">
        <v>4948</v>
      </c>
    </row>
    <row r="1061" spans="1:27">
      <c r="A1061" s="894" t="s">
        <v>5309</v>
      </c>
      <c r="B1061" s="894" t="s">
        <v>5310</v>
      </c>
      <c r="C1061" s="894" t="s">
        <v>5302</v>
      </c>
      <c r="D1061" s="894" t="s">
        <v>5311</v>
      </c>
      <c r="E1061" s="351">
        <v>102564.1</v>
      </c>
      <c r="F1061" s="351">
        <v>98461.54</v>
      </c>
      <c r="G1061" s="351">
        <v>4102.56</v>
      </c>
      <c r="H1061" s="351">
        <v>0</v>
      </c>
      <c r="I1061" s="894" t="s">
        <v>5304</v>
      </c>
      <c r="J1061" s="894" t="s">
        <v>839</v>
      </c>
      <c r="K1061" s="894" t="s">
        <v>4946</v>
      </c>
      <c r="L1061" s="894" t="s">
        <v>958</v>
      </c>
      <c r="M1061" s="894" t="s">
        <v>5064</v>
      </c>
      <c r="N1061" s="894" t="s">
        <v>5305</v>
      </c>
      <c r="O1061" s="894" t="s">
        <v>777</v>
      </c>
      <c r="P1061" s="894" t="s">
        <v>5312</v>
      </c>
      <c r="Q1061" s="894" t="s">
        <v>5313</v>
      </c>
      <c r="R1061" s="894" t="s">
        <v>839</v>
      </c>
      <c r="S1061" s="894" t="s">
        <v>779</v>
      </c>
      <c r="T1061" s="894" t="s">
        <v>780</v>
      </c>
      <c r="U1061" s="894" t="s">
        <v>781</v>
      </c>
      <c r="V1061" s="894" t="s">
        <v>951</v>
      </c>
      <c r="W1061" s="894" t="s">
        <v>5304</v>
      </c>
      <c r="X1061" s="894" t="s">
        <v>5314</v>
      </c>
      <c r="AA1061" s="894" t="s">
        <v>4948</v>
      </c>
    </row>
    <row r="1062" hidden="1" spans="1:27">
      <c r="A1062" s="894" t="s">
        <v>5315</v>
      </c>
      <c r="B1062" s="894" t="s">
        <v>5316</v>
      </c>
      <c r="C1062" s="894" t="s">
        <v>5317</v>
      </c>
      <c r="D1062" s="894" t="s">
        <v>5318</v>
      </c>
      <c r="E1062" s="351">
        <v>11880.34</v>
      </c>
      <c r="F1062" s="351">
        <v>11405.13</v>
      </c>
      <c r="G1062" s="351">
        <v>475.21</v>
      </c>
      <c r="H1062" s="351">
        <v>0</v>
      </c>
      <c r="I1062" s="894" t="s">
        <v>5319</v>
      </c>
      <c r="J1062" s="894" t="s">
        <v>773</v>
      </c>
      <c r="K1062" s="894" t="s">
        <v>774</v>
      </c>
      <c r="L1062" s="894" t="s">
        <v>1933</v>
      </c>
      <c r="M1062" s="894" t="s">
        <v>5320</v>
      </c>
      <c r="N1062" s="894" t="s">
        <v>5321</v>
      </c>
      <c r="O1062" s="894" t="s">
        <v>777</v>
      </c>
      <c r="P1062" s="894" t="s">
        <v>777</v>
      </c>
      <c r="Q1062" s="894" t="s">
        <v>2908</v>
      </c>
      <c r="R1062" s="894" t="s">
        <v>773</v>
      </c>
      <c r="S1062" s="894" t="s">
        <v>779</v>
      </c>
      <c r="T1062" s="894" t="s">
        <v>780</v>
      </c>
      <c r="U1062" s="894" t="s">
        <v>781</v>
      </c>
      <c r="V1062" s="894" t="s">
        <v>951</v>
      </c>
      <c r="W1062" s="894" t="s">
        <v>5319</v>
      </c>
      <c r="X1062" s="894" t="s">
        <v>5322</v>
      </c>
      <c r="AA1062" s="894" t="s">
        <v>784</v>
      </c>
    </row>
    <row r="1063" spans="1:27">
      <c r="A1063" s="894" t="s">
        <v>5323</v>
      </c>
      <c r="B1063" s="894" t="s">
        <v>5324</v>
      </c>
      <c r="C1063" s="894" t="s">
        <v>5325</v>
      </c>
      <c r="D1063" s="894" t="s">
        <v>5326</v>
      </c>
      <c r="E1063" s="351">
        <v>4615.38</v>
      </c>
      <c r="F1063" s="351">
        <v>4430.76</v>
      </c>
      <c r="G1063" s="351">
        <v>184.62</v>
      </c>
      <c r="H1063" s="351">
        <v>0</v>
      </c>
      <c r="I1063" s="894" t="s">
        <v>5327</v>
      </c>
      <c r="J1063" s="894" t="s">
        <v>839</v>
      </c>
      <c r="K1063" s="894" t="s">
        <v>1091</v>
      </c>
      <c r="L1063" s="894" t="s">
        <v>874</v>
      </c>
      <c r="M1063" s="894" t="s">
        <v>5328</v>
      </c>
      <c r="N1063" s="894" t="s">
        <v>5329</v>
      </c>
      <c r="O1063" s="894" t="s">
        <v>777</v>
      </c>
      <c r="P1063" s="894" t="s">
        <v>5330</v>
      </c>
      <c r="Q1063" s="894" t="s">
        <v>4066</v>
      </c>
      <c r="R1063" s="894" t="s">
        <v>839</v>
      </c>
      <c r="S1063" s="894" t="s">
        <v>779</v>
      </c>
      <c r="T1063" s="894" t="s">
        <v>780</v>
      </c>
      <c r="U1063" s="894" t="s">
        <v>781</v>
      </c>
      <c r="V1063" s="894" t="s">
        <v>951</v>
      </c>
      <c r="W1063" s="894" t="s">
        <v>5327</v>
      </c>
      <c r="X1063" s="894" t="s">
        <v>5331</v>
      </c>
      <c r="AA1063" s="894" t="s">
        <v>1093</v>
      </c>
    </row>
    <row r="1064" spans="1:27">
      <c r="A1064" s="894" t="s">
        <v>5332</v>
      </c>
      <c r="B1064" s="894" t="s">
        <v>5333</v>
      </c>
      <c r="C1064" s="894" t="s">
        <v>5325</v>
      </c>
      <c r="D1064" s="894" t="s">
        <v>5326</v>
      </c>
      <c r="E1064" s="351">
        <v>4615.38</v>
      </c>
      <c r="F1064" s="351">
        <v>4430.76</v>
      </c>
      <c r="G1064" s="351">
        <v>184.62</v>
      </c>
      <c r="H1064" s="351">
        <v>0</v>
      </c>
      <c r="I1064" s="894" t="s">
        <v>5327</v>
      </c>
      <c r="J1064" s="894" t="s">
        <v>839</v>
      </c>
      <c r="K1064" s="894" t="s">
        <v>1091</v>
      </c>
      <c r="L1064" s="894" t="s">
        <v>874</v>
      </c>
      <c r="M1064" s="894" t="s">
        <v>5328</v>
      </c>
      <c r="N1064" s="894" t="s">
        <v>5329</v>
      </c>
      <c r="O1064" s="894" t="s">
        <v>777</v>
      </c>
      <c r="P1064" s="894" t="s">
        <v>5330</v>
      </c>
      <c r="Q1064" s="894" t="s">
        <v>4066</v>
      </c>
      <c r="R1064" s="894" t="s">
        <v>839</v>
      </c>
      <c r="S1064" s="894" t="s">
        <v>779</v>
      </c>
      <c r="T1064" s="894" t="s">
        <v>780</v>
      </c>
      <c r="U1064" s="894" t="s">
        <v>781</v>
      </c>
      <c r="V1064" s="894" t="s">
        <v>951</v>
      </c>
      <c r="W1064" s="894" t="s">
        <v>5327</v>
      </c>
      <c r="X1064" s="894" t="s">
        <v>5331</v>
      </c>
      <c r="AA1064" s="894" t="s">
        <v>1093</v>
      </c>
    </row>
    <row r="1065" spans="1:27">
      <c r="A1065" s="894" t="s">
        <v>5334</v>
      </c>
      <c r="B1065" s="894" t="s">
        <v>5335</v>
      </c>
      <c r="C1065" s="894" t="s">
        <v>5325</v>
      </c>
      <c r="D1065" s="894" t="s">
        <v>5326</v>
      </c>
      <c r="E1065" s="351">
        <v>4615.38</v>
      </c>
      <c r="F1065" s="351">
        <v>4430.76</v>
      </c>
      <c r="G1065" s="351">
        <v>184.62</v>
      </c>
      <c r="H1065" s="351">
        <v>0</v>
      </c>
      <c r="I1065" s="894" t="s">
        <v>5327</v>
      </c>
      <c r="J1065" s="894" t="s">
        <v>839</v>
      </c>
      <c r="K1065" s="894" t="s">
        <v>1091</v>
      </c>
      <c r="L1065" s="894" t="s">
        <v>874</v>
      </c>
      <c r="M1065" s="894" t="s">
        <v>5328</v>
      </c>
      <c r="N1065" s="894" t="s">
        <v>5329</v>
      </c>
      <c r="O1065" s="894" t="s">
        <v>777</v>
      </c>
      <c r="P1065" s="894" t="s">
        <v>5330</v>
      </c>
      <c r="Q1065" s="894" t="s">
        <v>4066</v>
      </c>
      <c r="R1065" s="894" t="s">
        <v>839</v>
      </c>
      <c r="S1065" s="894" t="s">
        <v>779</v>
      </c>
      <c r="T1065" s="894" t="s">
        <v>780</v>
      </c>
      <c r="U1065" s="894" t="s">
        <v>781</v>
      </c>
      <c r="V1065" s="894" t="s">
        <v>951</v>
      </c>
      <c r="W1065" s="894" t="s">
        <v>5327</v>
      </c>
      <c r="X1065" s="894" t="s">
        <v>5331</v>
      </c>
      <c r="AA1065" s="894" t="s">
        <v>1093</v>
      </c>
    </row>
    <row r="1066" spans="1:27">
      <c r="A1066" s="894" t="s">
        <v>5336</v>
      </c>
      <c r="B1066" s="894" t="s">
        <v>5337</v>
      </c>
      <c r="C1066" s="894" t="s">
        <v>5325</v>
      </c>
      <c r="D1066" s="894" t="s">
        <v>5326</v>
      </c>
      <c r="E1066" s="351">
        <v>4615.38</v>
      </c>
      <c r="F1066" s="351">
        <v>4430.76</v>
      </c>
      <c r="G1066" s="351">
        <v>184.62</v>
      </c>
      <c r="H1066" s="351">
        <v>0</v>
      </c>
      <c r="I1066" s="894" t="s">
        <v>5327</v>
      </c>
      <c r="J1066" s="894" t="s">
        <v>839</v>
      </c>
      <c r="K1066" s="894" t="s">
        <v>1091</v>
      </c>
      <c r="L1066" s="894" t="s">
        <v>874</v>
      </c>
      <c r="M1066" s="894" t="s">
        <v>5328</v>
      </c>
      <c r="N1066" s="894" t="s">
        <v>5329</v>
      </c>
      <c r="O1066" s="894" t="s">
        <v>777</v>
      </c>
      <c r="P1066" s="894" t="s">
        <v>5330</v>
      </c>
      <c r="Q1066" s="894" t="s">
        <v>4066</v>
      </c>
      <c r="R1066" s="894" t="s">
        <v>839</v>
      </c>
      <c r="S1066" s="894" t="s">
        <v>779</v>
      </c>
      <c r="T1066" s="894" t="s">
        <v>780</v>
      </c>
      <c r="U1066" s="894" t="s">
        <v>781</v>
      </c>
      <c r="V1066" s="894" t="s">
        <v>951</v>
      </c>
      <c r="W1066" s="894" t="s">
        <v>5327</v>
      </c>
      <c r="X1066" s="894" t="s">
        <v>5331</v>
      </c>
      <c r="AA1066" s="894" t="s">
        <v>1093</v>
      </c>
    </row>
    <row r="1067" spans="1:27">
      <c r="A1067" s="894" t="s">
        <v>5338</v>
      </c>
      <c r="B1067" s="894" t="s">
        <v>5339</v>
      </c>
      <c r="C1067" s="894" t="s">
        <v>5325</v>
      </c>
      <c r="D1067" s="894" t="s">
        <v>5326</v>
      </c>
      <c r="E1067" s="351">
        <v>4615.38</v>
      </c>
      <c r="F1067" s="351">
        <v>4430.76</v>
      </c>
      <c r="G1067" s="351">
        <v>184.62</v>
      </c>
      <c r="H1067" s="351">
        <v>0</v>
      </c>
      <c r="I1067" s="894" t="s">
        <v>5327</v>
      </c>
      <c r="J1067" s="894" t="s">
        <v>839</v>
      </c>
      <c r="K1067" s="894" t="s">
        <v>1091</v>
      </c>
      <c r="L1067" s="894" t="s">
        <v>874</v>
      </c>
      <c r="M1067" s="894" t="s">
        <v>5328</v>
      </c>
      <c r="N1067" s="894" t="s">
        <v>5329</v>
      </c>
      <c r="O1067" s="894" t="s">
        <v>777</v>
      </c>
      <c r="P1067" s="894" t="s">
        <v>5330</v>
      </c>
      <c r="Q1067" s="894" t="s">
        <v>4066</v>
      </c>
      <c r="R1067" s="894" t="s">
        <v>839</v>
      </c>
      <c r="S1067" s="894" t="s">
        <v>779</v>
      </c>
      <c r="T1067" s="894" t="s">
        <v>780</v>
      </c>
      <c r="U1067" s="894" t="s">
        <v>781</v>
      </c>
      <c r="V1067" s="894" t="s">
        <v>951</v>
      </c>
      <c r="W1067" s="894" t="s">
        <v>5327</v>
      </c>
      <c r="X1067" s="894" t="s">
        <v>5331</v>
      </c>
      <c r="AA1067" s="894" t="s">
        <v>1093</v>
      </c>
    </row>
    <row r="1068" spans="1:27">
      <c r="A1068" s="894" t="s">
        <v>5340</v>
      </c>
      <c r="B1068" s="894" t="s">
        <v>5341</v>
      </c>
      <c r="C1068" s="894" t="s">
        <v>5325</v>
      </c>
      <c r="D1068" s="894" t="s">
        <v>5326</v>
      </c>
      <c r="E1068" s="351">
        <v>4615.38</v>
      </c>
      <c r="F1068" s="351">
        <v>4430.76</v>
      </c>
      <c r="G1068" s="351">
        <v>184.62</v>
      </c>
      <c r="H1068" s="351">
        <v>0</v>
      </c>
      <c r="I1068" s="894" t="s">
        <v>5327</v>
      </c>
      <c r="J1068" s="894" t="s">
        <v>839</v>
      </c>
      <c r="K1068" s="894" t="s">
        <v>1091</v>
      </c>
      <c r="L1068" s="894" t="s">
        <v>874</v>
      </c>
      <c r="M1068" s="894" t="s">
        <v>5328</v>
      </c>
      <c r="N1068" s="894" t="s">
        <v>5329</v>
      </c>
      <c r="O1068" s="894" t="s">
        <v>777</v>
      </c>
      <c r="P1068" s="894" t="s">
        <v>5330</v>
      </c>
      <c r="Q1068" s="894" t="s">
        <v>4066</v>
      </c>
      <c r="R1068" s="894" t="s">
        <v>839</v>
      </c>
      <c r="S1068" s="894" t="s">
        <v>779</v>
      </c>
      <c r="T1068" s="894" t="s">
        <v>780</v>
      </c>
      <c r="U1068" s="894" t="s">
        <v>781</v>
      </c>
      <c r="V1068" s="894" t="s">
        <v>951</v>
      </c>
      <c r="W1068" s="894" t="s">
        <v>5327</v>
      </c>
      <c r="X1068" s="894" t="s">
        <v>5331</v>
      </c>
      <c r="AA1068" s="894" t="s">
        <v>1093</v>
      </c>
    </row>
    <row r="1069" spans="1:27">
      <c r="A1069" s="894" t="s">
        <v>5342</v>
      </c>
      <c r="B1069" s="894" t="s">
        <v>5343</v>
      </c>
      <c r="C1069" s="894" t="s">
        <v>5325</v>
      </c>
      <c r="D1069" s="894" t="s">
        <v>5326</v>
      </c>
      <c r="E1069" s="351">
        <v>4615.38</v>
      </c>
      <c r="F1069" s="351">
        <v>4430.76</v>
      </c>
      <c r="G1069" s="351">
        <v>184.62</v>
      </c>
      <c r="H1069" s="351">
        <v>0</v>
      </c>
      <c r="I1069" s="894" t="s">
        <v>5327</v>
      </c>
      <c r="J1069" s="894" t="s">
        <v>839</v>
      </c>
      <c r="K1069" s="894" t="s">
        <v>1091</v>
      </c>
      <c r="L1069" s="894" t="s">
        <v>874</v>
      </c>
      <c r="M1069" s="894" t="s">
        <v>5328</v>
      </c>
      <c r="N1069" s="894" t="s">
        <v>5329</v>
      </c>
      <c r="O1069" s="894" t="s">
        <v>777</v>
      </c>
      <c r="P1069" s="894" t="s">
        <v>5330</v>
      </c>
      <c r="Q1069" s="894" t="s">
        <v>4066</v>
      </c>
      <c r="R1069" s="894" t="s">
        <v>839</v>
      </c>
      <c r="S1069" s="894" t="s">
        <v>779</v>
      </c>
      <c r="T1069" s="894" t="s">
        <v>780</v>
      </c>
      <c r="U1069" s="894" t="s">
        <v>781</v>
      </c>
      <c r="V1069" s="894" t="s">
        <v>951</v>
      </c>
      <c r="W1069" s="894" t="s">
        <v>5327</v>
      </c>
      <c r="X1069" s="894" t="s">
        <v>5331</v>
      </c>
      <c r="AA1069" s="894" t="s">
        <v>1093</v>
      </c>
    </row>
    <row r="1070" spans="1:27">
      <c r="A1070" s="894" t="s">
        <v>5344</v>
      </c>
      <c r="B1070" s="894" t="s">
        <v>5345</v>
      </c>
      <c r="C1070" s="894" t="s">
        <v>5325</v>
      </c>
      <c r="D1070" s="894" t="s">
        <v>5326</v>
      </c>
      <c r="E1070" s="351">
        <v>4615.38</v>
      </c>
      <c r="F1070" s="351">
        <v>4430.76</v>
      </c>
      <c r="G1070" s="351">
        <v>184.62</v>
      </c>
      <c r="H1070" s="351">
        <v>0</v>
      </c>
      <c r="I1070" s="894" t="s">
        <v>5327</v>
      </c>
      <c r="J1070" s="894" t="s">
        <v>839</v>
      </c>
      <c r="K1070" s="894" t="s">
        <v>1091</v>
      </c>
      <c r="L1070" s="894" t="s">
        <v>874</v>
      </c>
      <c r="M1070" s="894" t="s">
        <v>5328</v>
      </c>
      <c r="N1070" s="894" t="s">
        <v>5329</v>
      </c>
      <c r="O1070" s="894" t="s">
        <v>777</v>
      </c>
      <c r="P1070" s="894" t="s">
        <v>5330</v>
      </c>
      <c r="Q1070" s="894" t="s">
        <v>4066</v>
      </c>
      <c r="R1070" s="894" t="s">
        <v>839</v>
      </c>
      <c r="S1070" s="894" t="s">
        <v>779</v>
      </c>
      <c r="T1070" s="894" t="s">
        <v>780</v>
      </c>
      <c r="U1070" s="894" t="s">
        <v>781</v>
      </c>
      <c r="V1070" s="894" t="s">
        <v>951</v>
      </c>
      <c r="W1070" s="894" t="s">
        <v>5327</v>
      </c>
      <c r="X1070" s="894" t="s">
        <v>5331</v>
      </c>
      <c r="AA1070" s="894" t="s">
        <v>1093</v>
      </c>
    </row>
    <row r="1071" spans="1:27">
      <c r="A1071" s="894" t="s">
        <v>5346</v>
      </c>
      <c r="B1071" s="894" t="s">
        <v>5347</v>
      </c>
      <c r="C1071" s="894" t="s">
        <v>5325</v>
      </c>
      <c r="D1071" s="894" t="s">
        <v>5326</v>
      </c>
      <c r="E1071" s="351">
        <v>4615.38</v>
      </c>
      <c r="F1071" s="351">
        <v>4430.76</v>
      </c>
      <c r="G1071" s="351">
        <v>184.62</v>
      </c>
      <c r="H1071" s="351">
        <v>0</v>
      </c>
      <c r="I1071" s="894" t="s">
        <v>5327</v>
      </c>
      <c r="J1071" s="894" t="s">
        <v>839</v>
      </c>
      <c r="K1071" s="894" t="s">
        <v>1091</v>
      </c>
      <c r="L1071" s="894" t="s">
        <v>874</v>
      </c>
      <c r="M1071" s="894" t="s">
        <v>5328</v>
      </c>
      <c r="N1071" s="894" t="s">
        <v>5329</v>
      </c>
      <c r="O1071" s="894" t="s">
        <v>777</v>
      </c>
      <c r="P1071" s="894" t="s">
        <v>5330</v>
      </c>
      <c r="Q1071" s="894" t="s">
        <v>4066</v>
      </c>
      <c r="R1071" s="894" t="s">
        <v>839</v>
      </c>
      <c r="S1071" s="894" t="s">
        <v>779</v>
      </c>
      <c r="T1071" s="894" t="s">
        <v>780</v>
      </c>
      <c r="U1071" s="894" t="s">
        <v>781</v>
      </c>
      <c r="V1071" s="894" t="s">
        <v>951</v>
      </c>
      <c r="W1071" s="894" t="s">
        <v>5327</v>
      </c>
      <c r="X1071" s="894" t="s">
        <v>5331</v>
      </c>
      <c r="AA1071" s="894" t="s">
        <v>1093</v>
      </c>
    </row>
    <row r="1072" spans="1:27">
      <c r="A1072" s="894" t="s">
        <v>5348</v>
      </c>
      <c r="B1072" s="894" t="s">
        <v>5349</v>
      </c>
      <c r="C1072" s="894" t="s">
        <v>5325</v>
      </c>
      <c r="D1072" s="894" t="s">
        <v>5326</v>
      </c>
      <c r="E1072" s="351">
        <v>4615.38</v>
      </c>
      <c r="F1072" s="351">
        <v>4430.76</v>
      </c>
      <c r="G1072" s="351">
        <v>184.62</v>
      </c>
      <c r="H1072" s="351">
        <v>0</v>
      </c>
      <c r="I1072" s="894" t="s">
        <v>5327</v>
      </c>
      <c r="J1072" s="894" t="s">
        <v>839</v>
      </c>
      <c r="K1072" s="894" t="s">
        <v>1091</v>
      </c>
      <c r="L1072" s="894" t="s">
        <v>874</v>
      </c>
      <c r="M1072" s="894" t="s">
        <v>5328</v>
      </c>
      <c r="N1072" s="894" t="s">
        <v>5329</v>
      </c>
      <c r="O1072" s="894" t="s">
        <v>777</v>
      </c>
      <c r="P1072" s="894" t="s">
        <v>5330</v>
      </c>
      <c r="Q1072" s="894" t="s">
        <v>4066</v>
      </c>
      <c r="R1072" s="894" t="s">
        <v>839</v>
      </c>
      <c r="S1072" s="894" t="s">
        <v>779</v>
      </c>
      <c r="T1072" s="894" t="s">
        <v>780</v>
      </c>
      <c r="U1072" s="894" t="s">
        <v>781</v>
      </c>
      <c r="V1072" s="894" t="s">
        <v>951</v>
      </c>
      <c r="W1072" s="894" t="s">
        <v>5327</v>
      </c>
      <c r="X1072" s="894" t="s">
        <v>5331</v>
      </c>
      <c r="AA1072" s="894" t="s">
        <v>1093</v>
      </c>
    </row>
    <row r="1073" spans="1:27">
      <c r="A1073" s="894" t="s">
        <v>5350</v>
      </c>
      <c r="B1073" s="894" t="s">
        <v>5351</v>
      </c>
      <c r="C1073" s="894" t="s">
        <v>5325</v>
      </c>
      <c r="D1073" s="894" t="s">
        <v>5326</v>
      </c>
      <c r="E1073" s="351">
        <v>4615.38</v>
      </c>
      <c r="F1073" s="351">
        <v>4430.76</v>
      </c>
      <c r="G1073" s="351">
        <v>184.62</v>
      </c>
      <c r="H1073" s="351">
        <v>0</v>
      </c>
      <c r="I1073" s="894" t="s">
        <v>5327</v>
      </c>
      <c r="J1073" s="894" t="s">
        <v>839</v>
      </c>
      <c r="K1073" s="894" t="s">
        <v>1091</v>
      </c>
      <c r="L1073" s="894" t="s">
        <v>874</v>
      </c>
      <c r="M1073" s="894" t="s">
        <v>5328</v>
      </c>
      <c r="N1073" s="894" t="s">
        <v>5329</v>
      </c>
      <c r="O1073" s="894" t="s">
        <v>777</v>
      </c>
      <c r="P1073" s="894" t="s">
        <v>5330</v>
      </c>
      <c r="Q1073" s="894" t="s">
        <v>4066</v>
      </c>
      <c r="R1073" s="894" t="s">
        <v>839</v>
      </c>
      <c r="S1073" s="894" t="s">
        <v>779</v>
      </c>
      <c r="T1073" s="894" t="s">
        <v>780</v>
      </c>
      <c r="U1073" s="894" t="s">
        <v>781</v>
      </c>
      <c r="V1073" s="894" t="s">
        <v>951</v>
      </c>
      <c r="W1073" s="894" t="s">
        <v>5327</v>
      </c>
      <c r="X1073" s="894" t="s">
        <v>5331</v>
      </c>
      <c r="AA1073" s="894" t="s">
        <v>1093</v>
      </c>
    </row>
    <row r="1074" spans="1:27">
      <c r="A1074" s="894" t="s">
        <v>5352</v>
      </c>
      <c r="B1074" s="894" t="s">
        <v>5353</v>
      </c>
      <c r="C1074" s="894" t="s">
        <v>5325</v>
      </c>
      <c r="D1074" s="894" t="s">
        <v>5326</v>
      </c>
      <c r="E1074" s="351">
        <v>4615.38</v>
      </c>
      <c r="F1074" s="351">
        <v>4430.76</v>
      </c>
      <c r="G1074" s="351">
        <v>184.62</v>
      </c>
      <c r="H1074" s="351">
        <v>0</v>
      </c>
      <c r="I1074" s="894" t="s">
        <v>5327</v>
      </c>
      <c r="J1074" s="894" t="s">
        <v>839</v>
      </c>
      <c r="K1074" s="894" t="s">
        <v>1091</v>
      </c>
      <c r="L1074" s="894" t="s">
        <v>874</v>
      </c>
      <c r="M1074" s="894" t="s">
        <v>5328</v>
      </c>
      <c r="N1074" s="894" t="s">
        <v>5329</v>
      </c>
      <c r="O1074" s="894" t="s">
        <v>777</v>
      </c>
      <c r="P1074" s="894" t="s">
        <v>5330</v>
      </c>
      <c r="Q1074" s="894" t="s">
        <v>4066</v>
      </c>
      <c r="R1074" s="894" t="s">
        <v>839</v>
      </c>
      <c r="S1074" s="894" t="s">
        <v>779</v>
      </c>
      <c r="T1074" s="894" t="s">
        <v>780</v>
      </c>
      <c r="U1074" s="894" t="s">
        <v>781</v>
      </c>
      <c r="V1074" s="894" t="s">
        <v>951</v>
      </c>
      <c r="W1074" s="894" t="s">
        <v>5327</v>
      </c>
      <c r="X1074" s="894" t="s">
        <v>5331</v>
      </c>
      <c r="AA1074" s="894" t="s">
        <v>1093</v>
      </c>
    </row>
    <row r="1075" spans="1:27">
      <c r="A1075" s="894" t="s">
        <v>5354</v>
      </c>
      <c r="B1075" s="894" t="s">
        <v>5355</v>
      </c>
      <c r="C1075" s="894" t="s">
        <v>5325</v>
      </c>
      <c r="D1075" s="894" t="s">
        <v>5326</v>
      </c>
      <c r="E1075" s="351">
        <v>4615.38</v>
      </c>
      <c r="F1075" s="351">
        <v>4430.76</v>
      </c>
      <c r="G1075" s="351">
        <v>184.62</v>
      </c>
      <c r="H1075" s="351">
        <v>0</v>
      </c>
      <c r="I1075" s="894" t="s">
        <v>5327</v>
      </c>
      <c r="J1075" s="894" t="s">
        <v>839</v>
      </c>
      <c r="K1075" s="894" t="s">
        <v>1091</v>
      </c>
      <c r="L1075" s="894" t="s">
        <v>874</v>
      </c>
      <c r="M1075" s="894" t="s">
        <v>5328</v>
      </c>
      <c r="N1075" s="894" t="s">
        <v>5329</v>
      </c>
      <c r="O1075" s="894" t="s">
        <v>777</v>
      </c>
      <c r="P1075" s="894" t="s">
        <v>5330</v>
      </c>
      <c r="Q1075" s="894" t="s">
        <v>4066</v>
      </c>
      <c r="R1075" s="894" t="s">
        <v>839</v>
      </c>
      <c r="S1075" s="894" t="s">
        <v>779</v>
      </c>
      <c r="T1075" s="894" t="s">
        <v>780</v>
      </c>
      <c r="U1075" s="894" t="s">
        <v>781</v>
      </c>
      <c r="V1075" s="894" t="s">
        <v>951</v>
      </c>
      <c r="W1075" s="894" t="s">
        <v>5327</v>
      </c>
      <c r="X1075" s="894" t="s">
        <v>5331</v>
      </c>
      <c r="AA1075" s="894" t="s">
        <v>1093</v>
      </c>
    </row>
    <row r="1076" spans="1:27">
      <c r="A1076" s="894" t="s">
        <v>5356</v>
      </c>
      <c r="B1076" s="894" t="s">
        <v>5357</v>
      </c>
      <c r="C1076" s="894" t="s">
        <v>5325</v>
      </c>
      <c r="D1076" s="894" t="s">
        <v>5326</v>
      </c>
      <c r="E1076" s="351">
        <v>4615.44</v>
      </c>
      <c r="F1076" s="351">
        <v>4430.82</v>
      </c>
      <c r="G1076" s="351">
        <v>184.62</v>
      </c>
      <c r="H1076" s="351">
        <v>0</v>
      </c>
      <c r="I1076" s="894" t="s">
        <v>5327</v>
      </c>
      <c r="J1076" s="894" t="s">
        <v>839</v>
      </c>
      <c r="K1076" s="894" t="s">
        <v>1091</v>
      </c>
      <c r="L1076" s="894" t="s">
        <v>874</v>
      </c>
      <c r="M1076" s="894" t="s">
        <v>5328</v>
      </c>
      <c r="N1076" s="894" t="s">
        <v>5329</v>
      </c>
      <c r="O1076" s="894" t="s">
        <v>777</v>
      </c>
      <c r="P1076" s="894" t="s">
        <v>5358</v>
      </c>
      <c r="Q1076" s="894" t="s">
        <v>4066</v>
      </c>
      <c r="R1076" s="894" t="s">
        <v>839</v>
      </c>
      <c r="S1076" s="894" t="s">
        <v>779</v>
      </c>
      <c r="T1076" s="894" t="s">
        <v>780</v>
      </c>
      <c r="U1076" s="894" t="s">
        <v>781</v>
      </c>
      <c r="V1076" s="894" t="s">
        <v>951</v>
      </c>
      <c r="W1076" s="894" t="s">
        <v>5327</v>
      </c>
      <c r="X1076" s="894" t="s">
        <v>5331</v>
      </c>
      <c r="AA1076" s="894" t="s">
        <v>1093</v>
      </c>
    </row>
    <row r="1077" spans="1:27">
      <c r="A1077" s="894" t="s">
        <v>5359</v>
      </c>
      <c r="B1077" s="894" t="s">
        <v>5360</v>
      </c>
      <c r="C1077" s="894" t="s">
        <v>5361</v>
      </c>
      <c r="D1077" s="894" t="s">
        <v>5362</v>
      </c>
      <c r="E1077" s="351">
        <v>10940.17</v>
      </c>
      <c r="F1077" s="351">
        <v>10502.56</v>
      </c>
      <c r="G1077" s="351">
        <v>437.61</v>
      </c>
      <c r="H1077" s="351">
        <v>0</v>
      </c>
      <c r="I1077" s="894" t="s">
        <v>5327</v>
      </c>
      <c r="J1077" s="894" t="s">
        <v>839</v>
      </c>
      <c r="K1077" s="894" t="s">
        <v>901</v>
      </c>
      <c r="L1077" s="894" t="s">
        <v>874</v>
      </c>
      <c r="M1077" s="894" t="s">
        <v>5363</v>
      </c>
      <c r="N1077" s="894" t="s">
        <v>5364</v>
      </c>
      <c r="O1077" s="894" t="s">
        <v>777</v>
      </c>
      <c r="P1077" s="894" t="s">
        <v>5365</v>
      </c>
      <c r="Q1077" s="894" t="s">
        <v>1035</v>
      </c>
      <c r="R1077" s="894" t="s">
        <v>839</v>
      </c>
      <c r="S1077" s="894" t="s">
        <v>779</v>
      </c>
      <c r="T1077" s="894" t="s">
        <v>780</v>
      </c>
      <c r="U1077" s="894" t="s">
        <v>781</v>
      </c>
      <c r="V1077" s="894" t="s">
        <v>951</v>
      </c>
      <c r="W1077" s="894" t="s">
        <v>5327</v>
      </c>
      <c r="X1077" s="894" t="s">
        <v>5366</v>
      </c>
      <c r="AA1077" s="894" t="s">
        <v>904</v>
      </c>
    </row>
    <row r="1078" spans="1:27">
      <c r="A1078" s="894" t="s">
        <v>5367</v>
      </c>
      <c r="B1078" s="894" t="s">
        <v>5368</v>
      </c>
      <c r="C1078" s="894" t="s">
        <v>5361</v>
      </c>
      <c r="D1078" s="894" t="s">
        <v>5362</v>
      </c>
      <c r="E1078" s="351">
        <v>10940.17</v>
      </c>
      <c r="F1078" s="351">
        <v>10502.56</v>
      </c>
      <c r="G1078" s="351">
        <v>437.61</v>
      </c>
      <c r="H1078" s="351">
        <v>0</v>
      </c>
      <c r="I1078" s="894" t="s">
        <v>5327</v>
      </c>
      <c r="J1078" s="894" t="s">
        <v>839</v>
      </c>
      <c r="K1078" s="894" t="s">
        <v>901</v>
      </c>
      <c r="L1078" s="894" t="s">
        <v>874</v>
      </c>
      <c r="M1078" s="894" t="s">
        <v>5363</v>
      </c>
      <c r="N1078" s="894" t="s">
        <v>5364</v>
      </c>
      <c r="O1078" s="894" t="s">
        <v>777</v>
      </c>
      <c r="P1078" s="894" t="s">
        <v>5365</v>
      </c>
      <c r="Q1078" s="894" t="s">
        <v>1035</v>
      </c>
      <c r="R1078" s="894" t="s">
        <v>839</v>
      </c>
      <c r="S1078" s="894" t="s">
        <v>779</v>
      </c>
      <c r="T1078" s="894" t="s">
        <v>780</v>
      </c>
      <c r="U1078" s="894" t="s">
        <v>781</v>
      </c>
      <c r="V1078" s="894" t="s">
        <v>951</v>
      </c>
      <c r="W1078" s="894" t="s">
        <v>5327</v>
      </c>
      <c r="X1078" s="894" t="s">
        <v>5366</v>
      </c>
      <c r="AA1078" s="894" t="s">
        <v>904</v>
      </c>
    </row>
    <row r="1079" spans="1:27">
      <c r="A1079" s="894" t="s">
        <v>5369</v>
      </c>
      <c r="B1079" s="894" t="s">
        <v>5370</v>
      </c>
      <c r="C1079" s="894" t="s">
        <v>5371</v>
      </c>
      <c r="D1079" s="894" t="s">
        <v>1961</v>
      </c>
      <c r="E1079" s="351">
        <v>34017.09</v>
      </c>
      <c r="F1079" s="351">
        <v>32656.41</v>
      </c>
      <c r="G1079" s="351">
        <v>1360.68</v>
      </c>
      <c r="H1079" s="351">
        <v>0</v>
      </c>
      <c r="I1079" s="894" t="s">
        <v>5327</v>
      </c>
      <c r="J1079" s="894" t="s">
        <v>839</v>
      </c>
      <c r="K1079" s="894" t="s">
        <v>1008</v>
      </c>
      <c r="L1079" s="894" t="s">
        <v>874</v>
      </c>
      <c r="M1079" s="894" t="s">
        <v>5372</v>
      </c>
      <c r="N1079" s="894" t="s">
        <v>5373</v>
      </c>
      <c r="O1079" s="894" t="s">
        <v>777</v>
      </c>
      <c r="P1079" s="894" t="s">
        <v>5374</v>
      </c>
      <c r="Q1079" s="894" t="s">
        <v>5375</v>
      </c>
      <c r="R1079" s="894" t="s">
        <v>839</v>
      </c>
      <c r="S1079" s="894" t="s">
        <v>779</v>
      </c>
      <c r="T1079" s="894" t="s">
        <v>780</v>
      </c>
      <c r="U1079" s="894" t="s">
        <v>781</v>
      </c>
      <c r="V1079" s="894" t="s">
        <v>951</v>
      </c>
      <c r="W1079" s="894" t="s">
        <v>5327</v>
      </c>
      <c r="X1079" s="894" t="s">
        <v>5376</v>
      </c>
      <c r="AA1079" s="894" t="s">
        <v>1012</v>
      </c>
    </row>
    <row r="1080" spans="1:27">
      <c r="A1080" s="894" t="s">
        <v>5377</v>
      </c>
      <c r="B1080" s="894" t="s">
        <v>5378</v>
      </c>
      <c r="C1080" s="894" t="s">
        <v>5379</v>
      </c>
      <c r="D1080" s="894" t="s">
        <v>5380</v>
      </c>
      <c r="E1080" s="351">
        <v>358974.36</v>
      </c>
      <c r="F1080" s="351">
        <v>344615.39</v>
      </c>
      <c r="G1080" s="351">
        <v>14358.97</v>
      </c>
      <c r="H1080" s="351">
        <v>0</v>
      </c>
      <c r="I1080" s="894" t="s">
        <v>5381</v>
      </c>
      <c r="J1080" s="894" t="s">
        <v>839</v>
      </c>
      <c r="K1080" s="894" t="s">
        <v>4946</v>
      </c>
      <c r="L1080" s="894" t="s">
        <v>958</v>
      </c>
      <c r="M1080" s="894" t="s">
        <v>5382</v>
      </c>
      <c r="N1080" s="894" t="s">
        <v>5383</v>
      </c>
      <c r="O1080" s="894" t="s">
        <v>777</v>
      </c>
      <c r="P1080" s="894" t="s">
        <v>5384</v>
      </c>
      <c r="Q1080" s="894" t="s">
        <v>3420</v>
      </c>
      <c r="R1080" s="894" t="s">
        <v>839</v>
      </c>
      <c r="S1080" s="894" t="s">
        <v>779</v>
      </c>
      <c r="T1080" s="894" t="s">
        <v>780</v>
      </c>
      <c r="U1080" s="894" t="s">
        <v>877</v>
      </c>
      <c r="V1080" s="894" t="s">
        <v>951</v>
      </c>
      <c r="W1080" s="894" t="s">
        <v>5381</v>
      </c>
      <c r="X1080" s="894" t="s">
        <v>5385</v>
      </c>
      <c r="AA1080" s="894" t="s">
        <v>4948</v>
      </c>
    </row>
    <row r="1081" spans="1:27">
      <c r="A1081" s="894" t="s">
        <v>5386</v>
      </c>
      <c r="B1081" s="894" t="s">
        <v>5387</v>
      </c>
      <c r="C1081" s="894" t="s">
        <v>5388</v>
      </c>
      <c r="D1081" s="894" t="s">
        <v>5389</v>
      </c>
      <c r="E1081" s="351">
        <v>153846.16</v>
      </c>
      <c r="F1081" s="351">
        <v>147692.31</v>
      </c>
      <c r="G1081" s="351">
        <v>6153.85</v>
      </c>
      <c r="H1081" s="351">
        <v>0</v>
      </c>
      <c r="I1081" s="894" t="s">
        <v>5390</v>
      </c>
      <c r="J1081" s="894" t="s">
        <v>839</v>
      </c>
      <c r="K1081" s="894" t="s">
        <v>4946</v>
      </c>
      <c r="L1081" s="894" t="s">
        <v>958</v>
      </c>
      <c r="M1081" s="894" t="s">
        <v>5382</v>
      </c>
      <c r="N1081" s="894" t="s">
        <v>5391</v>
      </c>
      <c r="O1081" s="894" t="s">
        <v>777</v>
      </c>
      <c r="P1081" s="894" t="s">
        <v>5392</v>
      </c>
      <c r="Q1081" s="894" t="s">
        <v>2576</v>
      </c>
      <c r="R1081" s="894" t="s">
        <v>839</v>
      </c>
      <c r="S1081" s="894" t="s">
        <v>779</v>
      </c>
      <c r="T1081" s="894" t="s">
        <v>780</v>
      </c>
      <c r="U1081" s="894" t="s">
        <v>781</v>
      </c>
      <c r="V1081" s="894" t="s">
        <v>951</v>
      </c>
      <c r="W1081" s="894" t="s">
        <v>5390</v>
      </c>
      <c r="X1081" s="894" t="s">
        <v>5393</v>
      </c>
      <c r="AA1081" s="894" t="s">
        <v>4948</v>
      </c>
    </row>
    <row r="1082" spans="1:27">
      <c r="A1082" s="894" t="s">
        <v>5394</v>
      </c>
      <c r="B1082" s="894" t="s">
        <v>5395</v>
      </c>
      <c r="C1082" s="894" t="s">
        <v>5388</v>
      </c>
      <c r="D1082" s="894" t="s">
        <v>5389</v>
      </c>
      <c r="E1082" s="351">
        <v>153846.16</v>
      </c>
      <c r="F1082" s="351">
        <v>147692.31</v>
      </c>
      <c r="G1082" s="351">
        <v>6153.85</v>
      </c>
      <c r="H1082" s="351">
        <v>0</v>
      </c>
      <c r="I1082" s="894" t="s">
        <v>5390</v>
      </c>
      <c r="J1082" s="894" t="s">
        <v>839</v>
      </c>
      <c r="K1082" s="894" t="s">
        <v>4946</v>
      </c>
      <c r="L1082" s="894" t="s">
        <v>958</v>
      </c>
      <c r="M1082" s="894" t="s">
        <v>5382</v>
      </c>
      <c r="N1082" s="894" t="s">
        <v>5391</v>
      </c>
      <c r="O1082" s="894" t="s">
        <v>777</v>
      </c>
      <c r="P1082" s="894" t="s">
        <v>5392</v>
      </c>
      <c r="Q1082" s="894" t="s">
        <v>2576</v>
      </c>
      <c r="R1082" s="894" t="s">
        <v>839</v>
      </c>
      <c r="S1082" s="894" t="s">
        <v>779</v>
      </c>
      <c r="T1082" s="894" t="s">
        <v>780</v>
      </c>
      <c r="U1082" s="894" t="s">
        <v>781</v>
      </c>
      <c r="V1082" s="894" t="s">
        <v>951</v>
      </c>
      <c r="W1082" s="894" t="s">
        <v>5390</v>
      </c>
      <c r="X1082" s="894" t="s">
        <v>5393</v>
      </c>
      <c r="AA1082" s="894" t="s">
        <v>4948</v>
      </c>
    </row>
    <row r="1083" spans="1:27">
      <c r="A1083" s="894" t="s">
        <v>5396</v>
      </c>
      <c r="B1083" s="894" t="s">
        <v>5397</v>
      </c>
      <c r="C1083" s="894" t="s">
        <v>5388</v>
      </c>
      <c r="D1083" s="894" t="s">
        <v>5389</v>
      </c>
      <c r="E1083" s="351">
        <v>153846.16</v>
      </c>
      <c r="F1083" s="351">
        <v>147692.31</v>
      </c>
      <c r="G1083" s="351">
        <v>6153.85</v>
      </c>
      <c r="H1083" s="351">
        <v>0</v>
      </c>
      <c r="I1083" s="894" t="s">
        <v>5390</v>
      </c>
      <c r="J1083" s="894" t="s">
        <v>839</v>
      </c>
      <c r="K1083" s="894" t="s">
        <v>4926</v>
      </c>
      <c r="L1083" s="894" t="s">
        <v>958</v>
      </c>
      <c r="M1083" s="894" t="s">
        <v>5398</v>
      </c>
      <c r="N1083" s="894" t="s">
        <v>5399</v>
      </c>
      <c r="O1083" s="894" t="s">
        <v>777</v>
      </c>
      <c r="P1083" s="894" t="s">
        <v>5392</v>
      </c>
      <c r="Q1083" s="894" t="s">
        <v>2576</v>
      </c>
      <c r="R1083" s="894" t="s">
        <v>839</v>
      </c>
      <c r="S1083" s="894" t="s">
        <v>779</v>
      </c>
      <c r="T1083" s="894" t="s">
        <v>780</v>
      </c>
      <c r="U1083" s="894" t="s">
        <v>781</v>
      </c>
      <c r="V1083" s="894" t="s">
        <v>951</v>
      </c>
      <c r="W1083" s="894" t="s">
        <v>5390</v>
      </c>
      <c r="X1083" s="894" t="s">
        <v>5393</v>
      </c>
      <c r="AA1083" s="894" t="s">
        <v>4930</v>
      </c>
    </row>
    <row r="1084" spans="1:27">
      <c r="A1084" s="894" t="s">
        <v>5400</v>
      </c>
      <c r="B1084" s="894" t="s">
        <v>5401</v>
      </c>
      <c r="C1084" s="894" t="s">
        <v>5402</v>
      </c>
      <c r="D1084" s="894" t="s">
        <v>5403</v>
      </c>
      <c r="E1084" s="351">
        <v>68376.07</v>
      </c>
      <c r="F1084" s="351">
        <v>65641.03</v>
      </c>
      <c r="G1084" s="351">
        <v>2735.04</v>
      </c>
      <c r="H1084" s="351">
        <v>0</v>
      </c>
      <c r="I1084" s="894" t="s">
        <v>5390</v>
      </c>
      <c r="J1084" s="894" t="s">
        <v>839</v>
      </c>
      <c r="K1084" s="894" t="s">
        <v>4926</v>
      </c>
      <c r="L1084" s="894" t="s">
        <v>958</v>
      </c>
      <c r="M1084" s="894" t="s">
        <v>5398</v>
      </c>
      <c r="N1084" s="894" t="s">
        <v>5399</v>
      </c>
      <c r="O1084" s="894" t="s">
        <v>777</v>
      </c>
      <c r="P1084" s="894" t="s">
        <v>5404</v>
      </c>
      <c r="Q1084" s="894" t="s">
        <v>1134</v>
      </c>
      <c r="R1084" s="894" t="s">
        <v>839</v>
      </c>
      <c r="S1084" s="894" t="s">
        <v>779</v>
      </c>
      <c r="T1084" s="894" t="s">
        <v>780</v>
      </c>
      <c r="U1084" s="894" t="s">
        <v>781</v>
      </c>
      <c r="V1084" s="894" t="s">
        <v>951</v>
      </c>
      <c r="W1084" s="894" t="s">
        <v>5390</v>
      </c>
      <c r="X1084" s="894" t="s">
        <v>5393</v>
      </c>
      <c r="AA1084" s="894" t="s">
        <v>4930</v>
      </c>
    </row>
    <row r="1085" spans="1:27">
      <c r="A1085" s="894" t="s">
        <v>5405</v>
      </c>
      <c r="B1085" s="894" t="s">
        <v>5406</v>
      </c>
      <c r="C1085" s="894" t="s">
        <v>5402</v>
      </c>
      <c r="D1085" s="894" t="s">
        <v>5403</v>
      </c>
      <c r="E1085" s="351">
        <v>68376.07</v>
      </c>
      <c r="F1085" s="351">
        <v>65641.03</v>
      </c>
      <c r="G1085" s="351">
        <v>2735.04</v>
      </c>
      <c r="H1085" s="351">
        <v>0</v>
      </c>
      <c r="I1085" s="894" t="s">
        <v>5390</v>
      </c>
      <c r="J1085" s="894" t="s">
        <v>839</v>
      </c>
      <c r="K1085" s="894" t="s">
        <v>4946</v>
      </c>
      <c r="L1085" s="894" t="s">
        <v>958</v>
      </c>
      <c r="M1085" s="894" t="s">
        <v>5382</v>
      </c>
      <c r="N1085" s="894" t="s">
        <v>5399</v>
      </c>
      <c r="O1085" s="894" t="s">
        <v>777</v>
      </c>
      <c r="P1085" s="894" t="s">
        <v>5404</v>
      </c>
      <c r="Q1085" s="894" t="s">
        <v>1134</v>
      </c>
      <c r="R1085" s="894" t="s">
        <v>839</v>
      </c>
      <c r="S1085" s="894" t="s">
        <v>779</v>
      </c>
      <c r="T1085" s="894" t="s">
        <v>780</v>
      </c>
      <c r="U1085" s="894" t="s">
        <v>781</v>
      </c>
      <c r="V1085" s="894" t="s">
        <v>951</v>
      </c>
      <c r="W1085" s="894" t="s">
        <v>5390</v>
      </c>
      <c r="X1085" s="894" t="s">
        <v>5393</v>
      </c>
      <c r="AA1085" s="894" t="s">
        <v>4948</v>
      </c>
    </row>
    <row r="1086" spans="1:27">
      <c r="A1086" s="894" t="s">
        <v>5407</v>
      </c>
      <c r="B1086" s="894" t="s">
        <v>5408</v>
      </c>
      <c r="C1086" s="894" t="s">
        <v>5402</v>
      </c>
      <c r="D1086" s="894" t="s">
        <v>5403</v>
      </c>
      <c r="E1086" s="351">
        <v>68376.07</v>
      </c>
      <c r="F1086" s="351">
        <v>65641.03</v>
      </c>
      <c r="G1086" s="351">
        <v>2735.04</v>
      </c>
      <c r="H1086" s="351">
        <v>0</v>
      </c>
      <c r="I1086" s="894" t="s">
        <v>5390</v>
      </c>
      <c r="J1086" s="894" t="s">
        <v>839</v>
      </c>
      <c r="K1086" s="894" t="s">
        <v>4946</v>
      </c>
      <c r="L1086" s="894" t="s">
        <v>958</v>
      </c>
      <c r="M1086" s="894" t="s">
        <v>5382</v>
      </c>
      <c r="N1086" s="894" t="s">
        <v>5399</v>
      </c>
      <c r="O1086" s="894" t="s">
        <v>777</v>
      </c>
      <c r="P1086" s="894" t="s">
        <v>5404</v>
      </c>
      <c r="Q1086" s="894" t="s">
        <v>1134</v>
      </c>
      <c r="R1086" s="894" t="s">
        <v>839</v>
      </c>
      <c r="S1086" s="894" t="s">
        <v>779</v>
      </c>
      <c r="T1086" s="894" t="s">
        <v>780</v>
      </c>
      <c r="U1086" s="894" t="s">
        <v>781</v>
      </c>
      <c r="V1086" s="894" t="s">
        <v>951</v>
      </c>
      <c r="W1086" s="894" t="s">
        <v>5390</v>
      </c>
      <c r="X1086" s="894" t="s">
        <v>5393</v>
      </c>
      <c r="AA1086" s="894" t="s">
        <v>4948</v>
      </c>
    </row>
    <row r="1087" hidden="1" spans="1:27">
      <c r="A1087" s="894" t="s">
        <v>5409</v>
      </c>
      <c r="B1087" s="894" t="s">
        <v>5410</v>
      </c>
      <c r="C1087" s="894" t="s">
        <v>5411</v>
      </c>
      <c r="D1087" s="894" t="s">
        <v>5412</v>
      </c>
      <c r="E1087" s="351">
        <v>4871.79</v>
      </c>
      <c r="F1087" s="351">
        <v>4676.92</v>
      </c>
      <c r="G1087" s="351">
        <v>194.87</v>
      </c>
      <c r="H1087" s="351">
        <v>0</v>
      </c>
      <c r="I1087" s="894" t="s">
        <v>5413</v>
      </c>
      <c r="J1087" s="894" t="s">
        <v>773</v>
      </c>
      <c r="K1087" s="894" t="s">
        <v>807</v>
      </c>
      <c r="L1087" s="894" t="s">
        <v>1933</v>
      </c>
      <c r="M1087" s="894" t="s">
        <v>5414</v>
      </c>
      <c r="N1087" s="894" t="s">
        <v>4383</v>
      </c>
      <c r="O1087" s="894" t="s">
        <v>777</v>
      </c>
      <c r="P1087" s="894" t="s">
        <v>777</v>
      </c>
      <c r="Q1087" s="894" t="s">
        <v>5415</v>
      </c>
      <c r="R1087" s="894" t="s">
        <v>773</v>
      </c>
      <c r="S1087" s="894" t="s">
        <v>779</v>
      </c>
      <c r="T1087" s="894" t="s">
        <v>780</v>
      </c>
      <c r="U1087" s="894" t="s">
        <v>781</v>
      </c>
      <c r="V1087" s="894" t="s">
        <v>951</v>
      </c>
      <c r="W1087" s="894" t="s">
        <v>5413</v>
      </c>
      <c r="X1087" s="894" t="s">
        <v>5416</v>
      </c>
      <c r="AA1087" s="894" t="s">
        <v>808</v>
      </c>
    </row>
    <row r="1088" hidden="1" spans="1:27">
      <c r="A1088" s="894" t="s">
        <v>5417</v>
      </c>
      <c r="B1088" s="894" t="s">
        <v>5418</v>
      </c>
      <c r="C1088" s="894" t="s">
        <v>5411</v>
      </c>
      <c r="D1088" s="894" t="s">
        <v>5412</v>
      </c>
      <c r="E1088" s="351">
        <v>4017.19</v>
      </c>
      <c r="F1088" s="351">
        <v>3856.5</v>
      </c>
      <c r="G1088" s="351">
        <v>160.69</v>
      </c>
      <c r="H1088" s="351">
        <v>0</v>
      </c>
      <c r="I1088" s="894" t="s">
        <v>5413</v>
      </c>
      <c r="J1088" s="894" t="s">
        <v>773</v>
      </c>
      <c r="K1088" s="894" t="s">
        <v>807</v>
      </c>
      <c r="L1088" s="894" t="s">
        <v>5419</v>
      </c>
      <c r="M1088" s="894" t="s">
        <v>5420</v>
      </c>
      <c r="N1088" s="894" t="s">
        <v>4383</v>
      </c>
      <c r="O1088" s="894" t="s">
        <v>777</v>
      </c>
      <c r="P1088" s="894" t="s">
        <v>777</v>
      </c>
      <c r="Q1088" s="894" t="s">
        <v>5421</v>
      </c>
      <c r="R1088" s="894" t="s">
        <v>773</v>
      </c>
      <c r="S1088" s="894" t="s">
        <v>779</v>
      </c>
      <c r="T1088" s="894" t="s">
        <v>780</v>
      </c>
      <c r="U1088" s="894" t="s">
        <v>781</v>
      </c>
      <c r="V1088" s="894" t="s">
        <v>951</v>
      </c>
      <c r="W1088" s="894" t="s">
        <v>5413</v>
      </c>
      <c r="X1088" s="894" t="s">
        <v>5416</v>
      </c>
      <c r="AA1088" s="894" t="s">
        <v>808</v>
      </c>
    </row>
    <row r="1089" hidden="1" spans="1:27">
      <c r="A1089" s="894" t="s">
        <v>5422</v>
      </c>
      <c r="B1089" s="894" t="s">
        <v>5423</v>
      </c>
      <c r="C1089" s="894" t="s">
        <v>5411</v>
      </c>
      <c r="D1089" s="894" t="s">
        <v>5412</v>
      </c>
      <c r="E1089" s="351">
        <v>4017.09</v>
      </c>
      <c r="F1089" s="351">
        <v>3856.41</v>
      </c>
      <c r="G1089" s="351">
        <v>160.68</v>
      </c>
      <c r="H1089" s="351">
        <v>0</v>
      </c>
      <c r="I1089" s="894" t="s">
        <v>5413</v>
      </c>
      <c r="J1089" s="894" t="s">
        <v>773</v>
      </c>
      <c r="K1089" s="894" t="s">
        <v>807</v>
      </c>
      <c r="L1089" s="894" t="s">
        <v>2012</v>
      </c>
      <c r="M1089" s="894" t="s">
        <v>5424</v>
      </c>
      <c r="N1089" s="894" t="s">
        <v>4383</v>
      </c>
      <c r="O1089" s="894" t="s">
        <v>777</v>
      </c>
      <c r="P1089" s="894" t="s">
        <v>777</v>
      </c>
      <c r="Q1089" s="894" t="s">
        <v>1923</v>
      </c>
      <c r="R1089" s="894" t="s">
        <v>773</v>
      </c>
      <c r="S1089" s="894" t="s">
        <v>779</v>
      </c>
      <c r="T1089" s="894" t="s">
        <v>780</v>
      </c>
      <c r="U1089" s="894" t="s">
        <v>781</v>
      </c>
      <c r="V1089" s="894" t="s">
        <v>951</v>
      </c>
      <c r="W1089" s="894" t="s">
        <v>5413</v>
      </c>
      <c r="X1089" s="894" t="s">
        <v>5416</v>
      </c>
      <c r="AA1089" s="894" t="s">
        <v>808</v>
      </c>
    </row>
    <row r="1090" hidden="1" spans="1:27">
      <c r="A1090" s="894" t="s">
        <v>5425</v>
      </c>
      <c r="B1090" s="894" t="s">
        <v>5426</v>
      </c>
      <c r="C1090" s="894" t="s">
        <v>5411</v>
      </c>
      <c r="D1090" s="894" t="s">
        <v>5412</v>
      </c>
      <c r="E1090" s="351">
        <v>4017.09</v>
      </c>
      <c r="F1090" s="351">
        <v>3856.41</v>
      </c>
      <c r="G1090" s="351">
        <v>160.68</v>
      </c>
      <c r="H1090" s="351">
        <v>0</v>
      </c>
      <c r="I1090" s="894" t="s">
        <v>5413</v>
      </c>
      <c r="J1090" s="894" t="s">
        <v>773</v>
      </c>
      <c r="K1090" s="894" t="s">
        <v>807</v>
      </c>
      <c r="L1090" s="894" t="s">
        <v>2186</v>
      </c>
      <c r="M1090" s="894" t="s">
        <v>5427</v>
      </c>
      <c r="N1090" s="894" t="s">
        <v>4383</v>
      </c>
      <c r="O1090" s="894" t="s">
        <v>777</v>
      </c>
      <c r="P1090" s="894" t="s">
        <v>777</v>
      </c>
      <c r="Q1090" s="894" t="s">
        <v>1923</v>
      </c>
      <c r="R1090" s="894" t="s">
        <v>773</v>
      </c>
      <c r="S1090" s="894" t="s">
        <v>779</v>
      </c>
      <c r="T1090" s="894" t="s">
        <v>780</v>
      </c>
      <c r="U1090" s="894" t="s">
        <v>781</v>
      </c>
      <c r="V1090" s="894" t="s">
        <v>951</v>
      </c>
      <c r="W1090" s="894" t="s">
        <v>5413</v>
      </c>
      <c r="X1090" s="894" t="s">
        <v>5416</v>
      </c>
      <c r="AA1090" s="894" t="s">
        <v>808</v>
      </c>
    </row>
    <row r="1091" hidden="1" spans="1:27">
      <c r="A1091" s="894" t="s">
        <v>5428</v>
      </c>
      <c r="B1091" s="894" t="s">
        <v>5429</v>
      </c>
      <c r="C1091" s="894" t="s">
        <v>5411</v>
      </c>
      <c r="D1091" s="894" t="s">
        <v>5412</v>
      </c>
      <c r="E1091" s="351">
        <v>4017.09</v>
      </c>
      <c r="F1091" s="351">
        <v>3856.41</v>
      </c>
      <c r="G1091" s="351">
        <v>160.68</v>
      </c>
      <c r="H1091" s="351">
        <v>0</v>
      </c>
      <c r="I1091" s="894" t="s">
        <v>5413</v>
      </c>
      <c r="J1091" s="894" t="s">
        <v>773</v>
      </c>
      <c r="K1091" s="894" t="s">
        <v>807</v>
      </c>
      <c r="L1091" s="894" t="s">
        <v>1933</v>
      </c>
      <c r="M1091" s="894" t="s">
        <v>5414</v>
      </c>
      <c r="N1091" s="894" t="s">
        <v>4383</v>
      </c>
      <c r="O1091" s="894" t="s">
        <v>777</v>
      </c>
      <c r="P1091" s="894" t="s">
        <v>777</v>
      </c>
      <c r="Q1091" s="894" t="s">
        <v>1923</v>
      </c>
      <c r="R1091" s="894" t="s">
        <v>773</v>
      </c>
      <c r="S1091" s="894" t="s">
        <v>779</v>
      </c>
      <c r="T1091" s="894" t="s">
        <v>780</v>
      </c>
      <c r="U1091" s="894" t="s">
        <v>781</v>
      </c>
      <c r="V1091" s="894" t="s">
        <v>951</v>
      </c>
      <c r="W1091" s="894" t="s">
        <v>5413</v>
      </c>
      <c r="X1091" s="894" t="s">
        <v>5416</v>
      </c>
      <c r="AA1091" s="894" t="s">
        <v>808</v>
      </c>
    </row>
    <row r="1092" hidden="1" spans="1:27">
      <c r="A1092" s="894" t="s">
        <v>5430</v>
      </c>
      <c r="B1092" s="894" t="s">
        <v>5431</v>
      </c>
      <c r="C1092" s="894" t="s">
        <v>5411</v>
      </c>
      <c r="D1092" s="894" t="s">
        <v>5412</v>
      </c>
      <c r="E1092" s="351">
        <v>4017.09</v>
      </c>
      <c r="F1092" s="351">
        <v>3856.41</v>
      </c>
      <c r="G1092" s="351">
        <v>160.68</v>
      </c>
      <c r="H1092" s="351">
        <v>0</v>
      </c>
      <c r="I1092" s="894" t="s">
        <v>5413</v>
      </c>
      <c r="J1092" s="894" t="s">
        <v>773</v>
      </c>
      <c r="K1092" s="894" t="s">
        <v>807</v>
      </c>
      <c r="L1092" s="894" t="s">
        <v>2308</v>
      </c>
      <c r="M1092" s="894" t="s">
        <v>5432</v>
      </c>
      <c r="N1092" s="894" t="s">
        <v>4383</v>
      </c>
      <c r="O1092" s="894" t="s">
        <v>777</v>
      </c>
      <c r="P1092" s="894" t="s">
        <v>777</v>
      </c>
      <c r="Q1092" s="894" t="s">
        <v>1923</v>
      </c>
      <c r="R1092" s="894" t="s">
        <v>773</v>
      </c>
      <c r="S1092" s="894" t="s">
        <v>779</v>
      </c>
      <c r="T1092" s="894" t="s">
        <v>780</v>
      </c>
      <c r="U1092" s="894" t="s">
        <v>781</v>
      </c>
      <c r="V1092" s="894" t="s">
        <v>951</v>
      </c>
      <c r="W1092" s="894" t="s">
        <v>5413</v>
      </c>
      <c r="X1092" s="894" t="s">
        <v>5416</v>
      </c>
      <c r="AA1092" s="894" t="s">
        <v>808</v>
      </c>
    </row>
    <row r="1093" hidden="1" spans="1:27">
      <c r="A1093" s="894" t="s">
        <v>5433</v>
      </c>
      <c r="B1093" s="894" t="s">
        <v>5434</v>
      </c>
      <c r="C1093" s="894" t="s">
        <v>5411</v>
      </c>
      <c r="D1093" s="894" t="s">
        <v>5412</v>
      </c>
      <c r="E1093" s="351">
        <v>4017.09</v>
      </c>
      <c r="F1093" s="351">
        <v>3856.41</v>
      </c>
      <c r="G1093" s="351">
        <v>160.68</v>
      </c>
      <c r="H1093" s="351">
        <v>0</v>
      </c>
      <c r="I1093" s="894" t="s">
        <v>5413</v>
      </c>
      <c r="J1093" s="894" t="s">
        <v>773</v>
      </c>
      <c r="K1093" s="894" t="s">
        <v>807</v>
      </c>
      <c r="L1093" s="894" t="s">
        <v>841</v>
      </c>
      <c r="M1093" s="894" t="s">
        <v>5435</v>
      </c>
      <c r="N1093" s="894" t="s">
        <v>4383</v>
      </c>
      <c r="O1093" s="894" t="s">
        <v>777</v>
      </c>
      <c r="P1093" s="894" t="s">
        <v>777</v>
      </c>
      <c r="Q1093" s="894" t="s">
        <v>1923</v>
      </c>
      <c r="R1093" s="894" t="s">
        <v>773</v>
      </c>
      <c r="S1093" s="894" t="s">
        <v>779</v>
      </c>
      <c r="T1093" s="894" t="s">
        <v>780</v>
      </c>
      <c r="U1093" s="894" t="s">
        <v>781</v>
      </c>
      <c r="V1093" s="894" t="s">
        <v>951</v>
      </c>
      <c r="W1093" s="894" t="s">
        <v>5413</v>
      </c>
      <c r="X1093" s="894" t="s">
        <v>5416</v>
      </c>
      <c r="AA1093" s="894" t="s">
        <v>808</v>
      </c>
    </row>
    <row r="1094" hidden="1" spans="1:27">
      <c r="A1094" s="894" t="s">
        <v>5436</v>
      </c>
      <c r="B1094" s="894" t="s">
        <v>5437</v>
      </c>
      <c r="C1094" s="894" t="s">
        <v>5411</v>
      </c>
      <c r="D1094" s="894" t="s">
        <v>5412</v>
      </c>
      <c r="E1094" s="351">
        <v>4017.09</v>
      </c>
      <c r="F1094" s="351">
        <v>3856.41</v>
      </c>
      <c r="G1094" s="351">
        <v>160.68</v>
      </c>
      <c r="H1094" s="351">
        <v>0</v>
      </c>
      <c r="I1094" s="894" t="s">
        <v>5413</v>
      </c>
      <c r="J1094" s="894" t="s">
        <v>773</v>
      </c>
      <c r="K1094" s="894" t="s">
        <v>807</v>
      </c>
      <c r="L1094" s="894" t="s">
        <v>841</v>
      </c>
      <c r="M1094" s="894" t="s">
        <v>5435</v>
      </c>
      <c r="N1094" s="894" t="s">
        <v>4383</v>
      </c>
      <c r="O1094" s="894" t="s">
        <v>777</v>
      </c>
      <c r="P1094" s="894" t="s">
        <v>777</v>
      </c>
      <c r="Q1094" s="894" t="s">
        <v>1923</v>
      </c>
      <c r="R1094" s="894" t="s">
        <v>773</v>
      </c>
      <c r="S1094" s="894" t="s">
        <v>779</v>
      </c>
      <c r="T1094" s="894" t="s">
        <v>780</v>
      </c>
      <c r="U1094" s="894" t="s">
        <v>781</v>
      </c>
      <c r="V1094" s="894" t="s">
        <v>951</v>
      </c>
      <c r="W1094" s="894" t="s">
        <v>5413</v>
      </c>
      <c r="X1094" s="894" t="s">
        <v>5416</v>
      </c>
      <c r="AA1094" s="894" t="s">
        <v>808</v>
      </c>
    </row>
    <row r="1095" hidden="1" spans="1:27">
      <c r="A1095" s="894" t="s">
        <v>5438</v>
      </c>
      <c r="B1095" s="894" t="s">
        <v>5439</v>
      </c>
      <c r="C1095" s="894" t="s">
        <v>5411</v>
      </c>
      <c r="D1095" s="894" t="s">
        <v>5412</v>
      </c>
      <c r="E1095" s="351">
        <v>4017.09</v>
      </c>
      <c r="F1095" s="351">
        <v>3856.41</v>
      </c>
      <c r="G1095" s="351">
        <v>160.68</v>
      </c>
      <c r="H1095" s="351">
        <v>0</v>
      </c>
      <c r="I1095" s="894" t="s">
        <v>5413</v>
      </c>
      <c r="J1095" s="894" t="s">
        <v>773</v>
      </c>
      <c r="K1095" s="894" t="s">
        <v>807</v>
      </c>
      <c r="L1095" s="894" t="s">
        <v>841</v>
      </c>
      <c r="M1095" s="894" t="s">
        <v>5435</v>
      </c>
      <c r="N1095" s="894" t="s">
        <v>4383</v>
      </c>
      <c r="O1095" s="894" t="s">
        <v>777</v>
      </c>
      <c r="P1095" s="894" t="s">
        <v>777</v>
      </c>
      <c r="Q1095" s="894" t="s">
        <v>1923</v>
      </c>
      <c r="R1095" s="894" t="s">
        <v>773</v>
      </c>
      <c r="S1095" s="894" t="s">
        <v>779</v>
      </c>
      <c r="T1095" s="894" t="s">
        <v>780</v>
      </c>
      <c r="U1095" s="894" t="s">
        <v>781</v>
      </c>
      <c r="V1095" s="894" t="s">
        <v>951</v>
      </c>
      <c r="W1095" s="894" t="s">
        <v>5413</v>
      </c>
      <c r="X1095" s="894" t="s">
        <v>5416</v>
      </c>
      <c r="AA1095" s="894" t="s">
        <v>808</v>
      </c>
    </row>
    <row r="1096" hidden="1" spans="1:27">
      <c r="A1096" s="894" t="s">
        <v>5440</v>
      </c>
      <c r="B1096" s="894" t="s">
        <v>5441</v>
      </c>
      <c r="C1096" s="894" t="s">
        <v>5411</v>
      </c>
      <c r="D1096" s="894" t="s">
        <v>5412</v>
      </c>
      <c r="E1096" s="351">
        <v>4017.09</v>
      </c>
      <c r="F1096" s="351">
        <v>3856.41</v>
      </c>
      <c r="G1096" s="351">
        <v>160.68</v>
      </c>
      <c r="H1096" s="351">
        <v>0</v>
      </c>
      <c r="I1096" s="894" t="s">
        <v>5413</v>
      </c>
      <c r="J1096" s="894" t="s">
        <v>773</v>
      </c>
      <c r="K1096" s="894" t="s">
        <v>807</v>
      </c>
      <c r="L1096" s="894" t="s">
        <v>841</v>
      </c>
      <c r="M1096" s="894" t="s">
        <v>5435</v>
      </c>
      <c r="N1096" s="894" t="s">
        <v>4383</v>
      </c>
      <c r="O1096" s="894" t="s">
        <v>777</v>
      </c>
      <c r="P1096" s="894" t="s">
        <v>777</v>
      </c>
      <c r="Q1096" s="894" t="s">
        <v>1923</v>
      </c>
      <c r="R1096" s="894" t="s">
        <v>773</v>
      </c>
      <c r="S1096" s="894" t="s">
        <v>779</v>
      </c>
      <c r="T1096" s="894" t="s">
        <v>780</v>
      </c>
      <c r="U1096" s="894" t="s">
        <v>781</v>
      </c>
      <c r="V1096" s="894" t="s">
        <v>951</v>
      </c>
      <c r="W1096" s="894" t="s">
        <v>5413</v>
      </c>
      <c r="X1096" s="894" t="s">
        <v>5416</v>
      </c>
      <c r="AA1096" s="894" t="s">
        <v>808</v>
      </c>
    </row>
    <row r="1097" hidden="1" spans="1:27">
      <c r="A1097" s="894" t="s">
        <v>5442</v>
      </c>
      <c r="B1097" s="894" t="s">
        <v>5443</v>
      </c>
      <c r="C1097" s="894" t="s">
        <v>5411</v>
      </c>
      <c r="D1097" s="894" t="s">
        <v>5412</v>
      </c>
      <c r="E1097" s="351">
        <v>4017.09</v>
      </c>
      <c r="F1097" s="351">
        <v>3856.41</v>
      </c>
      <c r="G1097" s="351">
        <v>160.68</v>
      </c>
      <c r="H1097" s="351">
        <v>0</v>
      </c>
      <c r="I1097" s="894" t="s">
        <v>5413</v>
      </c>
      <c r="J1097" s="894" t="s">
        <v>773</v>
      </c>
      <c r="K1097" s="894" t="s">
        <v>807</v>
      </c>
      <c r="L1097" s="894" t="s">
        <v>841</v>
      </c>
      <c r="M1097" s="894" t="s">
        <v>5435</v>
      </c>
      <c r="N1097" s="894" t="s">
        <v>4383</v>
      </c>
      <c r="O1097" s="894" t="s">
        <v>777</v>
      </c>
      <c r="P1097" s="894" t="s">
        <v>777</v>
      </c>
      <c r="Q1097" s="894" t="s">
        <v>1923</v>
      </c>
      <c r="R1097" s="894" t="s">
        <v>773</v>
      </c>
      <c r="S1097" s="894" t="s">
        <v>779</v>
      </c>
      <c r="T1097" s="894" t="s">
        <v>780</v>
      </c>
      <c r="U1097" s="894" t="s">
        <v>781</v>
      </c>
      <c r="V1097" s="894" t="s">
        <v>951</v>
      </c>
      <c r="W1097" s="894" t="s">
        <v>5413</v>
      </c>
      <c r="X1097" s="894" t="s">
        <v>5416</v>
      </c>
      <c r="AA1097" s="894" t="s">
        <v>808</v>
      </c>
    </row>
    <row r="1098" hidden="1" spans="1:27">
      <c r="A1098" s="894" t="s">
        <v>5444</v>
      </c>
      <c r="B1098" s="894" t="s">
        <v>5445</v>
      </c>
      <c r="C1098" s="894" t="s">
        <v>5411</v>
      </c>
      <c r="D1098" s="894" t="s">
        <v>5412</v>
      </c>
      <c r="E1098" s="351">
        <v>4017.09</v>
      </c>
      <c r="F1098" s="351">
        <v>3856.41</v>
      </c>
      <c r="G1098" s="351">
        <v>160.68</v>
      </c>
      <c r="H1098" s="351">
        <v>0</v>
      </c>
      <c r="I1098" s="894" t="s">
        <v>5413</v>
      </c>
      <c r="J1098" s="894" t="s">
        <v>773</v>
      </c>
      <c r="K1098" s="894" t="s">
        <v>807</v>
      </c>
      <c r="L1098" s="894" t="s">
        <v>841</v>
      </c>
      <c r="M1098" s="894" t="s">
        <v>5435</v>
      </c>
      <c r="N1098" s="894" t="s">
        <v>4383</v>
      </c>
      <c r="O1098" s="894" t="s">
        <v>777</v>
      </c>
      <c r="P1098" s="894" t="s">
        <v>777</v>
      </c>
      <c r="Q1098" s="894" t="s">
        <v>1923</v>
      </c>
      <c r="R1098" s="894" t="s">
        <v>773</v>
      </c>
      <c r="S1098" s="894" t="s">
        <v>779</v>
      </c>
      <c r="T1098" s="894" t="s">
        <v>780</v>
      </c>
      <c r="U1098" s="894" t="s">
        <v>781</v>
      </c>
      <c r="V1098" s="894" t="s">
        <v>951</v>
      </c>
      <c r="W1098" s="894" t="s">
        <v>5413</v>
      </c>
      <c r="X1098" s="894" t="s">
        <v>5416</v>
      </c>
      <c r="AA1098" s="894" t="s">
        <v>808</v>
      </c>
    </row>
    <row r="1099" hidden="1" spans="1:27">
      <c r="A1099" s="894" t="s">
        <v>5446</v>
      </c>
      <c r="B1099" s="894" t="s">
        <v>5447</v>
      </c>
      <c r="C1099" s="894" t="s">
        <v>5411</v>
      </c>
      <c r="D1099" s="894" t="s">
        <v>5412</v>
      </c>
      <c r="E1099" s="351">
        <v>4017.09</v>
      </c>
      <c r="F1099" s="351">
        <v>3856.41</v>
      </c>
      <c r="G1099" s="351">
        <v>160.68</v>
      </c>
      <c r="H1099" s="351">
        <v>0</v>
      </c>
      <c r="I1099" s="894" t="s">
        <v>5413</v>
      </c>
      <c r="J1099" s="894" t="s">
        <v>773</v>
      </c>
      <c r="K1099" s="894" t="s">
        <v>807</v>
      </c>
      <c r="L1099" s="894" t="s">
        <v>1590</v>
      </c>
      <c r="M1099" s="894" t="s">
        <v>5448</v>
      </c>
      <c r="N1099" s="894" t="s">
        <v>4383</v>
      </c>
      <c r="O1099" s="894" t="s">
        <v>777</v>
      </c>
      <c r="P1099" s="894" t="s">
        <v>777</v>
      </c>
      <c r="Q1099" s="894" t="s">
        <v>1923</v>
      </c>
      <c r="R1099" s="894" t="s">
        <v>773</v>
      </c>
      <c r="S1099" s="894" t="s">
        <v>779</v>
      </c>
      <c r="T1099" s="894" t="s">
        <v>780</v>
      </c>
      <c r="U1099" s="894" t="s">
        <v>781</v>
      </c>
      <c r="V1099" s="894" t="s">
        <v>951</v>
      </c>
      <c r="W1099" s="894" t="s">
        <v>5413</v>
      </c>
      <c r="X1099" s="894" t="s">
        <v>5416</v>
      </c>
      <c r="AA1099" s="894" t="s">
        <v>808</v>
      </c>
    </row>
    <row r="1100" hidden="1" spans="1:27">
      <c r="A1100" s="894" t="s">
        <v>5449</v>
      </c>
      <c r="B1100" s="894" t="s">
        <v>5450</v>
      </c>
      <c r="C1100" s="894" t="s">
        <v>5411</v>
      </c>
      <c r="D1100" s="894" t="s">
        <v>5412</v>
      </c>
      <c r="E1100" s="351">
        <v>4017.09</v>
      </c>
      <c r="F1100" s="351">
        <v>3856.41</v>
      </c>
      <c r="G1100" s="351">
        <v>160.68</v>
      </c>
      <c r="H1100" s="351">
        <v>0</v>
      </c>
      <c r="I1100" s="894" t="s">
        <v>5413</v>
      </c>
      <c r="J1100" s="894" t="s">
        <v>773</v>
      </c>
      <c r="K1100" s="894" t="s">
        <v>807</v>
      </c>
      <c r="L1100" s="894" t="s">
        <v>1590</v>
      </c>
      <c r="M1100" s="894" t="s">
        <v>5448</v>
      </c>
      <c r="N1100" s="894" t="s">
        <v>4383</v>
      </c>
      <c r="O1100" s="894" t="s">
        <v>777</v>
      </c>
      <c r="P1100" s="894" t="s">
        <v>777</v>
      </c>
      <c r="Q1100" s="894" t="s">
        <v>1923</v>
      </c>
      <c r="R1100" s="894" t="s">
        <v>773</v>
      </c>
      <c r="S1100" s="894" t="s">
        <v>779</v>
      </c>
      <c r="T1100" s="894" t="s">
        <v>780</v>
      </c>
      <c r="U1100" s="894" t="s">
        <v>781</v>
      </c>
      <c r="V1100" s="894" t="s">
        <v>951</v>
      </c>
      <c r="W1100" s="894" t="s">
        <v>5413</v>
      </c>
      <c r="X1100" s="894" t="s">
        <v>5416</v>
      </c>
      <c r="AA1100" s="894" t="s">
        <v>808</v>
      </c>
    </row>
    <row r="1101" hidden="1" spans="1:27">
      <c r="A1101" s="894" t="s">
        <v>5451</v>
      </c>
      <c r="B1101" s="894" t="s">
        <v>5452</v>
      </c>
      <c r="C1101" s="894" t="s">
        <v>5411</v>
      </c>
      <c r="D1101" s="894" t="s">
        <v>5412</v>
      </c>
      <c r="E1101" s="351">
        <v>4017.09</v>
      </c>
      <c r="F1101" s="351">
        <v>3856.41</v>
      </c>
      <c r="G1101" s="351">
        <v>160.68</v>
      </c>
      <c r="H1101" s="351">
        <v>0</v>
      </c>
      <c r="I1101" s="894" t="s">
        <v>5413</v>
      </c>
      <c r="J1101" s="894" t="s">
        <v>773</v>
      </c>
      <c r="K1101" s="894" t="s">
        <v>807</v>
      </c>
      <c r="L1101" s="894" t="s">
        <v>1590</v>
      </c>
      <c r="M1101" s="894" t="s">
        <v>5448</v>
      </c>
      <c r="N1101" s="894" t="s">
        <v>4383</v>
      </c>
      <c r="O1101" s="894" t="s">
        <v>777</v>
      </c>
      <c r="P1101" s="894" t="s">
        <v>777</v>
      </c>
      <c r="Q1101" s="894" t="s">
        <v>1923</v>
      </c>
      <c r="R1101" s="894" t="s">
        <v>773</v>
      </c>
      <c r="S1101" s="894" t="s">
        <v>779</v>
      </c>
      <c r="T1101" s="894" t="s">
        <v>780</v>
      </c>
      <c r="U1101" s="894" t="s">
        <v>781</v>
      </c>
      <c r="V1101" s="894" t="s">
        <v>951</v>
      </c>
      <c r="W1101" s="894" t="s">
        <v>5413</v>
      </c>
      <c r="X1101" s="894" t="s">
        <v>5416</v>
      </c>
      <c r="AA1101" s="894" t="s">
        <v>808</v>
      </c>
    </row>
    <row r="1102" hidden="1" spans="1:27">
      <c r="A1102" s="894" t="s">
        <v>5453</v>
      </c>
      <c r="B1102" s="894" t="s">
        <v>5454</v>
      </c>
      <c r="C1102" s="894" t="s">
        <v>5411</v>
      </c>
      <c r="D1102" s="894" t="s">
        <v>5412</v>
      </c>
      <c r="E1102" s="351">
        <v>4017.09</v>
      </c>
      <c r="F1102" s="351">
        <v>3856.41</v>
      </c>
      <c r="G1102" s="351">
        <v>160.68</v>
      </c>
      <c r="H1102" s="351">
        <v>0</v>
      </c>
      <c r="I1102" s="894" t="s">
        <v>5413</v>
      </c>
      <c r="J1102" s="894" t="s">
        <v>773</v>
      </c>
      <c r="K1102" s="894" t="s">
        <v>807</v>
      </c>
      <c r="L1102" s="894" t="s">
        <v>1590</v>
      </c>
      <c r="M1102" s="894" t="s">
        <v>5448</v>
      </c>
      <c r="N1102" s="894" t="s">
        <v>4383</v>
      </c>
      <c r="O1102" s="894" t="s">
        <v>777</v>
      </c>
      <c r="P1102" s="894" t="s">
        <v>777</v>
      </c>
      <c r="Q1102" s="894" t="s">
        <v>1923</v>
      </c>
      <c r="R1102" s="894" t="s">
        <v>773</v>
      </c>
      <c r="S1102" s="894" t="s">
        <v>779</v>
      </c>
      <c r="T1102" s="894" t="s">
        <v>780</v>
      </c>
      <c r="U1102" s="894" t="s">
        <v>781</v>
      </c>
      <c r="V1102" s="894" t="s">
        <v>951</v>
      </c>
      <c r="W1102" s="894" t="s">
        <v>5413</v>
      </c>
      <c r="X1102" s="894" t="s">
        <v>5416</v>
      </c>
      <c r="AA1102" s="894" t="s">
        <v>808</v>
      </c>
    </row>
    <row r="1103" hidden="1" spans="1:27">
      <c r="A1103" s="894" t="s">
        <v>5455</v>
      </c>
      <c r="B1103" s="894" t="s">
        <v>5456</v>
      </c>
      <c r="C1103" s="894" t="s">
        <v>5411</v>
      </c>
      <c r="D1103" s="894" t="s">
        <v>5412</v>
      </c>
      <c r="E1103" s="351">
        <v>4017.09</v>
      </c>
      <c r="F1103" s="351">
        <v>3856.41</v>
      </c>
      <c r="G1103" s="351">
        <v>160.68</v>
      </c>
      <c r="H1103" s="351">
        <v>0</v>
      </c>
      <c r="I1103" s="894" t="s">
        <v>5413</v>
      </c>
      <c r="J1103" s="894" t="s">
        <v>773</v>
      </c>
      <c r="K1103" s="894" t="s">
        <v>807</v>
      </c>
      <c r="L1103" s="894" t="s">
        <v>1590</v>
      </c>
      <c r="M1103" s="894" t="s">
        <v>5448</v>
      </c>
      <c r="N1103" s="894" t="s">
        <v>4383</v>
      </c>
      <c r="O1103" s="894" t="s">
        <v>777</v>
      </c>
      <c r="P1103" s="894" t="s">
        <v>777</v>
      </c>
      <c r="Q1103" s="894" t="s">
        <v>1923</v>
      </c>
      <c r="R1103" s="894" t="s">
        <v>773</v>
      </c>
      <c r="S1103" s="894" t="s">
        <v>779</v>
      </c>
      <c r="T1103" s="894" t="s">
        <v>780</v>
      </c>
      <c r="U1103" s="894" t="s">
        <v>781</v>
      </c>
      <c r="V1103" s="894" t="s">
        <v>951</v>
      </c>
      <c r="W1103" s="894" t="s">
        <v>5413</v>
      </c>
      <c r="X1103" s="894" t="s">
        <v>5416</v>
      </c>
      <c r="AA1103" s="894" t="s">
        <v>808</v>
      </c>
    </row>
    <row r="1104" hidden="1" spans="1:27">
      <c r="A1104" s="894" t="s">
        <v>5457</v>
      </c>
      <c r="B1104" s="894" t="s">
        <v>5458</v>
      </c>
      <c r="C1104" s="894" t="s">
        <v>5411</v>
      </c>
      <c r="D1104" s="894" t="s">
        <v>5412</v>
      </c>
      <c r="E1104" s="351">
        <v>4017.09</v>
      </c>
      <c r="F1104" s="351">
        <v>3856.41</v>
      </c>
      <c r="G1104" s="351">
        <v>160.68</v>
      </c>
      <c r="H1104" s="351">
        <v>0</v>
      </c>
      <c r="I1104" s="894" t="s">
        <v>5413</v>
      </c>
      <c r="J1104" s="894" t="s">
        <v>773</v>
      </c>
      <c r="K1104" s="894" t="s">
        <v>807</v>
      </c>
      <c r="L1104" s="894" t="s">
        <v>2191</v>
      </c>
      <c r="M1104" s="894" t="s">
        <v>5459</v>
      </c>
      <c r="N1104" s="894" t="s">
        <v>4383</v>
      </c>
      <c r="O1104" s="894" t="s">
        <v>777</v>
      </c>
      <c r="P1104" s="894" t="s">
        <v>777</v>
      </c>
      <c r="Q1104" s="894" t="s">
        <v>1923</v>
      </c>
      <c r="R1104" s="894" t="s">
        <v>773</v>
      </c>
      <c r="S1104" s="894" t="s">
        <v>779</v>
      </c>
      <c r="T1104" s="894" t="s">
        <v>780</v>
      </c>
      <c r="U1104" s="894" t="s">
        <v>781</v>
      </c>
      <c r="V1104" s="894" t="s">
        <v>951</v>
      </c>
      <c r="W1104" s="894" t="s">
        <v>5413</v>
      </c>
      <c r="X1104" s="894" t="s">
        <v>5416</v>
      </c>
      <c r="AA1104" s="894" t="s">
        <v>808</v>
      </c>
    </row>
    <row r="1105" hidden="1" spans="1:27">
      <c r="A1105" s="894" t="s">
        <v>5460</v>
      </c>
      <c r="B1105" s="894" t="s">
        <v>5461</v>
      </c>
      <c r="C1105" s="894" t="s">
        <v>5411</v>
      </c>
      <c r="D1105" s="894" t="s">
        <v>5412</v>
      </c>
      <c r="E1105" s="351">
        <v>4017.09</v>
      </c>
      <c r="F1105" s="351">
        <v>3856.41</v>
      </c>
      <c r="G1105" s="351">
        <v>160.68</v>
      </c>
      <c r="H1105" s="351">
        <v>0</v>
      </c>
      <c r="I1105" s="894" t="s">
        <v>5413</v>
      </c>
      <c r="J1105" s="894" t="s">
        <v>773</v>
      </c>
      <c r="K1105" s="894" t="s">
        <v>807</v>
      </c>
      <c r="L1105" s="894" t="s">
        <v>1933</v>
      </c>
      <c r="M1105" s="894" t="s">
        <v>5414</v>
      </c>
      <c r="N1105" s="894" t="s">
        <v>4383</v>
      </c>
      <c r="O1105" s="894" t="s">
        <v>777</v>
      </c>
      <c r="P1105" s="894" t="s">
        <v>777</v>
      </c>
      <c r="Q1105" s="894" t="s">
        <v>1923</v>
      </c>
      <c r="R1105" s="894" t="s">
        <v>773</v>
      </c>
      <c r="S1105" s="894" t="s">
        <v>779</v>
      </c>
      <c r="T1105" s="894" t="s">
        <v>780</v>
      </c>
      <c r="U1105" s="894" t="s">
        <v>781</v>
      </c>
      <c r="V1105" s="894" t="s">
        <v>951</v>
      </c>
      <c r="W1105" s="894" t="s">
        <v>5413</v>
      </c>
      <c r="X1105" s="894" t="s">
        <v>5416</v>
      </c>
      <c r="AA1105" s="894" t="s">
        <v>808</v>
      </c>
    </row>
    <row r="1106" hidden="1" spans="1:27">
      <c r="A1106" s="894" t="s">
        <v>5462</v>
      </c>
      <c r="B1106" s="894" t="s">
        <v>5463</v>
      </c>
      <c r="C1106" s="894" t="s">
        <v>5411</v>
      </c>
      <c r="D1106" s="894" t="s">
        <v>5412</v>
      </c>
      <c r="E1106" s="351">
        <v>4017.09</v>
      </c>
      <c r="F1106" s="351">
        <v>3856.41</v>
      </c>
      <c r="G1106" s="351">
        <v>160.68</v>
      </c>
      <c r="H1106" s="351">
        <v>0</v>
      </c>
      <c r="I1106" s="894" t="s">
        <v>5413</v>
      </c>
      <c r="J1106" s="894" t="s">
        <v>773</v>
      </c>
      <c r="K1106" s="894" t="s">
        <v>807</v>
      </c>
      <c r="L1106" s="894" t="s">
        <v>1933</v>
      </c>
      <c r="M1106" s="894" t="s">
        <v>5414</v>
      </c>
      <c r="N1106" s="894" t="s">
        <v>4383</v>
      </c>
      <c r="O1106" s="894" t="s">
        <v>777</v>
      </c>
      <c r="P1106" s="894" t="s">
        <v>777</v>
      </c>
      <c r="Q1106" s="894" t="s">
        <v>1923</v>
      </c>
      <c r="R1106" s="894" t="s">
        <v>773</v>
      </c>
      <c r="S1106" s="894" t="s">
        <v>779</v>
      </c>
      <c r="T1106" s="894" t="s">
        <v>780</v>
      </c>
      <c r="U1106" s="894" t="s">
        <v>781</v>
      </c>
      <c r="V1106" s="894" t="s">
        <v>951</v>
      </c>
      <c r="W1106" s="894" t="s">
        <v>5413</v>
      </c>
      <c r="X1106" s="894" t="s">
        <v>5416</v>
      </c>
      <c r="AA1106" s="894" t="s">
        <v>808</v>
      </c>
    </row>
    <row r="1107" hidden="1" spans="1:27">
      <c r="A1107" s="894" t="s">
        <v>5464</v>
      </c>
      <c r="B1107" s="894" t="s">
        <v>5465</v>
      </c>
      <c r="C1107" s="894" t="s">
        <v>5411</v>
      </c>
      <c r="D1107" s="894" t="s">
        <v>5412</v>
      </c>
      <c r="E1107" s="351">
        <v>4017.09</v>
      </c>
      <c r="F1107" s="351">
        <v>3856.41</v>
      </c>
      <c r="G1107" s="351">
        <v>160.68</v>
      </c>
      <c r="H1107" s="351">
        <v>0</v>
      </c>
      <c r="I1107" s="894" t="s">
        <v>5413</v>
      </c>
      <c r="J1107" s="894" t="s">
        <v>773</v>
      </c>
      <c r="K1107" s="894" t="s">
        <v>807</v>
      </c>
      <c r="L1107" s="894" t="s">
        <v>1933</v>
      </c>
      <c r="M1107" s="894" t="s">
        <v>5414</v>
      </c>
      <c r="N1107" s="894" t="s">
        <v>4383</v>
      </c>
      <c r="O1107" s="894" t="s">
        <v>777</v>
      </c>
      <c r="P1107" s="894" t="s">
        <v>777</v>
      </c>
      <c r="Q1107" s="894" t="s">
        <v>1923</v>
      </c>
      <c r="R1107" s="894" t="s">
        <v>773</v>
      </c>
      <c r="S1107" s="894" t="s">
        <v>779</v>
      </c>
      <c r="T1107" s="894" t="s">
        <v>780</v>
      </c>
      <c r="U1107" s="894" t="s">
        <v>781</v>
      </c>
      <c r="V1107" s="894" t="s">
        <v>951</v>
      </c>
      <c r="W1107" s="894" t="s">
        <v>5413</v>
      </c>
      <c r="X1107" s="894" t="s">
        <v>5416</v>
      </c>
      <c r="AA1107" s="894" t="s">
        <v>808</v>
      </c>
    </row>
    <row r="1108" hidden="1" spans="1:27">
      <c r="A1108" s="894" t="s">
        <v>5466</v>
      </c>
      <c r="B1108" s="894" t="s">
        <v>5467</v>
      </c>
      <c r="C1108" s="894" t="s">
        <v>5411</v>
      </c>
      <c r="D1108" s="894" t="s">
        <v>5412</v>
      </c>
      <c r="E1108" s="351">
        <v>4017.09</v>
      </c>
      <c r="F1108" s="351">
        <v>3856.41</v>
      </c>
      <c r="G1108" s="351">
        <v>160.68</v>
      </c>
      <c r="H1108" s="351">
        <v>0</v>
      </c>
      <c r="I1108" s="894" t="s">
        <v>5413</v>
      </c>
      <c r="J1108" s="894" t="s">
        <v>773</v>
      </c>
      <c r="K1108" s="894" t="s">
        <v>807</v>
      </c>
      <c r="L1108" s="894" t="s">
        <v>1933</v>
      </c>
      <c r="M1108" s="894" t="s">
        <v>5414</v>
      </c>
      <c r="N1108" s="894" t="s">
        <v>4383</v>
      </c>
      <c r="O1108" s="894" t="s">
        <v>777</v>
      </c>
      <c r="P1108" s="894" t="s">
        <v>777</v>
      </c>
      <c r="Q1108" s="894" t="s">
        <v>1923</v>
      </c>
      <c r="R1108" s="894" t="s">
        <v>773</v>
      </c>
      <c r="S1108" s="894" t="s">
        <v>779</v>
      </c>
      <c r="T1108" s="894" t="s">
        <v>780</v>
      </c>
      <c r="U1108" s="894" t="s">
        <v>781</v>
      </c>
      <c r="V1108" s="894" t="s">
        <v>951</v>
      </c>
      <c r="W1108" s="894" t="s">
        <v>5413</v>
      </c>
      <c r="X1108" s="894" t="s">
        <v>5416</v>
      </c>
      <c r="AA1108" s="894" t="s">
        <v>808</v>
      </c>
    </row>
    <row r="1109" hidden="1" spans="1:27">
      <c r="A1109" s="894" t="s">
        <v>5468</v>
      </c>
      <c r="B1109" s="894" t="s">
        <v>5469</v>
      </c>
      <c r="C1109" s="894" t="s">
        <v>5411</v>
      </c>
      <c r="D1109" s="894" t="s">
        <v>5412</v>
      </c>
      <c r="E1109" s="351">
        <v>4017.09</v>
      </c>
      <c r="F1109" s="351">
        <v>3856.41</v>
      </c>
      <c r="G1109" s="351">
        <v>160.68</v>
      </c>
      <c r="H1109" s="351">
        <v>0</v>
      </c>
      <c r="I1109" s="894" t="s">
        <v>5413</v>
      </c>
      <c r="J1109" s="894" t="s">
        <v>773</v>
      </c>
      <c r="K1109" s="894" t="s">
        <v>807</v>
      </c>
      <c r="L1109" s="894" t="s">
        <v>1933</v>
      </c>
      <c r="M1109" s="894" t="s">
        <v>5414</v>
      </c>
      <c r="N1109" s="894" t="s">
        <v>4383</v>
      </c>
      <c r="O1109" s="894" t="s">
        <v>777</v>
      </c>
      <c r="P1109" s="894" t="s">
        <v>777</v>
      </c>
      <c r="Q1109" s="894" t="s">
        <v>1923</v>
      </c>
      <c r="R1109" s="894" t="s">
        <v>773</v>
      </c>
      <c r="S1109" s="894" t="s">
        <v>779</v>
      </c>
      <c r="T1109" s="894" t="s">
        <v>780</v>
      </c>
      <c r="U1109" s="894" t="s">
        <v>781</v>
      </c>
      <c r="V1109" s="894" t="s">
        <v>951</v>
      </c>
      <c r="W1109" s="894" t="s">
        <v>5413</v>
      </c>
      <c r="X1109" s="894" t="s">
        <v>5416</v>
      </c>
      <c r="AA1109" s="894" t="s">
        <v>808</v>
      </c>
    </row>
    <row r="1110" hidden="1" spans="1:27">
      <c r="A1110" s="894" t="s">
        <v>5470</v>
      </c>
      <c r="B1110" s="894" t="s">
        <v>5471</v>
      </c>
      <c r="C1110" s="894" t="s">
        <v>5411</v>
      </c>
      <c r="D1110" s="894" t="s">
        <v>5412</v>
      </c>
      <c r="E1110" s="351">
        <v>4017.09</v>
      </c>
      <c r="F1110" s="351">
        <v>3856.41</v>
      </c>
      <c r="G1110" s="351">
        <v>160.68</v>
      </c>
      <c r="H1110" s="351">
        <v>0</v>
      </c>
      <c r="I1110" s="894" t="s">
        <v>5413</v>
      </c>
      <c r="J1110" s="894" t="s">
        <v>773</v>
      </c>
      <c r="K1110" s="894" t="s">
        <v>807</v>
      </c>
      <c r="L1110" s="894" t="s">
        <v>1933</v>
      </c>
      <c r="M1110" s="894" t="s">
        <v>5414</v>
      </c>
      <c r="N1110" s="894" t="s">
        <v>4383</v>
      </c>
      <c r="O1110" s="894" t="s">
        <v>777</v>
      </c>
      <c r="P1110" s="894" t="s">
        <v>777</v>
      </c>
      <c r="Q1110" s="894" t="s">
        <v>1923</v>
      </c>
      <c r="R1110" s="894" t="s">
        <v>773</v>
      </c>
      <c r="S1110" s="894" t="s">
        <v>779</v>
      </c>
      <c r="T1110" s="894" t="s">
        <v>780</v>
      </c>
      <c r="U1110" s="894" t="s">
        <v>781</v>
      </c>
      <c r="V1110" s="894" t="s">
        <v>951</v>
      </c>
      <c r="W1110" s="894" t="s">
        <v>5413</v>
      </c>
      <c r="X1110" s="894" t="s">
        <v>5416</v>
      </c>
      <c r="AA1110" s="894" t="s">
        <v>808</v>
      </c>
    </row>
    <row r="1111" hidden="1" spans="1:27">
      <c r="A1111" s="894" t="s">
        <v>5472</v>
      </c>
      <c r="B1111" s="894" t="s">
        <v>5473</v>
      </c>
      <c r="C1111" s="894" t="s">
        <v>5411</v>
      </c>
      <c r="D1111" s="894" t="s">
        <v>5412</v>
      </c>
      <c r="E1111" s="351">
        <v>4017.09</v>
      </c>
      <c r="F1111" s="351">
        <v>3856.41</v>
      </c>
      <c r="G1111" s="351">
        <v>160.68</v>
      </c>
      <c r="H1111" s="351">
        <v>0</v>
      </c>
      <c r="I1111" s="894" t="s">
        <v>5413</v>
      </c>
      <c r="J1111" s="894" t="s">
        <v>773</v>
      </c>
      <c r="K1111" s="894" t="s">
        <v>807</v>
      </c>
      <c r="L1111" s="894" t="s">
        <v>1933</v>
      </c>
      <c r="M1111" s="894" t="s">
        <v>5414</v>
      </c>
      <c r="N1111" s="894" t="s">
        <v>4383</v>
      </c>
      <c r="O1111" s="894" t="s">
        <v>777</v>
      </c>
      <c r="P1111" s="894" t="s">
        <v>777</v>
      </c>
      <c r="Q1111" s="894" t="s">
        <v>1923</v>
      </c>
      <c r="R1111" s="894" t="s">
        <v>773</v>
      </c>
      <c r="S1111" s="894" t="s">
        <v>779</v>
      </c>
      <c r="T1111" s="894" t="s">
        <v>780</v>
      </c>
      <c r="U1111" s="894" t="s">
        <v>781</v>
      </c>
      <c r="V1111" s="894" t="s">
        <v>951</v>
      </c>
      <c r="W1111" s="894" t="s">
        <v>5413</v>
      </c>
      <c r="X1111" s="894" t="s">
        <v>5416</v>
      </c>
      <c r="AA1111" s="894" t="s">
        <v>808</v>
      </c>
    </row>
    <row r="1112" hidden="1" spans="1:27">
      <c r="A1112" s="894" t="s">
        <v>5474</v>
      </c>
      <c r="B1112" s="894" t="s">
        <v>5475</v>
      </c>
      <c r="C1112" s="894" t="s">
        <v>5476</v>
      </c>
      <c r="D1112" s="894" t="s">
        <v>5477</v>
      </c>
      <c r="E1112" s="351">
        <v>3162.39</v>
      </c>
      <c r="F1112" s="351">
        <v>3035.89</v>
      </c>
      <c r="G1112" s="351">
        <v>126.5</v>
      </c>
      <c r="H1112" s="351">
        <v>0</v>
      </c>
      <c r="I1112" s="894" t="s">
        <v>5413</v>
      </c>
      <c r="J1112" s="894" t="s">
        <v>773</v>
      </c>
      <c r="K1112" s="894" t="s">
        <v>807</v>
      </c>
      <c r="L1112" s="894" t="s">
        <v>841</v>
      </c>
      <c r="M1112" s="894" t="s">
        <v>5478</v>
      </c>
      <c r="N1112" s="894" t="s">
        <v>4383</v>
      </c>
      <c r="O1112" s="894" t="s">
        <v>777</v>
      </c>
      <c r="P1112" s="894" t="s">
        <v>777</v>
      </c>
      <c r="Q1112" s="894" t="s">
        <v>1615</v>
      </c>
      <c r="R1112" s="894" t="s">
        <v>773</v>
      </c>
      <c r="S1112" s="894" t="s">
        <v>779</v>
      </c>
      <c r="T1112" s="894" t="s">
        <v>780</v>
      </c>
      <c r="U1112" s="894" t="s">
        <v>781</v>
      </c>
      <c r="V1112" s="894" t="s">
        <v>951</v>
      </c>
      <c r="W1112" s="894" t="s">
        <v>5413</v>
      </c>
      <c r="X1112" s="894" t="s">
        <v>5416</v>
      </c>
      <c r="AA1112" s="894" t="s">
        <v>808</v>
      </c>
    </row>
    <row r="1113" hidden="1" spans="1:27">
      <c r="A1113" s="894" t="s">
        <v>5479</v>
      </c>
      <c r="B1113" s="894" t="s">
        <v>5480</v>
      </c>
      <c r="C1113" s="894" t="s">
        <v>5476</v>
      </c>
      <c r="D1113" s="894" t="s">
        <v>5477</v>
      </c>
      <c r="E1113" s="351">
        <v>3162.39</v>
      </c>
      <c r="F1113" s="351">
        <v>3035.89</v>
      </c>
      <c r="G1113" s="351">
        <v>126.5</v>
      </c>
      <c r="H1113" s="351">
        <v>0</v>
      </c>
      <c r="I1113" s="894" t="s">
        <v>5413</v>
      </c>
      <c r="J1113" s="894" t="s">
        <v>773</v>
      </c>
      <c r="K1113" s="894" t="s">
        <v>807</v>
      </c>
      <c r="L1113" s="894" t="s">
        <v>841</v>
      </c>
      <c r="M1113" s="894" t="s">
        <v>5478</v>
      </c>
      <c r="N1113" s="894" t="s">
        <v>4383</v>
      </c>
      <c r="O1113" s="894" t="s">
        <v>777</v>
      </c>
      <c r="P1113" s="894" t="s">
        <v>777</v>
      </c>
      <c r="Q1113" s="894" t="s">
        <v>1615</v>
      </c>
      <c r="R1113" s="894" t="s">
        <v>773</v>
      </c>
      <c r="S1113" s="894" t="s">
        <v>779</v>
      </c>
      <c r="T1113" s="894" t="s">
        <v>780</v>
      </c>
      <c r="U1113" s="894" t="s">
        <v>781</v>
      </c>
      <c r="V1113" s="894" t="s">
        <v>951</v>
      </c>
      <c r="W1113" s="894" t="s">
        <v>5413</v>
      </c>
      <c r="X1113" s="894" t="s">
        <v>5416</v>
      </c>
      <c r="AA1113" s="894" t="s">
        <v>808</v>
      </c>
    </row>
    <row r="1114" hidden="1" spans="1:27">
      <c r="A1114" s="894" t="s">
        <v>5481</v>
      </c>
      <c r="B1114" s="894" t="s">
        <v>5482</v>
      </c>
      <c r="C1114" s="894" t="s">
        <v>5476</v>
      </c>
      <c r="D1114" s="894" t="s">
        <v>5477</v>
      </c>
      <c r="E1114" s="351">
        <v>3162.41</v>
      </c>
      <c r="F1114" s="351">
        <v>3035.91</v>
      </c>
      <c r="G1114" s="351">
        <v>126.5</v>
      </c>
      <c r="H1114" s="351">
        <v>0</v>
      </c>
      <c r="I1114" s="894" t="s">
        <v>5413</v>
      </c>
      <c r="J1114" s="894" t="s">
        <v>773</v>
      </c>
      <c r="K1114" s="894" t="s">
        <v>807</v>
      </c>
      <c r="L1114" s="894" t="s">
        <v>5419</v>
      </c>
      <c r="M1114" s="894" t="s">
        <v>5420</v>
      </c>
      <c r="N1114" s="894" t="s">
        <v>4383</v>
      </c>
      <c r="O1114" s="894" t="s">
        <v>777</v>
      </c>
      <c r="P1114" s="894" t="s">
        <v>777</v>
      </c>
      <c r="Q1114" s="894" t="s">
        <v>1615</v>
      </c>
      <c r="R1114" s="894" t="s">
        <v>773</v>
      </c>
      <c r="S1114" s="894" t="s">
        <v>779</v>
      </c>
      <c r="T1114" s="894" t="s">
        <v>780</v>
      </c>
      <c r="U1114" s="894" t="s">
        <v>781</v>
      </c>
      <c r="V1114" s="894" t="s">
        <v>951</v>
      </c>
      <c r="W1114" s="894" t="s">
        <v>5413</v>
      </c>
      <c r="X1114" s="894" t="s">
        <v>5416</v>
      </c>
      <c r="AA1114" s="894" t="s">
        <v>808</v>
      </c>
    </row>
    <row r="1115" hidden="1" spans="1:27">
      <c r="A1115" s="894" t="s">
        <v>5483</v>
      </c>
      <c r="B1115" s="894" t="s">
        <v>5484</v>
      </c>
      <c r="C1115" s="894" t="s">
        <v>5476</v>
      </c>
      <c r="D1115" s="894" t="s">
        <v>5477</v>
      </c>
      <c r="E1115" s="351">
        <v>3162.39</v>
      </c>
      <c r="F1115" s="351">
        <v>3035.89</v>
      </c>
      <c r="G1115" s="351">
        <v>126.5</v>
      </c>
      <c r="H1115" s="351">
        <v>0</v>
      </c>
      <c r="I1115" s="894" t="s">
        <v>5413</v>
      </c>
      <c r="J1115" s="894" t="s">
        <v>773</v>
      </c>
      <c r="K1115" s="894" t="s">
        <v>807</v>
      </c>
      <c r="L1115" s="894" t="s">
        <v>2012</v>
      </c>
      <c r="M1115" s="894" t="s">
        <v>5485</v>
      </c>
      <c r="N1115" s="894" t="s">
        <v>4383</v>
      </c>
      <c r="O1115" s="894" t="s">
        <v>777</v>
      </c>
      <c r="P1115" s="894" t="s">
        <v>777</v>
      </c>
      <c r="Q1115" s="894" t="s">
        <v>1615</v>
      </c>
      <c r="R1115" s="894" t="s">
        <v>773</v>
      </c>
      <c r="S1115" s="894" t="s">
        <v>779</v>
      </c>
      <c r="T1115" s="894" t="s">
        <v>780</v>
      </c>
      <c r="U1115" s="894" t="s">
        <v>781</v>
      </c>
      <c r="V1115" s="894" t="s">
        <v>951</v>
      </c>
      <c r="W1115" s="894" t="s">
        <v>5413</v>
      </c>
      <c r="X1115" s="894" t="s">
        <v>5416</v>
      </c>
      <c r="AA1115" s="894" t="s">
        <v>808</v>
      </c>
    </row>
    <row r="1116" hidden="1" spans="1:27">
      <c r="A1116" s="894" t="s">
        <v>5486</v>
      </c>
      <c r="B1116" s="894" t="s">
        <v>5487</v>
      </c>
      <c r="C1116" s="894" t="s">
        <v>5476</v>
      </c>
      <c r="D1116" s="894" t="s">
        <v>5477</v>
      </c>
      <c r="E1116" s="351">
        <v>3162.39</v>
      </c>
      <c r="F1116" s="351">
        <v>3035.89</v>
      </c>
      <c r="G1116" s="351">
        <v>126.5</v>
      </c>
      <c r="H1116" s="351">
        <v>0</v>
      </c>
      <c r="I1116" s="894" t="s">
        <v>5413</v>
      </c>
      <c r="J1116" s="894" t="s">
        <v>773</v>
      </c>
      <c r="K1116" s="894" t="s">
        <v>807</v>
      </c>
      <c r="L1116" s="894" t="s">
        <v>1590</v>
      </c>
      <c r="M1116" s="894" t="s">
        <v>5488</v>
      </c>
      <c r="N1116" s="894" t="s">
        <v>4383</v>
      </c>
      <c r="O1116" s="894" t="s">
        <v>777</v>
      </c>
      <c r="P1116" s="894" t="s">
        <v>777</v>
      </c>
      <c r="Q1116" s="894" t="s">
        <v>1615</v>
      </c>
      <c r="R1116" s="894" t="s">
        <v>773</v>
      </c>
      <c r="S1116" s="894" t="s">
        <v>779</v>
      </c>
      <c r="T1116" s="894" t="s">
        <v>780</v>
      </c>
      <c r="U1116" s="894" t="s">
        <v>781</v>
      </c>
      <c r="V1116" s="894" t="s">
        <v>951</v>
      </c>
      <c r="W1116" s="894" t="s">
        <v>5413</v>
      </c>
      <c r="X1116" s="894" t="s">
        <v>5416</v>
      </c>
      <c r="AA1116" s="894" t="s">
        <v>808</v>
      </c>
    </row>
    <row r="1117" hidden="1" spans="1:27">
      <c r="A1117" s="894" t="s">
        <v>5489</v>
      </c>
      <c r="B1117" s="894" t="s">
        <v>5490</v>
      </c>
      <c r="C1117" s="894" t="s">
        <v>5491</v>
      </c>
      <c r="D1117" s="894" t="s">
        <v>5492</v>
      </c>
      <c r="E1117" s="351">
        <v>1794.87</v>
      </c>
      <c r="F1117" s="351">
        <v>1723.08</v>
      </c>
      <c r="G1117" s="351">
        <v>71.79</v>
      </c>
      <c r="H1117" s="351">
        <v>0</v>
      </c>
      <c r="I1117" s="894" t="s">
        <v>5413</v>
      </c>
      <c r="J1117" s="894" t="s">
        <v>773</v>
      </c>
      <c r="K1117" s="894" t="s">
        <v>807</v>
      </c>
      <c r="L1117" s="894" t="s">
        <v>1933</v>
      </c>
      <c r="M1117" s="894" t="s">
        <v>5493</v>
      </c>
      <c r="N1117" s="894" t="s">
        <v>5494</v>
      </c>
      <c r="O1117" s="894" t="s">
        <v>777</v>
      </c>
      <c r="P1117" s="894" t="s">
        <v>777</v>
      </c>
      <c r="Q1117" s="894" t="s">
        <v>4384</v>
      </c>
      <c r="R1117" s="894" t="s">
        <v>773</v>
      </c>
      <c r="S1117" s="894" t="s">
        <v>779</v>
      </c>
      <c r="T1117" s="894" t="s">
        <v>780</v>
      </c>
      <c r="U1117" s="894" t="s">
        <v>781</v>
      </c>
      <c r="V1117" s="894" t="s">
        <v>951</v>
      </c>
      <c r="W1117" s="894" t="s">
        <v>5413</v>
      </c>
      <c r="X1117" s="894" t="s">
        <v>5416</v>
      </c>
      <c r="AA1117" s="894" t="s">
        <v>808</v>
      </c>
    </row>
    <row r="1118" hidden="1" spans="1:27">
      <c r="A1118" s="894" t="s">
        <v>5495</v>
      </c>
      <c r="B1118" s="894" t="s">
        <v>5496</v>
      </c>
      <c r="C1118" s="894" t="s">
        <v>5491</v>
      </c>
      <c r="D1118" s="894" t="s">
        <v>5492</v>
      </c>
      <c r="E1118" s="351">
        <v>1794.94</v>
      </c>
      <c r="F1118" s="351">
        <v>1723.14</v>
      </c>
      <c r="G1118" s="351">
        <v>71.8</v>
      </c>
      <c r="H1118" s="351">
        <v>0</v>
      </c>
      <c r="I1118" s="894" t="s">
        <v>5413</v>
      </c>
      <c r="J1118" s="894" t="s">
        <v>773</v>
      </c>
      <c r="K1118" s="894" t="s">
        <v>807</v>
      </c>
      <c r="L1118" s="894" t="s">
        <v>1933</v>
      </c>
      <c r="M1118" s="894" t="s">
        <v>5414</v>
      </c>
      <c r="N1118" s="894" t="s">
        <v>5494</v>
      </c>
      <c r="O1118" s="894" t="s">
        <v>777</v>
      </c>
      <c r="P1118" s="894" t="s">
        <v>777</v>
      </c>
      <c r="Q1118" s="894" t="s">
        <v>5497</v>
      </c>
      <c r="R1118" s="894" t="s">
        <v>773</v>
      </c>
      <c r="S1118" s="894" t="s">
        <v>779</v>
      </c>
      <c r="T1118" s="894" t="s">
        <v>780</v>
      </c>
      <c r="U1118" s="894" t="s">
        <v>781</v>
      </c>
      <c r="V1118" s="894" t="s">
        <v>951</v>
      </c>
      <c r="W1118" s="894" t="s">
        <v>5413</v>
      </c>
      <c r="X1118" s="894" t="s">
        <v>5416</v>
      </c>
      <c r="AA1118" s="894" t="s">
        <v>808</v>
      </c>
    </row>
    <row r="1119" hidden="1" spans="1:27">
      <c r="A1119" s="894" t="s">
        <v>5498</v>
      </c>
      <c r="B1119" s="894" t="s">
        <v>5499</v>
      </c>
      <c r="C1119" s="894" t="s">
        <v>5491</v>
      </c>
      <c r="D1119" s="894" t="s">
        <v>5492</v>
      </c>
      <c r="E1119" s="351">
        <v>1794.87</v>
      </c>
      <c r="F1119" s="351">
        <v>1723.08</v>
      </c>
      <c r="G1119" s="351">
        <v>71.79</v>
      </c>
      <c r="H1119" s="351">
        <v>0</v>
      </c>
      <c r="I1119" s="894" t="s">
        <v>5413</v>
      </c>
      <c r="J1119" s="894" t="s">
        <v>773</v>
      </c>
      <c r="K1119" s="894" t="s">
        <v>807</v>
      </c>
      <c r="L1119" s="894" t="s">
        <v>1933</v>
      </c>
      <c r="M1119" s="894" t="s">
        <v>5500</v>
      </c>
      <c r="N1119" s="894" t="s">
        <v>5494</v>
      </c>
      <c r="O1119" s="894" t="s">
        <v>777</v>
      </c>
      <c r="P1119" s="894" t="s">
        <v>777</v>
      </c>
      <c r="Q1119" s="894" t="s">
        <v>4384</v>
      </c>
      <c r="R1119" s="894" t="s">
        <v>773</v>
      </c>
      <c r="S1119" s="894" t="s">
        <v>779</v>
      </c>
      <c r="T1119" s="894" t="s">
        <v>780</v>
      </c>
      <c r="U1119" s="894" t="s">
        <v>781</v>
      </c>
      <c r="V1119" s="894" t="s">
        <v>951</v>
      </c>
      <c r="W1119" s="894" t="s">
        <v>5413</v>
      </c>
      <c r="X1119" s="894" t="s">
        <v>5416</v>
      </c>
      <c r="AA1119" s="894" t="s">
        <v>808</v>
      </c>
    </row>
    <row r="1120" hidden="1" spans="1:27">
      <c r="A1120" s="894" t="s">
        <v>5501</v>
      </c>
      <c r="B1120" s="894" t="s">
        <v>5502</v>
      </c>
      <c r="C1120" s="894" t="s">
        <v>5491</v>
      </c>
      <c r="D1120" s="894" t="s">
        <v>5492</v>
      </c>
      <c r="E1120" s="351">
        <v>1794.87</v>
      </c>
      <c r="F1120" s="351">
        <v>1723.08</v>
      </c>
      <c r="G1120" s="351">
        <v>71.79</v>
      </c>
      <c r="H1120" s="351">
        <v>0</v>
      </c>
      <c r="I1120" s="894" t="s">
        <v>5413</v>
      </c>
      <c r="J1120" s="894" t="s">
        <v>773</v>
      </c>
      <c r="K1120" s="894" t="s">
        <v>807</v>
      </c>
      <c r="L1120" s="894" t="s">
        <v>5503</v>
      </c>
      <c r="M1120" s="894" t="s">
        <v>5504</v>
      </c>
      <c r="N1120" s="894" t="s">
        <v>5494</v>
      </c>
      <c r="O1120" s="894" t="s">
        <v>777</v>
      </c>
      <c r="P1120" s="894" t="s">
        <v>777</v>
      </c>
      <c r="Q1120" s="894" t="s">
        <v>4384</v>
      </c>
      <c r="R1120" s="894" t="s">
        <v>773</v>
      </c>
      <c r="S1120" s="894" t="s">
        <v>779</v>
      </c>
      <c r="T1120" s="894" t="s">
        <v>780</v>
      </c>
      <c r="U1120" s="894" t="s">
        <v>781</v>
      </c>
      <c r="V1120" s="894" t="s">
        <v>951</v>
      </c>
      <c r="W1120" s="894" t="s">
        <v>5413</v>
      </c>
      <c r="X1120" s="894" t="s">
        <v>5416</v>
      </c>
      <c r="AA1120" s="894" t="s">
        <v>808</v>
      </c>
    </row>
    <row r="1121" hidden="1" spans="1:27">
      <c r="A1121" s="894" t="s">
        <v>5505</v>
      </c>
      <c r="B1121" s="894" t="s">
        <v>5506</v>
      </c>
      <c r="C1121" s="894" t="s">
        <v>5491</v>
      </c>
      <c r="D1121" s="894" t="s">
        <v>5492</v>
      </c>
      <c r="E1121" s="351">
        <v>1794.87</v>
      </c>
      <c r="F1121" s="351">
        <v>1723.08</v>
      </c>
      <c r="G1121" s="351">
        <v>71.79</v>
      </c>
      <c r="H1121" s="351">
        <v>0</v>
      </c>
      <c r="I1121" s="894" t="s">
        <v>5413</v>
      </c>
      <c r="J1121" s="894" t="s">
        <v>773</v>
      </c>
      <c r="K1121" s="894" t="s">
        <v>807</v>
      </c>
      <c r="L1121" s="894" t="s">
        <v>841</v>
      </c>
      <c r="M1121" s="894" t="s">
        <v>5507</v>
      </c>
      <c r="N1121" s="894" t="s">
        <v>5494</v>
      </c>
      <c r="O1121" s="894" t="s">
        <v>777</v>
      </c>
      <c r="P1121" s="894" t="s">
        <v>777</v>
      </c>
      <c r="Q1121" s="894" t="s">
        <v>4384</v>
      </c>
      <c r="R1121" s="894" t="s">
        <v>773</v>
      </c>
      <c r="S1121" s="894" t="s">
        <v>779</v>
      </c>
      <c r="T1121" s="894" t="s">
        <v>780</v>
      </c>
      <c r="U1121" s="894" t="s">
        <v>781</v>
      </c>
      <c r="V1121" s="894" t="s">
        <v>951</v>
      </c>
      <c r="W1121" s="894" t="s">
        <v>5413</v>
      </c>
      <c r="X1121" s="894" t="s">
        <v>5416</v>
      </c>
      <c r="AA1121" s="894" t="s">
        <v>808</v>
      </c>
    </row>
    <row r="1122" hidden="1" spans="1:27">
      <c r="A1122" s="894" t="s">
        <v>5508</v>
      </c>
      <c r="B1122" s="894" t="s">
        <v>5509</v>
      </c>
      <c r="C1122" s="894" t="s">
        <v>5491</v>
      </c>
      <c r="D1122" s="894" t="s">
        <v>5492</v>
      </c>
      <c r="E1122" s="351">
        <v>1794.87</v>
      </c>
      <c r="F1122" s="351">
        <v>1723.08</v>
      </c>
      <c r="G1122" s="351">
        <v>71.79</v>
      </c>
      <c r="H1122" s="351">
        <v>0</v>
      </c>
      <c r="I1122" s="894" t="s">
        <v>5413</v>
      </c>
      <c r="J1122" s="894" t="s">
        <v>773</v>
      </c>
      <c r="K1122" s="894" t="s">
        <v>807</v>
      </c>
      <c r="L1122" s="894" t="s">
        <v>841</v>
      </c>
      <c r="M1122" s="894" t="s">
        <v>5507</v>
      </c>
      <c r="N1122" s="894" t="s">
        <v>5494</v>
      </c>
      <c r="O1122" s="894" t="s">
        <v>777</v>
      </c>
      <c r="P1122" s="894" t="s">
        <v>777</v>
      </c>
      <c r="Q1122" s="894" t="s">
        <v>4384</v>
      </c>
      <c r="R1122" s="894" t="s">
        <v>773</v>
      </c>
      <c r="S1122" s="894" t="s">
        <v>779</v>
      </c>
      <c r="T1122" s="894" t="s">
        <v>780</v>
      </c>
      <c r="U1122" s="894" t="s">
        <v>781</v>
      </c>
      <c r="V1122" s="894" t="s">
        <v>951</v>
      </c>
      <c r="W1122" s="894" t="s">
        <v>5413</v>
      </c>
      <c r="X1122" s="894" t="s">
        <v>5416</v>
      </c>
      <c r="AA1122" s="894" t="s">
        <v>808</v>
      </c>
    </row>
    <row r="1123" hidden="1" spans="1:27">
      <c r="A1123" s="894" t="s">
        <v>5510</v>
      </c>
      <c r="B1123" s="894" t="s">
        <v>5511</v>
      </c>
      <c r="C1123" s="894" t="s">
        <v>5491</v>
      </c>
      <c r="D1123" s="894" t="s">
        <v>5492</v>
      </c>
      <c r="E1123" s="351">
        <v>1794.87</v>
      </c>
      <c r="F1123" s="351">
        <v>1723.08</v>
      </c>
      <c r="G1123" s="351">
        <v>71.79</v>
      </c>
      <c r="H1123" s="351">
        <v>0</v>
      </c>
      <c r="I1123" s="894" t="s">
        <v>5413</v>
      </c>
      <c r="J1123" s="894" t="s">
        <v>773</v>
      </c>
      <c r="K1123" s="894" t="s">
        <v>807</v>
      </c>
      <c r="L1123" s="894" t="s">
        <v>841</v>
      </c>
      <c r="M1123" s="894" t="s">
        <v>5507</v>
      </c>
      <c r="N1123" s="894" t="s">
        <v>5494</v>
      </c>
      <c r="O1123" s="894" t="s">
        <v>777</v>
      </c>
      <c r="P1123" s="894" t="s">
        <v>777</v>
      </c>
      <c r="Q1123" s="894" t="s">
        <v>4384</v>
      </c>
      <c r="R1123" s="894" t="s">
        <v>773</v>
      </c>
      <c r="S1123" s="894" t="s">
        <v>779</v>
      </c>
      <c r="T1123" s="894" t="s">
        <v>780</v>
      </c>
      <c r="U1123" s="894" t="s">
        <v>781</v>
      </c>
      <c r="V1123" s="894" t="s">
        <v>951</v>
      </c>
      <c r="W1123" s="894" t="s">
        <v>5413</v>
      </c>
      <c r="X1123" s="894" t="s">
        <v>5416</v>
      </c>
      <c r="AA1123" s="894" t="s">
        <v>808</v>
      </c>
    </row>
    <row r="1124" hidden="1" spans="1:27">
      <c r="A1124" s="894" t="s">
        <v>5512</v>
      </c>
      <c r="B1124" s="894" t="s">
        <v>5513</v>
      </c>
      <c r="C1124" s="894" t="s">
        <v>5491</v>
      </c>
      <c r="D1124" s="894" t="s">
        <v>5492</v>
      </c>
      <c r="E1124" s="351">
        <v>1794.87</v>
      </c>
      <c r="F1124" s="351">
        <v>1723.08</v>
      </c>
      <c r="G1124" s="351">
        <v>71.79</v>
      </c>
      <c r="H1124" s="351">
        <v>0</v>
      </c>
      <c r="I1124" s="894" t="s">
        <v>5413</v>
      </c>
      <c r="J1124" s="894" t="s">
        <v>773</v>
      </c>
      <c r="K1124" s="894" t="s">
        <v>807</v>
      </c>
      <c r="L1124" s="894" t="s">
        <v>841</v>
      </c>
      <c r="M1124" s="894" t="s">
        <v>5507</v>
      </c>
      <c r="N1124" s="894" t="s">
        <v>5494</v>
      </c>
      <c r="O1124" s="894" t="s">
        <v>777</v>
      </c>
      <c r="P1124" s="894" t="s">
        <v>777</v>
      </c>
      <c r="Q1124" s="894" t="s">
        <v>4384</v>
      </c>
      <c r="R1124" s="894" t="s">
        <v>773</v>
      </c>
      <c r="S1124" s="894" t="s">
        <v>779</v>
      </c>
      <c r="T1124" s="894" t="s">
        <v>780</v>
      </c>
      <c r="U1124" s="894" t="s">
        <v>781</v>
      </c>
      <c r="V1124" s="894" t="s">
        <v>951</v>
      </c>
      <c r="W1124" s="894" t="s">
        <v>5413</v>
      </c>
      <c r="X1124" s="894" t="s">
        <v>5416</v>
      </c>
      <c r="AA1124" s="894" t="s">
        <v>808</v>
      </c>
    </row>
    <row r="1125" hidden="1" spans="1:27">
      <c r="A1125" s="894" t="s">
        <v>5514</v>
      </c>
      <c r="B1125" s="894" t="s">
        <v>5515</v>
      </c>
      <c r="C1125" s="894" t="s">
        <v>5491</v>
      </c>
      <c r="D1125" s="894" t="s">
        <v>5492</v>
      </c>
      <c r="E1125" s="351">
        <v>1794.87</v>
      </c>
      <c r="F1125" s="351">
        <v>1723.08</v>
      </c>
      <c r="G1125" s="351">
        <v>71.79</v>
      </c>
      <c r="H1125" s="351">
        <v>0</v>
      </c>
      <c r="I1125" s="894" t="s">
        <v>5413</v>
      </c>
      <c r="J1125" s="894" t="s">
        <v>773</v>
      </c>
      <c r="K1125" s="894" t="s">
        <v>807</v>
      </c>
      <c r="L1125" s="894" t="s">
        <v>841</v>
      </c>
      <c r="M1125" s="894" t="s">
        <v>5507</v>
      </c>
      <c r="N1125" s="894" t="s">
        <v>5494</v>
      </c>
      <c r="O1125" s="894" t="s">
        <v>777</v>
      </c>
      <c r="P1125" s="894" t="s">
        <v>777</v>
      </c>
      <c r="Q1125" s="894" t="s">
        <v>4384</v>
      </c>
      <c r="R1125" s="894" t="s">
        <v>773</v>
      </c>
      <c r="S1125" s="894" t="s">
        <v>779</v>
      </c>
      <c r="T1125" s="894" t="s">
        <v>780</v>
      </c>
      <c r="U1125" s="894" t="s">
        <v>781</v>
      </c>
      <c r="V1125" s="894" t="s">
        <v>951</v>
      </c>
      <c r="W1125" s="894" t="s">
        <v>5413</v>
      </c>
      <c r="X1125" s="894" t="s">
        <v>5416</v>
      </c>
      <c r="AA1125" s="894" t="s">
        <v>808</v>
      </c>
    </row>
    <row r="1126" hidden="1" spans="1:27">
      <c r="A1126" s="894" t="s">
        <v>5516</v>
      </c>
      <c r="B1126" s="894" t="s">
        <v>5517</v>
      </c>
      <c r="C1126" s="894" t="s">
        <v>5491</v>
      </c>
      <c r="D1126" s="894" t="s">
        <v>5492</v>
      </c>
      <c r="E1126" s="351">
        <v>1794.87</v>
      </c>
      <c r="F1126" s="351">
        <v>1723.08</v>
      </c>
      <c r="G1126" s="351">
        <v>71.79</v>
      </c>
      <c r="H1126" s="351">
        <v>0</v>
      </c>
      <c r="I1126" s="894" t="s">
        <v>5413</v>
      </c>
      <c r="J1126" s="894" t="s">
        <v>773</v>
      </c>
      <c r="K1126" s="894" t="s">
        <v>807</v>
      </c>
      <c r="L1126" s="894" t="s">
        <v>841</v>
      </c>
      <c r="M1126" s="894" t="s">
        <v>5507</v>
      </c>
      <c r="N1126" s="894" t="s">
        <v>5494</v>
      </c>
      <c r="O1126" s="894" t="s">
        <v>777</v>
      </c>
      <c r="P1126" s="894" t="s">
        <v>777</v>
      </c>
      <c r="Q1126" s="894" t="s">
        <v>4384</v>
      </c>
      <c r="R1126" s="894" t="s">
        <v>773</v>
      </c>
      <c r="S1126" s="894" t="s">
        <v>779</v>
      </c>
      <c r="T1126" s="894" t="s">
        <v>780</v>
      </c>
      <c r="U1126" s="894" t="s">
        <v>781</v>
      </c>
      <c r="V1126" s="894" t="s">
        <v>951</v>
      </c>
      <c r="W1126" s="894" t="s">
        <v>5413</v>
      </c>
      <c r="X1126" s="894" t="s">
        <v>5416</v>
      </c>
      <c r="AA1126" s="894" t="s">
        <v>808</v>
      </c>
    </row>
    <row r="1127" hidden="1" spans="1:27">
      <c r="A1127" s="894" t="s">
        <v>5518</v>
      </c>
      <c r="B1127" s="894" t="s">
        <v>5519</v>
      </c>
      <c r="C1127" s="894" t="s">
        <v>5491</v>
      </c>
      <c r="D1127" s="894" t="s">
        <v>5492</v>
      </c>
      <c r="E1127" s="351">
        <v>1794.87</v>
      </c>
      <c r="F1127" s="351">
        <v>1723.08</v>
      </c>
      <c r="G1127" s="351">
        <v>71.79</v>
      </c>
      <c r="H1127" s="351">
        <v>0</v>
      </c>
      <c r="I1127" s="894" t="s">
        <v>5413</v>
      </c>
      <c r="J1127" s="894" t="s">
        <v>773</v>
      </c>
      <c r="K1127" s="894" t="s">
        <v>807</v>
      </c>
      <c r="L1127" s="894" t="s">
        <v>841</v>
      </c>
      <c r="M1127" s="894" t="s">
        <v>5507</v>
      </c>
      <c r="N1127" s="894" t="s">
        <v>5494</v>
      </c>
      <c r="O1127" s="894" t="s">
        <v>777</v>
      </c>
      <c r="P1127" s="894" t="s">
        <v>777</v>
      </c>
      <c r="Q1127" s="894" t="s">
        <v>4384</v>
      </c>
      <c r="R1127" s="894" t="s">
        <v>773</v>
      </c>
      <c r="S1127" s="894" t="s">
        <v>779</v>
      </c>
      <c r="T1127" s="894" t="s">
        <v>780</v>
      </c>
      <c r="U1127" s="894" t="s">
        <v>781</v>
      </c>
      <c r="V1127" s="894" t="s">
        <v>951</v>
      </c>
      <c r="W1127" s="894" t="s">
        <v>5413</v>
      </c>
      <c r="X1127" s="894" t="s">
        <v>5416</v>
      </c>
      <c r="AA1127" s="894" t="s">
        <v>808</v>
      </c>
    </row>
    <row r="1128" hidden="1" spans="1:27">
      <c r="A1128" s="894" t="s">
        <v>5520</v>
      </c>
      <c r="B1128" s="894" t="s">
        <v>5521</v>
      </c>
      <c r="C1128" s="894" t="s">
        <v>5491</v>
      </c>
      <c r="D1128" s="894" t="s">
        <v>5492</v>
      </c>
      <c r="E1128" s="351">
        <v>1794.87</v>
      </c>
      <c r="F1128" s="351">
        <v>1723.08</v>
      </c>
      <c r="G1128" s="351">
        <v>71.79</v>
      </c>
      <c r="H1128" s="351">
        <v>0</v>
      </c>
      <c r="I1128" s="894" t="s">
        <v>5413</v>
      </c>
      <c r="J1128" s="894" t="s">
        <v>773</v>
      </c>
      <c r="K1128" s="894" t="s">
        <v>807</v>
      </c>
      <c r="L1128" s="894" t="s">
        <v>841</v>
      </c>
      <c r="M1128" s="894" t="s">
        <v>5507</v>
      </c>
      <c r="N1128" s="894" t="s">
        <v>5494</v>
      </c>
      <c r="O1128" s="894" t="s">
        <v>777</v>
      </c>
      <c r="P1128" s="894" t="s">
        <v>777</v>
      </c>
      <c r="Q1128" s="894" t="s">
        <v>4384</v>
      </c>
      <c r="R1128" s="894" t="s">
        <v>773</v>
      </c>
      <c r="S1128" s="894" t="s">
        <v>779</v>
      </c>
      <c r="T1128" s="894" t="s">
        <v>780</v>
      </c>
      <c r="U1128" s="894" t="s">
        <v>781</v>
      </c>
      <c r="V1128" s="894" t="s">
        <v>951</v>
      </c>
      <c r="W1128" s="894" t="s">
        <v>5413</v>
      </c>
      <c r="X1128" s="894" t="s">
        <v>5416</v>
      </c>
      <c r="AA1128" s="894" t="s">
        <v>808</v>
      </c>
    </row>
    <row r="1129" hidden="1" spans="1:27">
      <c r="A1129" s="894" t="s">
        <v>5522</v>
      </c>
      <c r="B1129" s="894" t="s">
        <v>5523</v>
      </c>
      <c r="C1129" s="894" t="s">
        <v>5491</v>
      </c>
      <c r="D1129" s="894" t="s">
        <v>5492</v>
      </c>
      <c r="E1129" s="351">
        <v>1794.87</v>
      </c>
      <c r="F1129" s="351">
        <v>1723.08</v>
      </c>
      <c r="G1129" s="351">
        <v>71.79</v>
      </c>
      <c r="H1129" s="351">
        <v>0</v>
      </c>
      <c r="I1129" s="894" t="s">
        <v>5413</v>
      </c>
      <c r="J1129" s="894" t="s">
        <v>773</v>
      </c>
      <c r="K1129" s="894" t="s">
        <v>807</v>
      </c>
      <c r="L1129" s="894" t="s">
        <v>1590</v>
      </c>
      <c r="M1129" s="894" t="s">
        <v>5488</v>
      </c>
      <c r="N1129" s="894" t="s">
        <v>5494</v>
      </c>
      <c r="O1129" s="894" t="s">
        <v>777</v>
      </c>
      <c r="P1129" s="894" t="s">
        <v>777</v>
      </c>
      <c r="Q1129" s="894" t="s">
        <v>4384</v>
      </c>
      <c r="R1129" s="894" t="s">
        <v>773</v>
      </c>
      <c r="S1129" s="894" t="s">
        <v>779</v>
      </c>
      <c r="T1129" s="894" t="s">
        <v>780</v>
      </c>
      <c r="U1129" s="894" t="s">
        <v>781</v>
      </c>
      <c r="V1129" s="894" t="s">
        <v>951</v>
      </c>
      <c r="W1129" s="894" t="s">
        <v>5413</v>
      </c>
      <c r="X1129" s="894" t="s">
        <v>5416</v>
      </c>
      <c r="AA1129" s="894" t="s">
        <v>808</v>
      </c>
    </row>
    <row r="1130" hidden="1" spans="1:27">
      <c r="A1130" s="894" t="s">
        <v>5524</v>
      </c>
      <c r="B1130" s="894" t="s">
        <v>5525</v>
      </c>
      <c r="C1130" s="894" t="s">
        <v>5491</v>
      </c>
      <c r="D1130" s="894" t="s">
        <v>5492</v>
      </c>
      <c r="E1130" s="351">
        <v>1794.87</v>
      </c>
      <c r="F1130" s="351">
        <v>1723.08</v>
      </c>
      <c r="G1130" s="351">
        <v>71.79</v>
      </c>
      <c r="H1130" s="351">
        <v>0</v>
      </c>
      <c r="I1130" s="894" t="s">
        <v>5413</v>
      </c>
      <c r="J1130" s="894" t="s">
        <v>773</v>
      </c>
      <c r="K1130" s="894" t="s">
        <v>807</v>
      </c>
      <c r="L1130" s="894" t="s">
        <v>2191</v>
      </c>
      <c r="M1130" s="894" t="s">
        <v>5526</v>
      </c>
      <c r="N1130" s="894" t="s">
        <v>5494</v>
      </c>
      <c r="O1130" s="894" t="s">
        <v>777</v>
      </c>
      <c r="P1130" s="894" t="s">
        <v>777</v>
      </c>
      <c r="Q1130" s="894" t="s">
        <v>4384</v>
      </c>
      <c r="R1130" s="894" t="s">
        <v>773</v>
      </c>
      <c r="S1130" s="894" t="s">
        <v>779</v>
      </c>
      <c r="T1130" s="894" t="s">
        <v>780</v>
      </c>
      <c r="U1130" s="894" t="s">
        <v>781</v>
      </c>
      <c r="V1130" s="894" t="s">
        <v>951</v>
      </c>
      <c r="W1130" s="894" t="s">
        <v>5413</v>
      </c>
      <c r="X1130" s="894" t="s">
        <v>5416</v>
      </c>
      <c r="AA1130" s="894" t="s">
        <v>808</v>
      </c>
    </row>
    <row r="1131" hidden="1" spans="1:27">
      <c r="A1131" s="894" t="s">
        <v>5527</v>
      </c>
      <c r="B1131" s="894" t="s">
        <v>5528</v>
      </c>
      <c r="C1131" s="894" t="s">
        <v>5491</v>
      </c>
      <c r="D1131" s="894" t="s">
        <v>5492</v>
      </c>
      <c r="E1131" s="351">
        <v>1794.87</v>
      </c>
      <c r="F1131" s="351">
        <v>1723.08</v>
      </c>
      <c r="G1131" s="351">
        <v>71.79</v>
      </c>
      <c r="H1131" s="351">
        <v>0</v>
      </c>
      <c r="I1131" s="894" t="s">
        <v>5413</v>
      </c>
      <c r="J1131" s="894" t="s">
        <v>773</v>
      </c>
      <c r="K1131" s="894" t="s">
        <v>807</v>
      </c>
      <c r="L1131" s="894" t="s">
        <v>5529</v>
      </c>
      <c r="M1131" s="894" t="s">
        <v>5530</v>
      </c>
      <c r="N1131" s="894" t="s">
        <v>5494</v>
      </c>
      <c r="O1131" s="894" t="s">
        <v>777</v>
      </c>
      <c r="P1131" s="894" t="s">
        <v>777</v>
      </c>
      <c r="Q1131" s="894" t="s">
        <v>4384</v>
      </c>
      <c r="R1131" s="894" t="s">
        <v>773</v>
      </c>
      <c r="S1131" s="894" t="s">
        <v>779</v>
      </c>
      <c r="T1131" s="894" t="s">
        <v>780</v>
      </c>
      <c r="U1131" s="894" t="s">
        <v>781</v>
      </c>
      <c r="V1131" s="894" t="s">
        <v>951</v>
      </c>
      <c r="W1131" s="894" t="s">
        <v>5413</v>
      </c>
      <c r="X1131" s="894" t="s">
        <v>5416</v>
      </c>
      <c r="AA1131" s="894" t="s">
        <v>808</v>
      </c>
    </row>
    <row r="1132" hidden="1" spans="1:27">
      <c r="A1132" s="894" t="s">
        <v>5531</v>
      </c>
      <c r="B1132" s="894" t="s">
        <v>5532</v>
      </c>
      <c r="C1132" s="894" t="s">
        <v>5491</v>
      </c>
      <c r="D1132" s="894" t="s">
        <v>5492</v>
      </c>
      <c r="E1132" s="351">
        <v>1794.87</v>
      </c>
      <c r="F1132" s="351">
        <v>1723.08</v>
      </c>
      <c r="G1132" s="351">
        <v>71.79</v>
      </c>
      <c r="H1132" s="351">
        <v>0</v>
      </c>
      <c r="I1132" s="894" t="s">
        <v>5413</v>
      </c>
      <c r="J1132" s="894" t="s">
        <v>773</v>
      </c>
      <c r="K1132" s="894" t="s">
        <v>807</v>
      </c>
      <c r="L1132" s="894" t="s">
        <v>5048</v>
      </c>
      <c r="M1132" s="894" t="s">
        <v>5533</v>
      </c>
      <c r="N1132" s="894" t="s">
        <v>5494</v>
      </c>
      <c r="O1132" s="894" t="s">
        <v>777</v>
      </c>
      <c r="P1132" s="894" t="s">
        <v>777</v>
      </c>
      <c r="Q1132" s="894" t="s">
        <v>4384</v>
      </c>
      <c r="R1132" s="894" t="s">
        <v>773</v>
      </c>
      <c r="S1132" s="894" t="s">
        <v>779</v>
      </c>
      <c r="T1132" s="894" t="s">
        <v>780</v>
      </c>
      <c r="U1132" s="894" t="s">
        <v>781</v>
      </c>
      <c r="V1132" s="894" t="s">
        <v>951</v>
      </c>
      <c r="W1132" s="894" t="s">
        <v>5413</v>
      </c>
      <c r="X1132" s="894" t="s">
        <v>5416</v>
      </c>
      <c r="AA1132" s="894" t="s">
        <v>808</v>
      </c>
    </row>
    <row r="1133" hidden="1" spans="1:27">
      <c r="A1133" s="894" t="s">
        <v>5534</v>
      </c>
      <c r="B1133" s="894" t="s">
        <v>5535</v>
      </c>
      <c r="C1133" s="894" t="s">
        <v>5491</v>
      </c>
      <c r="D1133" s="894" t="s">
        <v>5492</v>
      </c>
      <c r="E1133" s="351">
        <v>1794.87</v>
      </c>
      <c r="F1133" s="351">
        <v>1723.08</v>
      </c>
      <c r="G1133" s="351">
        <v>71.79</v>
      </c>
      <c r="H1133" s="351">
        <v>0</v>
      </c>
      <c r="I1133" s="894" t="s">
        <v>5413</v>
      </c>
      <c r="J1133" s="894" t="s">
        <v>773</v>
      </c>
      <c r="K1133" s="894" t="s">
        <v>807</v>
      </c>
      <c r="L1133" s="894" t="s">
        <v>5048</v>
      </c>
      <c r="M1133" s="894" t="s">
        <v>5533</v>
      </c>
      <c r="N1133" s="894" t="s">
        <v>5494</v>
      </c>
      <c r="O1133" s="894" t="s">
        <v>777</v>
      </c>
      <c r="P1133" s="894" t="s">
        <v>777</v>
      </c>
      <c r="Q1133" s="894" t="s">
        <v>4384</v>
      </c>
      <c r="R1133" s="894" t="s">
        <v>773</v>
      </c>
      <c r="S1133" s="894" t="s">
        <v>779</v>
      </c>
      <c r="T1133" s="894" t="s">
        <v>780</v>
      </c>
      <c r="U1133" s="894" t="s">
        <v>781</v>
      </c>
      <c r="V1133" s="894" t="s">
        <v>951</v>
      </c>
      <c r="W1133" s="894" t="s">
        <v>5413</v>
      </c>
      <c r="X1133" s="894" t="s">
        <v>5416</v>
      </c>
      <c r="AA1133" s="894" t="s">
        <v>808</v>
      </c>
    </row>
    <row r="1134" hidden="1" spans="1:27">
      <c r="A1134" s="894" t="s">
        <v>5536</v>
      </c>
      <c r="B1134" s="894" t="s">
        <v>5537</v>
      </c>
      <c r="C1134" s="894" t="s">
        <v>5491</v>
      </c>
      <c r="D1134" s="894" t="s">
        <v>5492</v>
      </c>
      <c r="E1134" s="351">
        <v>1794.87</v>
      </c>
      <c r="F1134" s="351">
        <v>1723.08</v>
      </c>
      <c r="G1134" s="351">
        <v>71.79</v>
      </c>
      <c r="H1134" s="351">
        <v>0</v>
      </c>
      <c r="I1134" s="894" t="s">
        <v>5413</v>
      </c>
      <c r="J1134" s="894" t="s">
        <v>773</v>
      </c>
      <c r="K1134" s="894" t="s">
        <v>807</v>
      </c>
      <c r="L1134" s="894" t="s">
        <v>1933</v>
      </c>
      <c r="M1134" s="894" t="s">
        <v>5493</v>
      </c>
      <c r="N1134" s="894" t="s">
        <v>5494</v>
      </c>
      <c r="O1134" s="894" t="s">
        <v>777</v>
      </c>
      <c r="P1134" s="894" t="s">
        <v>777</v>
      </c>
      <c r="Q1134" s="894" t="s">
        <v>4384</v>
      </c>
      <c r="R1134" s="894" t="s">
        <v>773</v>
      </c>
      <c r="S1134" s="894" t="s">
        <v>779</v>
      </c>
      <c r="T1134" s="894" t="s">
        <v>780</v>
      </c>
      <c r="U1134" s="894" t="s">
        <v>781</v>
      </c>
      <c r="V1134" s="894" t="s">
        <v>951</v>
      </c>
      <c r="W1134" s="894" t="s">
        <v>5413</v>
      </c>
      <c r="X1134" s="894" t="s">
        <v>5416</v>
      </c>
      <c r="AA1134" s="894" t="s">
        <v>808</v>
      </c>
    </row>
    <row r="1135" hidden="1" spans="1:27">
      <c r="A1135" s="894" t="s">
        <v>5538</v>
      </c>
      <c r="B1135" s="894" t="s">
        <v>5539</v>
      </c>
      <c r="C1135" s="894" t="s">
        <v>5491</v>
      </c>
      <c r="D1135" s="894" t="s">
        <v>5492</v>
      </c>
      <c r="E1135" s="351">
        <v>1794.87</v>
      </c>
      <c r="F1135" s="351">
        <v>1723.08</v>
      </c>
      <c r="G1135" s="351">
        <v>71.79</v>
      </c>
      <c r="H1135" s="351">
        <v>0</v>
      </c>
      <c r="I1135" s="894" t="s">
        <v>5413</v>
      </c>
      <c r="J1135" s="894" t="s">
        <v>773</v>
      </c>
      <c r="K1135" s="894" t="s">
        <v>807</v>
      </c>
      <c r="L1135" s="894" t="s">
        <v>1933</v>
      </c>
      <c r="M1135" s="894" t="s">
        <v>5493</v>
      </c>
      <c r="N1135" s="894" t="s">
        <v>5494</v>
      </c>
      <c r="O1135" s="894" t="s">
        <v>777</v>
      </c>
      <c r="P1135" s="894" t="s">
        <v>777</v>
      </c>
      <c r="Q1135" s="894" t="s">
        <v>4384</v>
      </c>
      <c r="R1135" s="894" t="s">
        <v>773</v>
      </c>
      <c r="S1135" s="894" t="s">
        <v>779</v>
      </c>
      <c r="T1135" s="894" t="s">
        <v>780</v>
      </c>
      <c r="U1135" s="894" t="s">
        <v>781</v>
      </c>
      <c r="V1135" s="894" t="s">
        <v>951</v>
      </c>
      <c r="W1135" s="894" t="s">
        <v>5413</v>
      </c>
      <c r="X1135" s="894" t="s">
        <v>5416</v>
      </c>
      <c r="AA1135" s="894" t="s">
        <v>808</v>
      </c>
    </row>
    <row r="1136" hidden="1" spans="1:27">
      <c r="A1136" s="894" t="s">
        <v>5540</v>
      </c>
      <c r="B1136" s="894" t="s">
        <v>5541</v>
      </c>
      <c r="C1136" s="894" t="s">
        <v>5491</v>
      </c>
      <c r="D1136" s="894" t="s">
        <v>5492</v>
      </c>
      <c r="E1136" s="351">
        <v>1794.87</v>
      </c>
      <c r="F1136" s="351">
        <v>1723.08</v>
      </c>
      <c r="G1136" s="351">
        <v>71.79</v>
      </c>
      <c r="H1136" s="351">
        <v>0</v>
      </c>
      <c r="I1136" s="894" t="s">
        <v>5413</v>
      </c>
      <c r="J1136" s="894" t="s">
        <v>773</v>
      </c>
      <c r="K1136" s="894" t="s">
        <v>807</v>
      </c>
      <c r="L1136" s="894" t="s">
        <v>1933</v>
      </c>
      <c r="M1136" s="894" t="s">
        <v>5493</v>
      </c>
      <c r="N1136" s="894" t="s">
        <v>5494</v>
      </c>
      <c r="O1136" s="894" t="s">
        <v>777</v>
      </c>
      <c r="P1136" s="894" t="s">
        <v>777</v>
      </c>
      <c r="Q1136" s="894" t="s">
        <v>4384</v>
      </c>
      <c r="R1136" s="894" t="s">
        <v>773</v>
      </c>
      <c r="S1136" s="894" t="s">
        <v>779</v>
      </c>
      <c r="T1136" s="894" t="s">
        <v>780</v>
      </c>
      <c r="U1136" s="894" t="s">
        <v>781</v>
      </c>
      <c r="V1136" s="894" t="s">
        <v>951</v>
      </c>
      <c r="W1136" s="894" t="s">
        <v>5413</v>
      </c>
      <c r="X1136" s="894" t="s">
        <v>5416</v>
      </c>
      <c r="AA1136" s="894" t="s">
        <v>808</v>
      </c>
    </row>
    <row r="1137" hidden="1" spans="1:27">
      <c r="A1137" s="894" t="s">
        <v>5542</v>
      </c>
      <c r="B1137" s="894" t="s">
        <v>5543</v>
      </c>
      <c r="C1137" s="894" t="s">
        <v>5491</v>
      </c>
      <c r="D1137" s="894" t="s">
        <v>5492</v>
      </c>
      <c r="E1137" s="351">
        <v>1794.87</v>
      </c>
      <c r="F1137" s="351">
        <v>1723.08</v>
      </c>
      <c r="G1137" s="351">
        <v>71.79</v>
      </c>
      <c r="H1137" s="351">
        <v>0</v>
      </c>
      <c r="I1137" s="894" t="s">
        <v>5413</v>
      </c>
      <c r="J1137" s="894" t="s">
        <v>773</v>
      </c>
      <c r="K1137" s="894" t="s">
        <v>807</v>
      </c>
      <c r="L1137" s="894" t="s">
        <v>1933</v>
      </c>
      <c r="M1137" s="894" t="s">
        <v>5493</v>
      </c>
      <c r="N1137" s="894" t="s">
        <v>5494</v>
      </c>
      <c r="O1137" s="894" t="s">
        <v>777</v>
      </c>
      <c r="P1137" s="894" t="s">
        <v>777</v>
      </c>
      <c r="Q1137" s="894" t="s">
        <v>4384</v>
      </c>
      <c r="R1137" s="894" t="s">
        <v>773</v>
      </c>
      <c r="S1137" s="894" t="s">
        <v>779</v>
      </c>
      <c r="T1137" s="894" t="s">
        <v>780</v>
      </c>
      <c r="U1137" s="894" t="s">
        <v>781</v>
      </c>
      <c r="V1137" s="894" t="s">
        <v>951</v>
      </c>
      <c r="W1137" s="894" t="s">
        <v>5413</v>
      </c>
      <c r="X1137" s="894" t="s">
        <v>5416</v>
      </c>
      <c r="AA1137" s="894" t="s">
        <v>808</v>
      </c>
    </row>
    <row r="1138" hidden="1" spans="1:27">
      <c r="A1138" s="894" t="s">
        <v>5544</v>
      </c>
      <c r="B1138" s="894" t="s">
        <v>5545</v>
      </c>
      <c r="C1138" s="894" t="s">
        <v>5491</v>
      </c>
      <c r="D1138" s="894" t="s">
        <v>5492</v>
      </c>
      <c r="E1138" s="351">
        <v>1794.87</v>
      </c>
      <c r="F1138" s="351">
        <v>1723.08</v>
      </c>
      <c r="G1138" s="351">
        <v>71.79</v>
      </c>
      <c r="H1138" s="351">
        <v>0</v>
      </c>
      <c r="I1138" s="894" t="s">
        <v>5413</v>
      </c>
      <c r="J1138" s="894" t="s">
        <v>773</v>
      </c>
      <c r="K1138" s="894" t="s">
        <v>807</v>
      </c>
      <c r="L1138" s="894" t="s">
        <v>1933</v>
      </c>
      <c r="M1138" s="894" t="s">
        <v>5493</v>
      </c>
      <c r="N1138" s="894" t="s">
        <v>5494</v>
      </c>
      <c r="O1138" s="894" t="s">
        <v>777</v>
      </c>
      <c r="P1138" s="894" t="s">
        <v>777</v>
      </c>
      <c r="Q1138" s="894" t="s">
        <v>4384</v>
      </c>
      <c r="R1138" s="894" t="s">
        <v>773</v>
      </c>
      <c r="S1138" s="894" t="s">
        <v>779</v>
      </c>
      <c r="T1138" s="894" t="s">
        <v>780</v>
      </c>
      <c r="U1138" s="894" t="s">
        <v>781</v>
      </c>
      <c r="V1138" s="894" t="s">
        <v>951</v>
      </c>
      <c r="W1138" s="894" t="s">
        <v>5413</v>
      </c>
      <c r="X1138" s="894" t="s">
        <v>5416</v>
      </c>
      <c r="AA1138" s="894" t="s">
        <v>808</v>
      </c>
    </row>
    <row r="1139" hidden="1" spans="1:27">
      <c r="A1139" s="894" t="s">
        <v>5546</v>
      </c>
      <c r="B1139" s="894" t="s">
        <v>5547</v>
      </c>
      <c r="C1139" s="894" t="s">
        <v>5491</v>
      </c>
      <c r="D1139" s="894" t="s">
        <v>5492</v>
      </c>
      <c r="E1139" s="351">
        <v>1794.87</v>
      </c>
      <c r="F1139" s="351">
        <v>1723.08</v>
      </c>
      <c r="G1139" s="351">
        <v>71.79</v>
      </c>
      <c r="H1139" s="351">
        <v>0</v>
      </c>
      <c r="I1139" s="894" t="s">
        <v>5413</v>
      </c>
      <c r="J1139" s="894" t="s">
        <v>773</v>
      </c>
      <c r="K1139" s="894" t="s">
        <v>807</v>
      </c>
      <c r="L1139" s="894" t="s">
        <v>1933</v>
      </c>
      <c r="M1139" s="894" t="s">
        <v>5493</v>
      </c>
      <c r="N1139" s="894" t="s">
        <v>5494</v>
      </c>
      <c r="O1139" s="894" t="s">
        <v>777</v>
      </c>
      <c r="P1139" s="894" t="s">
        <v>777</v>
      </c>
      <c r="Q1139" s="894" t="s">
        <v>4384</v>
      </c>
      <c r="R1139" s="894" t="s">
        <v>773</v>
      </c>
      <c r="S1139" s="894" t="s">
        <v>779</v>
      </c>
      <c r="T1139" s="894" t="s">
        <v>780</v>
      </c>
      <c r="U1139" s="894" t="s">
        <v>781</v>
      </c>
      <c r="V1139" s="894" t="s">
        <v>951</v>
      </c>
      <c r="W1139" s="894" t="s">
        <v>5413</v>
      </c>
      <c r="X1139" s="894" t="s">
        <v>5416</v>
      </c>
      <c r="AA1139" s="894" t="s">
        <v>808</v>
      </c>
    </row>
    <row r="1140" hidden="1" spans="1:27">
      <c r="A1140" s="894" t="s">
        <v>5548</v>
      </c>
      <c r="B1140" s="894" t="s">
        <v>5549</v>
      </c>
      <c r="C1140" s="894" t="s">
        <v>5491</v>
      </c>
      <c r="D1140" s="894" t="s">
        <v>5492</v>
      </c>
      <c r="E1140" s="351">
        <v>1794.87</v>
      </c>
      <c r="F1140" s="351">
        <v>1723.08</v>
      </c>
      <c r="G1140" s="351">
        <v>71.79</v>
      </c>
      <c r="H1140" s="351">
        <v>0</v>
      </c>
      <c r="I1140" s="894" t="s">
        <v>5413</v>
      </c>
      <c r="J1140" s="894" t="s">
        <v>773</v>
      </c>
      <c r="K1140" s="894" t="s">
        <v>807</v>
      </c>
      <c r="L1140" s="894" t="s">
        <v>1933</v>
      </c>
      <c r="M1140" s="894" t="s">
        <v>5493</v>
      </c>
      <c r="N1140" s="894" t="s">
        <v>5494</v>
      </c>
      <c r="O1140" s="894" t="s">
        <v>777</v>
      </c>
      <c r="P1140" s="894" t="s">
        <v>777</v>
      </c>
      <c r="Q1140" s="894" t="s">
        <v>4384</v>
      </c>
      <c r="R1140" s="894" t="s">
        <v>773</v>
      </c>
      <c r="S1140" s="894" t="s">
        <v>779</v>
      </c>
      <c r="T1140" s="894" t="s">
        <v>780</v>
      </c>
      <c r="U1140" s="894" t="s">
        <v>781</v>
      </c>
      <c r="V1140" s="894" t="s">
        <v>951</v>
      </c>
      <c r="W1140" s="894" t="s">
        <v>5413</v>
      </c>
      <c r="X1140" s="894" t="s">
        <v>5416</v>
      </c>
      <c r="AA1140" s="894" t="s">
        <v>808</v>
      </c>
    </row>
    <row r="1141" hidden="1" spans="1:27">
      <c r="A1141" s="894" t="s">
        <v>5550</v>
      </c>
      <c r="B1141" s="894" t="s">
        <v>5551</v>
      </c>
      <c r="C1141" s="894" t="s">
        <v>5491</v>
      </c>
      <c r="D1141" s="894" t="s">
        <v>5492</v>
      </c>
      <c r="E1141" s="351">
        <v>1794.87</v>
      </c>
      <c r="F1141" s="351">
        <v>1723.08</v>
      </c>
      <c r="G1141" s="351">
        <v>71.79</v>
      </c>
      <c r="H1141" s="351">
        <v>0</v>
      </c>
      <c r="I1141" s="894" t="s">
        <v>5413</v>
      </c>
      <c r="J1141" s="894" t="s">
        <v>773</v>
      </c>
      <c r="K1141" s="894" t="s">
        <v>807</v>
      </c>
      <c r="L1141" s="894" t="s">
        <v>1933</v>
      </c>
      <c r="M1141" s="894" t="s">
        <v>5493</v>
      </c>
      <c r="N1141" s="894" t="s">
        <v>5494</v>
      </c>
      <c r="O1141" s="894" t="s">
        <v>777</v>
      </c>
      <c r="P1141" s="894" t="s">
        <v>777</v>
      </c>
      <c r="Q1141" s="894" t="s">
        <v>4384</v>
      </c>
      <c r="R1141" s="894" t="s">
        <v>773</v>
      </c>
      <c r="S1141" s="894" t="s">
        <v>779</v>
      </c>
      <c r="T1141" s="894" t="s">
        <v>780</v>
      </c>
      <c r="U1141" s="894" t="s">
        <v>781</v>
      </c>
      <c r="V1141" s="894" t="s">
        <v>951</v>
      </c>
      <c r="W1141" s="894" t="s">
        <v>5413</v>
      </c>
      <c r="X1141" s="894" t="s">
        <v>5416</v>
      </c>
      <c r="AA1141" s="894" t="s">
        <v>808</v>
      </c>
    </row>
    <row r="1142" hidden="1" spans="1:27">
      <c r="A1142" s="894" t="s">
        <v>5552</v>
      </c>
      <c r="B1142" s="894" t="s">
        <v>5553</v>
      </c>
      <c r="C1142" s="894" t="s">
        <v>5491</v>
      </c>
      <c r="D1142" s="894" t="s">
        <v>5492</v>
      </c>
      <c r="E1142" s="351">
        <v>1794.87</v>
      </c>
      <c r="F1142" s="351">
        <v>1723.08</v>
      </c>
      <c r="G1142" s="351">
        <v>71.79</v>
      </c>
      <c r="H1142" s="351">
        <v>0</v>
      </c>
      <c r="I1142" s="894" t="s">
        <v>5413</v>
      </c>
      <c r="J1142" s="894" t="s">
        <v>773</v>
      </c>
      <c r="K1142" s="894" t="s">
        <v>807</v>
      </c>
      <c r="L1142" s="894" t="s">
        <v>1590</v>
      </c>
      <c r="M1142" s="894" t="s">
        <v>5488</v>
      </c>
      <c r="N1142" s="894" t="s">
        <v>5494</v>
      </c>
      <c r="O1142" s="894" t="s">
        <v>777</v>
      </c>
      <c r="P1142" s="894" t="s">
        <v>777</v>
      </c>
      <c r="Q1142" s="894" t="s">
        <v>4384</v>
      </c>
      <c r="R1142" s="894" t="s">
        <v>773</v>
      </c>
      <c r="S1142" s="894" t="s">
        <v>779</v>
      </c>
      <c r="T1142" s="894" t="s">
        <v>780</v>
      </c>
      <c r="U1142" s="894" t="s">
        <v>781</v>
      </c>
      <c r="V1142" s="894" t="s">
        <v>951</v>
      </c>
      <c r="W1142" s="894" t="s">
        <v>5413</v>
      </c>
      <c r="X1142" s="894" t="s">
        <v>5416</v>
      </c>
      <c r="AA1142" s="894" t="s">
        <v>808</v>
      </c>
    </row>
    <row r="1143" hidden="1" spans="1:27">
      <c r="A1143" s="894" t="s">
        <v>5554</v>
      </c>
      <c r="B1143" s="894" t="s">
        <v>5555</v>
      </c>
      <c r="C1143" s="894" t="s">
        <v>5491</v>
      </c>
      <c r="D1143" s="894" t="s">
        <v>5492</v>
      </c>
      <c r="E1143" s="351">
        <v>1794.87</v>
      </c>
      <c r="F1143" s="351">
        <v>1723.08</v>
      </c>
      <c r="G1143" s="351">
        <v>71.79</v>
      </c>
      <c r="H1143" s="351">
        <v>0</v>
      </c>
      <c r="I1143" s="894" t="s">
        <v>5413</v>
      </c>
      <c r="J1143" s="894" t="s">
        <v>773</v>
      </c>
      <c r="K1143" s="894" t="s">
        <v>807</v>
      </c>
      <c r="L1143" s="894" t="s">
        <v>1590</v>
      </c>
      <c r="M1143" s="894" t="s">
        <v>5488</v>
      </c>
      <c r="N1143" s="894" t="s">
        <v>5494</v>
      </c>
      <c r="O1143" s="894" t="s">
        <v>777</v>
      </c>
      <c r="P1143" s="894" t="s">
        <v>777</v>
      </c>
      <c r="Q1143" s="894" t="s">
        <v>4384</v>
      </c>
      <c r="R1143" s="894" t="s">
        <v>773</v>
      </c>
      <c r="S1143" s="894" t="s">
        <v>779</v>
      </c>
      <c r="T1143" s="894" t="s">
        <v>780</v>
      </c>
      <c r="U1143" s="894" t="s">
        <v>781</v>
      </c>
      <c r="V1143" s="894" t="s">
        <v>951</v>
      </c>
      <c r="W1143" s="894" t="s">
        <v>5413</v>
      </c>
      <c r="X1143" s="894" t="s">
        <v>5416</v>
      </c>
      <c r="AA1143" s="894" t="s">
        <v>808</v>
      </c>
    </row>
    <row r="1144" hidden="1" spans="1:27">
      <c r="A1144" s="894" t="s">
        <v>5556</v>
      </c>
      <c r="B1144" s="894" t="s">
        <v>5557</v>
      </c>
      <c r="C1144" s="894" t="s">
        <v>5491</v>
      </c>
      <c r="D1144" s="894" t="s">
        <v>5492</v>
      </c>
      <c r="E1144" s="351">
        <v>1794.87</v>
      </c>
      <c r="F1144" s="351">
        <v>1723.08</v>
      </c>
      <c r="G1144" s="351">
        <v>71.79</v>
      </c>
      <c r="H1144" s="351">
        <v>0</v>
      </c>
      <c r="I1144" s="894" t="s">
        <v>5413</v>
      </c>
      <c r="J1144" s="894" t="s">
        <v>773</v>
      </c>
      <c r="K1144" s="894" t="s">
        <v>807</v>
      </c>
      <c r="L1144" s="894" t="s">
        <v>1590</v>
      </c>
      <c r="M1144" s="894" t="s">
        <v>5488</v>
      </c>
      <c r="N1144" s="894" t="s">
        <v>5494</v>
      </c>
      <c r="O1144" s="894" t="s">
        <v>777</v>
      </c>
      <c r="P1144" s="894" t="s">
        <v>777</v>
      </c>
      <c r="Q1144" s="894" t="s">
        <v>4384</v>
      </c>
      <c r="R1144" s="894" t="s">
        <v>773</v>
      </c>
      <c r="S1144" s="894" t="s">
        <v>779</v>
      </c>
      <c r="T1144" s="894" t="s">
        <v>780</v>
      </c>
      <c r="U1144" s="894" t="s">
        <v>781</v>
      </c>
      <c r="V1144" s="894" t="s">
        <v>951</v>
      </c>
      <c r="W1144" s="894" t="s">
        <v>5413</v>
      </c>
      <c r="X1144" s="894" t="s">
        <v>5416</v>
      </c>
      <c r="AA1144" s="894" t="s">
        <v>808</v>
      </c>
    </row>
    <row r="1145" hidden="1" spans="1:27">
      <c r="A1145" s="894" t="s">
        <v>5558</v>
      </c>
      <c r="B1145" s="894" t="s">
        <v>5559</v>
      </c>
      <c r="C1145" s="894" t="s">
        <v>5491</v>
      </c>
      <c r="D1145" s="894" t="s">
        <v>5492</v>
      </c>
      <c r="E1145" s="351">
        <v>1794.87</v>
      </c>
      <c r="F1145" s="351">
        <v>1723.08</v>
      </c>
      <c r="G1145" s="351">
        <v>71.79</v>
      </c>
      <c r="H1145" s="351">
        <v>0</v>
      </c>
      <c r="I1145" s="894" t="s">
        <v>5413</v>
      </c>
      <c r="J1145" s="894" t="s">
        <v>773</v>
      </c>
      <c r="K1145" s="894" t="s">
        <v>807</v>
      </c>
      <c r="L1145" s="894" t="s">
        <v>1590</v>
      </c>
      <c r="M1145" s="894" t="s">
        <v>5488</v>
      </c>
      <c r="N1145" s="894" t="s">
        <v>5494</v>
      </c>
      <c r="O1145" s="894" t="s">
        <v>777</v>
      </c>
      <c r="P1145" s="894" t="s">
        <v>777</v>
      </c>
      <c r="Q1145" s="894" t="s">
        <v>4384</v>
      </c>
      <c r="R1145" s="894" t="s">
        <v>773</v>
      </c>
      <c r="S1145" s="894" t="s">
        <v>779</v>
      </c>
      <c r="T1145" s="894" t="s">
        <v>780</v>
      </c>
      <c r="U1145" s="894" t="s">
        <v>781</v>
      </c>
      <c r="V1145" s="894" t="s">
        <v>951</v>
      </c>
      <c r="W1145" s="894" t="s">
        <v>5413</v>
      </c>
      <c r="X1145" s="894" t="s">
        <v>5416</v>
      </c>
      <c r="AA1145" s="894" t="s">
        <v>808</v>
      </c>
    </row>
    <row r="1146" hidden="1" spans="1:27">
      <c r="A1146" s="894" t="s">
        <v>5560</v>
      </c>
      <c r="B1146" s="894" t="s">
        <v>5561</v>
      </c>
      <c r="C1146" s="894" t="s">
        <v>5491</v>
      </c>
      <c r="D1146" s="894" t="s">
        <v>5492</v>
      </c>
      <c r="E1146" s="351">
        <v>1794.87</v>
      </c>
      <c r="F1146" s="351">
        <v>1723.08</v>
      </c>
      <c r="G1146" s="351">
        <v>71.79</v>
      </c>
      <c r="H1146" s="351">
        <v>0</v>
      </c>
      <c r="I1146" s="894" t="s">
        <v>5413</v>
      </c>
      <c r="J1146" s="894" t="s">
        <v>773</v>
      </c>
      <c r="K1146" s="894" t="s">
        <v>807</v>
      </c>
      <c r="L1146" s="894" t="s">
        <v>1590</v>
      </c>
      <c r="M1146" s="894" t="s">
        <v>5488</v>
      </c>
      <c r="N1146" s="894" t="s">
        <v>5494</v>
      </c>
      <c r="O1146" s="894" t="s">
        <v>777</v>
      </c>
      <c r="P1146" s="894" t="s">
        <v>777</v>
      </c>
      <c r="Q1146" s="894" t="s">
        <v>4384</v>
      </c>
      <c r="R1146" s="894" t="s">
        <v>773</v>
      </c>
      <c r="S1146" s="894" t="s">
        <v>779</v>
      </c>
      <c r="T1146" s="894" t="s">
        <v>780</v>
      </c>
      <c r="U1146" s="894" t="s">
        <v>781</v>
      </c>
      <c r="V1146" s="894" t="s">
        <v>951</v>
      </c>
      <c r="W1146" s="894" t="s">
        <v>5413</v>
      </c>
      <c r="X1146" s="894" t="s">
        <v>5416</v>
      </c>
      <c r="AA1146" s="894" t="s">
        <v>808</v>
      </c>
    </row>
    <row r="1147" hidden="1" spans="1:27">
      <c r="A1147" s="894" t="s">
        <v>5562</v>
      </c>
      <c r="B1147" s="894" t="s">
        <v>5563</v>
      </c>
      <c r="C1147" s="894" t="s">
        <v>5491</v>
      </c>
      <c r="D1147" s="894" t="s">
        <v>5492</v>
      </c>
      <c r="E1147" s="351">
        <v>1794.87</v>
      </c>
      <c r="F1147" s="351">
        <v>1723.08</v>
      </c>
      <c r="G1147" s="351">
        <v>71.79</v>
      </c>
      <c r="H1147" s="351">
        <v>0</v>
      </c>
      <c r="I1147" s="894" t="s">
        <v>5413</v>
      </c>
      <c r="J1147" s="894" t="s">
        <v>773</v>
      </c>
      <c r="K1147" s="894" t="s">
        <v>807</v>
      </c>
      <c r="L1147" s="894" t="s">
        <v>1590</v>
      </c>
      <c r="M1147" s="894" t="s">
        <v>5488</v>
      </c>
      <c r="N1147" s="894" t="s">
        <v>5494</v>
      </c>
      <c r="O1147" s="894" t="s">
        <v>777</v>
      </c>
      <c r="P1147" s="894" t="s">
        <v>777</v>
      </c>
      <c r="Q1147" s="894" t="s">
        <v>4384</v>
      </c>
      <c r="R1147" s="894" t="s">
        <v>773</v>
      </c>
      <c r="S1147" s="894" t="s">
        <v>779</v>
      </c>
      <c r="T1147" s="894" t="s">
        <v>780</v>
      </c>
      <c r="U1147" s="894" t="s">
        <v>781</v>
      </c>
      <c r="V1147" s="894" t="s">
        <v>951</v>
      </c>
      <c r="W1147" s="894" t="s">
        <v>5413</v>
      </c>
      <c r="X1147" s="894" t="s">
        <v>5416</v>
      </c>
      <c r="AA1147" s="894" t="s">
        <v>808</v>
      </c>
    </row>
    <row r="1148" hidden="1" spans="1:27">
      <c r="A1148" s="894" t="s">
        <v>5564</v>
      </c>
      <c r="B1148" s="894" t="s">
        <v>5565</v>
      </c>
      <c r="C1148" s="894" t="s">
        <v>5491</v>
      </c>
      <c r="D1148" s="894" t="s">
        <v>5492</v>
      </c>
      <c r="E1148" s="351">
        <v>1794.87</v>
      </c>
      <c r="F1148" s="351">
        <v>1723.08</v>
      </c>
      <c r="G1148" s="351">
        <v>71.79</v>
      </c>
      <c r="H1148" s="351">
        <v>0</v>
      </c>
      <c r="I1148" s="894" t="s">
        <v>5413</v>
      </c>
      <c r="J1148" s="894" t="s">
        <v>773</v>
      </c>
      <c r="K1148" s="894" t="s">
        <v>807</v>
      </c>
      <c r="L1148" s="894" t="s">
        <v>1590</v>
      </c>
      <c r="M1148" s="894" t="s">
        <v>5488</v>
      </c>
      <c r="N1148" s="894" t="s">
        <v>5494</v>
      </c>
      <c r="O1148" s="894" t="s">
        <v>777</v>
      </c>
      <c r="P1148" s="894" t="s">
        <v>777</v>
      </c>
      <c r="Q1148" s="894" t="s">
        <v>4384</v>
      </c>
      <c r="R1148" s="894" t="s">
        <v>773</v>
      </c>
      <c r="S1148" s="894" t="s">
        <v>779</v>
      </c>
      <c r="T1148" s="894" t="s">
        <v>780</v>
      </c>
      <c r="U1148" s="894" t="s">
        <v>781</v>
      </c>
      <c r="V1148" s="894" t="s">
        <v>951</v>
      </c>
      <c r="W1148" s="894" t="s">
        <v>5413</v>
      </c>
      <c r="X1148" s="894" t="s">
        <v>5416</v>
      </c>
      <c r="AA1148" s="894" t="s">
        <v>808</v>
      </c>
    </row>
    <row r="1149" hidden="1" spans="1:27">
      <c r="A1149" s="894" t="s">
        <v>5566</v>
      </c>
      <c r="B1149" s="894" t="s">
        <v>5567</v>
      </c>
      <c r="C1149" s="894" t="s">
        <v>5491</v>
      </c>
      <c r="D1149" s="894" t="s">
        <v>5492</v>
      </c>
      <c r="E1149" s="351">
        <v>1794.87</v>
      </c>
      <c r="F1149" s="351">
        <v>1723.08</v>
      </c>
      <c r="G1149" s="351">
        <v>71.79</v>
      </c>
      <c r="H1149" s="351">
        <v>0</v>
      </c>
      <c r="I1149" s="894" t="s">
        <v>5413</v>
      </c>
      <c r="J1149" s="894" t="s">
        <v>773</v>
      </c>
      <c r="K1149" s="894" t="s">
        <v>807</v>
      </c>
      <c r="L1149" s="894" t="s">
        <v>1590</v>
      </c>
      <c r="M1149" s="894" t="s">
        <v>5488</v>
      </c>
      <c r="N1149" s="894" t="s">
        <v>5494</v>
      </c>
      <c r="O1149" s="894" t="s">
        <v>777</v>
      </c>
      <c r="P1149" s="894" t="s">
        <v>777</v>
      </c>
      <c r="Q1149" s="894" t="s">
        <v>4384</v>
      </c>
      <c r="R1149" s="894" t="s">
        <v>773</v>
      </c>
      <c r="S1149" s="894" t="s">
        <v>779</v>
      </c>
      <c r="T1149" s="894" t="s">
        <v>780</v>
      </c>
      <c r="U1149" s="894" t="s">
        <v>781</v>
      </c>
      <c r="V1149" s="894" t="s">
        <v>951</v>
      </c>
      <c r="W1149" s="894" t="s">
        <v>5413</v>
      </c>
      <c r="X1149" s="894" t="s">
        <v>5416</v>
      </c>
      <c r="AA1149" s="894" t="s">
        <v>808</v>
      </c>
    </row>
    <row r="1150" hidden="1" spans="1:27">
      <c r="A1150" s="894" t="s">
        <v>5568</v>
      </c>
      <c r="B1150" s="894" t="s">
        <v>5569</v>
      </c>
      <c r="C1150" s="894" t="s">
        <v>5491</v>
      </c>
      <c r="D1150" s="894" t="s">
        <v>5492</v>
      </c>
      <c r="E1150" s="351">
        <v>1794.87</v>
      </c>
      <c r="F1150" s="351">
        <v>1723.08</v>
      </c>
      <c r="G1150" s="351">
        <v>71.79</v>
      </c>
      <c r="H1150" s="351">
        <v>0</v>
      </c>
      <c r="I1150" s="894" t="s">
        <v>5413</v>
      </c>
      <c r="J1150" s="894" t="s">
        <v>773</v>
      </c>
      <c r="K1150" s="894" t="s">
        <v>807</v>
      </c>
      <c r="L1150" s="894" t="s">
        <v>1590</v>
      </c>
      <c r="M1150" s="894" t="s">
        <v>5488</v>
      </c>
      <c r="N1150" s="894" t="s">
        <v>5494</v>
      </c>
      <c r="O1150" s="894" t="s">
        <v>777</v>
      </c>
      <c r="P1150" s="894" t="s">
        <v>777</v>
      </c>
      <c r="Q1150" s="894" t="s">
        <v>4384</v>
      </c>
      <c r="R1150" s="894" t="s">
        <v>773</v>
      </c>
      <c r="S1150" s="894" t="s">
        <v>779</v>
      </c>
      <c r="T1150" s="894" t="s">
        <v>780</v>
      </c>
      <c r="U1150" s="894" t="s">
        <v>781</v>
      </c>
      <c r="V1150" s="894" t="s">
        <v>951</v>
      </c>
      <c r="W1150" s="894" t="s">
        <v>5413</v>
      </c>
      <c r="X1150" s="894" t="s">
        <v>5416</v>
      </c>
      <c r="AA1150" s="894" t="s">
        <v>808</v>
      </c>
    </row>
    <row r="1151" hidden="1" spans="1:27">
      <c r="A1151" s="894" t="s">
        <v>5570</v>
      </c>
      <c r="B1151" s="894" t="s">
        <v>5571</v>
      </c>
      <c r="C1151" s="894" t="s">
        <v>5491</v>
      </c>
      <c r="D1151" s="894" t="s">
        <v>5492</v>
      </c>
      <c r="E1151" s="351">
        <v>1794.87</v>
      </c>
      <c r="F1151" s="351">
        <v>1723.08</v>
      </c>
      <c r="G1151" s="351">
        <v>71.79</v>
      </c>
      <c r="H1151" s="351">
        <v>0</v>
      </c>
      <c r="I1151" s="894" t="s">
        <v>5413</v>
      </c>
      <c r="J1151" s="894" t="s">
        <v>773</v>
      </c>
      <c r="K1151" s="894" t="s">
        <v>807</v>
      </c>
      <c r="L1151" s="894" t="s">
        <v>1590</v>
      </c>
      <c r="M1151" s="894" t="s">
        <v>5488</v>
      </c>
      <c r="N1151" s="894" t="s">
        <v>5494</v>
      </c>
      <c r="O1151" s="894" t="s">
        <v>777</v>
      </c>
      <c r="P1151" s="894" t="s">
        <v>777</v>
      </c>
      <c r="Q1151" s="894" t="s">
        <v>4384</v>
      </c>
      <c r="R1151" s="894" t="s">
        <v>773</v>
      </c>
      <c r="S1151" s="894" t="s">
        <v>779</v>
      </c>
      <c r="T1151" s="894" t="s">
        <v>780</v>
      </c>
      <c r="U1151" s="894" t="s">
        <v>781</v>
      </c>
      <c r="V1151" s="894" t="s">
        <v>951</v>
      </c>
      <c r="W1151" s="894" t="s">
        <v>5413</v>
      </c>
      <c r="X1151" s="894" t="s">
        <v>5416</v>
      </c>
      <c r="AA1151" s="894" t="s">
        <v>808</v>
      </c>
    </row>
    <row r="1152" hidden="1" spans="1:27">
      <c r="A1152" s="894" t="s">
        <v>5572</v>
      </c>
      <c r="B1152" s="894" t="s">
        <v>5573</v>
      </c>
      <c r="C1152" s="894" t="s">
        <v>5491</v>
      </c>
      <c r="D1152" s="894" t="s">
        <v>5492</v>
      </c>
      <c r="E1152" s="351">
        <v>1794.87</v>
      </c>
      <c r="F1152" s="351">
        <v>1723.08</v>
      </c>
      <c r="G1152" s="351">
        <v>71.79</v>
      </c>
      <c r="H1152" s="351">
        <v>0</v>
      </c>
      <c r="I1152" s="894" t="s">
        <v>5413</v>
      </c>
      <c r="J1152" s="894" t="s">
        <v>773</v>
      </c>
      <c r="K1152" s="894" t="s">
        <v>807</v>
      </c>
      <c r="L1152" s="894" t="s">
        <v>2191</v>
      </c>
      <c r="M1152" s="894" t="s">
        <v>5526</v>
      </c>
      <c r="N1152" s="894" t="s">
        <v>5494</v>
      </c>
      <c r="O1152" s="894" t="s">
        <v>777</v>
      </c>
      <c r="P1152" s="894" t="s">
        <v>777</v>
      </c>
      <c r="Q1152" s="894" t="s">
        <v>4384</v>
      </c>
      <c r="R1152" s="894" t="s">
        <v>773</v>
      </c>
      <c r="S1152" s="894" t="s">
        <v>779</v>
      </c>
      <c r="T1152" s="894" t="s">
        <v>780</v>
      </c>
      <c r="U1152" s="894" t="s">
        <v>781</v>
      </c>
      <c r="V1152" s="894" t="s">
        <v>951</v>
      </c>
      <c r="W1152" s="894" t="s">
        <v>5413</v>
      </c>
      <c r="X1152" s="894" t="s">
        <v>5416</v>
      </c>
      <c r="AA1152" s="894" t="s">
        <v>808</v>
      </c>
    </row>
    <row r="1153" hidden="1" spans="1:27">
      <c r="A1153" s="894" t="s">
        <v>5574</v>
      </c>
      <c r="B1153" s="894" t="s">
        <v>5575</v>
      </c>
      <c r="C1153" s="894" t="s">
        <v>5491</v>
      </c>
      <c r="D1153" s="894" t="s">
        <v>5492</v>
      </c>
      <c r="E1153" s="351">
        <v>1794.87</v>
      </c>
      <c r="F1153" s="351">
        <v>1723.08</v>
      </c>
      <c r="G1153" s="351">
        <v>71.79</v>
      </c>
      <c r="H1153" s="351">
        <v>0</v>
      </c>
      <c r="I1153" s="894" t="s">
        <v>5413</v>
      </c>
      <c r="J1153" s="894" t="s">
        <v>773</v>
      </c>
      <c r="K1153" s="894" t="s">
        <v>807</v>
      </c>
      <c r="L1153" s="894" t="s">
        <v>2191</v>
      </c>
      <c r="M1153" s="894" t="s">
        <v>5526</v>
      </c>
      <c r="N1153" s="894" t="s">
        <v>5494</v>
      </c>
      <c r="O1153" s="894" t="s">
        <v>777</v>
      </c>
      <c r="P1153" s="894" t="s">
        <v>777</v>
      </c>
      <c r="Q1153" s="894" t="s">
        <v>4384</v>
      </c>
      <c r="R1153" s="894" t="s">
        <v>773</v>
      </c>
      <c r="S1153" s="894" t="s">
        <v>779</v>
      </c>
      <c r="T1153" s="894" t="s">
        <v>780</v>
      </c>
      <c r="U1153" s="894" t="s">
        <v>781</v>
      </c>
      <c r="V1153" s="894" t="s">
        <v>951</v>
      </c>
      <c r="W1153" s="894" t="s">
        <v>5413</v>
      </c>
      <c r="X1153" s="894" t="s">
        <v>5416</v>
      </c>
      <c r="AA1153" s="894" t="s">
        <v>808</v>
      </c>
    </row>
    <row r="1154" hidden="1" spans="1:27">
      <c r="A1154" s="894" t="s">
        <v>5576</v>
      </c>
      <c r="B1154" s="894" t="s">
        <v>5577</v>
      </c>
      <c r="C1154" s="894" t="s">
        <v>5491</v>
      </c>
      <c r="D1154" s="894" t="s">
        <v>5492</v>
      </c>
      <c r="E1154" s="351">
        <v>1794.87</v>
      </c>
      <c r="F1154" s="351">
        <v>1723.08</v>
      </c>
      <c r="G1154" s="351">
        <v>71.79</v>
      </c>
      <c r="H1154" s="351">
        <v>0</v>
      </c>
      <c r="I1154" s="894" t="s">
        <v>5413</v>
      </c>
      <c r="J1154" s="894" t="s">
        <v>773</v>
      </c>
      <c r="K1154" s="894" t="s">
        <v>807</v>
      </c>
      <c r="L1154" s="894" t="s">
        <v>2191</v>
      </c>
      <c r="M1154" s="894" t="s">
        <v>5526</v>
      </c>
      <c r="N1154" s="894" t="s">
        <v>5494</v>
      </c>
      <c r="O1154" s="894" t="s">
        <v>777</v>
      </c>
      <c r="P1154" s="894" t="s">
        <v>777</v>
      </c>
      <c r="Q1154" s="894" t="s">
        <v>4384</v>
      </c>
      <c r="R1154" s="894" t="s">
        <v>773</v>
      </c>
      <c r="S1154" s="894" t="s">
        <v>779</v>
      </c>
      <c r="T1154" s="894" t="s">
        <v>780</v>
      </c>
      <c r="U1154" s="894" t="s">
        <v>781</v>
      </c>
      <c r="V1154" s="894" t="s">
        <v>951</v>
      </c>
      <c r="W1154" s="894" t="s">
        <v>5413</v>
      </c>
      <c r="X1154" s="894" t="s">
        <v>5416</v>
      </c>
      <c r="AA1154" s="894" t="s">
        <v>808</v>
      </c>
    </row>
    <row r="1155" hidden="1" spans="1:27">
      <c r="A1155" s="894" t="s">
        <v>5578</v>
      </c>
      <c r="B1155" s="894" t="s">
        <v>5579</v>
      </c>
      <c r="C1155" s="894" t="s">
        <v>5491</v>
      </c>
      <c r="D1155" s="894" t="s">
        <v>5492</v>
      </c>
      <c r="E1155" s="351">
        <v>1794.87</v>
      </c>
      <c r="F1155" s="351">
        <v>1723.08</v>
      </c>
      <c r="G1155" s="351">
        <v>71.79</v>
      </c>
      <c r="H1155" s="351">
        <v>0</v>
      </c>
      <c r="I1155" s="894" t="s">
        <v>5413</v>
      </c>
      <c r="J1155" s="894" t="s">
        <v>773</v>
      </c>
      <c r="K1155" s="894" t="s">
        <v>807</v>
      </c>
      <c r="L1155" s="894" t="s">
        <v>2191</v>
      </c>
      <c r="M1155" s="894" t="s">
        <v>5526</v>
      </c>
      <c r="N1155" s="894" t="s">
        <v>5494</v>
      </c>
      <c r="O1155" s="894" t="s">
        <v>777</v>
      </c>
      <c r="P1155" s="894" t="s">
        <v>777</v>
      </c>
      <c r="Q1155" s="894" t="s">
        <v>4384</v>
      </c>
      <c r="R1155" s="894" t="s">
        <v>773</v>
      </c>
      <c r="S1155" s="894" t="s">
        <v>779</v>
      </c>
      <c r="T1155" s="894" t="s">
        <v>780</v>
      </c>
      <c r="U1155" s="894" t="s">
        <v>781</v>
      </c>
      <c r="V1155" s="894" t="s">
        <v>951</v>
      </c>
      <c r="W1155" s="894" t="s">
        <v>5413</v>
      </c>
      <c r="X1155" s="894" t="s">
        <v>5416</v>
      </c>
      <c r="AA1155" s="894" t="s">
        <v>808</v>
      </c>
    </row>
    <row r="1156" hidden="1" spans="1:27">
      <c r="A1156" s="894" t="s">
        <v>5580</v>
      </c>
      <c r="B1156" s="894" t="s">
        <v>5581</v>
      </c>
      <c r="C1156" s="894" t="s">
        <v>5582</v>
      </c>
      <c r="D1156" s="894" t="s">
        <v>5583</v>
      </c>
      <c r="E1156" s="351">
        <v>1581.2</v>
      </c>
      <c r="F1156" s="351">
        <v>1517.95</v>
      </c>
      <c r="G1156" s="351">
        <v>63.25</v>
      </c>
      <c r="H1156" s="351">
        <v>0</v>
      </c>
      <c r="I1156" s="894" t="s">
        <v>5413</v>
      </c>
      <c r="J1156" s="894" t="s">
        <v>773</v>
      </c>
      <c r="K1156" s="894" t="s">
        <v>807</v>
      </c>
      <c r="L1156" s="894" t="s">
        <v>1933</v>
      </c>
      <c r="M1156" s="894" t="s">
        <v>5584</v>
      </c>
      <c r="N1156" s="894" t="s">
        <v>4383</v>
      </c>
      <c r="O1156" s="894" t="s">
        <v>777</v>
      </c>
      <c r="P1156" s="894" t="s">
        <v>777</v>
      </c>
      <c r="Q1156" s="894" t="s">
        <v>4500</v>
      </c>
      <c r="R1156" s="894" t="s">
        <v>773</v>
      </c>
      <c r="S1156" s="894" t="s">
        <v>779</v>
      </c>
      <c r="T1156" s="894" t="s">
        <v>780</v>
      </c>
      <c r="U1156" s="894" t="s">
        <v>781</v>
      </c>
      <c r="V1156" s="894" t="s">
        <v>951</v>
      </c>
      <c r="W1156" s="894" t="s">
        <v>5413</v>
      </c>
      <c r="X1156" s="894" t="s">
        <v>5416</v>
      </c>
      <c r="AA1156" s="894" t="s">
        <v>808</v>
      </c>
    </row>
    <row r="1157" hidden="1" spans="1:27">
      <c r="A1157" s="894" t="s">
        <v>5585</v>
      </c>
      <c r="B1157" s="894" t="s">
        <v>5586</v>
      </c>
      <c r="C1157" s="894" t="s">
        <v>5582</v>
      </c>
      <c r="D1157" s="894" t="s">
        <v>5583</v>
      </c>
      <c r="E1157" s="351">
        <v>1581.1</v>
      </c>
      <c r="F1157" s="351">
        <v>1517.86</v>
      </c>
      <c r="G1157" s="351">
        <v>63.24</v>
      </c>
      <c r="H1157" s="351">
        <v>0</v>
      </c>
      <c r="I1157" s="894" t="s">
        <v>5413</v>
      </c>
      <c r="J1157" s="894" t="s">
        <v>773</v>
      </c>
      <c r="K1157" s="894" t="s">
        <v>807</v>
      </c>
      <c r="L1157" s="894" t="s">
        <v>1933</v>
      </c>
      <c r="M1157" s="894" t="s">
        <v>5584</v>
      </c>
      <c r="N1157" s="894" t="s">
        <v>4383</v>
      </c>
      <c r="O1157" s="894" t="s">
        <v>777</v>
      </c>
      <c r="P1157" s="894" t="s">
        <v>777</v>
      </c>
      <c r="Q1157" s="894" t="s">
        <v>5587</v>
      </c>
      <c r="R1157" s="894" t="s">
        <v>773</v>
      </c>
      <c r="S1157" s="894" t="s">
        <v>779</v>
      </c>
      <c r="T1157" s="894" t="s">
        <v>780</v>
      </c>
      <c r="U1157" s="894" t="s">
        <v>781</v>
      </c>
      <c r="V1157" s="894" t="s">
        <v>951</v>
      </c>
      <c r="W1157" s="894" t="s">
        <v>5413</v>
      </c>
      <c r="X1157" s="894" t="s">
        <v>5416</v>
      </c>
      <c r="AA1157" s="894" t="s">
        <v>808</v>
      </c>
    </row>
    <row r="1158" hidden="1" spans="1:27">
      <c r="A1158" s="894" t="s">
        <v>5588</v>
      </c>
      <c r="B1158" s="894" t="s">
        <v>5589</v>
      </c>
      <c r="C1158" s="894" t="s">
        <v>5582</v>
      </c>
      <c r="D1158" s="894" t="s">
        <v>5583</v>
      </c>
      <c r="E1158" s="351">
        <v>1581.2</v>
      </c>
      <c r="F1158" s="351">
        <v>1517.95</v>
      </c>
      <c r="G1158" s="351">
        <v>63.25</v>
      </c>
      <c r="H1158" s="351">
        <v>0</v>
      </c>
      <c r="I1158" s="894" t="s">
        <v>5413</v>
      </c>
      <c r="J1158" s="894" t="s">
        <v>773</v>
      </c>
      <c r="K1158" s="894" t="s">
        <v>807</v>
      </c>
      <c r="L1158" s="894" t="s">
        <v>1933</v>
      </c>
      <c r="M1158" s="894" t="s">
        <v>5584</v>
      </c>
      <c r="N1158" s="894" t="s">
        <v>4383</v>
      </c>
      <c r="O1158" s="894" t="s">
        <v>777</v>
      </c>
      <c r="P1158" s="894" t="s">
        <v>777</v>
      </c>
      <c r="Q1158" s="894" t="s">
        <v>4500</v>
      </c>
      <c r="R1158" s="894" t="s">
        <v>773</v>
      </c>
      <c r="S1158" s="894" t="s">
        <v>779</v>
      </c>
      <c r="T1158" s="894" t="s">
        <v>780</v>
      </c>
      <c r="U1158" s="894" t="s">
        <v>781</v>
      </c>
      <c r="V1158" s="894" t="s">
        <v>951</v>
      </c>
      <c r="W1158" s="894" t="s">
        <v>5413</v>
      </c>
      <c r="X1158" s="894" t="s">
        <v>5416</v>
      </c>
      <c r="AA1158" s="894" t="s">
        <v>808</v>
      </c>
    </row>
    <row r="1159" hidden="1" spans="1:27">
      <c r="A1159" s="894" t="s">
        <v>5590</v>
      </c>
      <c r="B1159" s="894" t="s">
        <v>5591</v>
      </c>
      <c r="C1159" s="894" t="s">
        <v>5582</v>
      </c>
      <c r="D1159" s="894" t="s">
        <v>5583</v>
      </c>
      <c r="E1159" s="351">
        <v>1581.2</v>
      </c>
      <c r="F1159" s="351">
        <v>1517.95</v>
      </c>
      <c r="G1159" s="351">
        <v>63.25</v>
      </c>
      <c r="H1159" s="351">
        <v>0</v>
      </c>
      <c r="I1159" s="894" t="s">
        <v>5413</v>
      </c>
      <c r="J1159" s="894" t="s">
        <v>773</v>
      </c>
      <c r="K1159" s="894" t="s">
        <v>807</v>
      </c>
      <c r="L1159" s="894" t="s">
        <v>1933</v>
      </c>
      <c r="M1159" s="894" t="s">
        <v>5584</v>
      </c>
      <c r="N1159" s="894" t="s">
        <v>4383</v>
      </c>
      <c r="O1159" s="894" t="s">
        <v>777</v>
      </c>
      <c r="P1159" s="894" t="s">
        <v>777</v>
      </c>
      <c r="Q1159" s="894" t="s">
        <v>4500</v>
      </c>
      <c r="R1159" s="894" t="s">
        <v>773</v>
      </c>
      <c r="S1159" s="894" t="s">
        <v>779</v>
      </c>
      <c r="T1159" s="894" t="s">
        <v>780</v>
      </c>
      <c r="U1159" s="894" t="s">
        <v>781</v>
      </c>
      <c r="V1159" s="894" t="s">
        <v>951</v>
      </c>
      <c r="W1159" s="894" t="s">
        <v>5413</v>
      </c>
      <c r="X1159" s="894" t="s">
        <v>5416</v>
      </c>
      <c r="AA1159" s="894" t="s">
        <v>808</v>
      </c>
    </row>
    <row r="1160" hidden="1" spans="1:27">
      <c r="A1160" s="894" t="s">
        <v>5592</v>
      </c>
      <c r="B1160" s="894" t="s">
        <v>5593</v>
      </c>
      <c r="C1160" s="894" t="s">
        <v>5582</v>
      </c>
      <c r="D1160" s="894" t="s">
        <v>5583</v>
      </c>
      <c r="E1160" s="351">
        <v>1581.2</v>
      </c>
      <c r="F1160" s="351">
        <v>1517.95</v>
      </c>
      <c r="G1160" s="351">
        <v>63.25</v>
      </c>
      <c r="H1160" s="351">
        <v>0</v>
      </c>
      <c r="I1160" s="894" t="s">
        <v>5413</v>
      </c>
      <c r="J1160" s="894" t="s">
        <v>773</v>
      </c>
      <c r="K1160" s="894" t="s">
        <v>807</v>
      </c>
      <c r="L1160" s="894" t="s">
        <v>1933</v>
      </c>
      <c r="M1160" s="894" t="s">
        <v>5584</v>
      </c>
      <c r="N1160" s="894" t="s">
        <v>4383</v>
      </c>
      <c r="O1160" s="894" t="s">
        <v>777</v>
      </c>
      <c r="P1160" s="894" t="s">
        <v>777</v>
      </c>
      <c r="Q1160" s="894" t="s">
        <v>4500</v>
      </c>
      <c r="R1160" s="894" t="s">
        <v>773</v>
      </c>
      <c r="S1160" s="894" t="s">
        <v>779</v>
      </c>
      <c r="T1160" s="894" t="s">
        <v>780</v>
      </c>
      <c r="U1160" s="894" t="s">
        <v>781</v>
      </c>
      <c r="V1160" s="894" t="s">
        <v>951</v>
      </c>
      <c r="W1160" s="894" t="s">
        <v>5413</v>
      </c>
      <c r="X1160" s="894" t="s">
        <v>5416</v>
      </c>
      <c r="AA1160" s="894" t="s">
        <v>808</v>
      </c>
    </row>
    <row r="1161" hidden="1" spans="1:27">
      <c r="A1161" s="894" t="s">
        <v>5594</v>
      </c>
      <c r="B1161" s="894" t="s">
        <v>5595</v>
      </c>
      <c r="C1161" s="894" t="s">
        <v>5582</v>
      </c>
      <c r="D1161" s="894" t="s">
        <v>5583</v>
      </c>
      <c r="E1161" s="351">
        <v>1581.2</v>
      </c>
      <c r="F1161" s="351">
        <v>1517.95</v>
      </c>
      <c r="G1161" s="351">
        <v>63.25</v>
      </c>
      <c r="H1161" s="351">
        <v>0</v>
      </c>
      <c r="I1161" s="894" t="s">
        <v>5413</v>
      </c>
      <c r="J1161" s="894" t="s">
        <v>773</v>
      </c>
      <c r="K1161" s="894" t="s">
        <v>807</v>
      </c>
      <c r="L1161" s="894" t="s">
        <v>1933</v>
      </c>
      <c r="M1161" s="894" t="s">
        <v>5584</v>
      </c>
      <c r="N1161" s="894" t="s">
        <v>4383</v>
      </c>
      <c r="O1161" s="894" t="s">
        <v>777</v>
      </c>
      <c r="P1161" s="894" t="s">
        <v>777</v>
      </c>
      <c r="Q1161" s="894" t="s">
        <v>4500</v>
      </c>
      <c r="R1161" s="894" t="s">
        <v>773</v>
      </c>
      <c r="S1161" s="894" t="s">
        <v>779</v>
      </c>
      <c r="T1161" s="894" t="s">
        <v>780</v>
      </c>
      <c r="U1161" s="894" t="s">
        <v>781</v>
      </c>
      <c r="V1161" s="894" t="s">
        <v>951</v>
      </c>
      <c r="W1161" s="894" t="s">
        <v>5413</v>
      </c>
      <c r="X1161" s="894" t="s">
        <v>5416</v>
      </c>
      <c r="AA1161" s="894" t="s">
        <v>808</v>
      </c>
    </row>
    <row r="1162" hidden="1" spans="1:27">
      <c r="A1162" s="894" t="s">
        <v>5596</v>
      </c>
      <c r="B1162" s="894" t="s">
        <v>5597</v>
      </c>
      <c r="C1162" s="894" t="s">
        <v>5582</v>
      </c>
      <c r="D1162" s="894" t="s">
        <v>5583</v>
      </c>
      <c r="E1162" s="351">
        <v>1581.2</v>
      </c>
      <c r="F1162" s="351">
        <v>1517.95</v>
      </c>
      <c r="G1162" s="351">
        <v>63.25</v>
      </c>
      <c r="H1162" s="351">
        <v>0</v>
      </c>
      <c r="I1162" s="894" t="s">
        <v>5413</v>
      </c>
      <c r="J1162" s="894" t="s">
        <v>773</v>
      </c>
      <c r="K1162" s="894" t="s">
        <v>807</v>
      </c>
      <c r="L1162" s="894" t="s">
        <v>1933</v>
      </c>
      <c r="M1162" s="894" t="s">
        <v>5584</v>
      </c>
      <c r="N1162" s="894" t="s">
        <v>4383</v>
      </c>
      <c r="O1162" s="894" t="s">
        <v>777</v>
      </c>
      <c r="P1162" s="894" t="s">
        <v>777</v>
      </c>
      <c r="Q1162" s="894" t="s">
        <v>4500</v>
      </c>
      <c r="R1162" s="894" t="s">
        <v>773</v>
      </c>
      <c r="S1162" s="894" t="s">
        <v>779</v>
      </c>
      <c r="T1162" s="894" t="s">
        <v>780</v>
      </c>
      <c r="U1162" s="894" t="s">
        <v>781</v>
      </c>
      <c r="V1162" s="894" t="s">
        <v>951</v>
      </c>
      <c r="W1162" s="894" t="s">
        <v>5413</v>
      </c>
      <c r="X1162" s="894" t="s">
        <v>5416</v>
      </c>
      <c r="AA1162" s="894" t="s">
        <v>808</v>
      </c>
    </row>
    <row r="1163" hidden="1" spans="1:27">
      <c r="A1163" s="894" t="s">
        <v>5598</v>
      </c>
      <c r="B1163" s="894" t="s">
        <v>5599</v>
      </c>
      <c r="C1163" s="894" t="s">
        <v>5582</v>
      </c>
      <c r="D1163" s="894" t="s">
        <v>5583</v>
      </c>
      <c r="E1163" s="351">
        <v>1581.2</v>
      </c>
      <c r="F1163" s="351">
        <v>1517.95</v>
      </c>
      <c r="G1163" s="351">
        <v>63.25</v>
      </c>
      <c r="H1163" s="351">
        <v>0</v>
      </c>
      <c r="I1163" s="894" t="s">
        <v>5413</v>
      </c>
      <c r="J1163" s="894" t="s">
        <v>773</v>
      </c>
      <c r="K1163" s="894" t="s">
        <v>807</v>
      </c>
      <c r="L1163" s="894" t="s">
        <v>1933</v>
      </c>
      <c r="M1163" s="894" t="s">
        <v>5584</v>
      </c>
      <c r="N1163" s="894" t="s">
        <v>4383</v>
      </c>
      <c r="O1163" s="894" t="s">
        <v>777</v>
      </c>
      <c r="P1163" s="894" t="s">
        <v>777</v>
      </c>
      <c r="Q1163" s="894" t="s">
        <v>4500</v>
      </c>
      <c r="R1163" s="894" t="s">
        <v>773</v>
      </c>
      <c r="S1163" s="894" t="s">
        <v>779</v>
      </c>
      <c r="T1163" s="894" t="s">
        <v>780</v>
      </c>
      <c r="U1163" s="894" t="s">
        <v>781</v>
      </c>
      <c r="V1163" s="894" t="s">
        <v>951</v>
      </c>
      <c r="W1163" s="894" t="s">
        <v>5413</v>
      </c>
      <c r="X1163" s="894" t="s">
        <v>5416</v>
      </c>
      <c r="AA1163" s="894" t="s">
        <v>808</v>
      </c>
    </row>
    <row r="1164" hidden="1" spans="1:27">
      <c r="A1164" s="894" t="s">
        <v>5600</v>
      </c>
      <c r="B1164" s="894" t="s">
        <v>5601</v>
      </c>
      <c r="C1164" s="894" t="s">
        <v>5582</v>
      </c>
      <c r="D1164" s="894" t="s">
        <v>5583</v>
      </c>
      <c r="E1164" s="351">
        <v>1581.2</v>
      </c>
      <c r="F1164" s="351">
        <v>1517.95</v>
      </c>
      <c r="G1164" s="351">
        <v>63.25</v>
      </c>
      <c r="H1164" s="351">
        <v>0</v>
      </c>
      <c r="I1164" s="894" t="s">
        <v>5413</v>
      </c>
      <c r="J1164" s="894" t="s">
        <v>773</v>
      </c>
      <c r="K1164" s="894" t="s">
        <v>807</v>
      </c>
      <c r="L1164" s="894" t="s">
        <v>1933</v>
      </c>
      <c r="M1164" s="894" t="s">
        <v>5584</v>
      </c>
      <c r="N1164" s="894" t="s">
        <v>4383</v>
      </c>
      <c r="O1164" s="894" t="s">
        <v>777</v>
      </c>
      <c r="P1164" s="894" t="s">
        <v>777</v>
      </c>
      <c r="Q1164" s="894" t="s">
        <v>4500</v>
      </c>
      <c r="R1164" s="894" t="s">
        <v>773</v>
      </c>
      <c r="S1164" s="894" t="s">
        <v>779</v>
      </c>
      <c r="T1164" s="894" t="s">
        <v>780</v>
      </c>
      <c r="U1164" s="894" t="s">
        <v>781</v>
      </c>
      <c r="V1164" s="894" t="s">
        <v>951</v>
      </c>
      <c r="W1164" s="894" t="s">
        <v>5413</v>
      </c>
      <c r="X1164" s="894" t="s">
        <v>5416</v>
      </c>
      <c r="AA1164" s="894" t="s">
        <v>808</v>
      </c>
    </row>
    <row r="1165" hidden="1" spans="1:27">
      <c r="A1165" s="894" t="s">
        <v>5602</v>
      </c>
      <c r="B1165" s="894" t="s">
        <v>5603</v>
      </c>
      <c r="C1165" s="894" t="s">
        <v>5582</v>
      </c>
      <c r="D1165" s="894" t="s">
        <v>5583</v>
      </c>
      <c r="E1165" s="351">
        <v>1581.2</v>
      </c>
      <c r="F1165" s="351">
        <v>1517.95</v>
      </c>
      <c r="G1165" s="351">
        <v>63.25</v>
      </c>
      <c r="H1165" s="351">
        <v>0</v>
      </c>
      <c r="I1165" s="894" t="s">
        <v>5413</v>
      </c>
      <c r="J1165" s="894" t="s">
        <v>773</v>
      </c>
      <c r="K1165" s="894" t="s">
        <v>807</v>
      </c>
      <c r="L1165" s="894" t="s">
        <v>1933</v>
      </c>
      <c r="M1165" s="894" t="s">
        <v>5584</v>
      </c>
      <c r="N1165" s="894" t="s">
        <v>4383</v>
      </c>
      <c r="O1165" s="894" t="s">
        <v>777</v>
      </c>
      <c r="P1165" s="894" t="s">
        <v>777</v>
      </c>
      <c r="Q1165" s="894" t="s">
        <v>4500</v>
      </c>
      <c r="R1165" s="894" t="s">
        <v>773</v>
      </c>
      <c r="S1165" s="894" t="s">
        <v>779</v>
      </c>
      <c r="T1165" s="894" t="s">
        <v>780</v>
      </c>
      <c r="U1165" s="894" t="s">
        <v>781</v>
      </c>
      <c r="V1165" s="894" t="s">
        <v>951</v>
      </c>
      <c r="W1165" s="894" t="s">
        <v>5413</v>
      </c>
      <c r="X1165" s="894" t="s">
        <v>5416</v>
      </c>
      <c r="AA1165" s="894" t="s">
        <v>808</v>
      </c>
    </row>
    <row r="1166" hidden="1" spans="1:27">
      <c r="A1166" s="894" t="s">
        <v>5604</v>
      </c>
      <c r="B1166" s="894" t="s">
        <v>5605</v>
      </c>
      <c r="C1166" s="894" t="s">
        <v>5582</v>
      </c>
      <c r="D1166" s="894" t="s">
        <v>5583</v>
      </c>
      <c r="E1166" s="351">
        <v>1581.2</v>
      </c>
      <c r="F1166" s="351">
        <v>1517.95</v>
      </c>
      <c r="G1166" s="351">
        <v>63.25</v>
      </c>
      <c r="H1166" s="351">
        <v>0</v>
      </c>
      <c r="I1166" s="894" t="s">
        <v>5413</v>
      </c>
      <c r="J1166" s="894" t="s">
        <v>773</v>
      </c>
      <c r="K1166" s="894" t="s">
        <v>807</v>
      </c>
      <c r="L1166" s="894" t="s">
        <v>1933</v>
      </c>
      <c r="M1166" s="894" t="s">
        <v>5584</v>
      </c>
      <c r="N1166" s="894" t="s">
        <v>4383</v>
      </c>
      <c r="O1166" s="894" t="s">
        <v>777</v>
      </c>
      <c r="P1166" s="894" t="s">
        <v>777</v>
      </c>
      <c r="Q1166" s="894" t="s">
        <v>4500</v>
      </c>
      <c r="R1166" s="894" t="s">
        <v>773</v>
      </c>
      <c r="S1166" s="894" t="s">
        <v>779</v>
      </c>
      <c r="T1166" s="894" t="s">
        <v>780</v>
      </c>
      <c r="U1166" s="894" t="s">
        <v>781</v>
      </c>
      <c r="V1166" s="894" t="s">
        <v>951</v>
      </c>
      <c r="W1166" s="894" t="s">
        <v>5413</v>
      </c>
      <c r="X1166" s="894" t="s">
        <v>5416</v>
      </c>
      <c r="AA1166" s="894" t="s">
        <v>808</v>
      </c>
    </row>
    <row r="1167" hidden="1" spans="1:27">
      <c r="A1167" s="894" t="s">
        <v>5606</v>
      </c>
      <c r="B1167" s="894" t="s">
        <v>5607</v>
      </c>
      <c r="C1167" s="894" t="s">
        <v>5582</v>
      </c>
      <c r="D1167" s="894" t="s">
        <v>5583</v>
      </c>
      <c r="E1167" s="351">
        <v>1581.2</v>
      </c>
      <c r="F1167" s="351">
        <v>1517.95</v>
      </c>
      <c r="G1167" s="351">
        <v>63.25</v>
      </c>
      <c r="H1167" s="351">
        <v>0</v>
      </c>
      <c r="I1167" s="894" t="s">
        <v>5413</v>
      </c>
      <c r="J1167" s="894" t="s">
        <v>773</v>
      </c>
      <c r="K1167" s="894" t="s">
        <v>807</v>
      </c>
      <c r="L1167" s="894" t="s">
        <v>1933</v>
      </c>
      <c r="M1167" s="894" t="s">
        <v>5584</v>
      </c>
      <c r="N1167" s="894" t="s">
        <v>4383</v>
      </c>
      <c r="O1167" s="894" t="s">
        <v>777</v>
      </c>
      <c r="P1167" s="894" t="s">
        <v>777</v>
      </c>
      <c r="Q1167" s="894" t="s">
        <v>4500</v>
      </c>
      <c r="R1167" s="894" t="s">
        <v>773</v>
      </c>
      <c r="S1167" s="894" t="s">
        <v>779</v>
      </c>
      <c r="T1167" s="894" t="s">
        <v>780</v>
      </c>
      <c r="U1167" s="894" t="s">
        <v>781</v>
      </c>
      <c r="V1167" s="894" t="s">
        <v>951</v>
      </c>
      <c r="W1167" s="894" t="s">
        <v>5413</v>
      </c>
      <c r="X1167" s="894" t="s">
        <v>5416</v>
      </c>
      <c r="AA1167" s="894" t="s">
        <v>808</v>
      </c>
    </row>
    <row r="1168" hidden="1" spans="1:27">
      <c r="A1168" s="894" t="s">
        <v>5608</v>
      </c>
      <c r="B1168" s="894" t="s">
        <v>5609</v>
      </c>
      <c r="C1168" s="894" t="s">
        <v>5582</v>
      </c>
      <c r="D1168" s="894" t="s">
        <v>5583</v>
      </c>
      <c r="E1168" s="351">
        <v>1581.2</v>
      </c>
      <c r="F1168" s="351">
        <v>1517.95</v>
      </c>
      <c r="G1168" s="351">
        <v>63.25</v>
      </c>
      <c r="H1168" s="351">
        <v>0</v>
      </c>
      <c r="I1168" s="894" t="s">
        <v>5413</v>
      </c>
      <c r="J1168" s="894" t="s">
        <v>773</v>
      </c>
      <c r="K1168" s="894" t="s">
        <v>807</v>
      </c>
      <c r="L1168" s="894" t="s">
        <v>1933</v>
      </c>
      <c r="M1168" s="894" t="s">
        <v>5584</v>
      </c>
      <c r="N1168" s="894" t="s">
        <v>4383</v>
      </c>
      <c r="O1168" s="894" t="s">
        <v>777</v>
      </c>
      <c r="P1168" s="894" t="s">
        <v>777</v>
      </c>
      <c r="Q1168" s="894" t="s">
        <v>4500</v>
      </c>
      <c r="R1168" s="894" t="s">
        <v>773</v>
      </c>
      <c r="S1168" s="894" t="s">
        <v>779</v>
      </c>
      <c r="T1168" s="894" t="s">
        <v>780</v>
      </c>
      <c r="U1168" s="894" t="s">
        <v>781</v>
      </c>
      <c r="V1168" s="894" t="s">
        <v>951</v>
      </c>
      <c r="W1168" s="894" t="s">
        <v>5413</v>
      </c>
      <c r="X1168" s="894" t="s">
        <v>5416</v>
      </c>
      <c r="AA1168" s="894" t="s">
        <v>808</v>
      </c>
    </row>
    <row r="1169" hidden="1" spans="1:27">
      <c r="A1169" s="894" t="s">
        <v>5610</v>
      </c>
      <c r="B1169" s="894" t="s">
        <v>5611</v>
      </c>
      <c r="C1169" s="894" t="s">
        <v>5582</v>
      </c>
      <c r="D1169" s="894" t="s">
        <v>5583</v>
      </c>
      <c r="E1169" s="351">
        <v>1581.2</v>
      </c>
      <c r="F1169" s="351">
        <v>1517.95</v>
      </c>
      <c r="G1169" s="351">
        <v>63.25</v>
      </c>
      <c r="H1169" s="351">
        <v>0</v>
      </c>
      <c r="I1169" s="894" t="s">
        <v>5413</v>
      </c>
      <c r="J1169" s="894" t="s">
        <v>773</v>
      </c>
      <c r="K1169" s="894" t="s">
        <v>807</v>
      </c>
      <c r="L1169" s="894" t="s">
        <v>1933</v>
      </c>
      <c r="M1169" s="894" t="s">
        <v>5584</v>
      </c>
      <c r="N1169" s="894" t="s">
        <v>4383</v>
      </c>
      <c r="O1169" s="894" t="s">
        <v>777</v>
      </c>
      <c r="P1169" s="894" t="s">
        <v>777</v>
      </c>
      <c r="Q1169" s="894" t="s">
        <v>4500</v>
      </c>
      <c r="R1169" s="894" t="s">
        <v>773</v>
      </c>
      <c r="S1169" s="894" t="s">
        <v>779</v>
      </c>
      <c r="T1169" s="894" t="s">
        <v>780</v>
      </c>
      <c r="U1169" s="894" t="s">
        <v>781</v>
      </c>
      <c r="V1169" s="894" t="s">
        <v>951</v>
      </c>
      <c r="W1169" s="894" t="s">
        <v>5413</v>
      </c>
      <c r="X1169" s="894" t="s">
        <v>5416</v>
      </c>
      <c r="AA1169" s="894" t="s">
        <v>808</v>
      </c>
    </row>
    <row r="1170" hidden="1" spans="1:27">
      <c r="A1170" s="894" t="s">
        <v>5612</v>
      </c>
      <c r="B1170" s="894" t="s">
        <v>5613</v>
      </c>
      <c r="C1170" s="894" t="s">
        <v>5582</v>
      </c>
      <c r="D1170" s="894" t="s">
        <v>5583</v>
      </c>
      <c r="E1170" s="351">
        <v>1581.2</v>
      </c>
      <c r="F1170" s="351">
        <v>1517.95</v>
      </c>
      <c r="G1170" s="351">
        <v>63.25</v>
      </c>
      <c r="H1170" s="351">
        <v>0</v>
      </c>
      <c r="I1170" s="894" t="s">
        <v>5413</v>
      </c>
      <c r="J1170" s="894" t="s">
        <v>773</v>
      </c>
      <c r="K1170" s="894" t="s">
        <v>807</v>
      </c>
      <c r="L1170" s="894" t="s">
        <v>1933</v>
      </c>
      <c r="M1170" s="894" t="s">
        <v>5584</v>
      </c>
      <c r="N1170" s="894" t="s">
        <v>4383</v>
      </c>
      <c r="O1170" s="894" t="s">
        <v>777</v>
      </c>
      <c r="P1170" s="894" t="s">
        <v>777</v>
      </c>
      <c r="Q1170" s="894" t="s">
        <v>4500</v>
      </c>
      <c r="R1170" s="894" t="s">
        <v>773</v>
      </c>
      <c r="S1170" s="894" t="s">
        <v>779</v>
      </c>
      <c r="T1170" s="894" t="s">
        <v>780</v>
      </c>
      <c r="U1170" s="894" t="s">
        <v>781</v>
      </c>
      <c r="V1170" s="894" t="s">
        <v>951</v>
      </c>
      <c r="W1170" s="894" t="s">
        <v>5413</v>
      </c>
      <c r="X1170" s="894" t="s">
        <v>5416</v>
      </c>
      <c r="AA1170" s="894" t="s">
        <v>808</v>
      </c>
    </row>
    <row r="1171" hidden="1" spans="1:27">
      <c r="A1171" s="894" t="s">
        <v>5614</v>
      </c>
      <c r="B1171" s="894" t="s">
        <v>5615</v>
      </c>
      <c r="C1171" s="894" t="s">
        <v>5582</v>
      </c>
      <c r="D1171" s="894" t="s">
        <v>5583</v>
      </c>
      <c r="E1171" s="351">
        <v>1581.2</v>
      </c>
      <c r="F1171" s="351">
        <v>1517.95</v>
      </c>
      <c r="G1171" s="351">
        <v>63.25</v>
      </c>
      <c r="H1171" s="351">
        <v>0</v>
      </c>
      <c r="I1171" s="894" t="s">
        <v>5413</v>
      </c>
      <c r="J1171" s="894" t="s">
        <v>773</v>
      </c>
      <c r="K1171" s="894" t="s">
        <v>807</v>
      </c>
      <c r="L1171" s="894" t="s">
        <v>1933</v>
      </c>
      <c r="M1171" s="894" t="s">
        <v>5584</v>
      </c>
      <c r="N1171" s="894" t="s">
        <v>4383</v>
      </c>
      <c r="O1171" s="894" t="s">
        <v>777</v>
      </c>
      <c r="P1171" s="894" t="s">
        <v>777</v>
      </c>
      <c r="Q1171" s="894" t="s">
        <v>4500</v>
      </c>
      <c r="R1171" s="894" t="s">
        <v>773</v>
      </c>
      <c r="S1171" s="894" t="s">
        <v>779</v>
      </c>
      <c r="T1171" s="894" t="s">
        <v>780</v>
      </c>
      <c r="U1171" s="894" t="s">
        <v>781</v>
      </c>
      <c r="V1171" s="894" t="s">
        <v>951</v>
      </c>
      <c r="W1171" s="894" t="s">
        <v>5413</v>
      </c>
      <c r="X1171" s="894" t="s">
        <v>5416</v>
      </c>
      <c r="AA1171" s="894" t="s">
        <v>808</v>
      </c>
    </row>
    <row r="1172" hidden="1" spans="1:27">
      <c r="A1172" s="894" t="s">
        <v>5616</v>
      </c>
      <c r="B1172" s="894" t="s">
        <v>5617</v>
      </c>
      <c r="C1172" s="894" t="s">
        <v>5582</v>
      </c>
      <c r="D1172" s="894" t="s">
        <v>5583</v>
      </c>
      <c r="E1172" s="351">
        <v>1581.2</v>
      </c>
      <c r="F1172" s="351">
        <v>1517.95</v>
      </c>
      <c r="G1172" s="351">
        <v>63.25</v>
      </c>
      <c r="H1172" s="351">
        <v>0</v>
      </c>
      <c r="I1172" s="894" t="s">
        <v>5413</v>
      </c>
      <c r="J1172" s="894" t="s">
        <v>773</v>
      </c>
      <c r="K1172" s="894" t="s">
        <v>807</v>
      </c>
      <c r="L1172" s="894" t="s">
        <v>1933</v>
      </c>
      <c r="M1172" s="894" t="s">
        <v>5584</v>
      </c>
      <c r="N1172" s="894" t="s">
        <v>4383</v>
      </c>
      <c r="O1172" s="894" t="s">
        <v>777</v>
      </c>
      <c r="P1172" s="894" t="s">
        <v>777</v>
      </c>
      <c r="Q1172" s="894" t="s">
        <v>4500</v>
      </c>
      <c r="R1172" s="894" t="s">
        <v>773</v>
      </c>
      <c r="S1172" s="894" t="s">
        <v>779</v>
      </c>
      <c r="T1172" s="894" t="s">
        <v>780</v>
      </c>
      <c r="U1172" s="894" t="s">
        <v>781</v>
      </c>
      <c r="V1172" s="894" t="s">
        <v>951</v>
      </c>
      <c r="W1172" s="894" t="s">
        <v>5413</v>
      </c>
      <c r="X1172" s="894" t="s">
        <v>5416</v>
      </c>
      <c r="AA1172" s="894" t="s">
        <v>808</v>
      </c>
    </row>
    <row r="1173" hidden="1" spans="1:27">
      <c r="A1173" s="894" t="s">
        <v>5618</v>
      </c>
      <c r="B1173" s="894" t="s">
        <v>5619</v>
      </c>
      <c r="C1173" s="894" t="s">
        <v>5582</v>
      </c>
      <c r="D1173" s="894" t="s">
        <v>5583</v>
      </c>
      <c r="E1173" s="351">
        <v>1581.2</v>
      </c>
      <c r="F1173" s="351">
        <v>1517.95</v>
      </c>
      <c r="G1173" s="351">
        <v>63.25</v>
      </c>
      <c r="H1173" s="351">
        <v>0</v>
      </c>
      <c r="I1173" s="894" t="s">
        <v>5413</v>
      </c>
      <c r="J1173" s="894" t="s">
        <v>773</v>
      </c>
      <c r="K1173" s="894" t="s">
        <v>807</v>
      </c>
      <c r="L1173" s="894" t="s">
        <v>1933</v>
      </c>
      <c r="M1173" s="894" t="s">
        <v>5584</v>
      </c>
      <c r="N1173" s="894" t="s">
        <v>4383</v>
      </c>
      <c r="O1173" s="894" t="s">
        <v>777</v>
      </c>
      <c r="P1173" s="894" t="s">
        <v>777</v>
      </c>
      <c r="Q1173" s="894" t="s">
        <v>4500</v>
      </c>
      <c r="R1173" s="894" t="s">
        <v>773</v>
      </c>
      <c r="S1173" s="894" t="s">
        <v>779</v>
      </c>
      <c r="T1173" s="894" t="s">
        <v>780</v>
      </c>
      <c r="U1173" s="894" t="s">
        <v>781</v>
      </c>
      <c r="V1173" s="894" t="s">
        <v>951</v>
      </c>
      <c r="W1173" s="894" t="s">
        <v>5413</v>
      </c>
      <c r="X1173" s="894" t="s">
        <v>5416</v>
      </c>
      <c r="AA1173" s="894" t="s">
        <v>808</v>
      </c>
    </row>
    <row r="1174" hidden="1" spans="1:27">
      <c r="A1174" s="894" t="s">
        <v>5620</v>
      </c>
      <c r="B1174" s="894" t="s">
        <v>5621</v>
      </c>
      <c r="C1174" s="894" t="s">
        <v>5582</v>
      </c>
      <c r="D1174" s="894" t="s">
        <v>5583</v>
      </c>
      <c r="E1174" s="351">
        <v>1581.2</v>
      </c>
      <c r="F1174" s="351">
        <v>1517.95</v>
      </c>
      <c r="G1174" s="351">
        <v>63.25</v>
      </c>
      <c r="H1174" s="351">
        <v>0</v>
      </c>
      <c r="I1174" s="894" t="s">
        <v>5413</v>
      </c>
      <c r="J1174" s="894" t="s">
        <v>773</v>
      </c>
      <c r="K1174" s="894" t="s">
        <v>807</v>
      </c>
      <c r="L1174" s="894" t="s">
        <v>1933</v>
      </c>
      <c r="M1174" s="894" t="s">
        <v>5584</v>
      </c>
      <c r="N1174" s="894" t="s">
        <v>4383</v>
      </c>
      <c r="O1174" s="894" t="s">
        <v>777</v>
      </c>
      <c r="P1174" s="894" t="s">
        <v>777</v>
      </c>
      <c r="Q1174" s="894" t="s">
        <v>4500</v>
      </c>
      <c r="R1174" s="894" t="s">
        <v>773</v>
      </c>
      <c r="S1174" s="894" t="s">
        <v>779</v>
      </c>
      <c r="T1174" s="894" t="s">
        <v>780</v>
      </c>
      <c r="U1174" s="894" t="s">
        <v>781</v>
      </c>
      <c r="V1174" s="894" t="s">
        <v>951</v>
      </c>
      <c r="W1174" s="894" t="s">
        <v>5413</v>
      </c>
      <c r="X1174" s="894" t="s">
        <v>5416</v>
      </c>
      <c r="AA1174" s="894" t="s">
        <v>808</v>
      </c>
    </row>
    <row r="1175" hidden="1" spans="1:27">
      <c r="A1175" s="894" t="s">
        <v>5622</v>
      </c>
      <c r="B1175" s="894" t="s">
        <v>5623</v>
      </c>
      <c r="C1175" s="894" t="s">
        <v>5582</v>
      </c>
      <c r="D1175" s="894" t="s">
        <v>5583</v>
      </c>
      <c r="E1175" s="351">
        <v>1581.2</v>
      </c>
      <c r="F1175" s="351">
        <v>1517.95</v>
      </c>
      <c r="G1175" s="351">
        <v>63.25</v>
      </c>
      <c r="H1175" s="351">
        <v>0</v>
      </c>
      <c r="I1175" s="894" t="s">
        <v>5413</v>
      </c>
      <c r="J1175" s="894" t="s">
        <v>773</v>
      </c>
      <c r="K1175" s="894" t="s">
        <v>807</v>
      </c>
      <c r="L1175" s="894" t="s">
        <v>1933</v>
      </c>
      <c r="M1175" s="894" t="s">
        <v>5584</v>
      </c>
      <c r="N1175" s="894" t="s">
        <v>4383</v>
      </c>
      <c r="O1175" s="894" t="s">
        <v>777</v>
      </c>
      <c r="P1175" s="894" t="s">
        <v>777</v>
      </c>
      <c r="Q1175" s="894" t="s">
        <v>4500</v>
      </c>
      <c r="R1175" s="894" t="s">
        <v>773</v>
      </c>
      <c r="S1175" s="894" t="s">
        <v>779</v>
      </c>
      <c r="T1175" s="894" t="s">
        <v>780</v>
      </c>
      <c r="U1175" s="894" t="s">
        <v>781</v>
      </c>
      <c r="V1175" s="894" t="s">
        <v>951</v>
      </c>
      <c r="W1175" s="894" t="s">
        <v>5413</v>
      </c>
      <c r="X1175" s="894" t="s">
        <v>5416</v>
      </c>
      <c r="AA1175" s="894" t="s">
        <v>808</v>
      </c>
    </row>
    <row r="1176" hidden="1" spans="1:27">
      <c r="A1176" s="894" t="s">
        <v>5624</v>
      </c>
      <c r="B1176" s="894" t="s">
        <v>5625</v>
      </c>
      <c r="C1176" s="894" t="s">
        <v>5582</v>
      </c>
      <c r="D1176" s="894" t="s">
        <v>5583</v>
      </c>
      <c r="E1176" s="351">
        <v>1581.2</v>
      </c>
      <c r="F1176" s="351">
        <v>1517.95</v>
      </c>
      <c r="G1176" s="351">
        <v>63.25</v>
      </c>
      <c r="H1176" s="351">
        <v>0</v>
      </c>
      <c r="I1176" s="894" t="s">
        <v>5413</v>
      </c>
      <c r="J1176" s="894" t="s">
        <v>773</v>
      </c>
      <c r="K1176" s="894" t="s">
        <v>807</v>
      </c>
      <c r="L1176" s="894" t="s">
        <v>1933</v>
      </c>
      <c r="M1176" s="894" t="s">
        <v>5584</v>
      </c>
      <c r="N1176" s="894" t="s">
        <v>4383</v>
      </c>
      <c r="O1176" s="894" t="s">
        <v>777</v>
      </c>
      <c r="P1176" s="894" t="s">
        <v>777</v>
      </c>
      <c r="Q1176" s="894" t="s">
        <v>4500</v>
      </c>
      <c r="R1176" s="894" t="s">
        <v>773</v>
      </c>
      <c r="S1176" s="894" t="s">
        <v>779</v>
      </c>
      <c r="T1176" s="894" t="s">
        <v>780</v>
      </c>
      <c r="U1176" s="894" t="s">
        <v>781</v>
      </c>
      <c r="V1176" s="894" t="s">
        <v>951</v>
      </c>
      <c r="W1176" s="894" t="s">
        <v>5413</v>
      </c>
      <c r="X1176" s="894" t="s">
        <v>5416</v>
      </c>
      <c r="AA1176" s="894" t="s">
        <v>808</v>
      </c>
    </row>
    <row r="1177" hidden="1" spans="1:27">
      <c r="A1177" s="894" t="s">
        <v>5626</v>
      </c>
      <c r="B1177" s="894" t="s">
        <v>5627</v>
      </c>
      <c r="C1177" s="894" t="s">
        <v>5582</v>
      </c>
      <c r="D1177" s="894" t="s">
        <v>5583</v>
      </c>
      <c r="E1177" s="351">
        <v>1581.2</v>
      </c>
      <c r="F1177" s="351">
        <v>1517.95</v>
      </c>
      <c r="G1177" s="351">
        <v>63.25</v>
      </c>
      <c r="H1177" s="351">
        <v>0</v>
      </c>
      <c r="I1177" s="894" t="s">
        <v>5413</v>
      </c>
      <c r="J1177" s="894" t="s">
        <v>773</v>
      </c>
      <c r="K1177" s="894" t="s">
        <v>807</v>
      </c>
      <c r="L1177" s="894" t="s">
        <v>1933</v>
      </c>
      <c r="M1177" s="894" t="s">
        <v>5584</v>
      </c>
      <c r="N1177" s="894" t="s">
        <v>4383</v>
      </c>
      <c r="O1177" s="894" t="s">
        <v>777</v>
      </c>
      <c r="P1177" s="894" t="s">
        <v>777</v>
      </c>
      <c r="Q1177" s="894" t="s">
        <v>4500</v>
      </c>
      <c r="R1177" s="894" t="s">
        <v>773</v>
      </c>
      <c r="S1177" s="894" t="s">
        <v>779</v>
      </c>
      <c r="T1177" s="894" t="s">
        <v>780</v>
      </c>
      <c r="U1177" s="894" t="s">
        <v>781</v>
      </c>
      <c r="V1177" s="894" t="s">
        <v>951</v>
      </c>
      <c r="W1177" s="894" t="s">
        <v>5413</v>
      </c>
      <c r="X1177" s="894" t="s">
        <v>5416</v>
      </c>
      <c r="AA1177" s="894" t="s">
        <v>808</v>
      </c>
    </row>
    <row r="1178" hidden="1" spans="1:27">
      <c r="A1178" s="894" t="s">
        <v>5628</v>
      </c>
      <c r="B1178" s="894" t="s">
        <v>5629</v>
      </c>
      <c r="C1178" s="894" t="s">
        <v>5582</v>
      </c>
      <c r="D1178" s="894" t="s">
        <v>5583</v>
      </c>
      <c r="E1178" s="351">
        <v>1581.2</v>
      </c>
      <c r="F1178" s="351">
        <v>1517.95</v>
      </c>
      <c r="G1178" s="351">
        <v>63.25</v>
      </c>
      <c r="H1178" s="351">
        <v>0</v>
      </c>
      <c r="I1178" s="894" t="s">
        <v>5413</v>
      </c>
      <c r="J1178" s="894" t="s">
        <v>773</v>
      </c>
      <c r="K1178" s="894" t="s">
        <v>807</v>
      </c>
      <c r="L1178" s="894" t="s">
        <v>1933</v>
      </c>
      <c r="M1178" s="894" t="s">
        <v>5584</v>
      </c>
      <c r="N1178" s="894" t="s">
        <v>4383</v>
      </c>
      <c r="O1178" s="894" t="s">
        <v>777</v>
      </c>
      <c r="P1178" s="894" t="s">
        <v>777</v>
      </c>
      <c r="Q1178" s="894" t="s">
        <v>4500</v>
      </c>
      <c r="R1178" s="894" t="s">
        <v>773</v>
      </c>
      <c r="S1178" s="894" t="s">
        <v>779</v>
      </c>
      <c r="T1178" s="894" t="s">
        <v>780</v>
      </c>
      <c r="U1178" s="894" t="s">
        <v>781</v>
      </c>
      <c r="V1178" s="894" t="s">
        <v>951</v>
      </c>
      <c r="W1178" s="894" t="s">
        <v>5413</v>
      </c>
      <c r="X1178" s="894" t="s">
        <v>5416</v>
      </c>
      <c r="AA1178" s="894" t="s">
        <v>808</v>
      </c>
    </row>
    <row r="1179" hidden="1" spans="1:27">
      <c r="A1179" s="894" t="s">
        <v>5630</v>
      </c>
      <c r="B1179" s="894" t="s">
        <v>5631</v>
      </c>
      <c r="C1179" s="894" t="s">
        <v>5582</v>
      </c>
      <c r="D1179" s="894" t="s">
        <v>5583</v>
      </c>
      <c r="E1179" s="351">
        <v>1581.2</v>
      </c>
      <c r="F1179" s="351">
        <v>1517.95</v>
      </c>
      <c r="G1179" s="351">
        <v>63.25</v>
      </c>
      <c r="H1179" s="351">
        <v>0</v>
      </c>
      <c r="I1179" s="894" t="s">
        <v>5413</v>
      </c>
      <c r="J1179" s="894" t="s">
        <v>773</v>
      </c>
      <c r="K1179" s="894" t="s">
        <v>807</v>
      </c>
      <c r="L1179" s="894" t="s">
        <v>1933</v>
      </c>
      <c r="M1179" s="894" t="s">
        <v>5584</v>
      </c>
      <c r="N1179" s="894" t="s">
        <v>4383</v>
      </c>
      <c r="O1179" s="894" t="s">
        <v>777</v>
      </c>
      <c r="P1179" s="894" t="s">
        <v>777</v>
      </c>
      <c r="Q1179" s="894" t="s">
        <v>4500</v>
      </c>
      <c r="R1179" s="894" t="s">
        <v>773</v>
      </c>
      <c r="S1179" s="894" t="s">
        <v>779</v>
      </c>
      <c r="T1179" s="894" t="s">
        <v>780</v>
      </c>
      <c r="U1179" s="894" t="s">
        <v>781</v>
      </c>
      <c r="V1179" s="894" t="s">
        <v>951</v>
      </c>
      <c r="W1179" s="894" t="s">
        <v>5413</v>
      </c>
      <c r="X1179" s="894" t="s">
        <v>5416</v>
      </c>
      <c r="AA1179" s="894" t="s">
        <v>808</v>
      </c>
    </row>
    <row r="1180" hidden="1" spans="1:27">
      <c r="A1180" s="894" t="s">
        <v>5632</v>
      </c>
      <c r="B1180" s="894" t="s">
        <v>5633</v>
      </c>
      <c r="C1180" s="894" t="s">
        <v>5582</v>
      </c>
      <c r="D1180" s="894" t="s">
        <v>5583</v>
      </c>
      <c r="E1180" s="351">
        <v>1581.2</v>
      </c>
      <c r="F1180" s="351">
        <v>1517.95</v>
      </c>
      <c r="G1180" s="351">
        <v>63.25</v>
      </c>
      <c r="H1180" s="351">
        <v>0</v>
      </c>
      <c r="I1180" s="894" t="s">
        <v>5413</v>
      </c>
      <c r="J1180" s="894" t="s">
        <v>773</v>
      </c>
      <c r="K1180" s="894" t="s">
        <v>807</v>
      </c>
      <c r="L1180" s="894" t="s">
        <v>1933</v>
      </c>
      <c r="M1180" s="894" t="s">
        <v>5584</v>
      </c>
      <c r="N1180" s="894" t="s">
        <v>4383</v>
      </c>
      <c r="O1180" s="894" t="s">
        <v>777</v>
      </c>
      <c r="P1180" s="894" t="s">
        <v>777</v>
      </c>
      <c r="Q1180" s="894" t="s">
        <v>4500</v>
      </c>
      <c r="R1180" s="894" t="s">
        <v>773</v>
      </c>
      <c r="S1180" s="894" t="s">
        <v>779</v>
      </c>
      <c r="T1180" s="894" t="s">
        <v>780</v>
      </c>
      <c r="U1180" s="894" t="s">
        <v>781</v>
      </c>
      <c r="V1180" s="894" t="s">
        <v>951</v>
      </c>
      <c r="W1180" s="894" t="s">
        <v>5413</v>
      </c>
      <c r="X1180" s="894" t="s">
        <v>5416</v>
      </c>
      <c r="AA1180" s="894" t="s">
        <v>808</v>
      </c>
    </row>
    <row r="1181" hidden="1" spans="1:27">
      <c r="A1181" s="894" t="s">
        <v>5634</v>
      </c>
      <c r="B1181" s="894" t="s">
        <v>5635</v>
      </c>
      <c r="C1181" s="894" t="s">
        <v>5582</v>
      </c>
      <c r="D1181" s="894" t="s">
        <v>5583</v>
      </c>
      <c r="E1181" s="351">
        <v>1581.2</v>
      </c>
      <c r="F1181" s="351">
        <v>1517.95</v>
      </c>
      <c r="G1181" s="351">
        <v>63.25</v>
      </c>
      <c r="H1181" s="351">
        <v>0</v>
      </c>
      <c r="I1181" s="894" t="s">
        <v>5413</v>
      </c>
      <c r="J1181" s="894" t="s">
        <v>773</v>
      </c>
      <c r="K1181" s="894" t="s">
        <v>807</v>
      </c>
      <c r="L1181" s="894" t="s">
        <v>1933</v>
      </c>
      <c r="M1181" s="894" t="s">
        <v>5584</v>
      </c>
      <c r="N1181" s="894" t="s">
        <v>4383</v>
      </c>
      <c r="O1181" s="894" t="s">
        <v>777</v>
      </c>
      <c r="P1181" s="894" t="s">
        <v>777</v>
      </c>
      <c r="Q1181" s="894" t="s">
        <v>4500</v>
      </c>
      <c r="R1181" s="894" t="s">
        <v>773</v>
      </c>
      <c r="S1181" s="894" t="s">
        <v>779</v>
      </c>
      <c r="T1181" s="894" t="s">
        <v>780</v>
      </c>
      <c r="U1181" s="894" t="s">
        <v>781</v>
      </c>
      <c r="V1181" s="894" t="s">
        <v>951</v>
      </c>
      <c r="W1181" s="894" t="s">
        <v>5413</v>
      </c>
      <c r="X1181" s="894" t="s">
        <v>5416</v>
      </c>
      <c r="AA1181" s="894" t="s">
        <v>808</v>
      </c>
    </row>
    <row r="1182" hidden="1" spans="1:27">
      <c r="A1182" s="894" t="s">
        <v>5636</v>
      </c>
      <c r="B1182" s="894" t="s">
        <v>5637</v>
      </c>
      <c r="C1182" s="894" t="s">
        <v>5582</v>
      </c>
      <c r="D1182" s="894" t="s">
        <v>5583</v>
      </c>
      <c r="E1182" s="351">
        <v>1581.2</v>
      </c>
      <c r="F1182" s="351">
        <v>1517.95</v>
      </c>
      <c r="G1182" s="351">
        <v>63.25</v>
      </c>
      <c r="H1182" s="351">
        <v>0</v>
      </c>
      <c r="I1182" s="894" t="s">
        <v>5413</v>
      </c>
      <c r="J1182" s="894" t="s">
        <v>773</v>
      </c>
      <c r="K1182" s="894" t="s">
        <v>807</v>
      </c>
      <c r="L1182" s="894" t="s">
        <v>1933</v>
      </c>
      <c r="M1182" s="894" t="s">
        <v>5584</v>
      </c>
      <c r="N1182" s="894" t="s">
        <v>4383</v>
      </c>
      <c r="O1182" s="894" t="s">
        <v>777</v>
      </c>
      <c r="P1182" s="894" t="s">
        <v>777</v>
      </c>
      <c r="Q1182" s="894" t="s">
        <v>4500</v>
      </c>
      <c r="R1182" s="894" t="s">
        <v>773</v>
      </c>
      <c r="S1182" s="894" t="s">
        <v>779</v>
      </c>
      <c r="T1182" s="894" t="s">
        <v>780</v>
      </c>
      <c r="U1182" s="894" t="s">
        <v>781</v>
      </c>
      <c r="V1182" s="894" t="s">
        <v>951</v>
      </c>
      <c r="W1182" s="894" t="s">
        <v>5413</v>
      </c>
      <c r="X1182" s="894" t="s">
        <v>5416</v>
      </c>
      <c r="AA1182" s="894" t="s">
        <v>808</v>
      </c>
    </row>
    <row r="1183" hidden="1" spans="1:27">
      <c r="A1183" s="894" t="s">
        <v>5638</v>
      </c>
      <c r="B1183" s="894" t="s">
        <v>5639</v>
      </c>
      <c r="C1183" s="894" t="s">
        <v>5582</v>
      </c>
      <c r="D1183" s="894" t="s">
        <v>5583</v>
      </c>
      <c r="E1183" s="351">
        <v>1581.2</v>
      </c>
      <c r="F1183" s="351">
        <v>1517.95</v>
      </c>
      <c r="G1183" s="351">
        <v>63.25</v>
      </c>
      <c r="H1183" s="351">
        <v>0</v>
      </c>
      <c r="I1183" s="894" t="s">
        <v>5413</v>
      </c>
      <c r="J1183" s="894" t="s">
        <v>773</v>
      </c>
      <c r="K1183" s="894" t="s">
        <v>807</v>
      </c>
      <c r="L1183" s="894" t="s">
        <v>1933</v>
      </c>
      <c r="M1183" s="894" t="s">
        <v>5584</v>
      </c>
      <c r="N1183" s="894" t="s">
        <v>4383</v>
      </c>
      <c r="O1183" s="894" t="s">
        <v>777</v>
      </c>
      <c r="P1183" s="894" t="s">
        <v>777</v>
      </c>
      <c r="Q1183" s="894" t="s">
        <v>4500</v>
      </c>
      <c r="R1183" s="894" t="s">
        <v>773</v>
      </c>
      <c r="S1183" s="894" t="s">
        <v>779</v>
      </c>
      <c r="T1183" s="894" t="s">
        <v>780</v>
      </c>
      <c r="U1183" s="894" t="s">
        <v>781</v>
      </c>
      <c r="V1183" s="894" t="s">
        <v>951</v>
      </c>
      <c r="W1183" s="894" t="s">
        <v>5413</v>
      </c>
      <c r="X1183" s="894" t="s">
        <v>5416</v>
      </c>
      <c r="AA1183" s="894" t="s">
        <v>808</v>
      </c>
    </row>
    <row r="1184" hidden="1" spans="1:27">
      <c r="A1184" s="894" t="s">
        <v>5640</v>
      </c>
      <c r="B1184" s="894" t="s">
        <v>5641</v>
      </c>
      <c r="C1184" s="894" t="s">
        <v>5582</v>
      </c>
      <c r="D1184" s="894" t="s">
        <v>5583</v>
      </c>
      <c r="E1184" s="351">
        <v>1581.2</v>
      </c>
      <c r="F1184" s="351">
        <v>1517.95</v>
      </c>
      <c r="G1184" s="351">
        <v>63.25</v>
      </c>
      <c r="H1184" s="351">
        <v>0</v>
      </c>
      <c r="I1184" s="894" t="s">
        <v>5413</v>
      </c>
      <c r="J1184" s="894" t="s">
        <v>773</v>
      </c>
      <c r="K1184" s="894" t="s">
        <v>807</v>
      </c>
      <c r="L1184" s="894" t="s">
        <v>1933</v>
      </c>
      <c r="M1184" s="894" t="s">
        <v>5584</v>
      </c>
      <c r="N1184" s="894" t="s">
        <v>4383</v>
      </c>
      <c r="O1184" s="894" t="s">
        <v>777</v>
      </c>
      <c r="P1184" s="894" t="s">
        <v>777</v>
      </c>
      <c r="Q1184" s="894" t="s">
        <v>4500</v>
      </c>
      <c r="R1184" s="894" t="s">
        <v>773</v>
      </c>
      <c r="S1184" s="894" t="s">
        <v>779</v>
      </c>
      <c r="T1184" s="894" t="s">
        <v>780</v>
      </c>
      <c r="U1184" s="894" t="s">
        <v>781</v>
      </c>
      <c r="V1184" s="894" t="s">
        <v>951</v>
      </c>
      <c r="W1184" s="894" t="s">
        <v>5413</v>
      </c>
      <c r="X1184" s="894" t="s">
        <v>5416</v>
      </c>
      <c r="AA1184" s="894" t="s">
        <v>808</v>
      </c>
    </row>
    <row r="1185" hidden="1" spans="1:27">
      <c r="A1185" s="894" t="s">
        <v>5642</v>
      </c>
      <c r="B1185" s="894" t="s">
        <v>5643</v>
      </c>
      <c r="C1185" s="894" t="s">
        <v>5582</v>
      </c>
      <c r="D1185" s="894" t="s">
        <v>5583</v>
      </c>
      <c r="E1185" s="351">
        <v>1581.2</v>
      </c>
      <c r="F1185" s="351">
        <v>1517.95</v>
      </c>
      <c r="G1185" s="351">
        <v>63.25</v>
      </c>
      <c r="H1185" s="351">
        <v>0</v>
      </c>
      <c r="I1185" s="894" t="s">
        <v>5413</v>
      </c>
      <c r="J1185" s="894" t="s">
        <v>773</v>
      </c>
      <c r="K1185" s="894" t="s">
        <v>807</v>
      </c>
      <c r="L1185" s="894" t="s">
        <v>1933</v>
      </c>
      <c r="M1185" s="894" t="s">
        <v>5584</v>
      </c>
      <c r="N1185" s="894" t="s">
        <v>4383</v>
      </c>
      <c r="O1185" s="894" t="s">
        <v>777</v>
      </c>
      <c r="P1185" s="894" t="s">
        <v>777</v>
      </c>
      <c r="Q1185" s="894" t="s">
        <v>4500</v>
      </c>
      <c r="R1185" s="894" t="s">
        <v>773</v>
      </c>
      <c r="S1185" s="894" t="s">
        <v>779</v>
      </c>
      <c r="T1185" s="894" t="s">
        <v>780</v>
      </c>
      <c r="U1185" s="894" t="s">
        <v>781</v>
      </c>
      <c r="V1185" s="894" t="s">
        <v>951</v>
      </c>
      <c r="W1185" s="894" t="s">
        <v>5413</v>
      </c>
      <c r="X1185" s="894" t="s">
        <v>5416</v>
      </c>
      <c r="AA1185" s="894" t="s">
        <v>808</v>
      </c>
    </row>
    <row r="1186" spans="1:27">
      <c r="A1186" s="894" t="s">
        <v>5644</v>
      </c>
      <c r="B1186" s="894" t="s">
        <v>5645</v>
      </c>
      <c r="C1186" s="894" t="s">
        <v>5646</v>
      </c>
      <c r="D1186" s="894" t="s">
        <v>5647</v>
      </c>
      <c r="E1186" s="351">
        <v>17094.02</v>
      </c>
      <c r="F1186" s="351">
        <v>16410.26</v>
      </c>
      <c r="G1186" s="351">
        <v>683.76</v>
      </c>
      <c r="H1186" s="351">
        <v>0</v>
      </c>
      <c r="I1186" s="894" t="s">
        <v>5648</v>
      </c>
      <c r="J1186" s="894" t="s">
        <v>839</v>
      </c>
      <c r="K1186" s="894" t="s">
        <v>1025</v>
      </c>
      <c r="L1186" s="894" t="s">
        <v>958</v>
      </c>
      <c r="M1186" s="894" t="s">
        <v>5649</v>
      </c>
      <c r="N1186" s="894" t="s">
        <v>5650</v>
      </c>
      <c r="O1186" s="894" t="s">
        <v>777</v>
      </c>
      <c r="P1186" s="894" t="s">
        <v>5651</v>
      </c>
      <c r="Q1186" s="894" t="s">
        <v>1218</v>
      </c>
      <c r="R1186" s="894" t="s">
        <v>839</v>
      </c>
      <c r="S1186" s="894" t="s">
        <v>779</v>
      </c>
      <c r="T1186" s="894" t="s">
        <v>780</v>
      </c>
      <c r="U1186" s="894" t="s">
        <v>877</v>
      </c>
      <c r="V1186" s="894" t="s">
        <v>951</v>
      </c>
      <c r="W1186" s="894" t="s">
        <v>5648</v>
      </c>
      <c r="X1186" s="894" t="s">
        <v>5652</v>
      </c>
      <c r="AA1186" s="894" t="s">
        <v>1029</v>
      </c>
    </row>
    <row r="1187" spans="1:27">
      <c r="A1187" s="894" t="s">
        <v>5653</v>
      </c>
      <c r="B1187" s="894" t="s">
        <v>5654</v>
      </c>
      <c r="C1187" s="894" t="s">
        <v>5646</v>
      </c>
      <c r="D1187" s="894" t="s">
        <v>5647</v>
      </c>
      <c r="E1187" s="351">
        <v>17094</v>
      </c>
      <c r="F1187" s="351">
        <v>16410.24</v>
      </c>
      <c r="G1187" s="351">
        <v>683.76</v>
      </c>
      <c r="H1187" s="351">
        <v>0</v>
      </c>
      <c r="I1187" s="894" t="s">
        <v>5648</v>
      </c>
      <c r="J1187" s="894" t="s">
        <v>839</v>
      </c>
      <c r="K1187" s="894" t="s">
        <v>1025</v>
      </c>
      <c r="L1187" s="894" t="s">
        <v>958</v>
      </c>
      <c r="M1187" s="894" t="s">
        <v>5649</v>
      </c>
      <c r="N1187" s="894" t="s">
        <v>5650</v>
      </c>
      <c r="O1187" s="894" t="s">
        <v>777</v>
      </c>
      <c r="P1187" s="894" t="s">
        <v>3031</v>
      </c>
      <c r="Q1187" s="894" t="s">
        <v>1218</v>
      </c>
      <c r="R1187" s="894" t="s">
        <v>839</v>
      </c>
      <c r="S1187" s="894" t="s">
        <v>779</v>
      </c>
      <c r="T1187" s="894" t="s">
        <v>780</v>
      </c>
      <c r="U1187" s="894" t="s">
        <v>877</v>
      </c>
      <c r="V1187" s="894" t="s">
        <v>951</v>
      </c>
      <c r="W1187" s="894" t="s">
        <v>5648</v>
      </c>
      <c r="X1187" s="894" t="s">
        <v>5652</v>
      </c>
      <c r="AA1187" s="894" t="s">
        <v>1029</v>
      </c>
    </row>
    <row r="1188" spans="1:27">
      <c r="A1188" s="894" t="s">
        <v>5655</v>
      </c>
      <c r="B1188" s="894" t="s">
        <v>5656</v>
      </c>
      <c r="C1188" s="894" t="s">
        <v>5646</v>
      </c>
      <c r="D1188" s="894" t="s">
        <v>5647</v>
      </c>
      <c r="E1188" s="351">
        <v>17094.02</v>
      </c>
      <c r="F1188" s="351">
        <v>16410.26</v>
      </c>
      <c r="G1188" s="351">
        <v>683.76</v>
      </c>
      <c r="H1188" s="351">
        <v>0</v>
      </c>
      <c r="I1188" s="894" t="s">
        <v>5648</v>
      </c>
      <c r="J1188" s="894" t="s">
        <v>839</v>
      </c>
      <c r="K1188" s="894" t="s">
        <v>1025</v>
      </c>
      <c r="L1188" s="894" t="s">
        <v>958</v>
      </c>
      <c r="M1188" s="894" t="s">
        <v>5649</v>
      </c>
      <c r="N1188" s="894" t="s">
        <v>5650</v>
      </c>
      <c r="O1188" s="894" t="s">
        <v>777</v>
      </c>
      <c r="P1188" s="894" t="s">
        <v>5651</v>
      </c>
      <c r="Q1188" s="894" t="s">
        <v>1218</v>
      </c>
      <c r="R1188" s="894" t="s">
        <v>839</v>
      </c>
      <c r="S1188" s="894" t="s">
        <v>779</v>
      </c>
      <c r="T1188" s="894" t="s">
        <v>780</v>
      </c>
      <c r="U1188" s="894" t="s">
        <v>877</v>
      </c>
      <c r="V1188" s="894" t="s">
        <v>951</v>
      </c>
      <c r="W1188" s="894" t="s">
        <v>5648</v>
      </c>
      <c r="X1188" s="894" t="s">
        <v>5652</v>
      </c>
      <c r="AA1188" s="894" t="s">
        <v>1029</v>
      </c>
    </row>
    <row r="1189" spans="1:27">
      <c r="A1189" s="894" t="s">
        <v>5657</v>
      </c>
      <c r="B1189" s="894" t="s">
        <v>5658</v>
      </c>
      <c r="C1189" s="894" t="s">
        <v>5646</v>
      </c>
      <c r="D1189" s="894" t="s">
        <v>5647</v>
      </c>
      <c r="E1189" s="351">
        <v>17094.02</v>
      </c>
      <c r="F1189" s="351">
        <v>16410.26</v>
      </c>
      <c r="G1189" s="351">
        <v>683.76</v>
      </c>
      <c r="H1189" s="351">
        <v>0</v>
      </c>
      <c r="I1189" s="894" t="s">
        <v>5648</v>
      </c>
      <c r="J1189" s="894" t="s">
        <v>839</v>
      </c>
      <c r="K1189" s="894" t="s">
        <v>1025</v>
      </c>
      <c r="L1189" s="894" t="s">
        <v>958</v>
      </c>
      <c r="M1189" s="894" t="s">
        <v>5649</v>
      </c>
      <c r="N1189" s="894" t="s">
        <v>5650</v>
      </c>
      <c r="O1189" s="894" t="s">
        <v>777</v>
      </c>
      <c r="P1189" s="894" t="s">
        <v>5651</v>
      </c>
      <c r="Q1189" s="894" t="s">
        <v>1218</v>
      </c>
      <c r="R1189" s="894" t="s">
        <v>839</v>
      </c>
      <c r="S1189" s="894" t="s">
        <v>779</v>
      </c>
      <c r="T1189" s="894" t="s">
        <v>780</v>
      </c>
      <c r="U1189" s="894" t="s">
        <v>877</v>
      </c>
      <c r="V1189" s="894" t="s">
        <v>951</v>
      </c>
      <c r="W1189" s="894" t="s">
        <v>5648</v>
      </c>
      <c r="X1189" s="894" t="s">
        <v>5652</v>
      </c>
      <c r="AA1189" s="894" t="s">
        <v>1029</v>
      </c>
    </row>
    <row r="1190" spans="1:27">
      <c r="A1190" s="894" t="s">
        <v>5659</v>
      </c>
      <c r="B1190" s="894" t="s">
        <v>5660</v>
      </c>
      <c r="C1190" s="894" t="s">
        <v>5646</v>
      </c>
      <c r="D1190" s="894" t="s">
        <v>5647</v>
      </c>
      <c r="E1190" s="351">
        <v>17094.02</v>
      </c>
      <c r="F1190" s="351">
        <v>16410.26</v>
      </c>
      <c r="G1190" s="351">
        <v>683.76</v>
      </c>
      <c r="H1190" s="351">
        <v>0</v>
      </c>
      <c r="I1190" s="894" t="s">
        <v>5648</v>
      </c>
      <c r="J1190" s="894" t="s">
        <v>839</v>
      </c>
      <c r="K1190" s="894" t="s">
        <v>1025</v>
      </c>
      <c r="L1190" s="894" t="s">
        <v>958</v>
      </c>
      <c r="M1190" s="894" t="s">
        <v>5649</v>
      </c>
      <c r="N1190" s="894" t="s">
        <v>5650</v>
      </c>
      <c r="O1190" s="894" t="s">
        <v>777</v>
      </c>
      <c r="P1190" s="894" t="s">
        <v>5651</v>
      </c>
      <c r="Q1190" s="894" t="s">
        <v>1218</v>
      </c>
      <c r="R1190" s="894" t="s">
        <v>839</v>
      </c>
      <c r="S1190" s="894" t="s">
        <v>779</v>
      </c>
      <c r="T1190" s="894" t="s">
        <v>780</v>
      </c>
      <c r="U1190" s="894" t="s">
        <v>877</v>
      </c>
      <c r="V1190" s="894" t="s">
        <v>951</v>
      </c>
      <c r="W1190" s="894" t="s">
        <v>5648</v>
      </c>
      <c r="X1190" s="894" t="s">
        <v>5652</v>
      </c>
      <c r="AA1190" s="894" t="s">
        <v>1029</v>
      </c>
    </row>
    <row r="1191" spans="1:27">
      <c r="A1191" s="894" t="s">
        <v>5661</v>
      </c>
      <c r="B1191" s="894" t="s">
        <v>5662</v>
      </c>
      <c r="C1191" s="894" t="s">
        <v>5646</v>
      </c>
      <c r="D1191" s="894" t="s">
        <v>5647</v>
      </c>
      <c r="E1191" s="351">
        <v>17094.02</v>
      </c>
      <c r="F1191" s="351">
        <v>16410.26</v>
      </c>
      <c r="G1191" s="351">
        <v>683.76</v>
      </c>
      <c r="H1191" s="351">
        <v>0</v>
      </c>
      <c r="I1191" s="894" t="s">
        <v>5648</v>
      </c>
      <c r="J1191" s="894" t="s">
        <v>839</v>
      </c>
      <c r="K1191" s="894" t="s">
        <v>1025</v>
      </c>
      <c r="L1191" s="894" t="s">
        <v>958</v>
      </c>
      <c r="M1191" s="894" t="s">
        <v>5649</v>
      </c>
      <c r="N1191" s="894" t="s">
        <v>5650</v>
      </c>
      <c r="O1191" s="894" t="s">
        <v>777</v>
      </c>
      <c r="P1191" s="894" t="s">
        <v>5651</v>
      </c>
      <c r="Q1191" s="894" t="s">
        <v>1218</v>
      </c>
      <c r="R1191" s="894" t="s">
        <v>839</v>
      </c>
      <c r="S1191" s="894" t="s">
        <v>779</v>
      </c>
      <c r="T1191" s="894" t="s">
        <v>780</v>
      </c>
      <c r="U1191" s="894" t="s">
        <v>877</v>
      </c>
      <c r="V1191" s="894" t="s">
        <v>951</v>
      </c>
      <c r="W1191" s="894" t="s">
        <v>5648</v>
      </c>
      <c r="X1191" s="894" t="s">
        <v>5652</v>
      </c>
      <c r="AA1191" s="894" t="s">
        <v>1029</v>
      </c>
    </row>
    <row r="1192" spans="1:27">
      <c r="A1192" s="894" t="s">
        <v>5663</v>
      </c>
      <c r="B1192" s="894" t="s">
        <v>5664</v>
      </c>
      <c r="C1192" s="894" t="s">
        <v>5646</v>
      </c>
      <c r="D1192" s="894" t="s">
        <v>5647</v>
      </c>
      <c r="E1192" s="351">
        <v>17094.02</v>
      </c>
      <c r="F1192" s="351">
        <v>16410.26</v>
      </c>
      <c r="G1192" s="351">
        <v>683.76</v>
      </c>
      <c r="H1192" s="351">
        <v>0</v>
      </c>
      <c r="I1192" s="894" t="s">
        <v>5648</v>
      </c>
      <c r="J1192" s="894" t="s">
        <v>839</v>
      </c>
      <c r="K1192" s="894" t="s">
        <v>1025</v>
      </c>
      <c r="L1192" s="894" t="s">
        <v>958</v>
      </c>
      <c r="M1192" s="894" t="s">
        <v>5649</v>
      </c>
      <c r="N1192" s="894" t="s">
        <v>5650</v>
      </c>
      <c r="O1192" s="894" t="s">
        <v>777</v>
      </c>
      <c r="P1192" s="894" t="s">
        <v>5651</v>
      </c>
      <c r="Q1192" s="894" t="s">
        <v>1218</v>
      </c>
      <c r="R1192" s="894" t="s">
        <v>839</v>
      </c>
      <c r="S1192" s="894" t="s">
        <v>779</v>
      </c>
      <c r="T1192" s="894" t="s">
        <v>780</v>
      </c>
      <c r="U1192" s="894" t="s">
        <v>877</v>
      </c>
      <c r="V1192" s="894" t="s">
        <v>951</v>
      </c>
      <c r="W1192" s="894" t="s">
        <v>5648</v>
      </c>
      <c r="X1192" s="894" t="s">
        <v>5652</v>
      </c>
      <c r="AA1192" s="894" t="s">
        <v>1029</v>
      </c>
    </row>
    <row r="1193" spans="1:27">
      <c r="A1193" s="894" t="s">
        <v>5665</v>
      </c>
      <c r="B1193" s="894" t="s">
        <v>5666</v>
      </c>
      <c r="C1193" s="894" t="s">
        <v>5646</v>
      </c>
      <c r="D1193" s="894" t="s">
        <v>5647</v>
      </c>
      <c r="E1193" s="351">
        <v>17094.02</v>
      </c>
      <c r="F1193" s="351">
        <v>16410.26</v>
      </c>
      <c r="G1193" s="351">
        <v>683.76</v>
      </c>
      <c r="H1193" s="351">
        <v>0</v>
      </c>
      <c r="I1193" s="894" t="s">
        <v>5648</v>
      </c>
      <c r="J1193" s="894" t="s">
        <v>839</v>
      </c>
      <c r="K1193" s="894" t="s">
        <v>1025</v>
      </c>
      <c r="L1193" s="894" t="s">
        <v>958</v>
      </c>
      <c r="M1193" s="894" t="s">
        <v>5649</v>
      </c>
      <c r="N1193" s="894" t="s">
        <v>5650</v>
      </c>
      <c r="O1193" s="894" t="s">
        <v>777</v>
      </c>
      <c r="P1193" s="894" t="s">
        <v>5651</v>
      </c>
      <c r="Q1193" s="894" t="s">
        <v>1218</v>
      </c>
      <c r="R1193" s="894" t="s">
        <v>839</v>
      </c>
      <c r="S1193" s="894" t="s">
        <v>779</v>
      </c>
      <c r="T1193" s="894" t="s">
        <v>780</v>
      </c>
      <c r="U1193" s="894" t="s">
        <v>877</v>
      </c>
      <c r="V1193" s="894" t="s">
        <v>951</v>
      </c>
      <c r="W1193" s="894" t="s">
        <v>5648</v>
      </c>
      <c r="X1193" s="894" t="s">
        <v>5652</v>
      </c>
      <c r="AA1193" s="894" t="s">
        <v>1029</v>
      </c>
    </row>
    <row r="1194" spans="1:27">
      <c r="A1194" s="894" t="s">
        <v>5667</v>
      </c>
      <c r="B1194" s="894" t="s">
        <v>5668</v>
      </c>
      <c r="C1194" s="894" t="s">
        <v>5646</v>
      </c>
      <c r="D1194" s="894" t="s">
        <v>5647</v>
      </c>
      <c r="E1194" s="351">
        <v>17094.02</v>
      </c>
      <c r="F1194" s="351">
        <v>16410.26</v>
      </c>
      <c r="G1194" s="351">
        <v>683.76</v>
      </c>
      <c r="H1194" s="351">
        <v>0</v>
      </c>
      <c r="I1194" s="894" t="s">
        <v>5648</v>
      </c>
      <c r="J1194" s="894" t="s">
        <v>839</v>
      </c>
      <c r="K1194" s="894" t="s">
        <v>1025</v>
      </c>
      <c r="L1194" s="894" t="s">
        <v>958</v>
      </c>
      <c r="M1194" s="894" t="s">
        <v>5649</v>
      </c>
      <c r="N1194" s="894" t="s">
        <v>5650</v>
      </c>
      <c r="O1194" s="894" t="s">
        <v>777</v>
      </c>
      <c r="P1194" s="894" t="s">
        <v>5651</v>
      </c>
      <c r="Q1194" s="894" t="s">
        <v>1218</v>
      </c>
      <c r="R1194" s="894" t="s">
        <v>839</v>
      </c>
      <c r="S1194" s="894" t="s">
        <v>779</v>
      </c>
      <c r="T1194" s="894" t="s">
        <v>780</v>
      </c>
      <c r="U1194" s="894" t="s">
        <v>877</v>
      </c>
      <c r="V1194" s="894" t="s">
        <v>951</v>
      </c>
      <c r="W1194" s="894" t="s">
        <v>5648</v>
      </c>
      <c r="X1194" s="894" t="s">
        <v>5652</v>
      </c>
      <c r="AA1194" s="894" t="s">
        <v>1029</v>
      </c>
    </row>
    <row r="1195" spans="1:27">
      <c r="A1195" s="894" t="s">
        <v>5669</v>
      </c>
      <c r="B1195" s="894" t="s">
        <v>5670</v>
      </c>
      <c r="C1195" s="894" t="s">
        <v>5671</v>
      </c>
      <c r="D1195" s="894" t="s">
        <v>5672</v>
      </c>
      <c r="E1195" s="351">
        <v>28205.13</v>
      </c>
      <c r="F1195" s="351">
        <v>27076.92</v>
      </c>
      <c r="G1195" s="351">
        <v>1128.21</v>
      </c>
      <c r="H1195" s="351">
        <v>0</v>
      </c>
      <c r="I1195" s="894" t="s">
        <v>5673</v>
      </c>
      <c r="J1195" s="894" t="s">
        <v>839</v>
      </c>
      <c r="K1195" s="894" t="s">
        <v>1025</v>
      </c>
      <c r="L1195" s="894" t="s">
        <v>958</v>
      </c>
      <c r="M1195" s="894" t="s">
        <v>5649</v>
      </c>
      <c r="N1195" s="894" t="s">
        <v>5674</v>
      </c>
      <c r="O1195" s="894" t="s">
        <v>777</v>
      </c>
      <c r="P1195" s="894" t="s">
        <v>5675</v>
      </c>
      <c r="Q1195" s="894" t="s">
        <v>1042</v>
      </c>
      <c r="R1195" s="894" t="s">
        <v>839</v>
      </c>
      <c r="S1195" s="894" t="s">
        <v>779</v>
      </c>
      <c r="T1195" s="894" t="s">
        <v>780</v>
      </c>
      <c r="U1195" s="894" t="s">
        <v>781</v>
      </c>
      <c r="V1195" s="894" t="s">
        <v>951</v>
      </c>
      <c r="W1195" s="894" t="s">
        <v>5673</v>
      </c>
      <c r="X1195" s="894" t="s">
        <v>5676</v>
      </c>
      <c r="AA1195" s="894" t="s">
        <v>1029</v>
      </c>
    </row>
    <row r="1196" spans="1:27">
      <c r="A1196" s="894" t="s">
        <v>5677</v>
      </c>
      <c r="B1196" s="894" t="s">
        <v>5678</v>
      </c>
      <c r="C1196" s="894" t="s">
        <v>5671</v>
      </c>
      <c r="D1196" s="894" t="s">
        <v>5672</v>
      </c>
      <c r="E1196" s="351">
        <v>28205.09</v>
      </c>
      <c r="F1196" s="351">
        <v>27076.89</v>
      </c>
      <c r="G1196" s="351">
        <v>1128.2</v>
      </c>
      <c r="H1196" s="351">
        <v>0</v>
      </c>
      <c r="I1196" s="894" t="s">
        <v>5673</v>
      </c>
      <c r="J1196" s="894" t="s">
        <v>839</v>
      </c>
      <c r="K1196" s="894" t="s">
        <v>1025</v>
      </c>
      <c r="L1196" s="894" t="s">
        <v>958</v>
      </c>
      <c r="M1196" s="894" t="s">
        <v>5649</v>
      </c>
      <c r="N1196" s="894" t="s">
        <v>5674</v>
      </c>
      <c r="O1196" s="894" t="s">
        <v>777</v>
      </c>
      <c r="P1196" s="894" t="s">
        <v>5679</v>
      </c>
      <c r="Q1196" s="894" t="s">
        <v>5680</v>
      </c>
      <c r="R1196" s="894" t="s">
        <v>839</v>
      </c>
      <c r="S1196" s="894" t="s">
        <v>779</v>
      </c>
      <c r="T1196" s="894" t="s">
        <v>780</v>
      </c>
      <c r="U1196" s="894" t="s">
        <v>781</v>
      </c>
      <c r="V1196" s="894" t="s">
        <v>951</v>
      </c>
      <c r="W1196" s="894" t="s">
        <v>5673</v>
      </c>
      <c r="X1196" s="894" t="s">
        <v>5676</v>
      </c>
      <c r="AA1196" s="894" t="s">
        <v>1029</v>
      </c>
    </row>
    <row r="1197" spans="1:27">
      <c r="A1197" s="894" t="s">
        <v>5681</v>
      </c>
      <c r="B1197" s="894" t="s">
        <v>5682</v>
      </c>
      <c r="C1197" s="894" t="s">
        <v>5671</v>
      </c>
      <c r="D1197" s="894" t="s">
        <v>5672</v>
      </c>
      <c r="E1197" s="351">
        <v>28205.13</v>
      </c>
      <c r="F1197" s="351">
        <v>27076.92</v>
      </c>
      <c r="G1197" s="351">
        <v>1128.21</v>
      </c>
      <c r="H1197" s="351">
        <v>0</v>
      </c>
      <c r="I1197" s="894" t="s">
        <v>5673</v>
      </c>
      <c r="J1197" s="894" t="s">
        <v>839</v>
      </c>
      <c r="K1197" s="894" t="s">
        <v>1025</v>
      </c>
      <c r="L1197" s="894" t="s">
        <v>958</v>
      </c>
      <c r="M1197" s="894" t="s">
        <v>5649</v>
      </c>
      <c r="N1197" s="894" t="s">
        <v>5674</v>
      </c>
      <c r="O1197" s="894" t="s">
        <v>777</v>
      </c>
      <c r="P1197" s="894" t="s">
        <v>5675</v>
      </c>
      <c r="Q1197" s="894" t="s">
        <v>1042</v>
      </c>
      <c r="R1197" s="894" t="s">
        <v>839</v>
      </c>
      <c r="S1197" s="894" t="s">
        <v>779</v>
      </c>
      <c r="T1197" s="894" t="s">
        <v>780</v>
      </c>
      <c r="U1197" s="894" t="s">
        <v>781</v>
      </c>
      <c r="V1197" s="894" t="s">
        <v>951</v>
      </c>
      <c r="W1197" s="894" t="s">
        <v>5673</v>
      </c>
      <c r="X1197" s="894" t="s">
        <v>5676</v>
      </c>
      <c r="AA1197" s="894" t="s">
        <v>1029</v>
      </c>
    </row>
    <row r="1198" spans="1:27">
      <c r="A1198" s="894" t="s">
        <v>5683</v>
      </c>
      <c r="B1198" s="894" t="s">
        <v>5684</v>
      </c>
      <c r="C1198" s="894" t="s">
        <v>5671</v>
      </c>
      <c r="D1198" s="894" t="s">
        <v>5672</v>
      </c>
      <c r="E1198" s="351">
        <v>28205.13</v>
      </c>
      <c r="F1198" s="351">
        <v>27076.92</v>
      </c>
      <c r="G1198" s="351">
        <v>1128.21</v>
      </c>
      <c r="H1198" s="351">
        <v>0</v>
      </c>
      <c r="I1198" s="894" t="s">
        <v>5673</v>
      </c>
      <c r="J1198" s="894" t="s">
        <v>839</v>
      </c>
      <c r="K1198" s="894" t="s">
        <v>1025</v>
      </c>
      <c r="L1198" s="894" t="s">
        <v>958</v>
      </c>
      <c r="M1198" s="894" t="s">
        <v>5649</v>
      </c>
      <c r="N1198" s="894" t="s">
        <v>5674</v>
      </c>
      <c r="O1198" s="894" t="s">
        <v>777</v>
      </c>
      <c r="P1198" s="894" t="s">
        <v>5675</v>
      </c>
      <c r="Q1198" s="894" t="s">
        <v>1042</v>
      </c>
      <c r="R1198" s="894" t="s">
        <v>839</v>
      </c>
      <c r="S1198" s="894" t="s">
        <v>779</v>
      </c>
      <c r="T1198" s="894" t="s">
        <v>780</v>
      </c>
      <c r="U1198" s="894" t="s">
        <v>781</v>
      </c>
      <c r="V1198" s="894" t="s">
        <v>951</v>
      </c>
      <c r="W1198" s="894" t="s">
        <v>5673</v>
      </c>
      <c r="X1198" s="894" t="s">
        <v>5676</v>
      </c>
      <c r="AA1198" s="894" t="s">
        <v>1029</v>
      </c>
    </row>
    <row r="1199" spans="1:27">
      <c r="A1199" s="894" t="s">
        <v>5685</v>
      </c>
      <c r="B1199" s="894" t="s">
        <v>5686</v>
      </c>
      <c r="C1199" s="894" t="s">
        <v>5226</v>
      </c>
      <c r="D1199" s="894" t="s">
        <v>5687</v>
      </c>
      <c r="E1199" s="351">
        <v>14102.56</v>
      </c>
      <c r="F1199" s="351">
        <v>13538.46</v>
      </c>
      <c r="G1199" s="351">
        <v>564.1</v>
      </c>
      <c r="H1199" s="351">
        <v>0</v>
      </c>
      <c r="I1199" s="894" t="s">
        <v>5673</v>
      </c>
      <c r="J1199" s="894" t="s">
        <v>839</v>
      </c>
      <c r="K1199" s="894" t="s">
        <v>1091</v>
      </c>
      <c r="L1199" s="894" t="s">
        <v>958</v>
      </c>
      <c r="M1199" s="894" t="s">
        <v>5688</v>
      </c>
      <c r="N1199" s="894" t="s">
        <v>5689</v>
      </c>
      <c r="O1199" s="894" t="s">
        <v>777</v>
      </c>
      <c r="P1199" s="894" t="s">
        <v>5690</v>
      </c>
      <c r="Q1199" s="894" t="s">
        <v>1293</v>
      </c>
      <c r="R1199" s="894" t="s">
        <v>839</v>
      </c>
      <c r="S1199" s="894" t="s">
        <v>779</v>
      </c>
      <c r="T1199" s="894" t="s">
        <v>780</v>
      </c>
      <c r="U1199" s="894" t="s">
        <v>781</v>
      </c>
      <c r="V1199" s="894" t="s">
        <v>951</v>
      </c>
      <c r="W1199" s="894" t="s">
        <v>5673</v>
      </c>
      <c r="X1199" s="894" t="s">
        <v>5691</v>
      </c>
      <c r="AA1199" s="894" t="s">
        <v>1093</v>
      </c>
    </row>
    <row r="1200" hidden="1" spans="1:27">
      <c r="A1200" s="894" t="s">
        <v>5692</v>
      </c>
      <c r="B1200" s="894" t="s">
        <v>5693</v>
      </c>
      <c r="C1200" s="894" t="s">
        <v>5694</v>
      </c>
      <c r="D1200" s="894" t="s">
        <v>5695</v>
      </c>
      <c r="E1200" s="351">
        <v>2991.45</v>
      </c>
      <c r="F1200" s="351">
        <v>2871.79</v>
      </c>
      <c r="G1200" s="351">
        <v>100</v>
      </c>
      <c r="H1200" s="351">
        <v>19.66</v>
      </c>
      <c r="I1200" s="894" t="s">
        <v>5696</v>
      </c>
      <c r="J1200" s="894" t="s">
        <v>773</v>
      </c>
      <c r="K1200" s="894" t="s">
        <v>631</v>
      </c>
      <c r="L1200" s="894" t="s">
        <v>1933</v>
      </c>
      <c r="M1200" s="894" t="s">
        <v>5697</v>
      </c>
      <c r="N1200" s="894" t="s">
        <v>5698</v>
      </c>
      <c r="O1200" s="894" t="s">
        <v>777</v>
      </c>
      <c r="P1200" s="894" t="s">
        <v>777</v>
      </c>
      <c r="Q1200" s="894" t="s">
        <v>1231</v>
      </c>
      <c r="R1200" s="894" t="s">
        <v>773</v>
      </c>
      <c r="S1200" s="894" t="s">
        <v>779</v>
      </c>
      <c r="T1200" s="894" t="s">
        <v>780</v>
      </c>
      <c r="U1200" s="894" t="s">
        <v>781</v>
      </c>
      <c r="V1200" s="894" t="s">
        <v>951</v>
      </c>
      <c r="W1200" s="894" t="s">
        <v>5696</v>
      </c>
      <c r="X1200" s="894" t="s">
        <v>5699</v>
      </c>
      <c r="AA1200" s="894" t="s">
        <v>967</v>
      </c>
    </row>
    <row r="1201" hidden="1" spans="1:27">
      <c r="A1201" s="894" t="s">
        <v>5700</v>
      </c>
      <c r="B1201" s="894" t="s">
        <v>5701</v>
      </c>
      <c r="C1201" s="894" t="s">
        <v>5702</v>
      </c>
      <c r="D1201" s="894" t="s">
        <v>5703</v>
      </c>
      <c r="E1201" s="351">
        <v>1709.4</v>
      </c>
      <c r="F1201" s="351">
        <v>1641.02</v>
      </c>
      <c r="G1201" s="351">
        <v>68.38</v>
      </c>
      <c r="H1201" s="351">
        <v>0</v>
      </c>
      <c r="I1201" s="894" t="s">
        <v>5696</v>
      </c>
      <c r="J1201" s="894" t="s">
        <v>773</v>
      </c>
      <c r="K1201" s="894" t="s">
        <v>646</v>
      </c>
      <c r="L1201" s="894" t="s">
        <v>108</v>
      </c>
      <c r="M1201" s="894" t="s">
        <v>5704</v>
      </c>
      <c r="N1201" s="894" t="s">
        <v>5698</v>
      </c>
      <c r="O1201" s="894" t="s">
        <v>777</v>
      </c>
      <c r="P1201" s="894" t="s">
        <v>777</v>
      </c>
      <c r="Q1201" s="894" t="s">
        <v>5705</v>
      </c>
      <c r="R1201" s="894" t="s">
        <v>773</v>
      </c>
      <c r="S1201" s="894" t="s">
        <v>779</v>
      </c>
      <c r="T1201" s="894" t="s">
        <v>780</v>
      </c>
      <c r="U1201" s="894" t="s">
        <v>781</v>
      </c>
      <c r="V1201" s="894" t="s">
        <v>951</v>
      </c>
      <c r="W1201" s="894" t="s">
        <v>5696</v>
      </c>
      <c r="X1201" s="894" t="s">
        <v>5699</v>
      </c>
      <c r="AA1201" s="894" t="s">
        <v>917</v>
      </c>
    </row>
    <row r="1202" hidden="1" spans="1:27">
      <c r="A1202" s="894" t="s">
        <v>5706</v>
      </c>
      <c r="B1202" s="894" t="s">
        <v>5707</v>
      </c>
      <c r="C1202" s="894" t="s">
        <v>5708</v>
      </c>
      <c r="E1202" s="351">
        <v>1056628.58</v>
      </c>
      <c r="F1202" s="351">
        <v>828971.88</v>
      </c>
      <c r="G1202" s="351">
        <v>227656.7</v>
      </c>
      <c r="H1202" s="351">
        <v>0</v>
      </c>
      <c r="I1202" s="894" t="s">
        <v>5696</v>
      </c>
      <c r="J1202" s="894" t="s">
        <v>3957</v>
      </c>
      <c r="K1202" s="894" t="s">
        <v>5709</v>
      </c>
      <c r="L1202" s="894" t="s">
        <v>5710</v>
      </c>
      <c r="M1202" s="894" t="s">
        <v>5711</v>
      </c>
      <c r="O1202" s="894" t="s">
        <v>5712</v>
      </c>
      <c r="P1202" s="894" t="s">
        <v>5713</v>
      </c>
      <c r="Q1202" s="894" t="s">
        <v>5714</v>
      </c>
      <c r="R1202" s="894" t="s">
        <v>5715</v>
      </c>
      <c r="S1202" s="894" t="s">
        <v>779</v>
      </c>
      <c r="T1202" s="894" t="s">
        <v>780</v>
      </c>
      <c r="U1202" s="894" t="s">
        <v>877</v>
      </c>
      <c r="V1202" s="894" t="s">
        <v>951</v>
      </c>
      <c r="W1202" s="894" t="s">
        <v>5696</v>
      </c>
      <c r="X1202" s="894" t="s">
        <v>5716</v>
      </c>
      <c r="AA1202" s="894" t="s">
        <v>5717</v>
      </c>
    </row>
    <row r="1203" hidden="1" spans="1:27">
      <c r="A1203" s="894" t="s">
        <v>5718</v>
      </c>
      <c r="B1203" s="894" t="s">
        <v>5719</v>
      </c>
      <c r="C1203" s="894" t="s">
        <v>5720</v>
      </c>
      <c r="E1203" s="351">
        <v>938095.71</v>
      </c>
      <c r="F1203" s="351">
        <v>718788.24</v>
      </c>
      <c r="G1203" s="351">
        <v>219307.47</v>
      </c>
      <c r="H1203" s="351">
        <v>0</v>
      </c>
      <c r="I1203" s="894" t="s">
        <v>5696</v>
      </c>
      <c r="J1203" s="894" t="s">
        <v>3957</v>
      </c>
      <c r="K1203" s="894" t="s">
        <v>5709</v>
      </c>
      <c r="L1203" s="894" t="s">
        <v>5710</v>
      </c>
      <c r="M1203" s="894" t="s">
        <v>5721</v>
      </c>
      <c r="O1203" s="894" t="s">
        <v>5722</v>
      </c>
      <c r="P1203" s="894" t="s">
        <v>5723</v>
      </c>
      <c r="Q1203" s="894" t="s">
        <v>5724</v>
      </c>
      <c r="R1203" s="894" t="s">
        <v>5715</v>
      </c>
      <c r="S1203" s="894" t="s">
        <v>779</v>
      </c>
      <c r="T1203" s="894" t="s">
        <v>780</v>
      </c>
      <c r="U1203" s="894" t="s">
        <v>877</v>
      </c>
      <c r="V1203" s="894" t="s">
        <v>951</v>
      </c>
      <c r="W1203" s="894" t="s">
        <v>5696</v>
      </c>
      <c r="X1203" s="894" t="s">
        <v>5716</v>
      </c>
      <c r="AA1203" s="894" t="s">
        <v>5717</v>
      </c>
    </row>
    <row r="1204" hidden="1" spans="1:27">
      <c r="A1204" s="894" t="s">
        <v>5725</v>
      </c>
      <c r="B1204" s="894" t="s">
        <v>5726</v>
      </c>
      <c r="C1204" s="894" t="s">
        <v>5727</v>
      </c>
      <c r="E1204" s="351">
        <v>464226.42</v>
      </c>
      <c r="F1204" s="351">
        <v>356762.79</v>
      </c>
      <c r="G1204" s="351">
        <v>107463.63</v>
      </c>
      <c r="H1204" s="351">
        <v>0</v>
      </c>
      <c r="I1204" s="894" t="s">
        <v>5696</v>
      </c>
      <c r="J1204" s="894" t="s">
        <v>3957</v>
      </c>
      <c r="K1204" s="894" t="s">
        <v>5727</v>
      </c>
      <c r="L1204" s="894" t="s">
        <v>5710</v>
      </c>
      <c r="O1204" s="894" t="s">
        <v>5728</v>
      </c>
      <c r="P1204" s="894" t="s">
        <v>5729</v>
      </c>
      <c r="Q1204" s="894" t="s">
        <v>5730</v>
      </c>
      <c r="R1204" s="894" t="s">
        <v>5715</v>
      </c>
      <c r="S1204" s="894" t="s">
        <v>779</v>
      </c>
      <c r="T1204" s="894" t="s">
        <v>780</v>
      </c>
      <c r="U1204" s="894" t="s">
        <v>877</v>
      </c>
      <c r="V1204" s="894" t="s">
        <v>951</v>
      </c>
      <c r="W1204" s="894" t="s">
        <v>5696</v>
      </c>
      <c r="X1204" s="894" t="s">
        <v>5716</v>
      </c>
      <c r="AA1204" s="894" t="s">
        <v>827</v>
      </c>
    </row>
    <row r="1205" spans="1:27">
      <c r="A1205" s="894" t="s">
        <v>5731</v>
      </c>
      <c r="B1205" s="894" t="s">
        <v>5732</v>
      </c>
      <c r="C1205" s="894" t="s">
        <v>5733</v>
      </c>
      <c r="D1205" s="894" t="s">
        <v>5734</v>
      </c>
      <c r="E1205" s="351">
        <v>34984.27</v>
      </c>
      <c r="F1205" s="351">
        <v>33584.9</v>
      </c>
      <c r="G1205" s="351">
        <v>1399.37</v>
      </c>
      <c r="H1205" s="351">
        <v>0</v>
      </c>
      <c r="I1205" s="894" t="s">
        <v>5735</v>
      </c>
      <c r="J1205" s="894" t="s">
        <v>839</v>
      </c>
      <c r="K1205" s="894" t="s">
        <v>1357</v>
      </c>
      <c r="L1205" s="894" t="s">
        <v>1590</v>
      </c>
      <c r="M1205" s="894" t="s">
        <v>5736</v>
      </c>
      <c r="N1205" s="894" t="s">
        <v>5737</v>
      </c>
      <c r="O1205" s="894" t="s">
        <v>5738</v>
      </c>
      <c r="P1205" s="894" t="s">
        <v>5739</v>
      </c>
      <c r="Q1205" s="894" t="s">
        <v>5740</v>
      </c>
      <c r="R1205" s="894" t="s">
        <v>5741</v>
      </c>
      <c r="S1205" s="894" t="s">
        <v>779</v>
      </c>
      <c r="T1205" s="894" t="s">
        <v>780</v>
      </c>
      <c r="U1205" s="894" t="s">
        <v>781</v>
      </c>
      <c r="V1205" s="894" t="s">
        <v>951</v>
      </c>
      <c r="W1205" s="894" t="s">
        <v>5742</v>
      </c>
      <c r="AA1205" s="894" t="s">
        <v>1359</v>
      </c>
    </row>
    <row r="1206" spans="1:27">
      <c r="A1206" s="894" t="s">
        <v>5743</v>
      </c>
      <c r="B1206" s="894" t="s">
        <v>5744</v>
      </c>
      <c r="C1206" s="894" t="s">
        <v>5745</v>
      </c>
      <c r="D1206" s="894" t="s">
        <v>5746</v>
      </c>
      <c r="E1206" s="351">
        <v>22237.18</v>
      </c>
      <c r="F1206" s="351">
        <v>21347.69</v>
      </c>
      <c r="G1206" s="351">
        <v>889.49</v>
      </c>
      <c r="H1206" s="351">
        <v>0</v>
      </c>
      <c r="I1206" s="894" t="s">
        <v>5735</v>
      </c>
      <c r="J1206" s="894" t="s">
        <v>839</v>
      </c>
      <c r="K1206" s="894" t="s">
        <v>1357</v>
      </c>
      <c r="L1206" s="894" t="s">
        <v>1590</v>
      </c>
      <c r="M1206" s="894" t="s">
        <v>5736</v>
      </c>
      <c r="N1206" s="894" t="s">
        <v>5737</v>
      </c>
      <c r="O1206" s="894" t="s">
        <v>5747</v>
      </c>
      <c r="P1206" s="894" t="s">
        <v>5748</v>
      </c>
      <c r="Q1206" s="894" t="s">
        <v>5749</v>
      </c>
      <c r="R1206" s="894" t="s">
        <v>5741</v>
      </c>
      <c r="S1206" s="894" t="s">
        <v>779</v>
      </c>
      <c r="T1206" s="894" t="s">
        <v>780</v>
      </c>
      <c r="U1206" s="894" t="s">
        <v>781</v>
      </c>
      <c r="V1206" s="894" t="s">
        <v>951</v>
      </c>
      <c r="W1206" s="894" t="s">
        <v>5742</v>
      </c>
      <c r="AA1206" s="894" t="s">
        <v>1359</v>
      </c>
    </row>
    <row r="1207" spans="1:27">
      <c r="A1207" s="894" t="s">
        <v>5750</v>
      </c>
      <c r="B1207" s="894" t="s">
        <v>5751</v>
      </c>
      <c r="C1207" s="894" t="s">
        <v>5752</v>
      </c>
      <c r="D1207" s="894" t="s">
        <v>5753</v>
      </c>
      <c r="E1207" s="351">
        <v>6311.97</v>
      </c>
      <c r="F1207" s="351">
        <v>6059.49</v>
      </c>
      <c r="G1207" s="351">
        <v>252.48</v>
      </c>
      <c r="H1207" s="351">
        <v>0</v>
      </c>
      <c r="I1207" s="894" t="s">
        <v>5735</v>
      </c>
      <c r="J1207" s="894" t="s">
        <v>839</v>
      </c>
      <c r="K1207" s="894" t="s">
        <v>1357</v>
      </c>
      <c r="L1207" s="894" t="s">
        <v>1590</v>
      </c>
      <c r="M1207" s="894" t="s">
        <v>5736</v>
      </c>
      <c r="N1207" s="894" t="s">
        <v>5737</v>
      </c>
      <c r="O1207" s="894" t="s">
        <v>5754</v>
      </c>
      <c r="P1207" s="894" t="s">
        <v>5755</v>
      </c>
      <c r="Q1207" s="894" t="s">
        <v>5756</v>
      </c>
      <c r="R1207" s="894" t="s">
        <v>5741</v>
      </c>
      <c r="S1207" s="894" t="s">
        <v>779</v>
      </c>
      <c r="T1207" s="894" t="s">
        <v>780</v>
      </c>
      <c r="U1207" s="894" t="s">
        <v>781</v>
      </c>
      <c r="V1207" s="894" t="s">
        <v>951</v>
      </c>
      <c r="W1207" s="894" t="s">
        <v>5742</v>
      </c>
      <c r="AA1207" s="894" t="s">
        <v>1359</v>
      </c>
    </row>
    <row r="1208" spans="1:27">
      <c r="A1208" s="894" t="s">
        <v>5757</v>
      </c>
      <c r="B1208" s="894" t="s">
        <v>5758</v>
      </c>
      <c r="C1208" s="894" t="s">
        <v>5759</v>
      </c>
      <c r="D1208" s="894" t="s">
        <v>5734</v>
      </c>
      <c r="E1208" s="351">
        <v>59299.14</v>
      </c>
      <c r="F1208" s="351">
        <v>56927.17</v>
      </c>
      <c r="G1208" s="351">
        <v>2371.97</v>
      </c>
      <c r="H1208" s="351">
        <v>0</v>
      </c>
      <c r="I1208" s="894" t="s">
        <v>5735</v>
      </c>
      <c r="J1208" s="894" t="s">
        <v>839</v>
      </c>
      <c r="K1208" s="894" t="s">
        <v>1357</v>
      </c>
      <c r="L1208" s="894" t="s">
        <v>1590</v>
      </c>
      <c r="M1208" s="894" t="s">
        <v>5736</v>
      </c>
      <c r="N1208" s="894" t="s">
        <v>5737</v>
      </c>
      <c r="O1208" s="894" t="s">
        <v>5760</v>
      </c>
      <c r="P1208" s="894" t="s">
        <v>5761</v>
      </c>
      <c r="Q1208" s="894" t="s">
        <v>5762</v>
      </c>
      <c r="R1208" s="894" t="s">
        <v>5741</v>
      </c>
      <c r="S1208" s="894" t="s">
        <v>779</v>
      </c>
      <c r="T1208" s="894" t="s">
        <v>780</v>
      </c>
      <c r="U1208" s="894" t="s">
        <v>781</v>
      </c>
      <c r="V1208" s="894" t="s">
        <v>951</v>
      </c>
      <c r="W1208" s="894" t="s">
        <v>5742</v>
      </c>
      <c r="AA1208" s="894" t="s">
        <v>1359</v>
      </c>
    </row>
    <row r="1209" spans="1:27">
      <c r="A1209" s="894" t="s">
        <v>5763</v>
      </c>
      <c r="B1209" s="894" t="s">
        <v>5764</v>
      </c>
      <c r="C1209" s="894" t="s">
        <v>5765</v>
      </c>
      <c r="D1209" s="894" t="s">
        <v>5734</v>
      </c>
      <c r="E1209" s="351">
        <v>2452.99</v>
      </c>
      <c r="F1209" s="351">
        <v>2354.87</v>
      </c>
      <c r="G1209" s="351">
        <v>98.12</v>
      </c>
      <c r="H1209" s="351">
        <v>0</v>
      </c>
      <c r="I1209" s="894" t="s">
        <v>5735</v>
      </c>
      <c r="J1209" s="894" t="s">
        <v>839</v>
      </c>
      <c r="K1209" s="894" t="s">
        <v>1357</v>
      </c>
      <c r="L1209" s="894" t="s">
        <v>1590</v>
      </c>
      <c r="M1209" s="894" t="s">
        <v>5736</v>
      </c>
      <c r="N1209" s="894" t="s">
        <v>5737</v>
      </c>
      <c r="O1209" s="894" t="s">
        <v>5766</v>
      </c>
      <c r="P1209" s="894" t="s">
        <v>5767</v>
      </c>
      <c r="Q1209" s="894" t="s">
        <v>5768</v>
      </c>
      <c r="R1209" s="894" t="s">
        <v>5741</v>
      </c>
      <c r="S1209" s="894" t="s">
        <v>779</v>
      </c>
      <c r="T1209" s="894" t="s">
        <v>780</v>
      </c>
      <c r="U1209" s="894" t="s">
        <v>781</v>
      </c>
      <c r="V1209" s="894" t="s">
        <v>951</v>
      </c>
      <c r="W1209" s="894" t="s">
        <v>5742</v>
      </c>
      <c r="AA1209" s="894" t="s">
        <v>1359</v>
      </c>
    </row>
    <row r="1210" spans="1:27">
      <c r="A1210" s="894" t="s">
        <v>5769</v>
      </c>
      <c r="B1210" s="894" t="s">
        <v>5770</v>
      </c>
      <c r="C1210" s="894" t="s">
        <v>5771</v>
      </c>
      <c r="D1210" s="894" t="s">
        <v>4055</v>
      </c>
      <c r="E1210" s="351">
        <v>1709.4</v>
      </c>
      <c r="F1210" s="351">
        <v>1641.02</v>
      </c>
      <c r="G1210" s="351">
        <v>68.38</v>
      </c>
      <c r="H1210" s="351">
        <v>0</v>
      </c>
      <c r="I1210" s="894" t="s">
        <v>5735</v>
      </c>
      <c r="J1210" s="894" t="s">
        <v>839</v>
      </c>
      <c r="K1210" s="894" t="s">
        <v>1357</v>
      </c>
      <c r="L1210" s="894" t="s">
        <v>1590</v>
      </c>
      <c r="M1210" s="894" t="s">
        <v>5736</v>
      </c>
      <c r="N1210" s="894" t="s">
        <v>5737</v>
      </c>
      <c r="O1210" s="894" t="s">
        <v>5772</v>
      </c>
      <c r="P1210" s="894" t="s">
        <v>5773</v>
      </c>
      <c r="Q1210" s="894" t="s">
        <v>5705</v>
      </c>
      <c r="R1210" s="894" t="s">
        <v>5741</v>
      </c>
      <c r="S1210" s="894" t="s">
        <v>779</v>
      </c>
      <c r="T1210" s="894" t="s">
        <v>780</v>
      </c>
      <c r="U1210" s="894" t="s">
        <v>781</v>
      </c>
      <c r="V1210" s="894" t="s">
        <v>951</v>
      </c>
      <c r="W1210" s="894" t="s">
        <v>5742</v>
      </c>
      <c r="AA1210" s="894" t="s">
        <v>1359</v>
      </c>
    </row>
    <row r="1211" spans="1:27">
      <c r="A1211" s="894" t="s">
        <v>5774</v>
      </c>
      <c r="B1211" s="894" t="s">
        <v>5775</v>
      </c>
      <c r="C1211" s="894" t="s">
        <v>5776</v>
      </c>
      <c r="D1211" s="894" t="s">
        <v>4055</v>
      </c>
      <c r="E1211" s="351">
        <v>18001.52</v>
      </c>
      <c r="F1211" s="351">
        <v>17281.46</v>
      </c>
      <c r="G1211" s="351">
        <v>720.06</v>
      </c>
      <c r="H1211" s="351">
        <v>0</v>
      </c>
      <c r="I1211" s="894" t="s">
        <v>5735</v>
      </c>
      <c r="J1211" s="894" t="s">
        <v>839</v>
      </c>
      <c r="K1211" s="894" t="s">
        <v>1357</v>
      </c>
      <c r="L1211" s="894" t="s">
        <v>1590</v>
      </c>
      <c r="M1211" s="894" t="s">
        <v>5736</v>
      </c>
      <c r="N1211" s="894" t="s">
        <v>5737</v>
      </c>
      <c r="O1211" s="894" t="s">
        <v>5777</v>
      </c>
      <c r="P1211" s="894" t="s">
        <v>5778</v>
      </c>
      <c r="Q1211" s="894" t="s">
        <v>5779</v>
      </c>
      <c r="R1211" s="894" t="s">
        <v>5741</v>
      </c>
      <c r="S1211" s="894" t="s">
        <v>779</v>
      </c>
      <c r="T1211" s="894" t="s">
        <v>780</v>
      </c>
      <c r="U1211" s="894" t="s">
        <v>781</v>
      </c>
      <c r="V1211" s="894" t="s">
        <v>951</v>
      </c>
      <c r="W1211" s="894" t="s">
        <v>5742</v>
      </c>
      <c r="AA1211" s="894" t="s">
        <v>1359</v>
      </c>
    </row>
    <row r="1212" spans="1:27">
      <c r="A1212" s="894" t="s">
        <v>5780</v>
      </c>
      <c r="B1212" s="894" t="s">
        <v>5781</v>
      </c>
      <c r="C1212" s="894" t="s">
        <v>5782</v>
      </c>
      <c r="D1212" s="894" t="s">
        <v>4055</v>
      </c>
      <c r="E1212" s="351">
        <v>1367.52</v>
      </c>
      <c r="F1212" s="351">
        <v>1312.82</v>
      </c>
      <c r="G1212" s="351">
        <v>54.7</v>
      </c>
      <c r="H1212" s="351">
        <v>0</v>
      </c>
      <c r="I1212" s="894" t="s">
        <v>5735</v>
      </c>
      <c r="J1212" s="894" t="s">
        <v>839</v>
      </c>
      <c r="K1212" s="894" t="s">
        <v>1357</v>
      </c>
      <c r="L1212" s="894" t="s">
        <v>1590</v>
      </c>
      <c r="M1212" s="894" t="s">
        <v>5736</v>
      </c>
      <c r="N1212" s="894" t="s">
        <v>5737</v>
      </c>
      <c r="O1212" s="894" t="s">
        <v>5783</v>
      </c>
      <c r="P1212" s="894" t="s">
        <v>5784</v>
      </c>
      <c r="Q1212" s="894" t="s">
        <v>5785</v>
      </c>
      <c r="R1212" s="894" t="s">
        <v>5741</v>
      </c>
      <c r="S1212" s="894" t="s">
        <v>779</v>
      </c>
      <c r="T1212" s="894" t="s">
        <v>780</v>
      </c>
      <c r="U1212" s="894" t="s">
        <v>781</v>
      </c>
      <c r="V1212" s="894" t="s">
        <v>951</v>
      </c>
      <c r="W1212" s="894" t="s">
        <v>5742</v>
      </c>
      <c r="AA1212" s="894" t="s">
        <v>1359</v>
      </c>
    </row>
    <row r="1213" spans="1:27">
      <c r="A1213" s="894" t="s">
        <v>5786</v>
      </c>
      <c r="B1213" s="894" t="s">
        <v>5787</v>
      </c>
      <c r="C1213" s="894" t="s">
        <v>5788</v>
      </c>
      <c r="D1213" s="894" t="s">
        <v>4055</v>
      </c>
      <c r="E1213" s="351">
        <v>8205.13</v>
      </c>
      <c r="F1213" s="351">
        <v>7876.92</v>
      </c>
      <c r="G1213" s="351">
        <v>328.21</v>
      </c>
      <c r="H1213" s="351">
        <v>0</v>
      </c>
      <c r="I1213" s="894" t="s">
        <v>5735</v>
      </c>
      <c r="J1213" s="894" t="s">
        <v>839</v>
      </c>
      <c r="K1213" s="894" t="s">
        <v>1357</v>
      </c>
      <c r="L1213" s="894" t="s">
        <v>1590</v>
      </c>
      <c r="M1213" s="894" t="s">
        <v>5736</v>
      </c>
      <c r="N1213" s="894" t="s">
        <v>5737</v>
      </c>
      <c r="O1213" s="894" t="s">
        <v>5789</v>
      </c>
      <c r="P1213" s="894" t="s">
        <v>5790</v>
      </c>
      <c r="Q1213" s="894" t="s">
        <v>1686</v>
      </c>
      <c r="R1213" s="894" t="s">
        <v>5741</v>
      </c>
      <c r="S1213" s="894" t="s">
        <v>779</v>
      </c>
      <c r="T1213" s="894" t="s">
        <v>780</v>
      </c>
      <c r="U1213" s="894" t="s">
        <v>781</v>
      </c>
      <c r="V1213" s="894" t="s">
        <v>951</v>
      </c>
      <c r="W1213" s="894" t="s">
        <v>5742</v>
      </c>
      <c r="AA1213" s="894" t="s">
        <v>1359</v>
      </c>
    </row>
    <row r="1214" spans="1:27">
      <c r="A1214" s="894" t="s">
        <v>5791</v>
      </c>
      <c r="B1214" s="894" t="s">
        <v>5792</v>
      </c>
      <c r="C1214" s="894" t="s">
        <v>5733</v>
      </c>
      <c r="D1214" s="894" t="s">
        <v>5734</v>
      </c>
      <c r="E1214" s="351">
        <v>50313.84</v>
      </c>
      <c r="F1214" s="351">
        <v>48301.29</v>
      </c>
      <c r="G1214" s="351">
        <v>2012.55</v>
      </c>
      <c r="H1214" s="351">
        <v>0</v>
      </c>
      <c r="I1214" s="894" t="s">
        <v>5735</v>
      </c>
      <c r="J1214" s="894" t="s">
        <v>839</v>
      </c>
      <c r="K1214" s="894" t="s">
        <v>1357</v>
      </c>
      <c r="L1214" s="894" t="s">
        <v>1590</v>
      </c>
      <c r="M1214" s="894" t="s">
        <v>5736</v>
      </c>
      <c r="N1214" s="894" t="s">
        <v>5737</v>
      </c>
      <c r="O1214" s="894" t="s">
        <v>5793</v>
      </c>
      <c r="P1214" s="894" t="s">
        <v>5794</v>
      </c>
      <c r="Q1214" s="894" t="s">
        <v>5795</v>
      </c>
      <c r="R1214" s="894" t="s">
        <v>5741</v>
      </c>
      <c r="S1214" s="894" t="s">
        <v>779</v>
      </c>
      <c r="T1214" s="894" t="s">
        <v>780</v>
      </c>
      <c r="U1214" s="894" t="s">
        <v>781</v>
      </c>
      <c r="V1214" s="894" t="s">
        <v>951</v>
      </c>
      <c r="W1214" s="894" t="s">
        <v>5742</v>
      </c>
      <c r="AA1214" s="894" t="s">
        <v>1359</v>
      </c>
    </row>
    <row r="1215" spans="1:27">
      <c r="A1215" s="894" t="s">
        <v>5796</v>
      </c>
      <c r="B1215" s="894" t="s">
        <v>5797</v>
      </c>
      <c r="C1215" s="894" t="s">
        <v>5798</v>
      </c>
      <c r="D1215" s="894" t="s">
        <v>5746</v>
      </c>
      <c r="E1215" s="351">
        <v>8974.36</v>
      </c>
      <c r="F1215" s="351">
        <v>8615.39</v>
      </c>
      <c r="G1215" s="351">
        <v>358.97</v>
      </c>
      <c r="H1215" s="351">
        <v>0</v>
      </c>
      <c r="I1215" s="894" t="s">
        <v>5735</v>
      </c>
      <c r="J1215" s="894" t="s">
        <v>839</v>
      </c>
      <c r="K1215" s="894" t="s">
        <v>1357</v>
      </c>
      <c r="L1215" s="894" t="s">
        <v>1590</v>
      </c>
      <c r="M1215" s="894" t="s">
        <v>5736</v>
      </c>
      <c r="N1215" s="894" t="s">
        <v>5737</v>
      </c>
      <c r="O1215" s="894" t="s">
        <v>5799</v>
      </c>
      <c r="P1215" s="894" t="s">
        <v>5800</v>
      </c>
      <c r="Q1215" s="894" t="s">
        <v>2400</v>
      </c>
      <c r="R1215" s="894" t="s">
        <v>5741</v>
      </c>
      <c r="S1215" s="894" t="s">
        <v>779</v>
      </c>
      <c r="T1215" s="894" t="s">
        <v>780</v>
      </c>
      <c r="U1215" s="894" t="s">
        <v>781</v>
      </c>
      <c r="V1215" s="894" t="s">
        <v>951</v>
      </c>
      <c r="W1215" s="894" t="s">
        <v>5742</v>
      </c>
      <c r="AA1215" s="894" t="s">
        <v>1359</v>
      </c>
    </row>
    <row r="1216" spans="1:27">
      <c r="A1216" s="894" t="s">
        <v>5801</v>
      </c>
      <c r="B1216" s="894" t="s">
        <v>5802</v>
      </c>
      <c r="C1216" s="894" t="s">
        <v>5803</v>
      </c>
      <c r="D1216" s="894" t="s">
        <v>5804</v>
      </c>
      <c r="E1216" s="351">
        <v>897.44</v>
      </c>
      <c r="F1216" s="351">
        <v>861.54</v>
      </c>
      <c r="G1216" s="351">
        <v>35.9</v>
      </c>
      <c r="H1216" s="351">
        <v>0</v>
      </c>
      <c r="I1216" s="894" t="s">
        <v>5735</v>
      </c>
      <c r="J1216" s="894" t="s">
        <v>839</v>
      </c>
      <c r="K1216" s="894" t="s">
        <v>1357</v>
      </c>
      <c r="L1216" s="894" t="s">
        <v>1590</v>
      </c>
      <c r="M1216" s="894" t="s">
        <v>5736</v>
      </c>
      <c r="N1216" s="894" t="s">
        <v>5737</v>
      </c>
      <c r="O1216" s="894" t="s">
        <v>5805</v>
      </c>
      <c r="P1216" s="894" t="s">
        <v>5806</v>
      </c>
      <c r="Q1216" s="894" t="s">
        <v>1477</v>
      </c>
      <c r="R1216" s="894" t="s">
        <v>5741</v>
      </c>
      <c r="S1216" s="894" t="s">
        <v>779</v>
      </c>
      <c r="T1216" s="894" t="s">
        <v>780</v>
      </c>
      <c r="U1216" s="894" t="s">
        <v>781</v>
      </c>
      <c r="V1216" s="894" t="s">
        <v>951</v>
      </c>
      <c r="W1216" s="894" t="s">
        <v>5742</v>
      </c>
      <c r="AA1216" s="894" t="s">
        <v>1359</v>
      </c>
    </row>
    <row r="1217" spans="1:27">
      <c r="A1217" s="894" t="s">
        <v>5807</v>
      </c>
      <c r="B1217" s="894" t="s">
        <v>5808</v>
      </c>
      <c r="C1217" s="894" t="s">
        <v>5809</v>
      </c>
      <c r="D1217" s="894" t="s">
        <v>5810</v>
      </c>
      <c r="E1217" s="351">
        <v>16942.61</v>
      </c>
      <c r="F1217" s="351">
        <v>16264.9</v>
      </c>
      <c r="G1217" s="351">
        <v>677.71</v>
      </c>
      <c r="H1217" s="351">
        <v>0</v>
      </c>
      <c r="I1217" s="894" t="s">
        <v>5735</v>
      </c>
      <c r="J1217" s="894" t="s">
        <v>839</v>
      </c>
      <c r="K1217" s="894" t="s">
        <v>1357</v>
      </c>
      <c r="L1217" s="894" t="s">
        <v>1590</v>
      </c>
      <c r="M1217" s="894" t="s">
        <v>5736</v>
      </c>
      <c r="N1217" s="894" t="s">
        <v>5737</v>
      </c>
      <c r="O1217" s="894" t="s">
        <v>5811</v>
      </c>
      <c r="P1217" s="894" t="s">
        <v>5812</v>
      </c>
      <c r="Q1217" s="894" t="s">
        <v>5813</v>
      </c>
      <c r="R1217" s="894" t="s">
        <v>5741</v>
      </c>
      <c r="S1217" s="894" t="s">
        <v>779</v>
      </c>
      <c r="T1217" s="894" t="s">
        <v>780</v>
      </c>
      <c r="U1217" s="894" t="s">
        <v>781</v>
      </c>
      <c r="V1217" s="894" t="s">
        <v>951</v>
      </c>
      <c r="W1217" s="894" t="s">
        <v>5742</v>
      </c>
      <c r="AA1217" s="894" t="s">
        <v>1359</v>
      </c>
    </row>
    <row r="1218" spans="1:27">
      <c r="A1218" s="894" t="s">
        <v>5814</v>
      </c>
      <c r="B1218" s="894" t="s">
        <v>5815</v>
      </c>
      <c r="C1218" s="894" t="s">
        <v>5765</v>
      </c>
      <c r="D1218" s="894" t="s">
        <v>5734</v>
      </c>
      <c r="E1218" s="351">
        <v>14477.88</v>
      </c>
      <c r="F1218" s="351">
        <v>13898.77</v>
      </c>
      <c r="G1218" s="351">
        <v>579.11</v>
      </c>
      <c r="H1218" s="351">
        <v>0</v>
      </c>
      <c r="I1218" s="894" t="s">
        <v>5735</v>
      </c>
      <c r="J1218" s="894" t="s">
        <v>839</v>
      </c>
      <c r="K1218" s="894" t="s">
        <v>1357</v>
      </c>
      <c r="L1218" s="894" t="s">
        <v>1590</v>
      </c>
      <c r="M1218" s="894" t="s">
        <v>5736</v>
      </c>
      <c r="N1218" s="894" t="s">
        <v>5737</v>
      </c>
      <c r="O1218" s="894" t="s">
        <v>5816</v>
      </c>
      <c r="P1218" s="894" t="s">
        <v>5817</v>
      </c>
      <c r="Q1218" s="894" t="s">
        <v>5818</v>
      </c>
      <c r="R1218" s="894" t="s">
        <v>5741</v>
      </c>
      <c r="S1218" s="894" t="s">
        <v>779</v>
      </c>
      <c r="T1218" s="894" t="s">
        <v>780</v>
      </c>
      <c r="U1218" s="894" t="s">
        <v>781</v>
      </c>
      <c r="V1218" s="894" t="s">
        <v>951</v>
      </c>
      <c r="W1218" s="894" t="s">
        <v>5742</v>
      </c>
      <c r="AA1218" s="894" t="s">
        <v>1359</v>
      </c>
    </row>
    <row r="1219" spans="1:27">
      <c r="A1219" s="894" t="s">
        <v>5819</v>
      </c>
      <c r="B1219" s="894" t="s">
        <v>5820</v>
      </c>
      <c r="C1219" s="894" t="s">
        <v>5821</v>
      </c>
      <c r="D1219" s="894" t="s">
        <v>4055</v>
      </c>
      <c r="E1219" s="351">
        <v>2564.1</v>
      </c>
      <c r="F1219" s="351">
        <v>2461.54</v>
      </c>
      <c r="G1219" s="351">
        <v>102.56</v>
      </c>
      <c r="H1219" s="351">
        <v>0</v>
      </c>
      <c r="I1219" s="894" t="s">
        <v>5735</v>
      </c>
      <c r="J1219" s="894" t="s">
        <v>839</v>
      </c>
      <c r="K1219" s="894" t="s">
        <v>1357</v>
      </c>
      <c r="L1219" s="894" t="s">
        <v>1590</v>
      </c>
      <c r="M1219" s="894" t="s">
        <v>5736</v>
      </c>
      <c r="N1219" s="894" t="s">
        <v>5737</v>
      </c>
      <c r="O1219" s="894" t="s">
        <v>5822</v>
      </c>
      <c r="P1219" s="894" t="s">
        <v>5823</v>
      </c>
      <c r="Q1219" s="894" t="s">
        <v>1725</v>
      </c>
      <c r="R1219" s="894" t="s">
        <v>5741</v>
      </c>
      <c r="S1219" s="894" t="s">
        <v>779</v>
      </c>
      <c r="T1219" s="894" t="s">
        <v>780</v>
      </c>
      <c r="U1219" s="894" t="s">
        <v>781</v>
      </c>
      <c r="V1219" s="894" t="s">
        <v>951</v>
      </c>
      <c r="W1219" s="894" t="s">
        <v>5742</v>
      </c>
      <c r="AA1219" s="894" t="s">
        <v>1359</v>
      </c>
    </row>
    <row r="1220" spans="1:27">
      <c r="A1220" s="894" t="s">
        <v>5824</v>
      </c>
      <c r="B1220" s="894" t="s">
        <v>5825</v>
      </c>
      <c r="C1220" s="894" t="s">
        <v>5826</v>
      </c>
      <c r="D1220" s="894" t="s">
        <v>4055</v>
      </c>
      <c r="E1220" s="351">
        <v>27531.74</v>
      </c>
      <c r="F1220" s="351">
        <v>26430.47</v>
      </c>
      <c r="G1220" s="351">
        <v>1101.27</v>
      </c>
      <c r="H1220" s="351">
        <v>0</v>
      </c>
      <c r="I1220" s="894" t="s">
        <v>5735</v>
      </c>
      <c r="J1220" s="894" t="s">
        <v>839</v>
      </c>
      <c r="K1220" s="894" t="s">
        <v>1357</v>
      </c>
      <c r="L1220" s="894" t="s">
        <v>1590</v>
      </c>
      <c r="M1220" s="894" t="s">
        <v>5736</v>
      </c>
      <c r="N1220" s="894" t="s">
        <v>5737</v>
      </c>
      <c r="O1220" s="894" t="s">
        <v>5827</v>
      </c>
      <c r="P1220" s="894" t="s">
        <v>5828</v>
      </c>
      <c r="Q1220" s="894" t="s">
        <v>5829</v>
      </c>
      <c r="R1220" s="894" t="s">
        <v>5741</v>
      </c>
      <c r="S1220" s="894" t="s">
        <v>779</v>
      </c>
      <c r="T1220" s="894" t="s">
        <v>780</v>
      </c>
      <c r="U1220" s="894" t="s">
        <v>781</v>
      </c>
      <c r="V1220" s="894" t="s">
        <v>951</v>
      </c>
      <c r="W1220" s="894" t="s">
        <v>5742</v>
      </c>
      <c r="AA1220" s="894" t="s">
        <v>1359</v>
      </c>
    </row>
    <row r="1221" spans="1:27">
      <c r="A1221" s="894" t="s">
        <v>5830</v>
      </c>
      <c r="B1221" s="894" t="s">
        <v>5831</v>
      </c>
      <c r="C1221" s="894" t="s">
        <v>5832</v>
      </c>
      <c r="D1221" s="894" t="s">
        <v>4055</v>
      </c>
      <c r="E1221" s="351">
        <v>5470.09</v>
      </c>
      <c r="F1221" s="351">
        <v>5251.29</v>
      </c>
      <c r="G1221" s="351">
        <v>218.8</v>
      </c>
      <c r="H1221" s="351">
        <v>0</v>
      </c>
      <c r="I1221" s="894" t="s">
        <v>5735</v>
      </c>
      <c r="J1221" s="894" t="s">
        <v>839</v>
      </c>
      <c r="K1221" s="894" t="s">
        <v>1357</v>
      </c>
      <c r="L1221" s="894" t="s">
        <v>1590</v>
      </c>
      <c r="M1221" s="894" t="s">
        <v>5736</v>
      </c>
      <c r="N1221" s="894" t="s">
        <v>5737</v>
      </c>
      <c r="O1221" s="894" t="s">
        <v>5833</v>
      </c>
      <c r="P1221" s="894" t="s">
        <v>5834</v>
      </c>
      <c r="Q1221" s="894" t="s">
        <v>5835</v>
      </c>
      <c r="R1221" s="894" t="s">
        <v>5741</v>
      </c>
      <c r="S1221" s="894" t="s">
        <v>779</v>
      </c>
      <c r="T1221" s="894" t="s">
        <v>780</v>
      </c>
      <c r="U1221" s="894" t="s">
        <v>781</v>
      </c>
      <c r="V1221" s="894" t="s">
        <v>951</v>
      </c>
      <c r="W1221" s="894" t="s">
        <v>5742</v>
      </c>
      <c r="AA1221" s="894" t="s">
        <v>1359</v>
      </c>
    </row>
    <row r="1222" spans="1:27">
      <c r="A1222" s="894" t="s">
        <v>5836</v>
      </c>
      <c r="B1222" s="894" t="s">
        <v>5837</v>
      </c>
      <c r="C1222" s="894" t="s">
        <v>5838</v>
      </c>
      <c r="D1222" s="894" t="s">
        <v>4055</v>
      </c>
      <c r="E1222" s="351">
        <v>17154.39</v>
      </c>
      <c r="F1222" s="351">
        <v>16468.21</v>
      </c>
      <c r="G1222" s="351">
        <v>686.18</v>
      </c>
      <c r="H1222" s="351">
        <v>0</v>
      </c>
      <c r="I1222" s="894" t="s">
        <v>5735</v>
      </c>
      <c r="J1222" s="894" t="s">
        <v>839</v>
      </c>
      <c r="K1222" s="894" t="s">
        <v>1357</v>
      </c>
      <c r="L1222" s="894" t="s">
        <v>1590</v>
      </c>
      <c r="M1222" s="894" t="s">
        <v>5736</v>
      </c>
      <c r="N1222" s="894" t="s">
        <v>5737</v>
      </c>
      <c r="O1222" s="894" t="s">
        <v>5839</v>
      </c>
      <c r="P1222" s="894" t="s">
        <v>5840</v>
      </c>
      <c r="Q1222" s="894" t="s">
        <v>5841</v>
      </c>
      <c r="R1222" s="894" t="s">
        <v>5741</v>
      </c>
      <c r="S1222" s="894" t="s">
        <v>779</v>
      </c>
      <c r="T1222" s="894" t="s">
        <v>780</v>
      </c>
      <c r="U1222" s="894" t="s">
        <v>781</v>
      </c>
      <c r="V1222" s="894" t="s">
        <v>951</v>
      </c>
      <c r="W1222" s="894" t="s">
        <v>5742</v>
      </c>
      <c r="AA1222" s="894" t="s">
        <v>1359</v>
      </c>
    </row>
    <row r="1223" spans="1:27">
      <c r="A1223" s="894" t="s">
        <v>5842</v>
      </c>
      <c r="B1223" s="894" t="s">
        <v>5843</v>
      </c>
      <c r="C1223" s="894" t="s">
        <v>5844</v>
      </c>
      <c r="D1223" s="894" t="s">
        <v>5845</v>
      </c>
      <c r="E1223" s="351">
        <v>3846.15</v>
      </c>
      <c r="F1223" s="351">
        <v>3692.3</v>
      </c>
      <c r="G1223" s="351">
        <v>153.85</v>
      </c>
      <c r="H1223" s="351">
        <v>0</v>
      </c>
      <c r="I1223" s="894" t="s">
        <v>5735</v>
      </c>
      <c r="J1223" s="894" t="s">
        <v>839</v>
      </c>
      <c r="K1223" s="894" t="s">
        <v>1357</v>
      </c>
      <c r="L1223" s="894" t="s">
        <v>1590</v>
      </c>
      <c r="M1223" s="894" t="s">
        <v>5736</v>
      </c>
      <c r="N1223" s="894" t="s">
        <v>5737</v>
      </c>
      <c r="O1223" s="894" t="s">
        <v>5846</v>
      </c>
      <c r="P1223" s="894" t="s">
        <v>5847</v>
      </c>
      <c r="Q1223" s="894" t="s">
        <v>1173</v>
      </c>
      <c r="R1223" s="894" t="s">
        <v>5741</v>
      </c>
      <c r="S1223" s="894" t="s">
        <v>779</v>
      </c>
      <c r="T1223" s="894" t="s">
        <v>780</v>
      </c>
      <c r="U1223" s="894" t="s">
        <v>781</v>
      </c>
      <c r="V1223" s="894" t="s">
        <v>951</v>
      </c>
      <c r="W1223" s="894" t="s">
        <v>5742</v>
      </c>
      <c r="AA1223" s="894" t="s">
        <v>1359</v>
      </c>
    </row>
    <row r="1224" spans="1:27">
      <c r="A1224" s="894" t="s">
        <v>5848</v>
      </c>
      <c r="B1224" s="894" t="s">
        <v>5849</v>
      </c>
      <c r="C1224" s="894" t="s">
        <v>5850</v>
      </c>
      <c r="D1224" s="894" t="s">
        <v>4055</v>
      </c>
      <c r="E1224" s="351">
        <v>21178.27</v>
      </c>
      <c r="F1224" s="351">
        <v>20331.14</v>
      </c>
      <c r="G1224" s="351">
        <v>847.13</v>
      </c>
      <c r="H1224" s="351">
        <v>0</v>
      </c>
      <c r="I1224" s="894" t="s">
        <v>5735</v>
      </c>
      <c r="J1224" s="894" t="s">
        <v>839</v>
      </c>
      <c r="K1224" s="894" t="s">
        <v>1357</v>
      </c>
      <c r="L1224" s="894" t="s">
        <v>1590</v>
      </c>
      <c r="M1224" s="894" t="s">
        <v>5736</v>
      </c>
      <c r="N1224" s="894" t="s">
        <v>5737</v>
      </c>
      <c r="O1224" s="894" t="s">
        <v>5851</v>
      </c>
      <c r="P1224" s="894" t="s">
        <v>5852</v>
      </c>
      <c r="Q1224" s="894" t="s">
        <v>5853</v>
      </c>
      <c r="R1224" s="894" t="s">
        <v>5741</v>
      </c>
      <c r="S1224" s="894" t="s">
        <v>779</v>
      </c>
      <c r="T1224" s="894" t="s">
        <v>780</v>
      </c>
      <c r="U1224" s="894" t="s">
        <v>781</v>
      </c>
      <c r="V1224" s="894" t="s">
        <v>951</v>
      </c>
      <c r="W1224" s="894" t="s">
        <v>5742</v>
      </c>
      <c r="AA1224" s="894" t="s">
        <v>1359</v>
      </c>
    </row>
    <row r="1225" spans="1:27">
      <c r="A1225" s="894" t="s">
        <v>5854</v>
      </c>
      <c r="B1225" s="894" t="s">
        <v>5855</v>
      </c>
      <c r="C1225" s="894" t="s">
        <v>5856</v>
      </c>
      <c r="D1225" s="894" t="s">
        <v>5857</v>
      </c>
      <c r="E1225" s="351">
        <v>120512.82</v>
      </c>
      <c r="F1225" s="351">
        <v>115692.31</v>
      </c>
      <c r="G1225" s="351">
        <v>4820.51</v>
      </c>
      <c r="H1225" s="351">
        <v>0</v>
      </c>
      <c r="I1225" s="894" t="s">
        <v>5858</v>
      </c>
      <c r="J1225" s="894" t="s">
        <v>839</v>
      </c>
      <c r="K1225" s="894" t="s">
        <v>1025</v>
      </c>
      <c r="L1225" s="894" t="s">
        <v>958</v>
      </c>
      <c r="M1225" s="894" t="s">
        <v>5859</v>
      </c>
      <c r="N1225" s="894" t="s">
        <v>5860</v>
      </c>
      <c r="O1225" s="894" t="s">
        <v>777</v>
      </c>
      <c r="P1225" s="894" t="s">
        <v>5861</v>
      </c>
      <c r="Q1225" s="894" t="s">
        <v>5862</v>
      </c>
      <c r="R1225" s="894" t="s">
        <v>839</v>
      </c>
      <c r="S1225" s="894" t="s">
        <v>779</v>
      </c>
      <c r="T1225" s="894" t="s">
        <v>780</v>
      </c>
      <c r="U1225" s="894" t="s">
        <v>781</v>
      </c>
      <c r="V1225" s="894" t="s">
        <v>951</v>
      </c>
      <c r="W1225" s="894" t="s">
        <v>5858</v>
      </c>
      <c r="X1225" s="894" t="s">
        <v>5863</v>
      </c>
      <c r="AA1225" s="894" t="s">
        <v>1029</v>
      </c>
    </row>
    <row r="1226" spans="1:27">
      <c r="A1226" s="894" t="s">
        <v>5864</v>
      </c>
      <c r="B1226" s="894" t="s">
        <v>5865</v>
      </c>
      <c r="C1226" s="894" t="s">
        <v>5856</v>
      </c>
      <c r="D1226" s="894" t="s">
        <v>5857</v>
      </c>
      <c r="E1226" s="351">
        <v>120512.82</v>
      </c>
      <c r="F1226" s="351">
        <v>115692.31</v>
      </c>
      <c r="G1226" s="351">
        <v>4820.51</v>
      </c>
      <c r="H1226" s="351">
        <v>0</v>
      </c>
      <c r="I1226" s="894" t="s">
        <v>5858</v>
      </c>
      <c r="J1226" s="894" t="s">
        <v>839</v>
      </c>
      <c r="K1226" s="894" t="s">
        <v>1025</v>
      </c>
      <c r="L1226" s="894" t="s">
        <v>958</v>
      </c>
      <c r="M1226" s="894" t="s">
        <v>5859</v>
      </c>
      <c r="N1226" s="894" t="s">
        <v>5860</v>
      </c>
      <c r="O1226" s="894" t="s">
        <v>777</v>
      </c>
      <c r="P1226" s="894" t="s">
        <v>5861</v>
      </c>
      <c r="Q1226" s="894" t="s">
        <v>5862</v>
      </c>
      <c r="R1226" s="894" t="s">
        <v>839</v>
      </c>
      <c r="S1226" s="894" t="s">
        <v>779</v>
      </c>
      <c r="T1226" s="894" t="s">
        <v>780</v>
      </c>
      <c r="U1226" s="894" t="s">
        <v>781</v>
      </c>
      <c r="V1226" s="894" t="s">
        <v>951</v>
      </c>
      <c r="W1226" s="894" t="s">
        <v>5858</v>
      </c>
      <c r="X1226" s="894" t="s">
        <v>5863</v>
      </c>
      <c r="AA1226" s="894" t="s">
        <v>1029</v>
      </c>
    </row>
    <row r="1227" spans="1:27">
      <c r="A1227" s="894" t="s">
        <v>5866</v>
      </c>
      <c r="B1227" s="894" t="s">
        <v>5867</v>
      </c>
      <c r="C1227" s="894" t="s">
        <v>5868</v>
      </c>
      <c r="D1227" s="894" t="s">
        <v>4449</v>
      </c>
      <c r="E1227" s="351">
        <v>11965.81</v>
      </c>
      <c r="F1227" s="351">
        <v>11487.18</v>
      </c>
      <c r="G1227" s="351">
        <v>478.63</v>
      </c>
      <c r="H1227" s="351">
        <v>0</v>
      </c>
      <c r="I1227" s="894" t="s">
        <v>5858</v>
      </c>
      <c r="J1227" s="894" t="s">
        <v>839</v>
      </c>
      <c r="K1227" s="894" t="s">
        <v>4926</v>
      </c>
      <c r="L1227" s="894" t="s">
        <v>958</v>
      </c>
      <c r="M1227" s="894" t="s">
        <v>5398</v>
      </c>
      <c r="N1227" s="894" t="s">
        <v>5869</v>
      </c>
      <c r="O1227" s="894" t="s">
        <v>777</v>
      </c>
      <c r="P1227" s="894" t="s">
        <v>5870</v>
      </c>
      <c r="Q1227" s="894" t="s">
        <v>3060</v>
      </c>
      <c r="R1227" s="894" t="s">
        <v>839</v>
      </c>
      <c r="S1227" s="894" t="s">
        <v>779</v>
      </c>
      <c r="T1227" s="894" t="s">
        <v>780</v>
      </c>
      <c r="U1227" s="894" t="s">
        <v>781</v>
      </c>
      <c r="V1227" s="894" t="s">
        <v>951</v>
      </c>
      <c r="W1227" s="894" t="s">
        <v>5858</v>
      </c>
      <c r="X1227" s="894" t="s">
        <v>5871</v>
      </c>
      <c r="AA1227" s="894" t="s">
        <v>4930</v>
      </c>
    </row>
    <row r="1228" spans="1:27">
      <c r="A1228" s="894" t="s">
        <v>5872</v>
      </c>
      <c r="B1228" s="894" t="s">
        <v>5873</v>
      </c>
      <c r="C1228" s="894" t="s">
        <v>5874</v>
      </c>
      <c r="D1228" s="894" t="s">
        <v>5875</v>
      </c>
      <c r="E1228" s="351">
        <v>56410.26</v>
      </c>
      <c r="F1228" s="351">
        <v>54153.85</v>
      </c>
      <c r="G1228" s="351">
        <v>2256.41</v>
      </c>
      <c r="H1228" s="351">
        <v>0</v>
      </c>
      <c r="I1228" s="894" t="s">
        <v>5858</v>
      </c>
      <c r="J1228" s="894" t="s">
        <v>839</v>
      </c>
      <c r="K1228" s="894" t="s">
        <v>4926</v>
      </c>
      <c r="L1228" s="894" t="s">
        <v>958</v>
      </c>
      <c r="M1228" s="894" t="s">
        <v>5398</v>
      </c>
      <c r="N1228" s="894" t="s">
        <v>5869</v>
      </c>
      <c r="O1228" s="894" t="s">
        <v>777</v>
      </c>
      <c r="P1228" s="894" t="s">
        <v>5876</v>
      </c>
      <c r="Q1228" s="894" t="s">
        <v>5877</v>
      </c>
      <c r="R1228" s="894" t="s">
        <v>839</v>
      </c>
      <c r="S1228" s="894" t="s">
        <v>779</v>
      </c>
      <c r="T1228" s="894" t="s">
        <v>780</v>
      </c>
      <c r="U1228" s="894" t="s">
        <v>781</v>
      </c>
      <c r="V1228" s="894" t="s">
        <v>951</v>
      </c>
      <c r="W1228" s="894" t="s">
        <v>5858</v>
      </c>
      <c r="X1228" s="894" t="s">
        <v>5871</v>
      </c>
      <c r="AA1228" s="894" t="s">
        <v>4930</v>
      </c>
    </row>
    <row r="1229" spans="1:27">
      <c r="A1229" s="894" t="s">
        <v>5878</v>
      </c>
      <c r="B1229" s="894" t="s">
        <v>5879</v>
      </c>
      <c r="C1229" s="894" t="s">
        <v>5880</v>
      </c>
      <c r="D1229" s="894" t="s">
        <v>5875</v>
      </c>
      <c r="E1229" s="351">
        <v>66666.67</v>
      </c>
      <c r="F1229" s="351">
        <v>64000</v>
      </c>
      <c r="G1229" s="351">
        <v>2666.67</v>
      </c>
      <c r="H1229" s="351">
        <v>0</v>
      </c>
      <c r="I1229" s="894" t="s">
        <v>5858</v>
      </c>
      <c r="J1229" s="894" t="s">
        <v>839</v>
      </c>
      <c r="K1229" s="894" t="s">
        <v>4926</v>
      </c>
      <c r="L1229" s="894" t="s">
        <v>958</v>
      </c>
      <c r="M1229" s="894" t="s">
        <v>5398</v>
      </c>
      <c r="N1229" s="894" t="s">
        <v>5869</v>
      </c>
      <c r="O1229" s="894" t="s">
        <v>777</v>
      </c>
      <c r="P1229" s="894" t="s">
        <v>5881</v>
      </c>
      <c r="Q1229" s="894" t="s">
        <v>1225</v>
      </c>
      <c r="R1229" s="894" t="s">
        <v>839</v>
      </c>
      <c r="S1229" s="894" t="s">
        <v>779</v>
      </c>
      <c r="T1229" s="894" t="s">
        <v>780</v>
      </c>
      <c r="U1229" s="894" t="s">
        <v>781</v>
      </c>
      <c r="V1229" s="894" t="s">
        <v>951</v>
      </c>
      <c r="W1229" s="894" t="s">
        <v>5858</v>
      </c>
      <c r="X1229" s="894" t="s">
        <v>5871</v>
      </c>
      <c r="AA1229" s="894" t="s">
        <v>4930</v>
      </c>
    </row>
    <row r="1230" spans="1:27">
      <c r="A1230" s="894" t="s">
        <v>5882</v>
      </c>
      <c r="B1230" s="894" t="s">
        <v>5883</v>
      </c>
      <c r="C1230" s="894" t="s">
        <v>5884</v>
      </c>
      <c r="D1230" s="894" t="s">
        <v>5885</v>
      </c>
      <c r="E1230" s="351">
        <v>1965.81</v>
      </c>
      <c r="F1230" s="351">
        <v>1887.18</v>
      </c>
      <c r="G1230" s="351">
        <v>78.63</v>
      </c>
      <c r="H1230" s="351">
        <v>0</v>
      </c>
      <c r="I1230" s="894" t="s">
        <v>5858</v>
      </c>
      <c r="J1230" s="894" t="s">
        <v>839</v>
      </c>
      <c r="K1230" s="894" t="s">
        <v>4946</v>
      </c>
      <c r="L1230" s="894" t="s">
        <v>958</v>
      </c>
      <c r="M1230" s="894" t="s">
        <v>5382</v>
      </c>
      <c r="N1230" s="894" t="s">
        <v>5869</v>
      </c>
      <c r="O1230" s="894" t="s">
        <v>777</v>
      </c>
      <c r="P1230" s="894" t="s">
        <v>5886</v>
      </c>
      <c r="Q1230" s="894" t="s">
        <v>5887</v>
      </c>
      <c r="R1230" s="894" t="s">
        <v>839</v>
      </c>
      <c r="S1230" s="894" t="s">
        <v>779</v>
      </c>
      <c r="T1230" s="894" t="s">
        <v>780</v>
      </c>
      <c r="U1230" s="894" t="s">
        <v>781</v>
      </c>
      <c r="V1230" s="894" t="s">
        <v>951</v>
      </c>
      <c r="W1230" s="894" t="s">
        <v>5858</v>
      </c>
      <c r="X1230" s="894" t="s">
        <v>5871</v>
      </c>
      <c r="AA1230" s="894" t="s">
        <v>4948</v>
      </c>
    </row>
    <row r="1231" spans="1:27">
      <c r="A1231" s="894" t="s">
        <v>5888</v>
      </c>
      <c r="B1231" s="894" t="s">
        <v>5889</v>
      </c>
      <c r="C1231" s="894" t="s">
        <v>5884</v>
      </c>
      <c r="D1231" s="894" t="s">
        <v>5885</v>
      </c>
      <c r="E1231" s="351">
        <v>1965.83</v>
      </c>
      <c r="F1231" s="351">
        <v>1887.2</v>
      </c>
      <c r="G1231" s="351">
        <v>78.63</v>
      </c>
      <c r="H1231" s="351">
        <v>0</v>
      </c>
      <c r="I1231" s="894" t="s">
        <v>5858</v>
      </c>
      <c r="J1231" s="894" t="s">
        <v>839</v>
      </c>
      <c r="K1231" s="894" t="s">
        <v>4946</v>
      </c>
      <c r="L1231" s="894" t="s">
        <v>958</v>
      </c>
      <c r="M1231" s="894" t="s">
        <v>5382</v>
      </c>
      <c r="N1231" s="894" t="s">
        <v>5869</v>
      </c>
      <c r="O1231" s="894" t="s">
        <v>777</v>
      </c>
      <c r="P1231" s="894" t="s">
        <v>5890</v>
      </c>
      <c r="Q1231" s="894" t="s">
        <v>5887</v>
      </c>
      <c r="R1231" s="894" t="s">
        <v>839</v>
      </c>
      <c r="S1231" s="894" t="s">
        <v>779</v>
      </c>
      <c r="T1231" s="894" t="s">
        <v>780</v>
      </c>
      <c r="U1231" s="894" t="s">
        <v>781</v>
      </c>
      <c r="V1231" s="894" t="s">
        <v>951</v>
      </c>
      <c r="W1231" s="894" t="s">
        <v>5858</v>
      </c>
      <c r="X1231" s="894" t="s">
        <v>5871</v>
      </c>
      <c r="AA1231" s="894" t="s">
        <v>4948</v>
      </c>
    </row>
    <row r="1232" spans="1:27">
      <c r="A1232" s="894" t="s">
        <v>5891</v>
      </c>
      <c r="B1232" s="894" t="s">
        <v>5892</v>
      </c>
      <c r="C1232" s="894" t="s">
        <v>5884</v>
      </c>
      <c r="D1232" s="894" t="s">
        <v>5885</v>
      </c>
      <c r="E1232" s="351">
        <v>1965.81</v>
      </c>
      <c r="F1232" s="351">
        <v>1887.18</v>
      </c>
      <c r="G1232" s="351">
        <v>78.63</v>
      </c>
      <c r="H1232" s="351">
        <v>0</v>
      </c>
      <c r="I1232" s="894" t="s">
        <v>5858</v>
      </c>
      <c r="J1232" s="894" t="s">
        <v>839</v>
      </c>
      <c r="K1232" s="894" t="s">
        <v>4946</v>
      </c>
      <c r="L1232" s="894" t="s">
        <v>958</v>
      </c>
      <c r="M1232" s="894" t="s">
        <v>5382</v>
      </c>
      <c r="N1232" s="894" t="s">
        <v>5869</v>
      </c>
      <c r="O1232" s="894" t="s">
        <v>777</v>
      </c>
      <c r="P1232" s="894" t="s">
        <v>5886</v>
      </c>
      <c r="Q1232" s="894" t="s">
        <v>5887</v>
      </c>
      <c r="R1232" s="894" t="s">
        <v>839</v>
      </c>
      <c r="S1232" s="894" t="s">
        <v>779</v>
      </c>
      <c r="T1232" s="894" t="s">
        <v>780</v>
      </c>
      <c r="U1232" s="894" t="s">
        <v>781</v>
      </c>
      <c r="V1232" s="894" t="s">
        <v>951</v>
      </c>
      <c r="W1232" s="894" t="s">
        <v>5858</v>
      </c>
      <c r="X1232" s="894" t="s">
        <v>5871</v>
      </c>
      <c r="AA1232" s="894" t="s">
        <v>4948</v>
      </c>
    </row>
    <row r="1233" spans="1:27">
      <c r="A1233" s="894" t="s">
        <v>5893</v>
      </c>
      <c r="B1233" s="894" t="s">
        <v>5894</v>
      </c>
      <c r="C1233" s="894" t="s">
        <v>5884</v>
      </c>
      <c r="D1233" s="894" t="s">
        <v>5885</v>
      </c>
      <c r="E1233" s="351">
        <v>1965.81</v>
      </c>
      <c r="F1233" s="351">
        <v>1887.18</v>
      </c>
      <c r="G1233" s="351">
        <v>78.63</v>
      </c>
      <c r="H1233" s="351">
        <v>0</v>
      </c>
      <c r="I1233" s="894" t="s">
        <v>5858</v>
      </c>
      <c r="J1233" s="894" t="s">
        <v>839</v>
      </c>
      <c r="K1233" s="894" t="s">
        <v>4946</v>
      </c>
      <c r="L1233" s="894" t="s">
        <v>958</v>
      </c>
      <c r="M1233" s="894" t="s">
        <v>5382</v>
      </c>
      <c r="N1233" s="894" t="s">
        <v>5869</v>
      </c>
      <c r="O1233" s="894" t="s">
        <v>777</v>
      </c>
      <c r="P1233" s="894" t="s">
        <v>5886</v>
      </c>
      <c r="Q1233" s="894" t="s">
        <v>5887</v>
      </c>
      <c r="R1233" s="894" t="s">
        <v>839</v>
      </c>
      <c r="S1233" s="894" t="s">
        <v>779</v>
      </c>
      <c r="T1233" s="894" t="s">
        <v>780</v>
      </c>
      <c r="U1233" s="894" t="s">
        <v>781</v>
      </c>
      <c r="V1233" s="894" t="s">
        <v>951</v>
      </c>
      <c r="W1233" s="894" t="s">
        <v>5858</v>
      </c>
      <c r="X1233" s="894" t="s">
        <v>5871</v>
      </c>
      <c r="AA1233" s="894" t="s">
        <v>4948</v>
      </c>
    </row>
    <row r="1234" spans="1:27">
      <c r="A1234" s="894" t="s">
        <v>5895</v>
      </c>
      <c r="B1234" s="894" t="s">
        <v>5896</v>
      </c>
      <c r="C1234" s="894" t="s">
        <v>5884</v>
      </c>
      <c r="D1234" s="894" t="s">
        <v>5885</v>
      </c>
      <c r="E1234" s="351">
        <v>1965.81</v>
      </c>
      <c r="F1234" s="351">
        <v>1887.18</v>
      </c>
      <c r="G1234" s="351">
        <v>78.63</v>
      </c>
      <c r="H1234" s="351">
        <v>0</v>
      </c>
      <c r="I1234" s="894" t="s">
        <v>5858</v>
      </c>
      <c r="J1234" s="894" t="s">
        <v>839</v>
      </c>
      <c r="K1234" s="894" t="s">
        <v>4946</v>
      </c>
      <c r="L1234" s="894" t="s">
        <v>958</v>
      </c>
      <c r="M1234" s="894" t="s">
        <v>5382</v>
      </c>
      <c r="N1234" s="894" t="s">
        <v>5869</v>
      </c>
      <c r="O1234" s="894" t="s">
        <v>777</v>
      </c>
      <c r="P1234" s="894" t="s">
        <v>5886</v>
      </c>
      <c r="Q1234" s="894" t="s">
        <v>5887</v>
      </c>
      <c r="R1234" s="894" t="s">
        <v>839</v>
      </c>
      <c r="S1234" s="894" t="s">
        <v>779</v>
      </c>
      <c r="T1234" s="894" t="s">
        <v>780</v>
      </c>
      <c r="U1234" s="894" t="s">
        <v>781</v>
      </c>
      <c r="V1234" s="894" t="s">
        <v>951</v>
      </c>
      <c r="W1234" s="894" t="s">
        <v>5858</v>
      </c>
      <c r="X1234" s="894" t="s">
        <v>5871</v>
      </c>
      <c r="AA1234" s="894" t="s">
        <v>4948</v>
      </c>
    </row>
    <row r="1235" spans="1:27">
      <c r="A1235" s="894" t="s">
        <v>5897</v>
      </c>
      <c r="B1235" s="894" t="s">
        <v>5898</v>
      </c>
      <c r="C1235" s="894" t="s">
        <v>5884</v>
      </c>
      <c r="D1235" s="894" t="s">
        <v>5885</v>
      </c>
      <c r="E1235" s="351">
        <v>1965.81</v>
      </c>
      <c r="F1235" s="351">
        <v>1887.18</v>
      </c>
      <c r="G1235" s="351">
        <v>78.63</v>
      </c>
      <c r="H1235" s="351">
        <v>0</v>
      </c>
      <c r="I1235" s="894" t="s">
        <v>5858</v>
      </c>
      <c r="J1235" s="894" t="s">
        <v>839</v>
      </c>
      <c r="K1235" s="894" t="s">
        <v>4946</v>
      </c>
      <c r="L1235" s="894" t="s">
        <v>958</v>
      </c>
      <c r="M1235" s="894" t="s">
        <v>5382</v>
      </c>
      <c r="N1235" s="894" t="s">
        <v>5869</v>
      </c>
      <c r="O1235" s="894" t="s">
        <v>777</v>
      </c>
      <c r="P1235" s="894" t="s">
        <v>5886</v>
      </c>
      <c r="Q1235" s="894" t="s">
        <v>5887</v>
      </c>
      <c r="R1235" s="894" t="s">
        <v>839</v>
      </c>
      <c r="S1235" s="894" t="s">
        <v>779</v>
      </c>
      <c r="T1235" s="894" t="s">
        <v>780</v>
      </c>
      <c r="U1235" s="894" t="s">
        <v>781</v>
      </c>
      <c r="V1235" s="894" t="s">
        <v>951</v>
      </c>
      <c r="W1235" s="894" t="s">
        <v>5858</v>
      </c>
      <c r="X1235" s="894" t="s">
        <v>5871</v>
      </c>
      <c r="AA1235" s="894" t="s">
        <v>4948</v>
      </c>
    </row>
    <row r="1236" spans="1:27">
      <c r="A1236" s="894" t="s">
        <v>5899</v>
      </c>
      <c r="B1236" s="894" t="s">
        <v>5900</v>
      </c>
      <c r="C1236" s="894" t="s">
        <v>5884</v>
      </c>
      <c r="D1236" s="894" t="s">
        <v>5885</v>
      </c>
      <c r="E1236" s="351">
        <v>1965.81</v>
      </c>
      <c r="F1236" s="351">
        <v>1887.18</v>
      </c>
      <c r="G1236" s="351">
        <v>78.63</v>
      </c>
      <c r="H1236" s="351">
        <v>0</v>
      </c>
      <c r="I1236" s="894" t="s">
        <v>5858</v>
      </c>
      <c r="J1236" s="894" t="s">
        <v>839</v>
      </c>
      <c r="K1236" s="894" t="s">
        <v>4946</v>
      </c>
      <c r="L1236" s="894" t="s">
        <v>958</v>
      </c>
      <c r="M1236" s="894" t="s">
        <v>5382</v>
      </c>
      <c r="N1236" s="894" t="s">
        <v>5869</v>
      </c>
      <c r="O1236" s="894" t="s">
        <v>777</v>
      </c>
      <c r="P1236" s="894" t="s">
        <v>5886</v>
      </c>
      <c r="Q1236" s="894" t="s">
        <v>5887</v>
      </c>
      <c r="R1236" s="894" t="s">
        <v>839</v>
      </c>
      <c r="S1236" s="894" t="s">
        <v>779</v>
      </c>
      <c r="T1236" s="894" t="s">
        <v>780</v>
      </c>
      <c r="U1236" s="894" t="s">
        <v>781</v>
      </c>
      <c r="V1236" s="894" t="s">
        <v>951</v>
      </c>
      <c r="W1236" s="894" t="s">
        <v>5858</v>
      </c>
      <c r="X1236" s="894" t="s">
        <v>5871</v>
      </c>
      <c r="AA1236" s="894" t="s">
        <v>4948</v>
      </c>
    </row>
    <row r="1237" spans="1:27">
      <c r="A1237" s="894" t="s">
        <v>5901</v>
      </c>
      <c r="B1237" s="894" t="s">
        <v>5902</v>
      </c>
      <c r="C1237" s="894" t="s">
        <v>5884</v>
      </c>
      <c r="D1237" s="894" t="s">
        <v>5885</v>
      </c>
      <c r="E1237" s="351">
        <v>1965.81</v>
      </c>
      <c r="F1237" s="351">
        <v>1887.18</v>
      </c>
      <c r="G1237" s="351">
        <v>78.63</v>
      </c>
      <c r="H1237" s="351">
        <v>0</v>
      </c>
      <c r="I1237" s="894" t="s">
        <v>5858</v>
      </c>
      <c r="J1237" s="894" t="s">
        <v>839</v>
      </c>
      <c r="K1237" s="894" t="s">
        <v>4946</v>
      </c>
      <c r="L1237" s="894" t="s">
        <v>958</v>
      </c>
      <c r="M1237" s="894" t="s">
        <v>5382</v>
      </c>
      <c r="N1237" s="894" t="s">
        <v>5869</v>
      </c>
      <c r="O1237" s="894" t="s">
        <v>777</v>
      </c>
      <c r="P1237" s="894" t="s">
        <v>5886</v>
      </c>
      <c r="Q1237" s="894" t="s">
        <v>5887</v>
      </c>
      <c r="R1237" s="894" t="s">
        <v>839</v>
      </c>
      <c r="S1237" s="894" t="s">
        <v>779</v>
      </c>
      <c r="T1237" s="894" t="s">
        <v>780</v>
      </c>
      <c r="U1237" s="894" t="s">
        <v>781</v>
      </c>
      <c r="V1237" s="894" t="s">
        <v>951</v>
      </c>
      <c r="W1237" s="894" t="s">
        <v>5858</v>
      </c>
      <c r="X1237" s="894" t="s">
        <v>5871</v>
      </c>
      <c r="AA1237" s="894" t="s">
        <v>4948</v>
      </c>
    </row>
    <row r="1238" spans="1:27">
      <c r="A1238" s="894" t="s">
        <v>5903</v>
      </c>
      <c r="B1238" s="894" t="s">
        <v>5904</v>
      </c>
      <c r="C1238" s="894" t="s">
        <v>5884</v>
      </c>
      <c r="D1238" s="894" t="s">
        <v>5885</v>
      </c>
      <c r="E1238" s="351">
        <v>1965.81</v>
      </c>
      <c r="F1238" s="351">
        <v>1887.18</v>
      </c>
      <c r="G1238" s="351">
        <v>78.63</v>
      </c>
      <c r="H1238" s="351">
        <v>0</v>
      </c>
      <c r="I1238" s="894" t="s">
        <v>5858</v>
      </c>
      <c r="J1238" s="894" t="s">
        <v>839</v>
      </c>
      <c r="K1238" s="894" t="s">
        <v>4946</v>
      </c>
      <c r="L1238" s="894" t="s">
        <v>958</v>
      </c>
      <c r="M1238" s="894" t="s">
        <v>5382</v>
      </c>
      <c r="N1238" s="894" t="s">
        <v>5869</v>
      </c>
      <c r="O1238" s="894" t="s">
        <v>777</v>
      </c>
      <c r="P1238" s="894" t="s">
        <v>5886</v>
      </c>
      <c r="Q1238" s="894" t="s">
        <v>5887</v>
      </c>
      <c r="R1238" s="894" t="s">
        <v>839</v>
      </c>
      <c r="S1238" s="894" t="s">
        <v>779</v>
      </c>
      <c r="T1238" s="894" t="s">
        <v>780</v>
      </c>
      <c r="U1238" s="894" t="s">
        <v>781</v>
      </c>
      <c r="V1238" s="894" t="s">
        <v>951</v>
      </c>
      <c r="W1238" s="894" t="s">
        <v>5858</v>
      </c>
      <c r="X1238" s="894" t="s">
        <v>5871</v>
      </c>
      <c r="AA1238" s="894" t="s">
        <v>4948</v>
      </c>
    </row>
    <row r="1239" spans="1:27">
      <c r="A1239" s="894" t="s">
        <v>5905</v>
      </c>
      <c r="B1239" s="894" t="s">
        <v>5906</v>
      </c>
      <c r="C1239" s="894" t="s">
        <v>2491</v>
      </c>
      <c r="D1239" s="894" t="s">
        <v>2492</v>
      </c>
      <c r="E1239" s="351">
        <v>5384.61</v>
      </c>
      <c r="F1239" s="351">
        <v>5169.23</v>
      </c>
      <c r="G1239" s="351">
        <v>215.38</v>
      </c>
      <c r="H1239" s="351">
        <v>0</v>
      </c>
      <c r="I1239" s="894" t="s">
        <v>5858</v>
      </c>
      <c r="J1239" s="894" t="s">
        <v>839</v>
      </c>
      <c r="K1239" s="894" t="s">
        <v>1025</v>
      </c>
      <c r="L1239" s="894" t="s">
        <v>958</v>
      </c>
      <c r="M1239" s="894" t="s">
        <v>5649</v>
      </c>
      <c r="N1239" s="894" t="s">
        <v>5907</v>
      </c>
      <c r="O1239" s="894" t="s">
        <v>777</v>
      </c>
      <c r="P1239" s="894" t="s">
        <v>5908</v>
      </c>
      <c r="Q1239" s="894" t="s">
        <v>1859</v>
      </c>
      <c r="R1239" s="894" t="s">
        <v>839</v>
      </c>
      <c r="S1239" s="894" t="s">
        <v>779</v>
      </c>
      <c r="T1239" s="894" t="s">
        <v>780</v>
      </c>
      <c r="U1239" s="894" t="s">
        <v>781</v>
      </c>
      <c r="V1239" s="894" t="s">
        <v>951</v>
      </c>
      <c r="W1239" s="894" t="s">
        <v>5858</v>
      </c>
      <c r="X1239" s="894" t="s">
        <v>5909</v>
      </c>
      <c r="AA1239" s="894" t="s">
        <v>1029</v>
      </c>
    </row>
    <row r="1240" spans="1:27">
      <c r="A1240" s="894" t="s">
        <v>5910</v>
      </c>
      <c r="B1240" s="894" t="s">
        <v>5911</v>
      </c>
      <c r="C1240" s="894" t="s">
        <v>2491</v>
      </c>
      <c r="D1240" s="894" t="s">
        <v>2492</v>
      </c>
      <c r="E1240" s="351">
        <v>5384.64</v>
      </c>
      <c r="F1240" s="351">
        <v>5169.25</v>
      </c>
      <c r="G1240" s="351">
        <v>215.39</v>
      </c>
      <c r="H1240" s="351">
        <v>0</v>
      </c>
      <c r="I1240" s="894" t="s">
        <v>5858</v>
      </c>
      <c r="J1240" s="894" t="s">
        <v>839</v>
      </c>
      <c r="K1240" s="894" t="s">
        <v>1025</v>
      </c>
      <c r="L1240" s="894" t="s">
        <v>958</v>
      </c>
      <c r="M1240" s="894" t="s">
        <v>5649</v>
      </c>
      <c r="N1240" s="894" t="s">
        <v>5907</v>
      </c>
      <c r="O1240" s="894" t="s">
        <v>777</v>
      </c>
      <c r="P1240" s="894" t="s">
        <v>5912</v>
      </c>
      <c r="Q1240" s="894" t="s">
        <v>5913</v>
      </c>
      <c r="R1240" s="894" t="s">
        <v>839</v>
      </c>
      <c r="S1240" s="894" t="s">
        <v>779</v>
      </c>
      <c r="T1240" s="894" t="s">
        <v>780</v>
      </c>
      <c r="U1240" s="894" t="s">
        <v>781</v>
      </c>
      <c r="V1240" s="894" t="s">
        <v>951</v>
      </c>
      <c r="W1240" s="894" t="s">
        <v>5858</v>
      </c>
      <c r="X1240" s="894" t="s">
        <v>5909</v>
      </c>
      <c r="AA1240" s="894" t="s">
        <v>1029</v>
      </c>
    </row>
    <row r="1241" spans="1:27">
      <c r="A1241" s="894" t="s">
        <v>5914</v>
      </c>
      <c r="B1241" s="894" t="s">
        <v>5915</v>
      </c>
      <c r="C1241" s="894" t="s">
        <v>2491</v>
      </c>
      <c r="D1241" s="894" t="s">
        <v>2492</v>
      </c>
      <c r="E1241" s="351">
        <v>5384.61</v>
      </c>
      <c r="F1241" s="351">
        <v>5169.23</v>
      </c>
      <c r="G1241" s="351">
        <v>215.38</v>
      </c>
      <c r="H1241" s="351">
        <v>0</v>
      </c>
      <c r="I1241" s="894" t="s">
        <v>5858</v>
      </c>
      <c r="J1241" s="894" t="s">
        <v>839</v>
      </c>
      <c r="K1241" s="894" t="s">
        <v>1025</v>
      </c>
      <c r="L1241" s="894" t="s">
        <v>958</v>
      </c>
      <c r="M1241" s="894" t="s">
        <v>5649</v>
      </c>
      <c r="N1241" s="894" t="s">
        <v>5907</v>
      </c>
      <c r="O1241" s="894" t="s">
        <v>777</v>
      </c>
      <c r="P1241" s="894" t="s">
        <v>5908</v>
      </c>
      <c r="Q1241" s="894" t="s">
        <v>1859</v>
      </c>
      <c r="R1241" s="894" t="s">
        <v>839</v>
      </c>
      <c r="S1241" s="894" t="s">
        <v>779</v>
      </c>
      <c r="T1241" s="894" t="s">
        <v>780</v>
      </c>
      <c r="U1241" s="894" t="s">
        <v>781</v>
      </c>
      <c r="V1241" s="894" t="s">
        <v>951</v>
      </c>
      <c r="W1241" s="894" t="s">
        <v>5858</v>
      </c>
      <c r="X1241" s="894" t="s">
        <v>5909</v>
      </c>
      <c r="AA1241" s="894" t="s">
        <v>1029</v>
      </c>
    </row>
    <row r="1242" spans="1:27">
      <c r="A1242" s="894" t="s">
        <v>5916</v>
      </c>
      <c r="B1242" s="894" t="s">
        <v>5917</v>
      </c>
      <c r="C1242" s="894" t="s">
        <v>2491</v>
      </c>
      <c r="D1242" s="894" t="s">
        <v>2492</v>
      </c>
      <c r="E1242" s="351">
        <v>5384.61</v>
      </c>
      <c r="F1242" s="351">
        <v>5169.23</v>
      </c>
      <c r="G1242" s="351">
        <v>215.38</v>
      </c>
      <c r="H1242" s="351">
        <v>0</v>
      </c>
      <c r="I1242" s="894" t="s">
        <v>5858</v>
      </c>
      <c r="J1242" s="894" t="s">
        <v>839</v>
      </c>
      <c r="K1242" s="894" t="s">
        <v>1025</v>
      </c>
      <c r="L1242" s="894" t="s">
        <v>958</v>
      </c>
      <c r="M1242" s="894" t="s">
        <v>5649</v>
      </c>
      <c r="N1242" s="894" t="s">
        <v>5907</v>
      </c>
      <c r="O1242" s="894" t="s">
        <v>777</v>
      </c>
      <c r="P1242" s="894" t="s">
        <v>5908</v>
      </c>
      <c r="Q1242" s="894" t="s">
        <v>1859</v>
      </c>
      <c r="R1242" s="894" t="s">
        <v>839</v>
      </c>
      <c r="S1242" s="894" t="s">
        <v>779</v>
      </c>
      <c r="T1242" s="894" t="s">
        <v>780</v>
      </c>
      <c r="U1242" s="894" t="s">
        <v>781</v>
      </c>
      <c r="V1242" s="894" t="s">
        <v>951</v>
      </c>
      <c r="W1242" s="894" t="s">
        <v>5858</v>
      </c>
      <c r="X1242" s="894" t="s">
        <v>5909</v>
      </c>
      <c r="AA1242" s="894" t="s">
        <v>1029</v>
      </c>
    </row>
    <row r="1243" spans="1:27">
      <c r="A1243" s="894" t="s">
        <v>5918</v>
      </c>
      <c r="B1243" s="894" t="s">
        <v>5919</v>
      </c>
      <c r="C1243" s="894" t="s">
        <v>2491</v>
      </c>
      <c r="D1243" s="894" t="s">
        <v>2492</v>
      </c>
      <c r="E1243" s="351">
        <v>5384.61</v>
      </c>
      <c r="F1243" s="351">
        <v>5169.23</v>
      </c>
      <c r="G1243" s="351">
        <v>215.38</v>
      </c>
      <c r="H1243" s="351">
        <v>0</v>
      </c>
      <c r="I1243" s="894" t="s">
        <v>5858</v>
      </c>
      <c r="J1243" s="894" t="s">
        <v>839</v>
      </c>
      <c r="K1243" s="894" t="s">
        <v>1025</v>
      </c>
      <c r="L1243" s="894" t="s">
        <v>958</v>
      </c>
      <c r="M1243" s="894" t="s">
        <v>5649</v>
      </c>
      <c r="N1243" s="894" t="s">
        <v>5907</v>
      </c>
      <c r="O1243" s="894" t="s">
        <v>777</v>
      </c>
      <c r="P1243" s="894" t="s">
        <v>5908</v>
      </c>
      <c r="Q1243" s="894" t="s">
        <v>1859</v>
      </c>
      <c r="R1243" s="894" t="s">
        <v>839</v>
      </c>
      <c r="S1243" s="894" t="s">
        <v>779</v>
      </c>
      <c r="T1243" s="894" t="s">
        <v>780</v>
      </c>
      <c r="U1243" s="894" t="s">
        <v>781</v>
      </c>
      <c r="V1243" s="894" t="s">
        <v>951</v>
      </c>
      <c r="W1243" s="894" t="s">
        <v>5858</v>
      </c>
      <c r="X1243" s="894" t="s">
        <v>5909</v>
      </c>
      <c r="AA1243" s="894" t="s">
        <v>1029</v>
      </c>
    </row>
    <row r="1244" spans="1:27">
      <c r="A1244" s="894" t="s">
        <v>5920</v>
      </c>
      <c r="B1244" s="894" t="s">
        <v>5921</v>
      </c>
      <c r="C1244" s="894" t="s">
        <v>2491</v>
      </c>
      <c r="D1244" s="894" t="s">
        <v>2492</v>
      </c>
      <c r="E1244" s="351">
        <v>5384.61</v>
      </c>
      <c r="F1244" s="351">
        <v>5169.23</v>
      </c>
      <c r="G1244" s="351">
        <v>215.38</v>
      </c>
      <c r="H1244" s="351">
        <v>0</v>
      </c>
      <c r="I1244" s="894" t="s">
        <v>5858</v>
      </c>
      <c r="J1244" s="894" t="s">
        <v>839</v>
      </c>
      <c r="K1244" s="894" t="s">
        <v>1025</v>
      </c>
      <c r="L1244" s="894" t="s">
        <v>958</v>
      </c>
      <c r="M1244" s="894" t="s">
        <v>5649</v>
      </c>
      <c r="N1244" s="894" t="s">
        <v>5907</v>
      </c>
      <c r="O1244" s="894" t="s">
        <v>777</v>
      </c>
      <c r="P1244" s="894" t="s">
        <v>5908</v>
      </c>
      <c r="Q1244" s="894" t="s">
        <v>1859</v>
      </c>
      <c r="R1244" s="894" t="s">
        <v>839</v>
      </c>
      <c r="S1244" s="894" t="s">
        <v>779</v>
      </c>
      <c r="T1244" s="894" t="s">
        <v>780</v>
      </c>
      <c r="U1244" s="894" t="s">
        <v>781</v>
      </c>
      <c r="V1244" s="894" t="s">
        <v>951</v>
      </c>
      <c r="W1244" s="894" t="s">
        <v>5858</v>
      </c>
      <c r="X1244" s="894" t="s">
        <v>5909</v>
      </c>
      <c r="AA1244" s="894" t="s">
        <v>1029</v>
      </c>
    </row>
    <row r="1245" spans="1:27">
      <c r="A1245" s="894" t="s">
        <v>5922</v>
      </c>
      <c r="B1245" s="894" t="s">
        <v>5923</v>
      </c>
      <c r="C1245" s="894" t="s">
        <v>5924</v>
      </c>
      <c r="D1245" s="894" t="s">
        <v>4756</v>
      </c>
      <c r="E1245" s="351">
        <v>5555.56</v>
      </c>
      <c r="F1245" s="351">
        <v>5333.34</v>
      </c>
      <c r="G1245" s="351">
        <v>222.22</v>
      </c>
      <c r="H1245" s="351">
        <v>0</v>
      </c>
      <c r="I1245" s="894" t="s">
        <v>5858</v>
      </c>
      <c r="J1245" s="894" t="s">
        <v>839</v>
      </c>
      <c r="K1245" s="894" t="s">
        <v>1025</v>
      </c>
      <c r="L1245" s="894" t="s">
        <v>958</v>
      </c>
      <c r="M1245" s="894" t="s">
        <v>5649</v>
      </c>
      <c r="N1245" s="894" t="s">
        <v>4875</v>
      </c>
      <c r="O1245" s="894" t="s">
        <v>777</v>
      </c>
      <c r="P1245" s="894" t="s">
        <v>5925</v>
      </c>
      <c r="Q1245" s="894" t="s">
        <v>4400</v>
      </c>
      <c r="R1245" s="894" t="s">
        <v>839</v>
      </c>
      <c r="S1245" s="894" t="s">
        <v>779</v>
      </c>
      <c r="T1245" s="894" t="s">
        <v>780</v>
      </c>
      <c r="U1245" s="894" t="s">
        <v>781</v>
      </c>
      <c r="V1245" s="894" t="s">
        <v>951</v>
      </c>
      <c r="W1245" s="894" t="s">
        <v>5858</v>
      </c>
      <c r="X1245" s="894" t="s">
        <v>5926</v>
      </c>
      <c r="AA1245" s="894" t="s">
        <v>1029</v>
      </c>
    </row>
    <row r="1246" spans="1:27">
      <c r="A1246" s="894" t="s">
        <v>5927</v>
      </c>
      <c r="B1246" s="894" t="s">
        <v>5928</v>
      </c>
      <c r="C1246" s="894" t="s">
        <v>2491</v>
      </c>
      <c r="D1246" s="894" t="s">
        <v>2492</v>
      </c>
      <c r="E1246" s="351">
        <v>5384.61</v>
      </c>
      <c r="F1246" s="351">
        <v>5169.23</v>
      </c>
      <c r="G1246" s="351">
        <v>215.38</v>
      </c>
      <c r="H1246" s="351">
        <v>0</v>
      </c>
      <c r="I1246" s="894" t="s">
        <v>5858</v>
      </c>
      <c r="J1246" s="894" t="s">
        <v>839</v>
      </c>
      <c r="K1246" s="894" t="s">
        <v>1025</v>
      </c>
      <c r="L1246" s="894" t="s">
        <v>958</v>
      </c>
      <c r="M1246" s="894" t="s">
        <v>5649</v>
      </c>
      <c r="N1246" s="894" t="s">
        <v>5907</v>
      </c>
      <c r="O1246" s="894" t="s">
        <v>777</v>
      </c>
      <c r="P1246" s="894" t="s">
        <v>5908</v>
      </c>
      <c r="Q1246" s="894" t="s">
        <v>1859</v>
      </c>
      <c r="R1246" s="894" t="s">
        <v>839</v>
      </c>
      <c r="S1246" s="894" t="s">
        <v>779</v>
      </c>
      <c r="T1246" s="894" t="s">
        <v>780</v>
      </c>
      <c r="U1246" s="894" t="s">
        <v>781</v>
      </c>
      <c r="V1246" s="894" t="s">
        <v>951</v>
      </c>
      <c r="W1246" s="894" t="s">
        <v>5858</v>
      </c>
      <c r="X1246" s="894" t="s">
        <v>5929</v>
      </c>
      <c r="AA1246" s="894" t="s">
        <v>1029</v>
      </c>
    </row>
    <row r="1247" spans="1:27">
      <c r="A1247" s="894" t="s">
        <v>5930</v>
      </c>
      <c r="B1247" s="894" t="s">
        <v>5931</v>
      </c>
      <c r="C1247" s="894" t="s">
        <v>2491</v>
      </c>
      <c r="D1247" s="894" t="s">
        <v>2492</v>
      </c>
      <c r="E1247" s="351">
        <v>5384.63</v>
      </c>
      <c r="F1247" s="351">
        <v>5169.24</v>
      </c>
      <c r="G1247" s="351">
        <v>215.39</v>
      </c>
      <c r="H1247" s="351">
        <v>0</v>
      </c>
      <c r="I1247" s="894" t="s">
        <v>5858</v>
      </c>
      <c r="J1247" s="894" t="s">
        <v>839</v>
      </c>
      <c r="K1247" s="894" t="s">
        <v>1025</v>
      </c>
      <c r="L1247" s="894" t="s">
        <v>958</v>
      </c>
      <c r="M1247" s="894" t="s">
        <v>5649</v>
      </c>
      <c r="N1247" s="894" t="s">
        <v>5907</v>
      </c>
      <c r="O1247" s="894" t="s">
        <v>777</v>
      </c>
      <c r="P1247" s="894" t="s">
        <v>5932</v>
      </c>
      <c r="Q1247" s="894" t="s">
        <v>5913</v>
      </c>
      <c r="R1247" s="894" t="s">
        <v>839</v>
      </c>
      <c r="S1247" s="894" t="s">
        <v>779</v>
      </c>
      <c r="T1247" s="894" t="s">
        <v>780</v>
      </c>
      <c r="U1247" s="894" t="s">
        <v>781</v>
      </c>
      <c r="V1247" s="894" t="s">
        <v>951</v>
      </c>
      <c r="W1247" s="894" t="s">
        <v>5858</v>
      </c>
      <c r="X1247" s="894" t="s">
        <v>5929</v>
      </c>
      <c r="AA1247" s="894" t="s">
        <v>1029</v>
      </c>
    </row>
    <row r="1248" spans="1:27">
      <c r="A1248" s="894" t="s">
        <v>5933</v>
      </c>
      <c r="B1248" s="894" t="s">
        <v>5934</v>
      </c>
      <c r="C1248" s="894" t="s">
        <v>2491</v>
      </c>
      <c r="D1248" s="894" t="s">
        <v>2492</v>
      </c>
      <c r="E1248" s="351">
        <v>5384.61</v>
      </c>
      <c r="F1248" s="351">
        <v>5169.23</v>
      </c>
      <c r="G1248" s="351">
        <v>215.38</v>
      </c>
      <c r="H1248" s="351">
        <v>0</v>
      </c>
      <c r="I1248" s="894" t="s">
        <v>5858</v>
      </c>
      <c r="J1248" s="894" t="s">
        <v>839</v>
      </c>
      <c r="K1248" s="894" t="s">
        <v>1025</v>
      </c>
      <c r="L1248" s="894" t="s">
        <v>958</v>
      </c>
      <c r="M1248" s="894" t="s">
        <v>5649</v>
      </c>
      <c r="N1248" s="894" t="s">
        <v>5907</v>
      </c>
      <c r="O1248" s="894" t="s">
        <v>777</v>
      </c>
      <c r="P1248" s="894" t="s">
        <v>5908</v>
      </c>
      <c r="Q1248" s="894" t="s">
        <v>1859</v>
      </c>
      <c r="R1248" s="894" t="s">
        <v>839</v>
      </c>
      <c r="S1248" s="894" t="s">
        <v>779</v>
      </c>
      <c r="T1248" s="894" t="s">
        <v>780</v>
      </c>
      <c r="U1248" s="894" t="s">
        <v>781</v>
      </c>
      <c r="V1248" s="894" t="s">
        <v>951</v>
      </c>
      <c r="W1248" s="894" t="s">
        <v>5858</v>
      </c>
      <c r="X1248" s="894" t="s">
        <v>5929</v>
      </c>
      <c r="AA1248" s="894" t="s">
        <v>1029</v>
      </c>
    </row>
    <row r="1249" spans="1:27">
      <c r="A1249" s="894" t="s">
        <v>5935</v>
      </c>
      <c r="B1249" s="894" t="s">
        <v>5936</v>
      </c>
      <c r="C1249" s="894" t="s">
        <v>2491</v>
      </c>
      <c r="D1249" s="894" t="s">
        <v>2492</v>
      </c>
      <c r="E1249" s="351">
        <v>5384.61</v>
      </c>
      <c r="F1249" s="351">
        <v>5169.23</v>
      </c>
      <c r="G1249" s="351">
        <v>215.38</v>
      </c>
      <c r="H1249" s="351">
        <v>0</v>
      </c>
      <c r="I1249" s="894" t="s">
        <v>5858</v>
      </c>
      <c r="J1249" s="894" t="s">
        <v>839</v>
      </c>
      <c r="K1249" s="894" t="s">
        <v>1025</v>
      </c>
      <c r="L1249" s="894" t="s">
        <v>958</v>
      </c>
      <c r="M1249" s="894" t="s">
        <v>5649</v>
      </c>
      <c r="N1249" s="894" t="s">
        <v>5907</v>
      </c>
      <c r="O1249" s="894" t="s">
        <v>777</v>
      </c>
      <c r="P1249" s="894" t="s">
        <v>5908</v>
      </c>
      <c r="Q1249" s="894" t="s">
        <v>1859</v>
      </c>
      <c r="R1249" s="894" t="s">
        <v>839</v>
      </c>
      <c r="S1249" s="894" t="s">
        <v>779</v>
      </c>
      <c r="T1249" s="894" t="s">
        <v>780</v>
      </c>
      <c r="U1249" s="894" t="s">
        <v>781</v>
      </c>
      <c r="V1249" s="894" t="s">
        <v>951</v>
      </c>
      <c r="W1249" s="894" t="s">
        <v>5858</v>
      </c>
      <c r="X1249" s="894" t="s">
        <v>5929</v>
      </c>
      <c r="AA1249" s="894" t="s">
        <v>1029</v>
      </c>
    </row>
    <row r="1250" spans="1:27">
      <c r="A1250" s="894" t="s">
        <v>5937</v>
      </c>
      <c r="B1250" s="894" t="s">
        <v>5938</v>
      </c>
      <c r="C1250" s="894" t="s">
        <v>2491</v>
      </c>
      <c r="D1250" s="894" t="s">
        <v>2492</v>
      </c>
      <c r="E1250" s="351">
        <v>5384.61</v>
      </c>
      <c r="F1250" s="351">
        <v>5169.23</v>
      </c>
      <c r="G1250" s="351">
        <v>215.38</v>
      </c>
      <c r="H1250" s="351">
        <v>0</v>
      </c>
      <c r="I1250" s="894" t="s">
        <v>5858</v>
      </c>
      <c r="J1250" s="894" t="s">
        <v>839</v>
      </c>
      <c r="K1250" s="894" t="s">
        <v>1025</v>
      </c>
      <c r="L1250" s="894" t="s">
        <v>958</v>
      </c>
      <c r="M1250" s="894" t="s">
        <v>5649</v>
      </c>
      <c r="N1250" s="894" t="s">
        <v>5907</v>
      </c>
      <c r="O1250" s="894" t="s">
        <v>777</v>
      </c>
      <c r="P1250" s="894" t="s">
        <v>5908</v>
      </c>
      <c r="Q1250" s="894" t="s">
        <v>1859</v>
      </c>
      <c r="R1250" s="894" t="s">
        <v>839</v>
      </c>
      <c r="S1250" s="894" t="s">
        <v>779</v>
      </c>
      <c r="T1250" s="894" t="s">
        <v>780</v>
      </c>
      <c r="U1250" s="894" t="s">
        <v>781</v>
      </c>
      <c r="V1250" s="894" t="s">
        <v>951</v>
      </c>
      <c r="W1250" s="894" t="s">
        <v>5858</v>
      </c>
      <c r="X1250" s="894" t="s">
        <v>5929</v>
      </c>
      <c r="AA1250" s="894" t="s">
        <v>1029</v>
      </c>
    </row>
    <row r="1251" spans="1:27">
      <c r="A1251" s="894" t="s">
        <v>5939</v>
      </c>
      <c r="B1251" s="894" t="s">
        <v>5940</v>
      </c>
      <c r="C1251" s="894" t="s">
        <v>5941</v>
      </c>
      <c r="D1251" s="894" t="s">
        <v>5942</v>
      </c>
      <c r="E1251" s="351">
        <v>4581.2</v>
      </c>
      <c r="F1251" s="351">
        <v>4397.95</v>
      </c>
      <c r="G1251" s="351">
        <v>183.25</v>
      </c>
      <c r="H1251" s="351">
        <v>0</v>
      </c>
      <c r="I1251" s="894" t="s">
        <v>5943</v>
      </c>
      <c r="J1251" s="894" t="s">
        <v>839</v>
      </c>
      <c r="K1251" s="894" t="s">
        <v>901</v>
      </c>
      <c r="L1251" s="894" t="s">
        <v>874</v>
      </c>
      <c r="M1251" s="894" t="s">
        <v>5944</v>
      </c>
      <c r="N1251" s="894" t="s">
        <v>5945</v>
      </c>
      <c r="O1251" s="894" t="s">
        <v>777</v>
      </c>
      <c r="P1251" s="894" t="s">
        <v>5946</v>
      </c>
      <c r="Q1251" s="894" t="s">
        <v>5947</v>
      </c>
      <c r="R1251" s="894" t="s">
        <v>839</v>
      </c>
      <c r="S1251" s="894" t="s">
        <v>779</v>
      </c>
      <c r="T1251" s="894" t="s">
        <v>780</v>
      </c>
      <c r="U1251" s="894" t="s">
        <v>781</v>
      </c>
      <c r="V1251" s="894" t="s">
        <v>951</v>
      </c>
      <c r="W1251" s="894" t="s">
        <v>5943</v>
      </c>
      <c r="X1251" s="894" t="s">
        <v>5948</v>
      </c>
      <c r="AA1251" s="894" t="s">
        <v>904</v>
      </c>
    </row>
    <row r="1252" spans="1:27">
      <c r="A1252" s="894" t="s">
        <v>5949</v>
      </c>
      <c r="B1252" s="894" t="s">
        <v>5950</v>
      </c>
      <c r="C1252" s="894" t="s">
        <v>5941</v>
      </c>
      <c r="D1252" s="894" t="s">
        <v>5942</v>
      </c>
      <c r="E1252" s="351">
        <v>4581.19</v>
      </c>
      <c r="F1252" s="351">
        <v>4397.94</v>
      </c>
      <c r="G1252" s="351">
        <v>183.25</v>
      </c>
      <c r="H1252" s="351">
        <v>0</v>
      </c>
      <c r="I1252" s="894" t="s">
        <v>5943</v>
      </c>
      <c r="J1252" s="894" t="s">
        <v>839</v>
      </c>
      <c r="K1252" s="894" t="s">
        <v>1008</v>
      </c>
      <c r="L1252" s="894" t="s">
        <v>874</v>
      </c>
      <c r="M1252" s="894" t="s">
        <v>5951</v>
      </c>
      <c r="N1252" s="894" t="s">
        <v>5945</v>
      </c>
      <c r="O1252" s="894" t="s">
        <v>777</v>
      </c>
      <c r="P1252" s="894" t="s">
        <v>5952</v>
      </c>
      <c r="Q1252" s="894" t="s">
        <v>5947</v>
      </c>
      <c r="R1252" s="894" t="s">
        <v>839</v>
      </c>
      <c r="S1252" s="894" t="s">
        <v>779</v>
      </c>
      <c r="T1252" s="894" t="s">
        <v>780</v>
      </c>
      <c r="U1252" s="894" t="s">
        <v>781</v>
      </c>
      <c r="V1252" s="894" t="s">
        <v>951</v>
      </c>
      <c r="W1252" s="894" t="s">
        <v>5943</v>
      </c>
      <c r="X1252" s="894" t="s">
        <v>5948</v>
      </c>
      <c r="AA1252" s="894" t="s">
        <v>1012</v>
      </c>
    </row>
    <row r="1253" spans="1:27">
      <c r="A1253" s="894" t="s">
        <v>5953</v>
      </c>
      <c r="B1253" s="894" t="s">
        <v>5954</v>
      </c>
      <c r="C1253" s="894" t="s">
        <v>5955</v>
      </c>
      <c r="D1253" s="894" t="s">
        <v>5956</v>
      </c>
      <c r="E1253" s="351">
        <v>4957.26</v>
      </c>
      <c r="F1253" s="351">
        <v>4758.97</v>
      </c>
      <c r="G1253" s="351">
        <v>198.29</v>
      </c>
      <c r="H1253" s="351">
        <v>0</v>
      </c>
      <c r="I1253" s="894" t="s">
        <v>5943</v>
      </c>
      <c r="J1253" s="894" t="s">
        <v>839</v>
      </c>
      <c r="K1253" s="894" t="s">
        <v>901</v>
      </c>
      <c r="L1253" s="894" t="s">
        <v>874</v>
      </c>
      <c r="M1253" s="894" t="s">
        <v>874</v>
      </c>
      <c r="N1253" s="894" t="s">
        <v>5957</v>
      </c>
      <c r="O1253" s="894" t="s">
        <v>777</v>
      </c>
      <c r="P1253" s="894" t="s">
        <v>5958</v>
      </c>
      <c r="Q1253" s="894" t="s">
        <v>1919</v>
      </c>
      <c r="R1253" s="894" t="s">
        <v>839</v>
      </c>
      <c r="S1253" s="894" t="s">
        <v>779</v>
      </c>
      <c r="T1253" s="894" t="s">
        <v>780</v>
      </c>
      <c r="U1253" s="894" t="s">
        <v>781</v>
      </c>
      <c r="V1253" s="894" t="s">
        <v>951</v>
      </c>
      <c r="W1253" s="894" t="s">
        <v>5943</v>
      </c>
      <c r="X1253" s="894" t="s">
        <v>5959</v>
      </c>
      <c r="AA1253" s="894" t="s">
        <v>904</v>
      </c>
    </row>
    <row r="1254" spans="1:27">
      <c r="A1254" s="894" t="s">
        <v>5960</v>
      </c>
      <c r="B1254" s="894" t="s">
        <v>5961</v>
      </c>
      <c r="C1254" s="894" t="s">
        <v>5955</v>
      </c>
      <c r="D1254" s="894" t="s">
        <v>5956</v>
      </c>
      <c r="E1254" s="351">
        <v>4957.27</v>
      </c>
      <c r="F1254" s="351">
        <v>4758.98</v>
      </c>
      <c r="G1254" s="351">
        <v>198.29</v>
      </c>
      <c r="H1254" s="351">
        <v>0</v>
      </c>
      <c r="I1254" s="894" t="s">
        <v>5943</v>
      </c>
      <c r="J1254" s="894" t="s">
        <v>839</v>
      </c>
      <c r="K1254" s="894" t="s">
        <v>901</v>
      </c>
      <c r="L1254" s="894" t="s">
        <v>874</v>
      </c>
      <c r="M1254" s="894" t="s">
        <v>874</v>
      </c>
      <c r="N1254" s="894" t="s">
        <v>5957</v>
      </c>
      <c r="O1254" s="894" t="s">
        <v>777</v>
      </c>
      <c r="P1254" s="894" t="s">
        <v>5962</v>
      </c>
      <c r="Q1254" s="894" t="s">
        <v>1919</v>
      </c>
      <c r="R1254" s="894" t="s">
        <v>839</v>
      </c>
      <c r="S1254" s="894" t="s">
        <v>779</v>
      </c>
      <c r="T1254" s="894" t="s">
        <v>780</v>
      </c>
      <c r="U1254" s="894" t="s">
        <v>781</v>
      </c>
      <c r="V1254" s="894" t="s">
        <v>951</v>
      </c>
      <c r="W1254" s="894" t="s">
        <v>5943</v>
      </c>
      <c r="X1254" s="894" t="s">
        <v>5959</v>
      </c>
      <c r="AA1254" s="894" t="s">
        <v>904</v>
      </c>
    </row>
    <row r="1255" spans="1:27">
      <c r="A1255" s="894" t="s">
        <v>5963</v>
      </c>
      <c r="B1255" s="894" t="s">
        <v>5964</v>
      </c>
      <c r="C1255" s="894" t="s">
        <v>5965</v>
      </c>
      <c r="D1255" s="894" t="s">
        <v>5966</v>
      </c>
      <c r="E1255" s="351">
        <v>3555.56</v>
      </c>
      <c r="F1255" s="351">
        <v>3413.34</v>
      </c>
      <c r="G1255" s="351">
        <v>142.22</v>
      </c>
      <c r="H1255" s="351">
        <v>0</v>
      </c>
      <c r="I1255" s="894" t="s">
        <v>5943</v>
      </c>
      <c r="J1255" s="894" t="s">
        <v>839</v>
      </c>
      <c r="K1255" s="894" t="s">
        <v>1114</v>
      </c>
      <c r="L1255" s="894" t="s">
        <v>958</v>
      </c>
      <c r="M1255" s="894" t="s">
        <v>5967</v>
      </c>
      <c r="N1255" s="894" t="s">
        <v>5968</v>
      </c>
      <c r="O1255" s="894" t="s">
        <v>777</v>
      </c>
      <c r="P1255" s="894" t="s">
        <v>5969</v>
      </c>
      <c r="Q1255" s="894" t="s">
        <v>5970</v>
      </c>
      <c r="R1255" s="894" t="s">
        <v>839</v>
      </c>
      <c r="S1255" s="894" t="s">
        <v>779</v>
      </c>
      <c r="T1255" s="894" t="s">
        <v>780</v>
      </c>
      <c r="U1255" s="894" t="s">
        <v>781</v>
      </c>
      <c r="V1255" s="894" t="s">
        <v>951</v>
      </c>
      <c r="W1255" s="894" t="s">
        <v>5943</v>
      </c>
      <c r="X1255" s="894" t="s">
        <v>5971</v>
      </c>
      <c r="AA1255" s="894" t="s">
        <v>1116</v>
      </c>
    </row>
    <row r="1256" spans="1:27">
      <c r="A1256" s="894" t="s">
        <v>5972</v>
      </c>
      <c r="B1256" s="894" t="s">
        <v>5973</v>
      </c>
      <c r="C1256" s="894" t="s">
        <v>5974</v>
      </c>
      <c r="D1256" s="894" t="s">
        <v>5975</v>
      </c>
      <c r="E1256" s="351">
        <v>2269.23</v>
      </c>
      <c r="F1256" s="351">
        <v>2178.46</v>
      </c>
      <c r="G1256" s="351">
        <v>90.77</v>
      </c>
      <c r="H1256" s="351">
        <v>0</v>
      </c>
      <c r="I1256" s="894" t="s">
        <v>5943</v>
      </c>
      <c r="J1256" s="894" t="s">
        <v>839</v>
      </c>
      <c r="K1256" s="894" t="s">
        <v>1114</v>
      </c>
      <c r="L1256" s="894" t="s">
        <v>958</v>
      </c>
      <c r="M1256" s="894" t="s">
        <v>5976</v>
      </c>
      <c r="N1256" s="894" t="s">
        <v>5977</v>
      </c>
      <c r="O1256" s="894" t="s">
        <v>777</v>
      </c>
      <c r="P1256" s="894" t="s">
        <v>5978</v>
      </c>
      <c r="Q1256" s="894" t="s">
        <v>5979</v>
      </c>
      <c r="R1256" s="894" t="s">
        <v>839</v>
      </c>
      <c r="S1256" s="894" t="s">
        <v>779</v>
      </c>
      <c r="T1256" s="894" t="s">
        <v>780</v>
      </c>
      <c r="U1256" s="894" t="s">
        <v>781</v>
      </c>
      <c r="V1256" s="894" t="s">
        <v>951</v>
      </c>
      <c r="W1256" s="894" t="s">
        <v>5943</v>
      </c>
      <c r="X1256" s="894" t="s">
        <v>5971</v>
      </c>
      <c r="AA1256" s="894" t="s">
        <v>1116</v>
      </c>
    </row>
    <row r="1257" spans="1:27">
      <c r="A1257" s="894" t="s">
        <v>5980</v>
      </c>
      <c r="B1257" s="894" t="s">
        <v>5981</v>
      </c>
      <c r="C1257" s="894" t="s">
        <v>5982</v>
      </c>
      <c r="D1257" s="894" t="s">
        <v>5983</v>
      </c>
      <c r="E1257" s="351">
        <v>1666.67</v>
      </c>
      <c r="F1257" s="351">
        <v>1600</v>
      </c>
      <c r="G1257" s="351">
        <v>66.67</v>
      </c>
      <c r="H1257" s="351">
        <v>0</v>
      </c>
      <c r="I1257" s="894" t="s">
        <v>5943</v>
      </c>
      <c r="J1257" s="894" t="s">
        <v>839</v>
      </c>
      <c r="K1257" s="894" t="s">
        <v>1114</v>
      </c>
      <c r="L1257" s="894" t="s">
        <v>958</v>
      </c>
      <c r="M1257" s="894" t="s">
        <v>5984</v>
      </c>
      <c r="N1257" s="894" t="s">
        <v>5977</v>
      </c>
      <c r="O1257" s="894" t="s">
        <v>777</v>
      </c>
      <c r="P1257" s="894" t="s">
        <v>5985</v>
      </c>
      <c r="Q1257" s="894" t="s">
        <v>3978</v>
      </c>
      <c r="R1257" s="894" t="s">
        <v>839</v>
      </c>
      <c r="S1257" s="894" t="s">
        <v>779</v>
      </c>
      <c r="T1257" s="894" t="s">
        <v>780</v>
      </c>
      <c r="U1257" s="894" t="s">
        <v>781</v>
      </c>
      <c r="V1257" s="894" t="s">
        <v>951</v>
      </c>
      <c r="W1257" s="894" t="s">
        <v>5943</v>
      </c>
      <c r="X1257" s="894" t="s">
        <v>5971</v>
      </c>
      <c r="AA1257" s="894" t="s">
        <v>1116</v>
      </c>
    </row>
    <row r="1258" spans="1:27">
      <c r="A1258" s="894" t="s">
        <v>5986</v>
      </c>
      <c r="B1258" s="894" t="s">
        <v>5987</v>
      </c>
      <c r="C1258" s="894" t="s">
        <v>1389</v>
      </c>
      <c r="D1258" s="894" t="s">
        <v>4162</v>
      </c>
      <c r="E1258" s="351">
        <v>37606.84</v>
      </c>
      <c r="F1258" s="351">
        <v>36102.57</v>
      </c>
      <c r="G1258" s="351">
        <v>1504.27</v>
      </c>
      <c r="H1258" s="351">
        <v>0</v>
      </c>
      <c r="I1258" s="894" t="s">
        <v>5988</v>
      </c>
      <c r="J1258" s="894" t="s">
        <v>839</v>
      </c>
      <c r="K1258" s="894" t="s">
        <v>901</v>
      </c>
      <c r="L1258" s="894" t="s">
        <v>874</v>
      </c>
      <c r="M1258" s="894" t="s">
        <v>5944</v>
      </c>
      <c r="N1258" s="894" t="s">
        <v>4927</v>
      </c>
      <c r="O1258" s="894" t="s">
        <v>777</v>
      </c>
      <c r="P1258" s="894" t="s">
        <v>5989</v>
      </c>
      <c r="Q1258" s="894" t="s">
        <v>2051</v>
      </c>
      <c r="R1258" s="894" t="s">
        <v>839</v>
      </c>
      <c r="S1258" s="894" t="s">
        <v>779</v>
      </c>
      <c r="T1258" s="894" t="s">
        <v>780</v>
      </c>
      <c r="U1258" s="894" t="s">
        <v>781</v>
      </c>
      <c r="V1258" s="894" t="s">
        <v>951</v>
      </c>
      <c r="W1258" s="894" t="s">
        <v>5988</v>
      </c>
      <c r="X1258" s="894" t="s">
        <v>5990</v>
      </c>
      <c r="AA1258" s="894" t="s">
        <v>904</v>
      </c>
    </row>
    <row r="1259" spans="1:27">
      <c r="A1259" s="894" t="s">
        <v>5991</v>
      </c>
      <c r="B1259" s="894" t="s">
        <v>5992</v>
      </c>
      <c r="C1259" s="894" t="s">
        <v>5993</v>
      </c>
      <c r="D1259" s="894" t="s">
        <v>5994</v>
      </c>
      <c r="E1259" s="351">
        <v>4786.33</v>
      </c>
      <c r="F1259" s="351">
        <v>4594.88</v>
      </c>
      <c r="G1259" s="351">
        <v>191.45</v>
      </c>
      <c r="H1259" s="351">
        <v>0</v>
      </c>
      <c r="I1259" s="894" t="s">
        <v>5988</v>
      </c>
      <c r="J1259" s="894" t="s">
        <v>839</v>
      </c>
      <c r="K1259" s="894" t="s">
        <v>1091</v>
      </c>
      <c r="L1259" s="894" t="s">
        <v>874</v>
      </c>
      <c r="M1259" s="894" t="s">
        <v>5688</v>
      </c>
      <c r="N1259" s="894" t="s">
        <v>5995</v>
      </c>
      <c r="O1259" s="894" t="s">
        <v>777</v>
      </c>
      <c r="P1259" s="894" t="s">
        <v>5996</v>
      </c>
      <c r="Q1259" s="894" t="s">
        <v>5997</v>
      </c>
      <c r="R1259" s="894" t="s">
        <v>839</v>
      </c>
      <c r="S1259" s="894" t="s">
        <v>779</v>
      </c>
      <c r="T1259" s="894" t="s">
        <v>780</v>
      </c>
      <c r="U1259" s="894" t="s">
        <v>781</v>
      </c>
      <c r="V1259" s="894" t="s">
        <v>951</v>
      </c>
      <c r="W1259" s="894" t="s">
        <v>5988</v>
      </c>
      <c r="X1259" s="894" t="s">
        <v>5998</v>
      </c>
      <c r="AA1259" s="894" t="s">
        <v>1093</v>
      </c>
    </row>
    <row r="1260" spans="1:27">
      <c r="A1260" s="894" t="s">
        <v>5999</v>
      </c>
      <c r="B1260" s="894" t="s">
        <v>6000</v>
      </c>
      <c r="C1260" s="894" t="s">
        <v>6001</v>
      </c>
      <c r="D1260" s="894" t="s">
        <v>6002</v>
      </c>
      <c r="E1260" s="351">
        <v>4786.32</v>
      </c>
      <c r="F1260" s="351">
        <v>4594.87</v>
      </c>
      <c r="G1260" s="351">
        <v>191.45</v>
      </c>
      <c r="H1260" s="351">
        <v>0</v>
      </c>
      <c r="I1260" s="894" t="s">
        <v>5988</v>
      </c>
      <c r="J1260" s="894" t="s">
        <v>839</v>
      </c>
      <c r="K1260" s="894" t="s">
        <v>5214</v>
      </c>
      <c r="L1260" s="894" t="s">
        <v>958</v>
      </c>
      <c r="M1260" s="894" t="s">
        <v>6003</v>
      </c>
      <c r="N1260" s="894" t="s">
        <v>6004</v>
      </c>
      <c r="O1260" s="894" t="s">
        <v>777</v>
      </c>
      <c r="P1260" s="894" t="s">
        <v>6005</v>
      </c>
      <c r="Q1260" s="894" t="s">
        <v>5997</v>
      </c>
      <c r="R1260" s="894" t="s">
        <v>839</v>
      </c>
      <c r="S1260" s="894" t="s">
        <v>779</v>
      </c>
      <c r="T1260" s="894" t="s">
        <v>780</v>
      </c>
      <c r="U1260" s="894" t="s">
        <v>781</v>
      </c>
      <c r="V1260" s="894" t="s">
        <v>951</v>
      </c>
      <c r="W1260" s="894" t="s">
        <v>5988</v>
      </c>
      <c r="X1260" s="894" t="s">
        <v>6006</v>
      </c>
      <c r="AA1260" s="894" t="s">
        <v>5220</v>
      </c>
    </row>
    <row r="1261" spans="1:27">
      <c r="A1261" s="894" t="s">
        <v>6007</v>
      </c>
      <c r="B1261" s="894" t="s">
        <v>6008</v>
      </c>
      <c r="C1261" s="894" t="s">
        <v>6009</v>
      </c>
      <c r="D1261" s="894" t="s">
        <v>6010</v>
      </c>
      <c r="E1261" s="351">
        <v>1410.26</v>
      </c>
      <c r="F1261" s="351">
        <v>1353.85</v>
      </c>
      <c r="G1261" s="351">
        <v>56.41</v>
      </c>
      <c r="H1261" s="351">
        <v>0</v>
      </c>
      <c r="I1261" s="894" t="s">
        <v>5988</v>
      </c>
      <c r="J1261" s="894" t="s">
        <v>839</v>
      </c>
      <c r="K1261" s="894" t="s">
        <v>5214</v>
      </c>
      <c r="L1261" s="894" t="s">
        <v>958</v>
      </c>
      <c r="M1261" s="894" t="s">
        <v>6003</v>
      </c>
      <c r="N1261" s="894" t="s">
        <v>6004</v>
      </c>
      <c r="O1261" s="894" t="s">
        <v>777</v>
      </c>
      <c r="P1261" s="894" t="s">
        <v>6011</v>
      </c>
      <c r="Q1261" s="894" t="s">
        <v>1484</v>
      </c>
      <c r="R1261" s="894" t="s">
        <v>839</v>
      </c>
      <c r="S1261" s="894" t="s">
        <v>779</v>
      </c>
      <c r="T1261" s="894" t="s">
        <v>780</v>
      </c>
      <c r="U1261" s="894" t="s">
        <v>781</v>
      </c>
      <c r="V1261" s="894" t="s">
        <v>951</v>
      </c>
      <c r="W1261" s="894" t="s">
        <v>5988</v>
      </c>
      <c r="X1261" s="894" t="s">
        <v>6006</v>
      </c>
      <c r="AA1261" s="894" t="s">
        <v>5220</v>
      </c>
    </row>
    <row r="1262" spans="1:27">
      <c r="A1262" s="894" t="s">
        <v>6012</v>
      </c>
      <c r="B1262" s="894" t="s">
        <v>6013</v>
      </c>
      <c r="C1262" s="894" t="s">
        <v>6014</v>
      </c>
      <c r="E1262" s="351">
        <v>2649.57</v>
      </c>
      <c r="F1262" s="351">
        <v>2543.59</v>
      </c>
      <c r="G1262" s="351">
        <v>105.98</v>
      </c>
      <c r="H1262" s="351">
        <v>0</v>
      </c>
      <c r="I1262" s="894" t="s">
        <v>5988</v>
      </c>
      <c r="J1262" s="894" t="s">
        <v>839</v>
      </c>
      <c r="K1262" s="894" t="s">
        <v>5214</v>
      </c>
      <c r="L1262" s="894" t="s">
        <v>958</v>
      </c>
      <c r="M1262" s="894" t="s">
        <v>6003</v>
      </c>
      <c r="N1262" s="894" t="s">
        <v>6004</v>
      </c>
      <c r="O1262" s="894" t="s">
        <v>777</v>
      </c>
      <c r="P1262" s="894" t="s">
        <v>6015</v>
      </c>
      <c r="Q1262" s="894" t="s">
        <v>2091</v>
      </c>
      <c r="R1262" s="894" t="s">
        <v>839</v>
      </c>
      <c r="S1262" s="894" t="s">
        <v>779</v>
      </c>
      <c r="T1262" s="894" t="s">
        <v>780</v>
      </c>
      <c r="U1262" s="894" t="s">
        <v>781</v>
      </c>
      <c r="V1262" s="894" t="s">
        <v>951</v>
      </c>
      <c r="W1262" s="894" t="s">
        <v>5988</v>
      </c>
      <c r="X1262" s="894" t="s">
        <v>6006</v>
      </c>
      <c r="AA1262" s="894" t="s">
        <v>5220</v>
      </c>
    </row>
    <row r="1263" spans="1:27">
      <c r="A1263" s="894" t="s">
        <v>6016</v>
      </c>
      <c r="B1263" s="894" t="s">
        <v>6017</v>
      </c>
      <c r="C1263" s="894" t="s">
        <v>6018</v>
      </c>
      <c r="D1263" s="894" t="s">
        <v>6019</v>
      </c>
      <c r="E1263" s="351">
        <v>2474.36</v>
      </c>
      <c r="F1263" s="351">
        <v>2375.39</v>
      </c>
      <c r="G1263" s="351">
        <v>98.97</v>
      </c>
      <c r="H1263" s="351">
        <v>0</v>
      </c>
      <c r="I1263" s="894" t="s">
        <v>5988</v>
      </c>
      <c r="J1263" s="894" t="s">
        <v>839</v>
      </c>
      <c r="K1263" s="894" t="s">
        <v>5214</v>
      </c>
      <c r="L1263" s="894" t="s">
        <v>958</v>
      </c>
      <c r="M1263" s="894" t="s">
        <v>6003</v>
      </c>
      <c r="N1263" s="894" t="s">
        <v>6004</v>
      </c>
      <c r="O1263" s="894" t="s">
        <v>777</v>
      </c>
      <c r="P1263" s="894" t="s">
        <v>6020</v>
      </c>
      <c r="Q1263" s="894" t="s">
        <v>6021</v>
      </c>
      <c r="R1263" s="894" t="s">
        <v>839</v>
      </c>
      <c r="S1263" s="894" t="s">
        <v>779</v>
      </c>
      <c r="T1263" s="894" t="s">
        <v>780</v>
      </c>
      <c r="U1263" s="894" t="s">
        <v>781</v>
      </c>
      <c r="V1263" s="894" t="s">
        <v>951</v>
      </c>
      <c r="W1263" s="894" t="s">
        <v>5988</v>
      </c>
      <c r="X1263" s="894" t="s">
        <v>6006</v>
      </c>
      <c r="AA1263" s="894" t="s">
        <v>5220</v>
      </c>
    </row>
    <row r="1264" spans="1:27">
      <c r="A1264" s="894" t="s">
        <v>6022</v>
      </c>
      <c r="B1264" s="894" t="s">
        <v>6023</v>
      </c>
      <c r="C1264" s="894" t="s">
        <v>6024</v>
      </c>
      <c r="D1264" s="894" t="s">
        <v>6025</v>
      </c>
      <c r="E1264" s="351">
        <v>1880.34</v>
      </c>
      <c r="F1264" s="351">
        <v>1805.13</v>
      </c>
      <c r="G1264" s="351">
        <v>75.21</v>
      </c>
      <c r="H1264" s="351">
        <v>0</v>
      </c>
      <c r="I1264" s="894" t="s">
        <v>5988</v>
      </c>
      <c r="J1264" s="894" t="s">
        <v>839</v>
      </c>
      <c r="K1264" s="894" t="s">
        <v>4946</v>
      </c>
      <c r="L1264" s="894" t="s">
        <v>958</v>
      </c>
      <c r="M1264" s="894" t="s">
        <v>5382</v>
      </c>
      <c r="N1264" s="894" t="s">
        <v>6026</v>
      </c>
      <c r="O1264" s="894" t="s">
        <v>777</v>
      </c>
      <c r="P1264" s="894" t="s">
        <v>6027</v>
      </c>
      <c r="Q1264" s="894" t="s">
        <v>1906</v>
      </c>
      <c r="R1264" s="894" t="s">
        <v>839</v>
      </c>
      <c r="S1264" s="894" t="s">
        <v>779</v>
      </c>
      <c r="T1264" s="894" t="s">
        <v>780</v>
      </c>
      <c r="U1264" s="894" t="s">
        <v>781</v>
      </c>
      <c r="V1264" s="894" t="s">
        <v>951</v>
      </c>
      <c r="W1264" s="894" t="s">
        <v>5988</v>
      </c>
      <c r="X1264" s="894" t="s">
        <v>6028</v>
      </c>
      <c r="AA1264" s="894" t="s">
        <v>4948</v>
      </c>
    </row>
    <row r="1265" spans="1:27">
      <c r="A1265" s="894" t="s">
        <v>6029</v>
      </c>
      <c r="B1265" s="894" t="s">
        <v>6030</v>
      </c>
      <c r="C1265" s="894" t="s">
        <v>6024</v>
      </c>
      <c r="D1265" s="894" t="s">
        <v>6025</v>
      </c>
      <c r="E1265" s="351">
        <v>1880.34</v>
      </c>
      <c r="F1265" s="351">
        <v>1805.13</v>
      </c>
      <c r="G1265" s="351">
        <v>75.21</v>
      </c>
      <c r="H1265" s="351">
        <v>0</v>
      </c>
      <c r="I1265" s="894" t="s">
        <v>5988</v>
      </c>
      <c r="J1265" s="894" t="s">
        <v>839</v>
      </c>
      <c r="K1265" s="894" t="s">
        <v>4946</v>
      </c>
      <c r="L1265" s="894" t="s">
        <v>958</v>
      </c>
      <c r="M1265" s="894" t="s">
        <v>5382</v>
      </c>
      <c r="N1265" s="894" t="s">
        <v>6026</v>
      </c>
      <c r="O1265" s="894" t="s">
        <v>777</v>
      </c>
      <c r="P1265" s="894" t="s">
        <v>6027</v>
      </c>
      <c r="Q1265" s="894" t="s">
        <v>1906</v>
      </c>
      <c r="R1265" s="894" t="s">
        <v>839</v>
      </c>
      <c r="S1265" s="894" t="s">
        <v>779</v>
      </c>
      <c r="T1265" s="894" t="s">
        <v>780</v>
      </c>
      <c r="U1265" s="894" t="s">
        <v>781</v>
      </c>
      <c r="V1265" s="894" t="s">
        <v>951</v>
      </c>
      <c r="W1265" s="894" t="s">
        <v>5988</v>
      </c>
      <c r="X1265" s="894" t="s">
        <v>6028</v>
      </c>
      <c r="AA1265" s="894" t="s">
        <v>4948</v>
      </c>
    </row>
    <row r="1266" spans="1:27">
      <c r="A1266" s="894" t="s">
        <v>6031</v>
      </c>
      <c r="B1266" s="894" t="s">
        <v>6032</v>
      </c>
      <c r="C1266" s="894" t="s">
        <v>6033</v>
      </c>
      <c r="D1266" s="894" t="s">
        <v>6034</v>
      </c>
      <c r="E1266" s="351">
        <v>2692.31</v>
      </c>
      <c r="F1266" s="351">
        <v>2342.04</v>
      </c>
      <c r="G1266" s="351">
        <v>92</v>
      </c>
      <c r="H1266" s="351">
        <v>258.27</v>
      </c>
      <c r="I1266" s="894" t="s">
        <v>5988</v>
      </c>
      <c r="J1266" s="894" t="s">
        <v>839</v>
      </c>
      <c r="K1266" s="894" t="s">
        <v>1091</v>
      </c>
      <c r="L1266" s="894" t="s">
        <v>958</v>
      </c>
      <c r="M1266" s="894" t="s">
        <v>6035</v>
      </c>
      <c r="N1266" s="894" t="s">
        <v>6036</v>
      </c>
      <c r="O1266" s="894" t="s">
        <v>777</v>
      </c>
      <c r="P1266" s="894" t="s">
        <v>6037</v>
      </c>
      <c r="Q1266" s="894" t="s">
        <v>2453</v>
      </c>
      <c r="R1266" s="894" t="s">
        <v>839</v>
      </c>
      <c r="S1266" s="894" t="s">
        <v>779</v>
      </c>
      <c r="T1266" s="894" t="s">
        <v>780</v>
      </c>
      <c r="U1266" s="894" t="s">
        <v>781</v>
      </c>
      <c r="V1266" s="894" t="s">
        <v>951</v>
      </c>
      <c r="W1266" s="894" t="s">
        <v>5988</v>
      </c>
      <c r="X1266" s="894" t="s">
        <v>6038</v>
      </c>
      <c r="AA1266" s="894" t="s">
        <v>1093</v>
      </c>
    </row>
    <row r="1267" spans="1:27">
      <c r="A1267" s="894" t="s">
        <v>6039</v>
      </c>
      <c r="B1267" s="894" t="s">
        <v>6040</v>
      </c>
      <c r="C1267" s="894" t="s">
        <v>6033</v>
      </c>
      <c r="D1267" s="894" t="s">
        <v>6034</v>
      </c>
      <c r="E1267" s="351">
        <v>2692.31</v>
      </c>
      <c r="F1267" s="351">
        <v>2584.62</v>
      </c>
      <c r="G1267" s="351">
        <v>107.69</v>
      </c>
      <c r="H1267" s="351">
        <v>0</v>
      </c>
      <c r="I1267" s="894" t="s">
        <v>5988</v>
      </c>
      <c r="J1267" s="894" t="s">
        <v>839</v>
      </c>
      <c r="K1267" s="894" t="s">
        <v>1091</v>
      </c>
      <c r="L1267" s="894" t="s">
        <v>958</v>
      </c>
      <c r="M1267" s="894" t="s">
        <v>6035</v>
      </c>
      <c r="N1267" s="894" t="s">
        <v>6036</v>
      </c>
      <c r="O1267" s="894" t="s">
        <v>777</v>
      </c>
      <c r="P1267" s="894" t="s">
        <v>6037</v>
      </c>
      <c r="Q1267" s="894" t="s">
        <v>2453</v>
      </c>
      <c r="R1267" s="894" t="s">
        <v>839</v>
      </c>
      <c r="S1267" s="894" t="s">
        <v>779</v>
      </c>
      <c r="T1267" s="894" t="s">
        <v>780</v>
      </c>
      <c r="U1267" s="894" t="s">
        <v>781</v>
      </c>
      <c r="V1267" s="894" t="s">
        <v>951</v>
      </c>
      <c r="W1267" s="894" t="s">
        <v>5988</v>
      </c>
      <c r="X1267" s="894" t="s">
        <v>6038</v>
      </c>
      <c r="AA1267" s="894" t="s">
        <v>1093</v>
      </c>
    </row>
    <row r="1268" spans="1:27">
      <c r="A1268" s="894" t="s">
        <v>6041</v>
      </c>
      <c r="B1268" s="894" t="s">
        <v>6042</v>
      </c>
      <c r="C1268" s="894" t="s">
        <v>6033</v>
      </c>
      <c r="D1268" s="894" t="s">
        <v>6043</v>
      </c>
      <c r="E1268" s="351">
        <v>4230.77</v>
      </c>
      <c r="F1268" s="351">
        <v>3680.97</v>
      </c>
      <c r="G1268" s="351">
        <v>128</v>
      </c>
      <c r="H1268" s="351">
        <v>421.8</v>
      </c>
      <c r="I1268" s="894" t="s">
        <v>5988</v>
      </c>
      <c r="J1268" s="894" t="s">
        <v>839</v>
      </c>
      <c r="K1268" s="894" t="s">
        <v>1091</v>
      </c>
      <c r="L1268" s="894" t="s">
        <v>958</v>
      </c>
      <c r="M1268" s="894" t="s">
        <v>6035</v>
      </c>
      <c r="N1268" s="894" t="s">
        <v>6036</v>
      </c>
      <c r="O1268" s="894" t="s">
        <v>777</v>
      </c>
      <c r="P1268" s="894" t="s">
        <v>6044</v>
      </c>
      <c r="Q1268" s="894" t="s">
        <v>4799</v>
      </c>
      <c r="R1268" s="894" t="s">
        <v>839</v>
      </c>
      <c r="S1268" s="894" t="s">
        <v>779</v>
      </c>
      <c r="T1268" s="894" t="s">
        <v>780</v>
      </c>
      <c r="U1268" s="894" t="s">
        <v>781</v>
      </c>
      <c r="V1268" s="894" t="s">
        <v>951</v>
      </c>
      <c r="W1268" s="894" t="s">
        <v>5988</v>
      </c>
      <c r="X1268" s="894" t="s">
        <v>6038</v>
      </c>
      <c r="AA1268" s="894" t="s">
        <v>1093</v>
      </c>
    </row>
    <row r="1269" spans="1:27">
      <c r="A1269" s="894" t="s">
        <v>6045</v>
      </c>
      <c r="B1269" s="894" t="s">
        <v>6046</v>
      </c>
      <c r="C1269" s="894" t="s">
        <v>6047</v>
      </c>
      <c r="D1269" s="894" t="s">
        <v>6048</v>
      </c>
      <c r="E1269" s="351">
        <v>5000</v>
      </c>
      <c r="F1269" s="351">
        <v>4350</v>
      </c>
      <c r="G1269" s="351">
        <v>203</v>
      </c>
      <c r="H1269" s="351">
        <v>447</v>
      </c>
      <c r="I1269" s="894" t="s">
        <v>5988</v>
      </c>
      <c r="J1269" s="894" t="s">
        <v>839</v>
      </c>
      <c r="K1269" s="894" t="s">
        <v>1008</v>
      </c>
      <c r="L1269" s="894" t="s">
        <v>874</v>
      </c>
      <c r="M1269" s="894" t="s">
        <v>5951</v>
      </c>
      <c r="N1269" s="894" t="s">
        <v>6036</v>
      </c>
      <c r="O1269" s="894" t="s">
        <v>777</v>
      </c>
      <c r="P1269" s="894" t="s">
        <v>6049</v>
      </c>
      <c r="Q1269" s="894" t="s">
        <v>4095</v>
      </c>
      <c r="R1269" s="894" t="s">
        <v>839</v>
      </c>
      <c r="S1269" s="894" t="s">
        <v>779</v>
      </c>
      <c r="T1269" s="894" t="s">
        <v>780</v>
      </c>
      <c r="U1269" s="894" t="s">
        <v>781</v>
      </c>
      <c r="V1269" s="894" t="s">
        <v>951</v>
      </c>
      <c r="W1269" s="894" t="s">
        <v>5988</v>
      </c>
      <c r="X1269" s="894" t="s">
        <v>6038</v>
      </c>
      <c r="AA1269" s="894" t="s">
        <v>1012</v>
      </c>
    </row>
    <row r="1270" spans="1:27">
      <c r="A1270" s="894" t="s">
        <v>6050</v>
      </c>
      <c r="B1270" s="894" t="s">
        <v>6051</v>
      </c>
      <c r="C1270" s="894" t="s">
        <v>6052</v>
      </c>
      <c r="D1270" s="894" t="s">
        <v>6053</v>
      </c>
      <c r="E1270" s="351">
        <v>3521.37</v>
      </c>
      <c r="F1270" s="351">
        <v>3380.52</v>
      </c>
      <c r="G1270" s="351">
        <v>140.85</v>
      </c>
      <c r="H1270" s="351">
        <v>0</v>
      </c>
      <c r="I1270" s="894" t="s">
        <v>5988</v>
      </c>
      <c r="J1270" s="894" t="s">
        <v>839</v>
      </c>
      <c r="K1270" s="894" t="s">
        <v>2523</v>
      </c>
      <c r="L1270" s="894" t="s">
        <v>874</v>
      </c>
      <c r="M1270" s="894" t="s">
        <v>874</v>
      </c>
      <c r="N1270" s="894" t="s">
        <v>6036</v>
      </c>
      <c r="O1270" s="894" t="s">
        <v>777</v>
      </c>
      <c r="P1270" s="894" t="s">
        <v>6054</v>
      </c>
      <c r="Q1270" s="894" t="s">
        <v>6055</v>
      </c>
      <c r="R1270" s="894" t="s">
        <v>839</v>
      </c>
      <c r="S1270" s="894" t="s">
        <v>779</v>
      </c>
      <c r="T1270" s="894" t="s">
        <v>780</v>
      </c>
      <c r="U1270" s="894" t="s">
        <v>781</v>
      </c>
      <c r="V1270" s="894" t="s">
        <v>951</v>
      </c>
      <c r="W1270" s="894" t="s">
        <v>5988</v>
      </c>
      <c r="X1270" s="894" t="s">
        <v>6038</v>
      </c>
      <c r="AA1270" s="894" t="s">
        <v>2526</v>
      </c>
    </row>
    <row r="1271" spans="1:27">
      <c r="A1271" s="894" t="s">
        <v>6056</v>
      </c>
      <c r="B1271" s="894" t="s">
        <v>6057</v>
      </c>
      <c r="C1271" s="894" t="s">
        <v>6052</v>
      </c>
      <c r="D1271" s="894" t="s">
        <v>6053</v>
      </c>
      <c r="E1271" s="351">
        <v>3521.37</v>
      </c>
      <c r="F1271" s="351">
        <v>3380.52</v>
      </c>
      <c r="G1271" s="351">
        <v>140.85</v>
      </c>
      <c r="H1271" s="351">
        <v>0</v>
      </c>
      <c r="I1271" s="894" t="s">
        <v>5988</v>
      </c>
      <c r="J1271" s="894" t="s">
        <v>839</v>
      </c>
      <c r="K1271" s="894" t="s">
        <v>2523</v>
      </c>
      <c r="L1271" s="894" t="s">
        <v>874</v>
      </c>
      <c r="M1271" s="894" t="s">
        <v>874</v>
      </c>
      <c r="N1271" s="894" t="s">
        <v>6036</v>
      </c>
      <c r="O1271" s="894" t="s">
        <v>777</v>
      </c>
      <c r="P1271" s="894" t="s">
        <v>6054</v>
      </c>
      <c r="Q1271" s="894" t="s">
        <v>6055</v>
      </c>
      <c r="R1271" s="894" t="s">
        <v>839</v>
      </c>
      <c r="S1271" s="894" t="s">
        <v>779</v>
      </c>
      <c r="T1271" s="894" t="s">
        <v>780</v>
      </c>
      <c r="U1271" s="894" t="s">
        <v>781</v>
      </c>
      <c r="V1271" s="894" t="s">
        <v>951</v>
      </c>
      <c r="W1271" s="894" t="s">
        <v>5988</v>
      </c>
      <c r="X1271" s="894" t="s">
        <v>6038</v>
      </c>
      <c r="AA1271" s="894" t="s">
        <v>2526</v>
      </c>
    </row>
    <row r="1272" spans="1:27">
      <c r="A1272" s="894" t="s">
        <v>6058</v>
      </c>
      <c r="B1272" s="894" t="s">
        <v>6059</v>
      </c>
      <c r="C1272" s="894" t="s">
        <v>6060</v>
      </c>
      <c r="D1272" s="894" t="s">
        <v>6061</v>
      </c>
      <c r="E1272" s="351">
        <v>18000</v>
      </c>
      <c r="F1272" s="351">
        <v>17280</v>
      </c>
      <c r="G1272" s="351">
        <v>720</v>
      </c>
      <c r="H1272" s="351">
        <v>0</v>
      </c>
      <c r="I1272" s="894" t="s">
        <v>5988</v>
      </c>
      <c r="J1272" s="894" t="s">
        <v>773</v>
      </c>
      <c r="K1272" s="894" t="s">
        <v>4617</v>
      </c>
      <c r="L1272" s="894" t="s">
        <v>874</v>
      </c>
      <c r="M1272" s="894" t="s">
        <v>874</v>
      </c>
      <c r="N1272" s="894" t="s">
        <v>4618</v>
      </c>
      <c r="O1272" s="894" t="s">
        <v>777</v>
      </c>
      <c r="P1272" s="894" t="s">
        <v>777</v>
      </c>
      <c r="Q1272" s="894" t="s">
        <v>6062</v>
      </c>
      <c r="R1272" s="894" t="s">
        <v>773</v>
      </c>
      <c r="S1272" s="894" t="s">
        <v>779</v>
      </c>
      <c r="T1272" s="894" t="s">
        <v>780</v>
      </c>
      <c r="U1272" s="894" t="s">
        <v>781</v>
      </c>
      <c r="V1272" s="894" t="s">
        <v>951</v>
      </c>
      <c r="W1272" s="894" t="s">
        <v>5988</v>
      </c>
      <c r="X1272" s="894" t="s">
        <v>6063</v>
      </c>
      <c r="AA1272" s="894" t="s">
        <v>4620</v>
      </c>
    </row>
    <row r="1273" spans="1:27">
      <c r="A1273" s="894" t="s">
        <v>6064</v>
      </c>
      <c r="B1273" s="894" t="s">
        <v>6065</v>
      </c>
      <c r="C1273" s="894" t="s">
        <v>6060</v>
      </c>
      <c r="D1273" s="894" t="s">
        <v>6066</v>
      </c>
      <c r="E1273" s="351">
        <v>15000</v>
      </c>
      <c r="F1273" s="351">
        <v>14400</v>
      </c>
      <c r="G1273" s="351">
        <v>600</v>
      </c>
      <c r="H1273" s="351">
        <v>0</v>
      </c>
      <c r="I1273" s="894" t="s">
        <v>5988</v>
      </c>
      <c r="J1273" s="894" t="s">
        <v>773</v>
      </c>
      <c r="K1273" s="894" t="s">
        <v>4617</v>
      </c>
      <c r="L1273" s="894" t="s">
        <v>874</v>
      </c>
      <c r="M1273" s="894" t="s">
        <v>874</v>
      </c>
      <c r="N1273" s="894" t="s">
        <v>4618</v>
      </c>
      <c r="O1273" s="894" t="s">
        <v>777</v>
      </c>
      <c r="P1273" s="894" t="s">
        <v>777</v>
      </c>
      <c r="Q1273" s="894" t="s">
        <v>6067</v>
      </c>
      <c r="R1273" s="894" t="s">
        <v>773</v>
      </c>
      <c r="S1273" s="894" t="s">
        <v>779</v>
      </c>
      <c r="T1273" s="894" t="s">
        <v>780</v>
      </c>
      <c r="U1273" s="894" t="s">
        <v>781</v>
      </c>
      <c r="V1273" s="894" t="s">
        <v>951</v>
      </c>
      <c r="W1273" s="894" t="s">
        <v>5988</v>
      </c>
      <c r="X1273" s="894" t="s">
        <v>6063</v>
      </c>
      <c r="AA1273" s="894" t="s">
        <v>4620</v>
      </c>
    </row>
    <row r="1274" spans="1:27">
      <c r="A1274" s="894" t="s">
        <v>6068</v>
      </c>
      <c r="B1274" s="894" t="s">
        <v>6069</v>
      </c>
      <c r="C1274" s="894" t="s">
        <v>6070</v>
      </c>
      <c r="E1274" s="351">
        <v>19596</v>
      </c>
      <c r="F1274" s="351">
        <v>18812.16</v>
      </c>
      <c r="G1274" s="351">
        <v>783.84</v>
      </c>
      <c r="H1274" s="351">
        <v>0</v>
      </c>
      <c r="I1274" s="894" t="s">
        <v>5988</v>
      </c>
      <c r="J1274" s="894" t="s">
        <v>773</v>
      </c>
      <c r="K1274" s="894" t="s">
        <v>4617</v>
      </c>
      <c r="L1274" s="894" t="s">
        <v>874</v>
      </c>
      <c r="M1274" s="894" t="s">
        <v>874</v>
      </c>
      <c r="N1274" s="894" t="s">
        <v>4618</v>
      </c>
      <c r="O1274" s="894" t="s">
        <v>777</v>
      </c>
      <c r="P1274" s="894" t="s">
        <v>777</v>
      </c>
      <c r="Q1274" s="894" t="s">
        <v>6071</v>
      </c>
      <c r="R1274" s="894" t="s">
        <v>773</v>
      </c>
      <c r="S1274" s="894" t="s">
        <v>779</v>
      </c>
      <c r="T1274" s="894" t="s">
        <v>780</v>
      </c>
      <c r="U1274" s="894" t="s">
        <v>781</v>
      </c>
      <c r="V1274" s="894" t="s">
        <v>951</v>
      </c>
      <c r="W1274" s="894" t="s">
        <v>5988</v>
      </c>
      <c r="X1274" s="894" t="s">
        <v>6063</v>
      </c>
      <c r="AA1274" s="894" t="s">
        <v>4620</v>
      </c>
    </row>
    <row r="1275" spans="1:27">
      <c r="A1275" s="894" t="s">
        <v>6072</v>
      </c>
      <c r="B1275" s="894" t="s">
        <v>6073</v>
      </c>
      <c r="C1275" s="894" t="s">
        <v>4857</v>
      </c>
      <c r="D1275" s="894" t="s">
        <v>6074</v>
      </c>
      <c r="E1275" s="351">
        <v>15384.62</v>
      </c>
      <c r="F1275" s="351">
        <v>14769.24</v>
      </c>
      <c r="G1275" s="351">
        <v>615.38</v>
      </c>
      <c r="H1275" s="351">
        <v>0</v>
      </c>
      <c r="I1275" s="894" t="s">
        <v>5988</v>
      </c>
      <c r="J1275" s="894" t="s">
        <v>839</v>
      </c>
      <c r="K1275" s="894" t="s">
        <v>901</v>
      </c>
      <c r="L1275" s="894" t="s">
        <v>874</v>
      </c>
      <c r="M1275" s="894" t="s">
        <v>5944</v>
      </c>
      <c r="N1275" s="894" t="s">
        <v>4868</v>
      </c>
      <c r="O1275" s="894" t="s">
        <v>777</v>
      </c>
      <c r="P1275" s="894" t="s">
        <v>6075</v>
      </c>
      <c r="Q1275" s="894" t="s">
        <v>1240</v>
      </c>
      <c r="R1275" s="894" t="s">
        <v>839</v>
      </c>
      <c r="S1275" s="894" t="s">
        <v>779</v>
      </c>
      <c r="T1275" s="894" t="s">
        <v>780</v>
      </c>
      <c r="U1275" s="894" t="s">
        <v>781</v>
      </c>
      <c r="V1275" s="894" t="s">
        <v>951</v>
      </c>
      <c r="W1275" s="894" t="s">
        <v>5988</v>
      </c>
      <c r="X1275" s="894" t="s">
        <v>6076</v>
      </c>
      <c r="AA1275" s="894" t="s">
        <v>904</v>
      </c>
    </row>
    <row r="1276" spans="1:27">
      <c r="A1276" s="894" t="s">
        <v>6077</v>
      </c>
      <c r="B1276" s="894" t="s">
        <v>6078</v>
      </c>
      <c r="C1276" s="894" t="s">
        <v>6079</v>
      </c>
      <c r="D1276" s="894" t="s">
        <v>6080</v>
      </c>
      <c r="E1276" s="351">
        <v>2606.84</v>
      </c>
      <c r="F1276" s="351">
        <v>2502.57</v>
      </c>
      <c r="G1276" s="351">
        <v>104.27</v>
      </c>
      <c r="H1276" s="351">
        <v>0</v>
      </c>
      <c r="I1276" s="894" t="s">
        <v>5988</v>
      </c>
      <c r="J1276" s="894" t="s">
        <v>839</v>
      </c>
      <c r="K1276" s="894" t="s">
        <v>1025</v>
      </c>
      <c r="L1276" s="894" t="s">
        <v>958</v>
      </c>
      <c r="M1276" s="894" t="s">
        <v>5859</v>
      </c>
      <c r="N1276" s="894" t="s">
        <v>6081</v>
      </c>
      <c r="O1276" s="894" t="s">
        <v>777</v>
      </c>
      <c r="P1276" s="894" t="s">
        <v>6082</v>
      </c>
      <c r="Q1276" s="894" t="s">
        <v>1721</v>
      </c>
      <c r="R1276" s="894" t="s">
        <v>839</v>
      </c>
      <c r="S1276" s="894" t="s">
        <v>779</v>
      </c>
      <c r="T1276" s="894" t="s">
        <v>780</v>
      </c>
      <c r="U1276" s="894" t="s">
        <v>781</v>
      </c>
      <c r="V1276" s="894" t="s">
        <v>951</v>
      </c>
      <c r="W1276" s="894" t="s">
        <v>5988</v>
      </c>
      <c r="X1276" s="894" t="s">
        <v>6083</v>
      </c>
      <c r="AA1276" s="894" t="s">
        <v>1029</v>
      </c>
    </row>
    <row r="1277" spans="1:27">
      <c r="A1277" s="894" t="s">
        <v>6084</v>
      </c>
      <c r="B1277" s="894" t="s">
        <v>6085</v>
      </c>
      <c r="C1277" s="894" t="s">
        <v>6086</v>
      </c>
      <c r="E1277" s="351">
        <v>394709.99</v>
      </c>
      <c r="F1277" s="351">
        <v>378921.59</v>
      </c>
      <c r="G1277" s="351">
        <v>15788.4</v>
      </c>
      <c r="H1277" s="351">
        <v>0</v>
      </c>
      <c r="I1277" s="894" t="s">
        <v>5988</v>
      </c>
      <c r="J1277" s="894" t="s">
        <v>839</v>
      </c>
      <c r="K1277" s="894" t="s">
        <v>1025</v>
      </c>
      <c r="L1277" s="894" t="s">
        <v>958</v>
      </c>
      <c r="M1277" s="894" t="s">
        <v>5215</v>
      </c>
      <c r="N1277" s="894" t="s">
        <v>6087</v>
      </c>
      <c r="O1277" s="894" t="s">
        <v>777</v>
      </c>
      <c r="P1277" s="894" t="s">
        <v>6088</v>
      </c>
      <c r="Q1277" s="894" t="s">
        <v>6089</v>
      </c>
      <c r="R1277" s="894" t="s">
        <v>839</v>
      </c>
      <c r="S1277" s="894" t="s">
        <v>779</v>
      </c>
      <c r="T1277" s="894" t="s">
        <v>780</v>
      </c>
      <c r="U1277" s="894" t="s">
        <v>781</v>
      </c>
      <c r="V1277" s="894" t="s">
        <v>951</v>
      </c>
      <c r="W1277" s="894" t="s">
        <v>5988</v>
      </c>
      <c r="X1277" s="894" t="s">
        <v>6090</v>
      </c>
      <c r="AA1277" s="894" t="s">
        <v>1029</v>
      </c>
    </row>
    <row r="1278" spans="1:27">
      <c r="A1278" s="894" t="s">
        <v>6091</v>
      </c>
      <c r="B1278" s="894" t="s">
        <v>6092</v>
      </c>
      <c r="C1278" s="894" t="s">
        <v>6093</v>
      </c>
      <c r="E1278" s="351">
        <v>716504.85</v>
      </c>
      <c r="F1278" s="351">
        <v>687844.66</v>
      </c>
      <c r="G1278" s="351">
        <v>28660.19</v>
      </c>
      <c r="H1278" s="351">
        <v>0</v>
      </c>
      <c r="I1278" s="894" t="s">
        <v>5988</v>
      </c>
      <c r="J1278" s="894" t="s">
        <v>839</v>
      </c>
      <c r="K1278" s="894" t="s">
        <v>1114</v>
      </c>
      <c r="L1278" s="894" t="s">
        <v>5710</v>
      </c>
      <c r="M1278" s="894" t="s">
        <v>1127</v>
      </c>
      <c r="N1278" s="894" t="s">
        <v>6094</v>
      </c>
      <c r="O1278" s="894" t="s">
        <v>777</v>
      </c>
      <c r="P1278" s="894" t="s">
        <v>6095</v>
      </c>
      <c r="Q1278" s="894" t="s">
        <v>6096</v>
      </c>
      <c r="R1278" s="894" t="s">
        <v>839</v>
      </c>
      <c r="S1278" s="894" t="s">
        <v>779</v>
      </c>
      <c r="T1278" s="894" t="s">
        <v>780</v>
      </c>
      <c r="U1278" s="894" t="s">
        <v>781</v>
      </c>
      <c r="V1278" s="894" t="s">
        <v>951</v>
      </c>
      <c r="W1278" s="894" t="s">
        <v>5988</v>
      </c>
      <c r="X1278" s="894" t="s">
        <v>6097</v>
      </c>
      <c r="AA1278" s="894" t="s">
        <v>1116</v>
      </c>
    </row>
    <row r="1279" spans="1:27">
      <c r="A1279" s="894" t="s">
        <v>6098</v>
      </c>
      <c r="B1279" s="894" t="s">
        <v>6099</v>
      </c>
      <c r="C1279" s="894" t="s">
        <v>6100</v>
      </c>
      <c r="D1279" s="894" t="s">
        <v>6101</v>
      </c>
      <c r="E1279" s="351">
        <v>192307.69</v>
      </c>
      <c r="F1279" s="351">
        <v>180769.5</v>
      </c>
      <c r="G1279" s="351">
        <v>11538.19</v>
      </c>
      <c r="H1279" s="351">
        <v>0</v>
      </c>
      <c r="I1279" s="894" t="s">
        <v>6102</v>
      </c>
      <c r="J1279" s="894" t="s">
        <v>839</v>
      </c>
      <c r="K1279" s="894" t="s">
        <v>1025</v>
      </c>
      <c r="L1279" s="894" t="s">
        <v>958</v>
      </c>
      <c r="M1279" s="894" t="s">
        <v>6103</v>
      </c>
      <c r="N1279" s="894" t="s">
        <v>6104</v>
      </c>
      <c r="O1279" s="894" t="s">
        <v>6105</v>
      </c>
      <c r="P1279" s="894" t="s">
        <v>6106</v>
      </c>
      <c r="Q1279" s="894" t="s">
        <v>3141</v>
      </c>
      <c r="R1279" s="894" t="s">
        <v>1424</v>
      </c>
      <c r="S1279" s="894" t="s">
        <v>779</v>
      </c>
      <c r="T1279" s="894" t="s">
        <v>780</v>
      </c>
      <c r="U1279" s="894" t="s">
        <v>877</v>
      </c>
      <c r="V1279" s="894" t="s">
        <v>951</v>
      </c>
      <c r="W1279" s="894" t="s">
        <v>6107</v>
      </c>
      <c r="AA1279" s="894" t="s">
        <v>1029</v>
      </c>
    </row>
    <row r="1280" spans="1:27">
      <c r="A1280" s="894" t="s">
        <v>6108</v>
      </c>
      <c r="B1280" s="894" t="s">
        <v>6109</v>
      </c>
      <c r="C1280" s="894" t="s">
        <v>6110</v>
      </c>
      <c r="D1280" s="894" t="s">
        <v>6111</v>
      </c>
      <c r="E1280" s="351">
        <v>4273.5</v>
      </c>
      <c r="F1280" s="351">
        <v>4017.52</v>
      </c>
      <c r="G1280" s="351">
        <v>255.98</v>
      </c>
      <c r="H1280" s="351">
        <v>0</v>
      </c>
      <c r="I1280" s="894" t="s">
        <v>6102</v>
      </c>
      <c r="J1280" s="894" t="s">
        <v>839</v>
      </c>
      <c r="K1280" s="894" t="s">
        <v>1025</v>
      </c>
      <c r="L1280" s="894" t="s">
        <v>958</v>
      </c>
      <c r="M1280" s="894" t="s">
        <v>6103</v>
      </c>
      <c r="N1280" s="894" t="s">
        <v>6104</v>
      </c>
      <c r="O1280" s="894" t="s">
        <v>6112</v>
      </c>
      <c r="P1280" s="894" t="s">
        <v>6113</v>
      </c>
      <c r="Q1280" s="894" t="s">
        <v>1351</v>
      </c>
      <c r="R1280" s="894" t="s">
        <v>1424</v>
      </c>
      <c r="S1280" s="894" t="s">
        <v>779</v>
      </c>
      <c r="T1280" s="894" t="s">
        <v>780</v>
      </c>
      <c r="U1280" s="894" t="s">
        <v>877</v>
      </c>
      <c r="V1280" s="894" t="s">
        <v>951</v>
      </c>
      <c r="W1280" s="894" t="s">
        <v>6107</v>
      </c>
      <c r="AA1280" s="894" t="s">
        <v>1029</v>
      </c>
    </row>
    <row r="1281" spans="1:27">
      <c r="A1281" s="894" t="s">
        <v>6114</v>
      </c>
      <c r="B1281" s="894" t="s">
        <v>6115</v>
      </c>
      <c r="C1281" s="894" t="s">
        <v>6116</v>
      </c>
      <c r="D1281" s="894" t="s">
        <v>6117</v>
      </c>
      <c r="E1281" s="351">
        <v>8547.01</v>
      </c>
      <c r="F1281" s="351">
        <v>8034.18</v>
      </c>
      <c r="G1281" s="351">
        <v>512.83</v>
      </c>
      <c r="H1281" s="351">
        <v>0</v>
      </c>
      <c r="I1281" s="894" t="s">
        <v>6102</v>
      </c>
      <c r="J1281" s="894" t="s">
        <v>839</v>
      </c>
      <c r="K1281" s="894" t="s">
        <v>1025</v>
      </c>
      <c r="L1281" s="894" t="s">
        <v>958</v>
      </c>
      <c r="M1281" s="894" t="s">
        <v>6103</v>
      </c>
      <c r="N1281" s="894" t="s">
        <v>6104</v>
      </c>
      <c r="O1281" s="894" t="s">
        <v>3737</v>
      </c>
      <c r="P1281" s="894" t="s">
        <v>1508</v>
      </c>
      <c r="Q1281" s="894" t="s">
        <v>4642</v>
      </c>
      <c r="R1281" s="894" t="s">
        <v>1424</v>
      </c>
      <c r="S1281" s="894" t="s">
        <v>779</v>
      </c>
      <c r="T1281" s="894" t="s">
        <v>780</v>
      </c>
      <c r="U1281" s="894" t="s">
        <v>877</v>
      </c>
      <c r="V1281" s="894" t="s">
        <v>951</v>
      </c>
      <c r="W1281" s="894" t="s">
        <v>6107</v>
      </c>
      <c r="AA1281" s="894" t="s">
        <v>1029</v>
      </c>
    </row>
    <row r="1282" spans="1:27">
      <c r="A1282" s="894" t="s">
        <v>6118</v>
      </c>
      <c r="B1282" s="894" t="s">
        <v>6119</v>
      </c>
      <c r="C1282" s="894" t="s">
        <v>6120</v>
      </c>
      <c r="D1282" s="894" t="s">
        <v>6121</v>
      </c>
      <c r="E1282" s="351">
        <v>21367.52</v>
      </c>
      <c r="F1282" s="351">
        <v>20085.88</v>
      </c>
      <c r="G1282" s="351">
        <v>1281.64</v>
      </c>
      <c r="H1282" s="351">
        <v>0</v>
      </c>
      <c r="I1282" s="894" t="s">
        <v>6102</v>
      </c>
      <c r="J1282" s="894" t="s">
        <v>839</v>
      </c>
      <c r="K1282" s="894" t="s">
        <v>1025</v>
      </c>
      <c r="L1282" s="894" t="s">
        <v>958</v>
      </c>
      <c r="M1282" s="894" t="s">
        <v>6103</v>
      </c>
      <c r="N1282" s="894" t="s">
        <v>6104</v>
      </c>
      <c r="O1282" s="894" t="s">
        <v>6122</v>
      </c>
      <c r="P1282" s="894" t="s">
        <v>6123</v>
      </c>
      <c r="Q1282" s="894" t="s">
        <v>3016</v>
      </c>
      <c r="R1282" s="894" t="s">
        <v>1424</v>
      </c>
      <c r="S1282" s="894" t="s">
        <v>779</v>
      </c>
      <c r="T1282" s="894" t="s">
        <v>780</v>
      </c>
      <c r="U1282" s="894" t="s">
        <v>877</v>
      </c>
      <c r="V1282" s="894" t="s">
        <v>951</v>
      </c>
      <c r="W1282" s="894" t="s">
        <v>6107</v>
      </c>
      <c r="AA1282" s="894" t="s">
        <v>1029</v>
      </c>
    </row>
    <row r="1283" spans="1:27">
      <c r="A1283" s="894" t="s">
        <v>6124</v>
      </c>
      <c r="B1283" s="894" t="s">
        <v>6125</v>
      </c>
      <c r="C1283" s="894" t="s">
        <v>6126</v>
      </c>
      <c r="D1283" s="894" t="s">
        <v>6127</v>
      </c>
      <c r="E1283" s="351">
        <v>17094.02</v>
      </c>
      <c r="F1283" s="351">
        <v>16068.36</v>
      </c>
      <c r="G1283" s="351">
        <v>1025.66</v>
      </c>
      <c r="H1283" s="351">
        <v>0</v>
      </c>
      <c r="I1283" s="894" t="s">
        <v>6102</v>
      </c>
      <c r="J1283" s="894" t="s">
        <v>839</v>
      </c>
      <c r="K1283" s="894" t="s">
        <v>1025</v>
      </c>
      <c r="L1283" s="894" t="s">
        <v>958</v>
      </c>
      <c r="M1283" s="894" t="s">
        <v>6103</v>
      </c>
      <c r="N1283" s="894" t="s">
        <v>6104</v>
      </c>
      <c r="O1283" s="894" t="s">
        <v>1351</v>
      </c>
      <c r="P1283" s="894" t="s">
        <v>3031</v>
      </c>
      <c r="Q1283" s="894" t="s">
        <v>1218</v>
      </c>
      <c r="R1283" s="894" t="s">
        <v>1424</v>
      </c>
      <c r="S1283" s="894" t="s">
        <v>779</v>
      </c>
      <c r="T1283" s="894" t="s">
        <v>780</v>
      </c>
      <c r="U1283" s="894" t="s">
        <v>877</v>
      </c>
      <c r="V1283" s="894" t="s">
        <v>951</v>
      </c>
      <c r="W1283" s="894" t="s">
        <v>6107</v>
      </c>
      <c r="AA1283" s="894" t="s">
        <v>1029</v>
      </c>
    </row>
    <row r="1284" spans="1:27">
      <c r="A1284" s="894" t="s">
        <v>6128</v>
      </c>
      <c r="B1284" s="894" t="s">
        <v>6129</v>
      </c>
      <c r="C1284" s="894" t="s">
        <v>6130</v>
      </c>
      <c r="D1284" s="894" t="s">
        <v>6131</v>
      </c>
      <c r="E1284" s="351">
        <v>14957.26</v>
      </c>
      <c r="F1284" s="351">
        <v>14059.6</v>
      </c>
      <c r="G1284" s="351">
        <v>897.66</v>
      </c>
      <c r="H1284" s="351">
        <v>0</v>
      </c>
      <c r="I1284" s="894" t="s">
        <v>6102</v>
      </c>
      <c r="J1284" s="894" t="s">
        <v>839</v>
      </c>
      <c r="K1284" s="894" t="s">
        <v>1025</v>
      </c>
      <c r="L1284" s="894" t="s">
        <v>958</v>
      </c>
      <c r="M1284" s="894" t="s">
        <v>6103</v>
      </c>
      <c r="N1284" s="894" t="s">
        <v>6104</v>
      </c>
      <c r="O1284" s="894" t="s">
        <v>6132</v>
      </c>
      <c r="P1284" s="894" t="s">
        <v>6133</v>
      </c>
      <c r="Q1284" s="894" t="s">
        <v>2922</v>
      </c>
      <c r="R1284" s="894" t="s">
        <v>1424</v>
      </c>
      <c r="S1284" s="894" t="s">
        <v>779</v>
      </c>
      <c r="T1284" s="894" t="s">
        <v>780</v>
      </c>
      <c r="U1284" s="894" t="s">
        <v>877</v>
      </c>
      <c r="V1284" s="894" t="s">
        <v>951</v>
      </c>
      <c r="W1284" s="894" t="s">
        <v>6107</v>
      </c>
      <c r="AA1284" s="894" t="s">
        <v>1029</v>
      </c>
    </row>
    <row r="1285" spans="1:27">
      <c r="A1285" s="894" t="s">
        <v>6134</v>
      </c>
      <c r="B1285" s="894" t="s">
        <v>6135</v>
      </c>
      <c r="C1285" s="894" t="s">
        <v>6136</v>
      </c>
      <c r="D1285" s="894" t="s">
        <v>6137</v>
      </c>
      <c r="E1285" s="351">
        <v>11965.81</v>
      </c>
      <c r="F1285" s="351">
        <v>11248.03</v>
      </c>
      <c r="G1285" s="351">
        <v>717.78</v>
      </c>
      <c r="H1285" s="351">
        <v>0</v>
      </c>
      <c r="I1285" s="894" t="s">
        <v>6102</v>
      </c>
      <c r="J1285" s="894" t="s">
        <v>839</v>
      </c>
      <c r="K1285" s="894" t="s">
        <v>1025</v>
      </c>
      <c r="L1285" s="894" t="s">
        <v>958</v>
      </c>
      <c r="M1285" s="894" t="s">
        <v>6103</v>
      </c>
      <c r="N1285" s="894" t="s">
        <v>6104</v>
      </c>
      <c r="O1285" s="894" t="s">
        <v>1231</v>
      </c>
      <c r="P1285" s="894" t="s">
        <v>6138</v>
      </c>
      <c r="Q1285" s="894" t="s">
        <v>3060</v>
      </c>
      <c r="R1285" s="894" t="s">
        <v>1424</v>
      </c>
      <c r="S1285" s="894" t="s">
        <v>779</v>
      </c>
      <c r="T1285" s="894" t="s">
        <v>780</v>
      </c>
      <c r="U1285" s="894" t="s">
        <v>877</v>
      </c>
      <c r="V1285" s="894" t="s">
        <v>951</v>
      </c>
      <c r="W1285" s="894" t="s">
        <v>6107</v>
      </c>
      <c r="AA1285" s="894" t="s">
        <v>1029</v>
      </c>
    </row>
    <row r="1286" spans="1:27">
      <c r="A1286" s="894" t="s">
        <v>6139</v>
      </c>
      <c r="B1286" s="894" t="s">
        <v>6140</v>
      </c>
      <c r="C1286" s="894" t="s">
        <v>6141</v>
      </c>
      <c r="E1286" s="351">
        <v>7264.97</v>
      </c>
      <c r="F1286" s="351">
        <v>6829.1</v>
      </c>
      <c r="G1286" s="351">
        <v>435.87</v>
      </c>
      <c r="H1286" s="351">
        <v>0</v>
      </c>
      <c r="I1286" s="894" t="s">
        <v>6102</v>
      </c>
      <c r="J1286" s="894" t="s">
        <v>839</v>
      </c>
      <c r="K1286" s="894" t="s">
        <v>1025</v>
      </c>
      <c r="L1286" s="894" t="s">
        <v>958</v>
      </c>
      <c r="M1286" s="894" t="s">
        <v>6103</v>
      </c>
      <c r="N1286" s="894" t="s">
        <v>6104</v>
      </c>
      <c r="O1286" s="894" t="s">
        <v>6142</v>
      </c>
      <c r="P1286" s="894" t="s">
        <v>6143</v>
      </c>
      <c r="Q1286" s="894" t="s">
        <v>1140</v>
      </c>
      <c r="R1286" s="894" t="s">
        <v>1424</v>
      </c>
      <c r="S1286" s="894" t="s">
        <v>779</v>
      </c>
      <c r="T1286" s="894" t="s">
        <v>780</v>
      </c>
      <c r="U1286" s="894" t="s">
        <v>877</v>
      </c>
      <c r="V1286" s="894" t="s">
        <v>951</v>
      </c>
      <c r="W1286" s="894" t="s">
        <v>6107</v>
      </c>
      <c r="AA1286" s="894" t="s">
        <v>1029</v>
      </c>
    </row>
    <row r="1287" spans="1:27">
      <c r="A1287" s="894" t="s">
        <v>6144</v>
      </c>
      <c r="B1287" s="894" t="s">
        <v>6145</v>
      </c>
      <c r="C1287" s="894" t="s">
        <v>6100</v>
      </c>
      <c r="D1287" s="894" t="s">
        <v>6101</v>
      </c>
      <c r="E1287" s="351">
        <v>192307.69</v>
      </c>
      <c r="F1287" s="351">
        <v>180769.5</v>
      </c>
      <c r="G1287" s="351">
        <v>11538.19</v>
      </c>
      <c r="H1287" s="351">
        <v>0</v>
      </c>
      <c r="I1287" s="894" t="s">
        <v>6102</v>
      </c>
      <c r="J1287" s="894" t="s">
        <v>839</v>
      </c>
      <c r="K1287" s="894" t="s">
        <v>1025</v>
      </c>
      <c r="L1287" s="894" t="s">
        <v>958</v>
      </c>
      <c r="M1287" s="894" t="s">
        <v>6146</v>
      </c>
      <c r="N1287" s="894" t="s">
        <v>6104</v>
      </c>
      <c r="O1287" s="894" t="s">
        <v>6105</v>
      </c>
      <c r="P1287" s="894" t="s">
        <v>6106</v>
      </c>
      <c r="Q1287" s="894" t="s">
        <v>3141</v>
      </c>
      <c r="R1287" s="894" t="s">
        <v>1424</v>
      </c>
      <c r="S1287" s="894" t="s">
        <v>779</v>
      </c>
      <c r="T1287" s="894" t="s">
        <v>780</v>
      </c>
      <c r="U1287" s="894" t="s">
        <v>877</v>
      </c>
      <c r="V1287" s="894" t="s">
        <v>951</v>
      </c>
      <c r="W1287" s="894" t="s">
        <v>6147</v>
      </c>
      <c r="AA1287" s="894" t="s">
        <v>1029</v>
      </c>
    </row>
    <row r="1288" spans="1:27">
      <c r="A1288" s="894" t="s">
        <v>6148</v>
      </c>
      <c r="B1288" s="894" t="s">
        <v>6149</v>
      </c>
      <c r="C1288" s="894" t="s">
        <v>6110</v>
      </c>
      <c r="D1288" s="894" t="s">
        <v>6111</v>
      </c>
      <c r="E1288" s="351">
        <v>4273.5</v>
      </c>
      <c r="F1288" s="351">
        <v>4017.52</v>
      </c>
      <c r="G1288" s="351">
        <v>255.98</v>
      </c>
      <c r="H1288" s="351">
        <v>0</v>
      </c>
      <c r="I1288" s="894" t="s">
        <v>6102</v>
      </c>
      <c r="J1288" s="894" t="s">
        <v>839</v>
      </c>
      <c r="K1288" s="894" t="s">
        <v>1025</v>
      </c>
      <c r="L1288" s="894" t="s">
        <v>958</v>
      </c>
      <c r="M1288" s="894" t="s">
        <v>6146</v>
      </c>
      <c r="N1288" s="894" t="s">
        <v>6104</v>
      </c>
      <c r="O1288" s="894" t="s">
        <v>6112</v>
      </c>
      <c r="P1288" s="894" t="s">
        <v>6113</v>
      </c>
      <c r="Q1288" s="894" t="s">
        <v>1351</v>
      </c>
      <c r="R1288" s="894" t="s">
        <v>1424</v>
      </c>
      <c r="S1288" s="894" t="s">
        <v>779</v>
      </c>
      <c r="T1288" s="894" t="s">
        <v>780</v>
      </c>
      <c r="U1288" s="894" t="s">
        <v>877</v>
      </c>
      <c r="V1288" s="894" t="s">
        <v>951</v>
      </c>
      <c r="W1288" s="894" t="s">
        <v>6147</v>
      </c>
      <c r="AA1288" s="894" t="s">
        <v>1029</v>
      </c>
    </row>
    <row r="1289" spans="1:27">
      <c r="A1289" s="894" t="s">
        <v>6150</v>
      </c>
      <c r="B1289" s="894" t="s">
        <v>6151</v>
      </c>
      <c r="C1289" s="894" t="s">
        <v>6116</v>
      </c>
      <c r="D1289" s="894" t="s">
        <v>6117</v>
      </c>
      <c r="E1289" s="351">
        <v>8547.01</v>
      </c>
      <c r="F1289" s="351">
        <v>8034.18</v>
      </c>
      <c r="G1289" s="351">
        <v>512.83</v>
      </c>
      <c r="H1289" s="351">
        <v>0</v>
      </c>
      <c r="I1289" s="894" t="s">
        <v>6102</v>
      </c>
      <c r="J1289" s="894" t="s">
        <v>839</v>
      </c>
      <c r="K1289" s="894" t="s">
        <v>1025</v>
      </c>
      <c r="L1289" s="894" t="s">
        <v>958</v>
      </c>
      <c r="M1289" s="894" t="s">
        <v>6146</v>
      </c>
      <c r="N1289" s="894" t="s">
        <v>6104</v>
      </c>
      <c r="O1289" s="894" t="s">
        <v>3737</v>
      </c>
      <c r="P1289" s="894" t="s">
        <v>1508</v>
      </c>
      <c r="Q1289" s="894" t="s">
        <v>4642</v>
      </c>
      <c r="R1289" s="894" t="s">
        <v>1424</v>
      </c>
      <c r="S1289" s="894" t="s">
        <v>779</v>
      </c>
      <c r="T1289" s="894" t="s">
        <v>780</v>
      </c>
      <c r="U1289" s="894" t="s">
        <v>877</v>
      </c>
      <c r="V1289" s="894" t="s">
        <v>951</v>
      </c>
      <c r="W1289" s="894" t="s">
        <v>6147</v>
      </c>
      <c r="AA1289" s="894" t="s">
        <v>1029</v>
      </c>
    </row>
    <row r="1290" spans="1:27">
      <c r="A1290" s="894" t="s">
        <v>6152</v>
      </c>
      <c r="B1290" s="894" t="s">
        <v>6153</v>
      </c>
      <c r="C1290" s="894" t="s">
        <v>6120</v>
      </c>
      <c r="D1290" s="894" t="s">
        <v>6121</v>
      </c>
      <c r="E1290" s="351">
        <v>21367.52</v>
      </c>
      <c r="F1290" s="351">
        <v>20085.88</v>
      </c>
      <c r="G1290" s="351">
        <v>1281.64</v>
      </c>
      <c r="H1290" s="351">
        <v>0</v>
      </c>
      <c r="I1290" s="894" t="s">
        <v>6102</v>
      </c>
      <c r="J1290" s="894" t="s">
        <v>839</v>
      </c>
      <c r="K1290" s="894" t="s">
        <v>1025</v>
      </c>
      <c r="L1290" s="894" t="s">
        <v>958</v>
      </c>
      <c r="M1290" s="894" t="s">
        <v>6146</v>
      </c>
      <c r="N1290" s="894" t="s">
        <v>6104</v>
      </c>
      <c r="O1290" s="894" t="s">
        <v>6122</v>
      </c>
      <c r="P1290" s="894" t="s">
        <v>6123</v>
      </c>
      <c r="Q1290" s="894" t="s">
        <v>3016</v>
      </c>
      <c r="R1290" s="894" t="s">
        <v>1424</v>
      </c>
      <c r="S1290" s="894" t="s">
        <v>779</v>
      </c>
      <c r="T1290" s="894" t="s">
        <v>780</v>
      </c>
      <c r="U1290" s="894" t="s">
        <v>877</v>
      </c>
      <c r="V1290" s="894" t="s">
        <v>951</v>
      </c>
      <c r="W1290" s="894" t="s">
        <v>6147</v>
      </c>
      <c r="AA1290" s="894" t="s">
        <v>1029</v>
      </c>
    </row>
    <row r="1291" spans="1:27">
      <c r="A1291" s="894" t="s">
        <v>6154</v>
      </c>
      <c r="B1291" s="894" t="s">
        <v>6155</v>
      </c>
      <c r="C1291" s="894" t="s">
        <v>6126</v>
      </c>
      <c r="D1291" s="894" t="s">
        <v>6127</v>
      </c>
      <c r="E1291" s="351">
        <v>10256.41</v>
      </c>
      <c r="F1291" s="351">
        <v>9640.67</v>
      </c>
      <c r="G1291" s="351">
        <v>615.74</v>
      </c>
      <c r="H1291" s="351">
        <v>0</v>
      </c>
      <c r="I1291" s="894" t="s">
        <v>6102</v>
      </c>
      <c r="J1291" s="894" t="s">
        <v>839</v>
      </c>
      <c r="K1291" s="894" t="s">
        <v>1025</v>
      </c>
      <c r="L1291" s="894" t="s">
        <v>958</v>
      </c>
      <c r="M1291" s="894" t="s">
        <v>6146</v>
      </c>
      <c r="N1291" s="894" t="s">
        <v>6104</v>
      </c>
      <c r="O1291" s="894" t="s">
        <v>1725</v>
      </c>
      <c r="P1291" s="894" t="s">
        <v>6156</v>
      </c>
      <c r="Q1291" s="894" t="s">
        <v>2027</v>
      </c>
      <c r="R1291" s="894" t="s">
        <v>1424</v>
      </c>
      <c r="S1291" s="894" t="s">
        <v>779</v>
      </c>
      <c r="T1291" s="894" t="s">
        <v>780</v>
      </c>
      <c r="U1291" s="894" t="s">
        <v>877</v>
      </c>
      <c r="V1291" s="894" t="s">
        <v>951</v>
      </c>
      <c r="W1291" s="894" t="s">
        <v>6147</v>
      </c>
      <c r="AA1291" s="894" t="s">
        <v>1029</v>
      </c>
    </row>
    <row r="1292" spans="1:27">
      <c r="A1292" s="894" t="s">
        <v>6157</v>
      </c>
      <c r="B1292" s="894" t="s">
        <v>6158</v>
      </c>
      <c r="C1292" s="894" t="s">
        <v>6159</v>
      </c>
      <c r="D1292" s="894" t="s">
        <v>6160</v>
      </c>
      <c r="E1292" s="351">
        <v>10683.76</v>
      </c>
      <c r="F1292" s="351">
        <v>10042.94</v>
      </c>
      <c r="G1292" s="351">
        <v>640.82</v>
      </c>
      <c r="H1292" s="351">
        <v>0</v>
      </c>
      <c r="I1292" s="894" t="s">
        <v>6102</v>
      </c>
      <c r="J1292" s="894" t="s">
        <v>839</v>
      </c>
      <c r="K1292" s="894" t="s">
        <v>1025</v>
      </c>
      <c r="L1292" s="894" t="s">
        <v>958</v>
      </c>
      <c r="M1292" s="894" t="s">
        <v>6146</v>
      </c>
      <c r="N1292" s="894" t="s">
        <v>6104</v>
      </c>
      <c r="O1292" s="894" t="s">
        <v>6161</v>
      </c>
      <c r="P1292" s="894" t="s">
        <v>6162</v>
      </c>
      <c r="Q1292" s="894" t="s">
        <v>1413</v>
      </c>
      <c r="R1292" s="894" t="s">
        <v>1424</v>
      </c>
      <c r="S1292" s="894" t="s">
        <v>779</v>
      </c>
      <c r="T1292" s="894" t="s">
        <v>780</v>
      </c>
      <c r="U1292" s="894" t="s">
        <v>877</v>
      </c>
      <c r="V1292" s="894" t="s">
        <v>951</v>
      </c>
      <c r="W1292" s="894" t="s">
        <v>6147</v>
      </c>
      <c r="AA1292" s="894" t="s">
        <v>1029</v>
      </c>
    </row>
    <row r="1293" spans="1:27">
      <c r="A1293" s="894" t="s">
        <v>6163</v>
      </c>
      <c r="B1293" s="894" t="s">
        <v>6164</v>
      </c>
      <c r="C1293" s="894" t="s">
        <v>6165</v>
      </c>
      <c r="D1293" s="894" t="s">
        <v>6160</v>
      </c>
      <c r="E1293" s="351">
        <v>11538.46</v>
      </c>
      <c r="F1293" s="351">
        <v>10845.76</v>
      </c>
      <c r="G1293" s="351">
        <v>692.7</v>
      </c>
      <c r="H1293" s="351">
        <v>0</v>
      </c>
      <c r="I1293" s="894" t="s">
        <v>6102</v>
      </c>
      <c r="J1293" s="894" t="s">
        <v>839</v>
      </c>
      <c r="K1293" s="894" t="s">
        <v>1025</v>
      </c>
      <c r="L1293" s="894" t="s">
        <v>958</v>
      </c>
      <c r="M1293" s="894" t="s">
        <v>6146</v>
      </c>
      <c r="N1293" s="894" t="s">
        <v>6104</v>
      </c>
      <c r="O1293" s="894" t="s">
        <v>6166</v>
      </c>
      <c r="P1293" s="894" t="s">
        <v>6167</v>
      </c>
      <c r="Q1293" s="894" t="s">
        <v>6168</v>
      </c>
      <c r="R1293" s="894" t="s">
        <v>1424</v>
      </c>
      <c r="S1293" s="894" t="s">
        <v>779</v>
      </c>
      <c r="T1293" s="894" t="s">
        <v>780</v>
      </c>
      <c r="U1293" s="894" t="s">
        <v>877</v>
      </c>
      <c r="V1293" s="894" t="s">
        <v>951</v>
      </c>
      <c r="W1293" s="894" t="s">
        <v>6147</v>
      </c>
      <c r="AA1293" s="894" t="s">
        <v>1029</v>
      </c>
    </row>
    <row r="1294" spans="1:27">
      <c r="A1294" s="894" t="s">
        <v>6169</v>
      </c>
      <c r="B1294" s="894" t="s">
        <v>6170</v>
      </c>
      <c r="C1294" s="894" t="s">
        <v>6136</v>
      </c>
      <c r="D1294" s="894" t="s">
        <v>6137</v>
      </c>
      <c r="E1294" s="351">
        <v>11538.46</v>
      </c>
      <c r="F1294" s="351">
        <v>10845.76</v>
      </c>
      <c r="G1294" s="351">
        <v>692.7</v>
      </c>
      <c r="H1294" s="351">
        <v>0</v>
      </c>
      <c r="I1294" s="894" t="s">
        <v>6102</v>
      </c>
      <c r="J1294" s="894" t="s">
        <v>839</v>
      </c>
      <c r="K1294" s="894" t="s">
        <v>1025</v>
      </c>
      <c r="L1294" s="894" t="s">
        <v>958</v>
      </c>
      <c r="M1294" s="894" t="s">
        <v>6146</v>
      </c>
      <c r="N1294" s="894" t="s">
        <v>6104</v>
      </c>
      <c r="O1294" s="894" t="s">
        <v>6166</v>
      </c>
      <c r="P1294" s="894" t="s">
        <v>6167</v>
      </c>
      <c r="Q1294" s="894" t="s">
        <v>6168</v>
      </c>
      <c r="R1294" s="894" t="s">
        <v>1424</v>
      </c>
      <c r="S1294" s="894" t="s">
        <v>779</v>
      </c>
      <c r="T1294" s="894" t="s">
        <v>780</v>
      </c>
      <c r="U1294" s="894" t="s">
        <v>877</v>
      </c>
      <c r="V1294" s="894" t="s">
        <v>951</v>
      </c>
      <c r="W1294" s="894" t="s">
        <v>6147</v>
      </c>
      <c r="AA1294" s="894" t="s">
        <v>1029</v>
      </c>
    </row>
    <row r="1295" spans="1:27">
      <c r="A1295" s="894" t="s">
        <v>6171</v>
      </c>
      <c r="B1295" s="894" t="s">
        <v>6172</v>
      </c>
      <c r="C1295" s="894" t="s">
        <v>6136</v>
      </c>
      <c r="D1295" s="894" t="s">
        <v>6137</v>
      </c>
      <c r="E1295" s="351">
        <v>11538.46</v>
      </c>
      <c r="F1295" s="351">
        <v>10845.76</v>
      </c>
      <c r="G1295" s="351">
        <v>692.7</v>
      </c>
      <c r="H1295" s="351">
        <v>0</v>
      </c>
      <c r="I1295" s="894" t="s">
        <v>6102</v>
      </c>
      <c r="J1295" s="894" t="s">
        <v>839</v>
      </c>
      <c r="K1295" s="894" t="s">
        <v>1025</v>
      </c>
      <c r="L1295" s="894" t="s">
        <v>958</v>
      </c>
      <c r="M1295" s="894" t="s">
        <v>6146</v>
      </c>
      <c r="N1295" s="894" t="s">
        <v>6104</v>
      </c>
      <c r="O1295" s="894" t="s">
        <v>6166</v>
      </c>
      <c r="P1295" s="894" t="s">
        <v>6167</v>
      </c>
      <c r="Q1295" s="894" t="s">
        <v>6168</v>
      </c>
      <c r="R1295" s="894" t="s">
        <v>1424</v>
      </c>
      <c r="S1295" s="894" t="s">
        <v>779</v>
      </c>
      <c r="T1295" s="894" t="s">
        <v>780</v>
      </c>
      <c r="U1295" s="894" t="s">
        <v>877</v>
      </c>
      <c r="V1295" s="894" t="s">
        <v>951</v>
      </c>
      <c r="W1295" s="894" t="s">
        <v>6147</v>
      </c>
      <c r="AA1295" s="894" t="s">
        <v>1029</v>
      </c>
    </row>
    <row r="1296" spans="1:27">
      <c r="A1296" s="894" t="s">
        <v>6173</v>
      </c>
      <c r="B1296" s="894" t="s">
        <v>6174</v>
      </c>
      <c r="C1296" s="894" t="s">
        <v>6175</v>
      </c>
      <c r="D1296" s="894" t="s">
        <v>6176</v>
      </c>
      <c r="E1296" s="351">
        <v>14529.91</v>
      </c>
      <c r="F1296" s="351">
        <v>13658.19</v>
      </c>
      <c r="G1296" s="351">
        <v>871.72</v>
      </c>
      <c r="H1296" s="351">
        <v>0</v>
      </c>
      <c r="I1296" s="894" t="s">
        <v>6102</v>
      </c>
      <c r="J1296" s="894" t="s">
        <v>839</v>
      </c>
      <c r="K1296" s="894" t="s">
        <v>1025</v>
      </c>
      <c r="L1296" s="894" t="s">
        <v>958</v>
      </c>
      <c r="M1296" s="894" t="s">
        <v>6146</v>
      </c>
      <c r="N1296" s="894" t="s">
        <v>6104</v>
      </c>
      <c r="O1296" s="894" t="s">
        <v>4543</v>
      </c>
      <c r="P1296" s="894" t="s">
        <v>6177</v>
      </c>
      <c r="Q1296" s="894" t="s">
        <v>6178</v>
      </c>
      <c r="R1296" s="894" t="s">
        <v>1424</v>
      </c>
      <c r="S1296" s="894" t="s">
        <v>779</v>
      </c>
      <c r="T1296" s="894" t="s">
        <v>780</v>
      </c>
      <c r="U1296" s="894" t="s">
        <v>877</v>
      </c>
      <c r="V1296" s="894" t="s">
        <v>951</v>
      </c>
      <c r="W1296" s="894" t="s">
        <v>6147</v>
      </c>
      <c r="AA1296" s="894" t="s">
        <v>1029</v>
      </c>
    </row>
    <row r="1297" spans="1:27">
      <c r="A1297" s="894" t="s">
        <v>6179</v>
      </c>
      <c r="B1297" s="894" t="s">
        <v>6180</v>
      </c>
      <c r="C1297" s="894" t="s">
        <v>6181</v>
      </c>
      <c r="D1297" s="894" t="s">
        <v>6182</v>
      </c>
      <c r="E1297" s="351">
        <v>10256.41</v>
      </c>
      <c r="F1297" s="351">
        <v>9640.67</v>
      </c>
      <c r="G1297" s="351">
        <v>615.74</v>
      </c>
      <c r="H1297" s="351">
        <v>0</v>
      </c>
      <c r="I1297" s="894" t="s">
        <v>6102</v>
      </c>
      <c r="J1297" s="894" t="s">
        <v>839</v>
      </c>
      <c r="K1297" s="894" t="s">
        <v>1025</v>
      </c>
      <c r="L1297" s="894" t="s">
        <v>958</v>
      </c>
      <c r="M1297" s="894" t="s">
        <v>6146</v>
      </c>
      <c r="N1297" s="894" t="s">
        <v>6104</v>
      </c>
      <c r="O1297" s="894" t="s">
        <v>1725</v>
      </c>
      <c r="P1297" s="894" t="s">
        <v>6156</v>
      </c>
      <c r="Q1297" s="894" t="s">
        <v>2027</v>
      </c>
      <c r="R1297" s="894" t="s">
        <v>1424</v>
      </c>
      <c r="S1297" s="894" t="s">
        <v>779</v>
      </c>
      <c r="T1297" s="894" t="s">
        <v>780</v>
      </c>
      <c r="U1297" s="894" t="s">
        <v>877</v>
      </c>
      <c r="V1297" s="894" t="s">
        <v>951</v>
      </c>
      <c r="W1297" s="894" t="s">
        <v>6147</v>
      </c>
      <c r="AA1297" s="894" t="s">
        <v>1029</v>
      </c>
    </row>
    <row r="1298" spans="1:27">
      <c r="A1298" s="894" t="s">
        <v>6183</v>
      </c>
      <c r="B1298" s="894" t="s">
        <v>6184</v>
      </c>
      <c r="C1298" s="894" t="s">
        <v>6185</v>
      </c>
      <c r="D1298" s="894" t="s">
        <v>6182</v>
      </c>
      <c r="E1298" s="351">
        <v>11111.11</v>
      </c>
      <c r="F1298" s="351">
        <v>10444.35</v>
      </c>
      <c r="G1298" s="351">
        <v>666.76</v>
      </c>
      <c r="H1298" s="351">
        <v>0</v>
      </c>
      <c r="I1298" s="894" t="s">
        <v>6102</v>
      </c>
      <c r="J1298" s="894" t="s">
        <v>839</v>
      </c>
      <c r="K1298" s="894" t="s">
        <v>1025</v>
      </c>
      <c r="L1298" s="894" t="s">
        <v>958</v>
      </c>
      <c r="M1298" s="894" t="s">
        <v>6146</v>
      </c>
      <c r="N1298" s="894" t="s">
        <v>6104</v>
      </c>
      <c r="O1298" s="894" t="s">
        <v>6186</v>
      </c>
      <c r="P1298" s="894" t="s">
        <v>6187</v>
      </c>
      <c r="Q1298" s="894" t="s">
        <v>4530</v>
      </c>
      <c r="R1298" s="894" t="s">
        <v>1424</v>
      </c>
      <c r="S1298" s="894" t="s">
        <v>779</v>
      </c>
      <c r="T1298" s="894" t="s">
        <v>780</v>
      </c>
      <c r="U1298" s="894" t="s">
        <v>877</v>
      </c>
      <c r="V1298" s="894" t="s">
        <v>951</v>
      </c>
      <c r="W1298" s="894" t="s">
        <v>6147</v>
      </c>
      <c r="AA1298" s="894" t="s">
        <v>1029</v>
      </c>
    </row>
    <row r="1299" spans="1:27">
      <c r="A1299" s="894" t="s">
        <v>6188</v>
      </c>
      <c r="B1299" s="894" t="s">
        <v>6189</v>
      </c>
      <c r="C1299" s="894" t="s">
        <v>6190</v>
      </c>
      <c r="D1299" s="894" t="s">
        <v>6191</v>
      </c>
      <c r="E1299" s="351">
        <v>16666.67</v>
      </c>
      <c r="F1299" s="351">
        <v>15666.95</v>
      </c>
      <c r="G1299" s="351">
        <v>999.72</v>
      </c>
      <c r="H1299" s="351">
        <v>0</v>
      </c>
      <c r="I1299" s="894" t="s">
        <v>6102</v>
      </c>
      <c r="J1299" s="894" t="s">
        <v>839</v>
      </c>
      <c r="K1299" s="894" t="s">
        <v>1025</v>
      </c>
      <c r="L1299" s="894" t="s">
        <v>958</v>
      </c>
      <c r="M1299" s="894" t="s">
        <v>6146</v>
      </c>
      <c r="N1299" s="894" t="s">
        <v>6104</v>
      </c>
      <c r="O1299" s="894" t="s">
        <v>6192</v>
      </c>
      <c r="P1299" s="894" t="s">
        <v>6193</v>
      </c>
      <c r="Q1299" s="894" t="s">
        <v>6194</v>
      </c>
      <c r="R1299" s="894" t="s">
        <v>1424</v>
      </c>
      <c r="S1299" s="894" t="s">
        <v>779</v>
      </c>
      <c r="T1299" s="894" t="s">
        <v>780</v>
      </c>
      <c r="U1299" s="894" t="s">
        <v>877</v>
      </c>
      <c r="V1299" s="894" t="s">
        <v>951</v>
      </c>
      <c r="W1299" s="894" t="s">
        <v>6147</v>
      </c>
      <c r="AA1299" s="894" t="s">
        <v>1029</v>
      </c>
    </row>
    <row r="1300" spans="1:27">
      <c r="A1300" s="894" t="s">
        <v>6195</v>
      </c>
      <c r="B1300" s="894" t="s">
        <v>6196</v>
      </c>
      <c r="C1300" s="894" t="s">
        <v>6197</v>
      </c>
      <c r="D1300" s="894" t="s">
        <v>6198</v>
      </c>
      <c r="E1300" s="351">
        <v>11111.11</v>
      </c>
      <c r="F1300" s="351">
        <v>10444.35</v>
      </c>
      <c r="G1300" s="351">
        <v>666.76</v>
      </c>
      <c r="H1300" s="351">
        <v>0</v>
      </c>
      <c r="I1300" s="894" t="s">
        <v>6102</v>
      </c>
      <c r="J1300" s="894" t="s">
        <v>839</v>
      </c>
      <c r="K1300" s="894" t="s">
        <v>1025</v>
      </c>
      <c r="L1300" s="894" t="s">
        <v>958</v>
      </c>
      <c r="M1300" s="894" t="s">
        <v>6146</v>
      </c>
      <c r="N1300" s="894" t="s">
        <v>6104</v>
      </c>
      <c r="O1300" s="894" t="s">
        <v>6186</v>
      </c>
      <c r="P1300" s="894" t="s">
        <v>6187</v>
      </c>
      <c r="Q1300" s="894" t="s">
        <v>4530</v>
      </c>
      <c r="R1300" s="894" t="s">
        <v>1424</v>
      </c>
      <c r="S1300" s="894" t="s">
        <v>779</v>
      </c>
      <c r="T1300" s="894" t="s">
        <v>780</v>
      </c>
      <c r="U1300" s="894" t="s">
        <v>877</v>
      </c>
      <c r="V1300" s="894" t="s">
        <v>951</v>
      </c>
      <c r="W1300" s="894" t="s">
        <v>6147</v>
      </c>
      <c r="AA1300" s="894" t="s">
        <v>1029</v>
      </c>
    </row>
    <row r="1301" spans="1:27">
      <c r="A1301" s="894" t="s">
        <v>6199</v>
      </c>
      <c r="B1301" s="894" t="s">
        <v>6200</v>
      </c>
      <c r="C1301" s="894" t="s">
        <v>6197</v>
      </c>
      <c r="D1301" s="894" t="s">
        <v>6198</v>
      </c>
      <c r="E1301" s="351">
        <v>11111.11</v>
      </c>
      <c r="F1301" s="351">
        <v>10444.35</v>
      </c>
      <c r="G1301" s="351">
        <v>666.76</v>
      </c>
      <c r="H1301" s="351">
        <v>0</v>
      </c>
      <c r="I1301" s="894" t="s">
        <v>6102</v>
      </c>
      <c r="J1301" s="894" t="s">
        <v>839</v>
      </c>
      <c r="K1301" s="894" t="s">
        <v>1025</v>
      </c>
      <c r="L1301" s="894" t="s">
        <v>958</v>
      </c>
      <c r="M1301" s="894" t="s">
        <v>6146</v>
      </c>
      <c r="N1301" s="894" t="s">
        <v>6104</v>
      </c>
      <c r="O1301" s="894" t="s">
        <v>6186</v>
      </c>
      <c r="P1301" s="894" t="s">
        <v>6187</v>
      </c>
      <c r="Q1301" s="894" t="s">
        <v>4530</v>
      </c>
      <c r="R1301" s="894" t="s">
        <v>1424</v>
      </c>
      <c r="S1301" s="894" t="s">
        <v>779</v>
      </c>
      <c r="T1301" s="894" t="s">
        <v>780</v>
      </c>
      <c r="U1301" s="894" t="s">
        <v>877</v>
      </c>
      <c r="V1301" s="894" t="s">
        <v>951</v>
      </c>
      <c r="W1301" s="894" t="s">
        <v>6147</v>
      </c>
      <c r="AA1301" s="894" t="s">
        <v>1029</v>
      </c>
    </row>
    <row r="1302" spans="1:27">
      <c r="A1302" s="894" t="s">
        <v>6201</v>
      </c>
      <c r="B1302" s="894" t="s">
        <v>6202</v>
      </c>
      <c r="C1302" s="894" t="s">
        <v>6190</v>
      </c>
      <c r="D1302" s="894" t="s">
        <v>6191</v>
      </c>
      <c r="E1302" s="351">
        <v>16666.67</v>
      </c>
      <c r="F1302" s="351">
        <v>15666.95</v>
      </c>
      <c r="G1302" s="351">
        <v>999.72</v>
      </c>
      <c r="H1302" s="351">
        <v>0</v>
      </c>
      <c r="I1302" s="894" t="s">
        <v>6102</v>
      </c>
      <c r="J1302" s="894" t="s">
        <v>839</v>
      </c>
      <c r="K1302" s="894" t="s">
        <v>1025</v>
      </c>
      <c r="L1302" s="894" t="s">
        <v>958</v>
      </c>
      <c r="M1302" s="894" t="s">
        <v>6146</v>
      </c>
      <c r="N1302" s="894" t="s">
        <v>6104</v>
      </c>
      <c r="O1302" s="894" t="s">
        <v>6192</v>
      </c>
      <c r="P1302" s="894" t="s">
        <v>6193</v>
      </c>
      <c r="Q1302" s="894" t="s">
        <v>6194</v>
      </c>
      <c r="R1302" s="894" t="s">
        <v>1424</v>
      </c>
      <c r="S1302" s="894" t="s">
        <v>779</v>
      </c>
      <c r="T1302" s="894" t="s">
        <v>780</v>
      </c>
      <c r="U1302" s="894" t="s">
        <v>877</v>
      </c>
      <c r="V1302" s="894" t="s">
        <v>951</v>
      </c>
      <c r="W1302" s="894" t="s">
        <v>6147</v>
      </c>
      <c r="AA1302" s="894" t="s">
        <v>1029</v>
      </c>
    </row>
    <row r="1303" spans="1:27">
      <c r="A1303" s="894" t="s">
        <v>6203</v>
      </c>
      <c r="B1303" s="894" t="s">
        <v>6204</v>
      </c>
      <c r="C1303" s="894" t="s">
        <v>6205</v>
      </c>
      <c r="D1303" s="894" t="s">
        <v>6206</v>
      </c>
      <c r="E1303" s="351">
        <v>8119.66</v>
      </c>
      <c r="F1303" s="351">
        <v>7632.77</v>
      </c>
      <c r="G1303" s="351">
        <v>486.89</v>
      </c>
      <c r="H1303" s="351">
        <v>0</v>
      </c>
      <c r="I1303" s="894" t="s">
        <v>6102</v>
      </c>
      <c r="J1303" s="894" t="s">
        <v>839</v>
      </c>
      <c r="K1303" s="894" t="s">
        <v>1025</v>
      </c>
      <c r="L1303" s="894" t="s">
        <v>958</v>
      </c>
      <c r="M1303" s="894" t="s">
        <v>6146</v>
      </c>
      <c r="N1303" s="894" t="s">
        <v>6104</v>
      </c>
      <c r="O1303" s="894" t="s">
        <v>6207</v>
      </c>
      <c r="P1303" s="894" t="s">
        <v>6208</v>
      </c>
      <c r="Q1303" s="894" t="s">
        <v>1334</v>
      </c>
      <c r="R1303" s="894" t="s">
        <v>1424</v>
      </c>
      <c r="S1303" s="894" t="s">
        <v>779</v>
      </c>
      <c r="T1303" s="894" t="s">
        <v>780</v>
      </c>
      <c r="U1303" s="894" t="s">
        <v>877</v>
      </c>
      <c r="V1303" s="894" t="s">
        <v>951</v>
      </c>
      <c r="W1303" s="894" t="s">
        <v>6147</v>
      </c>
      <c r="AA1303" s="894" t="s">
        <v>1029</v>
      </c>
    </row>
    <row r="1304" spans="1:27">
      <c r="A1304" s="894" t="s">
        <v>6209</v>
      </c>
      <c r="B1304" s="894" t="s">
        <v>6210</v>
      </c>
      <c r="C1304" s="894" t="s">
        <v>6205</v>
      </c>
      <c r="D1304" s="894" t="s">
        <v>6206</v>
      </c>
      <c r="E1304" s="351">
        <v>8119.66</v>
      </c>
      <c r="F1304" s="351">
        <v>7632.77</v>
      </c>
      <c r="G1304" s="351">
        <v>486.89</v>
      </c>
      <c r="H1304" s="351">
        <v>0</v>
      </c>
      <c r="I1304" s="894" t="s">
        <v>6102</v>
      </c>
      <c r="J1304" s="894" t="s">
        <v>839</v>
      </c>
      <c r="K1304" s="894" t="s">
        <v>1025</v>
      </c>
      <c r="L1304" s="894" t="s">
        <v>958</v>
      </c>
      <c r="M1304" s="894" t="s">
        <v>6146</v>
      </c>
      <c r="N1304" s="894" t="s">
        <v>6104</v>
      </c>
      <c r="O1304" s="894" t="s">
        <v>6207</v>
      </c>
      <c r="P1304" s="894" t="s">
        <v>6208</v>
      </c>
      <c r="Q1304" s="894" t="s">
        <v>1334</v>
      </c>
      <c r="R1304" s="894" t="s">
        <v>1424</v>
      </c>
      <c r="S1304" s="894" t="s">
        <v>779</v>
      </c>
      <c r="T1304" s="894" t="s">
        <v>780</v>
      </c>
      <c r="U1304" s="894" t="s">
        <v>877</v>
      </c>
      <c r="V1304" s="894" t="s">
        <v>951</v>
      </c>
      <c r="W1304" s="894" t="s">
        <v>6147</v>
      </c>
      <c r="AA1304" s="894" t="s">
        <v>1029</v>
      </c>
    </row>
    <row r="1305" spans="1:27">
      <c r="A1305" s="894" t="s">
        <v>6211</v>
      </c>
      <c r="B1305" s="894" t="s">
        <v>6212</v>
      </c>
      <c r="C1305" s="894" t="s">
        <v>6213</v>
      </c>
      <c r="D1305" s="894" t="s">
        <v>6214</v>
      </c>
      <c r="E1305" s="351">
        <v>49572.65</v>
      </c>
      <c r="F1305" s="351">
        <v>46598.59</v>
      </c>
      <c r="G1305" s="351">
        <v>2974.06</v>
      </c>
      <c r="H1305" s="351">
        <v>0</v>
      </c>
      <c r="I1305" s="894" t="s">
        <v>6102</v>
      </c>
      <c r="J1305" s="894" t="s">
        <v>839</v>
      </c>
      <c r="K1305" s="894" t="s">
        <v>1025</v>
      </c>
      <c r="L1305" s="894" t="s">
        <v>958</v>
      </c>
      <c r="M1305" s="894" t="s">
        <v>6146</v>
      </c>
      <c r="N1305" s="894" t="s">
        <v>6104</v>
      </c>
      <c r="O1305" s="894" t="s">
        <v>6215</v>
      </c>
      <c r="P1305" s="894" t="s">
        <v>6216</v>
      </c>
      <c r="Q1305" s="894" t="s">
        <v>2954</v>
      </c>
      <c r="R1305" s="894" t="s">
        <v>1424</v>
      </c>
      <c r="S1305" s="894" t="s">
        <v>779</v>
      </c>
      <c r="T1305" s="894" t="s">
        <v>780</v>
      </c>
      <c r="U1305" s="894" t="s">
        <v>877</v>
      </c>
      <c r="V1305" s="894" t="s">
        <v>951</v>
      </c>
      <c r="W1305" s="894" t="s">
        <v>6217</v>
      </c>
      <c r="AA1305" s="894" t="s">
        <v>1029</v>
      </c>
    </row>
    <row r="1306" spans="1:27">
      <c r="A1306" s="894" t="s">
        <v>6218</v>
      </c>
      <c r="B1306" s="894" t="s">
        <v>6219</v>
      </c>
      <c r="C1306" s="894" t="s">
        <v>6220</v>
      </c>
      <c r="D1306" s="894" t="s">
        <v>6221</v>
      </c>
      <c r="E1306" s="351">
        <v>87606.8</v>
      </c>
      <c r="F1306" s="351">
        <v>84102.53</v>
      </c>
      <c r="G1306" s="351">
        <v>3504.27</v>
      </c>
      <c r="H1306" s="351">
        <v>0</v>
      </c>
      <c r="I1306" s="894" t="s">
        <v>6222</v>
      </c>
      <c r="J1306" s="894" t="s">
        <v>839</v>
      </c>
      <c r="K1306" s="894" t="s">
        <v>1025</v>
      </c>
      <c r="L1306" s="894" t="s">
        <v>958</v>
      </c>
      <c r="M1306" s="894" t="s">
        <v>6223</v>
      </c>
      <c r="N1306" s="894" t="s">
        <v>6224</v>
      </c>
      <c r="O1306" s="894" t="s">
        <v>6225</v>
      </c>
      <c r="P1306" s="894" t="s">
        <v>6226</v>
      </c>
      <c r="Q1306" s="894" t="s">
        <v>6227</v>
      </c>
      <c r="R1306" s="894" t="s">
        <v>5741</v>
      </c>
      <c r="S1306" s="894" t="s">
        <v>779</v>
      </c>
      <c r="T1306" s="894" t="s">
        <v>780</v>
      </c>
      <c r="U1306" s="894" t="s">
        <v>781</v>
      </c>
      <c r="V1306" s="894" t="s">
        <v>951</v>
      </c>
      <c r="W1306" s="894" t="s">
        <v>6222</v>
      </c>
      <c r="X1306" s="894" t="s">
        <v>6228</v>
      </c>
      <c r="AA1306" s="894" t="s">
        <v>1029</v>
      </c>
    </row>
    <row r="1307" spans="1:27">
      <c r="A1307" s="894" t="s">
        <v>6229</v>
      </c>
      <c r="B1307" s="894" t="s">
        <v>6230</v>
      </c>
      <c r="C1307" s="894" t="s">
        <v>6220</v>
      </c>
      <c r="D1307" s="894" t="s">
        <v>6221</v>
      </c>
      <c r="E1307" s="351">
        <v>91453</v>
      </c>
      <c r="F1307" s="351">
        <v>87794.88</v>
      </c>
      <c r="G1307" s="351">
        <v>3658.12</v>
      </c>
      <c r="H1307" s="351">
        <v>0</v>
      </c>
      <c r="I1307" s="894" t="s">
        <v>6222</v>
      </c>
      <c r="J1307" s="894" t="s">
        <v>839</v>
      </c>
      <c r="K1307" s="894" t="s">
        <v>1025</v>
      </c>
      <c r="L1307" s="894" t="s">
        <v>958</v>
      </c>
      <c r="M1307" s="894" t="s">
        <v>6223</v>
      </c>
      <c r="N1307" s="894" t="s">
        <v>6224</v>
      </c>
      <c r="O1307" s="894" t="s">
        <v>6231</v>
      </c>
      <c r="P1307" s="894" t="s">
        <v>6232</v>
      </c>
      <c r="Q1307" s="894" t="s">
        <v>6233</v>
      </c>
      <c r="R1307" s="894" t="s">
        <v>5741</v>
      </c>
      <c r="S1307" s="894" t="s">
        <v>779</v>
      </c>
      <c r="T1307" s="894" t="s">
        <v>780</v>
      </c>
      <c r="U1307" s="894" t="s">
        <v>781</v>
      </c>
      <c r="V1307" s="894" t="s">
        <v>951</v>
      </c>
      <c r="W1307" s="894" t="s">
        <v>6222</v>
      </c>
      <c r="X1307" s="894" t="s">
        <v>6228</v>
      </c>
      <c r="AA1307" s="894" t="s">
        <v>1029</v>
      </c>
    </row>
    <row r="1308" spans="1:27">
      <c r="A1308" s="894" t="s">
        <v>6234</v>
      </c>
      <c r="B1308" s="894" t="s">
        <v>6235</v>
      </c>
      <c r="C1308" s="894" t="s">
        <v>6236</v>
      </c>
      <c r="D1308" s="894" t="s">
        <v>6237</v>
      </c>
      <c r="E1308" s="351">
        <v>26495.73</v>
      </c>
      <c r="F1308" s="351">
        <v>25435.9</v>
      </c>
      <c r="G1308" s="351">
        <v>1059.83</v>
      </c>
      <c r="H1308" s="351">
        <v>0</v>
      </c>
      <c r="I1308" s="894" t="s">
        <v>6222</v>
      </c>
      <c r="J1308" s="894" t="s">
        <v>839</v>
      </c>
      <c r="K1308" s="894" t="s">
        <v>1025</v>
      </c>
      <c r="L1308" s="894" t="s">
        <v>958</v>
      </c>
      <c r="M1308" s="894" t="s">
        <v>6238</v>
      </c>
      <c r="N1308" s="894" t="s">
        <v>6239</v>
      </c>
      <c r="O1308" s="894" t="s">
        <v>6240</v>
      </c>
      <c r="P1308" s="894" t="s">
        <v>6241</v>
      </c>
      <c r="Q1308" s="894" t="s">
        <v>6242</v>
      </c>
      <c r="R1308" s="894" t="s">
        <v>5741</v>
      </c>
      <c r="S1308" s="894" t="s">
        <v>779</v>
      </c>
      <c r="T1308" s="894" t="s">
        <v>780</v>
      </c>
      <c r="U1308" s="894" t="s">
        <v>781</v>
      </c>
      <c r="V1308" s="894" t="s">
        <v>951</v>
      </c>
      <c r="W1308" s="894" t="s">
        <v>6222</v>
      </c>
      <c r="X1308" s="894" t="s">
        <v>6243</v>
      </c>
      <c r="AA1308" s="894" t="s">
        <v>1029</v>
      </c>
    </row>
    <row r="1309" spans="1:27">
      <c r="A1309" s="894" t="s">
        <v>6244</v>
      </c>
      <c r="B1309" s="894" t="s">
        <v>6245</v>
      </c>
      <c r="C1309" s="894" t="s">
        <v>6246</v>
      </c>
      <c r="E1309" s="351">
        <v>115382.94</v>
      </c>
      <c r="F1309" s="351">
        <v>110767.62</v>
      </c>
      <c r="G1309" s="351">
        <v>4615.32</v>
      </c>
      <c r="H1309" s="351">
        <v>0</v>
      </c>
      <c r="I1309" s="894" t="s">
        <v>6247</v>
      </c>
      <c r="J1309" s="894" t="s">
        <v>839</v>
      </c>
      <c r="K1309" s="894" t="s">
        <v>1091</v>
      </c>
      <c r="L1309" s="894" t="s">
        <v>874</v>
      </c>
      <c r="M1309" s="894" t="s">
        <v>1127</v>
      </c>
      <c r="N1309" s="894" t="s">
        <v>6248</v>
      </c>
      <c r="O1309" s="894" t="s">
        <v>6249</v>
      </c>
      <c r="P1309" s="894" t="s">
        <v>6250</v>
      </c>
      <c r="Q1309" s="894" t="s">
        <v>6251</v>
      </c>
      <c r="R1309" s="894" t="s">
        <v>5741</v>
      </c>
      <c r="S1309" s="894" t="s">
        <v>779</v>
      </c>
      <c r="T1309" s="894" t="s">
        <v>780</v>
      </c>
      <c r="U1309" s="894" t="s">
        <v>781</v>
      </c>
      <c r="V1309" s="894" t="s">
        <v>951</v>
      </c>
      <c r="W1309" s="894" t="s">
        <v>6247</v>
      </c>
      <c r="X1309" s="894" t="s">
        <v>6252</v>
      </c>
      <c r="AA1309" s="894" t="s">
        <v>1093</v>
      </c>
    </row>
    <row r="1310" spans="1:27">
      <c r="A1310" s="894" t="s">
        <v>6253</v>
      </c>
      <c r="B1310" s="894" t="s">
        <v>6254</v>
      </c>
      <c r="C1310" s="894" t="s">
        <v>6255</v>
      </c>
      <c r="D1310" s="894" t="s">
        <v>6256</v>
      </c>
      <c r="E1310" s="351">
        <v>4174.76</v>
      </c>
      <c r="F1310" s="351">
        <v>4007.77</v>
      </c>
      <c r="G1310" s="351">
        <v>166.99</v>
      </c>
      <c r="H1310" s="351">
        <v>0</v>
      </c>
      <c r="I1310" s="894" t="s">
        <v>6247</v>
      </c>
      <c r="J1310" s="894" t="s">
        <v>839</v>
      </c>
      <c r="K1310" s="894" t="s">
        <v>1091</v>
      </c>
      <c r="L1310" s="894" t="s">
        <v>874</v>
      </c>
      <c r="M1310" s="894" t="s">
        <v>6257</v>
      </c>
      <c r="N1310" s="894" t="s">
        <v>6258</v>
      </c>
      <c r="O1310" s="894" t="s">
        <v>6259</v>
      </c>
      <c r="P1310" s="894" t="s">
        <v>6260</v>
      </c>
      <c r="Q1310" s="894" t="s">
        <v>6261</v>
      </c>
      <c r="R1310" s="894" t="s">
        <v>5741</v>
      </c>
      <c r="S1310" s="894" t="s">
        <v>779</v>
      </c>
      <c r="T1310" s="894" t="s">
        <v>780</v>
      </c>
      <c r="U1310" s="894" t="s">
        <v>781</v>
      </c>
      <c r="V1310" s="894" t="s">
        <v>951</v>
      </c>
      <c r="W1310" s="894" t="s">
        <v>6247</v>
      </c>
      <c r="X1310" s="894" t="s">
        <v>6262</v>
      </c>
      <c r="AA1310" s="894" t="s">
        <v>1093</v>
      </c>
    </row>
    <row r="1311" spans="1:27">
      <c r="A1311" s="894" t="s">
        <v>6263</v>
      </c>
      <c r="B1311" s="894" t="s">
        <v>6264</v>
      </c>
      <c r="C1311" s="894" t="s">
        <v>6265</v>
      </c>
      <c r="E1311" s="351">
        <v>11965.81</v>
      </c>
      <c r="F1311" s="351">
        <v>11487.18</v>
      </c>
      <c r="G1311" s="351">
        <v>478.63</v>
      </c>
      <c r="H1311" s="351">
        <v>0</v>
      </c>
      <c r="I1311" s="894" t="s">
        <v>6266</v>
      </c>
      <c r="J1311" s="894" t="s">
        <v>839</v>
      </c>
      <c r="K1311" s="894" t="s">
        <v>1091</v>
      </c>
      <c r="L1311" s="894" t="s">
        <v>874</v>
      </c>
      <c r="M1311" s="894" t="s">
        <v>6257</v>
      </c>
      <c r="N1311" s="894" t="s">
        <v>6267</v>
      </c>
      <c r="O1311" s="894" t="s">
        <v>6268</v>
      </c>
      <c r="P1311" s="894" t="s">
        <v>6269</v>
      </c>
      <c r="Q1311" s="894" t="s">
        <v>3060</v>
      </c>
      <c r="R1311" s="894" t="s">
        <v>5741</v>
      </c>
      <c r="S1311" s="894" t="s">
        <v>779</v>
      </c>
      <c r="T1311" s="894" t="s">
        <v>780</v>
      </c>
      <c r="U1311" s="894" t="s">
        <v>781</v>
      </c>
      <c r="V1311" s="894" t="s">
        <v>951</v>
      </c>
      <c r="W1311" s="894" t="s">
        <v>6266</v>
      </c>
      <c r="X1311" s="894" t="s">
        <v>6270</v>
      </c>
      <c r="AA1311" s="894" t="s">
        <v>1093</v>
      </c>
    </row>
    <row r="1312" spans="1:27">
      <c r="A1312" s="894" t="s">
        <v>6271</v>
      </c>
      <c r="B1312" s="894" t="s">
        <v>6272</v>
      </c>
      <c r="C1312" s="894" t="s">
        <v>6265</v>
      </c>
      <c r="E1312" s="351">
        <v>11111.11</v>
      </c>
      <c r="F1312" s="351">
        <v>10666.67</v>
      </c>
      <c r="G1312" s="351">
        <v>444.44</v>
      </c>
      <c r="H1312" s="351">
        <v>0</v>
      </c>
      <c r="I1312" s="894" t="s">
        <v>6266</v>
      </c>
      <c r="J1312" s="894" t="s">
        <v>839</v>
      </c>
      <c r="K1312" s="894" t="s">
        <v>1091</v>
      </c>
      <c r="L1312" s="894" t="s">
        <v>874</v>
      </c>
      <c r="M1312" s="894" t="s">
        <v>6257</v>
      </c>
      <c r="N1312" s="894" t="s">
        <v>6267</v>
      </c>
      <c r="O1312" s="894" t="s">
        <v>6273</v>
      </c>
      <c r="P1312" s="894" t="s">
        <v>6274</v>
      </c>
      <c r="Q1312" s="894" t="s">
        <v>4530</v>
      </c>
      <c r="R1312" s="894" t="s">
        <v>5741</v>
      </c>
      <c r="S1312" s="894" t="s">
        <v>779</v>
      </c>
      <c r="T1312" s="894" t="s">
        <v>780</v>
      </c>
      <c r="U1312" s="894" t="s">
        <v>781</v>
      </c>
      <c r="V1312" s="894" t="s">
        <v>951</v>
      </c>
      <c r="W1312" s="894" t="s">
        <v>6266</v>
      </c>
      <c r="X1312" s="894" t="s">
        <v>6270</v>
      </c>
      <c r="AA1312" s="894" t="s">
        <v>1093</v>
      </c>
    </row>
    <row r="1313" spans="1:27">
      <c r="A1313" s="894" t="s">
        <v>6275</v>
      </c>
      <c r="B1313" s="894" t="s">
        <v>6276</v>
      </c>
      <c r="C1313" s="894" t="s">
        <v>6277</v>
      </c>
      <c r="D1313" s="894" t="s">
        <v>6278</v>
      </c>
      <c r="E1313" s="351">
        <v>41025.64</v>
      </c>
      <c r="F1313" s="351">
        <v>39384.61</v>
      </c>
      <c r="G1313" s="351">
        <v>1641.03</v>
      </c>
      <c r="H1313" s="351">
        <v>0</v>
      </c>
      <c r="I1313" s="894" t="s">
        <v>6266</v>
      </c>
      <c r="J1313" s="894" t="s">
        <v>839</v>
      </c>
      <c r="K1313" s="894" t="s">
        <v>1025</v>
      </c>
      <c r="L1313" s="894" t="s">
        <v>958</v>
      </c>
      <c r="M1313" s="894" t="s">
        <v>6279</v>
      </c>
      <c r="N1313" s="894" t="s">
        <v>6280</v>
      </c>
      <c r="O1313" s="894" t="s">
        <v>4610</v>
      </c>
      <c r="P1313" s="894" t="s">
        <v>6281</v>
      </c>
      <c r="Q1313" s="894" t="s">
        <v>4473</v>
      </c>
      <c r="R1313" s="894" t="s">
        <v>5741</v>
      </c>
      <c r="S1313" s="894" t="s">
        <v>779</v>
      </c>
      <c r="T1313" s="894" t="s">
        <v>780</v>
      </c>
      <c r="U1313" s="894" t="s">
        <v>781</v>
      </c>
      <c r="V1313" s="894" t="s">
        <v>951</v>
      </c>
      <c r="W1313" s="894" t="s">
        <v>6266</v>
      </c>
      <c r="X1313" s="894" t="s">
        <v>6282</v>
      </c>
      <c r="AA1313" s="894" t="s">
        <v>1029</v>
      </c>
    </row>
    <row r="1314" spans="1:27">
      <c r="A1314" s="894" t="s">
        <v>6283</v>
      </c>
      <c r="B1314" s="894" t="s">
        <v>6284</v>
      </c>
      <c r="C1314" s="894" t="s">
        <v>6277</v>
      </c>
      <c r="D1314" s="894" t="s">
        <v>6285</v>
      </c>
      <c r="E1314" s="351">
        <v>55555.56</v>
      </c>
      <c r="F1314" s="351">
        <v>47778.16</v>
      </c>
      <c r="G1314" s="351">
        <v>405</v>
      </c>
      <c r="H1314" s="351">
        <v>7372.4</v>
      </c>
      <c r="I1314" s="894" t="s">
        <v>6266</v>
      </c>
      <c r="J1314" s="894" t="s">
        <v>839</v>
      </c>
      <c r="K1314" s="894" t="s">
        <v>1025</v>
      </c>
      <c r="L1314" s="894" t="s">
        <v>958</v>
      </c>
      <c r="M1314" s="894" t="s">
        <v>6279</v>
      </c>
      <c r="N1314" s="894" t="s">
        <v>6280</v>
      </c>
      <c r="O1314" s="894" t="s">
        <v>777</v>
      </c>
      <c r="P1314" s="894" t="s">
        <v>6286</v>
      </c>
      <c r="Q1314" s="894" t="s">
        <v>6287</v>
      </c>
      <c r="R1314" s="894" t="s">
        <v>5741</v>
      </c>
      <c r="S1314" s="894" t="s">
        <v>779</v>
      </c>
      <c r="T1314" s="894" t="s">
        <v>780</v>
      </c>
      <c r="U1314" s="894" t="s">
        <v>781</v>
      </c>
      <c r="V1314" s="894" t="s">
        <v>951</v>
      </c>
      <c r="W1314" s="894" t="s">
        <v>6266</v>
      </c>
      <c r="X1314" s="894" t="s">
        <v>6282</v>
      </c>
      <c r="AA1314" s="894" t="s">
        <v>1029</v>
      </c>
    </row>
    <row r="1315" spans="1:27">
      <c r="A1315" s="894" t="s">
        <v>6288</v>
      </c>
      <c r="B1315" s="894" t="s">
        <v>6289</v>
      </c>
      <c r="C1315" s="894" t="s">
        <v>1005</v>
      </c>
      <c r="D1315" s="894" t="s">
        <v>4265</v>
      </c>
      <c r="E1315" s="351">
        <v>4854.7</v>
      </c>
      <c r="F1315" s="351">
        <v>4660.51</v>
      </c>
      <c r="G1315" s="351">
        <v>194.19</v>
      </c>
      <c r="H1315" s="351">
        <v>0</v>
      </c>
      <c r="I1315" s="894" t="s">
        <v>6266</v>
      </c>
      <c r="J1315" s="894" t="s">
        <v>839</v>
      </c>
      <c r="K1315" s="894" t="s">
        <v>901</v>
      </c>
      <c r="L1315" s="894" t="s">
        <v>874</v>
      </c>
      <c r="M1315" s="894" t="s">
        <v>5944</v>
      </c>
      <c r="N1315" s="894" t="s">
        <v>6290</v>
      </c>
      <c r="O1315" s="894" t="s">
        <v>6291</v>
      </c>
      <c r="P1315" s="894" t="s">
        <v>6292</v>
      </c>
      <c r="Q1315" s="894" t="s">
        <v>6293</v>
      </c>
      <c r="R1315" s="894" t="s">
        <v>5741</v>
      </c>
      <c r="S1315" s="894" t="s">
        <v>779</v>
      </c>
      <c r="T1315" s="894" t="s">
        <v>780</v>
      </c>
      <c r="U1315" s="894" t="s">
        <v>781</v>
      </c>
      <c r="V1315" s="894" t="s">
        <v>951</v>
      </c>
      <c r="W1315" s="894" t="s">
        <v>6266</v>
      </c>
      <c r="X1315" s="894" t="s">
        <v>6294</v>
      </c>
      <c r="AA1315" s="894" t="s">
        <v>904</v>
      </c>
    </row>
    <row r="1316" spans="1:27">
      <c r="A1316" s="894" t="s">
        <v>6295</v>
      </c>
      <c r="B1316" s="894" t="s">
        <v>6296</v>
      </c>
      <c r="C1316" s="894" t="s">
        <v>6297</v>
      </c>
      <c r="D1316" s="894" t="s">
        <v>6298</v>
      </c>
      <c r="E1316" s="351">
        <v>8269.23</v>
      </c>
      <c r="F1316" s="351">
        <v>7690.17</v>
      </c>
      <c r="G1316" s="351">
        <v>579.06</v>
      </c>
      <c r="H1316" s="351">
        <v>0</v>
      </c>
      <c r="I1316" s="894" t="s">
        <v>6299</v>
      </c>
      <c r="J1316" s="894" t="s">
        <v>839</v>
      </c>
      <c r="K1316" s="894" t="s">
        <v>1091</v>
      </c>
      <c r="L1316" s="894" t="s">
        <v>874</v>
      </c>
      <c r="M1316" s="894" t="s">
        <v>6300</v>
      </c>
      <c r="N1316" s="894" t="s">
        <v>5977</v>
      </c>
      <c r="O1316" s="894" t="s">
        <v>6301</v>
      </c>
      <c r="P1316" s="894" t="s">
        <v>6302</v>
      </c>
      <c r="Q1316" s="894" t="s">
        <v>6303</v>
      </c>
      <c r="R1316" s="894" t="s">
        <v>1424</v>
      </c>
      <c r="S1316" s="894" t="s">
        <v>779</v>
      </c>
      <c r="T1316" s="894" t="s">
        <v>780</v>
      </c>
      <c r="U1316" s="894" t="s">
        <v>781</v>
      </c>
      <c r="V1316" s="894" t="s">
        <v>951</v>
      </c>
      <c r="W1316" s="894" t="s">
        <v>6299</v>
      </c>
      <c r="X1316" s="894" t="s">
        <v>5416</v>
      </c>
      <c r="AA1316" s="894" t="s">
        <v>1093</v>
      </c>
    </row>
    <row r="1317" spans="1:27">
      <c r="A1317" s="894" t="s">
        <v>6304</v>
      </c>
      <c r="B1317" s="894" t="s">
        <v>6305</v>
      </c>
      <c r="C1317" s="894" t="s">
        <v>6306</v>
      </c>
      <c r="D1317" s="894" t="s">
        <v>6307</v>
      </c>
      <c r="E1317" s="351">
        <v>11794.87</v>
      </c>
      <c r="F1317" s="351">
        <v>10969.35</v>
      </c>
      <c r="G1317" s="351">
        <v>825.52</v>
      </c>
      <c r="H1317" s="351">
        <v>0</v>
      </c>
      <c r="I1317" s="894" t="s">
        <v>6299</v>
      </c>
      <c r="J1317" s="894" t="s">
        <v>839</v>
      </c>
      <c r="K1317" s="894" t="s">
        <v>5214</v>
      </c>
      <c r="L1317" s="894" t="s">
        <v>958</v>
      </c>
      <c r="M1317" s="894" t="s">
        <v>6308</v>
      </c>
      <c r="N1317" s="894" t="s">
        <v>5977</v>
      </c>
      <c r="O1317" s="894" t="s">
        <v>1468</v>
      </c>
      <c r="P1317" s="894" t="s">
        <v>6309</v>
      </c>
      <c r="Q1317" s="894" t="s">
        <v>1465</v>
      </c>
      <c r="R1317" s="894" t="s">
        <v>1424</v>
      </c>
      <c r="S1317" s="894" t="s">
        <v>779</v>
      </c>
      <c r="T1317" s="894" t="s">
        <v>780</v>
      </c>
      <c r="U1317" s="894" t="s">
        <v>781</v>
      </c>
      <c r="V1317" s="894" t="s">
        <v>951</v>
      </c>
      <c r="W1317" s="894" t="s">
        <v>6299</v>
      </c>
      <c r="X1317" s="894" t="s">
        <v>5416</v>
      </c>
      <c r="AA1317" s="894" t="s">
        <v>5220</v>
      </c>
    </row>
    <row r="1318" spans="1:27">
      <c r="A1318" s="894" t="s">
        <v>6310</v>
      </c>
      <c r="B1318" s="894" t="s">
        <v>6311</v>
      </c>
      <c r="C1318" s="894" t="s">
        <v>6306</v>
      </c>
      <c r="D1318" s="894" t="s">
        <v>6307</v>
      </c>
      <c r="E1318" s="351">
        <v>11794.87</v>
      </c>
      <c r="F1318" s="351">
        <v>10969.35</v>
      </c>
      <c r="G1318" s="351">
        <v>825.52</v>
      </c>
      <c r="H1318" s="351">
        <v>0</v>
      </c>
      <c r="I1318" s="894" t="s">
        <v>6299</v>
      </c>
      <c r="J1318" s="894" t="s">
        <v>839</v>
      </c>
      <c r="K1318" s="894" t="s">
        <v>5214</v>
      </c>
      <c r="L1318" s="894" t="s">
        <v>958</v>
      </c>
      <c r="M1318" s="894" t="s">
        <v>6308</v>
      </c>
      <c r="N1318" s="894" t="s">
        <v>5977</v>
      </c>
      <c r="O1318" s="894" t="s">
        <v>1468</v>
      </c>
      <c r="P1318" s="894" t="s">
        <v>6309</v>
      </c>
      <c r="Q1318" s="894" t="s">
        <v>1465</v>
      </c>
      <c r="R1318" s="894" t="s">
        <v>1424</v>
      </c>
      <c r="S1318" s="894" t="s">
        <v>779</v>
      </c>
      <c r="T1318" s="894" t="s">
        <v>780</v>
      </c>
      <c r="U1318" s="894" t="s">
        <v>781</v>
      </c>
      <c r="V1318" s="894" t="s">
        <v>951</v>
      </c>
      <c r="W1318" s="894" t="s">
        <v>6299</v>
      </c>
      <c r="X1318" s="894" t="s">
        <v>5416</v>
      </c>
      <c r="AA1318" s="894" t="s">
        <v>5220</v>
      </c>
    </row>
    <row r="1319" spans="1:27">
      <c r="A1319" s="894" t="s">
        <v>6312</v>
      </c>
      <c r="B1319" s="894" t="s">
        <v>6313</v>
      </c>
      <c r="C1319" s="894" t="s">
        <v>1389</v>
      </c>
      <c r="D1319" s="894" t="s">
        <v>6314</v>
      </c>
      <c r="E1319" s="351">
        <v>81196.58</v>
      </c>
      <c r="F1319" s="351">
        <v>75513.21</v>
      </c>
      <c r="G1319" s="351">
        <v>5683.37</v>
      </c>
      <c r="H1319" s="351">
        <v>0</v>
      </c>
      <c r="I1319" s="894" t="s">
        <v>6299</v>
      </c>
      <c r="J1319" s="894" t="s">
        <v>839</v>
      </c>
      <c r="K1319" s="894" t="s">
        <v>1025</v>
      </c>
      <c r="L1319" s="894" t="s">
        <v>958</v>
      </c>
      <c r="M1319" s="894" t="s">
        <v>6315</v>
      </c>
      <c r="N1319" s="894" t="s">
        <v>4927</v>
      </c>
      <c r="O1319" s="894" t="s">
        <v>6316</v>
      </c>
      <c r="P1319" s="894" t="s">
        <v>6317</v>
      </c>
      <c r="Q1319" s="894" t="s">
        <v>6318</v>
      </c>
      <c r="R1319" s="894" t="s">
        <v>1424</v>
      </c>
      <c r="S1319" s="894" t="s">
        <v>779</v>
      </c>
      <c r="T1319" s="894" t="s">
        <v>780</v>
      </c>
      <c r="U1319" s="894" t="s">
        <v>781</v>
      </c>
      <c r="V1319" s="894" t="s">
        <v>951</v>
      </c>
      <c r="W1319" s="894" t="s">
        <v>6299</v>
      </c>
      <c r="X1319" s="894" t="s">
        <v>6319</v>
      </c>
      <c r="AA1319" s="894" t="s">
        <v>1029</v>
      </c>
    </row>
    <row r="1320" spans="1:27">
      <c r="A1320" s="894" t="s">
        <v>6320</v>
      </c>
      <c r="B1320" s="894" t="s">
        <v>6321</v>
      </c>
      <c r="C1320" s="894" t="s">
        <v>1389</v>
      </c>
      <c r="D1320" s="894" t="s">
        <v>6314</v>
      </c>
      <c r="E1320" s="351">
        <v>81196.58</v>
      </c>
      <c r="F1320" s="351">
        <v>75513.21</v>
      </c>
      <c r="G1320" s="351">
        <v>5683.37</v>
      </c>
      <c r="H1320" s="351">
        <v>0</v>
      </c>
      <c r="I1320" s="894" t="s">
        <v>6299</v>
      </c>
      <c r="J1320" s="894" t="s">
        <v>839</v>
      </c>
      <c r="K1320" s="894" t="s">
        <v>1025</v>
      </c>
      <c r="L1320" s="894" t="s">
        <v>958</v>
      </c>
      <c r="M1320" s="894" t="s">
        <v>6315</v>
      </c>
      <c r="N1320" s="894" t="s">
        <v>4927</v>
      </c>
      <c r="O1320" s="894" t="s">
        <v>6316</v>
      </c>
      <c r="P1320" s="894" t="s">
        <v>6317</v>
      </c>
      <c r="Q1320" s="894" t="s">
        <v>6318</v>
      </c>
      <c r="R1320" s="894" t="s">
        <v>1424</v>
      </c>
      <c r="S1320" s="894" t="s">
        <v>779</v>
      </c>
      <c r="T1320" s="894" t="s">
        <v>780</v>
      </c>
      <c r="U1320" s="894" t="s">
        <v>781</v>
      </c>
      <c r="V1320" s="894" t="s">
        <v>951</v>
      </c>
      <c r="W1320" s="894" t="s">
        <v>6299</v>
      </c>
      <c r="X1320" s="894" t="s">
        <v>6319</v>
      </c>
      <c r="AA1320" s="894" t="s">
        <v>1029</v>
      </c>
    </row>
    <row r="1321" hidden="1" spans="1:27">
      <c r="A1321" s="894" t="s">
        <v>6322</v>
      </c>
      <c r="B1321" s="894" t="s">
        <v>6323</v>
      </c>
      <c r="C1321" s="894" t="s">
        <v>6324</v>
      </c>
      <c r="D1321" s="894" t="s">
        <v>6325</v>
      </c>
      <c r="E1321" s="351">
        <v>11367.52</v>
      </c>
      <c r="F1321" s="351">
        <v>10912.82</v>
      </c>
      <c r="G1321" s="351">
        <v>454.7</v>
      </c>
      <c r="H1321" s="351">
        <v>0</v>
      </c>
      <c r="I1321" s="894" t="s">
        <v>6326</v>
      </c>
      <c r="J1321" s="894" t="s">
        <v>773</v>
      </c>
      <c r="K1321" s="894" t="s">
        <v>646</v>
      </c>
      <c r="L1321" s="894" t="s">
        <v>1933</v>
      </c>
      <c r="M1321" s="894" t="s">
        <v>6327</v>
      </c>
      <c r="N1321" s="894" t="s">
        <v>6328</v>
      </c>
      <c r="O1321" s="894" t="s">
        <v>777</v>
      </c>
      <c r="P1321" s="894" t="s">
        <v>777</v>
      </c>
      <c r="Q1321" s="894" t="s">
        <v>6329</v>
      </c>
      <c r="R1321" s="894" t="s">
        <v>773</v>
      </c>
      <c r="S1321" s="894" t="s">
        <v>779</v>
      </c>
      <c r="T1321" s="894" t="s">
        <v>780</v>
      </c>
      <c r="U1321" s="894" t="s">
        <v>781</v>
      </c>
      <c r="V1321" s="894" t="s">
        <v>951</v>
      </c>
      <c r="W1321" s="894" t="s">
        <v>6326</v>
      </c>
      <c r="X1321" s="894" t="s">
        <v>5699</v>
      </c>
      <c r="AA1321" s="894" t="s">
        <v>917</v>
      </c>
    </row>
    <row r="1322" spans="1:27">
      <c r="A1322" s="894" t="s">
        <v>6330</v>
      </c>
      <c r="B1322" s="894" t="s">
        <v>6331</v>
      </c>
      <c r="C1322" s="894" t="s">
        <v>3981</v>
      </c>
      <c r="D1322" s="894" t="s">
        <v>6332</v>
      </c>
      <c r="E1322" s="351">
        <v>7511.11</v>
      </c>
      <c r="F1322" s="351">
        <v>6985.23</v>
      </c>
      <c r="G1322" s="351">
        <v>525.88</v>
      </c>
      <c r="H1322" s="351">
        <v>0</v>
      </c>
      <c r="I1322" s="894" t="s">
        <v>6333</v>
      </c>
      <c r="J1322" s="894" t="s">
        <v>839</v>
      </c>
      <c r="K1322" s="894" t="s">
        <v>1025</v>
      </c>
      <c r="L1322" s="894" t="s">
        <v>958</v>
      </c>
      <c r="M1322" s="894" t="s">
        <v>6334</v>
      </c>
      <c r="N1322" s="894" t="s">
        <v>6036</v>
      </c>
      <c r="O1322" s="894" t="s">
        <v>6335</v>
      </c>
      <c r="P1322" s="894" t="s">
        <v>6336</v>
      </c>
      <c r="Q1322" s="894" t="s">
        <v>6337</v>
      </c>
      <c r="R1322" s="894" t="s">
        <v>1424</v>
      </c>
      <c r="S1322" s="894" t="s">
        <v>779</v>
      </c>
      <c r="T1322" s="894" t="s">
        <v>780</v>
      </c>
      <c r="U1322" s="894" t="s">
        <v>781</v>
      </c>
      <c r="V1322" s="894" t="s">
        <v>951</v>
      </c>
      <c r="W1322" s="894" t="s">
        <v>6333</v>
      </c>
      <c r="X1322" s="894" t="s">
        <v>6338</v>
      </c>
      <c r="AA1322" s="894" t="s">
        <v>1029</v>
      </c>
    </row>
    <row r="1323" spans="1:27">
      <c r="A1323" s="894" t="s">
        <v>6339</v>
      </c>
      <c r="B1323" s="894" t="s">
        <v>6340</v>
      </c>
      <c r="C1323" s="894" t="s">
        <v>3981</v>
      </c>
      <c r="D1323" s="894" t="s">
        <v>6332</v>
      </c>
      <c r="E1323" s="351">
        <v>7511.11</v>
      </c>
      <c r="F1323" s="351">
        <v>6985.23</v>
      </c>
      <c r="G1323" s="351">
        <v>525.88</v>
      </c>
      <c r="H1323" s="351">
        <v>0</v>
      </c>
      <c r="I1323" s="894" t="s">
        <v>6333</v>
      </c>
      <c r="J1323" s="894" t="s">
        <v>839</v>
      </c>
      <c r="K1323" s="894" t="s">
        <v>1025</v>
      </c>
      <c r="L1323" s="894" t="s">
        <v>958</v>
      </c>
      <c r="M1323" s="894" t="s">
        <v>6334</v>
      </c>
      <c r="N1323" s="894" t="s">
        <v>6036</v>
      </c>
      <c r="O1323" s="894" t="s">
        <v>6335</v>
      </c>
      <c r="P1323" s="894" t="s">
        <v>6336</v>
      </c>
      <c r="Q1323" s="894" t="s">
        <v>6337</v>
      </c>
      <c r="R1323" s="894" t="s">
        <v>1424</v>
      </c>
      <c r="S1323" s="894" t="s">
        <v>779</v>
      </c>
      <c r="T1323" s="894" t="s">
        <v>780</v>
      </c>
      <c r="U1323" s="894" t="s">
        <v>781</v>
      </c>
      <c r="V1323" s="894" t="s">
        <v>951</v>
      </c>
      <c r="W1323" s="894" t="s">
        <v>6333</v>
      </c>
      <c r="X1323" s="894" t="s">
        <v>6338</v>
      </c>
      <c r="AA1323" s="894" t="s">
        <v>1029</v>
      </c>
    </row>
    <row r="1324" spans="1:27">
      <c r="A1324" s="894" t="s">
        <v>6341</v>
      </c>
      <c r="B1324" s="894" t="s">
        <v>6342</v>
      </c>
      <c r="C1324" s="894" t="s">
        <v>3981</v>
      </c>
      <c r="D1324" s="894" t="s">
        <v>6332</v>
      </c>
      <c r="E1324" s="351">
        <v>7511.11</v>
      </c>
      <c r="F1324" s="351">
        <v>6985.23</v>
      </c>
      <c r="G1324" s="351">
        <v>525.88</v>
      </c>
      <c r="H1324" s="351">
        <v>0</v>
      </c>
      <c r="I1324" s="894" t="s">
        <v>6333</v>
      </c>
      <c r="J1324" s="894" t="s">
        <v>839</v>
      </c>
      <c r="K1324" s="894" t="s">
        <v>1025</v>
      </c>
      <c r="L1324" s="894" t="s">
        <v>958</v>
      </c>
      <c r="M1324" s="894" t="s">
        <v>6334</v>
      </c>
      <c r="N1324" s="894" t="s">
        <v>6036</v>
      </c>
      <c r="O1324" s="894" t="s">
        <v>6335</v>
      </c>
      <c r="P1324" s="894" t="s">
        <v>6336</v>
      </c>
      <c r="Q1324" s="894" t="s">
        <v>6337</v>
      </c>
      <c r="R1324" s="894" t="s">
        <v>1424</v>
      </c>
      <c r="S1324" s="894" t="s">
        <v>779</v>
      </c>
      <c r="T1324" s="894" t="s">
        <v>780</v>
      </c>
      <c r="U1324" s="894" t="s">
        <v>781</v>
      </c>
      <c r="V1324" s="894" t="s">
        <v>951</v>
      </c>
      <c r="W1324" s="894" t="s">
        <v>6333</v>
      </c>
      <c r="X1324" s="894" t="s">
        <v>6338</v>
      </c>
      <c r="AA1324" s="894" t="s">
        <v>1029</v>
      </c>
    </row>
    <row r="1325" spans="1:27">
      <c r="A1325" s="894" t="s">
        <v>6343</v>
      </c>
      <c r="B1325" s="894" t="s">
        <v>6344</v>
      </c>
      <c r="C1325" s="894" t="s">
        <v>3981</v>
      </c>
      <c r="D1325" s="894" t="s">
        <v>6332</v>
      </c>
      <c r="E1325" s="351">
        <v>7511.11</v>
      </c>
      <c r="F1325" s="351">
        <v>6985.23</v>
      </c>
      <c r="G1325" s="351">
        <v>525.88</v>
      </c>
      <c r="H1325" s="351">
        <v>0</v>
      </c>
      <c r="I1325" s="894" t="s">
        <v>6333</v>
      </c>
      <c r="J1325" s="894" t="s">
        <v>839</v>
      </c>
      <c r="K1325" s="894" t="s">
        <v>1025</v>
      </c>
      <c r="L1325" s="894" t="s">
        <v>958</v>
      </c>
      <c r="M1325" s="894" t="s">
        <v>6334</v>
      </c>
      <c r="N1325" s="894" t="s">
        <v>6036</v>
      </c>
      <c r="O1325" s="894" t="s">
        <v>6335</v>
      </c>
      <c r="P1325" s="894" t="s">
        <v>6336</v>
      </c>
      <c r="Q1325" s="894" t="s">
        <v>6337</v>
      </c>
      <c r="R1325" s="894" t="s">
        <v>1424</v>
      </c>
      <c r="S1325" s="894" t="s">
        <v>779</v>
      </c>
      <c r="T1325" s="894" t="s">
        <v>780</v>
      </c>
      <c r="U1325" s="894" t="s">
        <v>781</v>
      </c>
      <c r="V1325" s="894" t="s">
        <v>951</v>
      </c>
      <c r="W1325" s="894" t="s">
        <v>6333</v>
      </c>
      <c r="X1325" s="894" t="s">
        <v>6338</v>
      </c>
      <c r="AA1325" s="894" t="s">
        <v>1029</v>
      </c>
    </row>
    <row r="1326" spans="1:27">
      <c r="A1326" s="894" t="s">
        <v>6345</v>
      </c>
      <c r="B1326" s="894" t="s">
        <v>6346</v>
      </c>
      <c r="C1326" s="894" t="s">
        <v>3981</v>
      </c>
      <c r="D1326" s="894" t="s">
        <v>6347</v>
      </c>
      <c r="E1326" s="351">
        <v>4425.64</v>
      </c>
      <c r="F1326" s="351">
        <v>4116.18</v>
      </c>
      <c r="G1326" s="351">
        <v>309.46</v>
      </c>
      <c r="H1326" s="351">
        <v>0</v>
      </c>
      <c r="I1326" s="894" t="s">
        <v>6333</v>
      </c>
      <c r="J1326" s="894" t="s">
        <v>839</v>
      </c>
      <c r="K1326" s="894" t="s">
        <v>1025</v>
      </c>
      <c r="L1326" s="894" t="s">
        <v>958</v>
      </c>
      <c r="M1326" s="894" t="s">
        <v>6334</v>
      </c>
      <c r="N1326" s="894" t="s">
        <v>6036</v>
      </c>
      <c r="O1326" s="894" t="s">
        <v>6348</v>
      </c>
      <c r="P1326" s="894" t="s">
        <v>6349</v>
      </c>
      <c r="Q1326" s="894" t="s">
        <v>6350</v>
      </c>
      <c r="R1326" s="894" t="s">
        <v>1424</v>
      </c>
      <c r="S1326" s="894" t="s">
        <v>779</v>
      </c>
      <c r="T1326" s="894" t="s">
        <v>780</v>
      </c>
      <c r="U1326" s="894" t="s">
        <v>781</v>
      </c>
      <c r="V1326" s="894" t="s">
        <v>951</v>
      </c>
      <c r="W1326" s="894" t="s">
        <v>6333</v>
      </c>
      <c r="X1326" s="894" t="s">
        <v>6338</v>
      </c>
      <c r="AA1326" s="894" t="s">
        <v>1029</v>
      </c>
    </row>
    <row r="1327" spans="1:27">
      <c r="A1327" s="894" t="s">
        <v>6351</v>
      </c>
      <c r="B1327" s="894" t="s">
        <v>6352</v>
      </c>
      <c r="C1327" s="894" t="s">
        <v>6353</v>
      </c>
      <c r="D1327" s="894" t="s">
        <v>6354</v>
      </c>
      <c r="E1327" s="351">
        <v>1897.43</v>
      </c>
      <c r="F1327" s="351">
        <v>1764.21</v>
      </c>
      <c r="G1327" s="351">
        <v>133.22</v>
      </c>
      <c r="H1327" s="351">
        <v>0</v>
      </c>
      <c r="I1327" s="894" t="s">
        <v>6333</v>
      </c>
      <c r="J1327" s="894" t="s">
        <v>839</v>
      </c>
      <c r="K1327" s="894" t="s">
        <v>1025</v>
      </c>
      <c r="L1327" s="894" t="s">
        <v>958</v>
      </c>
      <c r="M1327" s="894" t="s">
        <v>6334</v>
      </c>
      <c r="N1327" s="894" t="s">
        <v>6036</v>
      </c>
      <c r="O1327" s="894" t="s">
        <v>6355</v>
      </c>
      <c r="P1327" s="894" t="s">
        <v>6356</v>
      </c>
      <c r="Q1327" s="894" t="s">
        <v>6357</v>
      </c>
      <c r="R1327" s="894" t="s">
        <v>1424</v>
      </c>
      <c r="S1327" s="894" t="s">
        <v>779</v>
      </c>
      <c r="T1327" s="894" t="s">
        <v>780</v>
      </c>
      <c r="U1327" s="894" t="s">
        <v>781</v>
      </c>
      <c r="V1327" s="894" t="s">
        <v>951</v>
      </c>
      <c r="W1327" s="894" t="s">
        <v>6333</v>
      </c>
      <c r="X1327" s="894" t="s">
        <v>6338</v>
      </c>
      <c r="AA1327" s="894" t="s">
        <v>1029</v>
      </c>
    </row>
    <row r="1328" spans="1:27">
      <c r="A1328" s="894" t="s">
        <v>6358</v>
      </c>
      <c r="B1328" s="894" t="s">
        <v>6359</v>
      </c>
      <c r="C1328" s="894" t="s">
        <v>6360</v>
      </c>
      <c r="D1328" s="894" t="s">
        <v>6361</v>
      </c>
      <c r="E1328" s="351">
        <v>9465.81</v>
      </c>
      <c r="F1328" s="351">
        <v>8803.38</v>
      </c>
      <c r="G1328" s="351">
        <v>662.43</v>
      </c>
      <c r="H1328" s="351">
        <v>0</v>
      </c>
      <c r="I1328" s="894" t="s">
        <v>6333</v>
      </c>
      <c r="J1328" s="894" t="s">
        <v>839</v>
      </c>
      <c r="K1328" s="894" t="s">
        <v>1025</v>
      </c>
      <c r="L1328" s="894" t="s">
        <v>958</v>
      </c>
      <c r="M1328" s="894" t="s">
        <v>6362</v>
      </c>
      <c r="N1328" s="894" t="s">
        <v>6036</v>
      </c>
      <c r="O1328" s="894" t="s">
        <v>6363</v>
      </c>
      <c r="P1328" s="894" t="s">
        <v>6364</v>
      </c>
      <c r="Q1328" s="894" t="s">
        <v>6365</v>
      </c>
      <c r="R1328" s="894" t="s">
        <v>1424</v>
      </c>
      <c r="S1328" s="894" t="s">
        <v>779</v>
      </c>
      <c r="T1328" s="894" t="s">
        <v>780</v>
      </c>
      <c r="U1328" s="894" t="s">
        <v>781</v>
      </c>
      <c r="V1328" s="894" t="s">
        <v>951</v>
      </c>
      <c r="W1328" s="894" t="s">
        <v>6333</v>
      </c>
      <c r="X1328" s="894" t="s">
        <v>6366</v>
      </c>
      <c r="AA1328" s="894" t="s">
        <v>1029</v>
      </c>
    </row>
    <row r="1329" spans="1:27">
      <c r="A1329" s="894" t="s">
        <v>6367</v>
      </c>
      <c r="B1329" s="894" t="s">
        <v>6368</v>
      </c>
      <c r="C1329" s="894" t="s">
        <v>6360</v>
      </c>
      <c r="D1329" s="894" t="s">
        <v>6361</v>
      </c>
      <c r="E1329" s="351">
        <v>9465.81</v>
      </c>
      <c r="F1329" s="351">
        <v>8803.38</v>
      </c>
      <c r="G1329" s="351">
        <v>662.43</v>
      </c>
      <c r="H1329" s="351">
        <v>0</v>
      </c>
      <c r="I1329" s="894" t="s">
        <v>6333</v>
      </c>
      <c r="J1329" s="894" t="s">
        <v>839</v>
      </c>
      <c r="K1329" s="894" t="s">
        <v>1025</v>
      </c>
      <c r="L1329" s="894" t="s">
        <v>958</v>
      </c>
      <c r="M1329" s="894" t="s">
        <v>6362</v>
      </c>
      <c r="N1329" s="894" t="s">
        <v>6036</v>
      </c>
      <c r="O1329" s="894" t="s">
        <v>6363</v>
      </c>
      <c r="P1329" s="894" t="s">
        <v>6364</v>
      </c>
      <c r="Q1329" s="894" t="s">
        <v>6365</v>
      </c>
      <c r="R1329" s="894" t="s">
        <v>1424</v>
      </c>
      <c r="S1329" s="894" t="s">
        <v>779</v>
      </c>
      <c r="T1329" s="894" t="s">
        <v>780</v>
      </c>
      <c r="U1329" s="894" t="s">
        <v>781</v>
      </c>
      <c r="V1329" s="894" t="s">
        <v>951</v>
      </c>
      <c r="W1329" s="894" t="s">
        <v>6333</v>
      </c>
      <c r="X1329" s="894" t="s">
        <v>6366</v>
      </c>
      <c r="AA1329" s="894" t="s">
        <v>1029</v>
      </c>
    </row>
    <row r="1330" spans="1:27">
      <c r="A1330" s="894" t="s">
        <v>6369</v>
      </c>
      <c r="B1330" s="894" t="s">
        <v>6370</v>
      </c>
      <c r="C1330" s="894" t="s">
        <v>6360</v>
      </c>
      <c r="D1330" s="894" t="s">
        <v>6361</v>
      </c>
      <c r="E1330" s="351">
        <v>9465.81</v>
      </c>
      <c r="F1330" s="351">
        <v>8803.38</v>
      </c>
      <c r="G1330" s="351">
        <v>662.43</v>
      </c>
      <c r="H1330" s="351">
        <v>0</v>
      </c>
      <c r="I1330" s="894" t="s">
        <v>6333</v>
      </c>
      <c r="J1330" s="894" t="s">
        <v>839</v>
      </c>
      <c r="K1330" s="894" t="s">
        <v>1025</v>
      </c>
      <c r="L1330" s="894" t="s">
        <v>958</v>
      </c>
      <c r="M1330" s="894" t="s">
        <v>6362</v>
      </c>
      <c r="N1330" s="894" t="s">
        <v>6036</v>
      </c>
      <c r="O1330" s="894" t="s">
        <v>6363</v>
      </c>
      <c r="P1330" s="894" t="s">
        <v>6364</v>
      </c>
      <c r="Q1330" s="894" t="s">
        <v>6365</v>
      </c>
      <c r="R1330" s="894" t="s">
        <v>1424</v>
      </c>
      <c r="S1330" s="894" t="s">
        <v>779</v>
      </c>
      <c r="T1330" s="894" t="s">
        <v>780</v>
      </c>
      <c r="U1330" s="894" t="s">
        <v>781</v>
      </c>
      <c r="V1330" s="894" t="s">
        <v>951</v>
      </c>
      <c r="W1330" s="894" t="s">
        <v>6333</v>
      </c>
      <c r="X1330" s="894" t="s">
        <v>6366</v>
      </c>
      <c r="AA1330" s="894" t="s">
        <v>1029</v>
      </c>
    </row>
    <row r="1331" spans="1:27">
      <c r="A1331" s="894" t="s">
        <v>6371</v>
      </c>
      <c r="B1331" s="894" t="s">
        <v>6372</v>
      </c>
      <c r="C1331" s="894" t="s">
        <v>6360</v>
      </c>
      <c r="D1331" s="894" t="s">
        <v>6361</v>
      </c>
      <c r="E1331" s="351">
        <v>9465.81</v>
      </c>
      <c r="F1331" s="351">
        <v>8803.38</v>
      </c>
      <c r="G1331" s="351">
        <v>662.43</v>
      </c>
      <c r="H1331" s="351">
        <v>0</v>
      </c>
      <c r="I1331" s="894" t="s">
        <v>6333</v>
      </c>
      <c r="J1331" s="894" t="s">
        <v>839</v>
      </c>
      <c r="K1331" s="894" t="s">
        <v>1025</v>
      </c>
      <c r="L1331" s="894" t="s">
        <v>958</v>
      </c>
      <c r="M1331" s="894" t="s">
        <v>6362</v>
      </c>
      <c r="N1331" s="894" t="s">
        <v>6036</v>
      </c>
      <c r="O1331" s="894" t="s">
        <v>6363</v>
      </c>
      <c r="P1331" s="894" t="s">
        <v>6364</v>
      </c>
      <c r="Q1331" s="894" t="s">
        <v>6365</v>
      </c>
      <c r="R1331" s="894" t="s">
        <v>1424</v>
      </c>
      <c r="S1331" s="894" t="s">
        <v>779</v>
      </c>
      <c r="T1331" s="894" t="s">
        <v>780</v>
      </c>
      <c r="U1331" s="894" t="s">
        <v>781</v>
      </c>
      <c r="V1331" s="894" t="s">
        <v>951</v>
      </c>
      <c r="W1331" s="894" t="s">
        <v>6333</v>
      </c>
      <c r="X1331" s="894" t="s">
        <v>6366</v>
      </c>
      <c r="AA1331" s="894" t="s">
        <v>1029</v>
      </c>
    </row>
    <row r="1332" spans="1:27">
      <c r="A1332" s="894" t="s">
        <v>6373</v>
      </c>
      <c r="B1332" s="894" t="s">
        <v>6374</v>
      </c>
      <c r="C1332" s="894" t="s">
        <v>6375</v>
      </c>
      <c r="D1332" s="894" t="s">
        <v>6376</v>
      </c>
      <c r="E1332" s="351">
        <v>2264.96</v>
      </c>
      <c r="F1332" s="351">
        <v>2106.45</v>
      </c>
      <c r="G1332" s="351">
        <v>158.51</v>
      </c>
      <c r="H1332" s="351">
        <v>0</v>
      </c>
      <c r="I1332" s="894" t="s">
        <v>6333</v>
      </c>
      <c r="J1332" s="894" t="s">
        <v>839</v>
      </c>
      <c r="K1332" s="894" t="s">
        <v>1025</v>
      </c>
      <c r="L1332" s="894" t="s">
        <v>958</v>
      </c>
      <c r="M1332" s="894" t="s">
        <v>6362</v>
      </c>
      <c r="N1332" s="894" t="s">
        <v>6036</v>
      </c>
      <c r="O1332" s="894" t="s">
        <v>6377</v>
      </c>
      <c r="P1332" s="894" t="s">
        <v>6378</v>
      </c>
      <c r="Q1332" s="894" t="s">
        <v>4787</v>
      </c>
      <c r="R1332" s="894" t="s">
        <v>1424</v>
      </c>
      <c r="S1332" s="894" t="s">
        <v>779</v>
      </c>
      <c r="T1332" s="894" t="s">
        <v>780</v>
      </c>
      <c r="U1332" s="894" t="s">
        <v>781</v>
      </c>
      <c r="V1332" s="894" t="s">
        <v>951</v>
      </c>
      <c r="W1332" s="894" t="s">
        <v>6333</v>
      </c>
      <c r="X1332" s="894" t="s">
        <v>6366</v>
      </c>
      <c r="AA1332" s="894" t="s">
        <v>1029</v>
      </c>
    </row>
    <row r="1333" spans="1:27">
      <c r="A1333" s="894" t="s">
        <v>6379</v>
      </c>
      <c r="B1333" s="894" t="s">
        <v>6380</v>
      </c>
      <c r="C1333" s="894" t="s">
        <v>6375</v>
      </c>
      <c r="D1333" s="894" t="s">
        <v>6376</v>
      </c>
      <c r="E1333" s="351">
        <v>2264.95</v>
      </c>
      <c r="F1333" s="351">
        <v>2106.45</v>
      </c>
      <c r="G1333" s="351">
        <v>158.5</v>
      </c>
      <c r="H1333" s="351">
        <v>0</v>
      </c>
      <c r="I1333" s="894" t="s">
        <v>6333</v>
      </c>
      <c r="J1333" s="894" t="s">
        <v>839</v>
      </c>
      <c r="K1333" s="894" t="s">
        <v>1025</v>
      </c>
      <c r="L1333" s="894" t="s">
        <v>958</v>
      </c>
      <c r="M1333" s="894" t="s">
        <v>6362</v>
      </c>
      <c r="N1333" s="894" t="s">
        <v>6036</v>
      </c>
      <c r="O1333" s="894" t="s">
        <v>6377</v>
      </c>
      <c r="P1333" s="894" t="s">
        <v>6378</v>
      </c>
      <c r="Q1333" s="894" t="s">
        <v>4787</v>
      </c>
      <c r="R1333" s="894" t="s">
        <v>1424</v>
      </c>
      <c r="S1333" s="894" t="s">
        <v>779</v>
      </c>
      <c r="T1333" s="894" t="s">
        <v>780</v>
      </c>
      <c r="U1333" s="894" t="s">
        <v>781</v>
      </c>
      <c r="V1333" s="894" t="s">
        <v>951</v>
      </c>
      <c r="W1333" s="894" t="s">
        <v>6333</v>
      </c>
      <c r="X1333" s="894" t="s">
        <v>6366</v>
      </c>
      <c r="AA1333" s="894" t="s">
        <v>1029</v>
      </c>
    </row>
    <row r="1334" spans="1:27">
      <c r="A1334" s="894" t="s">
        <v>6381</v>
      </c>
      <c r="B1334" s="894" t="s">
        <v>6382</v>
      </c>
      <c r="C1334" s="894" t="s">
        <v>6383</v>
      </c>
      <c r="D1334" s="894" t="s">
        <v>6384</v>
      </c>
      <c r="E1334" s="351">
        <v>3418.8</v>
      </c>
      <c r="F1334" s="351">
        <v>3179.67</v>
      </c>
      <c r="G1334" s="351">
        <v>239.13</v>
      </c>
      <c r="H1334" s="351">
        <v>0</v>
      </c>
      <c r="I1334" s="894" t="s">
        <v>6333</v>
      </c>
      <c r="J1334" s="894" t="s">
        <v>839</v>
      </c>
      <c r="K1334" s="894" t="s">
        <v>1091</v>
      </c>
      <c r="L1334" s="894" t="s">
        <v>874</v>
      </c>
      <c r="M1334" s="894" t="s">
        <v>6300</v>
      </c>
      <c r="N1334" s="894" t="s">
        <v>6385</v>
      </c>
      <c r="O1334" s="894" t="s">
        <v>6386</v>
      </c>
      <c r="P1334" s="894" t="s">
        <v>6387</v>
      </c>
      <c r="Q1334" s="894" t="s">
        <v>4445</v>
      </c>
      <c r="R1334" s="894" t="s">
        <v>1424</v>
      </c>
      <c r="S1334" s="894" t="s">
        <v>779</v>
      </c>
      <c r="T1334" s="894" t="s">
        <v>780</v>
      </c>
      <c r="U1334" s="894" t="s">
        <v>781</v>
      </c>
      <c r="V1334" s="894" t="s">
        <v>951</v>
      </c>
      <c r="W1334" s="894" t="s">
        <v>6333</v>
      </c>
      <c r="X1334" s="894" t="s">
        <v>6388</v>
      </c>
      <c r="AA1334" s="894" t="s">
        <v>1093</v>
      </c>
    </row>
    <row r="1335" spans="1:27">
      <c r="A1335" s="894" t="s">
        <v>6389</v>
      </c>
      <c r="B1335" s="894" t="s">
        <v>6390</v>
      </c>
      <c r="C1335" s="894" t="s">
        <v>6391</v>
      </c>
      <c r="D1335" s="894" t="s">
        <v>6392</v>
      </c>
      <c r="E1335" s="351">
        <v>24786.32</v>
      </c>
      <c r="F1335" s="351">
        <v>23050.98</v>
      </c>
      <c r="G1335" s="351">
        <v>1735.34</v>
      </c>
      <c r="H1335" s="351">
        <v>0</v>
      </c>
      <c r="I1335" s="894" t="s">
        <v>6333</v>
      </c>
      <c r="J1335" s="894" t="s">
        <v>839</v>
      </c>
      <c r="K1335" s="894" t="s">
        <v>1025</v>
      </c>
      <c r="L1335" s="894" t="s">
        <v>958</v>
      </c>
      <c r="M1335" s="894" t="s">
        <v>6393</v>
      </c>
      <c r="N1335" s="894" t="s">
        <v>6394</v>
      </c>
      <c r="O1335" s="894" t="s">
        <v>4267</v>
      </c>
      <c r="P1335" s="894" t="s">
        <v>6395</v>
      </c>
      <c r="Q1335" s="894" t="s">
        <v>6396</v>
      </c>
      <c r="R1335" s="894" t="s">
        <v>1424</v>
      </c>
      <c r="S1335" s="894" t="s">
        <v>779</v>
      </c>
      <c r="T1335" s="894" t="s">
        <v>780</v>
      </c>
      <c r="U1335" s="894" t="s">
        <v>781</v>
      </c>
      <c r="V1335" s="894" t="s">
        <v>951</v>
      </c>
      <c r="W1335" s="894" t="s">
        <v>6333</v>
      </c>
      <c r="X1335" s="894" t="s">
        <v>6397</v>
      </c>
      <c r="AA1335" s="894" t="s">
        <v>1029</v>
      </c>
    </row>
    <row r="1336" spans="1:27">
      <c r="A1336" s="894" t="s">
        <v>6398</v>
      </c>
      <c r="B1336" s="894" t="s">
        <v>6399</v>
      </c>
      <c r="C1336" s="894" t="s">
        <v>6391</v>
      </c>
      <c r="D1336" s="894" t="s">
        <v>6392</v>
      </c>
      <c r="E1336" s="351">
        <v>24786.33</v>
      </c>
      <c r="F1336" s="351">
        <v>23050.98</v>
      </c>
      <c r="G1336" s="351">
        <v>1735.35</v>
      </c>
      <c r="H1336" s="351">
        <v>0</v>
      </c>
      <c r="I1336" s="894" t="s">
        <v>6333</v>
      </c>
      <c r="J1336" s="894" t="s">
        <v>839</v>
      </c>
      <c r="K1336" s="894" t="s">
        <v>1025</v>
      </c>
      <c r="L1336" s="894" t="s">
        <v>958</v>
      </c>
      <c r="M1336" s="894" t="s">
        <v>6393</v>
      </c>
      <c r="N1336" s="894" t="s">
        <v>6394</v>
      </c>
      <c r="O1336" s="894" t="s">
        <v>4267</v>
      </c>
      <c r="P1336" s="894" t="s">
        <v>6395</v>
      </c>
      <c r="Q1336" s="894" t="s">
        <v>6396</v>
      </c>
      <c r="R1336" s="894" t="s">
        <v>1424</v>
      </c>
      <c r="S1336" s="894" t="s">
        <v>779</v>
      </c>
      <c r="T1336" s="894" t="s">
        <v>780</v>
      </c>
      <c r="U1336" s="894" t="s">
        <v>781</v>
      </c>
      <c r="V1336" s="894" t="s">
        <v>951</v>
      </c>
      <c r="W1336" s="894" t="s">
        <v>6333</v>
      </c>
      <c r="X1336" s="894" t="s">
        <v>6397</v>
      </c>
      <c r="AA1336" s="894" t="s">
        <v>1029</v>
      </c>
    </row>
    <row r="1337" spans="1:27">
      <c r="A1337" s="894" t="s">
        <v>6400</v>
      </c>
      <c r="B1337" s="894" t="s">
        <v>6401</v>
      </c>
      <c r="C1337" s="894" t="s">
        <v>6402</v>
      </c>
      <c r="D1337" s="894" t="s">
        <v>6403</v>
      </c>
      <c r="E1337" s="351">
        <v>51456.31</v>
      </c>
      <c r="F1337" s="351">
        <v>43737.6</v>
      </c>
      <c r="G1337" s="351">
        <v>203</v>
      </c>
      <c r="H1337" s="351">
        <v>7515.71</v>
      </c>
      <c r="I1337" s="894" t="s">
        <v>6333</v>
      </c>
      <c r="J1337" s="894" t="s">
        <v>839</v>
      </c>
      <c r="K1337" s="894" t="s">
        <v>1025</v>
      </c>
      <c r="L1337" s="894" t="s">
        <v>958</v>
      </c>
      <c r="M1337" s="894" t="s">
        <v>6393</v>
      </c>
      <c r="N1337" s="894" t="s">
        <v>6404</v>
      </c>
      <c r="O1337" s="894" t="s">
        <v>777</v>
      </c>
      <c r="P1337" s="894" t="s">
        <v>6405</v>
      </c>
      <c r="Q1337" s="894" t="s">
        <v>6406</v>
      </c>
      <c r="R1337" s="894" t="s">
        <v>1424</v>
      </c>
      <c r="S1337" s="894" t="s">
        <v>779</v>
      </c>
      <c r="T1337" s="894" t="s">
        <v>780</v>
      </c>
      <c r="U1337" s="894" t="s">
        <v>781</v>
      </c>
      <c r="V1337" s="894" t="s">
        <v>951</v>
      </c>
      <c r="W1337" s="894" t="s">
        <v>6333</v>
      </c>
      <c r="X1337" s="894" t="s">
        <v>6407</v>
      </c>
      <c r="AA1337" s="894" t="s">
        <v>1029</v>
      </c>
    </row>
    <row r="1338" spans="1:27">
      <c r="A1338" s="894" t="s">
        <v>6408</v>
      </c>
      <c r="B1338" s="894" t="s">
        <v>6409</v>
      </c>
      <c r="C1338" s="894" t="s">
        <v>6410</v>
      </c>
      <c r="D1338" s="894" t="s">
        <v>6411</v>
      </c>
      <c r="E1338" s="351">
        <v>23931.62</v>
      </c>
      <c r="F1338" s="351">
        <v>22256.76</v>
      </c>
      <c r="G1338" s="351">
        <v>1674.86</v>
      </c>
      <c r="H1338" s="351">
        <v>0</v>
      </c>
      <c r="I1338" s="894" t="s">
        <v>6333</v>
      </c>
      <c r="J1338" s="894" t="s">
        <v>839</v>
      </c>
      <c r="K1338" s="894" t="s">
        <v>1025</v>
      </c>
      <c r="L1338" s="894" t="s">
        <v>958</v>
      </c>
      <c r="M1338" s="894" t="s">
        <v>6393</v>
      </c>
      <c r="N1338" s="894" t="s">
        <v>6412</v>
      </c>
      <c r="O1338" s="894" t="s">
        <v>1649</v>
      </c>
      <c r="P1338" s="894" t="s">
        <v>6413</v>
      </c>
      <c r="Q1338" s="894" t="s">
        <v>2077</v>
      </c>
      <c r="R1338" s="894" t="s">
        <v>1424</v>
      </c>
      <c r="S1338" s="894" t="s">
        <v>779</v>
      </c>
      <c r="T1338" s="894" t="s">
        <v>780</v>
      </c>
      <c r="U1338" s="894" t="s">
        <v>781</v>
      </c>
      <c r="V1338" s="894" t="s">
        <v>951</v>
      </c>
      <c r="W1338" s="894" t="s">
        <v>6333</v>
      </c>
      <c r="X1338" s="894" t="s">
        <v>6414</v>
      </c>
      <c r="AA1338" s="894" t="s">
        <v>1029</v>
      </c>
    </row>
    <row r="1339" spans="1:27">
      <c r="A1339" s="894" t="s">
        <v>6415</v>
      </c>
      <c r="B1339" s="894" t="s">
        <v>6416</v>
      </c>
      <c r="C1339" s="894" t="s">
        <v>6410</v>
      </c>
      <c r="D1339" s="894" t="s">
        <v>6411</v>
      </c>
      <c r="E1339" s="351">
        <v>23931.63</v>
      </c>
      <c r="F1339" s="351">
        <v>22256.76</v>
      </c>
      <c r="G1339" s="351">
        <v>1674.87</v>
      </c>
      <c r="H1339" s="351">
        <v>0</v>
      </c>
      <c r="I1339" s="894" t="s">
        <v>6333</v>
      </c>
      <c r="J1339" s="894" t="s">
        <v>839</v>
      </c>
      <c r="K1339" s="894" t="s">
        <v>1025</v>
      </c>
      <c r="L1339" s="894" t="s">
        <v>958</v>
      </c>
      <c r="M1339" s="894" t="s">
        <v>6393</v>
      </c>
      <c r="N1339" s="894" t="s">
        <v>6412</v>
      </c>
      <c r="O1339" s="894" t="s">
        <v>1649</v>
      </c>
      <c r="P1339" s="894" t="s">
        <v>6413</v>
      </c>
      <c r="Q1339" s="894" t="s">
        <v>4002</v>
      </c>
      <c r="R1339" s="894" t="s">
        <v>1424</v>
      </c>
      <c r="S1339" s="894" t="s">
        <v>779</v>
      </c>
      <c r="T1339" s="894" t="s">
        <v>780</v>
      </c>
      <c r="U1339" s="894" t="s">
        <v>781</v>
      </c>
      <c r="V1339" s="894" t="s">
        <v>951</v>
      </c>
      <c r="W1339" s="894" t="s">
        <v>6333</v>
      </c>
      <c r="X1339" s="894" t="s">
        <v>6414</v>
      </c>
      <c r="AA1339" s="894" t="s">
        <v>1029</v>
      </c>
    </row>
    <row r="1340" spans="1:27">
      <c r="A1340" s="894" t="s">
        <v>6417</v>
      </c>
      <c r="B1340" s="894" t="s">
        <v>6418</v>
      </c>
      <c r="C1340" s="894" t="s">
        <v>6410</v>
      </c>
      <c r="D1340" s="894" t="s">
        <v>6411</v>
      </c>
      <c r="E1340" s="351">
        <v>23931.62</v>
      </c>
      <c r="F1340" s="351">
        <v>22256.76</v>
      </c>
      <c r="G1340" s="351">
        <v>1674.86</v>
      </c>
      <c r="H1340" s="351">
        <v>0</v>
      </c>
      <c r="I1340" s="894" t="s">
        <v>6333</v>
      </c>
      <c r="J1340" s="894" t="s">
        <v>839</v>
      </c>
      <c r="K1340" s="894" t="s">
        <v>1025</v>
      </c>
      <c r="L1340" s="894" t="s">
        <v>958</v>
      </c>
      <c r="M1340" s="894" t="s">
        <v>6393</v>
      </c>
      <c r="N1340" s="894" t="s">
        <v>6412</v>
      </c>
      <c r="O1340" s="894" t="s">
        <v>1649</v>
      </c>
      <c r="P1340" s="894" t="s">
        <v>6413</v>
      </c>
      <c r="Q1340" s="894" t="s">
        <v>2077</v>
      </c>
      <c r="R1340" s="894" t="s">
        <v>1424</v>
      </c>
      <c r="S1340" s="894" t="s">
        <v>779</v>
      </c>
      <c r="T1340" s="894" t="s">
        <v>780</v>
      </c>
      <c r="U1340" s="894" t="s">
        <v>781</v>
      </c>
      <c r="V1340" s="894" t="s">
        <v>951</v>
      </c>
      <c r="W1340" s="894" t="s">
        <v>6333</v>
      </c>
      <c r="X1340" s="894" t="s">
        <v>6414</v>
      </c>
      <c r="AA1340" s="894" t="s">
        <v>1029</v>
      </c>
    </row>
    <row r="1341" spans="1:27">
      <c r="A1341" s="894" t="s">
        <v>6419</v>
      </c>
      <c r="B1341" s="894" t="s">
        <v>6420</v>
      </c>
      <c r="C1341" s="894" t="s">
        <v>6421</v>
      </c>
      <c r="D1341" s="894" t="s">
        <v>6422</v>
      </c>
      <c r="E1341" s="351">
        <v>197606.84</v>
      </c>
      <c r="F1341" s="351">
        <v>181798.44</v>
      </c>
      <c r="G1341" s="351">
        <v>15808.4</v>
      </c>
      <c r="H1341" s="351">
        <v>0</v>
      </c>
      <c r="I1341" s="894" t="s">
        <v>6423</v>
      </c>
      <c r="J1341" s="894" t="s">
        <v>839</v>
      </c>
      <c r="K1341" s="894" t="s">
        <v>840</v>
      </c>
      <c r="L1341" s="894" t="s">
        <v>5710</v>
      </c>
      <c r="M1341" s="894" t="s">
        <v>4983</v>
      </c>
      <c r="N1341" s="894" t="s">
        <v>4984</v>
      </c>
      <c r="O1341" s="894" t="s">
        <v>6424</v>
      </c>
      <c r="P1341" s="894" t="s">
        <v>6425</v>
      </c>
      <c r="Q1341" s="894" t="s">
        <v>6426</v>
      </c>
      <c r="R1341" s="894" t="s">
        <v>1381</v>
      </c>
      <c r="S1341" s="894" t="s">
        <v>779</v>
      </c>
      <c r="T1341" s="894" t="s">
        <v>780</v>
      </c>
      <c r="U1341" s="894" t="s">
        <v>781</v>
      </c>
      <c r="V1341" s="894" t="s">
        <v>951</v>
      </c>
      <c r="W1341" s="894" t="s">
        <v>6423</v>
      </c>
      <c r="X1341" s="894" t="s">
        <v>5385</v>
      </c>
      <c r="AA1341" s="894" t="s">
        <v>844</v>
      </c>
    </row>
    <row r="1342" spans="1:27">
      <c r="A1342" s="894" t="s">
        <v>6427</v>
      </c>
      <c r="B1342" s="894" t="s">
        <v>6428</v>
      </c>
      <c r="C1342" s="894" t="s">
        <v>6429</v>
      </c>
      <c r="D1342" s="894" t="s">
        <v>6430</v>
      </c>
      <c r="E1342" s="351">
        <v>44444.44</v>
      </c>
      <c r="F1342" s="351">
        <v>40888.48</v>
      </c>
      <c r="G1342" s="351">
        <v>3555.96</v>
      </c>
      <c r="H1342" s="351">
        <v>0</v>
      </c>
      <c r="I1342" s="894" t="s">
        <v>6423</v>
      </c>
      <c r="J1342" s="894" t="s">
        <v>839</v>
      </c>
      <c r="K1342" s="894" t="s">
        <v>840</v>
      </c>
      <c r="L1342" s="894" t="s">
        <v>5710</v>
      </c>
      <c r="M1342" s="894" t="s">
        <v>4983</v>
      </c>
      <c r="N1342" s="894" t="s">
        <v>4984</v>
      </c>
      <c r="O1342" s="894" t="s">
        <v>4530</v>
      </c>
      <c r="P1342" s="894" t="s">
        <v>6431</v>
      </c>
      <c r="Q1342" s="894" t="s">
        <v>5067</v>
      </c>
      <c r="R1342" s="894" t="s">
        <v>1381</v>
      </c>
      <c r="S1342" s="894" t="s">
        <v>779</v>
      </c>
      <c r="T1342" s="894" t="s">
        <v>780</v>
      </c>
      <c r="U1342" s="894" t="s">
        <v>781</v>
      </c>
      <c r="V1342" s="894" t="s">
        <v>951</v>
      </c>
      <c r="W1342" s="894" t="s">
        <v>6423</v>
      </c>
      <c r="X1342" s="894" t="s">
        <v>5385</v>
      </c>
      <c r="AA1342" s="894" t="s">
        <v>844</v>
      </c>
    </row>
    <row r="1343" spans="1:27">
      <c r="A1343" s="894" t="s">
        <v>6432</v>
      </c>
      <c r="B1343" s="894" t="s">
        <v>6433</v>
      </c>
      <c r="C1343" s="894" t="s">
        <v>6434</v>
      </c>
      <c r="D1343" s="894" t="s">
        <v>6435</v>
      </c>
      <c r="E1343" s="351">
        <v>3846.15</v>
      </c>
      <c r="F1343" s="351">
        <v>3538.32</v>
      </c>
      <c r="G1343" s="351">
        <v>307.83</v>
      </c>
      <c r="H1343" s="351">
        <v>0</v>
      </c>
      <c r="I1343" s="894" t="s">
        <v>6423</v>
      </c>
      <c r="J1343" s="894" t="s">
        <v>839</v>
      </c>
      <c r="K1343" s="894" t="s">
        <v>840</v>
      </c>
      <c r="L1343" s="894" t="s">
        <v>5710</v>
      </c>
      <c r="M1343" s="894" t="s">
        <v>4983</v>
      </c>
      <c r="N1343" s="894" t="s">
        <v>4984</v>
      </c>
      <c r="O1343" s="894" t="s">
        <v>6436</v>
      </c>
      <c r="P1343" s="894" t="s">
        <v>6437</v>
      </c>
      <c r="Q1343" s="894" t="s">
        <v>1173</v>
      </c>
      <c r="R1343" s="894" t="s">
        <v>1381</v>
      </c>
      <c r="S1343" s="894" t="s">
        <v>779</v>
      </c>
      <c r="T1343" s="894" t="s">
        <v>780</v>
      </c>
      <c r="U1343" s="894" t="s">
        <v>781</v>
      </c>
      <c r="V1343" s="894" t="s">
        <v>951</v>
      </c>
      <c r="W1343" s="894" t="s">
        <v>6423</v>
      </c>
      <c r="X1343" s="894" t="s">
        <v>5385</v>
      </c>
      <c r="AA1343" s="894" t="s">
        <v>844</v>
      </c>
    </row>
    <row r="1344" spans="1:27">
      <c r="A1344" s="894" t="s">
        <v>6438</v>
      </c>
      <c r="B1344" s="894" t="s">
        <v>6439</v>
      </c>
      <c r="C1344" s="894" t="s">
        <v>6440</v>
      </c>
      <c r="D1344" s="894" t="s">
        <v>6441</v>
      </c>
      <c r="E1344" s="351">
        <v>683.76</v>
      </c>
      <c r="F1344" s="351">
        <v>629.28</v>
      </c>
      <c r="G1344" s="351">
        <v>54.48</v>
      </c>
      <c r="H1344" s="351">
        <v>0</v>
      </c>
      <c r="I1344" s="894" t="s">
        <v>6423</v>
      </c>
      <c r="J1344" s="894" t="s">
        <v>839</v>
      </c>
      <c r="K1344" s="894" t="s">
        <v>840</v>
      </c>
      <c r="L1344" s="894" t="s">
        <v>5710</v>
      </c>
      <c r="M1344" s="894" t="s">
        <v>4983</v>
      </c>
      <c r="N1344" s="894" t="s">
        <v>4984</v>
      </c>
      <c r="O1344" s="894" t="s">
        <v>6442</v>
      </c>
      <c r="P1344" s="894" t="s">
        <v>6443</v>
      </c>
      <c r="Q1344" s="894" t="s">
        <v>6444</v>
      </c>
      <c r="R1344" s="894" t="s">
        <v>1381</v>
      </c>
      <c r="S1344" s="894" t="s">
        <v>779</v>
      </c>
      <c r="T1344" s="894" t="s">
        <v>780</v>
      </c>
      <c r="U1344" s="894" t="s">
        <v>781</v>
      </c>
      <c r="V1344" s="894" t="s">
        <v>951</v>
      </c>
      <c r="W1344" s="894" t="s">
        <v>6423</v>
      </c>
      <c r="X1344" s="894" t="s">
        <v>5385</v>
      </c>
      <c r="AA1344" s="894" t="s">
        <v>844</v>
      </c>
    </row>
    <row r="1345" spans="1:27">
      <c r="A1345" s="894" t="s">
        <v>6445</v>
      </c>
      <c r="B1345" s="894" t="s">
        <v>6446</v>
      </c>
      <c r="C1345" s="894" t="s">
        <v>6447</v>
      </c>
      <c r="D1345" s="894" t="s">
        <v>6448</v>
      </c>
      <c r="E1345" s="351">
        <v>17094.02</v>
      </c>
      <c r="F1345" s="351">
        <v>15726.48</v>
      </c>
      <c r="G1345" s="351">
        <v>1367.54</v>
      </c>
      <c r="H1345" s="351">
        <v>0</v>
      </c>
      <c r="I1345" s="894" t="s">
        <v>6423</v>
      </c>
      <c r="J1345" s="894" t="s">
        <v>839</v>
      </c>
      <c r="K1345" s="894" t="s">
        <v>1357</v>
      </c>
      <c r="L1345" s="894" t="s">
        <v>1590</v>
      </c>
      <c r="M1345" s="894" t="s">
        <v>4720</v>
      </c>
      <c r="N1345" s="894" t="s">
        <v>6449</v>
      </c>
      <c r="O1345" s="894" t="s">
        <v>1351</v>
      </c>
      <c r="P1345" s="894" t="s">
        <v>3031</v>
      </c>
      <c r="Q1345" s="894" t="s">
        <v>1218</v>
      </c>
      <c r="R1345" s="894" t="s">
        <v>1381</v>
      </c>
      <c r="S1345" s="894" t="s">
        <v>779</v>
      </c>
      <c r="T1345" s="894" t="s">
        <v>780</v>
      </c>
      <c r="U1345" s="894" t="s">
        <v>781</v>
      </c>
      <c r="V1345" s="894" t="s">
        <v>951</v>
      </c>
      <c r="W1345" s="894" t="s">
        <v>6423</v>
      </c>
      <c r="X1345" s="894" t="s">
        <v>6450</v>
      </c>
      <c r="AA1345" s="894" t="s">
        <v>1359</v>
      </c>
    </row>
    <row r="1346" spans="1:27">
      <c r="A1346" s="894" t="s">
        <v>6451</v>
      </c>
      <c r="B1346" s="894" t="s">
        <v>6452</v>
      </c>
      <c r="C1346" s="894" t="s">
        <v>3949</v>
      </c>
      <c r="D1346" s="894" t="s">
        <v>4726</v>
      </c>
      <c r="E1346" s="351">
        <v>44444.44</v>
      </c>
      <c r="F1346" s="351">
        <v>40888.48</v>
      </c>
      <c r="G1346" s="351">
        <v>3555.96</v>
      </c>
      <c r="H1346" s="351">
        <v>0</v>
      </c>
      <c r="I1346" s="894" t="s">
        <v>6453</v>
      </c>
      <c r="J1346" s="894" t="s">
        <v>839</v>
      </c>
      <c r="K1346" s="894" t="s">
        <v>1025</v>
      </c>
      <c r="L1346" s="894" t="s">
        <v>958</v>
      </c>
      <c r="M1346" s="894" t="s">
        <v>6454</v>
      </c>
      <c r="N1346" s="894" t="s">
        <v>6455</v>
      </c>
      <c r="O1346" s="894" t="s">
        <v>4530</v>
      </c>
      <c r="P1346" s="894" t="s">
        <v>6431</v>
      </c>
      <c r="Q1346" s="894" t="s">
        <v>5067</v>
      </c>
      <c r="R1346" s="894" t="s">
        <v>1381</v>
      </c>
      <c r="S1346" s="894" t="s">
        <v>779</v>
      </c>
      <c r="T1346" s="894" t="s">
        <v>780</v>
      </c>
      <c r="U1346" s="894" t="s">
        <v>781</v>
      </c>
      <c r="V1346" s="894" t="s">
        <v>951</v>
      </c>
      <c r="W1346" s="894" t="s">
        <v>6453</v>
      </c>
      <c r="X1346" s="894" t="s">
        <v>6319</v>
      </c>
      <c r="AA1346" s="894" t="s">
        <v>1029</v>
      </c>
    </row>
    <row r="1347" spans="1:27">
      <c r="A1347" s="894" t="s">
        <v>6456</v>
      </c>
      <c r="B1347" s="894" t="s">
        <v>6457</v>
      </c>
      <c r="C1347" s="894" t="s">
        <v>3949</v>
      </c>
      <c r="D1347" s="894" t="s">
        <v>4726</v>
      </c>
      <c r="E1347" s="351">
        <v>44444.44</v>
      </c>
      <c r="F1347" s="351">
        <v>40888.48</v>
      </c>
      <c r="G1347" s="351">
        <v>3555.96</v>
      </c>
      <c r="H1347" s="351">
        <v>0</v>
      </c>
      <c r="I1347" s="894" t="s">
        <v>6453</v>
      </c>
      <c r="J1347" s="894" t="s">
        <v>839</v>
      </c>
      <c r="K1347" s="894" t="s">
        <v>1025</v>
      </c>
      <c r="L1347" s="894" t="s">
        <v>958</v>
      </c>
      <c r="M1347" s="894" t="s">
        <v>6454</v>
      </c>
      <c r="N1347" s="894" t="s">
        <v>6455</v>
      </c>
      <c r="O1347" s="894" t="s">
        <v>4530</v>
      </c>
      <c r="P1347" s="894" t="s">
        <v>6431</v>
      </c>
      <c r="Q1347" s="894" t="s">
        <v>5067</v>
      </c>
      <c r="R1347" s="894" t="s">
        <v>1381</v>
      </c>
      <c r="S1347" s="894" t="s">
        <v>779</v>
      </c>
      <c r="T1347" s="894" t="s">
        <v>780</v>
      </c>
      <c r="U1347" s="894" t="s">
        <v>781</v>
      </c>
      <c r="V1347" s="894" t="s">
        <v>951</v>
      </c>
      <c r="W1347" s="894" t="s">
        <v>6453</v>
      </c>
      <c r="X1347" s="894" t="s">
        <v>6319</v>
      </c>
      <c r="AA1347" s="894" t="s">
        <v>1029</v>
      </c>
    </row>
    <row r="1348" spans="1:27">
      <c r="A1348" s="894" t="s">
        <v>6458</v>
      </c>
      <c r="B1348" s="894" t="s">
        <v>6459</v>
      </c>
      <c r="C1348" s="894" t="s">
        <v>3949</v>
      </c>
      <c r="D1348" s="894" t="s">
        <v>4726</v>
      </c>
      <c r="E1348" s="351">
        <v>44444.44</v>
      </c>
      <c r="F1348" s="351">
        <v>40888.48</v>
      </c>
      <c r="G1348" s="351">
        <v>3555.96</v>
      </c>
      <c r="H1348" s="351">
        <v>0</v>
      </c>
      <c r="I1348" s="894" t="s">
        <v>6453</v>
      </c>
      <c r="J1348" s="894" t="s">
        <v>839</v>
      </c>
      <c r="K1348" s="894" t="s">
        <v>1025</v>
      </c>
      <c r="L1348" s="894" t="s">
        <v>958</v>
      </c>
      <c r="M1348" s="894" t="s">
        <v>6454</v>
      </c>
      <c r="N1348" s="894" t="s">
        <v>6455</v>
      </c>
      <c r="O1348" s="894" t="s">
        <v>4530</v>
      </c>
      <c r="P1348" s="894" t="s">
        <v>6431</v>
      </c>
      <c r="Q1348" s="894" t="s">
        <v>5067</v>
      </c>
      <c r="R1348" s="894" t="s">
        <v>1381</v>
      </c>
      <c r="S1348" s="894" t="s">
        <v>779</v>
      </c>
      <c r="T1348" s="894" t="s">
        <v>780</v>
      </c>
      <c r="U1348" s="894" t="s">
        <v>781</v>
      </c>
      <c r="V1348" s="894" t="s">
        <v>951</v>
      </c>
      <c r="W1348" s="894" t="s">
        <v>6453</v>
      </c>
      <c r="X1348" s="894" t="s">
        <v>6319</v>
      </c>
      <c r="AA1348" s="894" t="s">
        <v>1029</v>
      </c>
    </row>
    <row r="1349" spans="1:27">
      <c r="A1349" s="894" t="s">
        <v>6460</v>
      </c>
      <c r="B1349" s="894" t="s">
        <v>6461</v>
      </c>
      <c r="C1349" s="894" t="s">
        <v>3949</v>
      </c>
      <c r="D1349" s="894" t="s">
        <v>4726</v>
      </c>
      <c r="E1349" s="351">
        <v>44444.44</v>
      </c>
      <c r="F1349" s="351">
        <v>40888.48</v>
      </c>
      <c r="G1349" s="351">
        <v>3555.96</v>
      </c>
      <c r="H1349" s="351">
        <v>0</v>
      </c>
      <c r="I1349" s="894" t="s">
        <v>6453</v>
      </c>
      <c r="J1349" s="894" t="s">
        <v>839</v>
      </c>
      <c r="K1349" s="894" t="s">
        <v>1025</v>
      </c>
      <c r="L1349" s="894" t="s">
        <v>958</v>
      </c>
      <c r="M1349" s="894" t="s">
        <v>6454</v>
      </c>
      <c r="N1349" s="894" t="s">
        <v>6455</v>
      </c>
      <c r="O1349" s="894" t="s">
        <v>4530</v>
      </c>
      <c r="P1349" s="894" t="s">
        <v>6431</v>
      </c>
      <c r="Q1349" s="894" t="s">
        <v>5067</v>
      </c>
      <c r="R1349" s="894" t="s">
        <v>1381</v>
      </c>
      <c r="S1349" s="894" t="s">
        <v>779</v>
      </c>
      <c r="T1349" s="894" t="s">
        <v>780</v>
      </c>
      <c r="U1349" s="894" t="s">
        <v>781</v>
      </c>
      <c r="V1349" s="894" t="s">
        <v>951</v>
      </c>
      <c r="W1349" s="894" t="s">
        <v>6453</v>
      </c>
      <c r="X1349" s="894" t="s">
        <v>6319</v>
      </c>
      <c r="AA1349" s="894" t="s">
        <v>1029</v>
      </c>
    </row>
    <row r="1350" spans="1:27">
      <c r="A1350" s="894" t="s">
        <v>6462</v>
      </c>
      <c r="B1350" s="894" t="s">
        <v>6463</v>
      </c>
      <c r="C1350" s="894" t="s">
        <v>6464</v>
      </c>
      <c r="D1350" s="894" t="s">
        <v>6465</v>
      </c>
      <c r="E1350" s="351">
        <v>7863.25</v>
      </c>
      <c r="F1350" s="351">
        <v>7233.96</v>
      </c>
      <c r="G1350" s="351">
        <v>629.29</v>
      </c>
      <c r="H1350" s="351">
        <v>0</v>
      </c>
      <c r="I1350" s="894" t="s">
        <v>6453</v>
      </c>
      <c r="J1350" s="894" t="s">
        <v>839</v>
      </c>
      <c r="K1350" s="894" t="s">
        <v>1357</v>
      </c>
      <c r="L1350" s="894" t="s">
        <v>1590</v>
      </c>
      <c r="M1350" s="894" t="s">
        <v>4720</v>
      </c>
      <c r="N1350" s="894" t="s">
        <v>4904</v>
      </c>
      <c r="O1350" s="894" t="s">
        <v>5887</v>
      </c>
      <c r="P1350" s="894" t="s">
        <v>6466</v>
      </c>
      <c r="Q1350" s="894" t="s">
        <v>6467</v>
      </c>
      <c r="R1350" s="894" t="s">
        <v>1381</v>
      </c>
      <c r="S1350" s="894" t="s">
        <v>779</v>
      </c>
      <c r="T1350" s="894" t="s">
        <v>780</v>
      </c>
      <c r="U1350" s="894" t="s">
        <v>781</v>
      </c>
      <c r="V1350" s="894" t="s">
        <v>951</v>
      </c>
      <c r="W1350" s="894" t="s">
        <v>6453</v>
      </c>
      <c r="X1350" s="894" t="s">
        <v>6468</v>
      </c>
      <c r="AA1350" s="894" t="s">
        <v>1359</v>
      </c>
    </row>
    <row r="1351" spans="1:27">
      <c r="A1351" s="894" t="s">
        <v>6469</v>
      </c>
      <c r="B1351" s="894" t="s">
        <v>6470</v>
      </c>
      <c r="C1351" s="894" t="s">
        <v>6464</v>
      </c>
      <c r="D1351" s="894" t="s">
        <v>6465</v>
      </c>
      <c r="E1351" s="351">
        <v>7863.24</v>
      </c>
      <c r="F1351" s="351">
        <v>7233.96</v>
      </c>
      <c r="G1351" s="351">
        <v>629.28</v>
      </c>
      <c r="H1351" s="351">
        <v>0</v>
      </c>
      <c r="I1351" s="894" t="s">
        <v>6453</v>
      </c>
      <c r="J1351" s="894" t="s">
        <v>839</v>
      </c>
      <c r="K1351" s="894" t="s">
        <v>1357</v>
      </c>
      <c r="L1351" s="894" t="s">
        <v>1590</v>
      </c>
      <c r="M1351" s="894" t="s">
        <v>4720</v>
      </c>
      <c r="N1351" s="894" t="s">
        <v>4904</v>
      </c>
      <c r="O1351" s="894" t="s">
        <v>5887</v>
      </c>
      <c r="P1351" s="894" t="s">
        <v>6466</v>
      </c>
      <c r="Q1351" s="894" t="s">
        <v>6467</v>
      </c>
      <c r="R1351" s="894" t="s">
        <v>1381</v>
      </c>
      <c r="S1351" s="894" t="s">
        <v>779</v>
      </c>
      <c r="T1351" s="894" t="s">
        <v>780</v>
      </c>
      <c r="U1351" s="894" t="s">
        <v>781</v>
      </c>
      <c r="V1351" s="894" t="s">
        <v>951</v>
      </c>
      <c r="W1351" s="894" t="s">
        <v>6453</v>
      </c>
      <c r="X1351" s="894" t="s">
        <v>6468</v>
      </c>
      <c r="AA1351" s="894" t="s">
        <v>1359</v>
      </c>
    </row>
    <row r="1352" spans="1:27">
      <c r="A1352" s="894" t="s">
        <v>6471</v>
      </c>
      <c r="B1352" s="894" t="s">
        <v>6472</v>
      </c>
      <c r="C1352" s="894" t="s">
        <v>6464</v>
      </c>
      <c r="D1352" s="894" t="s">
        <v>6465</v>
      </c>
      <c r="E1352" s="351">
        <v>7863.25</v>
      </c>
      <c r="F1352" s="351">
        <v>7233.96</v>
      </c>
      <c r="G1352" s="351">
        <v>629.29</v>
      </c>
      <c r="H1352" s="351">
        <v>0</v>
      </c>
      <c r="I1352" s="894" t="s">
        <v>6453</v>
      </c>
      <c r="J1352" s="894" t="s">
        <v>839</v>
      </c>
      <c r="K1352" s="894" t="s">
        <v>1357</v>
      </c>
      <c r="L1352" s="894" t="s">
        <v>1590</v>
      </c>
      <c r="M1352" s="894" t="s">
        <v>4720</v>
      </c>
      <c r="N1352" s="894" t="s">
        <v>4904</v>
      </c>
      <c r="O1352" s="894" t="s">
        <v>5887</v>
      </c>
      <c r="P1352" s="894" t="s">
        <v>6466</v>
      </c>
      <c r="Q1352" s="894" t="s">
        <v>6467</v>
      </c>
      <c r="R1352" s="894" t="s">
        <v>1381</v>
      </c>
      <c r="S1352" s="894" t="s">
        <v>779</v>
      </c>
      <c r="T1352" s="894" t="s">
        <v>780</v>
      </c>
      <c r="U1352" s="894" t="s">
        <v>781</v>
      </c>
      <c r="V1352" s="894" t="s">
        <v>951</v>
      </c>
      <c r="W1352" s="894" t="s">
        <v>6453</v>
      </c>
      <c r="X1352" s="894" t="s">
        <v>6468</v>
      </c>
      <c r="AA1352" s="894" t="s">
        <v>1359</v>
      </c>
    </row>
    <row r="1353" spans="1:27">
      <c r="A1353" s="894" t="s">
        <v>6473</v>
      </c>
      <c r="B1353" s="894" t="s">
        <v>6474</v>
      </c>
      <c r="C1353" s="894" t="s">
        <v>6475</v>
      </c>
      <c r="D1353" s="894" t="s">
        <v>6476</v>
      </c>
      <c r="E1353" s="351">
        <v>59829.06</v>
      </c>
      <c r="F1353" s="351">
        <v>55042.68</v>
      </c>
      <c r="G1353" s="351">
        <v>4786.38</v>
      </c>
      <c r="H1353" s="351">
        <v>0</v>
      </c>
      <c r="I1353" s="894" t="s">
        <v>6453</v>
      </c>
      <c r="J1353" s="894" t="s">
        <v>839</v>
      </c>
      <c r="K1353" s="894" t="s">
        <v>5214</v>
      </c>
      <c r="L1353" s="894" t="s">
        <v>958</v>
      </c>
      <c r="M1353" s="894" t="s">
        <v>6308</v>
      </c>
      <c r="N1353" s="894" t="s">
        <v>5216</v>
      </c>
      <c r="O1353" s="894" t="s">
        <v>2922</v>
      </c>
      <c r="P1353" s="894" t="s">
        <v>6477</v>
      </c>
      <c r="Q1353" s="894" t="s">
        <v>6478</v>
      </c>
      <c r="R1353" s="894" t="s">
        <v>1381</v>
      </c>
      <c r="S1353" s="894" t="s">
        <v>779</v>
      </c>
      <c r="T1353" s="894" t="s">
        <v>780</v>
      </c>
      <c r="U1353" s="894" t="s">
        <v>781</v>
      </c>
      <c r="V1353" s="894" t="s">
        <v>951</v>
      </c>
      <c r="W1353" s="894" t="s">
        <v>6453</v>
      </c>
      <c r="X1353" s="894" t="s">
        <v>6479</v>
      </c>
      <c r="AA1353" s="894" t="s">
        <v>5220</v>
      </c>
    </row>
    <row r="1354" spans="1:27">
      <c r="A1354" s="894" t="s">
        <v>6480</v>
      </c>
      <c r="B1354" s="894" t="s">
        <v>6481</v>
      </c>
      <c r="C1354" s="894" t="s">
        <v>6475</v>
      </c>
      <c r="D1354" s="894" t="s">
        <v>6476</v>
      </c>
      <c r="E1354" s="351">
        <v>59829.05</v>
      </c>
      <c r="F1354" s="351">
        <v>55042.68</v>
      </c>
      <c r="G1354" s="351">
        <v>4786.37</v>
      </c>
      <c r="H1354" s="351">
        <v>0</v>
      </c>
      <c r="I1354" s="894" t="s">
        <v>6453</v>
      </c>
      <c r="J1354" s="894" t="s">
        <v>839</v>
      </c>
      <c r="K1354" s="894" t="s">
        <v>5214</v>
      </c>
      <c r="L1354" s="894" t="s">
        <v>958</v>
      </c>
      <c r="M1354" s="894" t="s">
        <v>6308</v>
      </c>
      <c r="N1354" s="894" t="s">
        <v>5216</v>
      </c>
      <c r="O1354" s="894" t="s">
        <v>2922</v>
      </c>
      <c r="P1354" s="894" t="s">
        <v>6477</v>
      </c>
      <c r="Q1354" s="894" t="s">
        <v>6478</v>
      </c>
      <c r="R1354" s="894" t="s">
        <v>1381</v>
      </c>
      <c r="S1354" s="894" t="s">
        <v>779</v>
      </c>
      <c r="T1354" s="894" t="s">
        <v>780</v>
      </c>
      <c r="U1354" s="894" t="s">
        <v>781</v>
      </c>
      <c r="V1354" s="894" t="s">
        <v>951</v>
      </c>
      <c r="W1354" s="894" t="s">
        <v>6453</v>
      </c>
      <c r="X1354" s="894" t="s">
        <v>6479</v>
      </c>
      <c r="AA1354" s="894" t="s">
        <v>5220</v>
      </c>
    </row>
    <row r="1355" spans="1:27">
      <c r="A1355" s="894" t="s">
        <v>6482</v>
      </c>
      <c r="B1355" s="894" t="s">
        <v>6483</v>
      </c>
      <c r="C1355" s="894" t="s">
        <v>6484</v>
      </c>
      <c r="D1355" s="894" t="s">
        <v>6485</v>
      </c>
      <c r="E1355" s="351">
        <v>4615.38</v>
      </c>
      <c r="F1355" s="351">
        <v>4245.8</v>
      </c>
      <c r="G1355" s="351">
        <v>369.58</v>
      </c>
      <c r="H1355" s="351">
        <v>0</v>
      </c>
      <c r="I1355" s="894" t="s">
        <v>6453</v>
      </c>
      <c r="J1355" s="894" t="s">
        <v>839</v>
      </c>
      <c r="K1355" s="894" t="s">
        <v>1025</v>
      </c>
      <c r="L1355" s="894" t="s">
        <v>958</v>
      </c>
      <c r="M1355" s="894" t="s">
        <v>958</v>
      </c>
      <c r="N1355" s="894" t="s">
        <v>6486</v>
      </c>
      <c r="O1355" s="894" t="s">
        <v>6487</v>
      </c>
      <c r="P1355" s="894" t="s">
        <v>6488</v>
      </c>
      <c r="Q1355" s="894" t="s">
        <v>4066</v>
      </c>
      <c r="R1355" s="894" t="s">
        <v>1381</v>
      </c>
      <c r="S1355" s="894" t="s">
        <v>779</v>
      </c>
      <c r="T1355" s="894" t="s">
        <v>780</v>
      </c>
      <c r="U1355" s="894" t="s">
        <v>781</v>
      </c>
      <c r="V1355" s="894" t="s">
        <v>951</v>
      </c>
      <c r="W1355" s="894" t="s">
        <v>6453</v>
      </c>
      <c r="X1355" s="894" t="s">
        <v>6489</v>
      </c>
      <c r="AA1355" s="894" t="s">
        <v>1029</v>
      </c>
    </row>
    <row r="1356" spans="1:27">
      <c r="A1356" s="894" t="s">
        <v>6490</v>
      </c>
      <c r="B1356" s="894" t="s">
        <v>6491</v>
      </c>
      <c r="C1356" s="894" t="s">
        <v>6484</v>
      </c>
      <c r="D1356" s="894" t="s">
        <v>6485</v>
      </c>
      <c r="E1356" s="351">
        <v>4615.39</v>
      </c>
      <c r="F1356" s="351">
        <v>4245.8</v>
      </c>
      <c r="G1356" s="351">
        <v>369.59</v>
      </c>
      <c r="H1356" s="351">
        <v>0</v>
      </c>
      <c r="I1356" s="894" t="s">
        <v>6453</v>
      </c>
      <c r="J1356" s="894" t="s">
        <v>839</v>
      </c>
      <c r="K1356" s="894" t="s">
        <v>1025</v>
      </c>
      <c r="L1356" s="894" t="s">
        <v>958</v>
      </c>
      <c r="M1356" s="894" t="s">
        <v>958</v>
      </c>
      <c r="N1356" s="894" t="s">
        <v>6486</v>
      </c>
      <c r="O1356" s="894" t="s">
        <v>6487</v>
      </c>
      <c r="P1356" s="894" t="s">
        <v>6488</v>
      </c>
      <c r="Q1356" s="894" t="s">
        <v>4066</v>
      </c>
      <c r="R1356" s="894" t="s">
        <v>1381</v>
      </c>
      <c r="S1356" s="894" t="s">
        <v>779</v>
      </c>
      <c r="T1356" s="894" t="s">
        <v>780</v>
      </c>
      <c r="U1356" s="894" t="s">
        <v>781</v>
      </c>
      <c r="V1356" s="894" t="s">
        <v>951</v>
      </c>
      <c r="W1356" s="894" t="s">
        <v>6453</v>
      </c>
      <c r="X1356" s="894" t="s">
        <v>6489</v>
      </c>
      <c r="AA1356" s="894" t="s">
        <v>1029</v>
      </c>
    </row>
    <row r="1357" spans="1:27">
      <c r="A1357" s="894" t="s">
        <v>6492</v>
      </c>
      <c r="B1357" s="894" t="s">
        <v>6493</v>
      </c>
      <c r="C1357" s="894" t="s">
        <v>6494</v>
      </c>
      <c r="D1357" s="894" t="s">
        <v>6495</v>
      </c>
      <c r="E1357" s="351">
        <v>7863.25</v>
      </c>
      <c r="F1357" s="351">
        <v>7233.96</v>
      </c>
      <c r="G1357" s="351">
        <v>629.29</v>
      </c>
      <c r="H1357" s="351">
        <v>0</v>
      </c>
      <c r="I1357" s="894" t="s">
        <v>6496</v>
      </c>
      <c r="J1357" s="894" t="s">
        <v>839</v>
      </c>
      <c r="K1357" s="894" t="s">
        <v>1357</v>
      </c>
      <c r="L1357" s="894" t="s">
        <v>1590</v>
      </c>
      <c r="M1357" s="894" t="s">
        <v>4720</v>
      </c>
      <c r="N1357" s="894" t="s">
        <v>6497</v>
      </c>
      <c r="O1357" s="894" t="s">
        <v>5887</v>
      </c>
      <c r="P1357" s="894" t="s">
        <v>6466</v>
      </c>
      <c r="Q1357" s="894" t="s">
        <v>6467</v>
      </c>
      <c r="R1357" s="894" t="s">
        <v>1381</v>
      </c>
      <c r="S1357" s="894" t="s">
        <v>779</v>
      </c>
      <c r="T1357" s="894" t="s">
        <v>780</v>
      </c>
      <c r="U1357" s="894" t="s">
        <v>781</v>
      </c>
      <c r="V1357" s="894" t="s">
        <v>951</v>
      </c>
      <c r="W1357" s="894" t="s">
        <v>6496</v>
      </c>
      <c r="X1357" s="894" t="s">
        <v>6498</v>
      </c>
      <c r="AA1357" s="894" t="s">
        <v>1359</v>
      </c>
    </row>
    <row r="1358" spans="1:27">
      <c r="A1358" s="894" t="s">
        <v>6499</v>
      </c>
      <c r="B1358" s="894" t="s">
        <v>6500</v>
      </c>
      <c r="C1358" s="894" t="s">
        <v>6501</v>
      </c>
      <c r="D1358" s="894" t="s">
        <v>6502</v>
      </c>
      <c r="E1358" s="351">
        <v>285473.31</v>
      </c>
      <c r="F1358" s="351">
        <v>259072.36</v>
      </c>
      <c r="G1358" s="351">
        <v>26400.95</v>
      </c>
      <c r="H1358" s="351">
        <v>0</v>
      </c>
      <c r="I1358" s="894" t="s">
        <v>6503</v>
      </c>
      <c r="J1358" s="894" t="s">
        <v>839</v>
      </c>
      <c r="K1358" s="894" t="s">
        <v>5214</v>
      </c>
      <c r="L1358" s="894" t="s">
        <v>958</v>
      </c>
      <c r="M1358" s="894" t="s">
        <v>6504</v>
      </c>
      <c r="N1358" s="894" t="s">
        <v>6505</v>
      </c>
      <c r="O1358" s="894" t="s">
        <v>6506</v>
      </c>
      <c r="P1358" s="894" t="s">
        <v>6507</v>
      </c>
      <c r="Q1358" s="894" t="s">
        <v>6508</v>
      </c>
      <c r="R1358" s="894" t="s">
        <v>1381</v>
      </c>
      <c r="S1358" s="894" t="s">
        <v>779</v>
      </c>
      <c r="T1358" s="894" t="s">
        <v>780</v>
      </c>
      <c r="U1358" s="894" t="s">
        <v>877</v>
      </c>
      <c r="V1358" s="894" t="s">
        <v>951</v>
      </c>
      <c r="W1358" s="894" t="s">
        <v>6503</v>
      </c>
      <c r="X1358" s="894" t="s">
        <v>6509</v>
      </c>
      <c r="AA1358" s="894" t="s">
        <v>5220</v>
      </c>
    </row>
    <row r="1359" spans="1:27">
      <c r="A1359" s="894" t="s">
        <v>6510</v>
      </c>
      <c r="B1359" s="894" t="s">
        <v>6511</v>
      </c>
      <c r="C1359" s="894" t="s">
        <v>6501</v>
      </c>
      <c r="D1359" s="894" t="s">
        <v>6502</v>
      </c>
      <c r="E1359" s="351">
        <v>285473.32</v>
      </c>
      <c r="F1359" s="351">
        <v>259072.36</v>
      </c>
      <c r="G1359" s="351">
        <v>26400.96</v>
      </c>
      <c r="H1359" s="351">
        <v>0</v>
      </c>
      <c r="I1359" s="894" t="s">
        <v>6503</v>
      </c>
      <c r="J1359" s="894" t="s">
        <v>839</v>
      </c>
      <c r="K1359" s="894" t="s">
        <v>5214</v>
      </c>
      <c r="L1359" s="894" t="s">
        <v>958</v>
      </c>
      <c r="M1359" s="894" t="s">
        <v>6504</v>
      </c>
      <c r="N1359" s="894" t="s">
        <v>6505</v>
      </c>
      <c r="O1359" s="894" t="s">
        <v>6506</v>
      </c>
      <c r="P1359" s="894" t="s">
        <v>6507</v>
      </c>
      <c r="Q1359" s="894" t="s">
        <v>6508</v>
      </c>
      <c r="R1359" s="894" t="s">
        <v>1381</v>
      </c>
      <c r="S1359" s="894" t="s">
        <v>779</v>
      </c>
      <c r="T1359" s="894" t="s">
        <v>780</v>
      </c>
      <c r="U1359" s="894" t="s">
        <v>877</v>
      </c>
      <c r="V1359" s="894" t="s">
        <v>951</v>
      </c>
      <c r="W1359" s="894" t="s">
        <v>6503</v>
      </c>
      <c r="X1359" s="894" t="s">
        <v>6509</v>
      </c>
      <c r="AA1359" s="894" t="s">
        <v>5220</v>
      </c>
    </row>
    <row r="1360" spans="1:27">
      <c r="A1360" s="894" t="s">
        <v>6512</v>
      </c>
      <c r="B1360" s="894" t="s">
        <v>6513</v>
      </c>
      <c r="C1360" s="894" t="s">
        <v>6501</v>
      </c>
      <c r="D1360" s="894" t="s">
        <v>6502</v>
      </c>
      <c r="E1360" s="351">
        <v>285473.31</v>
      </c>
      <c r="F1360" s="351">
        <v>259072.36</v>
      </c>
      <c r="G1360" s="351">
        <v>26400.95</v>
      </c>
      <c r="H1360" s="351">
        <v>0</v>
      </c>
      <c r="I1360" s="894" t="s">
        <v>6503</v>
      </c>
      <c r="J1360" s="894" t="s">
        <v>839</v>
      </c>
      <c r="K1360" s="894" t="s">
        <v>5214</v>
      </c>
      <c r="L1360" s="894" t="s">
        <v>958</v>
      </c>
      <c r="M1360" s="894" t="s">
        <v>6504</v>
      </c>
      <c r="N1360" s="894" t="s">
        <v>6505</v>
      </c>
      <c r="O1360" s="894" t="s">
        <v>6506</v>
      </c>
      <c r="P1360" s="894" t="s">
        <v>6507</v>
      </c>
      <c r="Q1360" s="894" t="s">
        <v>6508</v>
      </c>
      <c r="R1360" s="894" t="s">
        <v>1381</v>
      </c>
      <c r="S1360" s="894" t="s">
        <v>779</v>
      </c>
      <c r="T1360" s="894" t="s">
        <v>780</v>
      </c>
      <c r="U1360" s="894" t="s">
        <v>877</v>
      </c>
      <c r="V1360" s="894" t="s">
        <v>951</v>
      </c>
      <c r="W1360" s="894" t="s">
        <v>6503</v>
      </c>
      <c r="X1360" s="894" t="s">
        <v>6509</v>
      </c>
      <c r="AA1360" s="894" t="s">
        <v>5220</v>
      </c>
    </row>
    <row r="1361" spans="1:27">
      <c r="A1361" s="894" t="s">
        <v>6514</v>
      </c>
      <c r="B1361" s="894" t="s">
        <v>6515</v>
      </c>
      <c r="C1361" s="894" t="s">
        <v>6516</v>
      </c>
      <c r="D1361" s="894" t="s">
        <v>6517</v>
      </c>
      <c r="E1361" s="351">
        <v>278345.62</v>
      </c>
      <c r="F1361" s="351">
        <v>252604.44</v>
      </c>
      <c r="G1361" s="351">
        <v>25741.18</v>
      </c>
      <c r="H1361" s="351">
        <v>0</v>
      </c>
      <c r="I1361" s="894" t="s">
        <v>6503</v>
      </c>
      <c r="J1361" s="894" t="s">
        <v>839</v>
      </c>
      <c r="K1361" s="894" t="s">
        <v>4946</v>
      </c>
      <c r="L1361" s="894" t="s">
        <v>958</v>
      </c>
      <c r="M1361" s="894" t="s">
        <v>6518</v>
      </c>
      <c r="N1361" s="894" t="s">
        <v>6505</v>
      </c>
      <c r="O1361" s="894" t="s">
        <v>6519</v>
      </c>
      <c r="P1361" s="894" t="s">
        <v>6520</v>
      </c>
      <c r="Q1361" s="894" t="s">
        <v>6521</v>
      </c>
      <c r="R1361" s="894" t="s">
        <v>1381</v>
      </c>
      <c r="S1361" s="894" t="s">
        <v>779</v>
      </c>
      <c r="T1361" s="894" t="s">
        <v>780</v>
      </c>
      <c r="U1361" s="894" t="s">
        <v>877</v>
      </c>
      <c r="V1361" s="894" t="s">
        <v>951</v>
      </c>
      <c r="W1361" s="894" t="s">
        <v>6503</v>
      </c>
      <c r="X1361" s="894" t="s">
        <v>6509</v>
      </c>
      <c r="AA1361" s="894" t="s">
        <v>4948</v>
      </c>
    </row>
    <row r="1362" spans="1:27">
      <c r="A1362" s="894" t="s">
        <v>6522</v>
      </c>
      <c r="B1362" s="894" t="s">
        <v>6523</v>
      </c>
      <c r="C1362" s="894" t="s">
        <v>6524</v>
      </c>
      <c r="D1362" s="894" t="s">
        <v>6525</v>
      </c>
      <c r="E1362" s="351">
        <v>19943.02</v>
      </c>
      <c r="F1362" s="351">
        <v>18148.13</v>
      </c>
      <c r="G1362" s="351">
        <v>1794.89</v>
      </c>
      <c r="H1362" s="351">
        <v>0</v>
      </c>
      <c r="I1362" s="894" t="s">
        <v>6526</v>
      </c>
      <c r="J1362" s="894" t="s">
        <v>839</v>
      </c>
      <c r="K1362" s="894" t="s">
        <v>1114</v>
      </c>
      <c r="L1362" s="894" t="s">
        <v>958</v>
      </c>
      <c r="M1362" s="894" t="s">
        <v>6527</v>
      </c>
      <c r="N1362" s="894" t="s">
        <v>6528</v>
      </c>
      <c r="O1362" s="894" t="s">
        <v>6529</v>
      </c>
      <c r="P1362" s="894" t="s">
        <v>6478</v>
      </c>
      <c r="Q1362" s="894" t="s">
        <v>6530</v>
      </c>
      <c r="R1362" s="894" t="s">
        <v>6531</v>
      </c>
      <c r="S1362" s="894" t="s">
        <v>779</v>
      </c>
      <c r="T1362" s="894" t="s">
        <v>780</v>
      </c>
      <c r="U1362" s="894" t="s">
        <v>781</v>
      </c>
      <c r="V1362" s="894" t="s">
        <v>951</v>
      </c>
      <c r="W1362" s="894" t="s">
        <v>6526</v>
      </c>
      <c r="X1362" s="894" t="s">
        <v>6532</v>
      </c>
      <c r="AA1362" s="894" t="s">
        <v>1116</v>
      </c>
    </row>
    <row r="1363" spans="1:27">
      <c r="A1363" s="894" t="s">
        <v>6533</v>
      </c>
      <c r="B1363" s="894" t="s">
        <v>6534</v>
      </c>
      <c r="C1363" s="894" t="s">
        <v>6524</v>
      </c>
      <c r="D1363" s="894" t="s">
        <v>6525</v>
      </c>
      <c r="E1363" s="351">
        <v>19943.02</v>
      </c>
      <c r="F1363" s="351">
        <v>18148.13</v>
      </c>
      <c r="G1363" s="351">
        <v>1794.89</v>
      </c>
      <c r="H1363" s="351">
        <v>0</v>
      </c>
      <c r="I1363" s="894" t="s">
        <v>6526</v>
      </c>
      <c r="J1363" s="894" t="s">
        <v>839</v>
      </c>
      <c r="K1363" s="894" t="s">
        <v>1114</v>
      </c>
      <c r="L1363" s="894" t="s">
        <v>958</v>
      </c>
      <c r="M1363" s="894" t="s">
        <v>6527</v>
      </c>
      <c r="N1363" s="894" t="s">
        <v>6528</v>
      </c>
      <c r="O1363" s="894" t="s">
        <v>6529</v>
      </c>
      <c r="P1363" s="894" t="s">
        <v>6478</v>
      </c>
      <c r="Q1363" s="894" t="s">
        <v>6530</v>
      </c>
      <c r="R1363" s="894" t="s">
        <v>6531</v>
      </c>
      <c r="S1363" s="894" t="s">
        <v>779</v>
      </c>
      <c r="T1363" s="894" t="s">
        <v>780</v>
      </c>
      <c r="U1363" s="894" t="s">
        <v>781</v>
      </c>
      <c r="V1363" s="894" t="s">
        <v>951</v>
      </c>
      <c r="W1363" s="894" t="s">
        <v>6526</v>
      </c>
      <c r="X1363" s="894" t="s">
        <v>6532</v>
      </c>
      <c r="AA1363" s="894" t="s">
        <v>1116</v>
      </c>
    </row>
    <row r="1364" spans="1:27">
      <c r="A1364" s="894" t="s">
        <v>6535</v>
      </c>
      <c r="B1364" s="894" t="s">
        <v>6536</v>
      </c>
      <c r="C1364" s="894" t="s">
        <v>6524</v>
      </c>
      <c r="D1364" s="894" t="s">
        <v>6525</v>
      </c>
      <c r="E1364" s="351">
        <v>19943.02</v>
      </c>
      <c r="F1364" s="351">
        <v>18148.13</v>
      </c>
      <c r="G1364" s="351">
        <v>1794.89</v>
      </c>
      <c r="H1364" s="351">
        <v>0</v>
      </c>
      <c r="I1364" s="894" t="s">
        <v>6526</v>
      </c>
      <c r="J1364" s="894" t="s">
        <v>839</v>
      </c>
      <c r="K1364" s="894" t="s">
        <v>1114</v>
      </c>
      <c r="L1364" s="894" t="s">
        <v>958</v>
      </c>
      <c r="M1364" s="894" t="s">
        <v>6527</v>
      </c>
      <c r="N1364" s="894" t="s">
        <v>6528</v>
      </c>
      <c r="O1364" s="894" t="s">
        <v>6529</v>
      </c>
      <c r="P1364" s="894" t="s">
        <v>6478</v>
      </c>
      <c r="Q1364" s="894" t="s">
        <v>6530</v>
      </c>
      <c r="R1364" s="894" t="s">
        <v>6531</v>
      </c>
      <c r="S1364" s="894" t="s">
        <v>779</v>
      </c>
      <c r="T1364" s="894" t="s">
        <v>780</v>
      </c>
      <c r="U1364" s="894" t="s">
        <v>781</v>
      </c>
      <c r="V1364" s="894" t="s">
        <v>951</v>
      </c>
      <c r="W1364" s="894" t="s">
        <v>6526</v>
      </c>
      <c r="X1364" s="894" t="s">
        <v>6532</v>
      </c>
      <c r="AA1364" s="894" t="s">
        <v>1116</v>
      </c>
    </row>
    <row r="1365" spans="1:27">
      <c r="A1365" s="894" t="s">
        <v>6537</v>
      </c>
      <c r="B1365" s="894" t="s">
        <v>6538</v>
      </c>
      <c r="C1365" s="894" t="s">
        <v>6524</v>
      </c>
      <c r="D1365" s="894" t="s">
        <v>6525</v>
      </c>
      <c r="E1365" s="351">
        <v>19943.02</v>
      </c>
      <c r="F1365" s="351">
        <v>18148.13</v>
      </c>
      <c r="G1365" s="351">
        <v>1794.89</v>
      </c>
      <c r="H1365" s="351">
        <v>0</v>
      </c>
      <c r="I1365" s="894" t="s">
        <v>6526</v>
      </c>
      <c r="J1365" s="894" t="s">
        <v>839</v>
      </c>
      <c r="K1365" s="894" t="s">
        <v>1114</v>
      </c>
      <c r="L1365" s="894" t="s">
        <v>958</v>
      </c>
      <c r="M1365" s="894" t="s">
        <v>6527</v>
      </c>
      <c r="N1365" s="894" t="s">
        <v>6528</v>
      </c>
      <c r="O1365" s="894" t="s">
        <v>6529</v>
      </c>
      <c r="P1365" s="894" t="s">
        <v>6478</v>
      </c>
      <c r="Q1365" s="894" t="s">
        <v>6530</v>
      </c>
      <c r="R1365" s="894" t="s">
        <v>6531</v>
      </c>
      <c r="S1365" s="894" t="s">
        <v>779</v>
      </c>
      <c r="T1365" s="894" t="s">
        <v>780</v>
      </c>
      <c r="U1365" s="894" t="s">
        <v>781</v>
      </c>
      <c r="V1365" s="894" t="s">
        <v>951</v>
      </c>
      <c r="W1365" s="894" t="s">
        <v>6526</v>
      </c>
      <c r="X1365" s="894" t="s">
        <v>6532</v>
      </c>
      <c r="AA1365" s="894" t="s">
        <v>1116</v>
      </c>
    </row>
    <row r="1366" spans="1:27">
      <c r="A1366" s="894" t="s">
        <v>6539</v>
      </c>
      <c r="B1366" s="894" t="s">
        <v>6540</v>
      </c>
      <c r="C1366" s="894" t="s">
        <v>6524</v>
      </c>
      <c r="D1366" s="894" t="s">
        <v>6525</v>
      </c>
      <c r="E1366" s="351">
        <v>19943.02</v>
      </c>
      <c r="F1366" s="351">
        <v>18148.13</v>
      </c>
      <c r="G1366" s="351">
        <v>1794.89</v>
      </c>
      <c r="H1366" s="351">
        <v>0</v>
      </c>
      <c r="I1366" s="894" t="s">
        <v>6526</v>
      </c>
      <c r="J1366" s="894" t="s">
        <v>839</v>
      </c>
      <c r="K1366" s="894" t="s">
        <v>1114</v>
      </c>
      <c r="L1366" s="894" t="s">
        <v>958</v>
      </c>
      <c r="M1366" s="894" t="s">
        <v>6527</v>
      </c>
      <c r="N1366" s="894" t="s">
        <v>6528</v>
      </c>
      <c r="O1366" s="894" t="s">
        <v>6529</v>
      </c>
      <c r="P1366" s="894" t="s">
        <v>6478</v>
      </c>
      <c r="Q1366" s="894" t="s">
        <v>6530</v>
      </c>
      <c r="R1366" s="894" t="s">
        <v>6531</v>
      </c>
      <c r="S1366" s="894" t="s">
        <v>779</v>
      </c>
      <c r="T1366" s="894" t="s">
        <v>780</v>
      </c>
      <c r="U1366" s="894" t="s">
        <v>781</v>
      </c>
      <c r="V1366" s="894" t="s">
        <v>951</v>
      </c>
      <c r="W1366" s="894" t="s">
        <v>6526</v>
      </c>
      <c r="X1366" s="894" t="s">
        <v>6532</v>
      </c>
      <c r="AA1366" s="894" t="s">
        <v>1116</v>
      </c>
    </row>
    <row r="1367" spans="1:27">
      <c r="A1367" s="894" t="s">
        <v>6541</v>
      </c>
      <c r="B1367" s="894" t="s">
        <v>6542</v>
      </c>
      <c r="C1367" s="894" t="s">
        <v>6524</v>
      </c>
      <c r="D1367" s="894" t="s">
        <v>6525</v>
      </c>
      <c r="E1367" s="351">
        <v>19943.02</v>
      </c>
      <c r="F1367" s="351">
        <v>18148.13</v>
      </c>
      <c r="G1367" s="351">
        <v>1794.89</v>
      </c>
      <c r="H1367" s="351">
        <v>0</v>
      </c>
      <c r="I1367" s="894" t="s">
        <v>6526</v>
      </c>
      <c r="J1367" s="894" t="s">
        <v>839</v>
      </c>
      <c r="K1367" s="894" t="s">
        <v>1114</v>
      </c>
      <c r="L1367" s="894" t="s">
        <v>958</v>
      </c>
      <c r="M1367" s="894" t="s">
        <v>6527</v>
      </c>
      <c r="N1367" s="894" t="s">
        <v>6528</v>
      </c>
      <c r="O1367" s="894" t="s">
        <v>6529</v>
      </c>
      <c r="P1367" s="894" t="s">
        <v>6478</v>
      </c>
      <c r="Q1367" s="894" t="s">
        <v>6530</v>
      </c>
      <c r="R1367" s="894" t="s">
        <v>6531</v>
      </c>
      <c r="S1367" s="894" t="s">
        <v>779</v>
      </c>
      <c r="T1367" s="894" t="s">
        <v>780</v>
      </c>
      <c r="U1367" s="894" t="s">
        <v>781</v>
      </c>
      <c r="V1367" s="894" t="s">
        <v>951</v>
      </c>
      <c r="W1367" s="894" t="s">
        <v>6526</v>
      </c>
      <c r="X1367" s="894" t="s">
        <v>6532</v>
      </c>
      <c r="AA1367" s="894" t="s">
        <v>1116</v>
      </c>
    </row>
    <row r="1368" spans="1:27">
      <c r="A1368" s="894" t="s">
        <v>6543</v>
      </c>
      <c r="B1368" s="894" t="s">
        <v>6544</v>
      </c>
      <c r="C1368" s="894" t="s">
        <v>6524</v>
      </c>
      <c r="D1368" s="894" t="s">
        <v>6525</v>
      </c>
      <c r="E1368" s="351">
        <v>19943.02</v>
      </c>
      <c r="F1368" s="351">
        <v>18148.13</v>
      </c>
      <c r="G1368" s="351">
        <v>1794.89</v>
      </c>
      <c r="H1368" s="351">
        <v>0</v>
      </c>
      <c r="I1368" s="894" t="s">
        <v>6526</v>
      </c>
      <c r="J1368" s="894" t="s">
        <v>839</v>
      </c>
      <c r="K1368" s="894" t="s">
        <v>1114</v>
      </c>
      <c r="L1368" s="894" t="s">
        <v>958</v>
      </c>
      <c r="M1368" s="894" t="s">
        <v>6527</v>
      </c>
      <c r="N1368" s="894" t="s">
        <v>6528</v>
      </c>
      <c r="O1368" s="894" t="s">
        <v>6529</v>
      </c>
      <c r="P1368" s="894" t="s">
        <v>6478</v>
      </c>
      <c r="Q1368" s="894" t="s">
        <v>6530</v>
      </c>
      <c r="R1368" s="894" t="s">
        <v>6531</v>
      </c>
      <c r="S1368" s="894" t="s">
        <v>779</v>
      </c>
      <c r="T1368" s="894" t="s">
        <v>780</v>
      </c>
      <c r="U1368" s="894" t="s">
        <v>781</v>
      </c>
      <c r="V1368" s="894" t="s">
        <v>951</v>
      </c>
      <c r="W1368" s="894" t="s">
        <v>6526</v>
      </c>
      <c r="X1368" s="894" t="s">
        <v>6532</v>
      </c>
      <c r="AA1368" s="894" t="s">
        <v>1116</v>
      </c>
    </row>
    <row r="1369" spans="1:27">
      <c r="A1369" s="894" t="s">
        <v>6545</v>
      </c>
      <c r="B1369" s="894" t="s">
        <v>6546</v>
      </c>
      <c r="C1369" s="894" t="s">
        <v>6524</v>
      </c>
      <c r="D1369" s="894" t="s">
        <v>6525</v>
      </c>
      <c r="E1369" s="351">
        <v>19943.02</v>
      </c>
      <c r="F1369" s="351">
        <v>18148.13</v>
      </c>
      <c r="G1369" s="351">
        <v>1794.89</v>
      </c>
      <c r="H1369" s="351">
        <v>0</v>
      </c>
      <c r="I1369" s="894" t="s">
        <v>6526</v>
      </c>
      <c r="J1369" s="894" t="s">
        <v>839</v>
      </c>
      <c r="K1369" s="894" t="s">
        <v>1114</v>
      </c>
      <c r="L1369" s="894" t="s">
        <v>958</v>
      </c>
      <c r="M1369" s="894" t="s">
        <v>6527</v>
      </c>
      <c r="N1369" s="894" t="s">
        <v>6528</v>
      </c>
      <c r="O1369" s="894" t="s">
        <v>6529</v>
      </c>
      <c r="P1369" s="894" t="s">
        <v>6478</v>
      </c>
      <c r="Q1369" s="894" t="s">
        <v>6530</v>
      </c>
      <c r="R1369" s="894" t="s">
        <v>6531</v>
      </c>
      <c r="S1369" s="894" t="s">
        <v>779</v>
      </c>
      <c r="T1369" s="894" t="s">
        <v>780</v>
      </c>
      <c r="U1369" s="894" t="s">
        <v>781</v>
      </c>
      <c r="V1369" s="894" t="s">
        <v>951</v>
      </c>
      <c r="W1369" s="894" t="s">
        <v>6526</v>
      </c>
      <c r="X1369" s="894" t="s">
        <v>6532</v>
      </c>
      <c r="AA1369" s="894" t="s">
        <v>1116</v>
      </c>
    </row>
    <row r="1370" spans="1:27">
      <c r="A1370" s="894" t="s">
        <v>6547</v>
      </c>
      <c r="B1370" s="894" t="s">
        <v>6548</v>
      </c>
      <c r="C1370" s="894" t="s">
        <v>6524</v>
      </c>
      <c r="D1370" s="894" t="s">
        <v>6525</v>
      </c>
      <c r="E1370" s="351">
        <v>19943.02</v>
      </c>
      <c r="F1370" s="351">
        <v>18148.13</v>
      </c>
      <c r="G1370" s="351">
        <v>1794.89</v>
      </c>
      <c r="H1370" s="351">
        <v>0</v>
      </c>
      <c r="I1370" s="894" t="s">
        <v>6526</v>
      </c>
      <c r="J1370" s="894" t="s">
        <v>839</v>
      </c>
      <c r="K1370" s="894" t="s">
        <v>1114</v>
      </c>
      <c r="L1370" s="894" t="s">
        <v>958</v>
      </c>
      <c r="M1370" s="894" t="s">
        <v>6527</v>
      </c>
      <c r="N1370" s="894" t="s">
        <v>6528</v>
      </c>
      <c r="O1370" s="894" t="s">
        <v>6529</v>
      </c>
      <c r="P1370" s="894" t="s">
        <v>6478</v>
      </c>
      <c r="Q1370" s="894" t="s">
        <v>6530</v>
      </c>
      <c r="R1370" s="894" t="s">
        <v>6531</v>
      </c>
      <c r="S1370" s="894" t="s">
        <v>779</v>
      </c>
      <c r="T1370" s="894" t="s">
        <v>780</v>
      </c>
      <c r="U1370" s="894" t="s">
        <v>781</v>
      </c>
      <c r="V1370" s="894" t="s">
        <v>951</v>
      </c>
      <c r="W1370" s="894" t="s">
        <v>6526</v>
      </c>
      <c r="X1370" s="894" t="s">
        <v>6532</v>
      </c>
      <c r="AA1370" s="894" t="s">
        <v>1116</v>
      </c>
    </row>
    <row r="1371" spans="1:27">
      <c r="A1371" s="894" t="s">
        <v>6549</v>
      </c>
      <c r="B1371" s="894" t="s">
        <v>6550</v>
      </c>
      <c r="C1371" s="894" t="s">
        <v>6033</v>
      </c>
      <c r="D1371" s="894" t="s">
        <v>6551</v>
      </c>
      <c r="E1371" s="351">
        <v>3589.74</v>
      </c>
      <c r="F1371" s="351">
        <v>3266.9</v>
      </c>
      <c r="G1371" s="351">
        <v>322.84</v>
      </c>
      <c r="H1371" s="351">
        <v>0</v>
      </c>
      <c r="I1371" s="894" t="s">
        <v>6526</v>
      </c>
      <c r="J1371" s="894" t="s">
        <v>839</v>
      </c>
      <c r="K1371" s="894" t="s">
        <v>1091</v>
      </c>
      <c r="L1371" s="894" t="s">
        <v>958</v>
      </c>
      <c r="M1371" s="894" t="s">
        <v>958</v>
      </c>
      <c r="N1371" s="894" t="s">
        <v>6036</v>
      </c>
      <c r="O1371" s="894" t="s">
        <v>1477</v>
      </c>
      <c r="P1371" s="894" t="s">
        <v>6552</v>
      </c>
      <c r="Q1371" s="894" t="s">
        <v>1668</v>
      </c>
      <c r="R1371" s="894" t="s">
        <v>6531</v>
      </c>
      <c r="S1371" s="894" t="s">
        <v>779</v>
      </c>
      <c r="T1371" s="894" t="s">
        <v>780</v>
      </c>
      <c r="U1371" s="894" t="s">
        <v>781</v>
      </c>
      <c r="V1371" s="894" t="s">
        <v>951</v>
      </c>
      <c r="W1371" s="894" t="s">
        <v>6526</v>
      </c>
      <c r="X1371" s="894" t="s">
        <v>6553</v>
      </c>
      <c r="AA1371" s="894" t="s">
        <v>1093</v>
      </c>
    </row>
    <row r="1372" spans="1:27">
      <c r="A1372" s="894" t="s">
        <v>6554</v>
      </c>
      <c r="B1372" s="894" t="s">
        <v>6555</v>
      </c>
      <c r="C1372" s="894" t="s">
        <v>6033</v>
      </c>
      <c r="D1372" s="894" t="s">
        <v>6551</v>
      </c>
      <c r="E1372" s="351">
        <v>3589.76</v>
      </c>
      <c r="F1372" s="351">
        <v>3266.9</v>
      </c>
      <c r="G1372" s="351">
        <v>322.86</v>
      </c>
      <c r="H1372" s="351">
        <v>0</v>
      </c>
      <c r="I1372" s="894" t="s">
        <v>6526</v>
      </c>
      <c r="J1372" s="894" t="s">
        <v>839</v>
      </c>
      <c r="K1372" s="894" t="s">
        <v>1091</v>
      </c>
      <c r="L1372" s="894" t="s">
        <v>958</v>
      </c>
      <c r="M1372" s="894" t="s">
        <v>958</v>
      </c>
      <c r="N1372" s="894" t="s">
        <v>6036</v>
      </c>
      <c r="O1372" s="894" t="s">
        <v>1477</v>
      </c>
      <c r="P1372" s="894" t="s">
        <v>6552</v>
      </c>
      <c r="Q1372" s="894" t="s">
        <v>1668</v>
      </c>
      <c r="R1372" s="894" t="s">
        <v>6531</v>
      </c>
      <c r="S1372" s="894" t="s">
        <v>779</v>
      </c>
      <c r="T1372" s="894" t="s">
        <v>780</v>
      </c>
      <c r="U1372" s="894" t="s">
        <v>781</v>
      </c>
      <c r="V1372" s="894" t="s">
        <v>951</v>
      </c>
      <c r="W1372" s="894" t="s">
        <v>6526</v>
      </c>
      <c r="X1372" s="894" t="s">
        <v>6553</v>
      </c>
      <c r="AA1372" s="894" t="s">
        <v>1093</v>
      </c>
    </row>
    <row r="1373" spans="1:27">
      <c r="A1373" s="894" t="s">
        <v>6556</v>
      </c>
      <c r="B1373" s="894" t="s">
        <v>6557</v>
      </c>
      <c r="C1373" s="894" t="s">
        <v>6033</v>
      </c>
      <c r="D1373" s="894" t="s">
        <v>6551</v>
      </c>
      <c r="E1373" s="351">
        <v>3589.74</v>
      </c>
      <c r="F1373" s="351">
        <v>3266.9</v>
      </c>
      <c r="G1373" s="351">
        <v>322.84</v>
      </c>
      <c r="H1373" s="351">
        <v>0</v>
      </c>
      <c r="I1373" s="894" t="s">
        <v>6526</v>
      </c>
      <c r="J1373" s="894" t="s">
        <v>839</v>
      </c>
      <c r="K1373" s="894" t="s">
        <v>1091</v>
      </c>
      <c r="L1373" s="894" t="s">
        <v>958</v>
      </c>
      <c r="M1373" s="894" t="s">
        <v>958</v>
      </c>
      <c r="N1373" s="894" t="s">
        <v>6036</v>
      </c>
      <c r="O1373" s="894" t="s">
        <v>1477</v>
      </c>
      <c r="P1373" s="894" t="s">
        <v>6552</v>
      </c>
      <c r="Q1373" s="894" t="s">
        <v>1668</v>
      </c>
      <c r="R1373" s="894" t="s">
        <v>6531</v>
      </c>
      <c r="S1373" s="894" t="s">
        <v>779</v>
      </c>
      <c r="T1373" s="894" t="s">
        <v>780</v>
      </c>
      <c r="U1373" s="894" t="s">
        <v>781</v>
      </c>
      <c r="V1373" s="894" t="s">
        <v>951</v>
      </c>
      <c r="W1373" s="894" t="s">
        <v>6526</v>
      </c>
      <c r="X1373" s="894" t="s">
        <v>6553</v>
      </c>
      <c r="AA1373" s="894" t="s">
        <v>1093</v>
      </c>
    </row>
    <row r="1374" spans="1:27">
      <c r="A1374" s="894" t="s">
        <v>6558</v>
      </c>
      <c r="B1374" s="894" t="s">
        <v>6559</v>
      </c>
      <c r="C1374" s="894" t="s">
        <v>6033</v>
      </c>
      <c r="D1374" s="894" t="s">
        <v>6551</v>
      </c>
      <c r="E1374" s="351">
        <v>3589.74</v>
      </c>
      <c r="F1374" s="351">
        <v>3266.9</v>
      </c>
      <c r="G1374" s="351">
        <v>322.84</v>
      </c>
      <c r="H1374" s="351">
        <v>0</v>
      </c>
      <c r="I1374" s="894" t="s">
        <v>6526</v>
      </c>
      <c r="J1374" s="894" t="s">
        <v>839</v>
      </c>
      <c r="K1374" s="894" t="s">
        <v>1091</v>
      </c>
      <c r="L1374" s="894" t="s">
        <v>958</v>
      </c>
      <c r="M1374" s="894" t="s">
        <v>958</v>
      </c>
      <c r="N1374" s="894" t="s">
        <v>6036</v>
      </c>
      <c r="O1374" s="894" t="s">
        <v>1477</v>
      </c>
      <c r="P1374" s="894" t="s">
        <v>6552</v>
      </c>
      <c r="Q1374" s="894" t="s">
        <v>1668</v>
      </c>
      <c r="R1374" s="894" t="s">
        <v>6531</v>
      </c>
      <c r="S1374" s="894" t="s">
        <v>779</v>
      </c>
      <c r="T1374" s="894" t="s">
        <v>780</v>
      </c>
      <c r="U1374" s="894" t="s">
        <v>781</v>
      </c>
      <c r="V1374" s="894" t="s">
        <v>951</v>
      </c>
      <c r="W1374" s="894" t="s">
        <v>6526</v>
      </c>
      <c r="X1374" s="894" t="s">
        <v>6553</v>
      </c>
      <c r="AA1374" s="894" t="s">
        <v>1093</v>
      </c>
    </row>
    <row r="1375" spans="1:27">
      <c r="A1375" s="894" t="s">
        <v>6560</v>
      </c>
      <c r="B1375" s="894" t="s">
        <v>6561</v>
      </c>
      <c r="C1375" s="894" t="s">
        <v>6562</v>
      </c>
      <c r="D1375" s="894" t="s">
        <v>6563</v>
      </c>
      <c r="E1375" s="351">
        <v>198897.43</v>
      </c>
      <c r="F1375" s="351">
        <v>180996.27</v>
      </c>
      <c r="G1375" s="351">
        <v>17901.16</v>
      </c>
      <c r="H1375" s="351">
        <v>0</v>
      </c>
      <c r="I1375" s="894" t="s">
        <v>6526</v>
      </c>
      <c r="J1375" s="894" t="s">
        <v>839</v>
      </c>
      <c r="K1375" s="894" t="s">
        <v>6564</v>
      </c>
      <c r="L1375" s="894" t="s">
        <v>874</v>
      </c>
      <c r="M1375" s="894" t="s">
        <v>874</v>
      </c>
      <c r="N1375" s="894" t="s">
        <v>5305</v>
      </c>
      <c r="O1375" s="894" t="s">
        <v>6565</v>
      </c>
      <c r="P1375" s="894" t="s">
        <v>6566</v>
      </c>
      <c r="Q1375" s="894" t="s">
        <v>6567</v>
      </c>
      <c r="R1375" s="894" t="s">
        <v>6531</v>
      </c>
      <c r="S1375" s="894" t="s">
        <v>779</v>
      </c>
      <c r="T1375" s="894" t="s">
        <v>780</v>
      </c>
      <c r="U1375" s="894" t="s">
        <v>781</v>
      </c>
      <c r="V1375" s="894" t="s">
        <v>951</v>
      </c>
      <c r="W1375" s="894" t="s">
        <v>6526</v>
      </c>
      <c r="X1375" s="894" t="s">
        <v>6568</v>
      </c>
      <c r="AA1375" s="894" t="s">
        <v>6569</v>
      </c>
    </row>
    <row r="1376" spans="1:27">
      <c r="A1376" s="894" t="s">
        <v>6570</v>
      </c>
      <c r="B1376" s="894" t="s">
        <v>6571</v>
      </c>
      <c r="C1376" s="894" t="s">
        <v>6572</v>
      </c>
      <c r="D1376" s="894" t="s">
        <v>6573</v>
      </c>
      <c r="E1376" s="351">
        <v>141025.64</v>
      </c>
      <c r="F1376" s="351">
        <v>128333.66</v>
      </c>
      <c r="G1376" s="351">
        <v>12691.98</v>
      </c>
      <c r="H1376" s="351">
        <v>0</v>
      </c>
      <c r="I1376" s="894" t="s">
        <v>6574</v>
      </c>
      <c r="J1376" s="894" t="s">
        <v>839</v>
      </c>
      <c r="K1376" s="894" t="s">
        <v>4946</v>
      </c>
      <c r="L1376" s="894" t="s">
        <v>958</v>
      </c>
      <c r="M1376" s="894" t="s">
        <v>5382</v>
      </c>
      <c r="N1376" s="894" t="s">
        <v>6280</v>
      </c>
      <c r="O1376" s="894" t="s">
        <v>6575</v>
      </c>
      <c r="P1376" s="894" t="s">
        <v>6576</v>
      </c>
      <c r="Q1376" s="894" t="s">
        <v>6577</v>
      </c>
      <c r="R1376" s="894" t="s">
        <v>6531</v>
      </c>
      <c r="S1376" s="894" t="s">
        <v>779</v>
      </c>
      <c r="T1376" s="894" t="s">
        <v>780</v>
      </c>
      <c r="U1376" s="894" t="s">
        <v>781</v>
      </c>
      <c r="V1376" s="894" t="s">
        <v>951</v>
      </c>
      <c r="W1376" s="894" t="s">
        <v>6574</v>
      </c>
      <c r="X1376" s="894" t="s">
        <v>6578</v>
      </c>
      <c r="AA1376" s="894" t="s">
        <v>4948</v>
      </c>
    </row>
    <row r="1377" spans="1:27">
      <c r="A1377" s="894" t="s">
        <v>6579</v>
      </c>
      <c r="B1377" s="894" t="s">
        <v>6580</v>
      </c>
      <c r="C1377" s="894" t="s">
        <v>6572</v>
      </c>
      <c r="D1377" s="894" t="s">
        <v>6573</v>
      </c>
      <c r="E1377" s="351">
        <v>141025.64</v>
      </c>
      <c r="F1377" s="351">
        <v>128333.66</v>
      </c>
      <c r="G1377" s="351">
        <v>12691.98</v>
      </c>
      <c r="H1377" s="351">
        <v>0</v>
      </c>
      <c r="I1377" s="894" t="s">
        <v>6574</v>
      </c>
      <c r="J1377" s="894" t="s">
        <v>839</v>
      </c>
      <c r="K1377" s="894" t="s">
        <v>4946</v>
      </c>
      <c r="L1377" s="894" t="s">
        <v>958</v>
      </c>
      <c r="M1377" s="894" t="s">
        <v>5382</v>
      </c>
      <c r="N1377" s="894" t="s">
        <v>6280</v>
      </c>
      <c r="O1377" s="894" t="s">
        <v>6575</v>
      </c>
      <c r="P1377" s="894" t="s">
        <v>6576</v>
      </c>
      <c r="Q1377" s="894" t="s">
        <v>6577</v>
      </c>
      <c r="R1377" s="894" t="s">
        <v>6531</v>
      </c>
      <c r="S1377" s="894" t="s">
        <v>779</v>
      </c>
      <c r="T1377" s="894" t="s">
        <v>780</v>
      </c>
      <c r="U1377" s="894" t="s">
        <v>781</v>
      </c>
      <c r="V1377" s="894" t="s">
        <v>951</v>
      </c>
      <c r="W1377" s="894" t="s">
        <v>6574</v>
      </c>
      <c r="X1377" s="894" t="s">
        <v>6578</v>
      </c>
      <c r="AA1377" s="894" t="s">
        <v>4948</v>
      </c>
    </row>
    <row r="1378" spans="1:27">
      <c r="A1378" s="894" t="s">
        <v>6581</v>
      </c>
      <c r="B1378" s="894" t="s">
        <v>6582</v>
      </c>
      <c r="C1378" s="894" t="s">
        <v>6583</v>
      </c>
      <c r="D1378" s="894" t="s">
        <v>6584</v>
      </c>
      <c r="E1378" s="351">
        <v>206810.87</v>
      </c>
      <c r="F1378" s="351">
        <v>162552.09</v>
      </c>
      <c r="G1378" s="351">
        <v>44258.78</v>
      </c>
      <c r="H1378" s="351">
        <v>0</v>
      </c>
      <c r="I1378" s="894" t="s">
        <v>6574</v>
      </c>
      <c r="J1378" s="894" t="s">
        <v>839</v>
      </c>
      <c r="K1378" s="894" t="s">
        <v>5214</v>
      </c>
      <c r="L1378" s="894" t="s">
        <v>958</v>
      </c>
      <c r="M1378" s="894" t="s">
        <v>5859</v>
      </c>
      <c r="N1378" s="894" t="s">
        <v>6280</v>
      </c>
      <c r="O1378" s="894" t="s">
        <v>6585</v>
      </c>
      <c r="P1378" s="894" t="s">
        <v>6586</v>
      </c>
      <c r="Q1378" s="894" t="s">
        <v>6587</v>
      </c>
      <c r="R1378" s="894" t="s">
        <v>6531</v>
      </c>
      <c r="S1378" s="894" t="s">
        <v>779</v>
      </c>
      <c r="T1378" s="894" t="s">
        <v>780</v>
      </c>
      <c r="U1378" s="894" t="s">
        <v>781</v>
      </c>
      <c r="V1378" s="894" t="s">
        <v>951</v>
      </c>
      <c r="W1378" s="894" t="s">
        <v>6574</v>
      </c>
      <c r="X1378" s="894" t="s">
        <v>6588</v>
      </c>
      <c r="AA1378" s="894" t="s">
        <v>5220</v>
      </c>
    </row>
    <row r="1379" spans="1:27">
      <c r="A1379" s="894" t="s">
        <v>6589</v>
      </c>
      <c r="B1379" s="894" t="s">
        <v>6590</v>
      </c>
      <c r="C1379" s="894" t="s">
        <v>6583</v>
      </c>
      <c r="D1379" s="894" t="s">
        <v>6584</v>
      </c>
      <c r="E1379" s="351">
        <v>206810.88</v>
      </c>
      <c r="F1379" s="351">
        <v>162552.09</v>
      </c>
      <c r="G1379" s="351">
        <v>44258.79</v>
      </c>
      <c r="H1379" s="351">
        <v>0</v>
      </c>
      <c r="I1379" s="894" t="s">
        <v>6574</v>
      </c>
      <c r="J1379" s="894" t="s">
        <v>839</v>
      </c>
      <c r="K1379" s="894" t="s">
        <v>5214</v>
      </c>
      <c r="L1379" s="894" t="s">
        <v>958</v>
      </c>
      <c r="M1379" s="894" t="s">
        <v>5859</v>
      </c>
      <c r="N1379" s="894" t="s">
        <v>6280</v>
      </c>
      <c r="O1379" s="894" t="s">
        <v>6585</v>
      </c>
      <c r="P1379" s="894" t="s">
        <v>6586</v>
      </c>
      <c r="Q1379" s="894" t="s">
        <v>6587</v>
      </c>
      <c r="R1379" s="894" t="s">
        <v>6531</v>
      </c>
      <c r="S1379" s="894" t="s">
        <v>779</v>
      </c>
      <c r="T1379" s="894" t="s">
        <v>780</v>
      </c>
      <c r="U1379" s="894" t="s">
        <v>781</v>
      </c>
      <c r="V1379" s="894" t="s">
        <v>951</v>
      </c>
      <c r="W1379" s="894" t="s">
        <v>6574</v>
      </c>
      <c r="X1379" s="894" t="s">
        <v>6588</v>
      </c>
      <c r="AA1379" s="894" t="s">
        <v>5220</v>
      </c>
    </row>
    <row r="1380" spans="1:27">
      <c r="A1380" s="894" t="s">
        <v>6591</v>
      </c>
      <c r="B1380" s="894" t="s">
        <v>6592</v>
      </c>
      <c r="C1380" s="894" t="s">
        <v>6593</v>
      </c>
      <c r="D1380" s="894" t="s">
        <v>6594</v>
      </c>
      <c r="E1380" s="351">
        <v>236340.17</v>
      </c>
      <c r="F1380" s="351">
        <v>215069.4</v>
      </c>
      <c r="G1380" s="351">
        <v>21270.77</v>
      </c>
      <c r="H1380" s="351">
        <v>0</v>
      </c>
      <c r="I1380" s="894" t="s">
        <v>6574</v>
      </c>
      <c r="J1380" s="894" t="s">
        <v>839</v>
      </c>
      <c r="K1380" s="894" t="s">
        <v>5214</v>
      </c>
      <c r="L1380" s="894" t="s">
        <v>958</v>
      </c>
      <c r="M1380" s="894" t="s">
        <v>6527</v>
      </c>
      <c r="N1380" s="894" t="s">
        <v>6280</v>
      </c>
      <c r="O1380" s="894" t="s">
        <v>6595</v>
      </c>
      <c r="P1380" s="894" t="s">
        <v>6596</v>
      </c>
      <c r="Q1380" s="894" t="s">
        <v>6597</v>
      </c>
      <c r="R1380" s="894" t="s">
        <v>6531</v>
      </c>
      <c r="S1380" s="894" t="s">
        <v>779</v>
      </c>
      <c r="T1380" s="894" t="s">
        <v>780</v>
      </c>
      <c r="U1380" s="894" t="s">
        <v>781</v>
      </c>
      <c r="V1380" s="894" t="s">
        <v>951</v>
      </c>
      <c r="W1380" s="894" t="s">
        <v>6574</v>
      </c>
      <c r="X1380" s="894" t="s">
        <v>6588</v>
      </c>
      <c r="AA1380" s="894" t="s">
        <v>5220</v>
      </c>
    </row>
    <row r="1381" spans="1:27">
      <c r="A1381" s="894" t="s">
        <v>6598</v>
      </c>
      <c r="B1381" s="894" t="s">
        <v>6599</v>
      </c>
      <c r="C1381" s="894" t="s">
        <v>6600</v>
      </c>
      <c r="D1381" s="894" t="s">
        <v>6601</v>
      </c>
      <c r="E1381" s="351">
        <v>81117.52</v>
      </c>
      <c r="F1381" s="351">
        <v>73817.34</v>
      </c>
      <c r="G1381" s="351">
        <v>7300.18</v>
      </c>
      <c r="H1381" s="351">
        <v>0</v>
      </c>
      <c r="I1381" s="894" t="s">
        <v>6574</v>
      </c>
      <c r="J1381" s="894" t="s">
        <v>839</v>
      </c>
      <c r="K1381" s="894" t="s">
        <v>4946</v>
      </c>
      <c r="L1381" s="894" t="s">
        <v>958</v>
      </c>
      <c r="M1381" s="894" t="s">
        <v>6518</v>
      </c>
      <c r="N1381" s="894" t="s">
        <v>6280</v>
      </c>
      <c r="O1381" s="894" t="s">
        <v>6602</v>
      </c>
      <c r="P1381" s="894" t="s">
        <v>6603</v>
      </c>
      <c r="Q1381" s="894" t="s">
        <v>6604</v>
      </c>
      <c r="R1381" s="894" t="s">
        <v>6605</v>
      </c>
      <c r="S1381" s="894" t="s">
        <v>779</v>
      </c>
      <c r="T1381" s="894" t="s">
        <v>780</v>
      </c>
      <c r="U1381" s="894" t="s">
        <v>781</v>
      </c>
      <c r="V1381" s="894" t="s">
        <v>951</v>
      </c>
      <c r="W1381" s="894" t="s">
        <v>6606</v>
      </c>
      <c r="AA1381" s="894" t="s">
        <v>4948</v>
      </c>
    </row>
    <row r="1382" spans="1:27">
      <c r="A1382" s="894" t="s">
        <v>6607</v>
      </c>
      <c r="B1382" s="894" t="s">
        <v>6608</v>
      </c>
      <c r="C1382" s="894" t="s">
        <v>6600</v>
      </c>
      <c r="D1382" s="894" t="s">
        <v>6601</v>
      </c>
      <c r="E1382" s="351">
        <v>81117.52</v>
      </c>
      <c r="F1382" s="351">
        <v>73817.34</v>
      </c>
      <c r="G1382" s="351">
        <v>7300.18</v>
      </c>
      <c r="H1382" s="351">
        <v>0</v>
      </c>
      <c r="I1382" s="894" t="s">
        <v>6574</v>
      </c>
      <c r="J1382" s="894" t="s">
        <v>839</v>
      </c>
      <c r="K1382" s="894" t="s">
        <v>4946</v>
      </c>
      <c r="L1382" s="894" t="s">
        <v>958</v>
      </c>
      <c r="M1382" s="894" t="s">
        <v>6518</v>
      </c>
      <c r="N1382" s="894" t="s">
        <v>6280</v>
      </c>
      <c r="O1382" s="894" t="s">
        <v>6602</v>
      </c>
      <c r="P1382" s="894" t="s">
        <v>6603</v>
      </c>
      <c r="Q1382" s="894" t="s">
        <v>6604</v>
      </c>
      <c r="R1382" s="894" t="s">
        <v>6605</v>
      </c>
      <c r="S1382" s="894" t="s">
        <v>779</v>
      </c>
      <c r="T1382" s="894" t="s">
        <v>780</v>
      </c>
      <c r="U1382" s="894" t="s">
        <v>781</v>
      </c>
      <c r="V1382" s="894" t="s">
        <v>951</v>
      </c>
      <c r="W1382" s="894" t="s">
        <v>6606</v>
      </c>
      <c r="AA1382" s="894" t="s">
        <v>4948</v>
      </c>
    </row>
    <row r="1383" spans="1:27">
      <c r="A1383" s="894" t="s">
        <v>6609</v>
      </c>
      <c r="B1383" s="894" t="s">
        <v>6610</v>
      </c>
      <c r="C1383" s="894" t="s">
        <v>6611</v>
      </c>
      <c r="D1383" s="894" t="s">
        <v>6612</v>
      </c>
      <c r="E1383" s="351">
        <v>109850</v>
      </c>
      <c r="F1383" s="351">
        <v>99963.5</v>
      </c>
      <c r="G1383" s="351">
        <v>9886.5</v>
      </c>
      <c r="H1383" s="351">
        <v>0</v>
      </c>
      <c r="I1383" s="894" t="s">
        <v>6574</v>
      </c>
      <c r="J1383" s="894" t="s">
        <v>839</v>
      </c>
      <c r="K1383" s="894" t="s">
        <v>4946</v>
      </c>
      <c r="L1383" s="894" t="s">
        <v>958</v>
      </c>
      <c r="M1383" s="894" t="s">
        <v>6518</v>
      </c>
      <c r="N1383" s="894" t="s">
        <v>6280</v>
      </c>
      <c r="O1383" s="894" t="s">
        <v>6613</v>
      </c>
      <c r="P1383" s="894" t="s">
        <v>6614</v>
      </c>
      <c r="Q1383" s="894" t="s">
        <v>6615</v>
      </c>
      <c r="R1383" s="894" t="s">
        <v>6605</v>
      </c>
      <c r="S1383" s="894" t="s">
        <v>779</v>
      </c>
      <c r="T1383" s="894" t="s">
        <v>780</v>
      </c>
      <c r="U1383" s="894" t="s">
        <v>781</v>
      </c>
      <c r="V1383" s="894" t="s">
        <v>951</v>
      </c>
      <c r="W1383" s="894" t="s">
        <v>6606</v>
      </c>
      <c r="AA1383" s="894" t="s">
        <v>4948</v>
      </c>
    </row>
    <row r="1384" spans="1:27">
      <c r="A1384" s="894" t="s">
        <v>6616</v>
      </c>
      <c r="B1384" s="894" t="s">
        <v>6617</v>
      </c>
      <c r="C1384" s="894" t="s">
        <v>6611</v>
      </c>
      <c r="D1384" s="894" t="s">
        <v>6612</v>
      </c>
      <c r="E1384" s="351">
        <v>109850</v>
      </c>
      <c r="F1384" s="351">
        <v>99963.5</v>
      </c>
      <c r="G1384" s="351">
        <v>9886.5</v>
      </c>
      <c r="H1384" s="351">
        <v>0</v>
      </c>
      <c r="I1384" s="894" t="s">
        <v>6574</v>
      </c>
      <c r="J1384" s="894" t="s">
        <v>839</v>
      </c>
      <c r="K1384" s="894" t="s">
        <v>4946</v>
      </c>
      <c r="L1384" s="894" t="s">
        <v>958</v>
      </c>
      <c r="M1384" s="894" t="s">
        <v>6518</v>
      </c>
      <c r="N1384" s="894" t="s">
        <v>6280</v>
      </c>
      <c r="O1384" s="894" t="s">
        <v>6613</v>
      </c>
      <c r="P1384" s="894" t="s">
        <v>6614</v>
      </c>
      <c r="Q1384" s="894" t="s">
        <v>6615</v>
      </c>
      <c r="R1384" s="894" t="s">
        <v>6605</v>
      </c>
      <c r="S1384" s="894" t="s">
        <v>779</v>
      </c>
      <c r="T1384" s="894" t="s">
        <v>780</v>
      </c>
      <c r="U1384" s="894" t="s">
        <v>781</v>
      </c>
      <c r="V1384" s="894" t="s">
        <v>951</v>
      </c>
      <c r="W1384" s="894" t="s">
        <v>6606</v>
      </c>
      <c r="AA1384" s="894" t="s">
        <v>4948</v>
      </c>
    </row>
    <row r="1385" spans="1:27">
      <c r="A1385" s="894" t="s">
        <v>6618</v>
      </c>
      <c r="B1385" s="894" t="s">
        <v>6619</v>
      </c>
      <c r="C1385" s="894" t="s">
        <v>6620</v>
      </c>
      <c r="D1385" s="894" t="s">
        <v>6621</v>
      </c>
      <c r="E1385" s="351">
        <v>43950</v>
      </c>
      <c r="F1385" s="351">
        <v>39994.5</v>
      </c>
      <c r="G1385" s="351">
        <v>3955.5</v>
      </c>
      <c r="H1385" s="351">
        <v>0</v>
      </c>
      <c r="I1385" s="894" t="s">
        <v>6574</v>
      </c>
      <c r="J1385" s="894" t="s">
        <v>839</v>
      </c>
      <c r="K1385" s="894" t="s">
        <v>4946</v>
      </c>
      <c r="L1385" s="894" t="s">
        <v>958</v>
      </c>
      <c r="M1385" s="894" t="s">
        <v>6518</v>
      </c>
      <c r="N1385" s="894" t="s">
        <v>6280</v>
      </c>
      <c r="O1385" s="894" t="s">
        <v>6622</v>
      </c>
      <c r="P1385" s="894" t="s">
        <v>6623</v>
      </c>
      <c r="Q1385" s="894" t="s">
        <v>6624</v>
      </c>
      <c r="R1385" s="894" t="s">
        <v>6605</v>
      </c>
      <c r="S1385" s="894" t="s">
        <v>779</v>
      </c>
      <c r="T1385" s="894" t="s">
        <v>780</v>
      </c>
      <c r="U1385" s="894" t="s">
        <v>781</v>
      </c>
      <c r="V1385" s="894" t="s">
        <v>951</v>
      </c>
      <c r="W1385" s="894" t="s">
        <v>6606</v>
      </c>
      <c r="AA1385" s="894" t="s">
        <v>4948</v>
      </c>
    </row>
    <row r="1386" spans="1:27">
      <c r="A1386" s="894" t="s">
        <v>6625</v>
      </c>
      <c r="B1386" s="894" t="s">
        <v>6626</v>
      </c>
      <c r="C1386" s="894" t="s">
        <v>6620</v>
      </c>
      <c r="D1386" s="894" t="s">
        <v>6621</v>
      </c>
      <c r="E1386" s="351">
        <v>43950</v>
      </c>
      <c r="F1386" s="351">
        <v>39994.5</v>
      </c>
      <c r="G1386" s="351">
        <v>3955.5</v>
      </c>
      <c r="H1386" s="351">
        <v>0</v>
      </c>
      <c r="I1386" s="894" t="s">
        <v>6574</v>
      </c>
      <c r="J1386" s="894" t="s">
        <v>839</v>
      </c>
      <c r="K1386" s="894" t="s">
        <v>4946</v>
      </c>
      <c r="L1386" s="894" t="s">
        <v>958</v>
      </c>
      <c r="M1386" s="894" t="s">
        <v>6518</v>
      </c>
      <c r="N1386" s="894" t="s">
        <v>6280</v>
      </c>
      <c r="O1386" s="894" t="s">
        <v>6622</v>
      </c>
      <c r="P1386" s="894" t="s">
        <v>6623</v>
      </c>
      <c r="Q1386" s="894" t="s">
        <v>6624</v>
      </c>
      <c r="R1386" s="894" t="s">
        <v>6605</v>
      </c>
      <c r="S1386" s="894" t="s">
        <v>779</v>
      </c>
      <c r="T1386" s="894" t="s">
        <v>780</v>
      </c>
      <c r="U1386" s="894" t="s">
        <v>781</v>
      </c>
      <c r="V1386" s="894" t="s">
        <v>951</v>
      </c>
      <c r="W1386" s="894" t="s">
        <v>6606</v>
      </c>
      <c r="AA1386" s="894" t="s">
        <v>4948</v>
      </c>
    </row>
    <row r="1387" spans="1:27">
      <c r="A1387" s="894" t="s">
        <v>6627</v>
      </c>
      <c r="B1387" s="894" t="s">
        <v>6628</v>
      </c>
      <c r="C1387" s="894" t="s">
        <v>6629</v>
      </c>
      <c r="D1387" s="894" t="s">
        <v>6630</v>
      </c>
      <c r="E1387" s="351">
        <v>16650</v>
      </c>
      <c r="F1387" s="351">
        <v>15151.5</v>
      </c>
      <c r="G1387" s="351">
        <v>1498.5</v>
      </c>
      <c r="H1387" s="351">
        <v>0</v>
      </c>
      <c r="I1387" s="894" t="s">
        <v>6574</v>
      </c>
      <c r="J1387" s="894" t="s">
        <v>839</v>
      </c>
      <c r="K1387" s="894" t="s">
        <v>4946</v>
      </c>
      <c r="L1387" s="894" t="s">
        <v>958</v>
      </c>
      <c r="M1387" s="894" t="s">
        <v>6518</v>
      </c>
      <c r="N1387" s="894" t="s">
        <v>6280</v>
      </c>
      <c r="O1387" s="894" t="s">
        <v>6631</v>
      </c>
      <c r="P1387" s="894" t="s">
        <v>6632</v>
      </c>
      <c r="Q1387" s="894" t="s">
        <v>6633</v>
      </c>
      <c r="R1387" s="894" t="s">
        <v>6605</v>
      </c>
      <c r="S1387" s="894" t="s">
        <v>779</v>
      </c>
      <c r="T1387" s="894" t="s">
        <v>780</v>
      </c>
      <c r="U1387" s="894" t="s">
        <v>781</v>
      </c>
      <c r="V1387" s="894" t="s">
        <v>951</v>
      </c>
      <c r="W1387" s="894" t="s">
        <v>6606</v>
      </c>
      <c r="AA1387" s="894" t="s">
        <v>4948</v>
      </c>
    </row>
    <row r="1388" spans="1:27">
      <c r="A1388" s="894" t="s">
        <v>6634</v>
      </c>
      <c r="B1388" s="894" t="s">
        <v>6635</v>
      </c>
      <c r="C1388" s="894" t="s">
        <v>6629</v>
      </c>
      <c r="D1388" s="894" t="s">
        <v>6630</v>
      </c>
      <c r="E1388" s="351">
        <v>16650</v>
      </c>
      <c r="F1388" s="351">
        <v>15151.5</v>
      </c>
      <c r="G1388" s="351">
        <v>1498.5</v>
      </c>
      <c r="H1388" s="351">
        <v>0</v>
      </c>
      <c r="I1388" s="894" t="s">
        <v>6574</v>
      </c>
      <c r="J1388" s="894" t="s">
        <v>839</v>
      </c>
      <c r="K1388" s="894" t="s">
        <v>4946</v>
      </c>
      <c r="L1388" s="894" t="s">
        <v>958</v>
      </c>
      <c r="M1388" s="894" t="s">
        <v>6518</v>
      </c>
      <c r="N1388" s="894" t="s">
        <v>6280</v>
      </c>
      <c r="O1388" s="894" t="s">
        <v>6631</v>
      </c>
      <c r="P1388" s="894" t="s">
        <v>6632</v>
      </c>
      <c r="Q1388" s="894" t="s">
        <v>6633</v>
      </c>
      <c r="R1388" s="894" t="s">
        <v>6605</v>
      </c>
      <c r="S1388" s="894" t="s">
        <v>779</v>
      </c>
      <c r="T1388" s="894" t="s">
        <v>780</v>
      </c>
      <c r="U1388" s="894" t="s">
        <v>781</v>
      </c>
      <c r="V1388" s="894" t="s">
        <v>951</v>
      </c>
      <c r="W1388" s="894" t="s">
        <v>6606</v>
      </c>
      <c r="AA1388" s="894" t="s">
        <v>4948</v>
      </c>
    </row>
    <row r="1389" spans="1:27">
      <c r="A1389" s="894" t="s">
        <v>6636</v>
      </c>
      <c r="B1389" s="894" t="s">
        <v>6637</v>
      </c>
      <c r="C1389" s="894" t="s">
        <v>6638</v>
      </c>
      <c r="D1389" s="894" t="s">
        <v>6639</v>
      </c>
      <c r="E1389" s="351">
        <v>26700</v>
      </c>
      <c r="F1389" s="351">
        <v>24297</v>
      </c>
      <c r="G1389" s="351">
        <v>2403</v>
      </c>
      <c r="H1389" s="351">
        <v>0</v>
      </c>
      <c r="I1389" s="894" t="s">
        <v>6574</v>
      </c>
      <c r="J1389" s="894" t="s">
        <v>839</v>
      </c>
      <c r="K1389" s="894" t="s">
        <v>4946</v>
      </c>
      <c r="L1389" s="894" t="s">
        <v>958</v>
      </c>
      <c r="M1389" s="894" t="s">
        <v>6518</v>
      </c>
      <c r="N1389" s="894" t="s">
        <v>6280</v>
      </c>
      <c r="O1389" s="894" t="s">
        <v>6640</v>
      </c>
      <c r="P1389" s="894" t="s">
        <v>6641</v>
      </c>
      <c r="Q1389" s="894" t="s">
        <v>6642</v>
      </c>
      <c r="R1389" s="894" t="s">
        <v>6605</v>
      </c>
      <c r="S1389" s="894" t="s">
        <v>779</v>
      </c>
      <c r="T1389" s="894" t="s">
        <v>780</v>
      </c>
      <c r="U1389" s="894" t="s">
        <v>781</v>
      </c>
      <c r="V1389" s="894" t="s">
        <v>951</v>
      </c>
      <c r="W1389" s="894" t="s">
        <v>6606</v>
      </c>
      <c r="AA1389" s="894" t="s">
        <v>4948</v>
      </c>
    </row>
    <row r="1390" spans="1:27">
      <c r="A1390" s="894" t="s">
        <v>6643</v>
      </c>
      <c r="B1390" s="894" t="s">
        <v>6644</v>
      </c>
      <c r="C1390" s="894" t="s">
        <v>6638</v>
      </c>
      <c r="D1390" s="894" t="s">
        <v>6639</v>
      </c>
      <c r="E1390" s="351">
        <v>26700</v>
      </c>
      <c r="F1390" s="351">
        <v>24297</v>
      </c>
      <c r="G1390" s="351">
        <v>2403</v>
      </c>
      <c r="H1390" s="351">
        <v>0</v>
      </c>
      <c r="I1390" s="894" t="s">
        <v>6574</v>
      </c>
      <c r="J1390" s="894" t="s">
        <v>839</v>
      </c>
      <c r="K1390" s="894" t="s">
        <v>4946</v>
      </c>
      <c r="L1390" s="894" t="s">
        <v>958</v>
      </c>
      <c r="M1390" s="894" t="s">
        <v>6518</v>
      </c>
      <c r="N1390" s="894" t="s">
        <v>6280</v>
      </c>
      <c r="O1390" s="894" t="s">
        <v>6640</v>
      </c>
      <c r="P1390" s="894" t="s">
        <v>6641</v>
      </c>
      <c r="Q1390" s="894" t="s">
        <v>6642</v>
      </c>
      <c r="R1390" s="894" t="s">
        <v>6605</v>
      </c>
      <c r="S1390" s="894" t="s">
        <v>779</v>
      </c>
      <c r="T1390" s="894" t="s">
        <v>780</v>
      </c>
      <c r="U1390" s="894" t="s">
        <v>781</v>
      </c>
      <c r="V1390" s="894" t="s">
        <v>951</v>
      </c>
      <c r="W1390" s="894" t="s">
        <v>6606</v>
      </c>
      <c r="AA1390" s="894" t="s">
        <v>4948</v>
      </c>
    </row>
    <row r="1391" spans="1:27">
      <c r="A1391" s="894" t="s">
        <v>6645</v>
      </c>
      <c r="B1391" s="894" t="s">
        <v>6646</v>
      </c>
      <c r="C1391" s="894" t="s">
        <v>6647</v>
      </c>
      <c r="D1391" s="894" t="s">
        <v>6648</v>
      </c>
      <c r="E1391" s="351">
        <v>42750</v>
      </c>
      <c r="F1391" s="351">
        <v>38902.5</v>
      </c>
      <c r="G1391" s="351">
        <v>3847.5</v>
      </c>
      <c r="H1391" s="351">
        <v>0</v>
      </c>
      <c r="I1391" s="894" t="s">
        <v>6574</v>
      </c>
      <c r="J1391" s="894" t="s">
        <v>839</v>
      </c>
      <c r="K1391" s="894" t="s">
        <v>4946</v>
      </c>
      <c r="L1391" s="894" t="s">
        <v>958</v>
      </c>
      <c r="M1391" s="894" t="s">
        <v>6518</v>
      </c>
      <c r="N1391" s="894" t="s">
        <v>6280</v>
      </c>
      <c r="O1391" s="894" t="s">
        <v>6649</v>
      </c>
      <c r="P1391" s="894" t="s">
        <v>6650</v>
      </c>
      <c r="Q1391" s="894" t="s">
        <v>6651</v>
      </c>
      <c r="R1391" s="894" t="s">
        <v>6605</v>
      </c>
      <c r="S1391" s="894" t="s">
        <v>779</v>
      </c>
      <c r="T1391" s="894" t="s">
        <v>780</v>
      </c>
      <c r="U1391" s="894" t="s">
        <v>781</v>
      </c>
      <c r="V1391" s="894" t="s">
        <v>951</v>
      </c>
      <c r="W1391" s="894" t="s">
        <v>6606</v>
      </c>
      <c r="AA1391" s="894" t="s">
        <v>4948</v>
      </c>
    </row>
    <row r="1392" spans="1:27">
      <c r="A1392" s="894" t="s">
        <v>6652</v>
      </c>
      <c r="B1392" s="894" t="s">
        <v>6653</v>
      </c>
      <c r="C1392" s="894" t="s">
        <v>6647</v>
      </c>
      <c r="D1392" s="894" t="s">
        <v>6648</v>
      </c>
      <c r="E1392" s="351">
        <v>42750</v>
      </c>
      <c r="F1392" s="351">
        <v>38902.5</v>
      </c>
      <c r="G1392" s="351">
        <v>3847.5</v>
      </c>
      <c r="H1392" s="351">
        <v>0</v>
      </c>
      <c r="I1392" s="894" t="s">
        <v>6574</v>
      </c>
      <c r="J1392" s="894" t="s">
        <v>839</v>
      </c>
      <c r="K1392" s="894" t="s">
        <v>4946</v>
      </c>
      <c r="L1392" s="894" t="s">
        <v>958</v>
      </c>
      <c r="M1392" s="894" t="s">
        <v>6518</v>
      </c>
      <c r="N1392" s="894" t="s">
        <v>6280</v>
      </c>
      <c r="O1392" s="894" t="s">
        <v>6649</v>
      </c>
      <c r="P1392" s="894" t="s">
        <v>6650</v>
      </c>
      <c r="Q1392" s="894" t="s">
        <v>6651</v>
      </c>
      <c r="R1392" s="894" t="s">
        <v>6605</v>
      </c>
      <c r="S1392" s="894" t="s">
        <v>779</v>
      </c>
      <c r="T1392" s="894" t="s">
        <v>780</v>
      </c>
      <c r="U1392" s="894" t="s">
        <v>781</v>
      </c>
      <c r="V1392" s="894" t="s">
        <v>951</v>
      </c>
      <c r="W1392" s="894" t="s">
        <v>6606</v>
      </c>
      <c r="AA1392" s="894" t="s">
        <v>4948</v>
      </c>
    </row>
    <row r="1393" spans="1:27">
      <c r="A1393" s="894" t="s">
        <v>6654</v>
      </c>
      <c r="B1393" s="894" t="s">
        <v>6655</v>
      </c>
      <c r="C1393" s="894" t="s">
        <v>6656</v>
      </c>
      <c r="D1393" s="894" t="s">
        <v>6657</v>
      </c>
      <c r="E1393" s="351">
        <v>111150</v>
      </c>
      <c r="F1393" s="351">
        <v>101146.5</v>
      </c>
      <c r="G1393" s="351">
        <v>10003.5</v>
      </c>
      <c r="H1393" s="351">
        <v>0</v>
      </c>
      <c r="I1393" s="894" t="s">
        <v>6574</v>
      </c>
      <c r="J1393" s="894" t="s">
        <v>839</v>
      </c>
      <c r="K1393" s="894" t="s">
        <v>4946</v>
      </c>
      <c r="L1393" s="894" t="s">
        <v>958</v>
      </c>
      <c r="M1393" s="894" t="s">
        <v>6518</v>
      </c>
      <c r="N1393" s="894" t="s">
        <v>6280</v>
      </c>
      <c r="O1393" s="894" t="s">
        <v>6658</v>
      </c>
      <c r="P1393" s="894" t="s">
        <v>6659</v>
      </c>
      <c r="Q1393" s="894" t="s">
        <v>6660</v>
      </c>
      <c r="R1393" s="894" t="s">
        <v>6605</v>
      </c>
      <c r="S1393" s="894" t="s">
        <v>779</v>
      </c>
      <c r="T1393" s="894" t="s">
        <v>780</v>
      </c>
      <c r="U1393" s="894" t="s">
        <v>781</v>
      </c>
      <c r="V1393" s="894" t="s">
        <v>951</v>
      </c>
      <c r="W1393" s="894" t="s">
        <v>6606</v>
      </c>
      <c r="AA1393" s="894" t="s">
        <v>4948</v>
      </c>
    </row>
    <row r="1394" spans="1:27">
      <c r="A1394" s="894" t="s">
        <v>6661</v>
      </c>
      <c r="B1394" s="894" t="s">
        <v>6662</v>
      </c>
      <c r="C1394" s="894" t="s">
        <v>6656</v>
      </c>
      <c r="D1394" s="894" t="s">
        <v>6657</v>
      </c>
      <c r="E1394" s="351">
        <v>111150</v>
      </c>
      <c r="F1394" s="351">
        <v>101146.5</v>
      </c>
      <c r="G1394" s="351">
        <v>10003.5</v>
      </c>
      <c r="H1394" s="351">
        <v>0</v>
      </c>
      <c r="I1394" s="894" t="s">
        <v>6574</v>
      </c>
      <c r="J1394" s="894" t="s">
        <v>839</v>
      </c>
      <c r="K1394" s="894" t="s">
        <v>4946</v>
      </c>
      <c r="L1394" s="894" t="s">
        <v>958</v>
      </c>
      <c r="M1394" s="894" t="s">
        <v>6518</v>
      </c>
      <c r="N1394" s="894" t="s">
        <v>6280</v>
      </c>
      <c r="O1394" s="894" t="s">
        <v>6658</v>
      </c>
      <c r="P1394" s="894" t="s">
        <v>6659</v>
      </c>
      <c r="Q1394" s="894" t="s">
        <v>6660</v>
      </c>
      <c r="R1394" s="894" t="s">
        <v>6605</v>
      </c>
      <c r="S1394" s="894" t="s">
        <v>779</v>
      </c>
      <c r="T1394" s="894" t="s">
        <v>780</v>
      </c>
      <c r="U1394" s="894" t="s">
        <v>781</v>
      </c>
      <c r="V1394" s="894" t="s">
        <v>951</v>
      </c>
      <c r="W1394" s="894" t="s">
        <v>6606</v>
      </c>
      <c r="AA1394" s="894" t="s">
        <v>4948</v>
      </c>
    </row>
    <row r="1395" spans="1:27">
      <c r="A1395" s="894" t="s">
        <v>6663</v>
      </c>
      <c r="B1395" s="894" t="s">
        <v>6664</v>
      </c>
      <c r="C1395" s="894" t="s">
        <v>6665</v>
      </c>
      <c r="D1395" s="894" t="s">
        <v>6666</v>
      </c>
      <c r="E1395" s="351">
        <v>22550</v>
      </c>
      <c r="F1395" s="351">
        <v>20520.5</v>
      </c>
      <c r="G1395" s="351">
        <v>2029.5</v>
      </c>
      <c r="H1395" s="351">
        <v>0</v>
      </c>
      <c r="I1395" s="894" t="s">
        <v>6574</v>
      </c>
      <c r="J1395" s="894" t="s">
        <v>839</v>
      </c>
      <c r="K1395" s="894" t="s">
        <v>4946</v>
      </c>
      <c r="L1395" s="894" t="s">
        <v>958</v>
      </c>
      <c r="M1395" s="894" t="s">
        <v>6518</v>
      </c>
      <c r="N1395" s="894" t="s">
        <v>6280</v>
      </c>
      <c r="O1395" s="894" t="s">
        <v>6667</v>
      </c>
      <c r="P1395" s="894" t="s">
        <v>6668</v>
      </c>
      <c r="Q1395" s="894" t="s">
        <v>6669</v>
      </c>
      <c r="R1395" s="894" t="s">
        <v>6605</v>
      </c>
      <c r="S1395" s="894" t="s">
        <v>779</v>
      </c>
      <c r="T1395" s="894" t="s">
        <v>780</v>
      </c>
      <c r="U1395" s="894" t="s">
        <v>781</v>
      </c>
      <c r="V1395" s="894" t="s">
        <v>951</v>
      </c>
      <c r="W1395" s="894" t="s">
        <v>6606</v>
      </c>
      <c r="AA1395" s="894" t="s">
        <v>4948</v>
      </c>
    </row>
    <row r="1396" spans="1:27">
      <c r="A1396" s="894" t="s">
        <v>6670</v>
      </c>
      <c r="B1396" s="894" t="s">
        <v>6671</v>
      </c>
      <c r="C1396" s="894" t="s">
        <v>6665</v>
      </c>
      <c r="D1396" s="894" t="s">
        <v>6666</v>
      </c>
      <c r="E1396" s="351">
        <v>22550</v>
      </c>
      <c r="F1396" s="351">
        <v>20520.5</v>
      </c>
      <c r="G1396" s="351">
        <v>2029.5</v>
      </c>
      <c r="H1396" s="351">
        <v>0</v>
      </c>
      <c r="I1396" s="894" t="s">
        <v>6574</v>
      </c>
      <c r="J1396" s="894" t="s">
        <v>839</v>
      </c>
      <c r="K1396" s="894" t="s">
        <v>4946</v>
      </c>
      <c r="L1396" s="894" t="s">
        <v>958</v>
      </c>
      <c r="M1396" s="894" t="s">
        <v>6518</v>
      </c>
      <c r="N1396" s="894" t="s">
        <v>6280</v>
      </c>
      <c r="O1396" s="894" t="s">
        <v>6667</v>
      </c>
      <c r="P1396" s="894" t="s">
        <v>6668</v>
      </c>
      <c r="Q1396" s="894" t="s">
        <v>6669</v>
      </c>
      <c r="R1396" s="894" t="s">
        <v>6605</v>
      </c>
      <c r="S1396" s="894" t="s">
        <v>779</v>
      </c>
      <c r="T1396" s="894" t="s">
        <v>780</v>
      </c>
      <c r="U1396" s="894" t="s">
        <v>781</v>
      </c>
      <c r="V1396" s="894" t="s">
        <v>951</v>
      </c>
      <c r="W1396" s="894" t="s">
        <v>6606</v>
      </c>
      <c r="AA1396" s="894" t="s">
        <v>4948</v>
      </c>
    </row>
    <row r="1397" spans="1:27">
      <c r="A1397" s="894" t="s">
        <v>6672</v>
      </c>
      <c r="B1397" s="894" t="s">
        <v>6673</v>
      </c>
      <c r="C1397" s="894" t="s">
        <v>6674</v>
      </c>
      <c r="D1397" s="894" t="s">
        <v>6675</v>
      </c>
      <c r="E1397" s="351">
        <v>2550</v>
      </c>
      <c r="F1397" s="351">
        <v>2320.5</v>
      </c>
      <c r="G1397" s="351">
        <v>229.5</v>
      </c>
      <c r="H1397" s="351">
        <v>0</v>
      </c>
      <c r="I1397" s="894" t="s">
        <v>6574</v>
      </c>
      <c r="J1397" s="894" t="s">
        <v>839</v>
      </c>
      <c r="K1397" s="894" t="s">
        <v>4946</v>
      </c>
      <c r="L1397" s="894" t="s">
        <v>958</v>
      </c>
      <c r="M1397" s="894" t="s">
        <v>6518</v>
      </c>
      <c r="N1397" s="894" t="s">
        <v>6280</v>
      </c>
      <c r="O1397" s="894" t="s">
        <v>6676</v>
      </c>
      <c r="P1397" s="894" t="s">
        <v>6677</v>
      </c>
      <c r="Q1397" s="894" t="s">
        <v>6678</v>
      </c>
      <c r="R1397" s="894" t="s">
        <v>6605</v>
      </c>
      <c r="S1397" s="894" t="s">
        <v>779</v>
      </c>
      <c r="T1397" s="894" t="s">
        <v>780</v>
      </c>
      <c r="U1397" s="894" t="s">
        <v>781</v>
      </c>
      <c r="V1397" s="894" t="s">
        <v>951</v>
      </c>
      <c r="W1397" s="894" t="s">
        <v>6606</v>
      </c>
      <c r="AA1397" s="894" t="s">
        <v>4948</v>
      </c>
    </row>
    <row r="1398" spans="1:27">
      <c r="A1398" s="894" t="s">
        <v>6679</v>
      </c>
      <c r="B1398" s="894" t="s">
        <v>6680</v>
      </c>
      <c r="C1398" s="894" t="s">
        <v>6674</v>
      </c>
      <c r="D1398" s="894" t="s">
        <v>6675</v>
      </c>
      <c r="E1398" s="351">
        <v>2550</v>
      </c>
      <c r="F1398" s="351">
        <v>2320.58</v>
      </c>
      <c r="G1398" s="351">
        <v>229.42</v>
      </c>
      <c r="H1398" s="351">
        <v>0</v>
      </c>
      <c r="I1398" s="894" t="s">
        <v>6574</v>
      </c>
      <c r="J1398" s="894" t="s">
        <v>839</v>
      </c>
      <c r="K1398" s="894" t="s">
        <v>4946</v>
      </c>
      <c r="L1398" s="894" t="s">
        <v>958</v>
      </c>
      <c r="M1398" s="894" t="s">
        <v>6518</v>
      </c>
      <c r="N1398" s="894" t="s">
        <v>6280</v>
      </c>
      <c r="O1398" s="894" t="s">
        <v>6676</v>
      </c>
      <c r="P1398" s="894" t="s">
        <v>6677</v>
      </c>
      <c r="Q1398" s="894" t="s">
        <v>6678</v>
      </c>
      <c r="R1398" s="894" t="s">
        <v>6605</v>
      </c>
      <c r="S1398" s="894" t="s">
        <v>779</v>
      </c>
      <c r="T1398" s="894" t="s">
        <v>780</v>
      </c>
      <c r="U1398" s="894" t="s">
        <v>781</v>
      </c>
      <c r="V1398" s="894" t="s">
        <v>951</v>
      </c>
      <c r="W1398" s="894" t="s">
        <v>6606</v>
      </c>
      <c r="AA1398" s="894" t="s">
        <v>4948</v>
      </c>
    </row>
    <row r="1399" spans="1:27">
      <c r="A1399" s="894" t="s">
        <v>6681</v>
      </c>
      <c r="B1399" s="894" t="s">
        <v>6682</v>
      </c>
      <c r="C1399" s="894" t="s">
        <v>6683</v>
      </c>
      <c r="D1399" s="894" t="s">
        <v>6684</v>
      </c>
      <c r="E1399" s="351">
        <v>2991.45</v>
      </c>
      <c r="F1399" s="351">
        <v>2721.81</v>
      </c>
      <c r="G1399" s="351">
        <v>269.64</v>
      </c>
      <c r="H1399" s="351">
        <v>0</v>
      </c>
      <c r="I1399" s="894" t="s">
        <v>6685</v>
      </c>
      <c r="J1399" s="894" t="s">
        <v>839</v>
      </c>
      <c r="K1399" s="894" t="s">
        <v>901</v>
      </c>
      <c r="L1399" s="894" t="s">
        <v>874</v>
      </c>
      <c r="M1399" s="894" t="s">
        <v>6686</v>
      </c>
      <c r="N1399" s="894" t="s">
        <v>6687</v>
      </c>
      <c r="O1399" s="894" t="s">
        <v>6688</v>
      </c>
      <c r="P1399" s="894" t="s">
        <v>6689</v>
      </c>
      <c r="Q1399" s="894" t="s">
        <v>1231</v>
      </c>
      <c r="R1399" s="894" t="s">
        <v>6531</v>
      </c>
      <c r="S1399" s="894" t="s">
        <v>779</v>
      </c>
      <c r="T1399" s="894" t="s">
        <v>780</v>
      </c>
      <c r="U1399" s="894" t="s">
        <v>781</v>
      </c>
      <c r="V1399" s="894" t="s">
        <v>951</v>
      </c>
      <c r="W1399" s="894" t="s">
        <v>6685</v>
      </c>
      <c r="X1399" s="894" t="s">
        <v>6690</v>
      </c>
      <c r="AA1399" s="894" t="s">
        <v>904</v>
      </c>
    </row>
    <row r="1400" spans="1:27">
      <c r="A1400" s="894" t="s">
        <v>6691</v>
      </c>
      <c r="B1400" s="894" t="s">
        <v>6692</v>
      </c>
      <c r="C1400" s="894" t="s">
        <v>6693</v>
      </c>
      <c r="D1400" s="894" t="s">
        <v>6694</v>
      </c>
      <c r="E1400" s="351">
        <v>27350.43</v>
      </c>
      <c r="F1400" s="351">
        <v>24888.5</v>
      </c>
      <c r="G1400" s="351">
        <v>2461.93</v>
      </c>
      <c r="H1400" s="351">
        <v>0</v>
      </c>
      <c r="I1400" s="894" t="s">
        <v>6685</v>
      </c>
      <c r="J1400" s="894" t="s">
        <v>839</v>
      </c>
      <c r="K1400" s="894" t="s">
        <v>1025</v>
      </c>
      <c r="L1400" s="894" t="s">
        <v>958</v>
      </c>
      <c r="M1400" s="894" t="s">
        <v>6334</v>
      </c>
      <c r="N1400" s="894" t="s">
        <v>6695</v>
      </c>
      <c r="O1400" s="894" t="s">
        <v>1199</v>
      </c>
      <c r="P1400" s="894" t="s">
        <v>6696</v>
      </c>
      <c r="Q1400" s="894" t="s">
        <v>1404</v>
      </c>
      <c r="R1400" s="894" t="s">
        <v>6531</v>
      </c>
      <c r="S1400" s="894" t="s">
        <v>779</v>
      </c>
      <c r="T1400" s="894" t="s">
        <v>780</v>
      </c>
      <c r="U1400" s="894" t="s">
        <v>781</v>
      </c>
      <c r="V1400" s="894" t="s">
        <v>951</v>
      </c>
      <c r="W1400" s="894" t="s">
        <v>6685</v>
      </c>
      <c r="X1400" s="894" t="s">
        <v>6697</v>
      </c>
      <c r="AA1400" s="894" t="s">
        <v>1029</v>
      </c>
    </row>
    <row r="1401" spans="1:27">
      <c r="A1401" s="894" t="s">
        <v>6698</v>
      </c>
      <c r="B1401" s="894" t="s">
        <v>6699</v>
      </c>
      <c r="C1401" s="894" t="s">
        <v>6700</v>
      </c>
      <c r="D1401" s="894" t="s">
        <v>6701</v>
      </c>
      <c r="E1401" s="351">
        <v>3034.19</v>
      </c>
      <c r="F1401" s="351">
        <v>2760.94</v>
      </c>
      <c r="G1401" s="351">
        <v>273.25</v>
      </c>
      <c r="H1401" s="351">
        <v>0</v>
      </c>
      <c r="I1401" s="894" t="s">
        <v>6685</v>
      </c>
      <c r="J1401" s="894" t="s">
        <v>839</v>
      </c>
      <c r="K1401" s="894" t="s">
        <v>840</v>
      </c>
      <c r="L1401" s="894" t="s">
        <v>841</v>
      </c>
      <c r="M1401" s="894" t="s">
        <v>4983</v>
      </c>
      <c r="N1401" s="894" t="s">
        <v>6702</v>
      </c>
      <c r="O1401" s="894" t="s">
        <v>6703</v>
      </c>
      <c r="P1401" s="894" t="s">
        <v>6704</v>
      </c>
      <c r="Q1401" s="894" t="s">
        <v>987</v>
      </c>
      <c r="R1401" s="894" t="s">
        <v>6531</v>
      </c>
      <c r="S1401" s="894" t="s">
        <v>779</v>
      </c>
      <c r="T1401" s="894" t="s">
        <v>780</v>
      </c>
      <c r="U1401" s="894" t="s">
        <v>781</v>
      </c>
      <c r="V1401" s="894" t="s">
        <v>951</v>
      </c>
      <c r="W1401" s="894" t="s">
        <v>6685</v>
      </c>
      <c r="X1401" s="894" t="s">
        <v>6705</v>
      </c>
      <c r="AA1401" s="894" t="s">
        <v>844</v>
      </c>
    </row>
    <row r="1402" spans="1:27">
      <c r="A1402" s="894" t="s">
        <v>6706</v>
      </c>
      <c r="B1402" s="894" t="s">
        <v>6707</v>
      </c>
      <c r="C1402" s="894" t="s">
        <v>6700</v>
      </c>
      <c r="D1402" s="894" t="s">
        <v>6708</v>
      </c>
      <c r="E1402" s="351">
        <v>2572.65</v>
      </c>
      <c r="F1402" s="351">
        <v>2341.43</v>
      </c>
      <c r="G1402" s="351">
        <v>231.22</v>
      </c>
      <c r="H1402" s="351">
        <v>0</v>
      </c>
      <c r="I1402" s="894" t="s">
        <v>6685</v>
      </c>
      <c r="J1402" s="894" t="s">
        <v>839</v>
      </c>
      <c r="K1402" s="894" t="s">
        <v>840</v>
      </c>
      <c r="L1402" s="894" t="s">
        <v>841</v>
      </c>
      <c r="M1402" s="894" t="s">
        <v>4983</v>
      </c>
      <c r="N1402" s="894" t="s">
        <v>6709</v>
      </c>
      <c r="O1402" s="894" t="s">
        <v>6710</v>
      </c>
      <c r="P1402" s="894" t="s">
        <v>6711</v>
      </c>
      <c r="Q1402" s="894" t="s">
        <v>6712</v>
      </c>
      <c r="R1402" s="894" t="s">
        <v>6531</v>
      </c>
      <c r="S1402" s="894" t="s">
        <v>779</v>
      </c>
      <c r="T1402" s="894" t="s">
        <v>780</v>
      </c>
      <c r="U1402" s="894" t="s">
        <v>781</v>
      </c>
      <c r="V1402" s="894" t="s">
        <v>951</v>
      </c>
      <c r="W1402" s="894" t="s">
        <v>6685</v>
      </c>
      <c r="X1402" s="894" t="s">
        <v>6705</v>
      </c>
      <c r="AA1402" s="894" t="s">
        <v>844</v>
      </c>
    </row>
    <row r="1403" spans="1:27">
      <c r="A1403" s="894" t="s">
        <v>6713</v>
      </c>
      <c r="B1403" s="894" t="s">
        <v>6714</v>
      </c>
      <c r="C1403" s="894" t="s">
        <v>6715</v>
      </c>
      <c r="D1403" s="894" t="s">
        <v>6716</v>
      </c>
      <c r="E1403" s="351">
        <v>2820.51</v>
      </c>
      <c r="F1403" s="351">
        <v>2567.11</v>
      </c>
      <c r="G1403" s="351">
        <v>253.4</v>
      </c>
      <c r="H1403" s="351">
        <v>0</v>
      </c>
      <c r="I1403" s="894" t="s">
        <v>6685</v>
      </c>
      <c r="J1403" s="894" t="s">
        <v>839</v>
      </c>
      <c r="K1403" s="894" t="s">
        <v>1357</v>
      </c>
      <c r="L1403" s="894" t="s">
        <v>1590</v>
      </c>
      <c r="M1403" s="894" t="s">
        <v>4720</v>
      </c>
      <c r="N1403" s="894" t="s">
        <v>6717</v>
      </c>
      <c r="O1403" s="894" t="s">
        <v>6718</v>
      </c>
      <c r="P1403" s="894" t="s">
        <v>6719</v>
      </c>
      <c r="Q1403" s="894" t="s">
        <v>1957</v>
      </c>
      <c r="R1403" s="894" t="s">
        <v>6531</v>
      </c>
      <c r="S1403" s="894" t="s">
        <v>779</v>
      </c>
      <c r="T1403" s="894" t="s">
        <v>780</v>
      </c>
      <c r="U1403" s="894" t="s">
        <v>781</v>
      </c>
      <c r="V1403" s="894" t="s">
        <v>951</v>
      </c>
      <c r="W1403" s="894" t="s">
        <v>6685</v>
      </c>
      <c r="X1403" s="894" t="s">
        <v>6720</v>
      </c>
      <c r="AA1403" s="894" t="s">
        <v>1359</v>
      </c>
    </row>
    <row r="1404" spans="1:27">
      <c r="A1404" s="894" t="s">
        <v>6721</v>
      </c>
      <c r="B1404" s="894" t="s">
        <v>6722</v>
      </c>
      <c r="C1404" s="894" t="s">
        <v>898</v>
      </c>
      <c r="D1404" s="894" t="s">
        <v>6723</v>
      </c>
      <c r="E1404" s="351">
        <v>3179.49</v>
      </c>
      <c r="F1404" s="351">
        <v>2892.89</v>
      </c>
      <c r="G1404" s="351">
        <v>286.6</v>
      </c>
      <c r="H1404" s="351">
        <v>0</v>
      </c>
      <c r="I1404" s="894" t="s">
        <v>6685</v>
      </c>
      <c r="J1404" s="894" t="s">
        <v>839</v>
      </c>
      <c r="K1404" s="894" t="s">
        <v>1091</v>
      </c>
      <c r="L1404" s="894" t="s">
        <v>958</v>
      </c>
      <c r="M1404" s="894" t="s">
        <v>6724</v>
      </c>
      <c r="N1404" s="894" t="s">
        <v>5995</v>
      </c>
      <c r="O1404" s="894" t="s">
        <v>1675</v>
      </c>
      <c r="P1404" s="894" t="s">
        <v>6725</v>
      </c>
      <c r="Q1404" s="894" t="s">
        <v>6726</v>
      </c>
      <c r="R1404" s="894" t="s">
        <v>6531</v>
      </c>
      <c r="S1404" s="894" t="s">
        <v>779</v>
      </c>
      <c r="T1404" s="894" t="s">
        <v>780</v>
      </c>
      <c r="U1404" s="894" t="s">
        <v>781</v>
      </c>
      <c r="V1404" s="894" t="s">
        <v>951</v>
      </c>
      <c r="W1404" s="894" t="s">
        <v>6685</v>
      </c>
      <c r="X1404" s="894" t="s">
        <v>6727</v>
      </c>
      <c r="AA1404" s="894" t="s">
        <v>1093</v>
      </c>
    </row>
    <row r="1405" spans="1:27">
      <c r="A1405" s="894" t="s">
        <v>6728</v>
      </c>
      <c r="B1405" s="894" t="s">
        <v>6729</v>
      </c>
      <c r="C1405" s="894" t="s">
        <v>6730</v>
      </c>
      <c r="D1405" s="894" t="s">
        <v>6731</v>
      </c>
      <c r="E1405" s="351">
        <v>80769.23</v>
      </c>
      <c r="F1405" s="351">
        <v>73499.79</v>
      </c>
      <c r="G1405" s="351">
        <v>7269.44</v>
      </c>
      <c r="H1405" s="351">
        <v>0</v>
      </c>
      <c r="I1405" s="894" t="s">
        <v>6732</v>
      </c>
      <c r="J1405" s="894" t="s">
        <v>839</v>
      </c>
      <c r="K1405" s="894" t="s">
        <v>1025</v>
      </c>
      <c r="L1405" s="894" t="s">
        <v>958</v>
      </c>
      <c r="M1405" s="894" t="s">
        <v>6279</v>
      </c>
      <c r="N1405" s="894" t="s">
        <v>6733</v>
      </c>
      <c r="O1405" s="894" t="s">
        <v>6734</v>
      </c>
      <c r="P1405" s="894" t="s">
        <v>6735</v>
      </c>
      <c r="Q1405" s="894" t="s">
        <v>6736</v>
      </c>
      <c r="R1405" s="894" t="s">
        <v>6531</v>
      </c>
      <c r="S1405" s="894" t="s">
        <v>779</v>
      </c>
      <c r="T1405" s="894" t="s">
        <v>780</v>
      </c>
      <c r="U1405" s="894" t="s">
        <v>781</v>
      </c>
      <c r="V1405" s="894" t="s">
        <v>951</v>
      </c>
      <c r="W1405" s="894" t="s">
        <v>6732</v>
      </c>
      <c r="X1405" s="894" t="s">
        <v>6737</v>
      </c>
      <c r="AA1405" s="894" t="s">
        <v>1029</v>
      </c>
    </row>
    <row r="1406" hidden="1" spans="1:27">
      <c r="A1406" s="894" t="s">
        <v>6738</v>
      </c>
      <c r="B1406" s="894" t="s">
        <v>6739</v>
      </c>
      <c r="C1406" s="894" t="s">
        <v>6740</v>
      </c>
      <c r="D1406" s="894" t="s">
        <v>6741</v>
      </c>
      <c r="E1406" s="351">
        <v>14883891.87</v>
      </c>
      <c r="F1406" s="351">
        <v>2651597.23</v>
      </c>
      <c r="G1406" s="351">
        <v>12232294.64</v>
      </c>
      <c r="H1406" s="351">
        <v>0</v>
      </c>
      <c r="I1406" s="894" t="s">
        <v>6742</v>
      </c>
      <c r="J1406" s="894" t="s">
        <v>794</v>
      </c>
      <c r="K1406" s="894" t="s">
        <v>795</v>
      </c>
      <c r="L1406" s="894" t="s">
        <v>958</v>
      </c>
      <c r="M1406" s="894" t="s">
        <v>958</v>
      </c>
      <c r="O1406" s="894" t="s">
        <v>6743</v>
      </c>
      <c r="P1406" s="894" t="s">
        <v>6744</v>
      </c>
      <c r="Q1406" s="894" t="s">
        <v>6745</v>
      </c>
      <c r="R1406" s="894" t="s">
        <v>1952</v>
      </c>
      <c r="S1406" s="894" t="s">
        <v>779</v>
      </c>
      <c r="T1406" s="894" t="s">
        <v>780</v>
      </c>
      <c r="U1406" s="894" t="s">
        <v>877</v>
      </c>
      <c r="V1406" s="894" t="s">
        <v>951</v>
      </c>
      <c r="W1406" s="894" t="s">
        <v>5742</v>
      </c>
      <c r="AA1406" s="894" t="s">
        <v>801</v>
      </c>
    </row>
    <row r="1407" spans="1:27">
      <c r="A1407" s="894" t="s">
        <v>6746</v>
      </c>
      <c r="B1407" s="894" t="s">
        <v>6747</v>
      </c>
      <c r="C1407" s="894" t="s">
        <v>3949</v>
      </c>
      <c r="D1407" s="894" t="s">
        <v>4726</v>
      </c>
      <c r="E1407" s="351">
        <v>44444.44</v>
      </c>
      <c r="F1407" s="351">
        <v>39999.6</v>
      </c>
      <c r="G1407" s="351">
        <v>4444.84</v>
      </c>
      <c r="H1407" s="351">
        <v>0</v>
      </c>
      <c r="I1407" s="894" t="s">
        <v>6748</v>
      </c>
      <c r="J1407" s="894" t="s">
        <v>839</v>
      </c>
      <c r="K1407" s="894" t="s">
        <v>1025</v>
      </c>
      <c r="L1407" s="894" t="s">
        <v>958</v>
      </c>
      <c r="M1407" s="894" t="s">
        <v>6749</v>
      </c>
      <c r="N1407" s="894" t="s">
        <v>5104</v>
      </c>
      <c r="O1407" s="894" t="s">
        <v>4530</v>
      </c>
      <c r="P1407" s="894" t="s">
        <v>6431</v>
      </c>
      <c r="Q1407" s="894" t="s">
        <v>5067</v>
      </c>
      <c r="R1407" s="894" t="s">
        <v>1310</v>
      </c>
      <c r="S1407" s="894" t="s">
        <v>779</v>
      </c>
      <c r="T1407" s="894" t="s">
        <v>780</v>
      </c>
      <c r="U1407" s="894" t="s">
        <v>781</v>
      </c>
      <c r="V1407" s="894" t="s">
        <v>951</v>
      </c>
      <c r="W1407" s="894" t="s">
        <v>6748</v>
      </c>
      <c r="X1407" s="894" t="s">
        <v>6750</v>
      </c>
      <c r="AA1407" s="894" t="s">
        <v>1029</v>
      </c>
    </row>
    <row r="1408" spans="1:27">
      <c r="A1408" s="894" t="s">
        <v>6751</v>
      </c>
      <c r="B1408" s="894" t="s">
        <v>6752</v>
      </c>
      <c r="C1408" s="894" t="s">
        <v>3949</v>
      </c>
      <c r="D1408" s="894" t="s">
        <v>4726</v>
      </c>
      <c r="E1408" s="351">
        <v>44444.45</v>
      </c>
      <c r="F1408" s="351">
        <v>39999.6</v>
      </c>
      <c r="G1408" s="351">
        <v>4444.85</v>
      </c>
      <c r="H1408" s="351">
        <v>0</v>
      </c>
      <c r="I1408" s="894" t="s">
        <v>6748</v>
      </c>
      <c r="J1408" s="894" t="s">
        <v>839</v>
      </c>
      <c r="K1408" s="894" t="s">
        <v>1025</v>
      </c>
      <c r="L1408" s="894" t="s">
        <v>958</v>
      </c>
      <c r="M1408" s="894" t="s">
        <v>6749</v>
      </c>
      <c r="N1408" s="894" t="s">
        <v>5104</v>
      </c>
      <c r="O1408" s="894" t="s">
        <v>4530</v>
      </c>
      <c r="P1408" s="894" t="s">
        <v>6431</v>
      </c>
      <c r="Q1408" s="894" t="s">
        <v>5067</v>
      </c>
      <c r="R1408" s="894" t="s">
        <v>1310</v>
      </c>
      <c r="S1408" s="894" t="s">
        <v>779</v>
      </c>
      <c r="T1408" s="894" t="s">
        <v>780</v>
      </c>
      <c r="U1408" s="894" t="s">
        <v>781</v>
      </c>
      <c r="V1408" s="894" t="s">
        <v>951</v>
      </c>
      <c r="W1408" s="894" t="s">
        <v>6748</v>
      </c>
      <c r="X1408" s="894" t="s">
        <v>6750</v>
      </c>
      <c r="AA1408" s="894" t="s">
        <v>1029</v>
      </c>
    </row>
    <row r="1409" spans="1:27">
      <c r="A1409" s="894" t="s">
        <v>6753</v>
      </c>
      <c r="B1409" s="894" t="s">
        <v>6754</v>
      </c>
      <c r="C1409" s="894" t="s">
        <v>3949</v>
      </c>
      <c r="D1409" s="894" t="s">
        <v>4726</v>
      </c>
      <c r="E1409" s="351">
        <v>44444.44</v>
      </c>
      <c r="F1409" s="351">
        <v>39999.6</v>
      </c>
      <c r="G1409" s="351">
        <v>4444.84</v>
      </c>
      <c r="H1409" s="351">
        <v>0</v>
      </c>
      <c r="I1409" s="894" t="s">
        <v>6748</v>
      </c>
      <c r="J1409" s="894" t="s">
        <v>839</v>
      </c>
      <c r="K1409" s="894" t="s">
        <v>1025</v>
      </c>
      <c r="L1409" s="894" t="s">
        <v>958</v>
      </c>
      <c r="M1409" s="894" t="s">
        <v>6749</v>
      </c>
      <c r="N1409" s="894" t="s">
        <v>5104</v>
      </c>
      <c r="O1409" s="894" t="s">
        <v>4530</v>
      </c>
      <c r="P1409" s="894" t="s">
        <v>6431</v>
      </c>
      <c r="Q1409" s="894" t="s">
        <v>5067</v>
      </c>
      <c r="R1409" s="894" t="s">
        <v>1310</v>
      </c>
      <c r="S1409" s="894" t="s">
        <v>779</v>
      </c>
      <c r="T1409" s="894" t="s">
        <v>780</v>
      </c>
      <c r="U1409" s="894" t="s">
        <v>781</v>
      </c>
      <c r="V1409" s="894" t="s">
        <v>951</v>
      </c>
      <c r="W1409" s="894" t="s">
        <v>6748</v>
      </c>
      <c r="X1409" s="894" t="s">
        <v>6750</v>
      </c>
      <c r="AA1409" s="894" t="s">
        <v>1029</v>
      </c>
    </row>
    <row r="1410" spans="1:27">
      <c r="A1410" s="894" t="s">
        <v>6755</v>
      </c>
      <c r="B1410" s="894" t="s">
        <v>6756</v>
      </c>
      <c r="C1410" s="894" t="s">
        <v>6757</v>
      </c>
      <c r="D1410" s="894" t="s">
        <v>6758</v>
      </c>
      <c r="E1410" s="351">
        <v>17948.72</v>
      </c>
      <c r="F1410" s="351">
        <v>16154.1</v>
      </c>
      <c r="G1410" s="351">
        <v>724.08</v>
      </c>
      <c r="H1410" s="351">
        <v>1070.54</v>
      </c>
      <c r="I1410" s="894" t="s">
        <v>6748</v>
      </c>
      <c r="J1410" s="894" t="s">
        <v>839</v>
      </c>
      <c r="K1410" s="894" t="s">
        <v>901</v>
      </c>
      <c r="L1410" s="894" t="s">
        <v>874</v>
      </c>
      <c r="M1410" s="894" t="s">
        <v>6759</v>
      </c>
      <c r="N1410" s="894" t="s">
        <v>4868</v>
      </c>
      <c r="O1410" s="894" t="s">
        <v>6760</v>
      </c>
      <c r="P1410" s="894" t="s">
        <v>6761</v>
      </c>
      <c r="Q1410" s="894" t="s">
        <v>1884</v>
      </c>
      <c r="R1410" s="894" t="s">
        <v>1310</v>
      </c>
      <c r="S1410" s="894" t="s">
        <v>779</v>
      </c>
      <c r="T1410" s="894" t="s">
        <v>780</v>
      </c>
      <c r="U1410" s="894" t="s">
        <v>781</v>
      </c>
      <c r="V1410" s="894" t="s">
        <v>951</v>
      </c>
      <c r="W1410" s="894" t="s">
        <v>6748</v>
      </c>
      <c r="X1410" s="894" t="s">
        <v>6762</v>
      </c>
      <c r="AA1410" s="894" t="s">
        <v>904</v>
      </c>
    </row>
    <row r="1411" spans="1:27">
      <c r="A1411" s="894" t="s">
        <v>6763</v>
      </c>
      <c r="B1411" s="894" t="s">
        <v>6764</v>
      </c>
      <c r="C1411" s="894" t="s">
        <v>6757</v>
      </c>
      <c r="D1411" s="894" t="s">
        <v>6758</v>
      </c>
      <c r="E1411" s="351">
        <v>17948.72</v>
      </c>
      <c r="F1411" s="351">
        <v>16154.1</v>
      </c>
      <c r="G1411" s="351">
        <v>724.08</v>
      </c>
      <c r="H1411" s="351">
        <v>1070.54</v>
      </c>
      <c r="I1411" s="894" t="s">
        <v>6748</v>
      </c>
      <c r="J1411" s="894" t="s">
        <v>839</v>
      </c>
      <c r="K1411" s="894" t="s">
        <v>901</v>
      </c>
      <c r="L1411" s="894" t="s">
        <v>874</v>
      </c>
      <c r="M1411" s="894" t="s">
        <v>6759</v>
      </c>
      <c r="N1411" s="894" t="s">
        <v>4868</v>
      </c>
      <c r="O1411" s="894" t="s">
        <v>6760</v>
      </c>
      <c r="P1411" s="894" t="s">
        <v>6761</v>
      </c>
      <c r="Q1411" s="894" t="s">
        <v>1884</v>
      </c>
      <c r="R1411" s="894" t="s">
        <v>1310</v>
      </c>
      <c r="S1411" s="894" t="s">
        <v>779</v>
      </c>
      <c r="T1411" s="894" t="s">
        <v>780</v>
      </c>
      <c r="U1411" s="894" t="s">
        <v>781</v>
      </c>
      <c r="V1411" s="894" t="s">
        <v>951</v>
      </c>
      <c r="W1411" s="894" t="s">
        <v>6748</v>
      </c>
      <c r="X1411" s="894" t="s">
        <v>6762</v>
      </c>
      <c r="AA1411" s="894" t="s">
        <v>904</v>
      </c>
    </row>
    <row r="1412" spans="1:27">
      <c r="A1412" s="894" t="s">
        <v>6765</v>
      </c>
      <c r="B1412" s="894" t="s">
        <v>6766</v>
      </c>
      <c r="C1412" s="894" t="s">
        <v>6767</v>
      </c>
      <c r="D1412" s="894" t="s">
        <v>6768</v>
      </c>
      <c r="E1412" s="351">
        <v>12136.75</v>
      </c>
      <c r="F1412" s="351">
        <v>10923.3</v>
      </c>
      <c r="G1412" s="351">
        <v>1213.45</v>
      </c>
      <c r="H1412" s="351">
        <v>0</v>
      </c>
      <c r="I1412" s="894" t="s">
        <v>6748</v>
      </c>
      <c r="J1412" s="894" t="s">
        <v>839</v>
      </c>
      <c r="K1412" s="894" t="s">
        <v>901</v>
      </c>
      <c r="L1412" s="894" t="s">
        <v>874</v>
      </c>
      <c r="M1412" s="894" t="s">
        <v>6769</v>
      </c>
      <c r="N1412" s="894" t="s">
        <v>6770</v>
      </c>
      <c r="O1412" s="894" t="s">
        <v>987</v>
      </c>
      <c r="P1412" s="894" t="s">
        <v>6771</v>
      </c>
      <c r="Q1412" s="894" t="s">
        <v>4198</v>
      </c>
      <c r="R1412" s="894" t="s">
        <v>1310</v>
      </c>
      <c r="S1412" s="894" t="s">
        <v>779</v>
      </c>
      <c r="T1412" s="894" t="s">
        <v>780</v>
      </c>
      <c r="U1412" s="894" t="s">
        <v>781</v>
      </c>
      <c r="V1412" s="894" t="s">
        <v>951</v>
      </c>
      <c r="W1412" s="894" t="s">
        <v>6748</v>
      </c>
      <c r="X1412" s="894" t="s">
        <v>6772</v>
      </c>
      <c r="AA1412" s="894" t="s">
        <v>904</v>
      </c>
    </row>
    <row r="1413" spans="1:27">
      <c r="A1413" s="894" t="s">
        <v>6773</v>
      </c>
      <c r="B1413" s="894" t="s">
        <v>6774</v>
      </c>
      <c r="C1413" s="894" t="s">
        <v>2254</v>
      </c>
      <c r="D1413" s="894" t="s">
        <v>6775</v>
      </c>
      <c r="E1413" s="351">
        <v>70940.17</v>
      </c>
      <c r="F1413" s="351">
        <v>63846</v>
      </c>
      <c r="G1413" s="351">
        <v>7094.17</v>
      </c>
      <c r="H1413" s="351">
        <v>0</v>
      </c>
      <c r="I1413" s="894" t="s">
        <v>6748</v>
      </c>
      <c r="J1413" s="894" t="s">
        <v>839</v>
      </c>
      <c r="K1413" s="894" t="s">
        <v>1025</v>
      </c>
      <c r="L1413" s="894" t="s">
        <v>958</v>
      </c>
      <c r="M1413" s="894" t="s">
        <v>6749</v>
      </c>
      <c r="N1413" s="894" t="s">
        <v>6695</v>
      </c>
      <c r="O1413" s="894" t="s">
        <v>6776</v>
      </c>
      <c r="P1413" s="894" t="s">
        <v>6777</v>
      </c>
      <c r="Q1413" s="894" t="s">
        <v>6778</v>
      </c>
      <c r="R1413" s="894" t="s">
        <v>1310</v>
      </c>
      <c r="S1413" s="894" t="s">
        <v>779</v>
      </c>
      <c r="T1413" s="894" t="s">
        <v>780</v>
      </c>
      <c r="U1413" s="894" t="s">
        <v>781</v>
      </c>
      <c r="V1413" s="894" t="s">
        <v>951</v>
      </c>
      <c r="W1413" s="894" t="s">
        <v>6748</v>
      </c>
      <c r="X1413" s="894" t="s">
        <v>5308</v>
      </c>
      <c r="AA1413" s="894" t="s">
        <v>1029</v>
      </c>
    </row>
    <row r="1414" spans="1:27">
      <c r="A1414" s="894" t="s">
        <v>6779</v>
      </c>
      <c r="B1414" s="894" t="s">
        <v>6780</v>
      </c>
      <c r="C1414" s="894" t="s">
        <v>2254</v>
      </c>
      <c r="D1414" s="894" t="s">
        <v>6775</v>
      </c>
      <c r="E1414" s="351">
        <v>70940.17</v>
      </c>
      <c r="F1414" s="351">
        <v>63846</v>
      </c>
      <c r="G1414" s="351">
        <v>7094.17</v>
      </c>
      <c r="H1414" s="351">
        <v>0</v>
      </c>
      <c r="I1414" s="894" t="s">
        <v>6748</v>
      </c>
      <c r="J1414" s="894" t="s">
        <v>839</v>
      </c>
      <c r="K1414" s="894" t="s">
        <v>1025</v>
      </c>
      <c r="L1414" s="894" t="s">
        <v>958</v>
      </c>
      <c r="M1414" s="894" t="s">
        <v>6749</v>
      </c>
      <c r="N1414" s="894" t="s">
        <v>6695</v>
      </c>
      <c r="O1414" s="894" t="s">
        <v>6776</v>
      </c>
      <c r="P1414" s="894" t="s">
        <v>6777</v>
      </c>
      <c r="Q1414" s="894" t="s">
        <v>6778</v>
      </c>
      <c r="R1414" s="894" t="s">
        <v>1310</v>
      </c>
      <c r="S1414" s="894" t="s">
        <v>779</v>
      </c>
      <c r="T1414" s="894" t="s">
        <v>780</v>
      </c>
      <c r="U1414" s="894" t="s">
        <v>781</v>
      </c>
      <c r="V1414" s="894" t="s">
        <v>951</v>
      </c>
      <c r="W1414" s="894" t="s">
        <v>6748</v>
      </c>
      <c r="X1414" s="894" t="s">
        <v>5308</v>
      </c>
      <c r="AA1414" s="894" t="s">
        <v>1029</v>
      </c>
    </row>
    <row r="1415" spans="1:27">
      <c r="A1415" s="894" t="s">
        <v>6781</v>
      </c>
      <c r="B1415" s="894" t="s">
        <v>6782</v>
      </c>
      <c r="C1415" s="894" t="s">
        <v>2254</v>
      </c>
      <c r="D1415" s="894" t="s">
        <v>6775</v>
      </c>
      <c r="E1415" s="351">
        <v>70940.17</v>
      </c>
      <c r="F1415" s="351">
        <v>63846</v>
      </c>
      <c r="G1415" s="351">
        <v>7094.17</v>
      </c>
      <c r="H1415" s="351">
        <v>0</v>
      </c>
      <c r="I1415" s="894" t="s">
        <v>6748</v>
      </c>
      <c r="J1415" s="894" t="s">
        <v>839</v>
      </c>
      <c r="K1415" s="894" t="s">
        <v>1025</v>
      </c>
      <c r="L1415" s="894" t="s">
        <v>958</v>
      </c>
      <c r="M1415" s="894" t="s">
        <v>6362</v>
      </c>
      <c r="N1415" s="894" t="s">
        <v>6695</v>
      </c>
      <c r="O1415" s="894" t="s">
        <v>6776</v>
      </c>
      <c r="P1415" s="894" t="s">
        <v>6777</v>
      </c>
      <c r="Q1415" s="894" t="s">
        <v>6778</v>
      </c>
      <c r="R1415" s="894" t="s">
        <v>1310</v>
      </c>
      <c r="S1415" s="894" t="s">
        <v>779</v>
      </c>
      <c r="T1415" s="894" t="s">
        <v>780</v>
      </c>
      <c r="U1415" s="894" t="s">
        <v>781</v>
      </c>
      <c r="V1415" s="894" t="s">
        <v>951</v>
      </c>
      <c r="W1415" s="894" t="s">
        <v>6748</v>
      </c>
      <c r="X1415" s="894" t="s">
        <v>5308</v>
      </c>
      <c r="AA1415" s="894" t="s">
        <v>1029</v>
      </c>
    </row>
    <row r="1416" spans="1:27">
      <c r="A1416" s="894" t="s">
        <v>6783</v>
      </c>
      <c r="B1416" s="894" t="s">
        <v>6784</v>
      </c>
      <c r="C1416" s="894" t="s">
        <v>6785</v>
      </c>
      <c r="E1416" s="351">
        <v>8547.01</v>
      </c>
      <c r="F1416" s="351">
        <v>7692.3</v>
      </c>
      <c r="G1416" s="351">
        <v>854.71</v>
      </c>
      <c r="H1416" s="351">
        <v>0</v>
      </c>
      <c r="I1416" s="894" t="s">
        <v>6748</v>
      </c>
      <c r="J1416" s="894" t="s">
        <v>839</v>
      </c>
      <c r="K1416" s="894" t="s">
        <v>1025</v>
      </c>
      <c r="L1416" s="894" t="s">
        <v>958</v>
      </c>
      <c r="M1416" s="894" t="s">
        <v>6749</v>
      </c>
      <c r="N1416" s="894" t="s">
        <v>6695</v>
      </c>
      <c r="O1416" s="894" t="s">
        <v>3737</v>
      </c>
      <c r="P1416" s="894" t="s">
        <v>1508</v>
      </c>
      <c r="Q1416" s="894" t="s">
        <v>4642</v>
      </c>
      <c r="R1416" s="894" t="s">
        <v>1310</v>
      </c>
      <c r="S1416" s="894" t="s">
        <v>779</v>
      </c>
      <c r="T1416" s="894" t="s">
        <v>780</v>
      </c>
      <c r="U1416" s="894" t="s">
        <v>781</v>
      </c>
      <c r="V1416" s="894" t="s">
        <v>951</v>
      </c>
      <c r="W1416" s="894" t="s">
        <v>6748</v>
      </c>
      <c r="X1416" s="894" t="s">
        <v>5308</v>
      </c>
      <c r="AA1416" s="894" t="s">
        <v>1029</v>
      </c>
    </row>
    <row r="1417" spans="1:27">
      <c r="A1417" s="894" t="s">
        <v>6786</v>
      </c>
      <c r="B1417" s="894" t="s">
        <v>6787</v>
      </c>
      <c r="C1417" s="894" t="s">
        <v>6785</v>
      </c>
      <c r="E1417" s="351">
        <v>8547.01</v>
      </c>
      <c r="F1417" s="351">
        <v>7692.3</v>
      </c>
      <c r="G1417" s="351">
        <v>854.71</v>
      </c>
      <c r="H1417" s="351">
        <v>0</v>
      </c>
      <c r="I1417" s="894" t="s">
        <v>6748</v>
      </c>
      <c r="J1417" s="894" t="s">
        <v>839</v>
      </c>
      <c r="K1417" s="894" t="s">
        <v>1025</v>
      </c>
      <c r="L1417" s="894" t="s">
        <v>958</v>
      </c>
      <c r="M1417" s="894" t="s">
        <v>6362</v>
      </c>
      <c r="N1417" s="894" t="s">
        <v>6695</v>
      </c>
      <c r="O1417" s="894" t="s">
        <v>3737</v>
      </c>
      <c r="P1417" s="894" t="s">
        <v>1508</v>
      </c>
      <c r="Q1417" s="894" t="s">
        <v>4642</v>
      </c>
      <c r="R1417" s="894" t="s">
        <v>1310</v>
      </c>
      <c r="S1417" s="894" t="s">
        <v>779</v>
      </c>
      <c r="T1417" s="894" t="s">
        <v>780</v>
      </c>
      <c r="U1417" s="894" t="s">
        <v>781</v>
      </c>
      <c r="V1417" s="894" t="s">
        <v>951</v>
      </c>
      <c r="W1417" s="894" t="s">
        <v>6748</v>
      </c>
      <c r="X1417" s="894" t="s">
        <v>5308</v>
      </c>
      <c r="AA1417" s="894" t="s">
        <v>1029</v>
      </c>
    </row>
    <row r="1418" spans="1:27">
      <c r="A1418" s="894" t="s">
        <v>6788</v>
      </c>
      <c r="B1418" s="894" t="s">
        <v>6789</v>
      </c>
      <c r="C1418" s="894" t="s">
        <v>6785</v>
      </c>
      <c r="E1418" s="351">
        <v>8547.01</v>
      </c>
      <c r="F1418" s="351">
        <v>7692.3</v>
      </c>
      <c r="G1418" s="351">
        <v>854.71</v>
      </c>
      <c r="H1418" s="351">
        <v>0</v>
      </c>
      <c r="I1418" s="894" t="s">
        <v>6748</v>
      </c>
      <c r="J1418" s="894" t="s">
        <v>839</v>
      </c>
      <c r="K1418" s="894" t="s">
        <v>1025</v>
      </c>
      <c r="L1418" s="894" t="s">
        <v>958</v>
      </c>
      <c r="M1418" s="894" t="s">
        <v>6749</v>
      </c>
      <c r="N1418" s="894" t="s">
        <v>6695</v>
      </c>
      <c r="O1418" s="894" t="s">
        <v>3737</v>
      </c>
      <c r="P1418" s="894" t="s">
        <v>1508</v>
      </c>
      <c r="Q1418" s="894" t="s">
        <v>4642</v>
      </c>
      <c r="R1418" s="894" t="s">
        <v>1310</v>
      </c>
      <c r="S1418" s="894" t="s">
        <v>779</v>
      </c>
      <c r="T1418" s="894" t="s">
        <v>780</v>
      </c>
      <c r="U1418" s="894" t="s">
        <v>781</v>
      </c>
      <c r="V1418" s="894" t="s">
        <v>951</v>
      </c>
      <c r="W1418" s="894" t="s">
        <v>6748</v>
      </c>
      <c r="X1418" s="894" t="s">
        <v>5308</v>
      </c>
      <c r="AA1418" s="894" t="s">
        <v>1029</v>
      </c>
    </row>
    <row r="1419" spans="1:27">
      <c r="A1419" s="894" t="s">
        <v>6790</v>
      </c>
      <c r="B1419" s="894" t="s">
        <v>6791</v>
      </c>
      <c r="C1419" s="894" t="s">
        <v>6792</v>
      </c>
      <c r="E1419" s="351">
        <v>4273.5</v>
      </c>
      <c r="F1419" s="351">
        <v>3846.6</v>
      </c>
      <c r="G1419" s="351">
        <v>426.9</v>
      </c>
      <c r="H1419" s="351">
        <v>0</v>
      </c>
      <c r="I1419" s="894" t="s">
        <v>6748</v>
      </c>
      <c r="J1419" s="894" t="s">
        <v>839</v>
      </c>
      <c r="K1419" s="894" t="s">
        <v>1025</v>
      </c>
      <c r="L1419" s="894" t="s">
        <v>958</v>
      </c>
      <c r="M1419" s="894" t="s">
        <v>6749</v>
      </c>
      <c r="N1419" s="894" t="s">
        <v>6695</v>
      </c>
      <c r="O1419" s="894" t="s">
        <v>6112</v>
      </c>
      <c r="P1419" s="894" t="s">
        <v>6113</v>
      </c>
      <c r="Q1419" s="894" t="s">
        <v>1351</v>
      </c>
      <c r="R1419" s="894" t="s">
        <v>1310</v>
      </c>
      <c r="S1419" s="894" t="s">
        <v>779</v>
      </c>
      <c r="T1419" s="894" t="s">
        <v>780</v>
      </c>
      <c r="U1419" s="894" t="s">
        <v>781</v>
      </c>
      <c r="V1419" s="894" t="s">
        <v>951</v>
      </c>
      <c r="W1419" s="894" t="s">
        <v>6748</v>
      </c>
      <c r="X1419" s="894" t="s">
        <v>5308</v>
      </c>
      <c r="AA1419" s="894" t="s">
        <v>1029</v>
      </c>
    </row>
    <row r="1420" spans="1:27">
      <c r="A1420" s="894" t="s">
        <v>6793</v>
      </c>
      <c r="B1420" s="894" t="s">
        <v>6794</v>
      </c>
      <c r="C1420" s="894" t="s">
        <v>6792</v>
      </c>
      <c r="E1420" s="351">
        <v>4273.51</v>
      </c>
      <c r="F1420" s="351">
        <v>3846.6</v>
      </c>
      <c r="G1420" s="351">
        <v>426.91</v>
      </c>
      <c r="H1420" s="351">
        <v>0</v>
      </c>
      <c r="I1420" s="894" t="s">
        <v>6748</v>
      </c>
      <c r="J1420" s="894" t="s">
        <v>839</v>
      </c>
      <c r="K1420" s="894" t="s">
        <v>1025</v>
      </c>
      <c r="L1420" s="894" t="s">
        <v>958</v>
      </c>
      <c r="M1420" s="894" t="s">
        <v>6362</v>
      </c>
      <c r="N1420" s="894" t="s">
        <v>6695</v>
      </c>
      <c r="O1420" s="894" t="s">
        <v>6112</v>
      </c>
      <c r="P1420" s="894" t="s">
        <v>6113</v>
      </c>
      <c r="Q1420" s="894" t="s">
        <v>1351</v>
      </c>
      <c r="R1420" s="894" t="s">
        <v>1310</v>
      </c>
      <c r="S1420" s="894" t="s">
        <v>779</v>
      </c>
      <c r="T1420" s="894" t="s">
        <v>780</v>
      </c>
      <c r="U1420" s="894" t="s">
        <v>781</v>
      </c>
      <c r="V1420" s="894" t="s">
        <v>951</v>
      </c>
      <c r="W1420" s="894" t="s">
        <v>6748</v>
      </c>
      <c r="X1420" s="894" t="s">
        <v>5308</v>
      </c>
      <c r="AA1420" s="894" t="s">
        <v>1029</v>
      </c>
    </row>
    <row r="1421" spans="1:27">
      <c r="A1421" s="894" t="s">
        <v>6795</v>
      </c>
      <c r="B1421" s="894" t="s">
        <v>6796</v>
      </c>
      <c r="C1421" s="894" t="s">
        <v>6792</v>
      </c>
      <c r="E1421" s="351">
        <v>4273.5</v>
      </c>
      <c r="F1421" s="351">
        <v>3846.6</v>
      </c>
      <c r="G1421" s="351">
        <v>426.9</v>
      </c>
      <c r="H1421" s="351">
        <v>0</v>
      </c>
      <c r="I1421" s="894" t="s">
        <v>6748</v>
      </c>
      <c r="J1421" s="894" t="s">
        <v>839</v>
      </c>
      <c r="K1421" s="894" t="s">
        <v>1025</v>
      </c>
      <c r="L1421" s="894" t="s">
        <v>958</v>
      </c>
      <c r="M1421" s="894" t="s">
        <v>6749</v>
      </c>
      <c r="N1421" s="894" t="s">
        <v>6695</v>
      </c>
      <c r="O1421" s="894" t="s">
        <v>6112</v>
      </c>
      <c r="P1421" s="894" t="s">
        <v>6113</v>
      </c>
      <c r="Q1421" s="894" t="s">
        <v>1351</v>
      </c>
      <c r="R1421" s="894" t="s">
        <v>1310</v>
      </c>
      <c r="S1421" s="894" t="s">
        <v>779</v>
      </c>
      <c r="T1421" s="894" t="s">
        <v>780</v>
      </c>
      <c r="U1421" s="894" t="s">
        <v>781</v>
      </c>
      <c r="V1421" s="894" t="s">
        <v>951</v>
      </c>
      <c r="W1421" s="894" t="s">
        <v>6748</v>
      </c>
      <c r="X1421" s="894" t="s">
        <v>5308</v>
      </c>
      <c r="AA1421" s="894" t="s">
        <v>1029</v>
      </c>
    </row>
    <row r="1422" spans="1:27">
      <c r="A1422" s="894" t="s">
        <v>6797</v>
      </c>
      <c r="B1422" s="894" t="s">
        <v>6798</v>
      </c>
      <c r="C1422" s="894" t="s">
        <v>6799</v>
      </c>
      <c r="D1422" s="894" t="s">
        <v>4184</v>
      </c>
      <c r="E1422" s="351">
        <v>19658.12</v>
      </c>
      <c r="F1422" s="351">
        <v>17692.2</v>
      </c>
      <c r="G1422" s="351">
        <v>1965.92</v>
      </c>
      <c r="H1422" s="351">
        <v>0</v>
      </c>
      <c r="I1422" s="894" t="s">
        <v>6800</v>
      </c>
      <c r="J1422" s="894" t="s">
        <v>839</v>
      </c>
      <c r="K1422" s="894" t="s">
        <v>1025</v>
      </c>
      <c r="L1422" s="894" t="s">
        <v>958</v>
      </c>
      <c r="M1422" s="894" t="s">
        <v>6801</v>
      </c>
      <c r="N1422" s="894" t="s">
        <v>6802</v>
      </c>
      <c r="O1422" s="894" t="s">
        <v>6803</v>
      </c>
      <c r="P1422" s="894" t="s">
        <v>6804</v>
      </c>
      <c r="Q1422" s="894" t="s">
        <v>3222</v>
      </c>
      <c r="R1422" s="894" t="s">
        <v>1310</v>
      </c>
      <c r="S1422" s="894" t="s">
        <v>779</v>
      </c>
      <c r="T1422" s="894" t="s">
        <v>780</v>
      </c>
      <c r="U1422" s="894" t="s">
        <v>781</v>
      </c>
      <c r="V1422" s="894" t="s">
        <v>951</v>
      </c>
      <c r="W1422" s="894" t="s">
        <v>6800</v>
      </c>
      <c r="X1422" s="894" t="s">
        <v>6805</v>
      </c>
      <c r="AA1422" s="894" t="s">
        <v>1029</v>
      </c>
    </row>
    <row r="1423" spans="1:27">
      <c r="A1423" s="894" t="s">
        <v>6806</v>
      </c>
      <c r="B1423" s="894" t="s">
        <v>6807</v>
      </c>
      <c r="C1423" s="894" t="s">
        <v>6799</v>
      </c>
      <c r="D1423" s="894" t="s">
        <v>4184</v>
      </c>
      <c r="E1423" s="351">
        <v>19658.12</v>
      </c>
      <c r="F1423" s="351">
        <v>17692.2</v>
      </c>
      <c r="G1423" s="351">
        <v>1965.92</v>
      </c>
      <c r="H1423" s="351">
        <v>0</v>
      </c>
      <c r="I1423" s="894" t="s">
        <v>6800</v>
      </c>
      <c r="J1423" s="894" t="s">
        <v>839</v>
      </c>
      <c r="K1423" s="894" t="s">
        <v>1025</v>
      </c>
      <c r="L1423" s="894" t="s">
        <v>958</v>
      </c>
      <c r="M1423" s="894" t="s">
        <v>6808</v>
      </c>
      <c r="N1423" s="894" t="s">
        <v>6802</v>
      </c>
      <c r="O1423" s="894" t="s">
        <v>6803</v>
      </c>
      <c r="P1423" s="894" t="s">
        <v>6804</v>
      </c>
      <c r="Q1423" s="894" t="s">
        <v>3222</v>
      </c>
      <c r="R1423" s="894" t="s">
        <v>1310</v>
      </c>
      <c r="S1423" s="894" t="s">
        <v>779</v>
      </c>
      <c r="T1423" s="894" t="s">
        <v>780</v>
      </c>
      <c r="U1423" s="894" t="s">
        <v>781</v>
      </c>
      <c r="V1423" s="894" t="s">
        <v>951</v>
      </c>
      <c r="W1423" s="894" t="s">
        <v>6800</v>
      </c>
      <c r="X1423" s="894" t="s">
        <v>6805</v>
      </c>
      <c r="AA1423" s="894" t="s">
        <v>1029</v>
      </c>
    </row>
    <row r="1424" spans="1:27">
      <c r="A1424" s="894" t="s">
        <v>6809</v>
      </c>
      <c r="B1424" s="894" t="s">
        <v>6810</v>
      </c>
      <c r="C1424" s="894" t="s">
        <v>6799</v>
      </c>
      <c r="D1424" s="894" t="s">
        <v>4184</v>
      </c>
      <c r="E1424" s="351">
        <v>19658.12</v>
      </c>
      <c r="F1424" s="351">
        <v>17692.2</v>
      </c>
      <c r="G1424" s="351">
        <v>1965.92</v>
      </c>
      <c r="H1424" s="351">
        <v>0</v>
      </c>
      <c r="I1424" s="894" t="s">
        <v>6800</v>
      </c>
      <c r="J1424" s="894" t="s">
        <v>839</v>
      </c>
      <c r="K1424" s="894" t="s">
        <v>1025</v>
      </c>
      <c r="L1424" s="894" t="s">
        <v>958</v>
      </c>
      <c r="M1424" s="894" t="s">
        <v>6801</v>
      </c>
      <c r="N1424" s="894" t="s">
        <v>6802</v>
      </c>
      <c r="O1424" s="894" t="s">
        <v>6803</v>
      </c>
      <c r="P1424" s="894" t="s">
        <v>6804</v>
      </c>
      <c r="Q1424" s="894" t="s">
        <v>3222</v>
      </c>
      <c r="R1424" s="894" t="s">
        <v>1310</v>
      </c>
      <c r="S1424" s="894" t="s">
        <v>779</v>
      </c>
      <c r="T1424" s="894" t="s">
        <v>780</v>
      </c>
      <c r="U1424" s="894" t="s">
        <v>781</v>
      </c>
      <c r="V1424" s="894" t="s">
        <v>951</v>
      </c>
      <c r="W1424" s="894" t="s">
        <v>6800</v>
      </c>
      <c r="X1424" s="894" t="s">
        <v>6805</v>
      </c>
      <c r="AA1424" s="894" t="s">
        <v>1029</v>
      </c>
    </row>
    <row r="1425" spans="1:27">
      <c r="A1425" s="894" t="s">
        <v>6811</v>
      </c>
      <c r="B1425" s="894" t="s">
        <v>6812</v>
      </c>
      <c r="C1425" s="894" t="s">
        <v>6813</v>
      </c>
      <c r="D1425" s="894" t="s">
        <v>6278</v>
      </c>
      <c r="E1425" s="351">
        <v>41025.64</v>
      </c>
      <c r="F1425" s="351">
        <v>36923.4</v>
      </c>
      <c r="G1425" s="351">
        <v>4102.24</v>
      </c>
      <c r="H1425" s="351">
        <v>0</v>
      </c>
      <c r="I1425" s="894" t="s">
        <v>6800</v>
      </c>
      <c r="J1425" s="894" t="s">
        <v>839</v>
      </c>
      <c r="K1425" s="894" t="s">
        <v>1025</v>
      </c>
      <c r="L1425" s="894" t="s">
        <v>958</v>
      </c>
      <c r="M1425" s="894" t="s">
        <v>6814</v>
      </c>
      <c r="N1425" s="894" t="s">
        <v>6280</v>
      </c>
      <c r="O1425" s="894" t="s">
        <v>2027</v>
      </c>
      <c r="P1425" s="894" t="s">
        <v>6815</v>
      </c>
      <c r="Q1425" s="894" t="s">
        <v>4473</v>
      </c>
      <c r="R1425" s="894" t="s">
        <v>1310</v>
      </c>
      <c r="S1425" s="894" t="s">
        <v>779</v>
      </c>
      <c r="T1425" s="894" t="s">
        <v>780</v>
      </c>
      <c r="U1425" s="894" t="s">
        <v>781</v>
      </c>
      <c r="V1425" s="894" t="s">
        <v>951</v>
      </c>
      <c r="W1425" s="894" t="s">
        <v>6800</v>
      </c>
      <c r="X1425" s="894" t="s">
        <v>6816</v>
      </c>
      <c r="AA1425" s="894" t="s">
        <v>1029</v>
      </c>
    </row>
    <row r="1426" spans="1:27">
      <c r="A1426" s="894" t="s">
        <v>6817</v>
      </c>
      <c r="B1426" s="894" t="s">
        <v>6818</v>
      </c>
      <c r="C1426" s="894" t="s">
        <v>6819</v>
      </c>
      <c r="D1426" s="894" t="s">
        <v>6820</v>
      </c>
      <c r="E1426" s="351">
        <v>136752.14</v>
      </c>
      <c r="F1426" s="351">
        <v>123076.8</v>
      </c>
      <c r="G1426" s="351">
        <v>13675.34</v>
      </c>
      <c r="H1426" s="351">
        <v>0</v>
      </c>
      <c r="I1426" s="894" t="s">
        <v>6800</v>
      </c>
      <c r="J1426" s="894" t="s">
        <v>839</v>
      </c>
      <c r="K1426" s="894" t="s">
        <v>1025</v>
      </c>
      <c r="L1426" s="894" t="s">
        <v>958</v>
      </c>
      <c r="M1426" s="894" t="s">
        <v>6801</v>
      </c>
      <c r="N1426" s="894" t="s">
        <v>6280</v>
      </c>
      <c r="O1426" s="894" t="s">
        <v>3454</v>
      </c>
      <c r="P1426" s="894" t="s">
        <v>6821</v>
      </c>
      <c r="Q1426" s="894" t="s">
        <v>6822</v>
      </c>
      <c r="R1426" s="894" t="s">
        <v>1310</v>
      </c>
      <c r="S1426" s="894" t="s">
        <v>779</v>
      </c>
      <c r="T1426" s="894" t="s">
        <v>780</v>
      </c>
      <c r="U1426" s="894" t="s">
        <v>781</v>
      </c>
      <c r="V1426" s="894" t="s">
        <v>951</v>
      </c>
      <c r="W1426" s="894" t="s">
        <v>6800</v>
      </c>
      <c r="X1426" s="894" t="s">
        <v>6816</v>
      </c>
      <c r="AA1426" s="894" t="s">
        <v>1029</v>
      </c>
    </row>
    <row r="1427" spans="1:27">
      <c r="A1427" s="894" t="s">
        <v>6823</v>
      </c>
      <c r="B1427" s="894" t="s">
        <v>6824</v>
      </c>
      <c r="C1427" s="894" t="s">
        <v>2254</v>
      </c>
      <c r="D1427" s="894" t="s">
        <v>6775</v>
      </c>
      <c r="E1427" s="351">
        <v>41025.64</v>
      </c>
      <c r="F1427" s="351">
        <v>36923.4</v>
      </c>
      <c r="G1427" s="351">
        <v>4102.24</v>
      </c>
      <c r="H1427" s="351">
        <v>0</v>
      </c>
      <c r="I1427" s="894" t="s">
        <v>6800</v>
      </c>
      <c r="J1427" s="894" t="s">
        <v>839</v>
      </c>
      <c r="K1427" s="894" t="s">
        <v>1025</v>
      </c>
      <c r="L1427" s="894" t="s">
        <v>958</v>
      </c>
      <c r="M1427" s="894" t="s">
        <v>6808</v>
      </c>
      <c r="N1427" s="894" t="s">
        <v>6280</v>
      </c>
      <c r="O1427" s="894" t="s">
        <v>2027</v>
      </c>
      <c r="P1427" s="894" t="s">
        <v>6815</v>
      </c>
      <c r="Q1427" s="894" t="s">
        <v>4473</v>
      </c>
      <c r="R1427" s="894" t="s">
        <v>1310</v>
      </c>
      <c r="S1427" s="894" t="s">
        <v>779</v>
      </c>
      <c r="T1427" s="894" t="s">
        <v>780</v>
      </c>
      <c r="U1427" s="894" t="s">
        <v>781</v>
      </c>
      <c r="V1427" s="894" t="s">
        <v>951</v>
      </c>
      <c r="W1427" s="894" t="s">
        <v>6800</v>
      </c>
      <c r="X1427" s="894" t="s">
        <v>6816</v>
      </c>
      <c r="AA1427" s="894" t="s">
        <v>1029</v>
      </c>
    </row>
    <row r="1428" spans="1:27">
      <c r="A1428" s="894" t="s">
        <v>6825</v>
      </c>
      <c r="B1428" s="894" t="s">
        <v>6826</v>
      </c>
      <c r="C1428" s="894" t="s">
        <v>2254</v>
      </c>
      <c r="D1428" s="894" t="s">
        <v>6775</v>
      </c>
      <c r="E1428" s="351">
        <v>41025.64</v>
      </c>
      <c r="F1428" s="351">
        <v>36923.4</v>
      </c>
      <c r="G1428" s="351">
        <v>4102.24</v>
      </c>
      <c r="H1428" s="351">
        <v>0</v>
      </c>
      <c r="I1428" s="894" t="s">
        <v>6800</v>
      </c>
      <c r="J1428" s="894" t="s">
        <v>839</v>
      </c>
      <c r="K1428" s="894" t="s">
        <v>1025</v>
      </c>
      <c r="L1428" s="894" t="s">
        <v>958</v>
      </c>
      <c r="M1428" s="894" t="s">
        <v>6808</v>
      </c>
      <c r="N1428" s="894" t="s">
        <v>6280</v>
      </c>
      <c r="O1428" s="894" t="s">
        <v>2027</v>
      </c>
      <c r="P1428" s="894" t="s">
        <v>6815</v>
      </c>
      <c r="Q1428" s="894" t="s">
        <v>4473</v>
      </c>
      <c r="R1428" s="894" t="s">
        <v>1310</v>
      </c>
      <c r="S1428" s="894" t="s">
        <v>779</v>
      </c>
      <c r="T1428" s="894" t="s">
        <v>780</v>
      </c>
      <c r="U1428" s="894" t="s">
        <v>781</v>
      </c>
      <c r="V1428" s="894" t="s">
        <v>951</v>
      </c>
      <c r="W1428" s="894" t="s">
        <v>6800</v>
      </c>
      <c r="X1428" s="894" t="s">
        <v>6816</v>
      </c>
      <c r="AA1428" s="894" t="s">
        <v>1029</v>
      </c>
    </row>
    <row r="1429" spans="1:27">
      <c r="A1429" s="894" t="s">
        <v>6827</v>
      </c>
      <c r="B1429" s="894" t="s">
        <v>6828</v>
      </c>
      <c r="C1429" s="894" t="s">
        <v>6829</v>
      </c>
      <c r="D1429" s="894" t="s">
        <v>6830</v>
      </c>
      <c r="E1429" s="351">
        <v>81196.58</v>
      </c>
      <c r="F1429" s="351">
        <v>73077.3</v>
      </c>
      <c r="G1429" s="351">
        <v>8119.28</v>
      </c>
      <c r="H1429" s="351">
        <v>0</v>
      </c>
      <c r="I1429" s="894" t="s">
        <v>6800</v>
      </c>
      <c r="J1429" s="894" t="s">
        <v>839</v>
      </c>
      <c r="K1429" s="894" t="s">
        <v>1025</v>
      </c>
      <c r="L1429" s="894" t="s">
        <v>958</v>
      </c>
      <c r="M1429" s="894" t="s">
        <v>6801</v>
      </c>
      <c r="N1429" s="894" t="s">
        <v>6831</v>
      </c>
      <c r="O1429" s="894" t="s">
        <v>6316</v>
      </c>
      <c r="P1429" s="894" t="s">
        <v>6317</v>
      </c>
      <c r="Q1429" s="894" t="s">
        <v>6318</v>
      </c>
      <c r="R1429" s="894" t="s">
        <v>1310</v>
      </c>
      <c r="S1429" s="894" t="s">
        <v>779</v>
      </c>
      <c r="T1429" s="894" t="s">
        <v>780</v>
      </c>
      <c r="U1429" s="894" t="s">
        <v>781</v>
      </c>
      <c r="V1429" s="894" t="s">
        <v>951</v>
      </c>
      <c r="W1429" s="894" t="s">
        <v>6800</v>
      </c>
      <c r="X1429" s="894" t="s">
        <v>6832</v>
      </c>
      <c r="AA1429" s="894" t="s">
        <v>1029</v>
      </c>
    </row>
    <row r="1430" spans="1:27">
      <c r="A1430" s="894" t="s">
        <v>6833</v>
      </c>
      <c r="B1430" s="894" t="s">
        <v>6834</v>
      </c>
      <c r="C1430" s="894" t="s">
        <v>6829</v>
      </c>
      <c r="D1430" s="894" t="s">
        <v>6830</v>
      </c>
      <c r="E1430" s="351">
        <v>81196.58</v>
      </c>
      <c r="F1430" s="351">
        <v>73077.3</v>
      </c>
      <c r="G1430" s="351">
        <v>8119.28</v>
      </c>
      <c r="H1430" s="351">
        <v>0</v>
      </c>
      <c r="I1430" s="894" t="s">
        <v>6800</v>
      </c>
      <c r="J1430" s="894" t="s">
        <v>839</v>
      </c>
      <c r="K1430" s="894" t="s">
        <v>1025</v>
      </c>
      <c r="L1430" s="894" t="s">
        <v>958</v>
      </c>
      <c r="M1430" s="894" t="s">
        <v>6808</v>
      </c>
      <c r="N1430" s="894" t="s">
        <v>6831</v>
      </c>
      <c r="O1430" s="894" t="s">
        <v>6316</v>
      </c>
      <c r="P1430" s="894" t="s">
        <v>6317</v>
      </c>
      <c r="Q1430" s="894" t="s">
        <v>6318</v>
      </c>
      <c r="R1430" s="894" t="s">
        <v>1310</v>
      </c>
      <c r="S1430" s="894" t="s">
        <v>779</v>
      </c>
      <c r="T1430" s="894" t="s">
        <v>780</v>
      </c>
      <c r="U1430" s="894" t="s">
        <v>781</v>
      </c>
      <c r="V1430" s="894" t="s">
        <v>951</v>
      </c>
      <c r="W1430" s="894" t="s">
        <v>6800</v>
      </c>
      <c r="X1430" s="894" t="s">
        <v>5909</v>
      </c>
      <c r="AA1430" s="894" t="s">
        <v>1029</v>
      </c>
    </row>
    <row r="1431" spans="1:27">
      <c r="A1431" s="894" t="s">
        <v>6835</v>
      </c>
      <c r="B1431" s="894" t="s">
        <v>6836</v>
      </c>
      <c r="C1431" s="894" t="s">
        <v>6829</v>
      </c>
      <c r="D1431" s="894" t="s">
        <v>6830</v>
      </c>
      <c r="E1431" s="351">
        <v>82051.28</v>
      </c>
      <c r="F1431" s="351">
        <v>73845.9</v>
      </c>
      <c r="G1431" s="351">
        <v>8205.38</v>
      </c>
      <c r="H1431" s="351">
        <v>0</v>
      </c>
      <c r="I1431" s="894" t="s">
        <v>6800</v>
      </c>
      <c r="J1431" s="894" t="s">
        <v>839</v>
      </c>
      <c r="K1431" s="894" t="s">
        <v>1025</v>
      </c>
      <c r="L1431" s="894" t="s">
        <v>958</v>
      </c>
      <c r="M1431" s="894" t="s">
        <v>6801</v>
      </c>
      <c r="N1431" s="894" t="s">
        <v>6831</v>
      </c>
      <c r="O1431" s="894" t="s">
        <v>1504</v>
      </c>
      <c r="P1431" s="894" t="s">
        <v>6837</v>
      </c>
      <c r="Q1431" s="894" t="s">
        <v>6838</v>
      </c>
      <c r="R1431" s="894" t="s">
        <v>1310</v>
      </c>
      <c r="S1431" s="894" t="s">
        <v>779</v>
      </c>
      <c r="T1431" s="894" t="s">
        <v>780</v>
      </c>
      <c r="U1431" s="894" t="s">
        <v>781</v>
      </c>
      <c r="V1431" s="894" t="s">
        <v>951</v>
      </c>
      <c r="W1431" s="894" t="s">
        <v>6800</v>
      </c>
      <c r="X1431" s="894" t="s">
        <v>6839</v>
      </c>
      <c r="AA1431" s="894" t="s">
        <v>1029</v>
      </c>
    </row>
    <row r="1432" spans="1:27">
      <c r="A1432" s="894" t="s">
        <v>6840</v>
      </c>
      <c r="B1432" s="894" t="s">
        <v>6841</v>
      </c>
      <c r="C1432" s="894" t="s">
        <v>6829</v>
      </c>
      <c r="D1432" s="894" t="s">
        <v>6830</v>
      </c>
      <c r="E1432" s="351">
        <v>82051.28</v>
      </c>
      <c r="F1432" s="351">
        <v>73845.9</v>
      </c>
      <c r="G1432" s="351">
        <v>8205.38</v>
      </c>
      <c r="H1432" s="351">
        <v>0</v>
      </c>
      <c r="I1432" s="894" t="s">
        <v>6800</v>
      </c>
      <c r="J1432" s="894" t="s">
        <v>839</v>
      </c>
      <c r="K1432" s="894" t="s">
        <v>1025</v>
      </c>
      <c r="L1432" s="894" t="s">
        <v>958</v>
      </c>
      <c r="M1432" s="894" t="s">
        <v>6801</v>
      </c>
      <c r="N1432" s="894" t="s">
        <v>6831</v>
      </c>
      <c r="O1432" s="894" t="s">
        <v>1504</v>
      </c>
      <c r="P1432" s="894" t="s">
        <v>6837</v>
      </c>
      <c r="Q1432" s="894" t="s">
        <v>6838</v>
      </c>
      <c r="R1432" s="894" t="s">
        <v>1310</v>
      </c>
      <c r="S1432" s="894" t="s">
        <v>779</v>
      </c>
      <c r="T1432" s="894" t="s">
        <v>780</v>
      </c>
      <c r="U1432" s="894" t="s">
        <v>781</v>
      </c>
      <c r="V1432" s="894" t="s">
        <v>951</v>
      </c>
      <c r="W1432" s="894" t="s">
        <v>6800</v>
      </c>
      <c r="X1432" s="894" t="s">
        <v>6839</v>
      </c>
      <c r="AA1432" s="894" t="s">
        <v>1029</v>
      </c>
    </row>
    <row r="1433" spans="1:27">
      <c r="A1433" s="894" t="s">
        <v>6842</v>
      </c>
      <c r="B1433" s="894" t="s">
        <v>6843</v>
      </c>
      <c r="C1433" s="894" t="s">
        <v>5941</v>
      </c>
      <c r="D1433" s="894" t="s">
        <v>5942</v>
      </c>
      <c r="E1433" s="351">
        <v>4581.2</v>
      </c>
      <c r="F1433" s="351">
        <v>4122.9</v>
      </c>
      <c r="G1433" s="351">
        <v>458.3</v>
      </c>
      <c r="H1433" s="351">
        <v>0</v>
      </c>
      <c r="I1433" s="894" t="s">
        <v>6844</v>
      </c>
      <c r="J1433" s="894" t="s">
        <v>839</v>
      </c>
      <c r="K1433" s="894" t="s">
        <v>901</v>
      </c>
      <c r="L1433" s="894" t="s">
        <v>874</v>
      </c>
      <c r="M1433" s="894" t="s">
        <v>6845</v>
      </c>
      <c r="N1433" s="894" t="s">
        <v>6846</v>
      </c>
      <c r="O1433" s="894" t="s">
        <v>6847</v>
      </c>
      <c r="P1433" s="894" t="s">
        <v>6848</v>
      </c>
      <c r="Q1433" s="894" t="s">
        <v>5947</v>
      </c>
      <c r="R1433" s="894" t="s">
        <v>1310</v>
      </c>
      <c r="S1433" s="894" t="s">
        <v>779</v>
      </c>
      <c r="T1433" s="894" t="s">
        <v>780</v>
      </c>
      <c r="U1433" s="894" t="s">
        <v>781</v>
      </c>
      <c r="V1433" s="894" t="s">
        <v>951</v>
      </c>
      <c r="W1433" s="894" t="s">
        <v>6844</v>
      </c>
      <c r="X1433" s="894" t="s">
        <v>5926</v>
      </c>
      <c r="AA1433" s="894" t="s">
        <v>904</v>
      </c>
    </row>
    <row r="1434" spans="1:27">
      <c r="A1434" s="894" t="s">
        <v>6849</v>
      </c>
      <c r="B1434" s="894" t="s">
        <v>6850</v>
      </c>
      <c r="C1434" s="894" t="s">
        <v>5941</v>
      </c>
      <c r="D1434" s="894" t="s">
        <v>5942</v>
      </c>
      <c r="E1434" s="351">
        <v>4581.19</v>
      </c>
      <c r="F1434" s="351">
        <v>4122.9</v>
      </c>
      <c r="G1434" s="351">
        <v>458.29</v>
      </c>
      <c r="H1434" s="351">
        <v>0</v>
      </c>
      <c r="I1434" s="894" t="s">
        <v>6844</v>
      </c>
      <c r="J1434" s="894" t="s">
        <v>839</v>
      </c>
      <c r="K1434" s="894" t="s">
        <v>901</v>
      </c>
      <c r="L1434" s="894" t="s">
        <v>874</v>
      </c>
      <c r="M1434" s="894" t="s">
        <v>6845</v>
      </c>
      <c r="N1434" s="894" t="s">
        <v>6846</v>
      </c>
      <c r="O1434" s="894" t="s">
        <v>6847</v>
      </c>
      <c r="P1434" s="894" t="s">
        <v>6848</v>
      </c>
      <c r="Q1434" s="894" t="s">
        <v>5947</v>
      </c>
      <c r="R1434" s="894" t="s">
        <v>1310</v>
      </c>
      <c r="S1434" s="894" t="s">
        <v>779</v>
      </c>
      <c r="T1434" s="894" t="s">
        <v>780</v>
      </c>
      <c r="U1434" s="894" t="s">
        <v>781</v>
      </c>
      <c r="V1434" s="894" t="s">
        <v>951</v>
      </c>
      <c r="W1434" s="894" t="s">
        <v>6844</v>
      </c>
      <c r="X1434" s="894" t="s">
        <v>5926</v>
      </c>
      <c r="AA1434" s="894" t="s">
        <v>904</v>
      </c>
    </row>
    <row r="1435" spans="1:27">
      <c r="A1435" s="894" t="s">
        <v>6851</v>
      </c>
      <c r="B1435" s="894" t="s">
        <v>6852</v>
      </c>
      <c r="C1435" s="894" t="s">
        <v>5941</v>
      </c>
      <c r="D1435" s="894" t="s">
        <v>5942</v>
      </c>
      <c r="E1435" s="351">
        <v>4230.77</v>
      </c>
      <c r="F1435" s="351">
        <v>3807.9</v>
      </c>
      <c r="G1435" s="351">
        <v>422.87</v>
      </c>
      <c r="H1435" s="351">
        <v>0</v>
      </c>
      <c r="I1435" s="894" t="s">
        <v>6844</v>
      </c>
      <c r="J1435" s="894" t="s">
        <v>839</v>
      </c>
      <c r="K1435" s="894" t="s">
        <v>1008</v>
      </c>
      <c r="L1435" s="894" t="s">
        <v>874</v>
      </c>
      <c r="M1435" s="894" t="s">
        <v>6853</v>
      </c>
      <c r="N1435" s="894" t="s">
        <v>6846</v>
      </c>
      <c r="O1435" s="894" t="s">
        <v>6854</v>
      </c>
      <c r="P1435" s="894" t="s">
        <v>6855</v>
      </c>
      <c r="Q1435" s="894" t="s">
        <v>4799</v>
      </c>
      <c r="R1435" s="894" t="s">
        <v>1310</v>
      </c>
      <c r="S1435" s="894" t="s">
        <v>779</v>
      </c>
      <c r="T1435" s="894" t="s">
        <v>780</v>
      </c>
      <c r="U1435" s="894" t="s">
        <v>781</v>
      </c>
      <c r="V1435" s="894" t="s">
        <v>951</v>
      </c>
      <c r="W1435" s="894" t="s">
        <v>6844</v>
      </c>
      <c r="X1435" s="894" t="s">
        <v>5926</v>
      </c>
      <c r="AA1435" s="894" t="s">
        <v>1012</v>
      </c>
    </row>
    <row r="1436" spans="1:27">
      <c r="A1436" s="894" t="s">
        <v>6856</v>
      </c>
      <c r="B1436" s="894" t="s">
        <v>6857</v>
      </c>
      <c r="C1436" s="894" t="s">
        <v>5941</v>
      </c>
      <c r="D1436" s="894" t="s">
        <v>5942</v>
      </c>
      <c r="E1436" s="351">
        <v>4230.77</v>
      </c>
      <c r="F1436" s="351">
        <v>3807.9</v>
      </c>
      <c r="G1436" s="351">
        <v>422.87</v>
      </c>
      <c r="H1436" s="351">
        <v>0</v>
      </c>
      <c r="I1436" s="894" t="s">
        <v>6844</v>
      </c>
      <c r="J1436" s="894" t="s">
        <v>839</v>
      </c>
      <c r="K1436" s="894" t="s">
        <v>1008</v>
      </c>
      <c r="L1436" s="894" t="s">
        <v>874</v>
      </c>
      <c r="M1436" s="894" t="s">
        <v>6853</v>
      </c>
      <c r="N1436" s="894" t="s">
        <v>6846</v>
      </c>
      <c r="O1436" s="894" t="s">
        <v>6854</v>
      </c>
      <c r="P1436" s="894" t="s">
        <v>6855</v>
      </c>
      <c r="Q1436" s="894" t="s">
        <v>4799</v>
      </c>
      <c r="R1436" s="894" t="s">
        <v>1310</v>
      </c>
      <c r="S1436" s="894" t="s">
        <v>779</v>
      </c>
      <c r="T1436" s="894" t="s">
        <v>780</v>
      </c>
      <c r="U1436" s="894" t="s">
        <v>781</v>
      </c>
      <c r="V1436" s="894" t="s">
        <v>951</v>
      </c>
      <c r="W1436" s="894" t="s">
        <v>6844</v>
      </c>
      <c r="X1436" s="894" t="s">
        <v>5926</v>
      </c>
      <c r="AA1436" s="894" t="s">
        <v>1012</v>
      </c>
    </row>
    <row r="1437" spans="1:27">
      <c r="A1437" s="894" t="s">
        <v>6858</v>
      </c>
      <c r="B1437" s="894" t="s">
        <v>6859</v>
      </c>
      <c r="C1437" s="894" t="s">
        <v>6860</v>
      </c>
      <c r="D1437" s="894" t="s">
        <v>6861</v>
      </c>
      <c r="E1437" s="351">
        <v>30769.24</v>
      </c>
      <c r="F1437" s="351">
        <v>27692.1</v>
      </c>
      <c r="G1437" s="351">
        <v>3077.14</v>
      </c>
      <c r="H1437" s="351">
        <v>0</v>
      </c>
      <c r="I1437" s="894" t="s">
        <v>6844</v>
      </c>
      <c r="J1437" s="894" t="s">
        <v>839</v>
      </c>
      <c r="K1437" s="894" t="s">
        <v>1025</v>
      </c>
      <c r="L1437" s="894" t="s">
        <v>958</v>
      </c>
      <c r="M1437" s="894" t="s">
        <v>6814</v>
      </c>
      <c r="N1437" s="894" t="s">
        <v>5674</v>
      </c>
      <c r="O1437" s="894" t="s">
        <v>1103</v>
      </c>
      <c r="P1437" s="894" t="s">
        <v>6862</v>
      </c>
      <c r="Q1437" s="894" t="s">
        <v>4352</v>
      </c>
      <c r="R1437" s="894" t="s">
        <v>1310</v>
      </c>
      <c r="S1437" s="894" t="s">
        <v>779</v>
      </c>
      <c r="T1437" s="894" t="s">
        <v>780</v>
      </c>
      <c r="U1437" s="894" t="s">
        <v>781</v>
      </c>
      <c r="V1437" s="894" t="s">
        <v>951</v>
      </c>
      <c r="W1437" s="894" t="s">
        <v>6844</v>
      </c>
      <c r="X1437" s="894" t="s">
        <v>5929</v>
      </c>
      <c r="AA1437" s="894" t="s">
        <v>1029</v>
      </c>
    </row>
    <row r="1438" spans="1:27">
      <c r="A1438" s="894" t="s">
        <v>6863</v>
      </c>
      <c r="B1438" s="894" t="s">
        <v>6864</v>
      </c>
      <c r="C1438" s="894" t="s">
        <v>6865</v>
      </c>
      <c r="D1438" s="894" t="s">
        <v>6866</v>
      </c>
      <c r="E1438" s="351">
        <v>7264.96</v>
      </c>
      <c r="F1438" s="351">
        <v>6538.5</v>
      </c>
      <c r="G1438" s="351">
        <v>726.46</v>
      </c>
      <c r="H1438" s="351">
        <v>0</v>
      </c>
      <c r="I1438" s="894" t="s">
        <v>6844</v>
      </c>
      <c r="J1438" s="894" t="s">
        <v>839</v>
      </c>
      <c r="K1438" s="894" t="s">
        <v>1025</v>
      </c>
      <c r="L1438" s="894" t="s">
        <v>958</v>
      </c>
      <c r="M1438" s="894" t="s">
        <v>5382</v>
      </c>
      <c r="N1438" s="894" t="s">
        <v>5674</v>
      </c>
      <c r="O1438" s="894" t="s">
        <v>6142</v>
      </c>
      <c r="P1438" s="894" t="s">
        <v>6143</v>
      </c>
      <c r="Q1438" s="894" t="s">
        <v>1140</v>
      </c>
      <c r="R1438" s="894" t="s">
        <v>1310</v>
      </c>
      <c r="S1438" s="894" t="s">
        <v>779</v>
      </c>
      <c r="T1438" s="894" t="s">
        <v>780</v>
      </c>
      <c r="U1438" s="894" t="s">
        <v>781</v>
      </c>
      <c r="V1438" s="894" t="s">
        <v>951</v>
      </c>
      <c r="W1438" s="894" t="s">
        <v>6844</v>
      </c>
      <c r="X1438" s="894" t="s">
        <v>6867</v>
      </c>
      <c r="AA1438" s="894" t="s">
        <v>1029</v>
      </c>
    </row>
    <row r="1439" spans="1:27">
      <c r="A1439" s="894" t="s">
        <v>6868</v>
      </c>
      <c r="B1439" s="894" t="s">
        <v>6869</v>
      </c>
      <c r="C1439" s="894" t="s">
        <v>6870</v>
      </c>
      <c r="D1439" s="894" t="s">
        <v>6871</v>
      </c>
      <c r="E1439" s="351">
        <v>2393.16</v>
      </c>
      <c r="F1439" s="351">
        <v>2153.7</v>
      </c>
      <c r="G1439" s="351">
        <v>239.46</v>
      </c>
      <c r="H1439" s="351">
        <v>0</v>
      </c>
      <c r="I1439" s="894" t="s">
        <v>6844</v>
      </c>
      <c r="J1439" s="894" t="s">
        <v>839</v>
      </c>
      <c r="K1439" s="894" t="s">
        <v>901</v>
      </c>
      <c r="L1439" s="894" t="s">
        <v>874</v>
      </c>
      <c r="M1439" s="894" t="s">
        <v>6845</v>
      </c>
      <c r="N1439" s="894" t="s">
        <v>6872</v>
      </c>
      <c r="O1439" s="894" t="s">
        <v>6873</v>
      </c>
      <c r="P1439" s="894" t="s">
        <v>6874</v>
      </c>
      <c r="Q1439" s="894" t="s">
        <v>1653</v>
      </c>
      <c r="R1439" s="894" t="s">
        <v>1310</v>
      </c>
      <c r="S1439" s="894" t="s">
        <v>779</v>
      </c>
      <c r="T1439" s="894" t="s">
        <v>780</v>
      </c>
      <c r="U1439" s="894" t="s">
        <v>781</v>
      </c>
      <c r="V1439" s="894" t="s">
        <v>951</v>
      </c>
      <c r="W1439" s="894" t="s">
        <v>6844</v>
      </c>
      <c r="X1439" s="894" t="s">
        <v>5948</v>
      </c>
      <c r="AA1439" s="894" t="s">
        <v>904</v>
      </c>
    </row>
    <row r="1440" spans="1:27">
      <c r="A1440" s="894" t="s">
        <v>6875</v>
      </c>
      <c r="B1440" s="894" t="s">
        <v>6876</v>
      </c>
      <c r="C1440" s="894" t="s">
        <v>6877</v>
      </c>
      <c r="E1440" s="351">
        <v>11965.81</v>
      </c>
      <c r="F1440" s="351">
        <v>10769.4</v>
      </c>
      <c r="G1440" s="351">
        <v>1196.41</v>
      </c>
      <c r="H1440" s="351">
        <v>0</v>
      </c>
      <c r="I1440" s="894" t="s">
        <v>6844</v>
      </c>
      <c r="J1440" s="894" t="s">
        <v>839</v>
      </c>
      <c r="K1440" s="894" t="s">
        <v>2523</v>
      </c>
      <c r="L1440" s="894" t="s">
        <v>5710</v>
      </c>
      <c r="M1440" s="894" t="s">
        <v>6223</v>
      </c>
      <c r="N1440" s="894" t="s">
        <v>6878</v>
      </c>
      <c r="O1440" s="894" t="s">
        <v>1231</v>
      </c>
      <c r="P1440" s="894" t="s">
        <v>6138</v>
      </c>
      <c r="Q1440" s="894" t="s">
        <v>3060</v>
      </c>
      <c r="R1440" s="894" t="s">
        <v>1310</v>
      </c>
      <c r="S1440" s="894" t="s">
        <v>779</v>
      </c>
      <c r="T1440" s="894" t="s">
        <v>780</v>
      </c>
      <c r="U1440" s="894" t="s">
        <v>781</v>
      </c>
      <c r="V1440" s="894" t="s">
        <v>951</v>
      </c>
      <c r="W1440" s="894" t="s">
        <v>6844</v>
      </c>
      <c r="X1440" s="894" t="s">
        <v>6879</v>
      </c>
      <c r="AA1440" s="894" t="s">
        <v>2526</v>
      </c>
    </row>
    <row r="1441" spans="1:27">
      <c r="A1441" s="894" t="s">
        <v>6880</v>
      </c>
      <c r="B1441" s="894" t="s">
        <v>6881</v>
      </c>
      <c r="C1441" s="894" t="s">
        <v>6882</v>
      </c>
      <c r="D1441" s="894" t="s">
        <v>6101</v>
      </c>
      <c r="E1441" s="351">
        <v>192307.69</v>
      </c>
      <c r="F1441" s="351">
        <v>173077.19</v>
      </c>
      <c r="G1441" s="351">
        <v>19230.5</v>
      </c>
      <c r="H1441" s="351">
        <v>0</v>
      </c>
      <c r="I1441" s="894" t="s">
        <v>6844</v>
      </c>
      <c r="J1441" s="894" t="s">
        <v>839</v>
      </c>
      <c r="K1441" s="894" t="s">
        <v>1025</v>
      </c>
      <c r="L1441" s="894" t="s">
        <v>958</v>
      </c>
      <c r="M1441" s="894" t="s">
        <v>6883</v>
      </c>
      <c r="N1441" s="894" t="s">
        <v>6104</v>
      </c>
      <c r="O1441" s="894" t="s">
        <v>6105</v>
      </c>
      <c r="P1441" s="894" t="s">
        <v>6106</v>
      </c>
      <c r="Q1441" s="894" t="s">
        <v>3141</v>
      </c>
      <c r="R1441" s="894" t="s">
        <v>1310</v>
      </c>
      <c r="S1441" s="894" t="s">
        <v>779</v>
      </c>
      <c r="T1441" s="894" t="s">
        <v>780</v>
      </c>
      <c r="U1441" s="894" t="s">
        <v>877</v>
      </c>
      <c r="V1441" s="894" t="s">
        <v>951</v>
      </c>
      <c r="W1441" s="894" t="s">
        <v>6147</v>
      </c>
      <c r="AA1441" s="894" t="s">
        <v>1029</v>
      </c>
    </row>
    <row r="1442" spans="1:27">
      <c r="A1442" s="894" t="s">
        <v>6884</v>
      </c>
      <c r="B1442" s="894" t="s">
        <v>6885</v>
      </c>
      <c r="C1442" s="894" t="s">
        <v>6886</v>
      </c>
      <c r="D1442" s="894" t="s">
        <v>6111</v>
      </c>
      <c r="E1442" s="351">
        <v>4273.5</v>
      </c>
      <c r="F1442" s="351">
        <v>3846.58</v>
      </c>
      <c r="G1442" s="351">
        <v>426.92</v>
      </c>
      <c r="H1442" s="351">
        <v>0</v>
      </c>
      <c r="I1442" s="894" t="s">
        <v>6844</v>
      </c>
      <c r="J1442" s="894" t="s">
        <v>839</v>
      </c>
      <c r="K1442" s="894" t="s">
        <v>1025</v>
      </c>
      <c r="L1442" s="894" t="s">
        <v>958</v>
      </c>
      <c r="M1442" s="894" t="s">
        <v>6883</v>
      </c>
      <c r="N1442" s="894" t="s">
        <v>6104</v>
      </c>
      <c r="O1442" s="894" t="s">
        <v>6112</v>
      </c>
      <c r="P1442" s="894" t="s">
        <v>6113</v>
      </c>
      <c r="Q1442" s="894" t="s">
        <v>1351</v>
      </c>
      <c r="R1442" s="894" t="s">
        <v>1310</v>
      </c>
      <c r="S1442" s="894" t="s">
        <v>779</v>
      </c>
      <c r="T1442" s="894" t="s">
        <v>780</v>
      </c>
      <c r="U1442" s="894" t="s">
        <v>877</v>
      </c>
      <c r="V1442" s="894" t="s">
        <v>951</v>
      </c>
      <c r="W1442" s="894" t="s">
        <v>6147</v>
      </c>
      <c r="AA1442" s="894" t="s">
        <v>1029</v>
      </c>
    </row>
    <row r="1443" spans="1:27">
      <c r="A1443" s="894" t="s">
        <v>6887</v>
      </c>
      <c r="B1443" s="894" t="s">
        <v>6888</v>
      </c>
      <c r="C1443" s="894" t="s">
        <v>6889</v>
      </c>
      <c r="D1443" s="894" t="s">
        <v>6117</v>
      </c>
      <c r="E1443" s="351">
        <v>8547.01</v>
      </c>
      <c r="F1443" s="351">
        <v>7692.3</v>
      </c>
      <c r="G1443" s="351">
        <v>854.71</v>
      </c>
      <c r="H1443" s="351">
        <v>0</v>
      </c>
      <c r="I1443" s="894" t="s">
        <v>6844</v>
      </c>
      <c r="J1443" s="894" t="s">
        <v>839</v>
      </c>
      <c r="K1443" s="894" t="s">
        <v>1025</v>
      </c>
      <c r="L1443" s="894" t="s">
        <v>958</v>
      </c>
      <c r="M1443" s="894" t="s">
        <v>6883</v>
      </c>
      <c r="N1443" s="894" t="s">
        <v>6104</v>
      </c>
      <c r="O1443" s="894" t="s">
        <v>3737</v>
      </c>
      <c r="P1443" s="894" t="s">
        <v>1508</v>
      </c>
      <c r="Q1443" s="894" t="s">
        <v>4642</v>
      </c>
      <c r="R1443" s="894" t="s">
        <v>1310</v>
      </c>
      <c r="S1443" s="894" t="s">
        <v>779</v>
      </c>
      <c r="T1443" s="894" t="s">
        <v>780</v>
      </c>
      <c r="U1443" s="894" t="s">
        <v>877</v>
      </c>
      <c r="V1443" s="894" t="s">
        <v>951</v>
      </c>
      <c r="W1443" s="894" t="s">
        <v>6147</v>
      </c>
      <c r="AA1443" s="894" t="s">
        <v>1029</v>
      </c>
    </row>
    <row r="1444" spans="1:27">
      <c r="A1444" s="894" t="s">
        <v>6890</v>
      </c>
      <c r="B1444" s="894" t="s">
        <v>6891</v>
      </c>
      <c r="C1444" s="894" t="s">
        <v>6892</v>
      </c>
      <c r="D1444" s="894" t="s">
        <v>6121</v>
      </c>
      <c r="E1444" s="351">
        <v>21367.52</v>
      </c>
      <c r="F1444" s="351">
        <v>19231.18</v>
      </c>
      <c r="G1444" s="351">
        <v>2136.34</v>
      </c>
      <c r="H1444" s="351">
        <v>0</v>
      </c>
      <c r="I1444" s="894" t="s">
        <v>6844</v>
      </c>
      <c r="J1444" s="894" t="s">
        <v>839</v>
      </c>
      <c r="K1444" s="894" t="s">
        <v>1025</v>
      </c>
      <c r="L1444" s="894" t="s">
        <v>958</v>
      </c>
      <c r="M1444" s="894" t="s">
        <v>6883</v>
      </c>
      <c r="N1444" s="894" t="s">
        <v>6104</v>
      </c>
      <c r="O1444" s="894" t="s">
        <v>6122</v>
      </c>
      <c r="P1444" s="894" t="s">
        <v>6123</v>
      </c>
      <c r="Q1444" s="894" t="s">
        <v>3016</v>
      </c>
      <c r="R1444" s="894" t="s">
        <v>1310</v>
      </c>
      <c r="S1444" s="894" t="s">
        <v>779</v>
      </c>
      <c r="T1444" s="894" t="s">
        <v>780</v>
      </c>
      <c r="U1444" s="894" t="s">
        <v>877</v>
      </c>
      <c r="V1444" s="894" t="s">
        <v>951</v>
      </c>
      <c r="W1444" s="894" t="s">
        <v>6147</v>
      </c>
      <c r="AA1444" s="894" t="s">
        <v>1029</v>
      </c>
    </row>
    <row r="1445" spans="1:27">
      <c r="A1445" s="894" t="s">
        <v>6893</v>
      </c>
      <c r="B1445" s="894" t="s">
        <v>6894</v>
      </c>
      <c r="C1445" s="894" t="s">
        <v>6895</v>
      </c>
      <c r="D1445" s="894" t="s">
        <v>6131</v>
      </c>
      <c r="E1445" s="351">
        <v>7264.96</v>
      </c>
      <c r="F1445" s="351">
        <v>6538.5</v>
      </c>
      <c r="G1445" s="351">
        <v>726.46</v>
      </c>
      <c r="H1445" s="351">
        <v>0</v>
      </c>
      <c r="I1445" s="894" t="s">
        <v>6844</v>
      </c>
      <c r="J1445" s="894" t="s">
        <v>839</v>
      </c>
      <c r="K1445" s="894" t="s">
        <v>1025</v>
      </c>
      <c r="L1445" s="894" t="s">
        <v>958</v>
      </c>
      <c r="M1445" s="894" t="s">
        <v>6883</v>
      </c>
      <c r="N1445" s="894" t="s">
        <v>6104</v>
      </c>
      <c r="O1445" s="894" t="s">
        <v>6142</v>
      </c>
      <c r="P1445" s="894" t="s">
        <v>6143</v>
      </c>
      <c r="Q1445" s="894" t="s">
        <v>1140</v>
      </c>
      <c r="R1445" s="894" t="s">
        <v>1310</v>
      </c>
      <c r="S1445" s="894" t="s">
        <v>779</v>
      </c>
      <c r="T1445" s="894" t="s">
        <v>780</v>
      </c>
      <c r="U1445" s="894" t="s">
        <v>877</v>
      </c>
      <c r="V1445" s="894" t="s">
        <v>951</v>
      </c>
      <c r="W1445" s="894" t="s">
        <v>6147</v>
      </c>
      <c r="AA1445" s="894" t="s">
        <v>1029</v>
      </c>
    </row>
    <row r="1446" spans="1:27">
      <c r="A1446" s="894" t="s">
        <v>6896</v>
      </c>
      <c r="B1446" s="894" t="s">
        <v>6897</v>
      </c>
      <c r="C1446" s="894" t="s">
        <v>6898</v>
      </c>
      <c r="D1446" s="894" t="s">
        <v>6131</v>
      </c>
      <c r="E1446" s="351">
        <v>6837.61</v>
      </c>
      <c r="F1446" s="351">
        <v>6154.18</v>
      </c>
      <c r="G1446" s="351">
        <v>683.43</v>
      </c>
      <c r="H1446" s="351">
        <v>0</v>
      </c>
      <c r="I1446" s="894" t="s">
        <v>6844</v>
      </c>
      <c r="J1446" s="894" t="s">
        <v>839</v>
      </c>
      <c r="K1446" s="894" t="s">
        <v>1025</v>
      </c>
      <c r="L1446" s="894" t="s">
        <v>958</v>
      </c>
      <c r="M1446" s="894" t="s">
        <v>6883</v>
      </c>
      <c r="N1446" s="894" t="s">
        <v>6104</v>
      </c>
      <c r="O1446" s="894" t="s">
        <v>5705</v>
      </c>
      <c r="P1446" s="894" t="s">
        <v>6899</v>
      </c>
      <c r="Q1446" s="894" t="s">
        <v>1199</v>
      </c>
      <c r="R1446" s="894" t="s">
        <v>1310</v>
      </c>
      <c r="S1446" s="894" t="s">
        <v>779</v>
      </c>
      <c r="T1446" s="894" t="s">
        <v>780</v>
      </c>
      <c r="U1446" s="894" t="s">
        <v>877</v>
      </c>
      <c r="V1446" s="894" t="s">
        <v>951</v>
      </c>
      <c r="W1446" s="894" t="s">
        <v>6147</v>
      </c>
      <c r="AA1446" s="894" t="s">
        <v>1029</v>
      </c>
    </row>
    <row r="1447" spans="1:27">
      <c r="A1447" s="894" t="s">
        <v>6900</v>
      </c>
      <c r="B1447" s="894" t="s">
        <v>6901</v>
      </c>
      <c r="C1447" s="894" t="s">
        <v>6902</v>
      </c>
      <c r="D1447" s="894" t="s">
        <v>6903</v>
      </c>
      <c r="E1447" s="351">
        <v>158119.66</v>
      </c>
      <c r="F1447" s="351">
        <v>142307.99</v>
      </c>
      <c r="G1447" s="351">
        <v>15811.67</v>
      </c>
      <c r="H1447" s="351">
        <v>0</v>
      </c>
      <c r="I1447" s="894" t="s">
        <v>6844</v>
      </c>
      <c r="J1447" s="894" t="s">
        <v>839</v>
      </c>
      <c r="K1447" s="894" t="s">
        <v>1025</v>
      </c>
      <c r="L1447" s="894" t="s">
        <v>958</v>
      </c>
      <c r="M1447" s="894" t="s">
        <v>6883</v>
      </c>
      <c r="N1447" s="894" t="s">
        <v>6104</v>
      </c>
      <c r="O1447" s="894" t="s">
        <v>6904</v>
      </c>
      <c r="P1447" s="894" t="s">
        <v>6905</v>
      </c>
      <c r="Q1447" s="894" t="s">
        <v>6906</v>
      </c>
      <c r="R1447" s="894" t="s">
        <v>1310</v>
      </c>
      <c r="S1447" s="894" t="s">
        <v>779</v>
      </c>
      <c r="T1447" s="894" t="s">
        <v>780</v>
      </c>
      <c r="U1447" s="894" t="s">
        <v>877</v>
      </c>
      <c r="V1447" s="894" t="s">
        <v>951</v>
      </c>
      <c r="W1447" s="894" t="s">
        <v>6147</v>
      </c>
      <c r="AA1447" s="894" t="s">
        <v>1029</v>
      </c>
    </row>
    <row r="1448" spans="1:27">
      <c r="A1448" s="894" t="s">
        <v>6907</v>
      </c>
      <c r="B1448" s="894" t="s">
        <v>6908</v>
      </c>
      <c r="C1448" s="894" t="s">
        <v>6902</v>
      </c>
      <c r="D1448" s="894" t="s">
        <v>6903</v>
      </c>
      <c r="E1448" s="351">
        <v>158119.66</v>
      </c>
      <c r="F1448" s="351">
        <v>142307.99</v>
      </c>
      <c r="G1448" s="351">
        <v>15811.67</v>
      </c>
      <c r="H1448" s="351">
        <v>0</v>
      </c>
      <c r="I1448" s="894" t="s">
        <v>6844</v>
      </c>
      <c r="J1448" s="894" t="s">
        <v>839</v>
      </c>
      <c r="K1448" s="894" t="s">
        <v>1025</v>
      </c>
      <c r="L1448" s="894" t="s">
        <v>958</v>
      </c>
      <c r="M1448" s="894" t="s">
        <v>6883</v>
      </c>
      <c r="N1448" s="894" t="s">
        <v>6104</v>
      </c>
      <c r="O1448" s="894" t="s">
        <v>6904</v>
      </c>
      <c r="P1448" s="894" t="s">
        <v>6905</v>
      </c>
      <c r="Q1448" s="894" t="s">
        <v>6906</v>
      </c>
      <c r="R1448" s="894" t="s">
        <v>1310</v>
      </c>
      <c r="S1448" s="894" t="s">
        <v>779</v>
      </c>
      <c r="T1448" s="894" t="s">
        <v>780</v>
      </c>
      <c r="U1448" s="894" t="s">
        <v>877</v>
      </c>
      <c r="V1448" s="894" t="s">
        <v>951</v>
      </c>
      <c r="W1448" s="894" t="s">
        <v>6147</v>
      </c>
      <c r="AA1448" s="894" t="s">
        <v>1029</v>
      </c>
    </row>
    <row r="1449" spans="1:27">
      <c r="A1449" s="894" t="s">
        <v>6909</v>
      </c>
      <c r="B1449" s="894" t="s">
        <v>6910</v>
      </c>
      <c r="C1449" s="894" t="s">
        <v>6911</v>
      </c>
      <c r="D1449" s="894" t="s">
        <v>6912</v>
      </c>
      <c r="E1449" s="351">
        <v>6837.61</v>
      </c>
      <c r="F1449" s="351">
        <v>6154.18</v>
      </c>
      <c r="G1449" s="351">
        <v>683.43</v>
      </c>
      <c r="H1449" s="351">
        <v>0</v>
      </c>
      <c r="I1449" s="894" t="s">
        <v>6844</v>
      </c>
      <c r="J1449" s="894" t="s">
        <v>839</v>
      </c>
      <c r="K1449" s="894" t="s">
        <v>1025</v>
      </c>
      <c r="L1449" s="894" t="s">
        <v>958</v>
      </c>
      <c r="M1449" s="894" t="s">
        <v>6883</v>
      </c>
      <c r="N1449" s="894" t="s">
        <v>6104</v>
      </c>
      <c r="O1449" s="894" t="s">
        <v>5705</v>
      </c>
      <c r="P1449" s="894" t="s">
        <v>6899</v>
      </c>
      <c r="Q1449" s="894" t="s">
        <v>1199</v>
      </c>
      <c r="R1449" s="894" t="s">
        <v>1310</v>
      </c>
      <c r="S1449" s="894" t="s">
        <v>779</v>
      </c>
      <c r="T1449" s="894" t="s">
        <v>780</v>
      </c>
      <c r="U1449" s="894" t="s">
        <v>877</v>
      </c>
      <c r="V1449" s="894" t="s">
        <v>951</v>
      </c>
      <c r="W1449" s="894" t="s">
        <v>6147</v>
      </c>
      <c r="AA1449" s="894" t="s">
        <v>1029</v>
      </c>
    </row>
    <row r="1450" spans="1:27">
      <c r="A1450" s="894" t="s">
        <v>6913</v>
      </c>
      <c r="B1450" s="894" t="s">
        <v>6914</v>
      </c>
      <c r="C1450" s="894" t="s">
        <v>6915</v>
      </c>
      <c r="D1450" s="894" t="s">
        <v>6160</v>
      </c>
      <c r="E1450" s="351">
        <v>8547.01</v>
      </c>
      <c r="F1450" s="351">
        <v>7692.3</v>
      </c>
      <c r="G1450" s="351">
        <v>854.71</v>
      </c>
      <c r="H1450" s="351">
        <v>0</v>
      </c>
      <c r="I1450" s="894" t="s">
        <v>6844</v>
      </c>
      <c r="J1450" s="894" t="s">
        <v>839</v>
      </c>
      <c r="K1450" s="894" t="s">
        <v>1025</v>
      </c>
      <c r="L1450" s="894" t="s">
        <v>958</v>
      </c>
      <c r="M1450" s="894" t="s">
        <v>6883</v>
      </c>
      <c r="N1450" s="894" t="s">
        <v>6104</v>
      </c>
      <c r="O1450" s="894" t="s">
        <v>3737</v>
      </c>
      <c r="P1450" s="894" t="s">
        <v>1508</v>
      </c>
      <c r="Q1450" s="894" t="s">
        <v>4642</v>
      </c>
      <c r="R1450" s="894" t="s">
        <v>1310</v>
      </c>
      <c r="S1450" s="894" t="s">
        <v>779</v>
      </c>
      <c r="T1450" s="894" t="s">
        <v>780</v>
      </c>
      <c r="U1450" s="894" t="s">
        <v>877</v>
      </c>
      <c r="V1450" s="894" t="s">
        <v>951</v>
      </c>
      <c r="W1450" s="894" t="s">
        <v>6147</v>
      </c>
      <c r="AA1450" s="894" t="s">
        <v>1029</v>
      </c>
    </row>
    <row r="1451" spans="1:27">
      <c r="A1451" s="894" t="s">
        <v>6916</v>
      </c>
      <c r="B1451" s="894" t="s">
        <v>6917</v>
      </c>
      <c r="C1451" s="894" t="s">
        <v>6915</v>
      </c>
      <c r="D1451" s="894" t="s">
        <v>6160</v>
      </c>
      <c r="E1451" s="351">
        <v>8547.01</v>
      </c>
      <c r="F1451" s="351">
        <v>7692.3</v>
      </c>
      <c r="G1451" s="351">
        <v>854.71</v>
      </c>
      <c r="H1451" s="351">
        <v>0</v>
      </c>
      <c r="I1451" s="894" t="s">
        <v>6844</v>
      </c>
      <c r="J1451" s="894" t="s">
        <v>839</v>
      </c>
      <c r="K1451" s="894" t="s">
        <v>1025</v>
      </c>
      <c r="L1451" s="894" t="s">
        <v>958</v>
      </c>
      <c r="M1451" s="894" t="s">
        <v>6883</v>
      </c>
      <c r="N1451" s="894" t="s">
        <v>6104</v>
      </c>
      <c r="O1451" s="894" t="s">
        <v>3737</v>
      </c>
      <c r="P1451" s="894" t="s">
        <v>1508</v>
      </c>
      <c r="Q1451" s="894" t="s">
        <v>4642</v>
      </c>
      <c r="R1451" s="894" t="s">
        <v>1310</v>
      </c>
      <c r="S1451" s="894" t="s">
        <v>779</v>
      </c>
      <c r="T1451" s="894" t="s">
        <v>780</v>
      </c>
      <c r="U1451" s="894" t="s">
        <v>877</v>
      </c>
      <c r="V1451" s="894" t="s">
        <v>951</v>
      </c>
      <c r="W1451" s="894" t="s">
        <v>6147</v>
      </c>
      <c r="AA1451" s="894" t="s">
        <v>1029</v>
      </c>
    </row>
    <row r="1452" spans="1:27">
      <c r="A1452" s="894" t="s">
        <v>6918</v>
      </c>
      <c r="B1452" s="894" t="s">
        <v>6919</v>
      </c>
      <c r="C1452" s="894" t="s">
        <v>6920</v>
      </c>
      <c r="D1452" s="894" t="s">
        <v>6921</v>
      </c>
      <c r="E1452" s="351">
        <v>5555.56</v>
      </c>
      <c r="F1452" s="351">
        <v>5000.38</v>
      </c>
      <c r="G1452" s="351">
        <v>555.18</v>
      </c>
      <c r="H1452" s="351">
        <v>0</v>
      </c>
      <c r="I1452" s="894" t="s">
        <v>6844</v>
      </c>
      <c r="J1452" s="894" t="s">
        <v>839</v>
      </c>
      <c r="K1452" s="894" t="s">
        <v>1025</v>
      </c>
      <c r="L1452" s="894" t="s">
        <v>958</v>
      </c>
      <c r="M1452" s="894" t="s">
        <v>6883</v>
      </c>
      <c r="N1452" s="894" t="s">
        <v>6104</v>
      </c>
      <c r="O1452" s="894" t="s">
        <v>6922</v>
      </c>
      <c r="P1452" s="894" t="s">
        <v>6923</v>
      </c>
      <c r="Q1452" s="894" t="s">
        <v>4400</v>
      </c>
      <c r="R1452" s="894" t="s">
        <v>1310</v>
      </c>
      <c r="S1452" s="894" t="s">
        <v>779</v>
      </c>
      <c r="T1452" s="894" t="s">
        <v>780</v>
      </c>
      <c r="U1452" s="894" t="s">
        <v>877</v>
      </c>
      <c r="V1452" s="894" t="s">
        <v>951</v>
      </c>
      <c r="W1452" s="894" t="s">
        <v>6147</v>
      </c>
      <c r="AA1452" s="894" t="s">
        <v>1029</v>
      </c>
    </row>
    <row r="1453" spans="1:27">
      <c r="A1453" s="894" t="s">
        <v>6924</v>
      </c>
      <c r="B1453" s="894" t="s">
        <v>6925</v>
      </c>
      <c r="C1453" s="894" t="s">
        <v>6920</v>
      </c>
      <c r="D1453" s="894" t="s">
        <v>6921</v>
      </c>
      <c r="E1453" s="351">
        <v>5555.56</v>
      </c>
      <c r="F1453" s="351">
        <v>5000.38</v>
      </c>
      <c r="G1453" s="351">
        <v>555.18</v>
      </c>
      <c r="H1453" s="351">
        <v>0</v>
      </c>
      <c r="I1453" s="894" t="s">
        <v>6844</v>
      </c>
      <c r="J1453" s="894" t="s">
        <v>839</v>
      </c>
      <c r="K1453" s="894" t="s">
        <v>1025</v>
      </c>
      <c r="L1453" s="894" t="s">
        <v>958</v>
      </c>
      <c r="M1453" s="894" t="s">
        <v>6883</v>
      </c>
      <c r="N1453" s="894" t="s">
        <v>6104</v>
      </c>
      <c r="O1453" s="894" t="s">
        <v>6922</v>
      </c>
      <c r="P1453" s="894" t="s">
        <v>6923</v>
      </c>
      <c r="Q1453" s="894" t="s">
        <v>4400</v>
      </c>
      <c r="R1453" s="894" t="s">
        <v>1310</v>
      </c>
      <c r="S1453" s="894" t="s">
        <v>779</v>
      </c>
      <c r="T1453" s="894" t="s">
        <v>780</v>
      </c>
      <c r="U1453" s="894" t="s">
        <v>877</v>
      </c>
      <c r="V1453" s="894" t="s">
        <v>951</v>
      </c>
      <c r="W1453" s="894" t="s">
        <v>6147</v>
      </c>
      <c r="AA1453" s="894" t="s">
        <v>1029</v>
      </c>
    </row>
    <row r="1454" spans="1:27">
      <c r="A1454" s="894" t="s">
        <v>6926</v>
      </c>
      <c r="B1454" s="894" t="s">
        <v>6927</v>
      </c>
      <c r="C1454" s="894" t="s">
        <v>6928</v>
      </c>
      <c r="E1454" s="351">
        <v>38461.54</v>
      </c>
      <c r="F1454" s="351">
        <v>34615.78</v>
      </c>
      <c r="G1454" s="351">
        <v>3845.76</v>
      </c>
      <c r="H1454" s="351">
        <v>0</v>
      </c>
      <c r="I1454" s="894" t="s">
        <v>6844</v>
      </c>
      <c r="J1454" s="894" t="s">
        <v>839</v>
      </c>
      <c r="K1454" s="894" t="s">
        <v>1025</v>
      </c>
      <c r="L1454" s="894" t="s">
        <v>958</v>
      </c>
      <c r="M1454" s="894" t="s">
        <v>6883</v>
      </c>
      <c r="N1454" s="894" t="s">
        <v>6104</v>
      </c>
      <c r="O1454" s="894" t="s">
        <v>6929</v>
      </c>
      <c r="P1454" s="894" t="s">
        <v>6930</v>
      </c>
      <c r="Q1454" s="894" t="s">
        <v>1512</v>
      </c>
      <c r="R1454" s="894" t="s">
        <v>1310</v>
      </c>
      <c r="S1454" s="894" t="s">
        <v>779</v>
      </c>
      <c r="T1454" s="894" t="s">
        <v>780</v>
      </c>
      <c r="U1454" s="894" t="s">
        <v>877</v>
      </c>
      <c r="V1454" s="894" t="s">
        <v>951</v>
      </c>
      <c r="W1454" s="894" t="s">
        <v>6147</v>
      </c>
      <c r="AA1454" s="894" t="s">
        <v>1029</v>
      </c>
    </row>
    <row r="1455" spans="1:27">
      <c r="A1455" s="894" t="s">
        <v>6931</v>
      </c>
      <c r="B1455" s="894" t="s">
        <v>6932</v>
      </c>
      <c r="C1455" s="894" t="s">
        <v>6928</v>
      </c>
      <c r="E1455" s="351">
        <v>38461.54</v>
      </c>
      <c r="F1455" s="351">
        <v>34615.78</v>
      </c>
      <c r="G1455" s="351">
        <v>3845.76</v>
      </c>
      <c r="H1455" s="351">
        <v>0</v>
      </c>
      <c r="I1455" s="894" t="s">
        <v>6844</v>
      </c>
      <c r="J1455" s="894" t="s">
        <v>839</v>
      </c>
      <c r="K1455" s="894" t="s">
        <v>1025</v>
      </c>
      <c r="L1455" s="894" t="s">
        <v>958</v>
      </c>
      <c r="M1455" s="894" t="s">
        <v>6883</v>
      </c>
      <c r="N1455" s="894" t="s">
        <v>6104</v>
      </c>
      <c r="O1455" s="894" t="s">
        <v>6929</v>
      </c>
      <c r="P1455" s="894" t="s">
        <v>6930</v>
      </c>
      <c r="Q1455" s="894" t="s">
        <v>1512</v>
      </c>
      <c r="R1455" s="894" t="s">
        <v>1310</v>
      </c>
      <c r="S1455" s="894" t="s">
        <v>779</v>
      </c>
      <c r="T1455" s="894" t="s">
        <v>780</v>
      </c>
      <c r="U1455" s="894" t="s">
        <v>877</v>
      </c>
      <c r="V1455" s="894" t="s">
        <v>951</v>
      </c>
      <c r="W1455" s="894" t="s">
        <v>6147</v>
      </c>
      <c r="AA1455" s="894" t="s">
        <v>1029</v>
      </c>
    </row>
    <row r="1456" spans="1:27">
      <c r="A1456" s="894" t="s">
        <v>6933</v>
      </c>
      <c r="B1456" s="894" t="s">
        <v>6934</v>
      </c>
      <c r="C1456" s="894" t="s">
        <v>6935</v>
      </c>
      <c r="E1456" s="351">
        <v>19230.77</v>
      </c>
      <c r="F1456" s="351">
        <v>17307.89</v>
      </c>
      <c r="G1456" s="351">
        <v>1922.88</v>
      </c>
      <c r="H1456" s="351">
        <v>0</v>
      </c>
      <c r="I1456" s="894" t="s">
        <v>6844</v>
      </c>
      <c r="J1456" s="894" t="s">
        <v>839</v>
      </c>
      <c r="K1456" s="894" t="s">
        <v>1025</v>
      </c>
      <c r="L1456" s="894" t="s">
        <v>958</v>
      </c>
      <c r="M1456" s="894" t="s">
        <v>6883</v>
      </c>
      <c r="N1456" s="894" t="s">
        <v>6104</v>
      </c>
      <c r="O1456" s="894" t="s">
        <v>6936</v>
      </c>
      <c r="P1456" s="894" t="s">
        <v>6937</v>
      </c>
      <c r="Q1456" s="894" t="s">
        <v>6938</v>
      </c>
      <c r="R1456" s="894" t="s">
        <v>1310</v>
      </c>
      <c r="S1456" s="894" t="s">
        <v>779</v>
      </c>
      <c r="T1456" s="894" t="s">
        <v>780</v>
      </c>
      <c r="U1456" s="894" t="s">
        <v>877</v>
      </c>
      <c r="V1456" s="894" t="s">
        <v>951</v>
      </c>
      <c r="W1456" s="894" t="s">
        <v>6147</v>
      </c>
      <c r="AA1456" s="894" t="s">
        <v>1029</v>
      </c>
    </row>
    <row r="1457" spans="1:27">
      <c r="A1457" s="894" t="s">
        <v>6939</v>
      </c>
      <c r="B1457" s="894" t="s">
        <v>6940</v>
      </c>
      <c r="C1457" s="894" t="s">
        <v>6935</v>
      </c>
      <c r="E1457" s="351">
        <v>19230.77</v>
      </c>
      <c r="F1457" s="351">
        <v>17307.89</v>
      </c>
      <c r="G1457" s="351">
        <v>1922.88</v>
      </c>
      <c r="H1457" s="351">
        <v>0</v>
      </c>
      <c r="I1457" s="894" t="s">
        <v>6844</v>
      </c>
      <c r="J1457" s="894" t="s">
        <v>839</v>
      </c>
      <c r="K1457" s="894" t="s">
        <v>1025</v>
      </c>
      <c r="L1457" s="894" t="s">
        <v>958</v>
      </c>
      <c r="M1457" s="894" t="s">
        <v>6883</v>
      </c>
      <c r="N1457" s="894" t="s">
        <v>6104</v>
      </c>
      <c r="O1457" s="894" t="s">
        <v>6936</v>
      </c>
      <c r="P1457" s="894" t="s">
        <v>6937</v>
      </c>
      <c r="Q1457" s="894" t="s">
        <v>6938</v>
      </c>
      <c r="R1457" s="894" t="s">
        <v>1310</v>
      </c>
      <c r="S1457" s="894" t="s">
        <v>779</v>
      </c>
      <c r="T1457" s="894" t="s">
        <v>780</v>
      </c>
      <c r="U1457" s="894" t="s">
        <v>877</v>
      </c>
      <c r="V1457" s="894" t="s">
        <v>951</v>
      </c>
      <c r="W1457" s="894" t="s">
        <v>6147</v>
      </c>
      <c r="AA1457" s="894" t="s">
        <v>1029</v>
      </c>
    </row>
    <row r="1458" spans="1:27">
      <c r="A1458" s="894" t="s">
        <v>6941</v>
      </c>
      <c r="B1458" s="894" t="s">
        <v>6942</v>
      </c>
      <c r="C1458" s="894" t="s">
        <v>6943</v>
      </c>
      <c r="E1458" s="351">
        <v>21367.52</v>
      </c>
      <c r="F1458" s="351">
        <v>19231.18</v>
      </c>
      <c r="G1458" s="351">
        <v>2136.34</v>
      </c>
      <c r="H1458" s="351">
        <v>0</v>
      </c>
      <c r="I1458" s="894" t="s">
        <v>6844</v>
      </c>
      <c r="J1458" s="894" t="s">
        <v>839</v>
      </c>
      <c r="K1458" s="894" t="s">
        <v>1025</v>
      </c>
      <c r="L1458" s="894" t="s">
        <v>958</v>
      </c>
      <c r="M1458" s="894" t="s">
        <v>6883</v>
      </c>
      <c r="N1458" s="894" t="s">
        <v>6104</v>
      </c>
      <c r="O1458" s="894" t="s">
        <v>6122</v>
      </c>
      <c r="P1458" s="894" t="s">
        <v>6123</v>
      </c>
      <c r="Q1458" s="894" t="s">
        <v>3016</v>
      </c>
      <c r="R1458" s="894" t="s">
        <v>1310</v>
      </c>
      <c r="S1458" s="894" t="s">
        <v>779</v>
      </c>
      <c r="T1458" s="894" t="s">
        <v>780</v>
      </c>
      <c r="U1458" s="894" t="s">
        <v>877</v>
      </c>
      <c r="V1458" s="894" t="s">
        <v>951</v>
      </c>
      <c r="W1458" s="894" t="s">
        <v>6147</v>
      </c>
      <c r="AA1458" s="894" t="s">
        <v>1029</v>
      </c>
    </row>
    <row r="1459" spans="1:27">
      <c r="A1459" s="894" t="s">
        <v>6944</v>
      </c>
      <c r="B1459" s="894" t="s">
        <v>6945</v>
      </c>
      <c r="C1459" s="894" t="s">
        <v>6943</v>
      </c>
      <c r="E1459" s="351">
        <v>21367.52</v>
      </c>
      <c r="F1459" s="351">
        <v>19231.18</v>
      </c>
      <c r="G1459" s="351">
        <v>2136.34</v>
      </c>
      <c r="H1459" s="351">
        <v>0</v>
      </c>
      <c r="I1459" s="894" t="s">
        <v>6844</v>
      </c>
      <c r="J1459" s="894" t="s">
        <v>839</v>
      </c>
      <c r="K1459" s="894" t="s">
        <v>1025</v>
      </c>
      <c r="L1459" s="894" t="s">
        <v>958</v>
      </c>
      <c r="M1459" s="894" t="s">
        <v>6883</v>
      </c>
      <c r="N1459" s="894" t="s">
        <v>6104</v>
      </c>
      <c r="O1459" s="894" t="s">
        <v>6122</v>
      </c>
      <c r="P1459" s="894" t="s">
        <v>6123</v>
      </c>
      <c r="Q1459" s="894" t="s">
        <v>3016</v>
      </c>
      <c r="R1459" s="894" t="s">
        <v>1310</v>
      </c>
      <c r="S1459" s="894" t="s">
        <v>779</v>
      </c>
      <c r="T1459" s="894" t="s">
        <v>780</v>
      </c>
      <c r="U1459" s="894" t="s">
        <v>877</v>
      </c>
      <c r="V1459" s="894" t="s">
        <v>951</v>
      </c>
      <c r="W1459" s="894" t="s">
        <v>6147</v>
      </c>
      <c r="AA1459" s="894" t="s">
        <v>1029</v>
      </c>
    </row>
    <row r="1460" spans="1:27">
      <c r="A1460" s="894" t="s">
        <v>6946</v>
      </c>
      <c r="B1460" s="894" t="s">
        <v>6947</v>
      </c>
      <c r="C1460" s="894" t="s">
        <v>6948</v>
      </c>
      <c r="D1460" s="894" t="s">
        <v>6949</v>
      </c>
      <c r="E1460" s="351">
        <v>6410.26</v>
      </c>
      <c r="F1460" s="351">
        <v>5769.01</v>
      </c>
      <c r="G1460" s="351">
        <v>641.25</v>
      </c>
      <c r="H1460" s="351">
        <v>0</v>
      </c>
      <c r="I1460" s="894" t="s">
        <v>6844</v>
      </c>
      <c r="J1460" s="894" t="s">
        <v>839</v>
      </c>
      <c r="K1460" s="894" t="s">
        <v>1025</v>
      </c>
      <c r="L1460" s="894" t="s">
        <v>958</v>
      </c>
      <c r="M1460" s="894" t="s">
        <v>6883</v>
      </c>
      <c r="N1460" s="894" t="s">
        <v>6104</v>
      </c>
      <c r="O1460" s="894" t="s">
        <v>6950</v>
      </c>
      <c r="P1460" s="894" t="s">
        <v>6951</v>
      </c>
      <c r="Q1460" s="894" t="s">
        <v>2971</v>
      </c>
      <c r="R1460" s="894" t="s">
        <v>1310</v>
      </c>
      <c r="S1460" s="894" t="s">
        <v>779</v>
      </c>
      <c r="T1460" s="894" t="s">
        <v>780</v>
      </c>
      <c r="U1460" s="894" t="s">
        <v>877</v>
      </c>
      <c r="V1460" s="894" t="s">
        <v>951</v>
      </c>
      <c r="W1460" s="894" t="s">
        <v>6147</v>
      </c>
      <c r="AA1460" s="894" t="s">
        <v>1029</v>
      </c>
    </row>
    <row r="1461" spans="1:27">
      <c r="A1461" s="894" t="s">
        <v>6952</v>
      </c>
      <c r="B1461" s="894" t="s">
        <v>6953</v>
      </c>
      <c r="C1461" s="894" t="s">
        <v>6954</v>
      </c>
      <c r="D1461" s="894" t="s">
        <v>6137</v>
      </c>
      <c r="E1461" s="351">
        <v>11538.46</v>
      </c>
      <c r="F1461" s="351">
        <v>10384.22</v>
      </c>
      <c r="G1461" s="351">
        <v>1154.24</v>
      </c>
      <c r="H1461" s="351">
        <v>0</v>
      </c>
      <c r="I1461" s="894" t="s">
        <v>6844</v>
      </c>
      <c r="J1461" s="894" t="s">
        <v>839</v>
      </c>
      <c r="K1461" s="894" t="s">
        <v>1025</v>
      </c>
      <c r="L1461" s="894" t="s">
        <v>958</v>
      </c>
      <c r="M1461" s="894" t="s">
        <v>6883</v>
      </c>
      <c r="N1461" s="894" t="s">
        <v>6104</v>
      </c>
      <c r="O1461" s="894" t="s">
        <v>6166</v>
      </c>
      <c r="P1461" s="894" t="s">
        <v>6167</v>
      </c>
      <c r="Q1461" s="894" t="s">
        <v>6168</v>
      </c>
      <c r="R1461" s="894" t="s">
        <v>1310</v>
      </c>
      <c r="S1461" s="894" t="s">
        <v>779</v>
      </c>
      <c r="T1461" s="894" t="s">
        <v>780</v>
      </c>
      <c r="U1461" s="894" t="s">
        <v>877</v>
      </c>
      <c r="V1461" s="894" t="s">
        <v>951</v>
      </c>
      <c r="W1461" s="894" t="s">
        <v>6147</v>
      </c>
      <c r="AA1461" s="894" t="s">
        <v>1029</v>
      </c>
    </row>
    <row r="1462" spans="1:27">
      <c r="A1462" s="894" t="s">
        <v>6955</v>
      </c>
      <c r="B1462" s="894" t="s">
        <v>6956</v>
      </c>
      <c r="C1462" s="894" t="s">
        <v>6954</v>
      </c>
      <c r="D1462" s="894" t="s">
        <v>6137</v>
      </c>
      <c r="E1462" s="351">
        <v>11538.46</v>
      </c>
      <c r="F1462" s="351">
        <v>10384.22</v>
      </c>
      <c r="G1462" s="351">
        <v>1154.24</v>
      </c>
      <c r="H1462" s="351">
        <v>0</v>
      </c>
      <c r="I1462" s="894" t="s">
        <v>6844</v>
      </c>
      <c r="J1462" s="894" t="s">
        <v>839</v>
      </c>
      <c r="K1462" s="894" t="s">
        <v>1025</v>
      </c>
      <c r="L1462" s="894" t="s">
        <v>958</v>
      </c>
      <c r="M1462" s="894" t="s">
        <v>6883</v>
      </c>
      <c r="N1462" s="894" t="s">
        <v>6104</v>
      </c>
      <c r="O1462" s="894" t="s">
        <v>6166</v>
      </c>
      <c r="P1462" s="894" t="s">
        <v>6167</v>
      </c>
      <c r="Q1462" s="894" t="s">
        <v>6168</v>
      </c>
      <c r="R1462" s="894" t="s">
        <v>1310</v>
      </c>
      <c r="S1462" s="894" t="s">
        <v>779</v>
      </c>
      <c r="T1462" s="894" t="s">
        <v>780</v>
      </c>
      <c r="U1462" s="894" t="s">
        <v>877</v>
      </c>
      <c r="V1462" s="894" t="s">
        <v>951</v>
      </c>
      <c r="W1462" s="894" t="s">
        <v>6147</v>
      </c>
      <c r="AA1462" s="894" t="s">
        <v>1029</v>
      </c>
    </row>
    <row r="1463" spans="1:27">
      <c r="A1463" s="894" t="s">
        <v>6957</v>
      </c>
      <c r="B1463" s="894" t="s">
        <v>6958</v>
      </c>
      <c r="C1463" s="894" t="s">
        <v>6954</v>
      </c>
      <c r="D1463" s="894" t="s">
        <v>6137</v>
      </c>
      <c r="E1463" s="351">
        <v>11538.46</v>
      </c>
      <c r="F1463" s="351">
        <v>10384.22</v>
      </c>
      <c r="G1463" s="351">
        <v>1154.24</v>
      </c>
      <c r="H1463" s="351">
        <v>0</v>
      </c>
      <c r="I1463" s="894" t="s">
        <v>6844</v>
      </c>
      <c r="J1463" s="894" t="s">
        <v>839</v>
      </c>
      <c r="K1463" s="894" t="s">
        <v>1025</v>
      </c>
      <c r="L1463" s="894" t="s">
        <v>958</v>
      </c>
      <c r="M1463" s="894" t="s">
        <v>6883</v>
      </c>
      <c r="N1463" s="894" t="s">
        <v>6104</v>
      </c>
      <c r="O1463" s="894" t="s">
        <v>6166</v>
      </c>
      <c r="P1463" s="894" t="s">
        <v>6167</v>
      </c>
      <c r="Q1463" s="894" t="s">
        <v>6168</v>
      </c>
      <c r="R1463" s="894" t="s">
        <v>1310</v>
      </c>
      <c r="S1463" s="894" t="s">
        <v>779</v>
      </c>
      <c r="T1463" s="894" t="s">
        <v>780</v>
      </c>
      <c r="U1463" s="894" t="s">
        <v>877</v>
      </c>
      <c r="V1463" s="894" t="s">
        <v>951</v>
      </c>
      <c r="W1463" s="894" t="s">
        <v>6147</v>
      </c>
      <c r="AA1463" s="894" t="s">
        <v>1029</v>
      </c>
    </row>
    <row r="1464" spans="1:27">
      <c r="A1464" s="894" t="s">
        <v>6959</v>
      </c>
      <c r="B1464" s="894" t="s">
        <v>6960</v>
      </c>
      <c r="C1464" s="894" t="s">
        <v>6954</v>
      </c>
      <c r="D1464" s="894" t="s">
        <v>6137</v>
      </c>
      <c r="E1464" s="351">
        <v>11538.46</v>
      </c>
      <c r="F1464" s="351">
        <v>10384.22</v>
      </c>
      <c r="G1464" s="351">
        <v>1154.24</v>
      </c>
      <c r="H1464" s="351">
        <v>0</v>
      </c>
      <c r="I1464" s="894" t="s">
        <v>6844</v>
      </c>
      <c r="J1464" s="894" t="s">
        <v>839</v>
      </c>
      <c r="K1464" s="894" t="s">
        <v>1025</v>
      </c>
      <c r="L1464" s="894" t="s">
        <v>958</v>
      </c>
      <c r="M1464" s="894" t="s">
        <v>6883</v>
      </c>
      <c r="N1464" s="894" t="s">
        <v>6104</v>
      </c>
      <c r="O1464" s="894" t="s">
        <v>6166</v>
      </c>
      <c r="P1464" s="894" t="s">
        <v>6167</v>
      </c>
      <c r="Q1464" s="894" t="s">
        <v>6168</v>
      </c>
      <c r="R1464" s="894" t="s">
        <v>1310</v>
      </c>
      <c r="S1464" s="894" t="s">
        <v>779</v>
      </c>
      <c r="T1464" s="894" t="s">
        <v>780</v>
      </c>
      <c r="U1464" s="894" t="s">
        <v>877</v>
      </c>
      <c r="V1464" s="894" t="s">
        <v>951</v>
      </c>
      <c r="W1464" s="894" t="s">
        <v>6147</v>
      </c>
      <c r="AA1464" s="894" t="s">
        <v>1029</v>
      </c>
    </row>
    <row r="1465" spans="1:27">
      <c r="A1465" s="894" t="s">
        <v>6961</v>
      </c>
      <c r="B1465" s="894" t="s">
        <v>6962</v>
      </c>
      <c r="C1465" s="894" t="s">
        <v>6963</v>
      </c>
      <c r="D1465" s="894" t="s">
        <v>6131</v>
      </c>
      <c r="E1465" s="351">
        <v>10683.76</v>
      </c>
      <c r="F1465" s="351">
        <v>9615.59</v>
      </c>
      <c r="G1465" s="351">
        <v>1068.17</v>
      </c>
      <c r="H1465" s="351">
        <v>0</v>
      </c>
      <c r="I1465" s="894" t="s">
        <v>6844</v>
      </c>
      <c r="J1465" s="894" t="s">
        <v>839</v>
      </c>
      <c r="K1465" s="894" t="s">
        <v>1025</v>
      </c>
      <c r="L1465" s="894" t="s">
        <v>958</v>
      </c>
      <c r="M1465" s="894" t="s">
        <v>6883</v>
      </c>
      <c r="N1465" s="894" t="s">
        <v>6104</v>
      </c>
      <c r="O1465" s="894" t="s">
        <v>6161</v>
      </c>
      <c r="P1465" s="894" t="s">
        <v>6162</v>
      </c>
      <c r="Q1465" s="894" t="s">
        <v>1413</v>
      </c>
      <c r="R1465" s="894" t="s">
        <v>1310</v>
      </c>
      <c r="S1465" s="894" t="s">
        <v>779</v>
      </c>
      <c r="T1465" s="894" t="s">
        <v>780</v>
      </c>
      <c r="U1465" s="894" t="s">
        <v>877</v>
      </c>
      <c r="V1465" s="894" t="s">
        <v>951</v>
      </c>
      <c r="W1465" s="894" t="s">
        <v>6147</v>
      </c>
      <c r="AA1465" s="894" t="s">
        <v>1029</v>
      </c>
    </row>
    <row r="1466" spans="1:27">
      <c r="A1466" s="894" t="s">
        <v>6964</v>
      </c>
      <c r="B1466" s="894" t="s">
        <v>6965</v>
      </c>
      <c r="C1466" s="894" t="s">
        <v>6963</v>
      </c>
      <c r="D1466" s="894" t="s">
        <v>6131</v>
      </c>
      <c r="E1466" s="351">
        <v>10683.76</v>
      </c>
      <c r="F1466" s="351">
        <v>9615.59</v>
      </c>
      <c r="G1466" s="351">
        <v>1068.17</v>
      </c>
      <c r="H1466" s="351">
        <v>0</v>
      </c>
      <c r="I1466" s="894" t="s">
        <v>6844</v>
      </c>
      <c r="J1466" s="894" t="s">
        <v>839</v>
      </c>
      <c r="K1466" s="894" t="s">
        <v>1025</v>
      </c>
      <c r="L1466" s="894" t="s">
        <v>958</v>
      </c>
      <c r="M1466" s="894" t="s">
        <v>6883</v>
      </c>
      <c r="N1466" s="894" t="s">
        <v>6104</v>
      </c>
      <c r="O1466" s="894" t="s">
        <v>6161</v>
      </c>
      <c r="P1466" s="894" t="s">
        <v>6162</v>
      </c>
      <c r="Q1466" s="894" t="s">
        <v>1413</v>
      </c>
      <c r="R1466" s="894" t="s">
        <v>1310</v>
      </c>
      <c r="S1466" s="894" t="s">
        <v>779</v>
      </c>
      <c r="T1466" s="894" t="s">
        <v>780</v>
      </c>
      <c r="U1466" s="894" t="s">
        <v>877</v>
      </c>
      <c r="V1466" s="894" t="s">
        <v>951</v>
      </c>
      <c r="W1466" s="894" t="s">
        <v>6147</v>
      </c>
      <c r="AA1466" s="894" t="s">
        <v>1029</v>
      </c>
    </row>
    <row r="1467" spans="1:27">
      <c r="A1467" s="894" t="s">
        <v>6966</v>
      </c>
      <c r="B1467" s="894" t="s">
        <v>6967</v>
      </c>
      <c r="C1467" s="894" t="s">
        <v>6968</v>
      </c>
      <c r="D1467" s="894" t="s">
        <v>6160</v>
      </c>
      <c r="E1467" s="351">
        <v>11538.46</v>
      </c>
      <c r="F1467" s="351">
        <v>10384.22</v>
      </c>
      <c r="G1467" s="351">
        <v>1154.24</v>
      </c>
      <c r="H1467" s="351">
        <v>0</v>
      </c>
      <c r="I1467" s="894" t="s">
        <v>6844</v>
      </c>
      <c r="J1467" s="894" t="s">
        <v>839</v>
      </c>
      <c r="K1467" s="894" t="s">
        <v>1025</v>
      </c>
      <c r="L1467" s="894" t="s">
        <v>958</v>
      </c>
      <c r="M1467" s="894" t="s">
        <v>6883</v>
      </c>
      <c r="N1467" s="894" t="s">
        <v>6104</v>
      </c>
      <c r="O1467" s="894" t="s">
        <v>6166</v>
      </c>
      <c r="P1467" s="894" t="s">
        <v>6167</v>
      </c>
      <c r="Q1467" s="894" t="s">
        <v>6168</v>
      </c>
      <c r="R1467" s="894" t="s">
        <v>1310</v>
      </c>
      <c r="S1467" s="894" t="s">
        <v>779</v>
      </c>
      <c r="T1467" s="894" t="s">
        <v>780</v>
      </c>
      <c r="U1467" s="894" t="s">
        <v>877</v>
      </c>
      <c r="V1467" s="894" t="s">
        <v>951</v>
      </c>
      <c r="W1467" s="894" t="s">
        <v>6147</v>
      </c>
      <c r="AA1467" s="894" t="s">
        <v>1029</v>
      </c>
    </row>
    <row r="1468" spans="1:27">
      <c r="A1468" s="894" t="s">
        <v>6969</v>
      </c>
      <c r="B1468" s="894" t="s">
        <v>6970</v>
      </c>
      <c r="C1468" s="894" t="s">
        <v>6968</v>
      </c>
      <c r="D1468" s="894" t="s">
        <v>6160</v>
      </c>
      <c r="E1468" s="351">
        <v>11538.46</v>
      </c>
      <c r="F1468" s="351">
        <v>10384.22</v>
      </c>
      <c r="G1468" s="351">
        <v>1154.24</v>
      </c>
      <c r="H1468" s="351">
        <v>0</v>
      </c>
      <c r="I1468" s="894" t="s">
        <v>6844</v>
      </c>
      <c r="J1468" s="894" t="s">
        <v>839</v>
      </c>
      <c r="K1468" s="894" t="s">
        <v>1025</v>
      </c>
      <c r="L1468" s="894" t="s">
        <v>958</v>
      </c>
      <c r="M1468" s="894" t="s">
        <v>6883</v>
      </c>
      <c r="N1468" s="894" t="s">
        <v>6104</v>
      </c>
      <c r="O1468" s="894" t="s">
        <v>6166</v>
      </c>
      <c r="P1468" s="894" t="s">
        <v>6167</v>
      </c>
      <c r="Q1468" s="894" t="s">
        <v>6168</v>
      </c>
      <c r="R1468" s="894" t="s">
        <v>1310</v>
      </c>
      <c r="S1468" s="894" t="s">
        <v>779</v>
      </c>
      <c r="T1468" s="894" t="s">
        <v>780</v>
      </c>
      <c r="U1468" s="894" t="s">
        <v>877</v>
      </c>
      <c r="V1468" s="894" t="s">
        <v>951</v>
      </c>
      <c r="W1468" s="894" t="s">
        <v>6147</v>
      </c>
      <c r="AA1468" s="894" t="s">
        <v>1029</v>
      </c>
    </row>
    <row r="1469" spans="1:27">
      <c r="A1469" s="894" t="s">
        <v>6971</v>
      </c>
      <c r="B1469" s="894" t="s">
        <v>6972</v>
      </c>
      <c r="C1469" s="894" t="s">
        <v>6973</v>
      </c>
      <c r="D1469" s="894" t="s">
        <v>6160</v>
      </c>
      <c r="E1469" s="351">
        <v>4273.5</v>
      </c>
      <c r="F1469" s="351">
        <v>3846.58</v>
      </c>
      <c r="G1469" s="351">
        <v>426.92</v>
      </c>
      <c r="H1469" s="351">
        <v>0</v>
      </c>
      <c r="I1469" s="894" t="s">
        <v>6844</v>
      </c>
      <c r="J1469" s="894" t="s">
        <v>839</v>
      </c>
      <c r="K1469" s="894" t="s">
        <v>1025</v>
      </c>
      <c r="L1469" s="894" t="s">
        <v>958</v>
      </c>
      <c r="M1469" s="894" t="s">
        <v>6883</v>
      </c>
      <c r="N1469" s="894" t="s">
        <v>6104</v>
      </c>
      <c r="O1469" s="894" t="s">
        <v>6112</v>
      </c>
      <c r="P1469" s="894" t="s">
        <v>6113</v>
      </c>
      <c r="Q1469" s="894" t="s">
        <v>1351</v>
      </c>
      <c r="R1469" s="894" t="s">
        <v>1310</v>
      </c>
      <c r="S1469" s="894" t="s">
        <v>779</v>
      </c>
      <c r="T1469" s="894" t="s">
        <v>780</v>
      </c>
      <c r="U1469" s="894" t="s">
        <v>877</v>
      </c>
      <c r="V1469" s="894" t="s">
        <v>951</v>
      </c>
      <c r="W1469" s="894" t="s">
        <v>6147</v>
      </c>
      <c r="AA1469" s="894" t="s">
        <v>1029</v>
      </c>
    </row>
    <row r="1470" spans="1:27">
      <c r="A1470" s="894" t="s">
        <v>6974</v>
      </c>
      <c r="B1470" s="894" t="s">
        <v>6975</v>
      </c>
      <c r="C1470" s="894" t="s">
        <v>6976</v>
      </c>
      <c r="D1470" s="894" t="s">
        <v>6977</v>
      </c>
      <c r="E1470" s="351">
        <v>10256.41</v>
      </c>
      <c r="F1470" s="351">
        <v>9230.42</v>
      </c>
      <c r="G1470" s="351">
        <v>1025.99</v>
      </c>
      <c r="H1470" s="351">
        <v>0</v>
      </c>
      <c r="I1470" s="894" t="s">
        <v>6844</v>
      </c>
      <c r="J1470" s="894" t="s">
        <v>839</v>
      </c>
      <c r="K1470" s="894" t="s">
        <v>1025</v>
      </c>
      <c r="L1470" s="894" t="s">
        <v>958</v>
      </c>
      <c r="M1470" s="894" t="s">
        <v>6883</v>
      </c>
      <c r="N1470" s="894" t="s">
        <v>6104</v>
      </c>
      <c r="O1470" s="894" t="s">
        <v>1725</v>
      </c>
      <c r="P1470" s="894" t="s">
        <v>6156</v>
      </c>
      <c r="Q1470" s="894" t="s">
        <v>2027</v>
      </c>
      <c r="R1470" s="894" t="s">
        <v>1310</v>
      </c>
      <c r="S1470" s="894" t="s">
        <v>779</v>
      </c>
      <c r="T1470" s="894" t="s">
        <v>780</v>
      </c>
      <c r="U1470" s="894" t="s">
        <v>877</v>
      </c>
      <c r="V1470" s="894" t="s">
        <v>951</v>
      </c>
      <c r="W1470" s="894" t="s">
        <v>6147</v>
      </c>
      <c r="AA1470" s="894" t="s">
        <v>1029</v>
      </c>
    </row>
    <row r="1471" spans="1:27">
      <c r="A1471" s="894" t="s">
        <v>6978</v>
      </c>
      <c r="B1471" s="894" t="s">
        <v>6979</v>
      </c>
      <c r="C1471" s="894" t="s">
        <v>6976</v>
      </c>
      <c r="D1471" s="894" t="s">
        <v>6977</v>
      </c>
      <c r="E1471" s="351">
        <v>10256.41</v>
      </c>
      <c r="F1471" s="351">
        <v>9230.42</v>
      </c>
      <c r="G1471" s="351">
        <v>1025.99</v>
      </c>
      <c r="H1471" s="351">
        <v>0</v>
      </c>
      <c r="I1471" s="894" t="s">
        <v>6844</v>
      </c>
      <c r="J1471" s="894" t="s">
        <v>839</v>
      </c>
      <c r="K1471" s="894" t="s">
        <v>1025</v>
      </c>
      <c r="L1471" s="894" t="s">
        <v>958</v>
      </c>
      <c r="M1471" s="894" t="s">
        <v>6883</v>
      </c>
      <c r="N1471" s="894" t="s">
        <v>6104</v>
      </c>
      <c r="O1471" s="894" t="s">
        <v>1725</v>
      </c>
      <c r="P1471" s="894" t="s">
        <v>6156</v>
      </c>
      <c r="Q1471" s="894" t="s">
        <v>2027</v>
      </c>
      <c r="R1471" s="894" t="s">
        <v>1310</v>
      </c>
      <c r="S1471" s="894" t="s">
        <v>779</v>
      </c>
      <c r="T1471" s="894" t="s">
        <v>780</v>
      </c>
      <c r="U1471" s="894" t="s">
        <v>877</v>
      </c>
      <c r="V1471" s="894" t="s">
        <v>951</v>
      </c>
      <c r="W1471" s="894" t="s">
        <v>6147</v>
      </c>
      <c r="AA1471" s="894" t="s">
        <v>1029</v>
      </c>
    </row>
    <row r="1472" spans="1:27">
      <c r="A1472" s="894" t="s">
        <v>6980</v>
      </c>
      <c r="B1472" s="894" t="s">
        <v>6981</v>
      </c>
      <c r="C1472" s="894" t="s">
        <v>6982</v>
      </c>
      <c r="D1472" s="894" t="s">
        <v>6176</v>
      </c>
      <c r="E1472" s="351">
        <v>14529.91</v>
      </c>
      <c r="F1472" s="351">
        <v>13077</v>
      </c>
      <c r="G1472" s="351">
        <v>1452.91</v>
      </c>
      <c r="H1472" s="351">
        <v>0</v>
      </c>
      <c r="I1472" s="894" t="s">
        <v>6844</v>
      </c>
      <c r="J1472" s="894" t="s">
        <v>839</v>
      </c>
      <c r="K1472" s="894" t="s">
        <v>1025</v>
      </c>
      <c r="L1472" s="894" t="s">
        <v>958</v>
      </c>
      <c r="M1472" s="894" t="s">
        <v>6883</v>
      </c>
      <c r="N1472" s="894" t="s">
        <v>6104</v>
      </c>
      <c r="O1472" s="894" t="s">
        <v>4543</v>
      </c>
      <c r="P1472" s="894" t="s">
        <v>6177</v>
      </c>
      <c r="Q1472" s="894" t="s">
        <v>6178</v>
      </c>
      <c r="R1472" s="894" t="s">
        <v>1310</v>
      </c>
      <c r="S1472" s="894" t="s">
        <v>779</v>
      </c>
      <c r="T1472" s="894" t="s">
        <v>780</v>
      </c>
      <c r="U1472" s="894" t="s">
        <v>877</v>
      </c>
      <c r="V1472" s="894" t="s">
        <v>951</v>
      </c>
      <c r="W1472" s="894" t="s">
        <v>6147</v>
      </c>
      <c r="AA1472" s="894" t="s">
        <v>1029</v>
      </c>
    </row>
    <row r="1473" spans="1:27">
      <c r="A1473" s="894" t="s">
        <v>6983</v>
      </c>
      <c r="B1473" s="894" t="s">
        <v>6984</v>
      </c>
      <c r="C1473" s="894" t="s">
        <v>6985</v>
      </c>
      <c r="D1473" s="894" t="s">
        <v>6986</v>
      </c>
      <c r="E1473" s="351">
        <v>10256.41</v>
      </c>
      <c r="F1473" s="351">
        <v>9230.42</v>
      </c>
      <c r="G1473" s="351">
        <v>1025.99</v>
      </c>
      <c r="H1473" s="351">
        <v>0</v>
      </c>
      <c r="I1473" s="894" t="s">
        <v>6844</v>
      </c>
      <c r="J1473" s="894" t="s">
        <v>839</v>
      </c>
      <c r="K1473" s="894" t="s">
        <v>1025</v>
      </c>
      <c r="L1473" s="894" t="s">
        <v>958</v>
      </c>
      <c r="M1473" s="894" t="s">
        <v>6883</v>
      </c>
      <c r="N1473" s="894" t="s">
        <v>6104</v>
      </c>
      <c r="O1473" s="894" t="s">
        <v>1725</v>
      </c>
      <c r="P1473" s="894" t="s">
        <v>6156</v>
      </c>
      <c r="Q1473" s="894" t="s">
        <v>2027</v>
      </c>
      <c r="R1473" s="894" t="s">
        <v>1310</v>
      </c>
      <c r="S1473" s="894" t="s">
        <v>779</v>
      </c>
      <c r="T1473" s="894" t="s">
        <v>780</v>
      </c>
      <c r="U1473" s="894" t="s">
        <v>877</v>
      </c>
      <c r="V1473" s="894" t="s">
        <v>951</v>
      </c>
      <c r="W1473" s="894" t="s">
        <v>6147</v>
      </c>
      <c r="AA1473" s="894" t="s">
        <v>1029</v>
      </c>
    </row>
    <row r="1474" spans="1:27">
      <c r="A1474" s="894" t="s">
        <v>6987</v>
      </c>
      <c r="B1474" s="894" t="s">
        <v>6988</v>
      </c>
      <c r="C1474" s="894" t="s">
        <v>6989</v>
      </c>
      <c r="D1474" s="894" t="s">
        <v>6986</v>
      </c>
      <c r="E1474" s="351">
        <v>11111.11</v>
      </c>
      <c r="F1474" s="351">
        <v>9999.9</v>
      </c>
      <c r="G1474" s="351">
        <v>1111.21</v>
      </c>
      <c r="H1474" s="351">
        <v>0</v>
      </c>
      <c r="I1474" s="894" t="s">
        <v>6844</v>
      </c>
      <c r="J1474" s="894" t="s">
        <v>839</v>
      </c>
      <c r="K1474" s="894" t="s">
        <v>1025</v>
      </c>
      <c r="L1474" s="894" t="s">
        <v>958</v>
      </c>
      <c r="M1474" s="894" t="s">
        <v>6883</v>
      </c>
      <c r="N1474" s="894" t="s">
        <v>6104</v>
      </c>
      <c r="O1474" s="894" t="s">
        <v>6186</v>
      </c>
      <c r="P1474" s="894" t="s">
        <v>6187</v>
      </c>
      <c r="Q1474" s="894" t="s">
        <v>4530</v>
      </c>
      <c r="R1474" s="894" t="s">
        <v>1310</v>
      </c>
      <c r="S1474" s="894" t="s">
        <v>779</v>
      </c>
      <c r="T1474" s="894" t="s">
        <v>780</v>
      </c>
      <c r="U1474" s="894" t="s">
        <v>877</v>
      </c>
      <c r="V1474" s="894" t="s">
        <v>951</v>
      </c>
      <c r="W1474" s="894" t="s">
        <v>6147</v>
      </c>
      <c r="AA1474" s="894" t="s">
        <v>1029</v>
      </c>
    </row>
    <row r="1475" spans="1:27">
      <c r="A1475" s="894" t="s">
        <v>6990</v>
      </c>
      <c r="B1475" s="894" t="s">
        <v>6991</v>
      </c>
      <c r="C1475" s="894" t="s">
        <v>6992</v>
      </c>
      <c r="D1475" s="894" t="s">
        <v>6986</v>
      </c>
      <c r="E1475" s="351">
        <v>16666.67</v>
      </c>
      <c r="F1475" s="351">
        <v>15000.29</v>
      </c>
      <c r="G1475" s="351">
        <v>1666.38</v>
      </c>
      <c r="H1475" s="351">
        <v>0</v>
      </c>
      <c r="I1475" s="894" t="s">
        <v>6844</v>
      </c>
      <c r="J1475" s="894" t="s">
        <v>839</v>
      </c>
      <c r="K1475" s="894" t="s">
        <v>1025</v>
      </c>
      <c r="L1475" s="894" t="s">
        <v>958</v>
      </c>
      <c r="M1475" s="894" t="s">
        <v>6883</v>
      </c>
      <c r="N1475" s="894" t="s">
        <v>6104</v>
      </c>
      <c r="O1475" s="894" t="s">
        <v>6192</v>
      </c>
      <c r="P1475" s="894" t="s">
        <v>6193</v>
      </c>
      <c r="Q1475" s="894" t="s">
        <v>6194</v>
      </c>
      <c r="R1475" s="894" t="s">
        <v>1310</v>
      </c>
      <c r="S1475" s="894" t="s">
        <v>779</v>
      </c>
      <c r="T1475" s="894" t="s">
        <v>780</v>
      </c>
      <c r="U1475" s="894" t="s">
        <v>877</v>
      </c>
      <c r="V1475" s="894" t="s">
        <v>951</v>
      </c>
      <c r="W1475" s="894" t="s">
        <v>6147</v>
      </c>
      <c r="AA1475" s="894" t="s">
        <v>1029</v>
      </c>
    </row>
    <row r="1476" spans="1:27">
      <c r="A1476" s="894" t="s">
        <v>6993</v>
      </c>
      <c r="B1476" s="894" t="s">
        <v>6994</v>
      </c>
      <c r="C1476" s="894" t="s">
        <v>6992</v>
      </c>
      <c r="D1476" s="894" t="s">
        <v>6986</v>
      </c>
      <c r="E1476" s="351">
        <v>16666.67</v>
      </c>
      <c r="F1476" s="351">
        <v>15000.29</v>
      </c>
      <c r="G1476" s="351">
        <v>1666.38</v>
      </c>
      <c r="H1476" s="351">
        <v>0</v>
      </c>
      <c r="I1476" s="894" t="s">
        <v>6844</v>
      </c>
      <c r="J1476" s="894" t="s">
        <v>839</v>
      </c>
      <c r="K1476" s="894" t="s">
        <v>1025</v>
      </c>
      <c r="L1476" s="894" t="s">
        <v>958</v>
      </c>
      <c r="M1476" s="894" t="s">
        <v>6883</v>
      </c>
      <c r="N1476" s="894" t="s">
        <v>6104</v>
      </c>
      <c r="O1476" s="894" t="s">
        <v>6192</v>
      </c>
      <c r="P1476" s="894" t="s">
        <v>6193</v>
      </c>
      <c r="Q1476" s="894" t="s">
        <v>6194</v>
      </c>
      <c r="R1476" s="894" t="s">
        <v>1310</v>
      </c>
      <c r="S1476" s="894" t="s">
        <v>779</v>
      </c>
      <c r="T1476" s="894" t="s">
        <v>780</v>
      </c>
      <c r="U1476" s="894" t="s">
        <v>877</v>
      </c>
      <c r="V1476" s="894" t="s">
        <v>951</v>
      </c>
      <c r="W1476" s="894" t="s">
        <v>6147</v>
      </c>
      <c r="AA1476" s="894" t="s">
        <v>1029</v>
      </c>
    </row>
    <row r="1477" spans="1:27">
      <c r="A1477" s="894" t="s">
        <v>6995</v>
      </c>
      <c r="B1477" s="894" t="s">
        <v>6996</v>
      </c>
      <c r="C1477" s="894" t="s">
        <v>6997</v>
      </c>
      <c r="D1477" s="894" t="s">
        <v>6198</v>
      </c>
      <c r="E1477" s="351">
        <v>11111.11</v>
      </c>
      <c r="F1477" s="351">
        <v>9999.9</v>
      </c>
      <c r="G1477" s="351">
        <v>1111.21</v>
      </c>
      <c r="H1477" s="351">
        <v>0</v>
      </c>
      <c r="I1477" s="894" t="s">
        <v>6844</v>
      </c>
      <c r="J1477" s="894" t="s">
        <v>839</v>
      </c>
      <c r="K1477" s="894" t="s">
        <v>1025</v>
      </c>
      <c r="L1477" s="894" t="s">
        <v>958</v>
      </c>
      <c r="M1477" s="894" t="s">
        <v>6883</v>
      </c>
      <c r="N1477" s="894" t="s">
        <v>6104</v>
      </c>
      <c r="O1477" s="894" t="s">
        <v>6186</v>
      </c>
      <c r="P1477" s="894" t="s">
        <v>6187</v>
      </c>
      <c r="Q1477" s="894" t="s">
        <v>4530</v>
      </c>
      <c r="R1477" s="894" t="s">
        <v>1310</v>
      </c>
      <c r="S1477" s="894" t="s">
        <v>779</v>
      </c>
      <c r="T1477" s="894" t="s">
        <v>780</v>
      </c>
      <c r="U1477" s="894" t="s">
        <v>877</v>
      </c>
      <c r="V1477" s="894" t="s">
        <v>951</v>
      </c>
      <c r="W1477" s="894" t="s">
        <v>6147</v>
      </c>
      <c r="AA1477" s="894" t="s">
        <v>1029</v>
      </c>
    </row>
    <row r="1478" spans="1:27">
      <c r="A1478" s="894" t="s">
        <v>6998</v>
      </c>
      <c r="B1478" s="894" t="s">
        <v>6999</v>
      </c>
      <c r="C1478" s="894" t="s">
        <v>6997</v>
      </c>
      <c r="D1478" s="894" t="s">
        <v>6198</v>
      </c>
      <c r="E1478" s="351">
        <v>11111.11</v>
      </c>
      <c r="F1478" s="351">
        <v>9999.9</v>
      </c>
      <c r="G1478" s="351">
        <v>1111.21</v>
      </c>
      <c r="H1478" s="351">
        <v>0</v>
      </c>
      <c r="I1478" s="894" t="s">
        <v>6844</v>
      </c>
      <c r="J1478" s="894" t="s">
        <v>839</v>
      </c>
      <c r="K1478" s="894" t="s">
        <v>1025</v>
      </c>
      <c r="L1478" s="894" t="s">
        <v>958</v>
      </c>
      <c r="M1478" s="894" t="s">
        <v>6883</v>
      </c>
      <c r="N1478" s="894" t="s">
        <v>6104</v>
      </c>
      <c r="O1478" s="894" t="s">
        <v>6186</v>
      </c>
      <c r="P1478" s="894" t="s">
        <v>6187</v>
      </c>
      <c r="Q1478" s="894" t="s">
        <v>4530</v>
      </c>
      <c r="R1478" s="894" t="s">
        <v>1310</v>
      </c>
      <c r="S1478" s="894" t="s">
        <v>779</v>
      </c>
      <c r="T1478" s="894" t="s">
        <v>780</v>
      </c>
      <c r="U1478" s="894" t="s">
        <v>877</v>
      </c>
      <c r="V1478" s="894" t="s">
        <v>951</v>
      </c>
      <c r="W1478" s="894" t="s">
        <v>6147</v>
      </c>
      <c r="AA1478" s="894" t="s">
        <v>1029</v>
      </c>
    </row>
    <row r="1479" spans="1:27">
      <c r="A1479" s="894" t="s">
        <v>7000</v>
      </c>
      <c r="B1479" s="894" t="s">
        <v>7001</v>
      </c>
      <c r="C1479" s="894" t="s">
        <v>7002</v>
      </c>
      <c r="D1479" s="894" t="s">
        <v>6206</v>
      </c>
      <c r="E1479" s="351">
        <v>8119.66</v>
      </c>
      <c r="F1479" s="351">
        <v>7307.99</v>
      </c>
      <c r="G1479" s="351">
        <v>811.67</v>
      </c>
      <c r="H1479" s="351">
        <v>0</v>
      </c>
      <c r="I1479" s="894" t="s">
        <v>6844</v>
      </c>
      <c r="J1479" s="894" t="s">
        <v>839</v>
      </c>
      <c r="K1479" s="894" t="s">
        <v>1025</v>
      </c>
      <c r="L1479" s="894" t="s">
        <v>958</v>
      </c>
      <c r="M1479" s="894" t="s">
        <v>6883</v>
      </c>
      <c r="N1479" s="894" t="s">
        <v>6104</v>
      </c>
      <c r="O1479" s="894" t="s">
        <v>6207</v>
      </c>
      <c r="P1479" s="894" t="s">
        <v>6208</v>
      </c>
      <c r="Q1479" s="894" t="s">
        <v>1334</v>
      </c>
      <c r="R1479" s="894" t="s">
        <v>1310</v>
      </c>
      <c r="S1479" s="894" t="s">
        <v>779</v>
      </c>
      <c r="T1479" s="894" t="s">
        <v>780</v>
      </c>
      <c r="U1479" s="894" t="s">
        <v>877</v>
      </c>
      <c r="V1479" s="894" t="s">
        <v>951</v>
      </c>
      <c r="W1479" s="894" t="s">
        <v>6147</v>
      </c>
      <c r="AA1479" s="894" t="s">
        <v>1029</v>
      </c>
    </row>
    <row r="1480" spans="1:27">
      <c r="A1480" s="894" t="s">
        <v>7003</v>
      </c>
      <c r="B1480" s="894" t="s">
        <v>7004</v>
      </c>
      <c r="C1480" s="894" t="s">
        <v>7002</v>
      </c>
      <c r="D1480" s="894" t="s">
        <v>6206</v>
      </c>
      <c r="E1480" s="351">
        <v>8119.66</v>
      </c>
      <c r="F1480" s="351">
        <v>7307.99</v>
      </c>
      <c r="G1480" s="351">
        <v>811.67</v>
      </c>
      <c r="H1480" s="351">
        <v>0</v>
      </c>
      <c r="I1480" s="894" t="s">
        <v>6844</v>
      </c>
      <c r="J1480" s="894" t="s">
        <v>839</v>
      </c>
      <c r="K1480" s="894" t="s">
        <v>1025</v>
      </c>
      <c r="L1480" s="894" t="s">
        <v>958</v>
      </c>
      <c r="M1480" s="894" t="s">
        <v>6883</v>
      </c>
      <c r="N1480" s="894" t="s">
        <v>6104</v>
      </c>
      <c r="O1480" s="894" t="s">
        <v>6207</v>
      </c>
      <c r="P1480" s="894" t="s">
        <v>6208</v>
      </c>
      <c r="Q1480" s="894" t="s">
        <v>1334</v>
      </c>
      <c r="R1480" s="894" t="s">
        <v>1310</v>
      </c>
      <c r="S1480" s="894" t="s">
        <v>779</v>
      </c>
      <c r="T1480" s="894" t="s">
        <v>780</v>
      </c>
      <c r="U1480" s="894" t="s">
        <v>877</v>
      </c>
      <c r="V1480" s="894" t="s">
        <v>951</v>
      </c>
      <c r="W1480" s="894" t="s">
        <v>6147</v>
      </c>
      <c r="AA1480" s="894" t="s">
        <v>1029</v>
      </c>
    </row>
    <row r="1481" spans="1:27">
      <c r="A1481" s="894" t="s">
        <v>7005</v>
      </c>
      <c r="B1481" s="894" t="s">
        <v>7006</v>
      </c>
      <c r="C1481" s="894" t="s">
        <v>7007</v>
      </c>
      <c r="D1481" s="894" t="s">
        <v>6206</v>
      </c>
      <c r="E1481" s="351">
        <v>42735.03</v>
      </c>
      <c r="F1481" s="351">
        <v>38461.5</v>
      </c>
      <c r="G1481" s="351">
        <v>4273.53</v>
      </c>
      <c r="H1481" s="351">
        <v>0</v>
      </c>
      <c r="I1481" s="894" t="s">
        <v>6844</v>
      </c>
      <c r="J1481" s="894" t="s">
        <v>839</v>
      </c>
      <c r="K1481" s="894" t="s">
        <v>1025</v>
      </c>
      <c r="L1481" s="894" t="s">
        <v>958</v>
      </c>
      <c r="M1481" s="894" t="s">
        <v>6883</v>
      </c>
      <c r="N1481" s="894" t="s">
        <v>6104</v>
      </c>
      <c r="O1481" s="894" t="s">
        <v>1413</v>
      </c>
      <c r="P1481" s="894" t="s">
        <v>7008</v>
      </c>
      <c r="Q1481" s="894" t="s">
        <v>3161</v>
      </c>
      <c r="R1481" s="894" t="s">
        <v>1310</v>
      </c>
      <c r="S1481" s="894" t="s">
        <v>779</v>
      </c>
      <c r="T1481" s="894" t="s">
        <v>780</v>
      </c>
      <c r="U1481" s="894" t="s">
        <v>877</v>
      </c>
      <c r="V1481" s="894" t="s">
        <v>951</v>
      </c>
      <c r="W1481" s="894" t="s">
        <v>6147</v>
      </c>
      <c r="AA1481" s="894" t="s">
        <v>1029</v>
      </c>
    </row>
    <row r="1482" spans="1:27">
      <c r="A1482" s="894" t="s">
        <v>7009</v>
      </c>
      <c r="B1482" s="894" t="s">
        <v>7010</v>
      </c>
      <c r="C1482" s="894" t="s">
        <v>7011</v>
      </c>
      <c r="D1482" s="894" t="s">
        <v>7012</v>
      </c>
      <c r="E1482" s="351">
        <v>2051.28</v>
      </c>
      <c r="F1482" s="351">
        <v>1845.9</v>
      </c>
      <c r="G1482" s="351">
        <v>205.38</v>
      </c>
      <c r="H1482" s="351">
        <v>0</v>
      </c>
      <c r="I1482" s="894" t="s">
        <v>7013</v>
      </c>
      <c r="J1482" s="894" t="s">
        <v>839</v>
      </c>
      <c r="K1482" s="894" t="s">
        <v>1091</v>
      </c>
      <c r="L1482" s="894" t="s">
        <v>874</v>
      </c>
      <c r="M1482" s="894" t="s">
        <v>6300</v>
      </c>
      <c r="N1482" s="894" t="s">
        <v>7014</v>
      </c>
      <c r="O1482" s="894" t="s">
        <v>7015</v>
      </c>
      <c r="P1482" s="894" t="s">
        <v>7016</v>
      </c>
      <c r="Q1482" s="894" t="s">
        <v>4070</v>
      </c>
      <c r="R1482" s="894" t="s">
        <v>1310</v>
      </c>
      <c r="S1482" s="894" t="s">
        <v>779</v>
      </c>
      <c r="T1482" s="894" t="s">
        <v>780</v>
      </c>
      <c r="U1482" s="894" t="s">
        <v>781</v>
      </c>
      <c r="V1482" s="894" t="s">
        <v>951</v>
      </c>
      <c r="W1482" s="894" t="s">
        <v>7013</v>
      </c>
      <c r="X1482" s="894" t="s">
        <v>7017</v>
      </c>
      <c r="AA1482" s="894" t="s">
        <v>1093</v>
      </c>
    </row>
    <row r="1483" spans="1:27">
      <c r="A1483" s="894" t="s">
        <v>7018</v>
      </c>
      <c r="B1483" s="894" t="s">
        <v>7019</v>
      </c>
      <c r="C1483" s="894" t="s">
        <v>7020</v>
      </c>
      <c r="D1483" s="894" t="s">
        <v>7021</v>
      </c>
      <c r="E1483" s="351">
        <v>4444.44</v>
      </c>
      <c r="F1483" s="351">
        <v>3999.6</v>
      </c>
      <c r="G1483" s="351">
        <v>444.84</v>
      </c>
      <c r="H1483" s="351">
        <v>0</v>
      </c>
      <c r="I1483" s="894" t="s">
        <v>7013</v>
      </c>
      <c r="J1483" s="894" t="s">
        <v>839</v>
      </c>
      <c r="K1483" s="894" t="s">
        <v>1357</v>
      </c>
      <c r="L1483" s="894" t="s">
        <v>1590</v>
      </c>
      <c r="M1483" s="894" t="s">
        <v>4720</v>
      </c>
      <c r="N1483" s="894" t="s">
        <v>5257</v>
      </c>
      <c r="O1483" s="894" t="s">
        <v>7022</v>
      </c>
      <c r="P1483" s="894" t="s">
        <v>7023</v>
      </c>
      <c r="Q1483" s="894" t="s">
        <v>7024</v>
      </c>
      <c r="R1483" s="894" t="s">
        <v>1310</v>
      </c>
      <c r="S1483" s="894" t="s">
        <v>779</v>
      </c>
      <c r="T1483" s="894" t="s">
        <v>780</v>
      </c>
      <c r="U1483" s="894" t="s">
        <v>781</v>
      </c>
      <c r="V1483" s="894" t="s">
        <v>951</v>
      </c>
      <c r="W1483" s="894" t="s">
        <v>7013</v>
      </c>
      <c r="X1483" s="894" t="s">
        <v>7025</v>
      </c>
      <c r="AA1483" s="894" t="s">
        <v>1359</v>
      </c>
    </row>
    <row r="1484" spans="1:27">
      <c r="A1484" s="894" t="s">
        <v>7026</v>
      </c>
      <c r="B1484" s="894" t="s">
        <v>7027</v>
      </c>
      <c r="C1484" s="894" t="s">
        <v>7028</v>
      </c>
      <c r="D1484" s="894" t="s">
        <v>7029</v>
      </c>
      <c r="E1484" s="351">
        <v>5726.5</v>
      </c>
      <c r="F1484" s="351">
        <v>5154.3</v>
      </c>
      <c r="G1484" s="351">
        <v>572.2</v>
      </c>
      <c r="H1484" s="351">
        <v>0</v>
      </c>
      <c r="I1484" s="894" t="s">
        <v>7013</v>
      </c>
      <c r="J1484" s="894" t="s">
        <v>839</v>
      </c>
      <c r="K1484" s="894" t="s">
        <v>1357</v>
      </c>
      <c r="L1484" s="894" t="s">
        <v>1590</v>
      </c>
      <c r="M1484" s="894" t="s">
        <v>4720</v>
      </c>
      <c r="N1484" s="894" t="s">
        <v>6717</v>
      </c>
      <c r="O1484" s="894" t="s">
        <v>7030</v>
      </c>
      <c r="P1484" s="894" t="s">
        <v>7031</v>
      </c>
      <c r="Q1484" s="894" t="s">
        <v>7032</v>
      </c>
      <c r="R1484" s="894" t="s">
        <v>1310</v>
      </c>
      <c r="S1484" s="894" t="s">
        <v>779</v>
      </c>
      <c r="T1484" s="894" t="s">
        <v>780</v>
      </c>
      <c r="U1484" s="894" t="s">
        <v>781</v>
      </c>
      <c r="V1484" s="894" t="s">
        <v>951</v>
      </c>
      <c r="W1484" s="894" t="s">
        <v>7013</v>
      </c>
      <c r="X1484" s="894" t="s">
        <v>7033</v>
      </c>
      <c r="AA1484" s="894" t="s">
        <v>1359</v>
      </c>
    </row>
    <row r="1485" spans="1:27">
      <c r="A1485" s="894" t="s">
        <v>7034</v>
      </c>
      <c r="B1485" s="894" t="s">
        <v>7035</v>
      </c>
      <c r="C1485" s="894" t="s">
        <v>5955</v>
      </c>
      <c r="D1485" s="894" t="s">
        <v>7036</v>
      </c>
      <c r="E1485" s="351">
        <v>6239.32</v>
      </c>
      <c r="F1485" s="351">
        <v>5615.1</v>
      </c>
      <c r="G1485" s="351">
        <v>624.22</v>
      </c>
      <c r="H1485" s="351">
        <v>0</v>
      </c>
      <c r="I1485" s="894" t="s">
        <v>7013</v>
      </c>
      <c r="J1485" s="894" t="s">
        <v>839</v>
      </c>
      <c r="K1485" s="894" t="s">
        <v>2523</v>
      </c>
      <c r="L1485" s="894" t="s">
        <v>5710</v>
      </c>
      <c r="M1485" s="894" t="s">
        <v>7037</v>
      </c>
      <c r="N1485" s="894" t="s">
        <v>7038</v>
      </c>
      <c r="O1485" s="894" t="s">
        <v>7039</v>
      </c>
      <c r="P1485" s="894" t="s">
        <v>7040</v>
      </c>
      <c r="Q1485" s="894" t="s">
        <v>2893</v>
      </c>
      <c r="R1485" s="894" t="s">
        <v>1310</v>
      </c>
      <c r="S1485" s="894" t="s">
        <v>779</v>
      </c>
      <c r="T1485" s="894" t="s">
        <v>780</v>
      </c>
      <c r="U1485" s="894" t="s">
        <v>781</v>
      </c>
      <c r="V1485" s="894" t="s">
        <v>951</v>
      </c>
      <c r="W1485" s="894" t="s">
        <v>7013</v>
      </c>
      <c r="X1485" s="894" t="s">
        <v>7041</v>
      </c>
      <c r="AA1485" s="894" t="s">
        <v>2526</v>
      </c>
    </row>
    <row r="1486" spans="1:27">
      <c r="A1486" s="894" t="s">
        <v>7042</v>
      </c>
      <c r="B1486" s="894" t="s">
        <v>7043</v>
      </c>
      <c r="C1486" s="894" t="s">
        <v>7044</v>
      </c>
      <c r="D1486" s="894" t="s">
        <v>6206</v>
      </c>
      <c r="E1486" s="351">
        <v>7264.95</v>
      </c>
      <c r="F1486" s="351">
        <v>6465.85</v>
      </c>
      <c r="G1486" s="351">
        <v>799.1</v>
      </c>
      <c r="H1486" s="351">
        <v>0</v>
      </c>
      <c r="I1486" s="894" t="s">
        <v>7045</v>
      </c>
      <c r="J1486" s="894" t="s">
        <v>839</v>
      </c>
      <c r="K1486" s="894" t="s">
        <v>1025</v>
      </c>
      <c r="L1486" s="894" t="s">
        <v>958</v>
      </c>
      <c r="M1486" s="894" t="s">
        <v>7046</v>
      </c>
      <c r="N1486" s="894" t="s">
        <v>6104</v>
      </c>
      <c r="O1486" s="894" t="s">
        <v>6142</v>
      </c>
      <c r="P1486" s="894" t="s">
        <v>6143</v>
      </c>
      <c r="Q1486" s="894" t="s">
        <v>1140</v>
      </c>
      <c r="R1486" s="894" t="s">
        <v>1952</v>
      </c>
      <c r="S1486" s="894" t="s">
        <v>779</v>
      </c>
      <c r="T1486" s="894" t="s">
        <v>780</v>
      </c>
      <c r="U1486" s="894" t="s">
        <v>877</v>
      </c>
      <c r="V1486" s="894" t="s">
        <v>951</v>
      </c>
      <c r="W1486" s="894" t="s">
        <v>6147</v>
      </c>
      <c r="AA1486" s="894" t="s">
        <v>1029</v>
      </c>
    </row>
    <row r="1487" spans="1:27">
      <c r="A1487" s="894" t="s">
        <v>7047</v>
      </c>
      <c r="B1487" s="894" t="s">
        <v>7048</v>
      </c>
      <c r="C1487" s="894" t="s">
        <v>7049</v>
      </c>
      <c r="D1487" s="894" t="s">
        <v>7050</v>
      </c>
      <c r="E1487" s="351">
        <v>186382.05</v>
      </c>
      <c r="F1487" s="351">
        <v>168181.97</v>
      </c>
      <c r="G1487" s="351">
        <v>18200.08</v>
      </c>
      <c r="H1487" s="351">
        <v>0</v>
      </c>
      <c r="I1487" s="894" t="s">
        <v>7045</v>
      </c>
      <c r="J1487" s="894" t="s">
        <v>839</v>
      </c>
      <c r="K1487" s="894" t="s">
        <v>1025</v>
      </c>
      <c r="L1487" s="894" t="s">
        <v>958</v>
      </c>
      <c r="M1487" s="894" t="s">
        <v>7046</v>
      </c>
      <c r="N1487" s="894" t="s">
        <v>6104</v>
      </c>
      <c r="O1487" s="894" t="s">
        <v>7051</v>
      </c>
      <c r="P1487" s="894" t="s">
        <v>7052</v>
      </c>
      <c r="Q1487" s="894" t="s">
        <v>7053</v>
      </c>
      <c r="R1487" s="894" t="s">
        <v>1952</v>
      </c>
      <c r="S1487" s="894" t="s">
        <v>779</v>
      </c>
      <c r="T1487" s="894" t="s">
        <v>780</v>
      </c>
      <c r="U1487" s="894" t="s">
        <v>877</v>
      </c>
      <c r="V1487" s="894" t="s">
        <v>951</v>
      </c>
      <c r="W1487" s="894" t="s">
        <v>6147</v>
      </c>
      <c r="AA1487" s="894" t="s">
        <v>1029</v>
      </c>
    </row>
    <row r="1488" spans="1:27">
      <c r="A1488" s="894" t="s">
        <v>7054</v>
      </c>
      <c r="B1488" s="894" t="s">
        <v>7055</v>
      </c>
      <c r="C1488" s="894" t="s">
        <v>7056</v>
      </c>
      <c r="D1488" s="894" t="s">
        <v>7057</v>
      </c>
      <c r="E1488" s="351">
        <v>38461.54</v>
      </c>
      <c r="F1488" s="351">
        <v>34231.17</v>
      </c>
      <c r="G1488" s="351">
        <v>4230.37</v>
      </c>
      <c r="H1488" s="351">
        <v>0</v>
      </c>
      <c r="I1488" s="894" t="s">
        <v>7045</v>
      </c>
      <c r="J1488" s="894" t="s">
        <v>839</v>
      </c>
      <c r="K1488" s="894" t="s">
        <v>1025</v>
      </c>
      <c r="L1488" s="894" t="s">
        <v>958</v>
      </c>
      <c r="M1488" s="894" t="s">
        <v>7046</v>
      </c>
      <c r="N1488" s="894" t="s">
        <v>6104</v>
      </c>
      <c r="O1488" s="894" t="s">
        <v>6929</v>
      </c>
      <c r="P1488" s="894" t="s">
        <v>6930</v>
      </c>
      <c r="Q1488" s="894" t="s">
        <v>1512</v>
      </c>
      <c r="R1488" s="894" t="s">
        <v>1952</v>
      </c>
      <c r="S1488" s="894" t="s">
        <v>779</v>
      </c>
      <c r="T1488" s="894" t="s">
        <v>780</v>
      </c>
      <c r="U1488" s="894" t="s">
        <v>877</v>
      </c>
      <c r="V1488" s="894" t="s">
        <v>951</v>
      </c>
      <c r="W1488" s="894" t="s">
        <v>6147</v>
      </c>
      <c r="AA1488" s="894" t="s">
        <v>1029</v>
      </c>
    </row>
    <row r="1489" spans="1:27">
      <c r="A1489" s="894" t="s">
        <v>7058</v>
      </c>
      <c r="B1489" s="894" t="s">
        <v>7059</v>
      </c>
      <c r="C1489" s="894" t="s">
        <v>7060</v>
      </c>
      <c r="D1489" s="894" t="s">
        <v>7057</v>
      </c>
      <c r="E1489" s="351">
        <v>19230.77</v>
      </c>
      <c r="F1489" s="351">
        <v>17115.58</v>
      </c>
      <c r="G1489" s="351">
        <v>2115.19</v>
      </c>
      <c r="H1489" s="351">
        <v>0</v>
      </c>
      <c r="I1489" s="894" t="s">
        <v>7045</v>
      </c>
      <c r="J1489" s="894" t="s">
        <v>839</v>
      </c>
      <c r="K1489" s="894" t="s">
        <v>1025</v>
      </c>
      <c r="L1489" s="894" t="s">
        <v>958</v>
      </c>
      <c r="M1489" s="894" t="s">
        <v>7046</v>
      </c>
      <c r="N1489" s="894" t="s">
        <v>6104</v>
      </c>
      <c r="O1489" s="894" t="s">
        <v>6936</v>
      </c>
      <c r="P1489" s="894" t="s">
        <v>6937</v>
      </c>
      <c r="Q1489" s="894" t="s">
        <v>6938</v>
      </c>
      <c r="R1489" s="894" t="s">
        <v>1952</v>
      </c>
      <c r="S1489" s="894" t="s">
        <v>779</v>
      </c>
      <c r="T1489" s="894" t="s">
        <v>780</v>
      </c>
      <c r="U1489" s="894" t="s">
        <v>877</v>
      </c>
      <c r="V1489" s="894" t="s">
        <v>951</v>
      </c>
      <c r="W1489" s="894" t="s">
        <v>6147</v>
      </c>
      <c r="AA1489" s="894" t="s">
        <v>1029</v>
      </c>
    </row>
    <row r="1490" spans="1:27">
      <c r="A1490" s="894" t="s">
        <v>7061</v>
      </c>
      <c r="B1490" s="894" t="s">
        <v>7062</v>
      </c>
      <c r="C1490" s="894" t="s">
        <v>7063</v>
      </c>
      <c r="D1490" s="894" t="s">
        <v>7057</v>
      </c>
      <c r="E1490" s="351">
        <v>21367.52</v>
      </c>
      <c r="F1490" s="351">
        <v>19017.51</v>
      </c>
      <c r="G1490" s="351">
        <v>2350.01</v>
      </c>
      <c r="H1490" s="351">
        <v>0</v>
      </c>
      <c r="I1490" s="894" t="s">
        <v>7045</v>
      </c>
      <c r="J1490" s="894" t="s">
        <v>839</v>
      </c>
      <c r="K1490" s="894" t="s">
        <v>1025</v>
      </c>
      <c r="L1490" s="894" t="s">
        <v>958</v>
      </c>
      <c r="M1490" s="894" t="s">
        <v>7046</v>
      </c>
      <c r="N1490" s="894" t="s">
        <v>6104</v>
      </c>
      <c r="O1490" s="894" t="s">
        <v>6122</v>
      </c>
      <c r="P1490" s="894" t="s">
        <v>6123</v>
      </c>
      <c r="Q1490" s="894" t="s">
        <v>3016</v>
      </c>
      <c r="R1490" s="894" t="s">
        <v>1952</v>
      </c>
      <c r="S1490" s="894" t="s">
        <v>779</v>
      </c>
      <c r="T1490" s="894" t="s">
        <v>780</v>
      </c>
      <c r="U1490" s="894" t="s">
        <v>877</v>
      </c>
      <c r="V1490" s="894" t="s">
        <v>951</v>
      </c>
      <c r="W1490" s="894" t="s">
        <v>6147</v>
      </c>
      <c r="AA1490" s="894" t="s">
        <v>1029</v>
      </c>
    </row>
    <row r="1491" spans="1:27">
      <c r="A1491" s="894" t="s">
        <v>7064</v>
      </c>
      <c r="B1491" s="894" t="s">
        <v>7065</v>
      </c>
      <c r="C1491" s="894" t="s">
        <v>7066</v>
      </c>
      <c r="D1491" s="894" t="s">
        <v>7067</v>
      </c>
      <c r="E1491" s="351">
        <v>8547.01</v>
      </c>
      <c r="F1491" s="351">
        <v>7606.83</v>
      </c>
      <c r="G1491" s="351">
        <v>940.18</v>
      </c>
      <c r="H1491" s="351">
        <v>0</v>
      </c>
      <c r="I1491" s="894" t="s">
        <v>7045</v>
      </c>
      <c r="J1491" s="894" t="s">
        <v>839</v>
      </c>
      <c r="K1491" s="894" t="s">
        <v>1025</v>
      </c>
      <c r="L1491" s="894" t="s">
        <v>958</v>
      </c>
      <c r="M1491" s="894" t="s">
        <v>7046</v>
      </c>
      <c r="N1491" s="894" t="s">
        <v>6104</v>
      </c>
      <c r="O1491" s="894" t="s">
        <v>3737</v>
      </c>
      <c r="P1491" s="894" t="s">
        <v>1508</v>
      </c>
      <c r="Q1491" s="894" t="s">
        <v>4642</v>
      </c>
      <c r="R1491" s="894" t="s">
        <v>1952</v>
      </c>
      <c r="S1491" s="894" t="s">
        <v>779</v>
      </c>
      <c r="T1491" s="894" t="s">
        <v>780</v>
      </c>
      <c r="U1491" s="894" t="s">
        <v>877</v>
      </c>
      <c r="V1491" s="894" t="s">
        <v>951</v>
      </c>
      <c r="W1491" s="894" t="s">
        <v>6147</v>
      </c>
      <c r="AA1491" s="894" t="s">
        <v>1029</v>
      </c>
    </row>
    <row r="1492" spans="1:27">
      <c r="A1492" s="894" t="s">
        <v>7068</v>
      </c>
      <c r="B1492" s="894" t="s">
        <v>7069</v>
      </c>
      <c r="C1492" s="894" t="s">
        <v>7066</v>
      </c>
      <c r="D1492" s="894" t="s">
        <v>7067</v>
      </c>
      <c r="E1492" s="351">
        <v>8547.01</v>
      </c>
      <c r="F1492" s="351">
        <v>7606.83</v>
      </c>
      <c r="G1492" s="351">
        <v>940.18</v>
      </c>
      <c r="H1492" s="351">
        <v>0</v>
      </c>
      <c r="I1492" s="894" t="s">
        <v>7045</v>
      </c>
      <c r="J1492" s="894" t="s">
        <v>839</v>
      </c>
      <c r="K1492" s="894" t="s">
        <v>1025</v>
      </c>
      <c r="L1492" s="894" t="s">
        <v>958</v>
      </c>
      <c r="M1492" s="894" t="s">
        <v>7046</v>
      </c>
      <c r="N1492" s="894" t="s">
        <v>6104</v>
      </c>
      <c r="O1492" s="894" t="s">
        <v>3737</v>
      </c>
      <c r="P1492" s="894" t="s">
        <v>1508</v>
      </c>
      <c r="Q1492" s="894" t="s">
        <v>4642</v>
      </c>
      <c r="R1492" s="894" t="s">
        <v>1952</v>
      </c>
      <c r="S1492" s="894" t="s">
        <v>779</v>
      </c>
      <c r="T1492" s="894" t="s">
        <v>780</v>
      </c>
      <c r="U1492" s="894" t="s">
        <v>877</v>
      </c>
      <c r="V1492" s="894" t="s">
        <v>951</v>
      </c>
      <c r="W1492" s="894" t="s">
        <v>6147</v>
      </c>
      <c r="AA1492" s="894" t="s">
        <v>1029</v>
      </c>
    </row>
    <row r="1493" spans="1:27">
      <c r="A1493" s="894" t="s">
        <v>7070</v>
      </c>
      <c r="B1493" s="894" t="s">
        <v>7071</v>
      </c>
      <c r="C1493" s="894" t="s">
        <v>7066</v>
      </c>
      <c r="D1493" s="894" t="s">
        <v>7067</v>
      </c>
      <c r="E1493" s="351">
        <v>8547.01</v>
      </c>
      <c r="F1493" s="351">
        <v>7606.83</v>
      </c>
      <c r="G1493" s="351">
        <v>940.18</v>
      </c>
      <c r="H1493" s="351">
        <v>0</v>
      </c>
      <c r="I1493" s="894" t="s">
        <v>7045</v>
      </c>
      <c r="J1493" s="894" t="s">
        <v>839</v>
      </c>
      <c r="K1493" s="894" t="s">
        <v>1025</v>
      </c>
      <c r="L1493" s="894" t="s">
        <v>958</v>
      </c>
      <c r="M1493" s="894" t="s">
        <v>7046</v>
      </c>
      <c r="N1493" s="894" t="s">
        <v>6104</v>
      </c>
      <c r="O1493" s="894" t="s">
        <v>3737</v>
      </c>
      <c r="P1493" s="894" t="s">
        <v>1508</v>
      </c>
      <c r="Q1493" s="894" t="s">
        <v>4642</v>
      </c>
      <c r="R1493" s="894" t="s">
        <v>1952</v>
      </c>
      <c r="S1493" s="894" t="s">
        <v>779</v>
      </c>
      <c r="T1493" s="894" t="s">
        <v>780</v>
      </c>
      <c r="U1493" s="894" t="s">
        <v>877</v>
      </c>
      <c r="V1493" s="894" t="s">
        <v>951</v>
      </c>
      <c r="W1493" s="894" t="s">
        <v>6147</v>
      </c>
      <c r="AA1493" s="894" t="s">
        <v>1029</v>
      </c>
    </row>
    <row r="1494" spans="1:27">
      <c r="A1494" s="894" t="s">
        <v>7072</v>
      </c>
      <c r="B1494" s="894" t="s">
        <v>7073</v>
      </c>
      <c r="C1494" s="894" t="s">
        <v>7074</v>
      </c>
      <c r="D1494" s="894" t="s">
        <v>7075</v>
      </c>
      <c r="E1494" s="351">
        <v>8547.01</v>
      </c>
      <c r="F1494" s="351">
        <v>7606.83</v>
      </c>
      <c r="G1494" s="351">
        <v>940.18</v>
      </c>
      <c r="H1494" s="351">
        <v>0</v>
      </c>
      <c r="I1494" s="894" t="s">
        <v>7045</v>
      </c>
      <c r="J1494" s="894" t="s">
        <v>839</v>
      </c>
      <c r="K1494" s="894" t="s">
        <v>1025</v>
      </c>
      <c r="L1494" s="894" t="s">
        <v>958</v>
      </c>
      <c r="M1494" s="894" t="s">
        <v>7046</v>
      </c>
      <c r="N1494" s="894" t="s">
        <v>6104</v>
      </c>
      <c r="O1494" s="894" t="s">
        <v>3737</v>
      </c>
      <c r="P1494" s="894" t="s">
        <v>1508</v>
      </c>
      <c r="Q1494" s="894" t="s">
        <v>4642</v>
      </c>
      <c r="R1494" s="894" t="s">
        <v>1952</v>
      </c>
      <c r="S1494" s="894" t="s">
        <v>779</v>
      </c>
      <c r="T1494" s="894" t="s">
        <v>780</v>
      </c>
      <c r="U1494" s="894" t="s">
        <v>877</v>
      </c>
      <c r="V1494" s="894" t="s">
        <v>951</v>
      </c>
      <c r="W1494" s="894" t="s">
        <v>6147</v>
      </c>
      <c r="AA1494" s="894" t="s">
        <v>1029</v>
      </c>
    </row>
    <row r="1495" spans="1:27">
      <c r="A1495" s="894" t="s">
        <v>7076</v>
      </c>
      <c r="B1495" s="894" t="s">
        <v>7077</v>
      </c>
      <c r="C1495" s="894" t="s">
        <v>7078</v>
      </c>
      <c r="D1495" s="894" t="s">
        <v>7079</v>
      </c>
      <c r="E1495" s="351">
        <v>5555.56</v>
      </c>
      <c r="F1495" s="351">
        <v>4944.83</v>
      </c>
      <c r="G1495" s="351">
        <v>610.73</v>
      </c>
      <c r="H1495" s="351">
        <v>0</v>
      </c>
      <c r="I1495" s="894" t="s">
        <v>7045</v>
      </c>
      <c r="J1495" s="894" t="s">
        <v>839</v>
      </c>
      <c r="K1495" s="894" t="s">
        <v>1025</v>
      </c>
      <c r="L1495" s="894" t="s">
        <v>958</v>
      </c>
      <c r="M1495" s="894" t="s">
        <v>7046</v>
      </c>
      <c r="N1495" s="894" t="s">
        <v>6104</v>
      </c>
      <c r="O1495" s="894" t="s">
        <v>6922</v>
      </c>
      <c r="P1495" s="894" t="s">
        <v>6923</v>
      </c>
      <c r="Q1495" s="894" t="s">
        <v>4400</v>
      </c>
      <c r="R1495" s="894" t="s">
        <v>1952</v>
      </c>
      <c r="S1495" s="894" t="s">
        <v>779</v>
      </c>
      <c r="T1495" s="894" t="s">
        <v>780</v>
      </c>
      <c r="U1495" s="894" t="s">
        <v>877</v>
      </c>
      <c r="V1495" s="894" t="s">
        <v>951</v>
      </c>
      <c r="W1495" s="894" t="s">
        <v>6147</v>
      </c>
      <c r="AA1495" s="894" t="s">
        <v>1029</v>
      </c>
    </row>
    <row r="1496" spans="1:27">
      <c r="A1496" s="894" t="s">
        <v>7080</v>
      </c>
      <c r="B1496" s="894" t="s">
        <v>7081</v>
      </c>
      <c r="C1496" s="894" t="s">
        <v>7082</v>
      </c>
      <c r="D1496" s="894" t="s">
        <v>7083</v>
      </c>
      <c r="E1496" s="351">
        <v>11965.81</v>
      </c>
      <c r="F1496" s="351">
        <v>10649.73</v>
      </c>
      <c r="G1496" s="351">
        <v>1316.08</v>
      </c>
      <c r="H1496" s="351">
        <v>0</v>
      </c>
      <c r="I1496" s="894" t="s">
        <v>7045</v>
      </c>
      <c r="J1496" s="894" t="s">
        <v>839</v>
      </c>
      <c r="K1496" s="894" t="s">
        <v>1025</v>
      </c>
      <c r="L1496" s="894" t="s">
        <v>958</v>
      </c>
      <c r="M1496" s="894" t="s">
        <v>7046</v>
      </c>
      <c r="N1496" s="894" t="s">
        <v>6104</v>
      </c>
      <c r="O1496" s="894" t="s">
        <v>1231</v>
      </c>
      <c r="P1496" s="894" t="s">
        <v>6138</v>
      </c>
      <c r="Q1496" s="894" t="s">
        <v>3060</v>
      </c>
      <c r="R1496" s="894" t="s">
        <v>1952</v>
      </c>
      <c r="S1496" s="894" t="s">
        <v>779</v>
      </c>
      <c r="T1496" s="894" t="s">
        <v>780</v>
      </c>
      <c r="U1496" s="894" t="s">
        <v>877</v>
      </c>
      <c r="V1496" s="894" t="s">
        <v>951</v>
      </c>
      <c r="W1496" s="894" t="s">
        <v>6147</v>
      </c>
      <c r="AA1496" s="894" t="s">
        <v>1029</v>
      </c>
    </row>
    <row r="1497" spans="1:27">
      <c r="A1497" s="894" t="s">
        <v>7084</v>
      </c>
      <c r="B1497" s="894" t="s">
        <v>7085</v>
      </c>
      <c r="C1497" s="894" t="s">
        <v>7086</v>
      </c>
      <c r="D1497" s="894" t="s">
        <v>7087</v>
      </c>
      <c r="E1497" s="351">
        <v>14957.26</v>
      </c>
      <c r="F1497" s="351">
        <v>13311.74</v>
      </c>
      <c r="G1497" s="351">
        <v>1645.52</v>
      </c>
      <c r="H1497" s="351">
        <v>0</v>
      </c>
      <c r="I1497" s="894" t="s">
        <v>7045</v>
      </c>
      <c r="J1497" s="894" t="s">
        <v>839</v>
      </c>
      <c r="K1497" s="894" t="s">
        <v>1025</v>
      </c>
      <c r="L1497" s="894" t="s">
        <v>958</v>
      </c>
      <c r="M1497" s="894" t="s">
        <v>7046</v>
      </c>
      <c r="N1497" s="894" t="s">
        <v>6104</v>
      </c>
      <c r="O1497" s="894" t="s">
        <v>6132</v>
      </c>
      <c r="P1497" s="894" t="s">
        <v>6133</v>
      </c>
      <c r="Q1497" s="894" t="s">
        <v>2922</v>
      </c>
      <c r="R1497" s="894" t="s">
        <v>1952</v>
      </c>
      <c r="S1497" s="894" t="s">
        <v>779</v>
      </c>
      <c r="T1497" s="894" t="s">
        <v>780</v>
      </c>
      <c r="U1497" s="894" t="s">
        <v>877</v>
      </c>
      <c r="V1497" s="894" t="s">
        <v>951</v>
      </c>
      <c r="W1497" s="894" t="s">
        <v>6147</v>
      </c>
      <c r="AA1497" s="894" t="s">
        <v>1029</v>
      </c>
    </row>
    <row r="1498" spans="1:27">
      <c r="A1498" s="894" t="s">
        <v>7088</v>
      </c>
      <c r="B1498" s="894" t="s">
        <v>7089</v>
      </c>
      <c r="C1498" s="894" t="s">
        <v>7090</v>
      </c>
      <c r="D1498" s="894" t="s">
        <v>7091</v>
      </c>
      <c r="E1498" s="351">
        <v>12820.51</v>
      </c>
      <c r="F1498" s="351">
        <v>11410.68</v>
      </c>
      <c r="G1498" s="351">
        <v>1409.83</v>
      </c>
      <c r="H1498" s="351">
        <v>0</v>
      </c>
      <c r="I1498" s="894" t="s">
        <v>7045</v>
      </c>
      <c r="J1498" s="894" t="s">
        <v>839</v>
      </c>
      <c r="K1498" s="894" t="s">
        <v>1025</v>
      </c>
      <c r="L1498" s="894" t="s">
        <v>958</v>
      </c>
      <c r="M1498" s="894" t="s">
        <v>7046</v>
      </c>
      <c r="N1498" s="894" t="s">
        <v>6104</v>
      </c>
      <c r="O1498" s="894" t="s">
        <v>1572</v>
      </c>
      <c r="P1498" s="894" t="s">
        <v>7092</v>
      </c>
      <c r="Q1498" s="894" t="s">
        <v>1246</v>
      </c>
      <c r="R1498" s="894" t="s">
        <v>1952</v>
      </c>
      <c r="S1498" s="894" t="s">
        <v>779</v>
      </c>
      <c r="T1498" s="894" t="s">
        <v>780</v>
      </c>
      <c r="U1498" s="894" t="s">
        <v>877</v>
      </c>
      <c r="V1498" s="894" t="s">
        <v>951</v>
      </c>
      <c r="W1498" s="894" t="s">
        <v>6147</v>
      </c>
      <c r="AA1498" s="894" t="s">
        <v>1029</v>
      </c>
    </row>
    <row r="1499" spans="1:27">
      <c r="A1499" s="894" t="s">
        <v>7093</v>
      </c>
      <c r="B1499" s="894" t="s">
        <v>7094</v>
      </c>
      <c r="C1499" s="894" t="s">
        <v>7095</v>
      </c>
      <c r="D1499" s="894" t="s">
        <v>7096</v>
      </c>
      <c r="E1499" s="351">
        <v>32478.63</v>
      </c>
      <c r="F1499" s="351">
        <v>28906.3</v>
      </c>
      <c r="G1499" s="351">
        <v>3572.33</v>
      </c>
      <c r="H1499" s="351">
        <v>0</v>
      </c>
      <c r="I1499" s="894" t="s">
        <v>7045</v>
      </c>
      <c r="J1499" s="894" t="s">
        <v>839</v>
      </c>
      <c r="K1499" s="894" t="s">
        <v>1025</v>
      </c>
      <c r="L1499" s="894" t="s">
        <v>958</v>
      </c>
      <c r="M1499" s="894" t="s">
        <v>7046</v>
      </c>
      <c r="N1499" s="894" t="s">
        <v>6104</v>
      </c>
      <c r="O1499" s="894" t="s">
        <v>1334</v>
      </c>
      <c r="P1499" s="894" t="s">
        <v>7097</v>
      </c>
      <c r="Q1499" s="894" t="s">
        <v>2478</v>
      </c>
      <c r="R1499" s="894" t="s">
        <v>1952</v>
      </c>
      <c r="S1499" s="894" t="s">
        <v>779</v>
      </c>
      <c r="T1499" s="894" t="s">
        <v>780</v>
      </c>
      <c r="U1499" s="894" t="s">
        <v>877</v>
      </c>
      <c r="V1499" s="894" t="s">
        <v>951</v>
      </c>
      <c r="W1499" s="894" t="s">
        <v>6147</v>
      </c>
      <c r="AA1499" s="894" t="s">
        <v>1029</v>
      </c>
    </row>
    <row r="1500" spans="1:27">
      <c r="A1500" s="894" t="s">
        <v>7098</v>
      </c>
      <c r="B1500" s="894" t="s">
        <v>7099</v>
      </c>
      <c r="C1500" s="894" t="s">
        <v>7044</v>
      </c>
      <c r="D1500" s="894" t="s">
        <v>7100</v>
      </c>
      <c r="E1500" s="351">
        <v>6410.26</v>
      </c>
      <c r="F1500" s="351">
        <v>5704.91</v>
      </c>
      <c r="G1500" s="351">
        <v>705.35</v>
      </c>
      <c r="H1500" s="351">
        <v>0</v>
      </c>
      <c r="I1500" s="894" t="s">
        <v>7045</v>
      </c>
      <c r="J1500" s="894" t="s">
        <v>839</v>
      </c>
      <c r="K1500" s="894" t="s">
        <v>1025</v>
      </c>
      <c r="L1500" s="894" t="s">
        <v>958</v>
      </c>
      <c r="M1500" s="894" t="s">
        <v>7046</v>
      </c>
      <c r="N1500" s="894" t="s">
        <v>6104</v>
      </c>
      <c r="O1500" s="894" t="s">
        <v>6950</v>
      </c>
      <c r="P1500" s="894" t="s">
        <v>6951</v>
      </c>
      <c r="Q1500" s="894" t="s">
        <v>2971</v>
      </c>
      <c r="R1500" s="894" t="s">
        <v>1952</v>
      </c>
      <c r="S1500" s="894" t="s">
        <v>779</v>
      </c>
      <c r="T1500" s="894" t="s">
        <v>780</v>
      </c>
      <c r="U1500" s="894" t="s">
        <v>877</v>
      </c>
      <c r="V1500" s="894" t="s">
        <v>951</v>
      </c>
      <c r="W1500" s="894" t="s">
        <v>6147</v>
      </c>
      <c r="AA1500" s="894" t="s">
        <v>1029</v>
      </c>
    </row>
    <row r="1501" spans="1:27">
      <c r="A1501" s="894" t="s">
        <v>7101</v>
      </c>
      <c r="B1501" s="894" t="s">
        <v>7102</v>
      </c>
      <c r="C1501" s="894" t="s">
        <v>7049</v>
      </c>
      <c r="D1501" s="894" t="s">
        <v>7103</v>
      </c>
      <c r="E1501" s="351">
        <v>159771.78</v>
      </c>
      <c r="F1501" s="351">
        <v>144168.59</v>
      </c>
      <c r="G1501" s="351">
        <v>15603.19</v>
      </c>
      <c r="H1501" s="351">
        <v>0</v>
      </c>
      <c r="I1501" s="894" t="s">
        <v>7045</v>
      </c>
      <c r="J1501" s="894" t="s">
        <v>839</v>
      </c>
      <c r="K1501" s="894" t="s">
        <v>1025</v>
      </c>
      <c r="L1501" s="894" t="s">
        <v>958</v>
      </c>
      <c r="M1501" s="894" t="s">
        <v>7046</v>
      </c>
      <c r="N1501" s="894" t="s">
        <v>6104</v>
      </c>
      <c r="O1501" s="894" t="s">
        <v>7104</v>
      </c>
      <c r="P1501" s="894" t="s">
        <v>7105</v>
      </c>
      <c r="Q1501" s="894" t="s">
        <v>7106</v>
      </c>
      <c r="R1501" s="894" t="s">
        <v>1952</v>
      </c>
      <c r="S1501" s="894" t="s">
        <v>779</v>
      </c>
      <c r="T1501" s="894" t="s">
        <v>780</v>
      </c>
      <c r="U1501" s="894" t="s">
        <v>877</v>
      </c>
      <c r="V1501" s="894" t="s">
        <v>951</v>
      </c>
      <c r="W1501" s="894" t="s">
        <v>6147</v>
      </c>
      <c r="AA1501" s="894" t="s">
        <v>1029</v>
      </c>
    </row>
    <row r="1502" spans="1:27">
      <c r="A1502" s="894" t="s">
        <v>7107</v>
      </c>
      <c r="B1502" s="894" t="s">
        <v>7108</v>
      </c>
      <c r="C1502" s="894" t="s">
        <v>7066</v>
      </c>
      <c r="D1502" s="894" t="s">
        <v>7067</v>
      </c>
      <c r="E1502" s="351">
        <v>8547.01</v>
      </c>
      <c r="F1502" s="351">
        <v>7606.83</v>
      </c>
      <c r="G1502" s="351">
        <v>940.18</v>
      </c>
      <c r="H1502" s="351">
        <v>0</v>
      </c>
      <c r="I1502" s="894" t="s">
        <v>7045</v>
      </c>
      <c r="J1502" s="894" t="s">
        <v>839</v>
      </c>
      <c r="K1502" s="894" t="s">
        <v>1025</v>
      </c>
      <c r="L1502" s="894" t="s">
        <v>958</v>
      </c>
      <c r="M1502" s="894" t="s">
        <v>7046</v>
      </c>
      <c r="N1502" s="894" t="s">
        <v>6104</v>
      </c>
      <c r="O1502" s="894" t="s">
        <v>3737</v>
      </c>
      <c r="P1502" s="894" t="s">
        <v>1508</v>
      </c>
      <c r="Q1502" s="894" t="s">
        <v>4642</v>
      </c>
      <c r="R1502" s="894" t="s">
        <v>1952</v>
      </c>
      <c r="S1502" s="894" t="s">
        <v>779</v>
      </c>
      <c r="T1502" s="894" t="s">
        <v>780</v>
      </c>
      <c r="U1502" s="894" t="s">
        <v>877</v>
      </c>
      <c r="V1502" s="894" t="s">
        <v>951</v>
      </c>
      <c r="W1502" s="894" t="s">
        <v>6147</v>
      </c>
      <c r="AA1502" s="894" t="s">
        <v>1029</v>
      </c>
    </row>
    <row r="1503" spans="1:27">
      <c r="A1503" s="894" t="s">
        <v>7109</v>
      </c>
      <c r="B1503" s="894" t="s">
        <v>7110</v>
      </c>
      <c r="C1503" s="894" t="s">
        <v>7066</v>
      </c>
      <c r="D1503" s="894" t="s">
        <v>7067</v>
      </c>
      <c r="E1503" s="351">
        <v>8547.01</v>
      </c>
      <c r="F1503" s="351">
        <v>7606.83</v>
      </c>
      <c r="G1503" s="351">
        <v>940.18</v>
      </c>
      <c r="H1503" s="351">
        <v>0</v>
      </c>
      <c r="I1503" s="894" t="s">
        <v>7045</v>
      </c>
      <c r="J1503" s="894" t="s">
        <v>839</v>
      </c>
      <c r="K1503" s="894" t="s">
        <v>1025</v>
      </c>
      <c r="L1503" s="894" t="s">
        <v>958</v>
      </c>
      <c r="M1503" s="894" t="s">
        <v>7046</v>
      </c>
      <c r="N1503" s="894" t="s">
        <v>6104</v>
      </c>
      <c r="O1503" s="894" t="s">
        <v>3737</v>
      </c>
      <c r="P1503" s="894" t="s">
        <v>1508</v>
      </c>
      <c r="Q1503" s="894" t="s">
        <v>4642</v>
      </c>
      <c r="R1503" s="894" t="s">
        <v>1952</v>
      </c>
      <c r="S1503" s="894" t="s">
        <v>779</v>
      </c>
      <c r="T1503" s="894" t="s">
        <v>780</v>
      </c>
      <c r="U1503" s="894" t="s">
        <v>877</v>
      </c>
      <c r="V1503" s="894" t="s">
        <v>951</v>
      </c>
      <c r="W1503" s="894" t="s">
        <v>6147</v>
      </c>
      <c r="AA1503" s="894" t="s">
        <v>1029</v>
      </c>
    </row>
    <row r="1504" spans="1:27">
      <c r="A1504" s="894" t="s">
        <v>7111</v>
      </c>
      <c r="B1504" s="894" t="s">
        <v>7112</v>
      </c>
      <c r="C1504" s="894" t="s">
        <v>7074</v>
      </c>
      <c r="D1504" s="894" t="s">
        <v>7075</v>
      </c>
      <c r="E1504" s="351">
        <v>8547.01</v>
      </c>
      <c r="F1504" s="351">
        <v>7606.83</v>
      </c>
      <c r="G1504" s="351">
        <v>940.18</v>
      </c>
      <c r="H1504" s="351">
        <v>0</v>
      </c>
      <c r="I1504" s="894" t="s">
        <v>7045</v>
      </c>
      <c r="J1504" s="894" t="s">
        <v>839</v>
      </c>
      <c r="K1504" s="894" t="s">
        <v>1025</v>
      </c>
      <c r="L1504" s="894" t="s">
        <v>958</v>
      </c>
      <c r="M1504" s="894" t="s">
        <v>7046</v>
      </c>
      <c r="N1504" s="894" t="s">
        <v>6104</v>
      </c>
      <c r="O1504" s="894" t="s">
        <v>3737</v>
      </c>
      <c r="P1504" s="894" t="s">
        <v>1508</v>
      </c>
      <c r="Q1504" s="894" t="s">
        <v>4642</v>
      </c>
      <c r="R1504" s="894" t="s">
        <v>1952</v>
      </c>
      <c r="S1504" s="894" t="s">
        <v>779</v>
      </c>
      <c r="T1504" s="894" t="s">
        <v>780</v>
      </c>
      <c r="U1504" s="894" t="s">
        <v>877</v>
      </c>
      <c r="V1504" s="894" t="s">
        <v>951</v>
      </c>
      <c r="W1504" s="894" t="s">
        <v>6147</v>
      </c>
      <c r="AA1504" s="894" t="s">
        <v>1029</v>
      </c>
    </row>
    <row r="1505" spans="1:27">
      <c r="A1505" s="894" t="s">
        <v>7113</v>
      </c>
      <c r="B1505" s="894" t="s">
        <v>7114</v>
      </c>
      <c r="C1505" s="894" t="s">
        <v>7078</v>
      </c>
      <c r="D1505" s="894" t="s">
        <v>7079</v>
      </c>
      <c r="E1505" s="351">
        <v>5555.56</v>
      </c>
      <c r="F1505" s="351">
        <v>4944.83</v>
      </c>
      <c r="G1505" s="351">
        <v>610.73</v>
      </c>
      <c r="H1505" s="351">
        <v>0</v>
      </c>
      <c r="I1505" s="894" t="s">
        <v>7045</v>
      </c>
      <c r="J1505" s="894" t="s">
        <v>839</v>
      </c>
      <c r="K1505" s="894" t="s">
        <v>1025</v>
      </c>
      <c r="L1505" s="894" t="s">
        <v>958</v>
      </c>
      <c r="M1505" s="894" t="s">
        <v>7046</v>
      </c>
      <c r="N1505" s="894" t="s">
        <v>6104</v>
      </c>
      <c r="O1505" s="894" t="s">
        <v>6922</v>
      </c>
      <c r="P1505" s="894" t="s">
        <v>6923</v>
      </c>
      <c r="Q1505" s="894" t="s">
        <v>4400</v>
      </c>
      <c r="R1505" s="894" t="s">
        <v>1952</v>
      </c>
      <c r="S1505" s="894" t="s">
        <v>779</v>
      </c>
      <c r="T1505" s="894" t="s">
        <v>780</v>
      </c>
      <c r="U1505" s="894" t="s">
        <v>877</v>
      </c>
      <c r="V1505" s="894" t="s">
        <v>951</v>
      </c>
      <c r="W1505" s="894" t="s">
        <v>6147</v>
      </c>
      <c r="AA1505" s="894" t="s">
        <v>1029</v>
      </c>
    </row>
    <row r="1506" spans="1:27">
      <c r="A1506" s="894" t="s">
        <v>7115</v>
      </c>
      <c r="B1506" s="894" t="s">
        <v>7116</v>
      </c>
      <c r="C1506" s="894" t="s">
        <v>7056</v>
      </c>
      <c r="D1506" s="894" t="s">
        <v>7057</v>
      </c>
      <c r="E1506" s="351">
        <v>38461.54</v>
      </c>
      <c r="F1506" s="351">
        <v>34231.17</v>
      </c>
      <c r="G1506" s="351">
        <v>4230.37</v>
      </c>
      <c r="H1506" s="351">
        <v>0</v>
      </c>
      <c r="I1506" s="894" t="s">
        <v>7045</v>
      </c>
      <c r="J1506" s="894" t="s">
        <v>839</v>
      </c>
      <c r="K1506" s="894" t="s">
        <v>1025</v>
      </c>
      <c r="L1506" s="894" t="s">
        <v>958</v>
      </c>
      <c r="M1506" s="894" t="s">
        <v>7046</v>
      </c>
      <c r="N1506" s="894" t="s">
        <v>6104</v>
      </c>
      <c r="O1506" s="894" t="s">
        <v>6929</v>
      </c>
      <c r="P1506" s="894" t="s">
        <v>6930</v>
      </c>
      <c r="Q1506" s="894" t="s">
        <v>1512</v>
      </c>
      <c r="R1506" s="894" t="s">
        <v>1952</v>
      </c>
      <c r="S1506" s="894" t="s">
        <v>779</v>
      </c>
      <c r="T1506" s="894" t="s">
        <v>780</v>
      </c>
      <c r="U1506" s="894" t="s">
        <v>877</v>
      </c>
      <c r="V1506" s="894" t="s">
        <v>951</v>
      </c>
      <c r="W1506" s="894" t="s">
        <v>6147</v>
      </c>
      <c r="AA1506" s="894" t="s">
        <v>1029</v>
      </c>
    </row>
    <row r="1507" spans="1:27">
      <c r="A1507" s="894" t="s">
        <v>7117</v>
      </c>
      <c r="B1507" s="894" t="s">
        <v>7118</v>
      </c>
      <c r="C1507" s="894" t="s">
        <v>7063</v>
      </c>
      <c r="D1507" s="894" t="s">
        <v>7057</v>
      </c>
      <c r="E1507" s="351">
        <v>21367.52</v>
      </c>
      <c r="F1507" s="351">
        <v>19017.51</v>
      </c>
      <c r="G1507" s="351">
        <v>2350.01</v>
      </c>
      <c r="H1507" s="351">
        <v>0</v>
      </c>
      <c r="I1507" s="894" t="s">
        <v>7045</v>
      </c>
      <c r="J1507" s="894" t="s">
        <v>839</v>
      </c>
      <c r="K1507" s="894" t="s">
        <v>1025</v>
      </c>
      <c r="L1507" s="894" t="s">
        <v>958</v>
      </c>
      <c r="M1507" s="894" t="s">
        <v>7046</v>
      </c>
      <c r="N1507" s="894" t="s">
        <v>6104</v>
      </c>
      <c r="O1507" s="894" t="s">
        <v>6122</v>
      </c>
      <c r="P1507" s="894" t="s">
        <v>6123</v>
      </c>
      <c r="Q1507" s="894" t="s">
        <v>3016</v>
      </c>
      <c r="R1507" s="894" t="s">
        <v>1952</v>
      </c>
      <c r="S1507" s="894" t="s">
        <v>779</v>
      </c>
      <c r="T1507" s="894" t="s">
        <v>780</v>
      </c>
      <c r="U1507" s="894" t="s">
        <v>877</v>
      </c>
      <c r="V1507" s="894" t="s">
        <v>951</v>
      </c>
      <c r="W1507" s="894" t="s">
        <v>6147</v>
      </c>
      <c r="AA1507" s="894" t="s">
        <v>1029</v>
      </c>
    </row>
    <row r="1508" spans="1:27">
      <c r="A1508" s="894" t="s">
        <v>7119</v>
      </c>
      <c r="B1508" s="894" t="s">
        <v>7120</v>
      </c>
      <c r="C1508" s="894" t="s">
        <v>7082</v>
      </c>
      <c r="D1508" s="894" t="s">
        <v>7083</v>
      </c>
      <c r="E1508" s="351">
        <v>11965.81</v>
      </c>
      <c r="F1508" s="351">
        <v>10649.73</v>
      </c>
      <c r="G1508" s="351">
        <v>1316.08</v>
      </c>
      <c r="H1508" s="351">
        <v>0</v>
      </c>
      <c r="I1508" s="894" t="s">
        <v>7045</v>
      </c>
      <c r="J1508" s="894" t="s">
        <v>839</v>
      </c>
      <c r="K1508" s="894" t="s">
        <v>1025</v>
      </c>
      <c r="L1508" s="894" t="s">
        <v>958</v>
      </c>
      <c r="M1508" s="894" t="s">
        <v>7046</v>
      </c>
      <c r="N1508" s="894" t="s">
        <v>6104</v>
      </c>
      <c r="O1508" s="894" t="s">
        <v>1231</v>
      </c>
      <c r="P1508" s="894" t="s">
        <v>6138</v>
      </c>
      <c r="Q1508" s="894" t="s">
        <v>3060</v>
      </c>
      <c r="R1508" s="894" t="s">
        <v>1952</v>
      </c>
      <c r="S1508" s="894" t="s">
        <v>779</v>
      </c>
      <c r="T1508" s="894" t="s">
        <v>780</v>
      </c>
      <c r="U1508" s="894" t="s">
        <v>877</v>
      </c>
      <c r="V1508" s="894" t="s">
        <v>951</v>
      </c>
      <c r="W1508" s="894" t="s">
        <v>6147</v>
      </c>
      <c r="AA1508" s="894" t="s">
        <v>1029</v>
      </c>
    </row>
    <row r="1509" spans="1:27">
      <c r="A1509" s="894" t="s">
        <v>7121</v>
      </c>
      <c r="B1509" s="894" t="s">
        <v>7122</v>
      </c>
      <c r="C1509" s="894" t="s">
        <v>7086</v>
      </c>
      <c r="D1509" s="894" t="s">
        <v>7123</v>
      </c>
      <c r="E1509" s="351">
        <v>14957.26</v>
      </c>
      <c r="F1509" s="351">
        <v>13311.74</v>
      </c>
      <c r="G1509" s="351">
        <v>1645.52</v>
      </c>
      <c r="H1509" s="351">
        <v>0</v>
      </c>
      <c r="I1509" s="894" t="s">
        <v>7045</v>
      </c>
      <c r="J1509" s="894" t="s">
        <v>839</v>
      </c>
      <c r="K1509" s="894" t="s">
        <v>1025</v>
      </c>
      <c r="L1509" s="894" t="s">
        <v>958</v>
      </c>
      <c r="M1509" s="894" t="s">
        <v>7046</v>
      </c>
      <c r="N1509" s="894" t="s">
        <v>6104</v>
      </c>
      <c r="O1509" s="894" t="s">
        <v>6132</v>
      </c>
      <c r="P1509" s="894" t="s">
        <v>6133</v>
      </c>
      <c r="Q1509" s="894" t="s">
        <v>2922</v>
      </c>
      <c r="R1509" s="894" t="s">
        <v>1952</v>
      </c>
      <c r="S1509" s="894" t="s">
        <v>779</v>
      </c>
      <c r="T1509" s="894" t="s">
        <v>780</v>
      </c>
      <c r="U1509" s="894" t="s">
        <v>877</v>
      </c>
      <c r="V1509" s="894" t="s">
        <v>951</v>
      </c>
      <c r="W1509" s="894" t="s">
        <v>6147</v>
      </c>
      <c r="AA1509" s="894" t="s">
        <v>1029</v>
      </c>
    </row>
    <row r="1510" spans="1:27">
      <c r="A1510" s="894" t="s">
        <v>7124</v>
      </c>
      <c r="B1510" s="894" t="s">
        <v>7125</v>
      </c>
      <c r="C1510" s="894" t="s">
        <v>7090</v>
      </c>
      <c r="D1510" s="894" t="s">
        <v>7126</v>
      </c>
      <c r="E1510" s="351">
        <v>17094.02</v>
      </c>
      <c r="F1510" s="351">
        <v>15213.66</v>
      </c>
      <c r="G1510" s="351">
        <v>1880.36</v>
      </c>
      <c r="H1510" s="351">
        <v>0</v>
      </c>
      <c r="I1510" s="894" t="s">
        <v>7045</v>
      </c>
      <c r="J1510" s="894" t="s">
        <v>839</v>
      </c>
      <c r="K1510" s="894" t="s">
        <v>1025</v>
      </c>
      <c r="L1510" s="894" t="s">
        <v>958</v>
      </c>
      <c r="M1510" s="894" t="s">
        <v>7046</v>
      </c>
      <c r="N1510" s="894" t="s">
        <v>6104</v>
      </c>
      <c r="O1510" s="894" t="s">
        <v>1351</v>
      </c>
      <c r="P1510" s="894" t="s">
        <v>3031</v>
      </c>
      <c r="Q1510" s="894" t="s">
        <v>1218</v>
      </c>
      <c r="R1510" s="894" t="s">
        <v>1952</v>
      </c>
      <c r="S1510" s="894" t="s">
        <v>779</v>
      </c>
      <c r="T1510" s="894" t="s">
        <v>780</v>
      </c>
      <c r="U1510" s="894" t="s">
        <v>877</v>
      </c>
      <c r="V1510" s="894" t="s">
        <v>951</v>
      </c>
      <c r="W1510" s="894" t="s">
        <v>6147</v>
      </c>
      <c r="AA1510" s="894" t="s">
        <v>1029</v>
      </c>
    </row>
    <row r="1511" spans="1:27">
      <c r="A1511" s="894" t="s">
        <v>7127</v>
      </c>
      <c r="B1511" s="894" t="s">
        <v>7128</v>
      </c>
      <c r="C1511" s="894" t="s">
        <v>7129</v>
      </c>
      <c r="D1511" s="894" t="s">
        <v>7096</v>
      </c>
      <c r="E1511" s="351">
        <v>29914.53</v>
      </c>
      <c r="F1511" s="351">
        <v>26624.34</v>
      </c>
      <c r="G1511" s="351">
        <v>3290.19</v>
      </c>
      <c r="H1511" s="351">
        <v>0</v>
      </c>
      <c r="I1511" s="894" t="s">
        <v>7045</v>
      </c>
      <c r="J1511" s="894" t="s">
        <v>839</v>
      </c>
      <c r="K1511" s="894" t="s">
        <v>1025</v>
      </c>
      <c r="L1511" s="894" t="s">
        <v>958</v>
      </c>
      <c r="M1511" s="894" t="s">
        <v>7046</v>
      </c>
      <c r="N1511" s="894" t="s">
        <v>6104</v>
      </c>
      <c r="O1511" s="894" t="s">
        <v>7130</v>
      </c>
      <c r="P1511" s="894" t="s">
        <v>7131</v>
      </c>
      <c r="Q1511" s="894" t="s">
        <v>4176</v>
      </c>
      <c r="R1511" s="894" t="s">
        <v>1952</v>
      </c>
      <c r="S1511" s="894" t="s">
        <v>779</v>
      </c>
      <c r="T1511" s="894" t="s">
        <v>780</v>
      </c>
      <c r="U1511" s="894" t="s">
        <v>877</v>
      </c>
      <c r="V1511" s="894" t="s">
        <v>951</v>
      </c>
      <c r="W1511" s="894" t="s">
        <v>6147</v>
      </c>
      <c r="AA1511" s="894" t="s">
        <v>1029</v>
      </c>
    </row>
    <row r="1512" spans="1:27">
      <c r="A1512" s="894" t="s">
        <v>7132</v>
      </c>
      <c r="B1512" s="894" t="s">
        <v>7133</v>
      </c>
      <c r="C1512" s="894" t="s">
        <v>7082</v>
      </c>
      <c r="D1512" s="894" t="s">
        <v>7083</v>
      </c>
      <c r="E1512" s="351">
        <v>11538.46</v>
      </c>
      <c r="F1512" s="351">
        <v>10268.83</v>
      </c>
      <c r="G1512" s="351">
        <v>1269.63</v>
      </c>
      <c r="H1512" s="351">
        <v>0</v>
      </c>
      <c r="I1512" s="894" t="s">
        <v>7045</v>
      </c>
      <c r="J1512" s="894" t="s">
        <v>839</v>
      </c>
      <c r="K1512" s="894" t="s">
        <v>1025</v>
      </c>
      <c r="L1512" s="894" t="s">
        <v>958</v>
      </c>
      <c r="M1512" s="894" t="s">
        <v>7046</v>
      </c>
      <c r="N1512" s="894" t="s">
        <v>6104</v>
      </c>
      <c r="O1512" s="894" t="s">
        <v>6166</v>
      </c>
      <c r="P1512" s="894" t="s">
        <v>6167</v>
      </c>
      <c r="Q1512" s="894" t="s">
        <v>6168</v>
      </c>
      <c r="R1512" s="894" t="s">
        <v>1952</v>
      </c>
      <c r="S1512" s="894" t="s">
        <v>779</v>
      </c>
      <c r="T1512" s="894" t="s">
        <v>780</v>
      </c>
      <c r="U1512" s="894" t="s">
        <v>877</v>
      </c>
      <c r="V1512" s="894" t="s">
        <v>951</v>
      </c>
      <c r="W1512" s="894" t="s">
        <v>6147</v>
      </c>
      <c r="AA1512" s="894" t="s">
        <v>1029</v>
      </c>
    </row>
    <row r="1513" spans="1:27">
      <c r="A1513" s="894" t="s">
        <v>7134</v>
      </c>
      <c r="B1513" s="894" t="s">
        <v>7135</v>
      </c>
      <c r="C1513" s="894" t="s">
        <v>7082</v>
      </c>
      <c r="D1513" s="894" t="s">
        <v>7083</v>
      </c>
      <c r="E1513" s="351">
        <v>11538.46</v>
      </c>
      <c r="F1513" s="351">
        <v>10268.83</v>
      </c>
      <c r="G1513" s="351">
        <v>1269.63</v>
      </c>
      <c r="H1513" s="351">
        <v>0</v>
      </c>
      <c r="I1513" s="894" t="s">
        <v>7045</v>
      </c>
      <c r="J1513" s="894" t="s">
        <v>839</v>
      </c>
      <c r="K1513" s="894" t="s">
        <v>1025</v>
      </c>
      <c r="L1513" s="894" t="s">
        <v>958</v>
      </c>
      <c r="M1513" s="894" t="s">
        <v>7046</v>
      </c>
      <c r="N1513" s="894" t="s">
        <v>6104</v>
      </c>
      <c r="O1513" s="894" t="s">
        <v>6166</v>
      </c>
      <c r="P1513" s="894" t="s">
        <v>6167</v>
      </c>
      <c r="Q1513" s="894" t="s">
        <v>6168</v>
      </c>
      <c r="R1513" s="894" t="s">
        <v>1952</v>
      </c>
      <c r="S1513" s="894" t="s">
        <v>779</v>
      </c>
      <c r="T1513" s="894" t="s">
        <v>780</v>
      </c>
      <c r="U1513" s="894" t="s">
        <v>877</v>
      </c>
      <c r="V1513" s="894" t="s">
        <v>951</v>
      </c>
      <c r="W1513" s="894" t="s">
        <v>6147</v>
      </c>
      <c r="AA1513" s="894" t="s">
        <v>1029</v>
      </c>
    </row>
    <row r="1514" spans="1:27">
      <c r="A1514" s="894" t="s">
        <v>7136</v>
      </c>
      <c r="B1514" s="894" t="s">
        <v>7137</v>
      </c>
      <c r="C1514" s="894" t="s">
        <v>7138</v>
      </c>
      <c r="D1514" s="894" t="s">
        <v>7100</v>
      </c>
      <c r="E1514" s="351">
        <v>10683.76</v>
      </c>
      <c r="F1514" s="351">
        <v>9508.75</v>
      </c>
      <c r="G1514" s="351">
        <v>1175.01</v>
      </c>
      <c r="H1514" s="351">
        <v>0</v>
      </c>
      <c r="I1514" s="894" t="s">
        <v>7045</v>
      </c>
      <c r="J1514" s="894" t="s">
        <v>839</v>
      </c>
      <c r="K1514" s="894" t="s">
        <v>1025</v>
      </c>
      <c r="L1514" s="894" t="s">
        <v>958</v>
      </c>
      <c r="M1514" s="894" t="s">
        <v>7046</v>
      </c>
      <c r="N1514" s="894" t="s">
        <v>6104</v>
      </c>
      <c r="O1514" s="894" t="s">
        <v>6161</v>
      </c>
      <c r="P1514" s="894" t="s">
        <v>6162</v>
      </c>
      <c r="Q1514" s="894" t="s">
        <v>1413</v>
      </c>
      <c r="R1514" s="894" t="s">
        <v>1952</v>
      </c>
      <c r="S1514" s="894" t="s">
        <v>779</v>
      </c>
      <c r="T1514" s="894" t="s">
        <v>780</v>
      </c>
      <c r="U1514" s="894" t="s">
        <v>877</v>
      </c>
      <c r="V1514" s="894" t="s">
        <v>951</v>
      </c>
      <c r="W1514" s="894" t="s">
        <v>6147</v>
      </c>
      <c r="AA1514" s="894" t="s">
        <v>1029</v>
      </c>
    </row>
    <row r="1515" spans="1:27">
      <c r="A1515" s="894" t="s">
        <v>7139</v>
      </c>
      <c r="B1515" s="894" t="s">
        <v>7140</v>
      </c>
      <c r="C1515" s="894" t="s">
        <v>7141</v>
      </c>
      <c r="D1515" s="894" t="s">
        <v>7075</v>
      </c>
      <c r="E1515" s="351">
        <v>11538.46</v>
      </c>
      <c r="F1515" s="351">
        <v>10268.83</v>
      </c>
      <c r="G1515" s="351">
        <v>1269.63</v>
      </c>
      <c r="H1515" s="351">
        <v>0</v>
      </c>
      <c r="I1515" s="894" t="s">
        <v>7045</v>
      </c>
      <c r="J1515" s="894" t="s">
        <v>839</v>
      </c>
      <c r="K1515" s="894" t="s">
        <v>1025</v>
      </c>
      <c r="L1515" s="894" t="s">
        <v>958</v>
      </c>
      <c r="M1515" s="894" t="s">
        <v>7046</v>
      </c>
      <c r="N1515" s="894" t="s">
        <v>6104</v>
      </c>
      <c r="O1515" s="894" t="s">
        <v>6166</v>
      </c>
      <c r="P1515" s="894" t="s">
        <v>6167</v>
      </c>
      <c r="Q1515" s="894" t="s">
        <v>6168</v>
      </c>
      <c r="R1515" s="894" t="s">
        <v>1952</v>
      </c>
      <c r="S1515" s="894" t="s">
        <v>779</v>
      </c>
      <c r="T1515" s="894" t="s">
        <v>780</v>
      </c>
      <c r="U1515" s="894" t="s">
        <v>877</v>
      </c>
      <c r="V1515" s="894" t="s">
        <v>951</v>
      </c>
      <c r="W1515" s="894" t="s">
        <v>6147</v>
      </c>
      <c r="AA1515" s="894" t="s">
        <v>1029</v>
      </c>
    </row>
    <row r="1516" spans="1:27">
      <c r="A1516" s="894" t="s">
        <v>7142</v>
      </c>
      <c r="B1516" s="894" t="s">
        <v>7143</v>
      </c>
      <c r="C1516" s="894" t="s">
        <v>7090</v>
      </c>
      <c r="D1516" s="894" t="s">
        <v>7144</v>
      </c>
      <c r="E1516" s="351">
        <v>10256.41</v>
      </c>
      <c r="F1516" s="351">
        <v>9127.85</v>
      </c>
      <c r="G1516" s="351">
        <v>1128.56</v>
      </c>
      <c r="H1516" s="351">
        <v>0</v>
      </c>
      <c r="I1516" s="894" t="s">
        <v>7045</v>
      </c>
      <c r="J1516" s="894" t="s">
        <v>839</v>
      </c>
      <c r="K1516" s="894" t="s">
        <v>1025</v>
      </c>
      <c r="L1516" s="894" t="s">
        <v>958</v>
      </c>
      <c r="M1516" s="894" t="s">
        <v>7046</v>
      </c>
      <c r="N1516" s="894" t="s">
        <v>6104</v>
      </c>
      <c r="O1516" s="894" t="s">
        <v>1725</v>
      </c>
      <c r="P1516" s="894" t="s">
        <v>6156</v>
      </c>
      <c r="Q1516" s="894" t="s">
        <v>2027</v>
      </c>
      <c r="R1516" s="894" t="s">
        <v>1952</v>
      </c>
      <c r="S1516" s="894" t="s">
        <v>779</v>
      </c>
      <c r="T1516" s="894" t="s">
        <v>780</v>
      </c>
      <c r="U1516" s="894" t="s">
        <v>877</v>
      </c>
      <c r="V1516" s="894" t="s">
        <v>951</v>
      </c>
      <c r="W1516" s="894" t="s">
        <v>6147</v>
      </c>
      <c r="AA1516" s="894" t="s">
        <v>1029</v>
      </c>
    </row>
    <row r="1517" spans="1:27">
      <c r="A1517" s="894" t="s">
        <v>7145</v>
      </c>
      <c r="B1517" s="894" t="s">
        <v>7146</v>
      </c>
      <c r="C1517" s="894" t="s">
        <v>7129</v>
      </c>
      <c r="D1517" s="894" t="s">
        <v>7096</v>
      </c>
      <c r="E1517" s="351">
        <v>21367.53</v>
      </c>
      <c r="F1517" s="351">
        <v>19017.51</v>
      </c>
      <c r="G1517" s="351">
        <v>2350.02</v>
      </c>
      <c r="H1517" s="351">
        <v>0</v>
      </c>
      <c r="I1517" s="894" t="s">
        <v>7045</v>
      </c>
      <c r="J1517" s="894" t="s">
        <v>839</v>
      </c>
      <c r="K1517" s="894" t="s">
        <v>1025</v>
      </c>
      <c r="L1517" s="894" t="s">
        <v>958</v>
      </c>
      <c r="M1517" s="894" t="s">
        <v>7046</v>
      </c>
      <c r="N1517" s="894" t="s">
        <v>6104</v>
      </c>
      <c r="O1517" s="894" t="s">
        <v>6122</v>
      </c>
      <c r="P1517" s="894" t="s">
        <v>6123</v>
      </c>
      <c r="Q1517" s="894" t="s">
        <v>3016</v>
      </c>
      <c r="R1517" s="894" t="s">
        <v>1952</v>
      </c>
      <c r="S1517" s="894" t="s">
        <v>779</v>
      </c>
      <c r="T1517" s="894" t="s">
        <v>780</v>
      </c>
      <c r="U1517" s="894" t="s">
        <v>877</v>
      </c>
      <c r="V1517" s="894" t="s">
        <v>951</v>
      </c>
      <c r="W1517" s="894" t="s">
        <v>6147</v>
      </c>
      <c r="AA1517" s="894" t="s">
        <v>1029</v>
      </c>
    </row>
    <row r="1518" spans="1:27">
      <c r="A1518" s="894" t="s">
        <v>7147</v>
      </c>
      <c r="B1518" s="894" t="s">
        <v>7148</v>
      </c>
      <c r="C1518" s="894" t="s">
        <v>7149</v>
      </c>
      <c r="D1518" s="894" t="s">
        <v>7150</v>
      </c>
      <c r="E1518" s="351">
        <v>44444.44</v>
      </c>
      <c r="F1518" s="351">
        <v>39555.16</v>
      </c>
      <c r="G1518" s="351">
        <v>4889.28</v>
      </c>
      <c r="H1518" s="351">
        <v>0</v>
      </c>
      <c r="I1518" s="894" t="s">
        <v>7151</v>
      </c>
      <c r="J1518" s="894" t="s">
        <v>839</v>
      </c>
      <c r="K1518" s="894" t="s">
        <v>1091</v>
      </c>
      <c r="L1518" s="894" t="s">
        <v>958</v>
      </c>
      <c r="M1518" s="894" t="s">
        <v>6300</v>
      </c>
      <c r="N1518" s="894" t="s">
        <v>7152</v>
      </c>
      <c r="O1518" s="894" t="s">
        <v>4530</v>
      </c>
      <c r="P1518" s="894" t="s">
        <v>6431</v>
      </c>
      <c r="Q1518" s="894" t="s">
        <v>5067</v>
      </c>
      <c r="R1518" s="894" t="s">
        <v>1952</v>
      </c>
      <c r="S1518" s="894" t="s">
        <v>779</v>
      </c>
      <c r="T1518" s="894" t="s">
        <v>780</v>
      </c>
      <c r="U1518" s="894" t="s">
        <v>781</v>
      </c>
      <c r="V1518" s="894" t="s">
        <v>951</v>
      </c>
      <c r="W1518" s="894" t="s">
        <v>7151</v>
      </c>
      <c r="X1518" s="894" t="s">
        <v>7153</v>
      </c>
      <c r="AA1518" s="894" t="s">
        <v>1093</v>
      </c>
    </row>
    <row r="1519" spans="1:27">
      <c r="A1519" s="894" t="s">
        <v>7154</v>
      </c>
      <c r="B1519" s="894" t="s">
        <v>7155</v>
      </c>
      <c r="C1519" s="894" t="s">
        <v>2491</v>
      </c>
      <c r="D1519" s="894" t="s">
        <v>2492</v>
      </c>
      <c r="E1519" s="351">
        <v>5384.61</v>
      </c>
      <c r="F1519" s="351">
        <v>4792.65</v>
      </c>
      <c r="G1519" s="351">
        <v>591.96</v>
      </c>
      <c r="H1519" s="351">
        <v>0</v>
      </c>
      <c r="I1519" s="894" t="s">
        <v>7151</v>
      </c>
      <c r="J1519" s="894" t="s">
        <v>839</v>
      </c>
      <c r="K1519" s="894" t="s">
        <v>1025</v>
      </c>
      <c r="L1519" s="894" t="s">
        <v>958</v>
      </c>
      <c r="M1519" s="894" t="s">
        <v>6808</v>
      </c>
      <c r="N1519" s="894" t="s">
        <v>7156</v>
      </c>
      <c r="O1519" s="894" t="s">
        <v>7157</v>
      </c>
      <c r="P1519" s="894" t="s">
        <v>3937</v>
      </c>
      <c r="Q1519" s="894" t="s">
        <v>1859</v>
      </c>
      <c r="R1519" s="894" t="s">
        <v>1952</v>
      </c>
      <c r="S1519" s="894" t="s">
        <v>779</v>
      </c>
      <c r="T1519" s="894" t="s">
        <v>780</v>
      </c>
      <c r="U1519" s="894" t="s">
        <v>781</v>
      </c>
      <c r="V1519" s="894" t="s">
        <v>951</v>
      </c>
      <c r="W1519" s="894" t="s">
        <v>7151</v>
      </c>
      <c r="X1519" s="894" t="s">
        <v>7158</v>
      </c>
      <c r="AA1519" s="894" t="s">
        <v>1029</v>
      </c>
    </row>
    <row r="1520" spans="1:27">
      <c r="A1520" s="894" t="s">
        <v>7159</v>
      </c>
      <c r="B1520" s="894" t="s">
        <v>7160</v>
      </c>
      <c r="C1520" s="894" t="s">
        <v>2491</v>
      </c>
      <c r="D1520" s="894" t="s">
        <v>2492</v>
      </c>
      <c r="E1520" s="351">
        <v>5384.64</v>
      </c>
      <c r="F1520" s="351">
        <v>4792.65</v>
      </c>
      <c r="G1520" s="351">
        <v>591.99</v>
      </c>
      <c r="H1520" s="351">
        <v>0</v>
      </c>
      <c r="I1520" s="894" t="s">
        <v>7151</v>
      </c>
      <c r="J1520" s="894" t="s">
        <v>839</v>
      </c>
      <c r="K1520" s="894" t="s">
        <v>1025</v>
      </c>
      <c r="L1520" s="894" t="s">
        <v>958</v>
      </c>
      <c r="M1520" s="894" t="s">
        <v>6808</v>
      </c>
      <c r="N1520" s="894" t="s">
        <v>7156</v>
      </c>
      <c r="O1520" s="894" t="s">
        <v>7157</v>
      </c>
      <c r="P1520" s="894" t="s">
        <v>3937</v>
      </c>
      <c r="Q1520" s="894" t="s">
        <v>5913</v>
      </c>
      <c r="R1520" s="894" t="s">
        <v>1952</v>
      </c>
      <c r="S1520" s="894" t="s">
        <v>779</v>
      </c>
      <c r="T1520" s="894" t="s">
        <v>780</v>
      </c>
      <c r="U1520" s="894" t="s">
        <v>781</v>
      </c>
      <c r="V1520" s="894" t="s">
        <v>951</v>
      </c>
      <c r="W1520" s="894" t="s">
        <v>7151</v>
      </c>
      <c r="X1520" s="894" t="s">
        <v>7158</v>
      </c>
      <c r="AA1520" s="894" t="s">
        <v>1029</v>
      </c>
    </row>
    <row r="1521" spans="1:27">
      <c r="A1521" s="894" t="s">
        <v>7161</v>
      </c>
      <c r="B1521" s="894" t="s">
        <v>7162</v>
      </c>
      <c r="C1521" s="894" t="s">
        <v>2491</v>
      </c>
      <c r="D1521" s="894" t="s">
        <v>2492</v>
      </c>
      <c r="E1521" s="351">
        <v>5384.61</v>
      </c>
      <c r="F1521" s="351">
        <v>4792.65</v>
      </c>
      <c r="G1521" s="351">
        <v>591.96</v>
      </c>
      <c r="H1521" s="351">
        <v>0</v>
      </c>
      <c r="I1521" s="894" t="s">
        <v>7151</v>
      </c>
      <c r="J1521" s="894" t="s">
        <v>839</v>
      </c>
      <c r="K1521" s="894" t="s">
        <v>1025</v>
      </c>
      <c r="L1521" s="894" t="s">
        <v>958</v>
      </c>
      <c r="M1521" s="894" t="s">
        <v>6808</v>
      </c>
      <c r="N1521" s="894" t="s">
        <v>7156</v>
      </c>
      <c r="O1521" s="894" t="s">
        <v>7157</v>
      </c>
      <c r="P1521" s="894" t="s">
        <v>3937</v>
      </c>
      <c r="Q1521" s="894" t="s">
        <v>1859</v>
      </c>
      <c r="R1521" s="894" t="s">
        <v>1952</v>
      </c>
      <c r="S1521" s="894" t="s">
        <v>779</v>
      </c>
      <c r="T1521" s="894" t="s">
        <v>780</v>
      </c>
      <c r="U1521" s="894" t="s">
        <v>781</v>
      </c>
      <c r="V1521" s="894" t="s">
        <v>951</v>
      </c>
      <c r="W1521" s="894" t="s">
        <v>7151</v>
      </c>
      <c r="X1521" s="894" t="s">
        <v>7158</v>
      </c>
      <c r="AA1521" s="894" t="s">
        <v>1029</v>
      </c>
    </row>
    <row r="1522" spans="1:27">
      <c r="A1522" s="894" t="s">
        <v>7163</v>
      </c>
      <c r="B1522" s="894" t="s">
        <v>7164</v>
      </c>
      <c r="C1522" s="894" t="s">
        <v>2491</v>
      </c>
      <c r="D1522" s="894" t="s">
        <v>2492</v>
      </c>
      <c r="E1522" s="351">
        <v>5384.61</v>
      </c>
      <c r="F1522" s="351">
        <v>4792.65</v>
      </c>
      <c r="G1522" s="351">
        <v>591.96</v>
      </c>
      <c r="H1522" s="351">
        <v>0</v>
      </c>
      <c r="I1522" s="894" t="s">
        <v>7151</v>
      </c>
      <c r="J1522" s="894" t="s">
        <v>839</v>
      </c>
      <c r="K1522" s="894" t="s">
        <v>1025</v>
      </c>
      <c r="L1522" s="894" t="s">
        <v>958</v>
      </c>
      <c r="M1522" s="894" t="s">
        <v>6808</v>
      </c>
      <c r="N1522" s="894" t="s">
        <v>7156</v>
      </c>
      <c r="O1522" s="894" t="s">
        <v>7157</v>
      </c>
      <c r="P1522" s="894" t="s">
        <v>3937</v>
      </c>
      <c r="Q1522" s="894" t="s">
        <v>1859</v>
      </c>
      <c r="R1522" s="894" t="s">
        <v>1952</v>
      </c>
      <c r="S1522" s="894" t="s">
        <v>779</v>
      </c>
      <c r="T1522" s="894" t="s">
        <v>780</v>
      </c>
      <c r="U1522" s="894" t="s">
        <v>781</v>
      </c>
      <c r="V1522" s="894" t="s">
        <v>951</v>
      </c>
      <c r="W1522" s="894" t="s">
        <v>7151</v>
      </c>
      <c r="X1522" s="894" t="s">
        <v>7158</v>
      </c>
      <c r="AA1522" s="894" t="s">
        <v>1029</v>
      </c>
    </row>
    <row r="1523" spans="1:27">
      <c r="A1523" s="894" t="s">
        <v>7165</v>
      </c>
      <c r="B1523" s="894" t="s">
        <v>7166</v>
      </c>
      <c r="C1523" s="894" t="s">
        <v>2491</v>
      </c>
      <c r="D1523" s="894" t="s">
        <v>2492</v>
      </c>
      <c r="E1523" s="351">
        <v>5384.61</v>
      </c>
      <c r="F1523" s="351">
        <v>4792.65</v>
      </c>
      <c r="G1523" s="351">
        <v>591.96</v>
      </c>
      <c r="H1523" s="351">
        <v>0</v>
      </c>
      <c r="I1523" s="894" t="s">
        <v>7151</v>
      </c>
      <c r="J1523" s="894" t="s">
        <v>839</v>
      </c>
      <c r="K1523" s="894" t="s">
        <v>1025</v>
      </c>
      <c r="L1523" s="894" t="s">
        <v>958</v>
      </c>
      <c r="M1523" s="894" t="s">
        <v>6808</v>
      </c>
      <c r="N1523" s="894" t="s">
        <v>7156</v>
      </c>
      <c r="O1523" s="894" t="s">
        <v>7157</v>
      </c>
      <c r="P1523" s="894" t="s">
        <v>3937</v>
      </c>
      <c r="Q1523" s="894" t="s">
        <v>1859</v>
      </c>
      <c r="R1523" s="894" t="s">
        <v>1952</v>
      </c>
      <c r="S1523" s="894" t="s">
        <v>779</v>
      </c>
      <c r="T1523" s="894" t="s">
        <v>780</v>
      </c>
      <c r="U1523" s="894" t="s">
        <v>781</v>
      </c>
      <c r="V1523" s="894" t="s">
        <v>951</v>
      </c>
      <c r="W1523" s="894" t="s">
        <v>7151</v>
      </c>
      <c r="X1523" s="894" t="s">
        <v>7158</v>
      </c>
      <c r="AA1523" s="894" t="s">
        <v>1029</v>
      </c>
    </row>
    <row r="1524" spans="1:27">
      <c r="A1524" s="894" t="s">
        <v>7167</v>
      </c>
      <c r="B1524" s="894" t="s">
        <v>7168</v>
      </c>
      <c r="C1524" s="894" t="s">
        <v>2491</v>
      </c>
      <c r="D1524" s="894" t="s">
        <v>2492</v>
      </c>
      <c r="E1524" s="351">
        <v>5384.61</v>
      </c>
      <c r="F1524" s="351">
        <v>4792.65</v>
      </c>
      <c r="G1524" s="351">
        <v>591.96</v>
      </c>
      <c r="H1524" s="351">
        <v>0</v>
      </c>
      <c r="I1524" s="894" t="s">
        <v>7151</v>
      </c>
      <c r="J1524" s="894" t="s">
        <v>839</v>
      </c>
      <c r="K1524" s="894" t="s">
        <v>1025</v>
      </c>
      <c r="L1524" s="894" t="s">
        <v>958</v>
      </c>
      <c r="M1524" s="894" t="s">
        <v>6808</v>
      </c>
      <c r="N1524" s="894" t="s">
        <v>7156</v>
      </c>
      <c r="O1524" s="894" t="s">
        <v>7157</v>
      </c>
      <c r="P1524" s="894" t="s">
        <v>3937</v>
      </c>
      <c r="Q1524" s="894" t="s">
        <v>1859</v>
      </c>
      <c r="R1524" s="894" t="s">
        <v>1952</v>
      </c>
      <c r="S1524" s="894" t="s">
        <v>779</v>
      </c>
      <c r="T1524" s="894" t="s">
        <v>780</v>
      </c>
      <c r="U1524" s="894" t="s">
        <v>781</v>
      </c>
      <c r="V1524" s="894" t="s">
        <v>951</v>
      </c>
      <c r="W1524" s="894" t="s">
        <v>7151</v>
      </c>
      <c r="X1524" s="894" t="s">
        <v>7158</v>
      </c>
      <c r="AA1524" s="894" t="s">
        <v>1029</v>
      </c>
    </row>
    <row r="1525" spans="1:27">
      <c r="A1525" s="894" t="s">
        <v>7169</v>
      </c>
      <c r="B1525" s="894" t="s">
        <v>7170</v>
      </c>
      <c r="C1525" s="894" t="s">
        <v>7171</v>
      </c>
      <c r="D1525" s="894" t="s">
        <v>2614</v>
      </c>
      <c r="E1525" s="351">
        <v>2358.97</v>
      </c>
      <c r="F1525" s="351">
        <v>2099.51</v>
      </c>
      <c r="G1525" s="351">
        <v>259.46</v>
      </c>
      <c r="H1525" s="351">
        <v>0</v>
      </c>
      <c r="I1525" s="894" t="s">
        <v>7151</v>
      </c>
      <c r="J1525" s="894" t="s">
        <v>839</v>
      </c>
      <c r="K1525" s="894" t="s">
        <v>1091</v>
      </c>
      <c r="L1525" s="894" t="s">
        <v>874</v>
      </c>
      <c r="M1525" s="894" t="s">
        <v>7172</v>
      </c>
      <c r="N1525" s="894" t="s">
        <v>7173</v>
      </c>
      <c r="O1525" s="894" t="s">
        <v>7174</v>
      </c>
      <c r="P1525" s="894" t="s">
        <v>7175</v>
      </c>
      <c r="Q1525" s="894" t="s">
        <v>7176</v>
      </c>
      <c r="R1525" s="894" t="s">
        <v>1952</v>
      </c>
      <c r="S1525" s="894" t="s">
        <v>779</v>
      </c>
      <c r="T1525" s="894" t="s">
        <v>780</v>
      </c>
      <c r="U1525" s="894" t="s">
        <v>781</v>
      </c>
      <c r="V1525" s="894" t="s">
        <v>951</v>
      </c>
      <c r="W1525" s="894" t="s">
        <v>7151</v>
      </c>
      <c r="X1525" s="894" t="s">
        <v>7177</v>
      </c>
      <c r="AA1525" s="894" t="s">
        <v>1093</v>
      </c>
    </row>
    <row r="1526" spans="1:27">
      <c r="A1526" s="894" t="s">
        <v>7178</v>
      </c>
      <c r="B1526" s="894" t="s">
        <v>7179</v>
      </c>
      <c r="C1526" s="894" t="s">
        <v>2269</v>
      </c>
      <c r="D1526" s="894" t="s">
        <v>7180</v>
      </c>
      <c r="E1526" s="351">
        <v>10401.71</v>
      </c>
      <c r="F1526" s="351">
        <v>7946.98</v>
      </c>
      <c r="G1526" s="351">
        <v>243</v>
      </c>
      <c r="H1526" s="351">
        <v>2211.73</v>
      </c>
      <c r="I1526" s="894" t="s">
        <v>7151</v>
      </c>
      <c r="J1526" s="894" t="s">
        <v>839</v>
      </c>
      <c r="K1526" s="894" t="s">
        <v>1025</v>
      </c>
      <c r="L1526" s="894" t="s">
        <v>958</v>
      </c>
      <c r="M1526" s="894" t="s">
        <v>6808</v>
      </c>
      <c r="N1526" s="894" t="s">
        <v>7181</v>
      </c>
      <c r="O1526" s="894" t="s">
        <v>777</v>
      </c>
      <c r="P1526" s="894" t="s">
        <v>7182</v>
      </c>
      <c r="Q1526" s="894" t="s">
        <v>7183</v>
      </c>
      <c r="R1526" s="894" t="s">
        <v>1952</v>
      </c>
      <c r="S1526" s="894" t="s">
        <v>779</v>
      </c>
      <c r="T1526" s="894" t="s">
        <v>780</v>
      </c>
      <c r="U1526" s="894" t="s">
        <v>781</v>
      </c>
      <c r="V1526" s="894" t="s">
        <v>951</v>
      </c>
      <c r="W1526" s="894" t="s">
        <v>7151</v>
      </c>
      <c r="X1526" s="894" t="s">
        <v>7184</v>
      </c>
      <c r="AA1526" s="894" t="s">
        <v>1029</v>
      </c>
    </row>
    <row r="1527" spans="1:27">
      <c r="A1527" s="894" t="s">
        <v>7185</v>
      </c>
      <c r="B1527" s="894" t="s">
        <v>7186</v>
      </c>
      <c r="C1527" s="894" t="s">
        <v>7187</v>
      </c>
      <c r="D1527" s="894" t="s">
        <v>7188</v>
      </c>
      <c r="E1527" s="351">
        <v>31623.93</v>
      </c>
      <c r="F1527" s="351">
        <v>28145.36</v>
      </c>
      <c r="G1527" s="351">
        <v>3478.57</v>
      </c>
      <c r="H1527" s="351">
        <v>0</v>
      </c>
      <c r="I1527" s="894" t="s">
        <v>7151</v>
      </c>
      <c r="J1527" s="894" t="s">
        <v>839</v>
      </c>
      <c r="K1527" s="894" t="s">
        <v>2523</v>
      </c>
      <c r="L1527" s="894" t="s">
        <v>7189</v>
      </c>
      <c r="M1527" s="894" t="s">
        <v>1127</v>
      </c>
      <c r="N1527" s="894" t="s">
        <v>7190</v>
      </c>
      <c r="O1527" s="894" t="s">
        <v>7191</v>
      </c>
      <c r="P1527" s="894" t="s">
        <v>7192</v>
      </c>
      <c r="Q1527" s="894" t="s">
        <v>4577</v>
      </c>
      <c r="R1527" s="894" t="s">
        <v>1952</v>
      </c>
      <c r="S1527" s="894" t="s">
        <v>779</v>
      </c>
      <c r="T1527" s="894" t="s">
        <v>780</v>
      </c>
      <c r="U1527" s="894" t="s">
        <v>781</v>
      </c>
      <c r="V1527" s="894" t="s">
        <v>951</v>
      </c>
      <c r="W1527" s="894" t="s">
        <v>7151</v>
      </c>
      <c r="X1527" s="894" t="s">
        <v>7184</v>
      </c>
      <c r="AA1527" s="894" t="s">
        <v>2526</v>
      </c>
    </row>
    <row r="1528" spans="1:27">
      <c r="A1528" s="894" t="s">
        <v>7193</v>
      </c>
      <c r="B1528" s="894" t="s">
        <v>7194</v>
      </c>
      <c r="C1528" s="894" t="s">
        <v>5361</v>
      </c>
      <c r="D1528" s="894" t="s">
        <v>5362</v>
      </c>
      <c r="E1528" s="351">
        <v>10683.76</v>
      </c>
      <c r="F1528" s="351">
        <v>9508.76</v>
      </c>
      <c r="G1528" s="351">
        <v>1175</v>
      </c>
      <c r="H1528" s="351">
        <v>0</v>
      </c>
      <c r="I1528" s="894" t="s">
        <v>7151</v>
      </c>
      <c r="J1528" s="894" t="s">
        <v>839</v>
      </c>
      <c r="K1528" s="894" t="s">
        <v>901</v>
      </c>
      <c r="L1528" s="894" t="s">
        <v>874</v>
      </c>
      <c r="M1528" s="894" t="s">
        <v>5944</v>
      </c>
      <c r="N1528" s="894" t="s">
        <v>7195</v>
      </c>
      <c r="O1528" s="894" t="s">
        <v>6161</v>
      </c>
      <c r="P1528" s="894" t="s">
        <v>6162</v>
      </c>
      <c r="Q1528" s="894" t="s">
        <v>1413</v>
      </c>
      <c r="R1528" s="894" t="s">
        <v>1952</v>
      </c>
      <c r="S1528" s="894" t="s">
        <v>779</v>
      </c>
      <c r="T1528" s="894" t="s">
        <v>780</v>
      </c>
      <c r="U1528" s="894" t="s">
        <v>781</v>
      </c>
      <c r="V1528" s="894" t="s">
        <v>951</v>
      </c>
      <c r="W1528" s="894" t="s">
        <v>7151</v>
      </c>
      <c r="X1528" s="894" t="s">
        <v>7184</v>
      </c>
      <c r="AA1528" s="894" t="s">
        <v>904</v>
      </c>
    </row>
    <row r="1529" spans="1:27">
      <c r="A1529" s="894" t="s">
        <v>7196</v>
      </c>
      <c r="B1529" s="894" t="s">
        <v>7197</v>
      </c>
      <c r="C1529" s="894" t="s">
        <v>7198</v>
      </c>
      <c r="D1529" s="894" t="s">
        <v>7199</v>
      </c>
      <c r="E1529" s="351">
        <v>136752.14</v>
      </c>
      <c r="F1529" s="351">
        <v>121709.28</v>
      </c>
      <c r="G1529" s="351">
        <v>15042.86</v>
      </c>
      <c r="H1529" s="351">
        <v>0</v>
      </c>
      <c r="I1529" s="894" t="s">
        <v>7200</v>
      </c>
      <c r="J1529" s="894" t="s">
        <v>839</v>
      </c>
      <c r="K1529" s="894" t="s">
        <v>1025</v>
      </c>
      <c r="L1529" s="894" t="s">
        <v>958</v>
      </c>
      <c r="M1529" s="894" t="s">
        <v>6279</v>
      </c>
      <c r="N1529" s="894" t="s">
        <v>7201</v>
      </c>
      <c r="O1529" s="894" t="s">
        <v>3454</v>
      </c>
      <c r="P1529" s="894" t="s">
        <v>6821</v>
      </c>
      <c r="Q1529" s="894" t="s">
        <v>6822</v>
      </c>
      <c r="R1529" s="894" t="s">
        <v>1952</v>
      </c>
      <c r="S1529" s="894" t="s">
        <v>779</v>
      </c>
      <c r="T1529" s="894" t="s">
        <v>780</v>
      </c>
      <c r="U1529" s="894" t="s">
        <v>877</v>
      </c>
      <c r="V1529" s="894" t="s">
        <v>951</v>
      </c>
      <c r="W1529" s="894" t="s">
        <v>7200</v>
      </c>
      <c r="X1529" s="894" t="s">
        <v>7202</v>
      </c>
      <c r="AA1529" s="894" t="s">
        <v>1029</v>
      </c>
    </row>
    <row r="1530" spans="1:27">
      <c r="A1530" s="894" t="s">
        <v>7203</v>
      </c>
      <c r="B1530" s="894" t="s">
        <v>7204</v>
      </c>
      <c r="C1530" s="894" t="s">
        <v>7205</v>
      </c>
      <c r="D1530" s="894" t="s">
        <v>7206</v>
      </c>
      <c r="E1530" s="351">
        <v>47008.55</v>
      </c>
      <c r="F1530" s="351">
        <v>41838.01</v>
      </c>
      <c r="G1530" s="351">
        <v>5170.54</v>
      </c>
      <c r="H1530" s="351">
        <v>0</v>
      </c>
      <c r="I1530" s="894" t="s">
        <v>7200</v>
      </c>
      <c r="J1530" s="894" t="s">
        <v>839</v>
      </c>
      <c r="K1530" s="894" t="s">
        <v>1025</v>
      </c>
      <c r="L1530" s="894" t="s">
        <v>958</v>
      </c>
      <c r="M1530" s="894" t="s">
        <v>7207</v>
      </c>
      <c r="N1530" s="894" t="s">
        <v>7208</v>
      </c>
      <c r="O1530" s="894" t="s">
        <v>7209</v>
      </c>
      <c r="P1530" s="894" t="s">
        <v>7210</v>
      </c>
      <c r="Q1530" s="894" t="s">
        <v>7211</v>
      </c>
      <c r="R1530" s="894" t="s">
        <v>1952</v>
      </c>
      <c r="S1530" s="894" t="s">
        <v>779</v>
      </c>
      <c r="T1530" s="894" t="s">
        <v>780</v>
      </c>
      <c r="U1530" s="894" t="s">
        <v>877</v>
      </c>
      <c r="V1530" s="894" t="s">
        <v>951</v>
      </c>
      <c r="W1530" s="894" t="s">
        <v>7200</v>
      </c>
      <c r="X1530" s="894" t="s">
        <v>7202</v>
      </c>
      <c r="AA1530" s="894" t="s">
        <v>1029</v>
      </c>
    </row>
    <row r="1531" spans="1:27">
      <c r="A1531" s="894" t="s">
        <v>7212</v>
      </c>
      <c r="B1531" s="894" t="s">
        <v>7213</v>
      </c>
      <c r="C1531" s="894" t="s">
        <v>7214</v>
      </c>
      <c r="D1531" s="894" t="s">
        <v>7215</v>
      </c>
      <c r="E1531" s="351">
        <v>222222.22</v>
      </c>
      <c r="F1531" s="351">
        <v>197777.58</v>
      </c>
      <c r="G1531" s="351">
        <v>24444.64</v>
      </c>
      <c r="H1531" s="351">
        <v>0</v>
      </c>
      <c r="I1531" s="894" t="s">
        <v>7200</v>
      </c>
      <c r="J1531" s="894" t="s">
        <v>839</v>
      </c>
      <c r="K1531" s="894" t="s">
        <v>1025</v>
      </c>
      <c r="L1531" s="894" t="s">
        <v>958</v>
      </c>
      <c r="M1531" s="894" t="s">
        <v>7207</v>
      </c>
      <c r="N1531" s="894" t="s">
        <v>7208</v>
      </c>
      <c r="O1531" s="894" t="s">
        <v>6287</v>
      </c>
      <c r="P1531" s="894" t="s">
        <v>7216</v>
      </c>
      <c r="Q1531" s="894" t="s">
        <v>7217</v>
      </c>
      <c r="R1531" s="894" t="s">
        <v>1952</v>
      </c>
      <c r="S1531" s="894" t="s">
        <v>779</v>
      </c>
      <c r="T1531" s="894" t="s">
        <v>780</v>
      </c>
      <c r="U1531" s="894" t="s">
        <v>877</v>
      </c>
      <c r="V1531" s="894" t="s">
        <v>951</v>
      </c>
      <c r="W1531" s="894" t="s">
        <v>7200</v>
      </c>
      <c r="X1531" s="894" t="s">
        <v>7202</v>
      </c>
      <c r="AA1531" s="894" t="s">
        <v>1029</v>
      </c>
    </row>
    <row r="1532" spans="1:27">
      <c r="A1532" s="894" t="s">
        <v>7218</v>
      </c>
      <c r="B1532" s="894" t="s">
        <v>7219</v>
      </c>
      <c r="C1532" s="894" t="s">
        <v>7220</v>
      </c>
      <c r="D1532" s="894" t="s">
        <v>7221</v>
      </c>
      <c r="E1532" s="351">
        <v>51282.05</v>
      </c>
      <c r="F1532" s="351">
        <v>45640.98</v>
      </c>
      <c r="G1532" s="351">
        <v>5641.07</v>
      </c>
      <c r="H1532" s="351">
        <v>0</v>
      </c>
      <c r="I1532" s="894" t="s">
        <v>7200</v>
      </c>
      <c r="J1532" s="894" t="s">
        <v>839</v>
      </c>
      <c r="K1532" s="894" t="s">
        <v>1025</v>
      </c>
      <c r="L1532" s="894" t="s">
        <v>958</v>
      </c>
      <c r="M1532" s="894" t="s">
        <v>6279</v>
      </c>
      <c r="N1532" s="894" t="s">
        <v>7208</v>
      </c>
      <c r="O1532" s="894" t="s">
        <v>1246</v>
      </c>
      <c r="P1532" s="894" t="s">
        <v>7222</v>
      </c>
      <c r="Q1532" s="894" t="s">
        <v>3031</v>
      </c>
      <c r="R1532" s="894" t="s">
        <v>1952</v>
      </c>
      <c r="S1532" s="894" t="s">
        <v>779</v>
      </c>
      <c r="T1532" s="894" t="s">
        <v>780</v>
      </c>
      <c r="U1532" s="894" t="s">
        <v>877</v>
      </c>
      <c r="V1532" s="894" t="s">
        <v>951</v>
      </c>
      <c r="W1532" s="894" t="s">
        <v>7200</v>
      </c>
      <c r="X1532" s="894" t="s">
        <v>7202</v>
      </c>
      <c r="AA1532" s="894" t="s">
        <v>1029</v>
      </c>
    </row>
    <row r="1533" spans="1:27">
      <c r="A1533" s="894" t="s">
        <v>7223</v>
      </c>
      <c r="B1533" s="894" t="s">
        <v>7224</v>
      </c>
      <c r="C1533" s="894" t="s">
        <v>7225</v>
      </c>
      <c r="D1533" s="894" t="s">
        <v>7226</v>
      </c>
      <c r="E1533" s="351">
        <v>25641.03</v>
      </c>
      <c r="F1533" s="351">
        <v>22820.49</v>
      </c>
      <c r="G1533" s="351">
        <v>2820.54</v>
      </c>
      <c r="H1533" s="351">
        <v>0</v>
      </c>
      <c r="I1533" s="894" t="s">
        <v>7200</v>
      </c>
      <c r="J1533" s="894" t="s">
        <v>839</v>
      </c>
      <c r="K1533" s="894" t="s">
        <v>1025</v>
      </c>
      <c r="L1533" s="894" t="s">
        <v>958</v>
      </c>
      <c r="M1533" s="894" t="s">
        <v>7207</v>
      </c>
      <c r="N1533" s="894" t="s">
        <v>7208</v>
      </c>
      <c r="O1533" s="894" t="s">
        <v>2971</v>
      </c>
      <c r="P1533" s="894" t="s">
        <v>2022</v>
      </c>
      <c r="Q1533" s="894" t="s">
        <v>1508</v>
      </c>
      <c r="R1533" s="894" t="s">
        <v>1952</v>
      </c>
      <c r="S1533" s="894" t="s">
        <v>779</v>
      </c>
      <c r="T1533" s="894" t="s">
        <v>780</v>
      </c>
      <c r="U1533" s="894" t="s">
        <v>877</v>
      </c>
      <c r="V1533" s="894" t="s">
        <v>951</v>
      </c>
      <c r="W1533" s="894" t="s">
        <v>7200</v>
      </c>
      <c r="X1533" s="894" t="s">
        <v>7202</v>
      </c>
      <c r="AA1533" s="894" t="s">
        <v>1029</v>
      </c>
    </row>
    <row r="1534" spans="1:27">
      <c r="A1534" s="894" t="s">
        <v>7227</v>
      </c>
      <c r="B1534" s="894" t="s">
        <v>7228</v>
      </c>
      <c r="C1534" s="894" t="s">
        <v>7229</v>
      </c>
      <c r="D1534" s="894" t="s">
        <v>7230</v>
      </c>
      <c r="E1534" s="351">
        <v>25641.03</v>
      </c>
      <c r="F1534" s="351">
        <v>22820.49</v>
      </c>
      <c r="G1534" s="351">
        <v>2820.54</v>
      </c>
      <c r="H1534" s="351">
        <v>0</v>
      </c>
      <c r="I1534" s="894" t="s">
        <v>7200</v>
      </c>
      <c r="J1534" s="894" t="s">
        <v>839</v>
      </c>
      <c r="K1534" s="894" t="s">
        <v>1025</v>
      </c>
      <c r="L1534" s="894" t="s">
        <v>958</v>
      </c>
      <c r="M1534" s="894" t="s">
        <v>7207</v>
      </c>
      <c r="N1534" s="894" t="s">
        <v>7208</v>
      </c>
      <c r="O1534" s="894" t="s">
        <v>2971</v>
      </c>
      <c r="P1534" s="894" t="s">
        <v>2022</v>
      </c>
      <c r="Q1534" s="894" t="s">
        <v>1508</v>
      </c>
      <c r="R1534" s="894" t="s">
        <v>1952</v>
      </c>
      <c r="S1534" s="894" t="s">
        <v>779</v>
      </c>
      <c r="T1534" s="894" t="s">
        <v>780</v>
      </c>
      <c r="U1534" s="894" t="s">
        <v>877</v>
      </c>
      <c r="V1534" s="894" t="s">
        <v>951</v>
      </c>
      <c r="W1534" s="894" t="s">
        <v>7200</v>
      </c>
      <c r="X1534" s="894" t="s">
        <v>7202</v>
      </c>
      <c r="AA1534" s="894" t="s">
        <v>1029</v>
      </c>
    </row>
    <row r="1535" spans="1:27">
      <c r="A1535" s="894" t="s">
        <v>7231</v>
      </c>
      <c r="B1535" s="894" t="s">
        <v>7232</v>
      </c>
      <c r="C1535" s="894" t="s">
        <v>7233</v>
      </c>
      <c r="D1535" s="894" t="s">
        <v>7208</v>
      </c>
      <c r="E1535" s="351">
        <v>8547.01</v>
      </c>
      <c r="F1535" s="351">
        <v>7606.83</v>
      </c>
      <c r="G1535" s="351">
        <v>940.18</v>
      </c>
      <c r="H1535" s="351">
        <v>0</v>
      </c>
      <c r="I1535" s="894" t="s">
        <v>7200</v>
      </c>
      <c r="J1535" s="894" t="s">
        <v>839</v>
      </c>
      <c r="K1535" s="894" t="s">
        <v>1025</v>
      </c>
      <c r="L1535" s="894" t="s">
        <v>958</v>
      </c>
      <c r="M1535" s="894" t="s">
        <v>7207</v>
      </c>
      <c r="N1535" s="894" t="s">
        <v>7208</v>
      </c>
      <c r="O1535" s="894" t="s">
        <v>3737</v>
      </c>
      <c r="P1535" s="894" t="s">
        <v>1508</v>
      </c>
      <c r="Q1535" s="894" t="s">
        <v>4642</v>
      </c>
      <c r="R1535" s="894" t="s">
        <v>1952</v>
      </c>
      <c r="S1535" s="894" t="s">
        <v>779</v>
      </c>
      <c r="T1535" s="894" t="s">
        <v>780</v>
      </c>
      <c r="U1535" s="894" t="s">
        <v>877</v>
      </c>
      <c r="V1535" s="894" t="s">
        <v>951</v>
      </c>
      <c r="W1535" s="894" t="s">
        <v>7200</v>
      </c>
      <c r="X1535" s="894" t="s">
        <v>7202</v>
      </c>
      <c r="AA1535" s="894" t="s">
        <v>1029</v>
      </c>
    </row>
    <row r="1536" spans="1:27">
      <c r="A1536" s="894" t="s">
        <v>7234</v>
      </c>
      <c r="B1536" s="894" t="s">
        <v>7235</v>
      </c>
      <c r="C1536" s="894" t="s">
        <v>7236</v>
      </c>
      <c r="D1536" s="894" t="s">
        <v>7096</v>
      </c>
      <c r="E1536" s="351">
        <v>12820.51</v>
      </c>
      <c r="F1536" s="351">
        <v>11410.69</v>
      </c>
      <c r="G1536" s="351">
        <v>1409.82</v>
      </c>
      <c r="H1536" s="351">
        <v>0</v>
      </c>
      <c r="I1536" s="894" t="s">
        <v>7200</v>
      </c>
      <c r="J1536" s="894" t="s">
        <v>839</v>
      </c>
      <c r="K1536" s="894" t="s">
        <v>1025</v>
      </c>
      <c r="L1536" s="894" t="s">
        <v>958</v>
      </c>
      <c r="M1536" s="894" t="s">
        <v>7207</v>
      </c>
      <c r="N1536" s="894" t="s">
        <v>7237</v>
      </c>
      <c r="O1536" s="894" t="s">
        <v>1572</v>
      </c>
      <c r="P1536" s="894" t="s">
        <v>7092</v>
      </c>
      <c r="Q1536" s="894" t="s">
        <v>1246</v>
      </c>
      <c r="R1536" s="894" t="s">
        <v>1952</v>
      </c>
      <c r="S1536" s="894" t="s">
        <v>779</v>
      </c>
      <c r="T1536" s="894" t="s">
        <v>780</v>
      </c>
      <c r="U1536" s="894" t="s">
        <v>877</v>
      </c>
      <c r="V1536" s="894" t="s">
        <v>951</v>
      </c>
      <c r="W1536" s="894" t="s">
        <v>7200</v>
      </c>
      <c r="X1536" s="894" t="s">
        <v>7202</v>
      </c>
      <c r="AA1536" s="894" t="s">
        <v>1029</v>
      </c>
    </row>
    <row r="1537" spans="1:27">
      <c r="A1537" s="894" t="s">
        <v>7238</v>
      </c>
      <c r="B1537" s="894" t="s">
        <v>7239</v>
      </c>
      <c r="C1537" s="894" t="s">
        <v>7240</v>
      </c>
      <c r="D1537" s="894" t="s">
        <v>7241</v>
      </c>
      <c r="E1537" s="351">
        <v>192307.69</v>
      </c>
      <c r="F1537" s="351">
        <v>171154.12</v>
      </c>
      <c r="G1537" s="351">
        <v>21153.57</v>
      </c>
      <c r="H1537" s="351">
        <v>0</v>
      </c>
      <c r="I1537" s="894" t="s">
        <v>7200</v>
      </c>
      <c r="J1537" s="894" t="s">
        <v>839</v>
      </c>
      <c r="K1537" s="894" t="s">
        <v>1025</v>
      </c>
      <c r="L1537" s="894" t="s">
        <v>958</v>
      </c>
      <c r="M1537" s="894" t="s">
        <v>7207</v>
      </c>
      <c r="N1537" s="894" t="s">
        <v>7237</v>
      </c>
      <c r="O1537" s="894" t="s">
        <v>6105</v>
      </c>
      <c r="P1537" s="894" t="s">
        <v>6106</v>
      </c>
      <c r="Q1537" s="894" t="s">
        <v>3141</v>
      </c>
      <c r="R1537" s="894" t="s">
        <v>1952</v>
      </c>
      <c r="S1537" s="894" t="s">
        <v>779</v>
      </c>
      <c r="T1537" s="894" t="s">
        <v>780</v>
      </c>
      <c r="U1537" s="894" t="s">
        <v>877</v>
      </c>
      <c r="V1537" s="894" t="s">
        <v>951</v>
      </c>
      <c r="W1537" s="894" t="s">
        <v>7200</v>
      </c>
      <c r="X1537" s="894" t="s">
        <v>7202</v>
      </c>
      <c r="AA1537" s="894" t="s">
        <v>1029</v>
      </c>
    </row>
    <row r="1538" spans="1:27">
      <c r="A1538" s="894" t="s">
        <v>7242</v>
      </c>
      <c r="B1538" s="894" t="s">
        <v>7243</v>
      </c>
      <c r="C1538" s="894" t="s">
        <v>7244</v>
      </c>
      <c r="D1538" s="894" t="s">
        <v>7245</v>
      </c>
      <c r="E1538" s="351">
        <v>21367.52</v>
      </c>
      <c r="F1538" s="351">
        <v>19017.52</v>
      </c>
      <c r="G1538" s="351">
        <v>2350</v>
      </c>
      <c r="H1538" s="351">
        <v>0</v>
      </c>
      <c r="I1538" s="894" t="s">
        <v>7200</v>
      </c>
      <c r="J1538" s="894" t="s">
        <v>839</v>
      </c>
      <c r="K1538" s="894" t="s">
        <v>1025</v>
      </c>
      <c r="L1538" s="894" t="s">
        <v>958</v>
      </c>
      <c r="M1538" s="894" t="s">
        <v>7207</v>
      </c>
      <c r="N1538" s="894" t="s">
        <v>7237</v>
      </c>
      <c r="O1538" s="894" t="s">
        <v>6122</v>
      </c>
      <c r="P1538" s="894" t="s">
        <v>6123</v>
      </c>
      <c r="Q1538" s="894" t="s">
        <v>3016</v>
      </c>
      <c r="R1538" s="894" t="s">
        <v>1952</v>
      </c>
      <c r="S1538" s="894" t="s">
        <v>779</v>
      </c>
      <c r="T1538" s="894" t="s">
        <v>780</v>
      </c>
      <c r="U1538" s="894" t="s">
        <v>877</v>
      </c>
      <c r="V1538" s="894" t="s">
        <v>951</v>
      </c>
      <c r="W1538" s="894" t="s">
        <v>7200</v>
      </c>
      <c r="X1538" s="894" t="s">
        <v>7202</v>
      </c>
      <c r="AA1538" s="894" t="s">
        <v>1029</v>
      </c>
    </row>
    <row r="1539" spans="1:27">
      <c r="A1539" s="894" t="s">
        <v>7246</v>
      </c>
      <c r="B1539" s="894" t="s">
        <v>7247</v>
      </c>
      <c r="C1539" s="894" t="s">
        <v>7248</v>
      </c>
      <c r="D1539" s="894" t="s">
        <v>7096</v>
      </c>
      <c r="E1539" s="351">
        <v>8547.01</v>
      </c>
      <c r="F1539" s="351">
        <v>7606.83</v>
      </c>
      <c r="G1539" s="351">
        <v>940.18</v>
      </c>
      <c r="H1539" s="351">
        <v>0</v>
      </c>
      <c r="I1539" s="894" t="s">
        <v>7200</v>
      </c>
      <c r="J1539" s="894" t="s">
        <v>839</v>
      </c>
      <c r="K1539" s="894" t="s">
        <v>1025</v>
      </c>
      <c r="L1539" s="894" t="s">
        <v>958</v>
      </c>
      <c r="M1539" s="894" t="s">
        <v>7207</v>
      </c>
      <c r="N1539" s="894" t="s">
        <v>7237</v>
      </c>
      <c r="O1539" s="894" t="s">
        <v>3737</v>
      </c>
      <c r="P1539" s="894" t="s">
        <v>1508</v>
      </c>
      <c r="Q1539" s="894" t="s">
        <v>4642</v>
      </c>
      <c r="R1539" s="894" t="s">
        <v>1952</v>
      </c>
      <c r="S1539" s="894" t="s">
        <v>779</v>
      </c>
      <c r="T1539" s="894" t="s">
        <v>780</v>
      </c>
      <c r="U1539" s="894" t="s">
        <v>877</v>
      </c>
      <c r="V1539" s="894" t="s">
        <v>951</v>
      </c>
      <c r="W1539" s="894" t="s">
        <v>7200</v>
      </c>
      <c r="X1539" s="894" t="s">
        <v>7202</v>
      </c>
      <c r="AA1539" s="894" t="s">
        <v>1029</v>
      </c>
    </row>
    <row r="1540" spans="1:27">
      <c r="A1540" s="894" t="s">
        <v>7249</v>
      </c>
      <c r="B1540" s="894" t="s">
        <v>7250</v>
      </c>
      <c r="C1540" s="894" t="s">
        <v>7251</v>
      </c>
      <c r="D1540" s="894" t="s">
        <v>7096</v>
      </c>
      <c r="E1540" s="351">
        <v>4273.5</v>
      </c>
      <c r="F1540" s="351">
        <v>3803.86</v>
      </c>
      <c r="G1540" s="351">
        <v>469.64</v>
      </c>
      <c r="H1540" s="351">
        <v>0</v>
      </c>
      <c r="I1540" s="894" t="s">
        <v>7200</v>
      </c>
      <c r="J1540" s="894" t="s">
        <v>839</v>
      </c>
      <c r="K1540" s="894" t="s">
        <v>1025</v>
      </c>
      <c r="L1540" s="894" t="s">
        <v>958</v>
      </c>
      <c r="M1540" s="894" t="s">
        <v>7207</v>
      </c>
      <c r="N1540" s="894" t="s">
        <v>7237</v>
      </c>
      <c r="O1540" s="894" t="s">
        <v>6112</v>
      </c>
      <c r="P1540" s="894" t="s">
        <v>6113</v>
      </c>
      <c r="Q1540" s="894" t="s">
        <v>1351</v>
      </c>
      <c r="R1540" s="894" t="s">
        <v>1952</v>
      </c>
      <c r="S1540" s="894" t="s">
        <v>779</v>
      </c>
      <c r="T1540" s="894" t="s">
        <v>780</v>
      </c>
      <c r="U1540" s="894" t="s">
        <v>877</v>
      </c>
      <c r="V1540" s="894" t="s">
        <v>951</v>
      </c>
      <c r="W1540" s="894" t="s">
        <v>7200</v>
      </c>
      <c r="X1540" s="894" t="s">
        <v>7202</v>
      </c>
      <c r="AA1540" s="894" t="s">
        <v>1029</v>
      </c>
    </row>
    <row r="1541" spans="1:27">
      <c r="A1541" s="894" t="s">
        <v>7252</v>
      </c>
      <c r="B1541" s="894" t="s">
        <v>7253</v>
      </c>
      <c r="C1541" s="894" t="s">
        <v>7254</v>
      </c>
      <c r="D1541" s="894" t="s">
        <v>7096</v>
      </c>
      <c r="E1541" s="351">
        <v>38461.54</v>
      </c>
      <c r="F1541" s="351">
        <v>34231.18</v>
      </c>
      <c r="G1541" s="351">
        <v>4230.36</v>
      </c>
      <c r="H1541" s="351">
        <v>0</v>
      </c>
      <c r="I1541" s="894" t="s">
        <v>7200</v>
      </c>
      <c r="J1541" s="894" t="s">
        <v>839</v>
      </c>
      <c r="K1541" s="894" t="s">
        <v>1025</v>
      </c>
      <c r="L1541" s="894" t="s">
        <v>958</v>
      </c>
      <c r="M1541" s="894" t="s">
        <v>7207</v>
      </c>
      <c r="N1541" s="894" t="s">
        <v>7237</v>
      </c>
      <c r="O1541" s="894" t="s">
        <v>6929</v>
      </c>
      <c r="P1541" s="894" t="s">
        <v>6930</v>
      </c>
      <c r="Q1541" s="894" t="s">
        <v>1512</v>
      </c>
      <c r="R1541" s="894" t="s">
        <v>1952</v>
      </c>
      <c r="S1541" s="894" t="s">
        <v>779</v>
      </c>
      <c r="T1541" s="894" t="s">
        <v>780</v>
      </c>
      <c r="U1541" s="894" t="s">
        <v>877</v>
      </c>
      <c r="V1541" s="894" t="s">
        <v>951</v>
      </c>
      <c r="W1541" s="894" t="s">
        <v>7200</v>
      </c>
      <c r="X1541" s="894" t="s">
        <v>7202</v>
      </c>
      <c r="AA1541" s="894" t="s">
        <v>1029</v>
      </c>
    </row>
    <row r="1542" spans="1:27">
      <c r="A1542" s="894" t="s">
        <v>7255</v>
      </c>
      <c r="B1542" s="894" t="s">
        <v>7256</v>
      </c>
      <c r="C1542" s="894" t="s">
        <v>7257</v>
      </c>
      <c r="D1542" s="894" t="s">
        <v>7096</v>
      </c>
      <c r="E1542" s="351">
        <v>34188.03</v>
      </c>
      <c r="F1542" s="351">
        <v>30427.32</v>
      </c>
      <c r="G1542" s="351">
        <v>3760.71</v>
      </c>
      <c r="H1542" s="351">
        <v>0</v>
      </c>
      <c r="I1542" s="894" t="s">
        <v>7200</v>
      </c>
      <c r="J1542" s="894" t="s">
        <v>839</v>
      </c>
      <c r="K1542" s="894" t="s">
        <v>1025</v>
      </c>
      <c r="L1542" s="894" t="s">
        <v>958</v>
      </c>
      <c r="M1542" s="894" t="s">
        <v>7207</v>
      </c>
      <c r="N1542" s="894" t="s">
        <v>7237</v>
      </c>
      <c r="O1542" s="894" t="s">
        <v>4642</v>
      </c>
      <c r="P1542" s="894" t="s">
        <v>5313</v>
      </c>
      <c r="Q1542" s="894" t="s">
        <v>3454</v>
      </c>
      <c r="R1542" s="894" t="s">
        <v>1952</v>
      </c>
      <c r="S1542" s="894" t="s">
        <v>779</v>
      </c>
      <c r="T1542" s="894" t="s">
        <v>780</v>
      </c>
      <c r="U1542" s="894" t="s">
        <v>877</v>
      </c>
      <c r="V1542" s="894" t="s">
        <v>951</v>
      </c>
      <c r="W1542" s="894" t="s">
        <v>7200</v>
      </c>
      <c r="X1542" s="894" t="s">
        <v>7202</v>
      </c>
      <c r="AA1542" s="894" t="s">
        <v>1029</v>
      </c>
    </row>
    <row r="1543" spans="1:27">
      <c r="A1543" s="894" t="s">
        <v>7258</v>
      </c>
      <c r="B1543" s="894" t="s">
        <v>7259</v>
      </c>
      <c r="C1543" s="894" t="s">
        <v>7260</v>
      </c>
      <c r="D1543" s="894" t="s">
        <v>7096</v>
      </c>
      <c r="E1543" s="351">
        <v>42735.05</v>
      </c>
      <c r="F1543" s="351">
        <v>38034.15</v>
      </c>
      <c r="G1543" s="351">
        <v>4700.9</v>
      </c>
      <c r="H1543" s="351">
        <v>0</v>
      </c>
      <c r="I1543" s="894" t="s">
        <v>7200</v>
      </c>
      <c r="J1543" s="894" t="s">
        <v>839</v>
      </c>
      <c r="K1543" s="894" t="s">
        <v>1025</v>
      </c>
      <c r="L1543" s="894" t="s">
        <v>958</v>
      </c>
      <c r="M1543" s="894" t="s">
        <v>7207</v>
      </c>
      <c r="N1543" s="894" t="s">
        <v>7237</v>
      </c>
      <c r="O1543" s="894" t="s">
        <v>1413</v>
      </c>
      <c r="P1543" s="894" t="s">
        <v>7008</v>
      </c>
      <c r="Q1543" s="894" t="s">
        <v>3161</v>
      </c>
      <c r="R1543" s="894" t="s">
        <v>1952</v>
      </c>
      <c r="S1543" s="894" t="s">
        <v>779</v>
      </c>
      <c r="T1543" s="894" t="s">
        <v>780</v>
      </c>
      <c r="U1543" s="894" t="s">
        <v>877</v>
      </c>
      <c r="V1543" s="894" t="s">
        <v>951</v>
      </c>
      <c r="W1543" s="894" t="s">
        <v>7200</v>
      </c>
      <c r="X1543" s="894" t="s">
        <v>7202</v>
      </c>
      <c r="AA1543" s="894" t="s">
        <v>1029</v>
      </c>
    </row>
    <row r="1544" spans="1:27">
      <c r="A1544" s="894" t="s">
        <v>7261</v>
      </c>
      <c r="B1544" s="894" t="s">
        <v>7262</v>
      </c>
      <c r="C1544" s="894" t="s">
        <v>7263</v>
      </c>
      <c r="D1544" s="894" t="s">
        <v>7264</v>
      </c>
      <c r="E1544" s="351">
        <v>200561.59</v>
      </c>
      <c r="F1544" s="351">
        <v>178500.18</v>
      </c>
      <c r="G1544" s="351">
        <v>22061.41</v>
      </c>
      <c r="H1544" s="351">
        <v>0</v>
      </c>
      <c r="I1544" s="894" t="s">
        <v>7200</v>
      </c>
      <c r="J1544" s="894" t="s">
        <v>839</v>
      </c>
      <c r="K1544" s="894" t="s">
        <v>2523</v>
      </c>
      <c r="L1544" s="894" t="s">
        <v>958</v>
      </c>
      <c r="M1544" s="894" t="s">
        <v>7265</v>
      </c>
      <c r="N1544" s="894" t="s">
        <v>7266</v>
      </c>
      <c r="O1544" s="894" t="s">
        <v>7267</v>
      </c>
      <c r="P1544" s="894" t="s">
        <v>7268</v>
      </c>
      <c r="Q1544" s="894" t="s">
        <v>7269</v>
      </c>
      <c r="R1544" s="894" t="s">
        <v>1952</v>
      </c>
      <c r="S1544" s="894" t="s">
        <v>779</v>
      </c>
      <c r="T1544" s="894" t="s">
        <v>780</v>
      </c>
      <c r="U1544" s="894" t="s">
        <v>781</v>
      </c>
      <c r="V1544" s="894" t="s">
        <v>951</v>
      </c>
      <c r="W1544" s="894" t="s">
        <v>7200</v>
      </c>
      <c r="X1544" s="894" t="s">
        <v>7270</v>
      </c>
      <c r="AA1544" s="894" t="s">
        <v>2526</v>
      </c>
    </row>
    <row r="1545" spans="1:27">
      <c r="A1545" s="894" t="s">
        <v>7271</v>
      </c>
      <c r="B1545" s="894" t="s">
        <v>7272</v>
      </c>
      <c r="C1545" s="894" t="s">
        <v>7273</v>
      </c>
      <c r="D1545" s="894" t="s">
        <v>7264</v>
      </c>
      <c r="E1545" s="351">
        <v>200561.59</v>
      </c>
      <c r="F1545" s="351">
        <v>178500.18</v>
      </c>
      <c r="G1545" s="351">
        <v>22061.41</v>
      </c>
      <c r="H1545" s="351">
        <v>0</v>
      </c>
      <c r="I1545" s="894" t="s">
        <v>7200</v>
      </c>
      <c r="J1545" s="894" t="s">
        <v>839</v>
      </c>
      <c r="K1545" s="894" t="s">
        <v>2523</v>
      </c>
      <c r="L1545" s="894" t="s">
        <v>958</v>
      </c>
      <c r="M1545" s="894" t="s">
        <v>7265</v>
      </c>
      <c r="N1545" s="894" t="s">
        <v>7266</v>
      </c>
      <c r="O1545" s="894" t="s">
        <v>7267</v>
      </c>
      <c r="P1545" s="894" t="s">
        <v>7268</v>
      </c>
      <c r="Q1545" s="894" t="s">
        <v>7269</v>
      </c>
      <c r="R1545" s="894" t="s">
        <v>1952</v>
      </c>
      <c r="S1545" s="894" t="s">
        <v>779</v>
      </c>
      <c r="T1545" s="894" t="s">
        <v>780</v>
      </c>
      <c r="U1545" s="894" t="s">
        <v>781</v>
      </c>
      <c r="V1545" s="894" t="s">
        <v>951</v>
      </c>
      <c r="W1545" s="894" t="s">
        <v>7200</v>
      </c>
      <c r="X1545" s="894" t="s">
        <v>7270</v>
      </c>
      <c r="AA1545" s="894" t="s">
        <v>2526</v>
      </c>
    </row>
    <row r="1546" spans="1:27">
      <c r="A1546" s="894" t="s">
        <v>7274</v>
      </c>
      <c r="B1546" s="894" t="s">
        <v>7275</v>
      </c>
      <c r="C1546" s="894" t="s">
        <v>7276</v>
      </c>
      <c r="D1546" s="894" t="s">
        <v>7277</v>
      </c>
      <c r="E1546" s="351">
        <v>2572.65</v>
      </c>
      <c r="F1546" s="351">
        <v>2289.97</v>
      </c>
      <c r="G1546" s="351">
        <v>282.68</v>
      </c>
      <c r="H1546" s="351">
        <v>0</v>
      </c>
      <c r="I1546" s="894" t="s">
        <v>7200</v>
      </c>
      <c r="J1546" s="894" t="s">
        <v>839</v>
      </c>
      <c r="K1546" s="894" t="s">
        <v>840</v>
      </c>
      <c r="L1546" s="894" t="s">
        <v>841</v>
      </c>
      <c r="M1546" s="894" t="s">
        <v>842</v>
      </c>
      <c r="N1546" s="894" t="s">
        <v>6709</v>
      </c>
      <c r="O1546" s="894" t="s">
        <v>6710</v>
      </c>
      <c r="P1546" s="894" t="s">
        <v>6711</v>
      </c>
      <c r="Q1546" s="894" t="s">
        <v>6712</v>
      </c>
      <c r="R1546" s="894" t="s">
        <v>1952</v>
      </c>
      <c r="S1546" s="894" t="s">
        <v>779</v>
      </c>
      <c r="T1546" s="894" t="s">
        <v>780</v>
      </c>
      <c r="U1546" s="894" t="s">
        <v>781</v>
      </c>
      <c r="V1546" s="894" t="s">
        <v>951</v>
      </c>
      <c r="W1546" s="894" t="s">
        <v>7200</v>
      </c>
      <c r="X1546" s="894" t="s">
        <v>7278</v>
      </c>
      <c r="AA1546" s="894" t="s">
        <v>844</v>
      </c>
    </row>
    <row r="1547" spans="1:27">
      <c r="A1547" s="894" t="s">
        <v>7279</v>
      </c>
      <c r="B1547" s="894" t="s">
        <v>7280</v>
      </c>
      <c r="C1547" s="894" t="s">
        <v>6700</v>
      </c>
      <c r="D1547" s="894" t="s">
        <v>7281</v>
      </c>
      <c r="E1547" s="351">
        <v>3034.19</v>
      </c>
      <c r="F1547" s="351">
        <v>2700.26</v>
      </c>
      <c r="G1547" s="351">
        <v>333.93</v>
      </c>
      <c r="H1547" s="351">
        <v>0</v>
      </c>
      <c r="I1547" s="894" t="s">
        <v>7200</v>
      </c>
      <c r="J1547" s="894" t="s">
        <v>839</v>
      </c>
      <c r="K1547" s="894" t="s">
        <v>840</v>
      </c>
      <c r="L1547" s="894" t="s">
        <v>841</v>
      </c>
      <c r="M1547" s="894" t="s">
        <v>842</v>
      </c>
      <c r="N1547" s="894" t="s">
        <v>6709</v>
      </c>
      <c r="O1547" s="894" t="s">
        <v>6703</v>
      </c>
      <c r="P1547" s="894" t="s">
        <v>6704</v>
      </c>
      <c r="Q1547" s="894" t="s">
        <v>987</v>
      </c>
      <c r="R1547" s="894" t="s">
        <v>1952</v>
      </c>
      <c r="S1547" s="894" t="s">
        <v>779</v>
      </c>
      <c r="T1547" s="894" t="s">
        <v>780</v>
      </c>
      <c r="U1547" s="894" t="s">
        <v>781</v>
      </c>
      <c r="V1547" s="894" t="s">
        <v>951</v>
      </c>
      <c r="W1547" s="894" t="s">
        <v>7200</v>
      </c>
      <c r="X1547" s="894" t="s">
        <v>7278</v>
      </c>
      <c r="AA1547" s="894" t="s">
        <v>844</v>
      </c>
    </row>
    <row r="1548" hidden="1" spans="1:27">
      <c r="A1548" s="894" t="s">
        <v>7282</v>
      </c>
      <c r="B1548" s="894" t="s">
        <v>7283</v>
      </c>
      <c r="C1548" s="894" t="s">
        <v>7284</v>
      </c>
      <c r="D1548" s="894" t="s">
        <v>7285</v>
      </c>
      <c r="E1548" s="351">
        <v>3162.39</v>
      </c>
      <c r="F1548" s="351">
        <v>3035.89</v>
      </c>
      <c r="G1548" s="351">
        <v>100</v>
      </c>
      <c r="H1548" s="351">
        <v>26.5</v>
      </c>
      <c r="I1548" s="894" t="s">
        <v>7200</v>
      </c>
      <c r="J1548" s="894" t="s">
        <v>773</v>
      </c>
      <c r="K1548" s="894" t="s">
        <v>631</v>
      </c>
      <c r="L1548" s="894" t="s">
        <v>958</v>
      </c>
      <c r="M1548" s="894" t="s">
        <v>7286</v>
      </c>
      <c r="N1548" s="894" t="s">
        <v>7287</v>
      </c>
      <c r="O1548" s="894" t="s">
        <v>777</v>
      </c>
      <c r="P1548" s="894" t="s">
        <v>777</v>
      </c>
      <c r="Q1548" s="894" t="s">
        <v>1615</v>
      </c>
      <c r="R1548" s="894" t="s">
        <v>773</v>
      </c>
      <c r="S1548" s="894" t="s">
        <v>779</v>
      </c>
      <c r="T1548" s="894" t="s">
        <v>780</v>
      </c>
      <c r="U1548" s="894" t="s">
        <v>781</v>
      </c>
      <c r="V1548" s="894" t="s">
        <v>951</v>
      </c>
      <c r="W1548" s="894" t="s">
        <v>7200</v>
      </c>
      <c r="X1548" s="894" t="s">
        <v>7288</v>
      </c>
      <c r="AA1548" s="894" t="s">
        <v>967</v>
      </c>
    </row>
    <row r="1549" hidden="1" spans="1:27">
      <c r="A1549" s="894" t="s">
        <v>7289</v>
      </c>
      <c r="B1549" s="894" t="s">
        <v>7290</v>
      </c>
      <c r="C1549" s="894" t="s">
        <v>7284</v>
      </c>
      <c r="D1549" s="894" t="s">
        <v>7285</v>
      </c>
      <c r="E1549" s="351">
        <v>3162.4</v>
      </c>
      <c r="F1549" s="351">
        <v>3035.9</v>
      </c>
      <c r="G1549" s="351">
        <v>100</v>
      </c>
      <c r="H1549" s="351">
        <v>26.5</v>
      </c>
      <c r="I1549" s="894" t="s">
        <v>7200</v>
      </c>
      <c r="J1549" s="894" t="s">
        <v>773</v>
      </c>
      <c r="K1549" s="894" t="s">
        <v>631</v>
      </c>
      <c r="L1549" s="894" t="s">
        <v>958</v>
      </c>
      <c r="M1549" s="894" t="s">
        <v>7265</v>
      </c>
      <c r="N1549" s="894" t="s">
        <v>7287</v>
      </c>
      <c r="O1549" s="894" t="s">
        <v>777</v>
      </c>
      <c r="P1549" s="894" t="s">
        <v>777</v>
      </c>
      <c r="Q1549" s="894" t="s">
        <v>1615</v>
      </c>
      <c r="R1549" s="894" t="s">
        <v>773</v>
      </c>
      <c r="S1549" s="894" t="s">
        <v>779</v>
      </c>
      <c r="T1549" s="894" t="s">
        <v>780</v>
      </c>
      <c r="U1549" s="894" t="s">
        <v>781</v>
      </c>
      <c r="V1549" s="894" t="s">
        <v>951</v>
      </c>
      <c r="W1549" s="894" t="s">
        <v>7200</v>
      </c>
      <c r="X1549" s="894" t="s">
        <v>7288</v>
      </c>
      <c r="AA1549" s="894" t="s">
        <v>967</v>
      </c>
    </row>
    <row r="1550" hidden="1" spans="1:27">
      <c r="A1550" s="894" t="s">
        <v>7291</v>
      </c>
      <c r="B1550" s="894" t="s">
        <v>7292</v>
      </c>
      <c r="C1550" s="894" t="s">
        <v>728</v>
      </c>
      <c r="D1550" s="894" t="s">
        <v>7293</v>
      </c>
      <c r="E1550" s="351">
        <v>1538.46</v>
      </c>
      <c r="F1550" s="351">
        <v>1476.92</v>
      </c>
      <c r="G1550" s="351">
        <v>61.54</v>
      </c>
      <c r="H1550" s="351">
        <v>0</v>
      </c>
      <c r="I1550" s="894" t="s">
        <v>7200</v>
      </c>
      <c r="J1550" s="894" t="s">
        <v>773</v>
      </c>
      <c r="K1550" s="894" t="s">
        <v>646</v>
      </c>
      <c r="L1550" s="894" t="s">
        <v>2012</v>
      </c>
      <c r="M1550" s="894" t="s">
        <v>1464</v>
      </c>
      <c r="N1550" s="894" t="s">
        <v>7287</v>
      </c>
      <c r="O1550" s="894" t="s">
        <v>777</v>
      </c>
      <c r="P1550" s="894" t="s">
        <v>777</v>
      </c>
      <c r="Q1550" s="894" t="s">
        <v>3087</v>
      </c>
      <c r="R1550" s="894" t="s">
        <v>773</v>
      </c>
      <c r="S1550" s="894" t="s">
        <v>779</v>
      </c>
      <c r="T1550" s="894" t="s">
        <v>780</v>
      </c>
      <c r="U1550" s="894" t="s">
        <v>781</v>
      </c>
      <c r="V1550" s="894" t="s">
        <v>951</v>
      </c>
      <c r="W1550" s="894" t="s">
        <v>7200</v>
      </c>
      <c r="X1550" s="894" t="s">
        <v>7288</v>
      </c>
      <c r="AA1550" s="894" t="s">
        <v>917</v>
      </c>
    </row>
    <row r="1551" hidden="1" spans="1:27">
      <c r="A1551" s="894" t="s">
        <v>7294</v>
      </c>
      <c r="B1551" s="894" t="s">
        <v>7295</v>
      </c>
      <c r="C1551" s="894" t="s">
        <v>728</v>
      </c>
      <c r="D1551" s="894" t="s">
        <v>7296</v>
      </c>
      <c r="E1551" s="351">
        <v>1410.26</v>
      </c>
      <c r="F1551" s="351">
        <v>1353.85</v>
      </c>
      <c r="G1551" s="351">
        <v>56.41</v>
      </c>
      <c r="H1551" s="351">
        <v>0</v>
      </c>
      <c r="I1551" s="894" t="s">
        <v>7200</v>
      </c>
      <c r="J1551" s="894" t="s">
        <v>773</v>
      </c>
      <c r="K1551" s="894" t="s">
        <v>646</v>
      </c>
      <c r="L1551" s="894" t="s">
        <v>958</v>
      </c>
      <c r="M1551" s="894" t="s">
        <v>7297</v>
      </c>
      <c r="N1551" s="894" t="s">
        <v>7287</v>
      </c>
      <c r="O1551" s="894" t="s">
        <v>777</v>
      </c>
      <c r="P1551" s="894" t="s">
        <v>777</v>
      </c>
      <c r="Q1551" s="894" t="s">
        <v>1484</v>
      </c>
      <c r="R1551" s="894" t="s">
        <v>773</v>
      </c>
      <c r="S1551" s="894" t="s">
        <v>779</v>
      </c>
      <c r="T1551" s="894" t="s">
        <v>780</v>
      </c>
      <c r="U1551" s="894" t="s">
        <v>781</v>
      </c>
      <c r="V1551" s="894" t="s">
        <v>951</v>
      </c>
      <c r="W1551" s="894" t="s">
        <v>7200</v>
      </c>
      <c r="X1551" s="894" t="s">
        <v>7288</v>
      </c>
      <c r="AA1551" s="894" t="s">
        <v>917</v>
      </c>
    </row>
    <row r="1552" hidden="1" spans="1:27">
      <c r="A1552" s="894" t="s">
        <v>7298</v>
      </c>
      <c r="B1552" s="894" t="s">
        <v>7299</v>
      </c>
      <c r="C1552" s="894" t="s">
        <v>728</v>
      </c>
      <c r="D1552" s="894" t="s">
        <v>7296</v>
      </c>
      <c r="E1552" s="351">
        <v>1410.25</v>
      </c>
      <c r="F1552" s="351">
        <v>1353.84</v>
      </c>
      <c r="G1552" s="351">
        <v>56.41</v>
      </c>
      <c r="H1552" s="351">
        <v>0</v>
      </c>
      <c r="I1552" s="894" t="s">
        <v>7200</v>
      </c>
      <c r="J1552" s="894" t="s">
        <v>773</v>
      </c>
      <c r="K1552" s="894" t="s">
        <v>646</v>
      </c>
      <c r="L1552" s="894" t="s">
        <v>958</v>
      </c>
      <c r="M1552" s="894" t="s">
        <v>7300</v>
      </c>
      <c r="N1552" s="894" t="s">
        <v>7287</v>
      </c>
      <c r="O1552" s="894" t="s">
        <v>777</v>
      </c>
      <c r="P1552" s="894" t="s">
        <v>777</v>
      </c>
      <c r="Q1552" s="894" t="s">
        <v>1484</v>
      </c>
      <c r="R1552" s="894" t="s">
        <v>773</v>
      </c>
      <c r="S1552" s="894" t="s">
        <v>779</v>
      </c>
      <c r="T1552" s="894" t="s">
        <v>780</v>
      </c>
      <c r="U1552" s="894" t="s">
        <v>781</v>
      </c>
      <c r="V1552" s="894" t="s">
        <v>951</v>
      </c>
      <c r="W1552" s="894" t="s">
        <v>7200</v>
      </c>
      <c r="X1552" s="894" t="s">
        <v>7288</v>
      </c>
      <c r="AA1552" s="894" t="s">
        <v>917</v>
      </c>
    </row>
    <row r="1553" hidden="1" spans="1:27">
      <c r="A1553" s="894" t="s">
        <v>7301</v>
      </c>
      <c r="B1553" s="894" t="s">
        <v>7302</v>
      </c>
      <c r="C1553" s="894" t="s">
        <v>654</v>
      </c>
      <c r="D1553" s="894" t="s">
        <v>7303</v>
      </c>
      <c r="E1553" s="351">
        <v>3931.62</v>
      </c>
      <c r="F1553" s="351">
        <v>3774.36</v>
      </c>
      <c r="G1553" s="351">
        <v>100</v>
      </c>
      <c r="H1553" s="351">
        <v>57.26</v>
      </c>
      <c r="I1553" s="894" t="s">
        <v>7200</v>
      </c>
      <c r="J1553" s="894" t="s">
        <v>773</v>
      </c>
      <c r="K1553" s="894" t="s">
        <v>631</v>
      </c>
      <c r="L1553" s="894" t="s">
        <v>3970</v>
      </c>
      <c r="M1553" s="894" t="s">
        <v>7304</v>
      </c>
      <c r="N1553" s="894" t="s">
        <v>7287</v>
      </c>
      <c r="O1553" s="894" t="s">
        <v>777</v>
      </c>
      <c r="P1553" s="894" t="s">
        <v>777</v>
      </c>
      <c r="Q1553" s="894" t="s">
        <v>1539</v>
      </c>
      <c r="R1553" s="894" t="s">
        <v>773</v>
      </c>
      <c r="S1553" s="894" t="s">
        <v>779</v>
      </c>
      <c r="T1553" s="894" t="s">
        <v>780</v>
      </c>
      <c r="U1553" s="894" t="s">
        <v>781</v>
      </c>
      <c r="V1553" s="894" t="s">
        <v>951</v>
      </c>
      <c r="W1553" s="894" t="s">
        <v>7200</v>
      </c>
      <c r="X1553" s="894" t="s">
        <v>7288</v>
      </c>
      <c r="AA1553" s="894" t="s">
        <v>967</v>
      </c>
    </row>
    <row r="1554" hidden="1" spans="1:27">
      <c r="A1554" s="894" t="s">
        <v>7305</v>
      </c>
      <c r="B1554" s="894" t="s">
        <v>727</v>
      </c>
      <c r="C1554" s="894" t="s">
        <v>728</v>
      </c>
      <c r="D1554" s="894" t="s">
        <v>729</v>
      </c>
      <c r="E1554" s="351">
        <v>2034.19</v>
      </c>
      <c r="F1554" s="351">
        <v>1952.82</v>
      </c>
      <c r="G1554" s="351">
        <v>81.37</v>
      </c>
      <c r="H1554" s="351">
        <v>0</v>
      </c>
      <c r="I1554" s="894" t="s">
        <v>7200</v>
      </c>
      <c r="J1554" s="894" t="s">
        <v>773</v>
      </c>
      <c r="K1554" s="894" t="s">
        <v>646</v>
      </c>
      <c r="L1554" s="894" t="s">
        <v>2012</v>
      </c>
      <c r="M1554" s="894" t="s">
        <v>1464</v>
      </c>
      <c r="N1554" s="894" t="s">
        <v>7287</v>
      </c>
      <c r="O1554" s="894" t="s">
        <v>777</v>
      </c>
      <c r="P1554" s="894" t="s">
        <v>777</v>
      </c>
      <c r="Q1554" s="894" t="s">
        <v>7306</v>
      </c>
      <c r="R1554" s="894" t="s">
        <v>773</v>
      </c>
      <c r="S1554" s="894" t="s">
        <v>779</v>
      </c>
      <c r="T1554" s="894" t="s">
        <v>780</v>
      </c>
      <c r="U1554" s="894" t="s">
        <v>781</v>
      </c>
      <c r="V1554" s="894" t="s">
        <v>951</v>
      </c>
      <c r="W1554" s="894" t="s">
        <v>7200</v>
      </c>
      <c r="X1554" s="894" t="s">
        <v>7288</v>
      </c>
      <c r="AA1554" s="894" t="s">
        <v>917</v>
      </c>
    </row>
    <row r="1555" hidden="1" spans="1:27">
      <c r="A1555" s="894" t="s">
        <v>7307</v>
      </c>
      <c r="B1555" s="894" t="s">
        <v>7308</v>
      </c>
      <c r="C1555" s="894" t="s">
        <v>7309</v>
      </c>
      <c r="D1555" s="894" t="s">
        <v>7310</v>
      </c>
      <c r="E1555" s="351">
        <v>1435.9</v>
      </c>
      <c r="F1555" s="351">
        <v>1378.46</v>
      </c>
      <c r="G1555" s="351">
        <v>57.44</v>
      </c>
      <c r="H1555" s="351">
        <v>0</v>
      </c>
      <c r="I1555" s="894" t="s">
        <v>7200</v>
      </c>
      <c r="J1555" s="894" t="s">
        <v>773</v>
      </c>
      <c r="K1555" s="894" t="s">
        <v>646</v>
      </c>
      <c r="L1555" s="894" t="s">
        <v>1590</v>
      </c>
      <c r="M1555" s="894" t="s">
        <v>1591</v>
      </c>
      <c r="N1555" s="894" t="s">
        <v>7287</v>
      </c>
      <c r="O1555" s="894" t="s">
        <v>777</v>
      </c>
      <c r="P1555" s="894" t="s">
        <v>777</v>
      </c>
      <c r="Q1555" s="894" t="s">
        <v>3459</v>
      </c>
      <c r="R1555" s="894" t="s">
        <v>773</v>
      </c>
      <c r="S1555" s="894" t="s">
        <v>779</v>
      </c>
      <c r="T1555" s="894" t="s">
        <v>780</v>
      </c>
      <c r="U1555" s="894" t="s">
        <v>781</v>
      </c>
      <c r="V1555" s="894" t="s">
        <v>951</v>
      </c>
      <c r="W1555" s="894" t="s">
        <v>7200</v>
      </c>
      <c r="X1555" s="894" t="s">
        <v>7288</v>
      </c>
      <c r="AA1555" s="894" t="s">
        <v>917</v>
      </c>
    </row>
    <row r="1556" hidden="1" spans="1:27">
      <c r="A1556" s="894" t="s">
        <v>7311</v>
      </c>
      <c r="B1556" s="894" t="s">
        <v>7312</v>
      </c>
      <c r="C1556" s="894" t="s">
        <v>7313</v>
      </c>
      <c r="D1556" s="894" t="s">
        <v>7314</v>
      </c>
      <c r="E1556" s="351">
        <v>3974.36</v>
      </c>
      <c r="F1556" s="351">
        <v>3815.39</v>
      </c>
      <c r="G1556" s="351">
        <v>158.97</v>
      </c>
      <c r="H1556" s="351">
        <v>0</v>
      </c>
      <c r="I1556" s="894" t="s">
        <v>7200</v>
      </c>
      <c r="J1556" s="894" t="s">
        <v>773</v>
      </c>
      <c r="K1556" s="894" t="s">
        <v>631</v>
      </c>
      <c r="L1556" s="894" t="s">
        <v>2308</v>
      </c>
      <c r="M1556" s="894" t="s">
        <v>7315</v>
      </c>
      <c r="N1556" s="894" t="s">
        <v>7287</v>
      </c>
      <c r="O1556" s="894" t="s">
        <v>777</v>
      </c>
      <c r="P1556" s="894" t="s">
        <v>777</v>
      </c>
      <c r="Q1556" s="894" t="s">
        <v>2438</v>
      </c>
      <c r="R1556" s="894" t="s">
        <v>773</v>
      </c>
      <c r="S1556" s="894" t="s">
        <v>779</v>
      </c>
      <c r="T1556" s="894" t="s">
        <v>780</v>
      </c>
      <c r="U1556" s="894" t="s">
        <v>781</v>
      </c>
      <c r="V1556" s="894" t="s">
        <v>951</v>
      </c>
      <c r="W1556" s="894" t="s">
        <v>7200</v>
      </c>
      <c r="X1556" s="894" t="s">
        <v>7288</v>
      </c>
      <c r="AA1556" s="894" t="s">
        <v>967</v>
      </c>
    </row>
    <row r="1557" hidden="1" spans="1:27">
      <c r="A1557" s="894" t="s">
        <v>7316</v>
      </c>
      <c r="B1557" s="894" t="s">
        <v>7317</v>
      </c>
      <c r="C1557" s="894" t="s">
        <v>7318</v>
      </c>
      <c r="D1557" s="894" t="s">
        <v>7319</v>
      </c>
      <c r="E1557" s="351">
        <v>3743.59</v>
      </c>
      <c r="F1557" s="351">
        <v>3593.85</v>
      </c>
      <c r="G1557" s="351">
        <v>149.74</v>
      </c>
      <c r="H1557" s="351">
        <v>0</v>
      </c>
      <c r="I1557" s="894" t="s">
        <v>7200</v>
      </c>
      <c r="J1557" s="894" t="s">
        <v>773</v>
      </c>
      <c r="K1557" s="894" t="s">
        <v>774</v>
      </c>
      <c r="L1557" s="894" t="s">
        <v>1933</v>
      </c>
      <c r="M1557" s="894" t="s">
        <v>7320</v>
      </c>
      <c r="N1557" s="894" t="s">
        <v>7287</v>
      </c>
      <c r="O1557" s="894" t="s">
        <v>777</v>
      </c>
      <c r="P1557" s="894" t="s">
        <v>777</v>
      </c>
      <c r="Q1557" s="894" t="s">
        <v>7321</v>
      </c>
      <c r="R1557" s="894" t="s">
        <v>773</v>
      </c>
      <c r="S1557" s="894" t="s">
        <v>779</v>
      </c>
      <c r="T1557" s="894" t="s">
        <v>780</v>
      </c>
      <c r="U1557" s="894" t="s">
        <v>781</v>
      </c>
      <c r="V1557" s="894" t="s">
        <v>951</v>
      </c>
      <c r="W1557" s="894" t="s">
        <v>7200</v>
      </c>
      <c r="X1557" s="894" t="s">
        <v>7288</v>
      </c>
      <c r="AA1557" s="894" t="s">
        <v>784</v>
      </c>
    </row>
    <row r="1558" hidden="1" spans="1:27">
      <c r="A1558" s="894" t="s">
        <v>7322</v>
      </c>
      <c r="B1558" s="894" t="s">
        <v>7323</v>
      </c>
      <c r="C1558" s="894" t="s">
        <v>6693</v>
      </c>
      <c r="D1558" s="894" t="s">
        <v>7324</v>
      </c>
      <c r="E1558" s="351">
        <v>27350.43</v>
      </c>
      <c r="F1558" s="351">
        <v>24068</v>
      </c>
      <c r="G1558" s="351">
        <v>3282.43</v>
      </c>
      <c r="H1558" s="351">
        <v>0</v>
      </c>
      <c r="I1558" s="894" t="s">
        <v>7325</v>
      </c>
      <c r="J1558" s="894" t="s">
        <v>839</v>
      </c>
      <c r="K1558" s="894" t="s">
        <v>1025</v>
      </c>
      <c r="L1558" s="894" t="s">
        <v>958</v>
      </c>
      <c r="M1558" s="894" t="s">
        <v>6393</v>
      </c>
      <c r="N1558" s="894" t="s">
        <v>6695</v>
      </c>
      <c r="O1558" s="894" t="s">
        <v>1199</v>
      </c>
      <c r="P1558" s="894" t="s">
        <v>6696</v>
      </c>
      <c r="Q1558" s="894" t="s">
        <v>1404</v>
      </c>
      <c r="R1558" s="894" t="s">
        <v>1325</v>
      </c>
      <c r="S1558" s="894" t="s">
        <v>779</v>
      </c>
      <c r="T1558" s="894" t="s">
        <v>780</v>
      </c>
      <c r="U1558" s="894" t="s">
        <v>781</v>
      </c>
      <c r="V1558" s="894" t="s">
        <v>951</v>
      </c>
      <c r="W1558" s="894" t="s">
        <v>7325</v>
      </c>
      <c r="X1558" s="894" t="s">
        <v>5296</v>
      </c>
      <c r="AA1558" s="894" t="s">
        <v>1029</v>
      </c>
    </row>
    <row r="1559" spans="1:27">
      <c r="A1559" s="894" t="s">
        <v>7326</v>
      </c>
      <c r="B1559" s="894" t="s">
        <v>7327</v>
      </c>
      <c r="C1559" s="894" t="s">
        <v>7328</v>
      </c>
      <c r="D1559" s="894" t="s">
        <v>7329</v>
      </c>
      <c r="E1559" s="351">
        <v>91262.14</v>
      </c>
      <c r="F1559" s="351">
        <v>73009.6</v>
      </c>
      <c r="G1559" s="351">
        <v>101</v>
      </c>
      <c r="H1559" s="351">
        <v>18151.54</v>
      </c>
      <c r="I1559" s="894" t="s">
        <v>7330</v>
      </c>
      <c r="J1559" s="894" t="s">
        <v>839</v>
      </c>
      <c r="K1559" s="894" t="s">
        <v>1025</v>
      </c>
      <c r="L1559" s="894" t="s">
        <v>958</v>
      </c>
      <c r="M1559" s="894" t="s">
        <v>6393</v>
      </c>
      <c r="N1559" s="894" t="s">
        <v>7331</v>
      </c>
      <c r="O1559" s="894" t="s">
        <v>777</v>
      </c>
      <c r="P1559" s="894" t="s">
        <v>7332</v>
      </c>
      <c r="Q1559" s="894" t="s">
        <v>7333</v>
      </c>
      <c r="R1559" s="894" t="s">
        <v>1325</v>
      </c>
      <c r="S1559" s="894" t="s">
        <v>779</v>
      </c>
      <c r="T1559" s="894" t="s">
        <v>780</v>
      </c>
      <c r="U1559" s="894" t="s">
        <v>781</v>
      </c>
      <c r="V1559" s="894" t="s">
        <v>951</v>
      </c>
      <c r="W1559" s="894" t="s">
        <v>7330</v>
      </c>
      <c r="X1559" s="894" t="s">
        <v>7334</v>
      </c>
      <c r="AA1559" s="894" t="s">
        <v>1029</v>
      </c>
    </row>
    <row r="1560" hidden="1" spans="1:27">
      <c r="A1560" s="894" t="s">
        <v>7335</v>
      </c>
      <c r="B1560" s="894" t="s">
        <v>7336</v>
      </c>
      <c r="C1560" s="894" t="s">
        <v>7337</v>
      </c>
      <c r="D1560" s="894" t="s">
        <v>7338</v>
      </c>
      <c r="E1560" s="351">
        <v>2051.28</v>
      </c>
      <c r="F1560" s="351">
        <v>1969.23</v>
      </c>
      <c r="G1560" s="351">
        <v>82.05</v>
      </c>
      <c r="H1560" s="351">
        <v>0</v>
      </c>
      <c r="I1560" s="894" t="s">
        <v>7339</v>
      </c>
      <c r="J1560" s="894" t="s">
        <v>773</v>
      </c>
      <c r="K1560" s="894" t="s">
        <v>774</v>
      </c>
      <c r="L1560" s="894" t="s">
        <v>775</v>
      </c>
      <c r="M1560" s="894" t="s">
        <v>1127</v>
      </c>
      <c r="N1560" s="894" t="s">
        <v>7340</v>
      </c>
      <c r="O1560" s="894" t="s">
        <v>777</v>
      </c>
      <c r="P1560" s="894" t="s">
        <v>777</v>
      </c>
      <c r="Q1560" s="894" t="s">
        <v>4070</v>
      </c>
      <c r="R1560" s="894" t="s">
        <v>773</v>
      </c>
      <c r="S1560" s="894" t="s">
        <v>779</v>
      </c>
      <c r="T1560" s="894" t="s">
        <v>780</v>
      </c>
      <c r="U1560" s="894" t="s">
        <v>781</v>
      </c>
      <c r="V1560" s="894" t="s">
        <v>951</v>
      </c>
      <c r="W1560" s="894" t="s">
        <v>7339</v>
      </c>
      <c r="X1560" s="894" t="s">
        <v>7341</v>
      </c>
      <c r="AA1560" s="894" t="s">
        <v>784</v>
      </c>
    </row>
    <row r="1561" hidden="1" spans="1:27">
      <c r="A1561" s="894" t="s">
        <v>7342</v>
      </c>
      <c r="B1561" s="894" t="s">
        <v>7343</v>
      </c>
      <c r="C1561" s="894" t="s">
        <v>7337</v>
      </c>
      <c r="D1561" s="894" t="s">
        <v>7338</v>
      </c>
      <c r="E1561" s="351">
        <v>2051.28</v>
      </c>
      <c r="F1561" s="351">
        <v>1969.23</v>
      </c>
      <c r="G1561" s="351">
        <v>82.05</v>
      </c>
      <c r="H1561" s="351">
        <v>0</v>
      </c>
      <c r="I1561" s="894" t="s">
        <v>7339</v>
      </c>
      <c r="J1561" s="894" t="s">
        <v>773</v>
      </c>
      <c r="K1561" s="894" t="s">
        <v>774</v>
      </c>
      <c r="L1561" s="894" t="s">
        <v>775</v>
      </c>
      <c r="M1561" s="894" t="s">
        <v>1127</v>
      </c>
      <c r="N1561" s="894" t="s">
        <v>7340</v>
      </c>
      <c r="O1561" s="894" t="s">
        <v>777</v>
      </c>
      <c r="P1561" s="894" t="s">
        <v>777</v>
      </c>
      <c r="Q1561" s="894" t="s">
        <v>4070</v>
      </c>
      <c r="R1561" s="894" t="s">
        <v>773</v>
      </c>
      <c r="S1561" s="894" t="s">
        <v>779</v>
      </c>
      <c r="T1561" s="894" t="s">
        <v>780</v>
      </c>
      <c r="U1561" s="894" t="s">
        <v>781</v>
      </c>
      <c r="V1561" s="894" t="s">
        <v>951</v>
      </c>
      <c r="W1561" s="894" t="s">
        <v>7339</v>
      </c>
      <c r="X1561" s="894" t="s">
        <v>7341</v>
      </c>
      <c r="AA1561" s="894" t="s">
        <v>784</v>
      </c>
    </row>
    <row r="1562" spans="1:27">
      <c r="A1562" s="894" t="s">
        <v>7344</v>
      </c>
      <c r="B1562" s="894" t="s">
        <v>7345</v>
      </c>
      <c r="C1562" s="894" t="s">
        <v>1005</v>
      </c>
      <c r="D1562" s="894" t="s">
        <v>7346</v>
      </c>
      <c r="E1562" s="351">
        <v>4188.03</v>
      </c>
      <c r="F1562" s="351">
        <v>3643.56</v>
      </c>
      <c r="G1562" s="351">
        <v>544.47</v>
      </c>
      <c r="H1562" s="351">
        <v>0</v>
      </c>
      <c r="I1562" s="894" t="s">
        <v>7347</v>
      </c>
      <c r="J1562" s="894" t="s">
        <v>839</v>
      </c>
      <c r="K1562" s="894" t="s">
        <v>1025</v>
      </c>
      <c r="L1562" s="894" t="s">
        <v>958</v>
      </c>
      <c r="M1562" s="894" t="s">
        <v>6103</v>
      </c>
      <c r="N1562" s="894" t="s">
        <v>6036</v>
      </c>
      <c r="O1562" s="894" t="s">
        <v>7348</v>
      </c>
      <c r="P1562" s="894" t="s">
        <v>7349</v>
      </c>
      <c r="Q1562" s="894" t="s">
        <v>1568</v>
      </c>
      <c r="R1562" s="894" t="s">
        <v>1287</v>
      </c>
      <c r="S1562" s="894" t="s">
        <v>779</v>
      </c>
      <c r="T1562" s="894" t="s">
        <v>780</v>
      </c>
      <c r="U1562" s="894" t="s">
        <v>781</v>
      </c>
      <c r="V1562" s="894" t="s">
        <v>951</v>
      </c>
      <c r="W1562" s="894" t="s">
        <v>7347</v>
      </c>
      <c r="X1562" s="894" t="s">
        <v>7350</v>
      </c>
      <c r="AA1562" s="894" t="s">
        <v>1029</v>
      </c>
    </row>
    <row r="1563" spans="1:27">
      <c r="A1563" s="894" t="s">
        <v>7351</v>
      </c>
      <c r="B1563" s="894" t="s">
        <v>7352</v>
      </c>
      <c r="C1563" s="894" t="s">
        <v>1005</v>
      </c>
      <c r="D1563" s="894" t="s">
        <v>7346</v>
      </c>
      <c r="E1563" s="351">
        <v>4188.04</v>
      </c>
      <c r="F1563" s="351">
        <v>3643.56</v>
      </c>
      <c r="G1563" s="351">
        <v>544.48</v>
      </c>
      <c r="H1563" s="351">
        <v>0</v>
      </c>
      <c r="I1563" s="894" t="s">
        <v>7347</v>
      </c>
      <c r="J1563" s="894" t="s">
        <v>839</v>
      </c>
      <c r="K1563" s="894" t="s">
        <v>1025</v>
      </c>
      <c r="L1563" s="894" t="s">
        <v>958</v>
      </c>
      <c r="M1563" s="894" t="s">
        <v>6103</v>
      </c>
      <c r="N1563" s="894" t="s">
        <v>6036</v>
      </c>
      <c r="O1563" s="894" t="s">
        <v>7348</v>
      </c>
      <c r="P1563" s="894" t="s">
        <v>7349</v>
      </c>
      <c r="Q1563" s="894" t="s">
        <v>1568</v>
      </c>
      <c r="R1563" s="894" t="s">
        <v>1287</v>
      </c>
      <c r="S1563" s="894" t="s">
        <v>779</v>
      </c>
      <c r="T1563" s="894" t="s">
        <v>780</v>
      </c>
      <c r="U1563" s="894" t="s">
        <v>781</v>
      </c>
      <c r="V1563" s="894" t="s">
        <v>951</v>
      </c>
      <c r="W1563" s="894" t="s">
        <v>7347</v>
      </c>
      <c r="X1563" s="894" t="s">
        <v>7350</v>
      </c>
      <c r="AA1563" s="894" t="s">
        <v>1029</v>
      </c>
    </row>
    <row r="1564" spans="1:27">
      <c r="A1564" s="894" t="s">
        <v>7353</v>
      </c>
      <c r="B1564" s="894" t="s">
        <v>7354</v>
      </c>
      <c r="C1564" s="894" t="s">
        <v>3981</v>
      </c>
      <c r="D1564" s="894" t="s">
        <v>7355</v>
      </c>
      <c r="E1564" s="351">
        <v>4465.81</v>
      </c>
      <c r="F1564" s="351">
        <v>3885.42</v>
      </c>
      <c r="G1564" s="351">
        <v>580.39</v>
      </c>
      <c r="H1564" s="351">
        <v>0</v>
      </c>
      <c r="I1564" s="894" t="s">
        <v>7347</v>
      </c>
      <c r="J1564" s="894" t="s">
        <v>839</v>
      </c>
      <c r="K1564" s="894" t="s">
        <v>1025</v>
      </c>
      <c r="L1564" s="894" t="s">
        <v>958</v>
      </c>
      <c r="M1564" s="894" t="s">
        <v>6393</v>
      </c>
      <c r="N1564" s="894" t="s">
        <v>6036</v>
      </c>
      <c r="O1564" s="894" t="s">
        <v>7356</v>
      </c>
      <c r="P1564" s="894" t="s">
        <v>7357</v>
      </c>
      <c r="Q1564" s="894" t="s">
        <v>7358</v>
      </c>
      <c r="R1564" s="894" t="s">
        <v>1287</v>
      </c>
      <c r="S1564" s="894" t="s">
        <v>779</v>
      </c>
      <c r="T1564" s="894" t="s">
        <v>780</v>
      </c>
      <c r="U1564" s="894" t="s">
        <v>781</v>
      </c>
      <c r="V1564" s="894" t="s">
        <v>7359</v>
      </c>
      <c r="W1564" s="894" t="s">
        <v>7347</v>
      </c>
      <c r="X1564" s="894" t="s">
        <v>7360</v>
      </c>
      <c r="AA1564" s="894" t="s">
        <v>1029</v>
      </c>
    </row>
    <row r="1565" spans="1:27">
      <c r="A1565" s="894" t="s">
        <v>7361</v>
      </c>
      <c r="B1565" s="894" t="s">
        <v>7362</v>
      </c>
      <c r="C1565" s="894" t="s">
        <v>7363</v>
      </c>
      <c r="D1565" s="894" t="s">
        <v>7364</v>
      </c>
      <c r="E1565" s="351">
        <v>256410.26</v>
      </c>
      <c r="F1565" s="351">
        <v>223076.7</v>
      </c>
      <c r="G1565" s="351">
        <v>33333.56</v>
      </c>
      <c r="H1565" s="351">
        <v>0</v>
      </c>
      <c r="I1565" s="894" t="s">
        <v>7347</v>
      </c>
      <c r="J1565" s="894" t="s">
        <v>839</v>
      </c>
      <c r="K1565" s="894" t="s">
        <v>1025</v>
      </c>
      <c r="L1565" s="894" t="s">
        <v>958</v>
      </c>
      <c r="M1565" s="894" t="s">
        <v>958</v>
      </c>
      <c r="N1565" s="894" t="s">
        <v>7365</v>
      </c>
      <c r="O1565" s="894" t="s">
        <v>4306</v>
      </c>
      <c r="P1565" s="894" t="s">
        <v>7366</v>
      </c>
      <c r="Q1565" s="894" t="s">
        <v>7367</v>
      </c>
      <c r="R1565" s="894" t="s">
        <v>1287</v>
      </c>
      <c r="S1565" s="894" t="s">
        <v>779</v>
      </c>
      <c r="T1565" s="894" t="s">
        <v>780</v>
      </c>
      <c r="U1565" s="894" t="s">
        <v>781</v>
      </c>
      <c r="V1565" s="894" t="s">
        <v>7359</v>
      </c>
      <c r="W1565" s="894" t="s">
        <v>7347</v>
      </c>
      <c r="X1565" s="894" t="s">
        <v>7368</v>
      </c>
      <c r="AA1565" s="894" t="s">
        <v>1029</v>
      </c>
    </row>
    <row r="1566" spans="1:27">
      <c r="A1566" s="894" t="s">
        <v>7369</v>
      </c>
      <c r="B1566" s="894" t="s">
        <v>7370</v>
      </c>
      <c r="C1566" s="894" t="s">
        <v>7371</v>
      </c>
      <c r="E1566" s="351">
        <v>5299.15</v>
      </c>
      <c r="F1566" s="351">
        <v>4610.13</v>
      </c>
      <c r="G1566" s="351">
        <v>689.02</v>
      </c>
      <c r="H1566" s="351">
        <v>0</v>
      </c>
      <c r="I1566" s="894" t="s">
        <v>7347</v>
      </c>
      <c r="J1566" s="894" t="s">
        <v>839</v>
      </c>
      <c r="K1566" s="894" t="s">
        <v>1025</v>
      </c>
      <c r="L1566" s="894" t="s">
        <v>958</v>
      </c>
      <c r="M1566" s="894" t="s">
        <v>958</v>
      </c>
      <c r="N1566" s="894" t="s">
        <v>7372</v>
      </c>
      <c r="O1566" s="894" t="s">
        <v>7373</v>
      </c>
      <c r="P1566" s="894" t="s">
        <v>7374</v>
      </c>
      <c r="Q1566" s="894" t="s">
        <v>2292</v>
      </c>
      <c r="R1566" s="894" t="s">
        <v>1287</v>
      </c>
      <c r="S1566" s="894" t="s">
        <v>779</v>
      </c>
      <c r="T1566" s="894" t="s">
        <v>780</v>
      </c>
      <c r="U1566" s="894" t="s">
        <v>781</v>
      </c>
      <c r="V1566" s="894" t="s">
        <v>7359</v>
      </c>
      <c r="W1566" s="894" t="s">
        <v>7347</v>
      </c>
      <c r="X1566" s="894" t="s">
        <v>7375</v>
      </c>
      <c r="AA1566" s="894" t="s">
        <v>1029</v>
      </c>
    </row>
    <row r="1567" spans="1:27">
      <c r="A1567" s="894" t="s">
        <v>7376</v>
      </c>
      <c r="B1567" s="894" t="s">
        <v>7377</v>
      </c>
      <c r="C1567" s="894" t="s">
        <v>7371</v>
      </c>
      <c r="E1567" s="351">
        <v>5299.15</v>
      </c>
      <c r="F1567" s="351">
        <v>4610.13</v>
      </c>
      <c r="G1567" s="351">
        <v>689.02</v>
      </c>
      <c r="H1567" s="351">
        <v>0</v>
      </c>
      <c r="I1567" s="894" t="s">
        <v>7347</v>
      </c>
      <c r="J1567" s="894" t="s">
        <v>839</v>
      </c>
      <c r="K1567" s="894" t="s">
        <v>1025</v>
      </c>
      <c r="L1567" s="894" t="s">
        <v>958</v>
      </c>
      <c r="M1567" s="894" t="s">
        <v>958</v>
      </c>
      <c r="N1567" s="894" t="s">
        <v>7372</v>
      </c>
      <c r="O1567" s="894" t="s">
        <v>7373</v>
      </c>
      <c r="P1567" s="894" t="s">
        <v>7374</v>
      </c>
      <c r="Q1567" s="894" t="s">
        <v>2292</v>
      </c>
      <c r="R1567" s="894" t="s">
        <v>1287</v>
      </c>
      <c r="S1567" s="894" t="s">
        <v>779</v>
      </c>
      <c r="T1567" s="894" t="s">
        <v>780</v>
      </c>
      <c r="U1567" s="894" t="s">
        <v>781</v>
      </c>
      <c r="V1567" s="894" t="s">
        <v>7359</v>
      </c>
      <c r="W1567" s="894" t="s">
        <v>7347</v>
      </c>
      <c r="X1567" s="894" t="s">
        <v>7375</v>
      </c>
      <c r="AA1567" s="894" t="s">
        <v>1029</v>
      </c>
    </row>
    <row r="1568" spans="1:27">
      <c r="A1568" s="894" t="s">
        <v>7378</v>
      </c>
      <c r="B1568" s="894" t="s">
        <v>7379</v>
      </c>
      <c r="C1568" s="894" t="s">
        <v>7371</v>
      </c>
      <c r="E1568" s="351">
        <v>5299.14</v>
      </c>
      <c r="F1568" s="351">
        <v>4610.13</v>
      </c>
      <c r="G1568" s="351">
        <v>689.01</v>
      </c>
      <c r="H1568" s="351">
        <v>0</v>
      </c>
      <c r="I1568" s="894" t="s">
        <v>7347</v>
      </c>
      <c r="J1568" s="894" t="s">
        <v>839</v>
      </c>
      <c r="K1568" s="894" t="s">
        <v>1025</v>
      </c>
      <c r="L1568" s="894" t="s">
        <v>958</v>
      </c>
      <c r="M1568" s="894" t="s">
        <v>958</v>
      </c>
      <c r="N1568" s="894" t="s">
        <v>7372</v>
      </c>
      <c r="O1568" s="894" t="s">
        <v>7373</v>
      </c>
      <c r="P1568" s="894" t="s">
        <v>7374</v>
      </c>
      <c r="Q1568" s="894" t="s">
        <v>2292</v>
      </c>
      <c r="R1568" s="894" t="s">
        <v>1287</v>
      </c>
      <c r="S1568" s="894" t="s">
        <v>779</v>
      </c>
      <c r="T1568" s="894" t="s">
        <v>780</v>
      </c>
      <c r="U1568" s="894" t="s">
        <v>781</v>
      </c>
      <c r="V1568" s="894" t="s">
        <v>7359</v>
      </c>
      <c r="W1568" s="894" t="s">
        <v>7347</v>
      </c>
      <c r="X1568" s="894" t="s">
        <v>7375</v>
      </c>
      <c r="AA1568" s="894" t="s">
        <v>1029</v>
      </c>
    </row>
    <row r="1569" spans="1:27">
      <c r="A1569" s="894" t="s">
        <v>7380</v>
      </c>
      <c r="B1569" s="894" t="s">
        <v>7381</v>
      </c>
      <c r="C1569" s="894" t="s">
        <v>7371</v>
      </c>
      <c r="E1569" s="351">
        <v>5299.14</v>
      </c>
      <c r="F1569" s="351">
        <v>4610.13</v>
      </c>
      <c r="G1569" s="351">
        <v>689.01</v>
      </c>
      <c r="H1569" s="351">
        <v>0</v>
      </c>
      <c r="I1569" s="894" t="s">
        <v>7347</v>
      </c>
      <c r="J1569" s="894" t="s">
        <v>839</v>
      </c>
      <c r="K1569" s="894" t="s">
        <v>1025</v>
      </c>
      <c r="L1569" s="894" t="s">
        <v>958</v>
      </c>
      <c r="M1569" s="894" t="s">
        <v>958</v>
      </c>
      <c r="N1569" s="894" t="s">
        <v>7372</v>
      </c>
      <c r="O1569" s="894" t="s">
        <v>7373</v>
      </c>
      <c r="P1569" s="894" t="s">
        <v>7374</v>
      </c>
      <c r="Q1569" s="894" t="s">
        <v>2292</v>
      </c>
      <c r="R1569" s="894" t="s">
        <v>1287</v>
      </c>
      <c r="S1569" s="894" t="s">
        <v>779</v>
      </c>
      <c r="T1569" s="894" t="s">
        <v>780</v>
      </c>
      <c r="U1569" s="894" t="s">
        <v>781</v>
      </c>
      <c r="V1569" s="894" t="s">
        <v>7359</v>
      </c>
      <c r="W1569" s="894" t="s">
        <v>7347</v>
      </c>
      <c r="X1569" s="894" t="s">
        <v>7375</v>
      </c>
      <c r="AA1569" s="894" t="s">
        <v>1029</v>
      </c>
    </row>
    <row r="1570" spans="1:27">
      <c r="A1570" s="894" t="s">
        <v>7382</v>
      </c>
      <c r="B1570" s="894" t="s">
        <v>7383</v>
      </c>
      <c r="C1570" s="894" t="s">
        <v>2104</v>
      </c>
      <c r="D1570" s="894" t="s">
        <v>7384</v>
      </c>
      <c r="E1570" s="351">
        <v>5811.97</v>
      </c>
      <c r="F1570" s="351">
        <v>5056.44</v>
      </c>
      <c r="G1570" s="351">
        <v>755.53</v>
      </c>
      <c r="H1570" s="351">
        <v>0</v>
      </c>
      <c r="I1570" s="894" t="s">
        <v>7347</v>
      </c>
      <c r="J1570" s="894" t="s">
        <v>839</v>
      </c>
      <c r="K1570" s="894" t="s">
        <v>1025</v>
      </c>
      <c r="L1570" s="894" t="s">
        <v>958</v>
      </c>
      <c r="M1570" s="894" t="s">
        <v>958</v>
      </c>
      <c r="N1570" s="894" t="s">
        <v>7372</v>
      </c>
      <c r="O1570" s="894" t="s">
        <v>1547</v>
      </c>
      <c r="P1570" s="894" t="s">
        <v>7385</v>
      </c>
      <c r="Q1570" s="894" t="s">
        <v>2244</v>
      </c>
      <c r="R1570" s="894" t="s">
        <v>1287</v>
      </c>
      <c r="S1570" s="894" t="s">
        <v>779</v>
      </c>
      <c r="T1570" s="894" t="s">
        <v>780</v>
      </c>
      <c r="U1570" s="894" t="s">
        <v>781</v>
      </c>
      <c r="V1570" s="894" t="s">
        <v>7359</v>
      </c>
      <c r="W1570" s="894" t="s">
        <v>7347</v>
      </c>
      <c r="X1570" s="894" t="s">
        <v>7375</v>
      </c>
      <c r="AA1570" s="894" t="s">
        <v>1029</v>
      </c>
    </row>
    <row r="1571" spans="1:27">
      <c r="A1571" s="894" t="s">
        <v>7386</v>
      </c>
      <c r="B1571" s="894" t="s">
        <v>7387</v>
      </c>
      <c r="C1571" s="894" t="s">
        <v>6484</v>
      </c>
      <c r="D1571" s="894" t="s">
        <v>7388</v>
      </c>
      <c r="E1571" s="351">
        <v>6239.32</v>
      </c>
      <c r="F1571" s="351">
        <v>5427.93</v>
      </c>
      <c r="G1571" s="351">
        <v>811.39</v>
      </c>
      <c r="H1571" s="351">
        <v>0</v>
      </c>
      <c r="I1571" s="894" t="s">
        <v>7347</v>
      </c>
      <c r="J1571" s="894" t="s">
        <v>839</v>
      </c>
      <c r="K1571" s="894" t="s">
        <v>1025</v>
      </c>
      <c r="L1571" s="894" t="s">
        <v>958</v>
      </c>
      <c r="M1571" s="894" t="s">
        <v>958</v>
      </c>
      <c r="N1571" s="894" t="s">
        <v>6486</v>
      </c>
      <c r="O1571" s="894" t="s">
        <v>7039</v>
      </c>
      <c r="P1571" s="894" t="s">
        <v>7040</v>
      </c>
      <c r="Q1571" s="894" t="s">
        <v>2893</v>
      </c>
      <c r="R1571" s="894" t="s">
        <v>1287</v>
      </c>
      <c r="S1571" s="894" t="s">
        <v>779</v>
      </c>
      <c r="T1571" s="894" t="s">
        <v>780</v>
      </c>
      <c r="U1571" s="894" t="s">
        <v>781</v>
      </c>
      <c r="V1571" s="894" t="s">
        <v>7359</v>
      </c>
      <c r="W1571" s="894" t="s">
        <v>7347</v>
      </c>
      <c r="X1571" s="894" t="s">
        <v>7389</v>
      </c>
      <c r="AA1571" s="894" t="s">
        <v>1029</v>
      </c>
    </row>
    <row r="1572" spans="1:27">
      <c r="A1572" s="894" t="s">
        <v>7390</v>
      </c>
      <c r="B1572" s="894" t="s">
        <v>7391</v>
      </c>
      <c r="C1572" s="894" t="s">
        <v>3981</v>
      </c>
      <c r="D1572" s="894" t="s">
        <v>7392</v>
      </c>
      <c r="E1572" s="351">
        <v>4196.58</v>
      </c>
      <c r="F1572" s="351">
        <v>3651.39</v>
      </c>
      <c r="G1572" s="351">
        <v>545.19</v>
      </c>
      <c r="H1572" s="351">
        <v>0</v>
      </c>
      <c r="I1572" s="894" t="s">
        <v>7347</v>
      </c>
      <c r="J1572" s="894" t="s">
        <v>839</v>
      </c>
      <c r="K1572" s="894" t="s">
        <v>901</v>
      </c>
      <c r="L1572" s="894" t="s">
        <v>874</v>
      </c>
      <c r="M1572" s="894" t="s">
        <v>874</v>
      </c>
      <c r="N1572" s="894" t="s">
        <v>6036</v>
      </c>
      <c r="O1572" s="894" t="s">
        <v>7393</v>
      </c>
      <c r="P1572" s="894" t="s">
        <v>7394</v>
      </c>
      <c r="Q1572" s="894" t="s">
        <v>7395</v>
      </c>
      <c r="R1572" s="894" t="s">
        <v>1287</v>
      </c>
      <c r="S1572" s="894" t="s">
        <v>779</v>
      </c>
      <c r="T1572" s="894" t="s">
        <v>780</v>
      </c>
      <c r="U1572" s="894" t="s">
        <v>781</v>
      </c>
      <c r="V1572" s="894" t="s">
        <v>7359</v>
      </c>
      <c r="W1572" s="894" t="s">
        <v>7347</v>
      </c>
      <c r="X1572" s="894" t="s">
        <v>7396</v>
      </c>
      <c r="AA1572" s="894" t="s">
        <v>904</v>
      </c>
    </row>
    <row r="1573" spans="1:27">
      <c r="A1573" s="894" t="s">
        <v>7397</v>
      </c>
      <c r="B1573" s="894" t="s">
        <v>7398</v>
      </c>
      <c r="C1573" s="894" t="s">
        <v>7399</v>
      </c>
      <c r="D1573" s="894" t="s">
        <v>7400</v>
      </c>
      <c r="E1573" s="351">
        <v>41025.64</v>
      </c>
      <c r="F1573" s="351">
        <v>35692.62</v>
      </c>
      <c r="G1573" s="351">
        <v>5333.02</v>
      </c>
      <c r="H1573" s="351">
        <v>0</v>
      </c>
      <c r="I1573" s="894" t="s">
        <v>7347</v>
      </c>
      <c r="J1573" s="894" t="s">
        <v>839</v>
      </c>
      <c r="K1573" s="894" t="s">
        <v>901</v>
      </c>
      <c r="L1573" s="894" t="s">
        <v>874</v>
      </c>
      <c r="M1573" s="894" t="s">
        <v>874</v>
      </c>
      <c r="N1573" s="894" t="s">
        <v>7401</v>
      </c>
      <c r="O1573" s="894" t="s">
        <v>2027</v>
      </c>
      <c r="P1573" s="894" t="s">
        <v>6815</v>
      </c>
      <c r="Q1573" s="894" t="s">
        <v>4473</v>
      </c>
      <c r="R1573" s="894" t="s">
        <v>1287</v>
      </c>
      <c r="S1573" s="894" t="s">
        <v>779</v>
      </c>
      <c r="T1573" s="894" t="s">
        <v>780</v>
      </c>
      <c r="U1573" s="894" t="s">
        <v>781</v>
      </c>
      <c r="V1573" s="894" t="s">
        <v>7359</v>
      </c>
      <c r="W1573" s="894" t="s">
        <v>7347</v>
      </c>
      <c r="X1573" s="894" t="s">
        <v>7402</v>
      </c>
      <c r="AA1573" s="894" t="s">
        <v>904</v>
      </c>
    </row>
    <row r="1574" spans="1:27">
      <c r="A1574" s="894" t="s">
        <v>7403</v>
      </c>
      <c r="B1574" s="894" t="s">
        <v>7404</v>
      </c>
      <c r="C1574" s="894" t="s">
        <v>3981</v>
      </c>
      <c r="D1574" s="894" t="s">
        <v>6347</v>
      </c>
      <c r="E1574" s="351">
        <v>4196.58</v>
      </c>
      <c r="F1574" s="351">
        <v>3651.39</v>
      </c>
      <c r="G1574" s="351">
        <v>545.19</v>
      </c>
      <c r="H1574" s="351">
        <v>0</v>
      </c>
      <c r="I1574" s="894" t="s">
        <v>7347</v>
      </c>
      <c r="J1574" s="894" t="s">
        <v>839</v>
      </c>
      <c r="K1574" s="894" t="s">
        <v>901</v>
      </c>
      <c r="L1574" s="894" t="s">
        <v>874</v>
      </c>
      <c r="M1574" s="894" t="s">
        <v>874</v>
      </c>
      <c r="N1574" s="894" t="s">
        <v>6036</v>
      </c>
      <c r="O1574" s="894" t="s">
        <v>7393</v>
      </c>
      <c r="P1574" s="894" t="s">
        <v>7394</v>
      </c>
      <c r="Q1574" s="894" t="s">
        <v>7395</v>
      </c>
      <c r="R1574" s="894" t="s">
        <v>1287</v>
      </c>
      <c r="S1574" s="894" t="s">
        <v>779</v>
      </c>
      <c r="T1574" s="894" t="s">
        <v>780</v>
      </c>
      <c r="U1574" s="894" t="s">
        <v>781</v>
      </c>
      <c r="V1574" s="894" t="s">
        <v>7359</v>
      </c>
      <c r="W1574" s="894" t="s">
        <v>7347</v>
      </c>
      <c r="X1574" s="894" t="s">
        <v>7405</v>
      </c>
      <c r="AA1574" s="894" t="s">
        <v>904</v>
      </c>
    </row>
    <row r="1575" spans="1:27">
      <c r="A1575" s="894" t="s">
        <v>7406</v>
      </c>
      <c r="B1575" s="894" t="s">
        <v>7407</v>
      </c>
      <c r="C1575" s="894" t="s">
        <v>5361</v>
      </c>
      <c r="D1575" s="894" t="s">
        <v>7408</v>
      </c>
      <c r="E1575" s="351">
        <v>10683.76</v>
      </c>
      <c r="F1575" s="351">
        <v>9295.08</v>
      </c>
      <c r="G1575" s="351">
        <v>1388.68</v>
      </c>
      <c r="H1575" s="351">
        <v>0</v>
      </c>
      <c r="I1575" s="894" t="s">
        <v>7347</v>
      </c>
      <c r="J1575" s="894" t="s">
        <v>839</v>
      </c>
      <c r="K1575" s="894" t="s">
        <v>901</v>
      </c>
      <c r="L1575" s="894" t="s">
        <v>874</v>
      </c>
      <c r="M1575" s="894" t="s">
        <v>5944</v>
      </c>
      <c r="N1575" s="894" t="s">
        <v>7195</v>
      </c>
      <c r="O1575" s="894" t="s">
        <v>6161</v>
      </c>
      <c r="P1575" s="894" t="s">
        <v>6162</v>
      </c>
      <c r="Q1575" s="894" t="s">
        <v>1413</v>
      </c>
      <c r="R1575" s="894" t="s">
        <v>1287</v>
      </c>
      <c r="S1575" s="894" t="s">
        <v>779</v>
      </c>
      <c r="T1575" s="894" t="s">
        <v>780</v>
      </c>
      <c r="U1575" s="894" t="s">
        <v>781</v>
      </c>
      <c r="V1575" s="894" t="s">
        <v>951</v>
      </c>
      <c r="W1575" s="894" t="s">
        <v>7347</v>
      </c>
      <c r="X1575" s="894" t="s">
        <v>7409</v>
      </c>
      <c r="AA1575" s="894" t="s">
        <v>904</v>
      </c>
    </row>
    <row r="1576" spans="1:27">
      <c r="A1576" s="894" t="s">
        <v>7410</v>
      </c>
      <c r="B1576" s="894" t="s">
        <v>7411</v>
      </c>
      <c r="C1576" s="894" t="s">
        <v>7412</v>
      </c>
      <c r="D1576" s="894" t="s">
        <v>7413</v>
      </c>
      <c r="E1576" s="351">
        <v>34558.4</v>
      </c>
      <c r="F1576" s="351">
        <v>30065.46</v>
      </c>
      <c r="G1576" s="351">
        <v>4492.94</v>
      </c>
      <c r="H1576" s="351">
        <v>0</v>
      </c>
      <c r="I1576" s="894" t="s">
        <v>7347</v>
      </c>
      <c r="J1576" s="894" t="s">
        <v>839</v>
      </c>
      <c r="K1576" s="894" t="s">
        <v>5214</v>
      </c>
      <c r="L1576" s="894" t="s">
        <v>958</v>
      </c>
      <c r="M1576" s="894" t="s">
        <v>7414</v>
      </c>
      <c r="N1576" s="894" t="s">
        <v>6239</v>
      </c>
      <c r="O1576" s="894" t="s">
        <v>7415</v>
      </c>
      <c r="P1576" s="894" t="s">
        <v>7416</v>
      </c>
      <c r="Q1576" s="894" t="s">
        <v>7417</v>
      </c>
      <c r="R1576" s="894" t="s">
        <v>1287</v>
      </c>
      <c r="S1576" s="894" t="s">
        <v>779</v>
      </c>
      <c r="T1576" s="894" t="s">
        <v>780</v>
      </c>
      <c r="U1576" s="894" t="s">
        <v>877</v>
      </c>
      <c r="V1576" s="894" t="s">
        <v>951</v>
      </c>
      <c r="W1576" s="894" t="s">
        <v>7347</v>
      </c>
      <c r="X1576" s="894" t="s">
        <v>7418</v>
      </c>
      <c r="AA1576" s="894" t="s">
        <v>5220</v>
      </c>
    </row>
    <row r="1577" spans="1:27">
      <c r="A1577" s="894" t="s">
        <v>7419</v>
      </c>
      <c r="B1577" s="894" t="s">
        <v>7420</v>
      </c>
      <c r="C1577" s="894" t="s">
        <v>7412</v>
      </c>
      <c r="D1577" s="894" t="s">
        <v>7421</v>
      </c>
      <c r="E1577" s="351">
        <v>32669.51</v>
      </c>
      <c r="F1577" s="351">
        <v>28422.9</v>
      </c>
      <c r="G1577" s="351">
        <v>4246.61</v>
      </c>
      <c r="H1577" s="351">
        <v>0</v>
      </c>
      <c r="I1577" s="894" t="s">
        <v>7347</v>
      </c>
      <c r="J1577" s="894" t="s">
        <v>839</v>
      </c>
      <c r="K1577" s="894" t="s">
        <v>5214</v>
      </c>
      <c r="L1577" s="894" t="s">
        <v>958</v>
      </c>
      <c r="M1577" s="894" t="s">
        <v>7414</v>
      </c>
      <c r="N1577" s="894" t="s">
        <v>6239</v>
      </c>
      <c r="O1577" s="894" t="s">
        <v>7422</v>
      </c>
      <c r="P1577" s="894" t="s">
        <v>7423</v>
      </c>
      <c r="Q1577" s="894" t="s">
        <v>7424</v>
      </c>
      <c r="R1577" s="894" t="s">
        <v>1287</v>
      </c>
      <c r="S1577" s="894" t="s">
        <v>779</v>
      </c>
      <c r="T1577" s="894" t="s">
        <v>780</v>
      </c>
      <c r="U1577" s="894" t="s">
        <v>877</v>
      </c>
      <c r="V1577" s="894" t="s">
        <v>951</v>
      </c>
      <c r="W1577" s="894" t="s">
        <v>7347</v>
      </c>
      <c r="X1577" s="894" t="s">
        <v>7418</v>
      </c>
      <c r="AA1577" s="894" t="s">
        <v>5220</v>
      </c>
    </row>
    <row r="1578" spans="1:27">
      <c r="A1578" s="894" t="s">
        <v>7425</v>
      </c>
      <c r="B1578" s="894" t="s">
        <v>7426</v>
      </c>
      <c r="C1578" s="894" t="s">
        <v>7427</v>
      </c>
      <c r="D1578" s="894" t="s">
        <v>7428</v>
      </c>
      <c r="E1578" s="351">
        <v>6737.89</v>
      </c>
      <c r="F1578" s="351">
        <v>5862.06</v>
      </c>
      <c r="G1578" s="351">
        <v>875.83</v>
      </c>
      <c r="H1578" s="351">
        <v>0</v>
      </c>
      <c r="I1578" s="894" t="s">
        <v>7347</v>
      </c>
      <c r="J1578" s="894" t="s">
        <v>839</v>
      </c>
      <c r="K1578" s="894" t="s">
        <v>5214</v>
      </c>
      <c r="L1578" s="894" t="s">
        <v>958</v>
      </c>
      <c r="M1578" s="894" t="s">
        <v>7414</v>
      </c>
      <c r="N1578" s="894" t="s">
        <v>6239</v>
      </c>
      <c r="O1578" s="894" t="s">
        <v>7429</v>
      </c>
      <c r="P1578" s="894" t="s">
        <v>7430</v>
      </c>
      <c r="Q1578" s="894" t="s">
        <v>7431</v>
      </c>
      <c r="R1578" s="894" t="s">
        <v>1287</v>
      </c>
      <c r="S1578" s="894" t="s">
        <v>779</v>
      </c>
      <c r="T1578" s="894" t="s">
        <v>780</v>
      </c>
      <c r="U1578" s="894" t="s">
        <v>877</v>
      </c>
      <c r="V1578" s="894" t="s">
        <v>951</v>
      </c>
      <c r="W1578" s="894" t="s">
        <v>7347</v>
      </c>
      <c r="X1578" s="894" t="s">
        <v>7418</v>
      </c>
      <c r="AA1578" s="894" t="s">
        <v>5220</v>
      </c>
    </row>
    <row r="1579" spans="1:27">
      <c r="A1579" s="894" t="s">
        <v>7432</v>
      </c>
      <c r="B1579" s="894" t="s">
        <v>7433</v>
      </c>
      <c r="C1579" s="894" t="s">
        <v>7434</v>
      </c>
      <c r="D1579" s="894" t="s">
        <v>7435</v>
      </c>
      <c r="E1579" s="351">
        <v>21866.1</v>
      </c>
      <c r="F1579" s="351">
        <v>19023.42</v>
      </c>
      <c r="G1579" s="351">
        <v>2842.68</v>
      </c>
      <c r="H1579" s="351">
        <v>0</v>
      </c>
      <c r="I1579" s="894" t="s">
        <v>7347</v>
      </c>
      <c r="J1579" s="894" t="s">
        <v>839</v>
      </c>
      <c r="K1579" s="894" t="s">
        <v>5214</v>
      </c>
      <c r="L1579" s="894" t="s">
        <v>958</v>
      </c>
      <c r="M1579" s="894" t="s">
        <v>7414</v>
      </c>
      <c r="N1579" s="894" t="s">
        <v>6239</v>
      </c>
      <c r="O1579" s="894" t="s">
        <v>7436</v>
      </c>
      <c r="P1579" s="894" t="s">
        <v>7437</v>
      </c>
      <c r="Q1579" s="894" t="s">
        <v>7438</v>
      </c>
      <c r="R1579" s="894" t="s">
        <v>1287</v>
      </c>
      <c r="S1579" s="894" t="s">
        <v>779</v>
      </c>
      <c r="T1579" s="894" t="s">
        <v>780</v>
      </c>
      <c r="U1579" s="894" t="s">
        <v>877</v>
      </c>
      <c r="V1579" s="894" t="s">
        <v>951</v>
      </c>
      <c r="W1579" s="894" t="s">
        <v>7347</v>
      </c>
      <c r="X1579" s="894" t="s">
        <v>7418</v>
      </c>
      <c r="AA1579" s="894" t="s">
        <v>5220</v>
      </c>
    </row>
    <row r="1580" spans="1:27">
      <c r="A1580" s="894" t="s">
        <v>7439</v>
      </c>
      <c r="B1580" s="894" t="s">
        <v>7440</v>
      </c>
      <c r="C1580" s="894" t="s">
        <v>7434</v>
      </c>
      <c r="D1580" s="894" t="s">
        <v>7435</v>
      </c>
      <c r="E1580" s="351">
        <v>21866.09</v>
      </c>
      <c r="F1580" s="351">
        <v>19023.42</v>
      </c>
      <c r="G1580" s="351">
        <v>2842.67</v>
      </c>
      <c r="H1580" s="351">
        <v>0</v>
      </c>
      <c r="I1580" s="894" t="s">
        <v>7347</v>
      </c>
      <c r="J1580" s="894" t="s">
        <v>839</v>
      </c>
      <c r="K1580" s="894" t="s">
        <v>5214</v>
      </c>
      <c r="L1580" s="894" t="s">
        <v>958</v>
      </c>
      <c r="M1580" s="894" t="s">
        <v>7414</v>
      </c>
      <c r="N1580" s="894" t="s">
        <v>6239</v>
      </c>
      <c r="O1580" s="894" t="s">
        <v>7436</v>
      </c>
      <c r="P1580" s="894" t="s">
        <v>7437</v>
      </c>
      <c r="Q1580" s="894" t="s">
        <v>7438</v>
      </c>
      <c r="R1580" s="894" t="s">
        <v>1287</v>
      </c>
      <c r="S1580" s="894" t="s">
        <v>779</v>
      </c>
      <c r="T1580" s="894" t="s">
        <v>780</v>
      </c>
      <c r="U1580" s="894" t="s">
        <v>877</v>
      </c>
      <c r="V1580" s="894" t="s">
        <v>951</v>
      </c>
      <c r="W1580" s="894" t="s">
        <v>7347</v>
      </c>
      <c r="X1580" s="894" t="s">
        <v>7418</v>
      </c>
      <c r="AA1580" s="894" t="s">
        <v>5220</v>
      </c>
    </row>
    <row r="1581" spans="1:27">
      <c r="A1581" s="894" t="s">
        <v>7441</v>
      </c>
      <c r="B1581" s="894" t="s">
        <v>7442</v>
      </c>
      <c r="C1581" s="894" t="s">
        <v>7434</v>
      </c>
      <c r="D1581" s="894" t="s">
        <v>7435</v>
      </c>
      <c r="E1581" s="351">
        <v>21866.1</v>
      </c>
      <c r="F1581" s="351">
        <v>19023.42</v>
      </c>
      <c r="G1581" s="351">
        <v>2842.68</v>
      </c>
      <c r="H1581" s="351">
        <v>0</v>
      </c>
      <c r="I1581" s="894" t="s">
        <v>7347</v>
      </c>
      <c r="J1581" s="894" t="s">
        <v>839</v>
      </c>
      <c r="K1581" s="894" t="s">
        <v>5214</v>
      </c>
      <c r="L1581" s="894" t="s">
        <v>958</v>
      </c>
      <c r="M1581" s="894" t="s">
        <v>7414</v>
      </c>
      <c r="N1581" s="894" t="s">
        <v>6239</v>
      </c>
      <c r="O1581" s="894" t="s">
        <v>7436</v>
      </c>
      <c r="P1581" s="894" t="s">
        <v>7437</v>
      </c>
      <c r="Q1581" s="894" t="s">
        <v>7438</v>
      </c>
      <c r="R1581" s="894" t="s">
        <v>1287</v>
      </c>
      <c r="S1581" s="894" t="s">
        <v>779</v>
      </c>
      <c r="T1581" s="894" t="s">
        <v>780</v>
      </c>
      <c r="U1581" s="894" t="s">
        <v>877</v>
      </c>
      <c r="V1581" s="894" t="s">
        <v>951</v>
      </c>
      <c r="W1581" s="894" t="s">
        <v>7347</v>
      </c>
      <c r="X1581" s="894" t="s">
        <v>7418</v>
      </c>
      <c r="AA1581" s="894" t="s">
        <v>5220</v>
      </c>
    </row>
    <row r="1582" spans="1:27">
      <c r="A1582" s="894" t="s">
        <v>7443</v>
      </c>
      <c r="B1582" s="894" t="s">
        <v>7444</v>
      </c>
      <c r="C1582" s="894" t="s">
        <v>7412</v>
      </c>
      <c r="D1582" s="894" t="s">
        <v>7413</v>
      </c>
      <c r="E1582" s="351">
        <v>34558.41</v>
      </c>
      <c r="F1582" s="351">
        <v>30065.46</v>
      </c>
      <c r="G1582" s="351">
        <v>4492.95</v>
      </c>
      <c r="H1582" s="351">
        <v>0</v>
      </c>
      <c r="I1582" s="894" t="s">
        <v>7347</v>
      </c>
      <c r="J1582" s="894" t="s">
        <v>839</v>
      </c>
      <c r="K1582" s="894" t="s">
        <v>5214</v>
      </c>
      <c r="L1582" s="894" t="s">
        <v>958</v>
      </c>
      <c r="M1582" s="894" t="s">
        <v>7414</v>
      </c>
      <c r="N1582" s="894" t="s">
        <v>6239</v>
      </c>
      <c r="O1582" s="894" t="s">
        <v>7415</v>
      </c>
      <c r="P1582" s="894" t="s">
        <v>7416</v>
      </c>
      <c r="Q1582" s="894" t="s">
        <v>7417</v>
      </c>
      <c r="R1582" s="894" t="s">
        <v>1287</v>
      </c>
      <c r="S1582" s="894" t="s">
        <v>779</v>
      </c>
      <c r="T1582" s="894" t="s">
        <v>780</v>
      </c>
      <c r="U1582" s="894" t="s">
        <v>877</v>
      </c>
      <c r="V1582" s="894" t="s">
        <v>951</v>
      </c>
      <c r="W1582" s="894" t="s">
        <v>7347</v>
      </c>
      <c r="X1582" s="894" t="s">
        <v>7418</v>
      </c>
      <c r="AA1582" s="894" t="s">
        <v>5220</v>
      </c>
    </row>
    <row r="1583" spans="1:27">
      <c r="A1583" s="894" t="s">
        <v>7445</v>
      </c>
      <c r="B1583" s="894" t="s">
        <v>7446</v>
      </c>
      <c r="C1583" s="894" t="s">
        <v>7412</v>
      </c>
      <c r="D1583" s="894" t="s">
        <v>7413</v>
      </c>
      <c r="E1583" s="351">
        <v>34558.4</v>
      </c>
      <c r="F1583" s="351">
        <v>30065.46</v>
      </c>
      <c r="G1583" s="351">
        <v>4492.94</v>
      </c>
      <c r="H1583" s="351">
        <v>0</v>
      </c>
      <c r="I1583" s="894" t="s">
        <v>7347</v>
      </c>
      <c r="J1583" s="894" t="s">
        <v>839</v>
      </c>
      <c r="K1583" s="894" t="s">
        <v>5214</v>
      </c>
      <c r="L1583" s="894" t="s">
        <v>958</v>
      </c>
      <c r="M1583" s="894" t="s">
        <v>7414</v>
      </c>
      <c r="N1583" s="894" t="s">
        <v>6239</v>
      </c>
      <c r="O1583" s="894" t="s">
        <v>7415</v>
      </c>
      <c r="P1583" s="894" t="s">
        <v>7416</v>
      </c>
      <c r="Q1583" s="894" t="s">
        <v>7417</v>
      </c>
      <c r="R1583" s="894" t="s">
        <v>1287</v>
      </c>
      <c r="S1583" s="894" t="s">
        <v>779</v>
      </c>
      <c r="T1583" s="894" t="s">
        <v>780</v>
      </c>
      <c r="U1583" s="894" t="s">
        <v>877</v>
      </c>
      <c r="V1583" s="894" t="s">
        <v>951</v>
      </c>
      <c r="W1583" s="894" t="s">
        <v>7347</v>
      </c>
      <c r="X1583" s="894" t="s">
        <v>7418</v>
      </c>
      <c r="AA1583" s="894" t="s">
        <v>5220</v>
      </c>
    </row>
    <row r="1584" spans="1:27">
      <c r="A1584" s="894" t="s">
        <v>7447</v>
      </c>
      <c r="B1584" s="894" t="s">
        <v>7448</v>
      </c>
      <c r="C1584" s="894" t="s">
        <v>7412</v>
      </c>
      <c r="D1584" s="894" t="s">
        <v>7421</v>
      </c>
      <c r="E1584" s="351">
        <v>32669.52</v>
      </c>
      <c r="F1584" s="351">
        <v>28422.9</v>
      </c>
      <c r="G1584" s="351">
        <v>4246.62</v>
      </c>
      <c r="H1584" s="351">
        <v>0</v>
      </c>
      <c r="I1584" s="894" t="s">
        <v>7347</v>
      </c>
      <c r="J1584" s="894" t="s">
        <v>839</v>
      </c>
      <c r="K1584" s="894" t="s">
        <v>5214</v>
      </c>
      <c r="L1584" s="894" t="s">
        <v>958</v>
      </c>
      <c r="M1584" s="894" t="s">
        <v>7414</v>
      </c>
      <c r="N1584" s="894" t="s">
        <v>6239</v>
      </c>
      <c r="O1584" s="894" t="s">
        <v>7422</v>
      </c>
      <c r="P1584" s="894" t="s">
        <v>7423</v>
      </c>
      <c r="Q1584" s="894" t="s">
        <v>7424</v>
      </c>
      <c r="R1584" s="894" t="s">
        <v>1287</v>
      </c>
      <c r="S1584" s="894" t="s">
        <v>779</v>
      </c>
      <c r="T1584" s="894" t="s">
        <v>780</v>
      </c>
      <c r="U1584" s="894" t="s">
        <v>877</v>
      </c>
      <c r="V1584" s="894" t="s">
        <v>951</v>
      </c>
      <c r="W1584" s="894" t="s">
        <v>7347</v>
      </c>
      <c r="X1584" s="894" t="s">
        <v>7418</v>
      </c>
      <c r="AA1584" s="894" t="s">
        <v>5220</v>
      </c>
    </row>
    <row r="1585" spans="1:27">
      <c r="A1585" s="894" t="s">
        <v>7449</v>
      </c>
      <c r="B1585" s="894" t="s">
        <v>7450</v>
      </c>
      <c r="C1585" s="894" t="s">
        <v>7412</v>
      </c>
      <c r="D1585" s="894" t="s">
        <v>7421</v>
      </c>
      <c r="E1585" s="351">
        <v>32669.51</v>
      </c>
      <c r="F1585" s="351">
        <v>28422.9</v>
      </c>
      <c r="G1585" s="351">
        <v>4246.61</v>
      </c>
      <c r="H1585" s="351">
        <v>0</v>
      </c>
      <c r="I1585" s="894" t="s">
        <v>7347</v>
      </c>
      <c r="J1585" s="894" t="s">
        <v>839</v>
      </c>
      <c r="K1585" s="894" t="s">
        <v>5214</v>
      </c>
      <c r="L1585" s="894" t="s">
        <v>958</v>
      </c>
      <c r="M1585" s="894" t="s">
        <v>7414</v>
      </c>
      <c r="N1585" s="894" t="s">
        <v>6239</v>
      </c>
      <c r="O1585" s="894" t="s">
        <v>7422</v>
      </c>
      <c r="P1585" s="894" t="s">
        <v>7423</v>
      </c>
      <c r="Q1585" s="894" t="s">
        <v>7424</v>
      </c>
      <c r="R1585" s="894" t="s">
        <v>1287</v>
      </c>
      <c r="S1585" s="894" t="s">
        <v>779</v>
      </c>
      <c r="T1585" s="894" t="s">
        <v>780</v>
      </c>
      <c r="U1585" s="894" t="s">
        <v>877</v>
      </c>
      <c r="V1585" s="894" t="s">
        <v>951</v>
      </c>
      <c r="W1585" s="894" t="s">
        <v>7347</v>
      </c>
      <c r="X1585" s="894" t="s">
        <v>7418</v>
      </c>
      <c r="AA1585" s="894" t="s">
        <v>5220</v>
      </c>
    </row>
    <row r="1586" spans="1:27">
      <c r="A1586" s="894" t="s">
        <v>7451</v>
      </c>
      <c r="B1586" s="894" t="s">
        <v>7452</v>
      </c>
      <c r="C1586" s="894" t="s">
        <v>7427</v>
      </c>
      <c r="D1586" s="894" t="s">
        <v>7428</v>
      </c>
      <c r="E1586" s="351">
        <v>6737.89</v>
      </c>
      <c r="F1586" s="351">
        <v>5862.06</v>
      </c>
      <c r="G1586" s="351">
        <v>875.83</v>
      </c>
      <c r="H1586" s="351">
        <v>0</v>
      </c>
      <c r="I1586" s="894" t="s">
        <v>7347</v>
      </c>
      <c r="J1586" s="894" t="s">
        <v>839</v>
      </c>
      <c r="K1586" s="894" t="s">
        <v>5214</v>
      </c>
      <c r="L1586" s="894" t="s">
        <v>958</v>
      </c>
      <c r="M1586" s="894" t="s">
        <v>7414</v>
      </c>
      <c r="N1586" s="894" t="s">
        <v>6239</v>
      </c>
      <c r="O1586" s="894" t="s">
        <v>7429</v>
      </c>
      <c r="P1586" s="894" t="s">
        <v>7430</v>
      </c>
      <c r="Q1586" s="894" t="s">
        <v>7431</v>
      </c>
      <c r="R1586" s="894" t="s">
        <v>1287</v>
      </c>
      <c r="S1586" s="894" t="s">
        <v>779</v>
      </c>
      <c r="T1586" s="894" t="s">
        <v>780</v>
      </c>
      <c r="U1586" s="894" t="s">
        <v>877</v>
      </c>
      <c r="V1586" s="894" t="s">
        <v>951</v>
      </c>
      <c r="W1586" s="894" t="s">
        <v>7347</v>
      </c>
      <c r="X1586" s="894" t="s">
        <v>7418</v>
      </c>
      <c r="AA1586" s="894" t="s">
        <v>5220</v>
      </c>
    </row>
    <row r="1587" spans="1:27">
      <c r="A1587" s="894" t="s">
        <v>7453</v>
      </c>
      <c r="B1587" s="894" t="s">
        <v>7454</v>
      </c>
      <c r="C1587" s="894" t="s">
        <v>7427</v>
      </c>
      <c r="D1587" s="894" t="s">
        <v>7428</v>
      </c>
      <c r="E1587" s="351">
        <v>6737.89</v>
      </c>
      <c r="F1587" s="351">
        <v>5862.06</v>
      </c>
      <c r="G1587" s="351">
        <v>875.83</v>
      </c>
      <c r="H1587" s="351">
        <v>0</v>
      </c>
      <c r="I1587" s="894" t="s">
        <v>7347</v>
      </c>
      <c r="J1587" s="894" t="s">
        <v>839</v>
      </c>
      <c r="K1587" s="894" t="s">
        <v>5214</v>
      </c>
      <c r="L1587" s="894" t="s">
        <v>958</v>
      </c>
      <c r="M1587" s="894" t="s">
        <v>7414</v>
      </c>
      <c r="N1587" s="894" t="s">
        <v>6239</v>
      </c>
      <c r="O1587" s="894" t="s">
        <v>7429</v>
      </c>
      <c r="P1587" s="894" t="s">
        <v>7430</v>
      </c>
      <c r="Q1587" s="894" t="s">
        <v>7431</v>
      </c>
      <c r="R1587" s="894" t="s">
        <v>1287</v>
      </c>
      <c r="S1587" s="894" t="s">
        <v>779</v>
      </c>
      <c r="T1587" s="894" t="s">
        <v>780</v>
      </c>
      <c r="U1587" s="894" t="s">
        <v>877</v>
      </c>
      <c r="V1587" s="894" t="s">
        <v>951</v>
      </c>
      <c r="W1587" s="894" t="s">
        <v>7347</v>
      </c>
      <c r="X1587" s="894" t="s">
        <v>7418</v>
      </c>
      <c r="AA1587" s="894" t="s">
        <v>5220</v>
      </c>
    </row>
    <row r="1588" spans="1:27">
      <c r="A1588" s="894" t="s">
        <v>7455</v>
      </c>
      <c r="B1588" s="894" t="s">
        <v>7456</v>
      </c>
      <c r="C1588" s="894" t="s">
        <v>7434</v>
      </c>
      <c r="D1588" s="894" t="s">
        <v>7457</v>
      </c>
      <c r="E1588" s="351">
        <v>46709.38</v>
      </c>
      <c r="F1588" s="351">
        <v>40636.83</v>
      </c>
      <c r="G1588" s="351">
        <v>6072.55</v>
      </c>
      <c r="H1588" s="351">
        <v>0</v>
      </c>
      <c r="I1588" s="894" t="s">
        <v>7347</v>
      </c>
      <c r="J1588" s="894" t="s">
        <v>839</v>
      </c>
      <c r="K1588" s="894" t="s">
        <v>5214</v>
      </c>
      <c r="L1588" s="894" t="s">
        <v>958</v>
      </c>
      <c r="M1588" s="894" t="s">
        <v>7414</v>
      </c>
      <c r="N1588" s="894" t="s">
        <v>6239</v>
      </c>
      <c r="O1588" s="894" t="s">
        <v>7458</v>
      </c>
      <c r="P1588" s="894" t="s">
        <v>7459</v>
      </c>
      <c r="Q1588" s="894" t="s">
        <v>7460</v>
      </c>
      <c r="R1588" s="894" t="s">
        <v>1287</v>
      </c>
      <c r="S1588" s="894" t="s">
        <v>779</v>
      </c>
      <c r="T1588" s="894" t="s">
        <v>780</v>
      </c>
      <c r="U1588" s="894" t="s">
        <v>877</v>
      </c>
      <c r="V1588" s="894" t="s">
        <v>951</v>
      </c>
      <c r="W1588" s="894" t="s">
        <v>7347</v>
      </c>
      <c r="X1588" s="894" t="s">
        <v>7418</v>
      </c>
      <c r="AA1588" s="894" t="s">
        <v>5220</v>
      </c>
    </row>
    <row r="1589" spans="1:27">
      <c r="A1589" s="894" t="s">
        <v>7461</v>
      </c>
      <c r="B1589" s="894" t="s">
        <v>7462</v>
      </c>
      <c r="C1589" s="894" t="s">
        <v>7434</v>
      </c>
      <c r="D1589" s="894" t="s">
        <v>7463</v>
      </c>
      <c r="E1589" s="351">
        <v>62329.06</v>
      </c>
      <c r="F1589" s="351">
        <v>54226.23</v>
      </c>
      <c r="G1589" s="351">
        <v>8102.83</v>
      </c>
      <c r="H1589" s="351">
        <v>0</v>
      </c>
      <c r="I1589" s="894" t="s">
        <v>7347</v>
      </c>
      <c r="J1589" s="894" t="s">
        <v>839</v>
      </c>
      <c r="K1589" s="894" t="s">
        <v>5214</v>
      </c>
      <c r="L1589" s="894" t="s">
        <v>958</v>
      </c>
      <c r="M1589" s="894" t="s">
        <v>7414</v>
      </c>
      <c r="N1589" s="894" t="s">
        <v>6239</v>
      </c>
      <c r="O1589" s="894" t="s">
        <v>7464</v>
      </c>
      <c r="P1589" s="894" t="s">
        <v>7465</v>
      </c>
      <c r="Q1589" s="894" t="s">
        <v>7466</v>
      </c>
      <c r="R1589" s="894" t="s">
        <v>1287</v>
      </c>
      <c r="S1589" s="894" t="s">
        <v>779</v>
      </c>
      <c r="T1589" s="894" t="s">
        <v>780</v>
      </c>
      <c r="U1589" s="894" t="s">
        <v>877</v>
      </c>
      <c r="V1589" s="894" t="s">
        <v>951</v>
      </c>
      <c r="W1589" s="894" t="s">
        <v>7347</v>
      </c>
      <c r="X1589" s="894" t="s">
        <v>7418</v>
      </c>
      <c r="AA1589" s="894" t="s">
        <v>5220</v>
      </c>
    </row>
    <row r="1590" spans="1:27">
      <c r="A1590" s="894" t="s">
        <v>7467</v>
      </c>
      <c r="B1590" s="894" t="s">
        <v>7468</v>
      </c>
      <c r="C1590" s="894" t="s">
        <v>7434</v>
      </c>
      <c r="D1590" s="894" t="s">
        <v>7463</v>
      </c>
      <c r="E1590" s="351">
        <v>62329.06</v>
      </c>
      <c r="F1590" s="351">
        <v>54226.23</v>
      </c>
      <c r="G1590" s="351">
        <v>8102.83</v>
      </c>
      <c r="H1590" s="351">
        <v>0</v>
      </c>
      <c r="I1590" s="894" t="s">
        <v>7347</v>
      </c>
      <c r="J1590" s="894" t="s">
        <v>839</v>
      </c>
      <c r="K1590" s="894" t="s">
        <v>5214</v>
      </c>
      <c r="L1590" s="894" t="s">
        <v>958</v>
      </c>
      <c r="M1590" s="894" t="s">
        <v>7414</v>
      </c>
      <c r="N1590" s="894" t="s">
        <v>6239</v>
      </c>
      <c r="O1590" s="894" t="s">
        <v>7464</v>
      </c>
      <c r="P1590" s="894" t="s">
        <v>7465</v>
      </c>
      <c r="Q1590" s="894" t="s">
        <v>7466</v>
      </c>
      <c r="R1590" s="894" t="s">
        <v>1287</v>
      </c>
      <c r="S1590" s="894" t="s">
        <v>779</v>
      </c>
      <c r="T1590" s="894" t="s">
        <v>780</v>
      </c>
      <c r="U1590" s="894" t="s">
        <v>877</v>
      </c>
      <c r="V1590" s="894" t="s">
        <v>951</v>
      </c>
      <c r="W1590" s="894" t="s">
        <v>7347</v>
      </c>
      <c r="X1590" s="894" t="s">
        <v>7418</v>
      </c>
      <c r="AA1590" s="894" t="s">
        <v>5220</v>
      </c>
    </row>
    <row r="1591" spans="1:27">
      <c r="A1591" s="894" t="s">
        <v>7469</v>
      </c>
      <c r="B1591" s="894" t="s">
        <v>7470</v>
      </c>
      <c r="C1591" s="894" t="s">
        <v>7434</v>
      </c>
      <c r="D1591" s="894" t="s">
        <v>7471</v>
      </c>
      <c r="E1591" s="351">
        <v>39387.46</v>
      </c>
      <c r="F1591" s="351">
        <v>34266.69</v>
      </c>
      <c r="G1591" s="351">
        <v>5120.77</v>
      </c>
      <c r="H1591" s="351">
        <v>0</v>
      </c>
      <c r="I1591" s="894" t="s">
        <v>7347</v>
      </c>
      <c r="J1591" s="894" t="s">
        <v>839</v>
      </c>
      <c r="K1591" s="894" t="s">
        <v>5214</v>
      </c>
      <c r="L1591" s="894" t="s">
        <v>958</v>
      </c>
      <c r="M1591" s="894" t="s">
        <v>7414</v>
      </c>
      <c r="N1591" s="894" t="s">
        <v>6239</v>
      </c>
      <c r="O1591" s="894" t="s">
        <v>7472</v>
      </c>
      <c r="P1591" s="894" t="s">
        <v>7473</v>
      </c>
      <c r="Q1591" s="894" t="s">
        <v>7474</v>
      </c>
      <c r="R1591" s="894" t="s">
        <v>1287</v>
      </c>
      <c r="S1591" s="894" t="s">
        <v>779</v>
      </c>
      <c r="T1591" s="894" t="s">
        <v>780</v>
      </c>
      <c r="U1591" s="894" t="s">
        <v>877</v>
      </c>
      <c r="V1591" s="894" t="s">
        <v>951</v>
      </c>
      <c r="W1591" s="894" t="s">
        <v>7347</v>
      </c>
      <c r="X1591" s="894" t="s">
        <v>7418</v>
      </c>
      <c r="AA1591" s="894" t="s">
        <v>5220</v>
      </c>
    </row>
    <row r="1592" spans="1:27">
      <c r="A1592" s="894" t="s">
        <v>7475</v>
      </c>
      <c r="B1592" s="894" t="s">
        <v>7476</v>
      </c>
      <c r="C1592" s="894" t="s">
        <v>7434</v>
      </c>
      <c r="D1592" s="894" t="s">
        <v>7471</v>
      </c>
      <c r="E1592" s="351">
        <v>39387.46</v>
      </c>
      <c r="F1592" s="351">
        <v>34266.69</v>
      </c>
      <c r="G1592" s="351">
        <v>5120.77</v>
      </c>
      <c r="H1592" s="351">
        <v>0</v>
      </c>
      <c r="I1592" s="894" t="s">
        <v>7347</v>
      </c>
      <c r="J1592" s="894" t="s">
        <v>839</v>
      </c>
      <c r="K1592" s="894" t="s">
        <v>5214</v>
      </c>
      <c r="L1592" s="894" t="s">
        <v>958</v>
      </c>
      <c r="M1592" s="894" t="s">
        <v>7414</v>
      </c>
      <c r="N1592" s="894" t="s">
        <v>6239</v>
      </c>
      <c r="O1592" s="894" t="s">
        <v>7472</v>
      </c>
      <c r="P1592" s="894" t="s">
        <v>7473</v>
      </c>
      <c r="Q1592" s="894" t="s">
        <v>7474</v>
      </c>
      <c r="R1592" s="894" t="s">
        <v>1287</v>
      </c>
      <c r="S1592" s="894" t="s">
        <v>779</v>
      </c>
      <c r="T1592" s="894" t="s">
        <v>780</v>
      </c>
      <c r="U1592" s="894" t="s">
        <v>877</v>
      </c>
      <c r="V1592" s="894" t="s">
        <v>951</v>
      </c>
      <c r="W1592" s="894" t="s">
        <v>7347</v>
      </c>
      <c r="X1592" s="894" t="s">
        <v>7418</v>
      </c>
      <c r="AA1592" s="894" t="s">
        <v>5220</v>
      </c>
    </row>
    <row r="1593" spans="1:27">
      <c r="A1593" s="894" t="s">
        <v>7477</v>
      </c>
      <c r="B1593" s="894" t="s">
        <v>7478</v>
      </c>
      <c r="C1593" s="894" t="s">
        <v>7434</v>
      </c>
      <c r="D1593" s="894" t="s">
        <v>7471</v>
      </c>
      <c r="E1593" s="351">
        <v>39387.47</v>
      </c>
      <c r="F1593" s="351">
        <v>34266.69</v>
      </c>
      <c r="G1593" s="351">
        <v>5120.78</v>
      </c>
      <c r="H1593" s="351">
        <v>0</v>
      </c>
      <c r="I1593" s="894" t="s">
        <v>7347</v>
      </c>
      <c r="J1593" s="894" t="s">
        <v>839</v>
      </c>
      <c r="K1593" s="894" t="s">
        <v>5214</v>
      </c>
      <c r="L1593" s="894" t="s">
        <v>958</v>
      </c>
      <c r="M1593" s="894" t="s">
        <v>7414</v>
      </c>
      <c r="N1593" s="894" t="s">
        <v>6239</v>
      </c>
      <c r="O1593" s="894" t="s">
        <v>7472</v>
      </c>
      <c r="P1593" s="894" t="s">
        <v>7473</v>
      </c>
      <c r="Q1593" s="894" t="s">
        <v>7474</v>
      </c>
      <c r="R1593" s="894" t="s">
        <v>1287</v>
      </c>
      <c r="S1593" s="894" t="s">
        <v>779</v>
      </c>
      <c r="T1593" s="894" t="s">
        <v>780</v>
      </c>
      <c r="U1593" s="894" t="s">
        <v>877</v>
      </c>
      <c r="V1593" s="894" t="s">
        <v>951</v>
      </c>
      <c r="W1593" s="894" t="s">
        <v>7347</v>
      </c>
      <c r="X1593" s="894" t="s">
        <v>7418</v>
      </c>
      <c r="AA1593" s="894" t="s">
        <v>5220</v>
      </c>
    </row>
    <row r="1594" spans="1:27">
      <c r="A1594" s="894" t="s">
        <v>7479</v>
      </c>
      <c r="B1594" s="894" t="s">
        <v>7480</v>
      </c>
      <c r="C1594" s="894" t="s">
        <v>7434</v>
      </c>
      <c r="D1594" s="894" t="s">
        <v>7481</v>
      </c>
      <c r="E1594" s="351">
        <v>32549.86</v>
      </c>
      <c r="F1594" s="351">
        <v>28318.5</v>
      </c>
      <c r="G1594" s="351">
        <v>4231.36</v>
      </c>
      <c r="H1594" s="351">
        <v>0</v>
      </c>
      <c r="I1594" s="894" t="s">
        <v>7347</v>
      </c>
      <c r="J1594" s="894" t="s">
        <v>839</v>
      </c>
      <c r="K1594" s="894" t="s">
        <v>5214</v>
      </c>
      <c r="L1594" s="894" t="s">
        <v>958</v>
      </c>
      <c r="M1594" s="894" t="s">
        <v>7414</v>
      </c>
      <c r="N1594" s="894" t="s">
        <v>6239</v>
      </c>
      <c r="O1594" s="894" t="s">
        <v>7482</v>
      </c>
      <c r="P1594" s="894" t="s">
        <v>7483</v>
      </c>
      <c r="Q1594" s="894" t="s">
        <v>7484</v>
      </c>
      <c r="R1594" s="894" t="s">
        <v>1287</v>
      </c>
      <c r="S1594" s="894" t="s">
        <v>779</v>
      </c>
      <c r="T1594" s="894" t="s">
        <v>780</v>
      </c>
      <c r="U1594" s="894" t="s">
        <v>877</v>
      </c>
      <c r="V1594" s="894" t="s">
        <v>951</v>
      </c>
      <c r="W1594" s="894" t="s">
        <v>7347</v>
      </c>
      <c r="X1594" s="894" t="s">
        <v>7418</v>
      </c>
      <c r="AA1594" s="894" t="s">
        <v>5220</v>
      </c>
    </row>
    <row r="1595" spans="1:27">
      <c r="A1595" s="894" t="s">
        <v>7485</v>
      </c>
      <c r="B1595" s="894" t="s">
        <v>7486</v>
      </c>
      <c r="C1595" s="894" t="s">
        <v>7434</v>
      </c>
      <c r="D1595" s="894" t="s">
        <v>7481</v>
      </c>
      <c r="E1595" s="351">
        <v>32549.85</v>
      </c>
      <c r="F1595" s="351">
        <v>28318.5</v>
      </c>
      <c r="G1595" s="351">
        <v>4231.35</v>
      </c>
      <c r="H1595" s="351">
        <v>0</v>
      </c>
      <c r="I1595" s="894" t="s">
        <v>7347</v>
      </c>
      <c r="J1595" s="894" t="s">
        <v>839</v>
      </c>
      <c r="K1595" s="894" t="s">
        <v>5214</v>
      </c>
      <c r="L1595" s="894" t="s">
        <v>958</v>
      </c>
      <c r="M1595" s="894" t="s">
        <v>7414</v>
      </c>
      <c r="N1595" s="894" t="s">
        <v>6239</v>
      </c>
      <c r="O1595" s="894" t="s">
        <v>7482</v>
      </c>
      <c r="P1595" s="894" t="s">
        <v>7483</v>
      </c>
      <c r="Q1595" s="894" t="s">
        <v>7484</v>
      </c>
      <c r="R1595" s="894" t="s">
        <v>1287</v>
      </c>
      <c r="S1595" s="894" t="s">
        <v>779</v>
      </c>
      <c r="T1595" s="894" t="s">
        <v>780</v>
      </c>
      <c r="U1595" s="894" t="s">
        <v>877</v>
      </c>
      <c r="V1595" s="894" t="s">
        <v>951</v>
      </c>
      <c r="W1595" s="894" t="s">
        <v>7347</v>
      </c>
      <c r="X1595" s="894" t="s">
        <v>7418</v>
      </c>
      <c r="AA1595" s="894" t="s">
        <v>5220</v>
      </c>
    </row>
    <row r="1596" spans="1:27">
      <c r="A1596" s="894" t="s">
        <v>7487</v>
      </c>
      <c r="B1596" s="894" t="s">
        <v>7488</v>
      </c>
      <c r="C1596" s="894" t="s">
        <v>7434</v>
      </c>
      <c r="D1596" s="894" t="s">
        <v>7481</v>
      </c>
      <c r="E1596" s="351">
        <v>32549.86</v>
      </c>
      <c r="F1596" s="351">
        <v>28318.5</v>
      </c>
      <c r="G1596" s="351">
        <v>4231.36</v>
      </c>
      <c r="H1596" s="351">
        <v>0</v>
      </c>
      <c r="I1596" s="894" t="s">
        <v>7347</v>
      </c>
      <c r="J1596" s="894" t="s">
        <v>839</v>
      </c>
      <c r="K1596" s="894" t="s">
        <v>5214</v>
      </c>
      <c r="L1596" s="894" t="s">
        <v>958</v>
      </c>
      <c r="M1596" s="894" t="s">
        <v>7414</v>
      </c>
      <c r="N1596" s="894" t="s">
        <v>6239</v>
      </c>
      <c r="O1596" s="894" t="s">
        <v>7482</v>
      </c>
      <c r="P1596" s="894" t="s">
        <v>7483</v>
      </c>
      <c r="Q1596" s="894" t="s">
        <v>7484</v>
      </c>
      <c r="R1596" s="894" t="s">
        <v>1287</v>
      </c>
      <c r="S1596" s="894" t="s">
        <v>779</v>
      </c>
      <c r="T1596" s="894" t="s">
        <v>780</v>
      </c>
      <c r="U1596" s="894" t="s">
        <v>877</v>
      </c>
      <c r="V1596" s="894" t="s">
        <v>951</v>
      </c>
      <c r="W1596" s="894" t="s">
        <v>7347</v>
      </c>
      <c r="X1596" s="894" t="s">
        <v>7418</v>
      </c>
      <c r="AA1596" s="894" t="s">
        <v>5220</v>
      </c>
    </row>
    <row r="1597" spans="1:27">
      <c r="A1597" s="894" t="s">
        <v>7489</v>
      </c>
      <c r="B1597" s="894" t="s">
        <v>7490</v>
      </c>
      <c r="C1597" s="894" t="s">
        <v>7491</v>
      </c>
      <c r="E1597" s="351">
        <v>81794.94</v>
      </c>
      <c r="F1597" s="351">
        <v>71161.65</v>
      </c>
      <c r="G1597" s="351">
        <v>10633.29</v>
      </c>
      <c r="H1597" s="351">
        <v>0</v>
      </c>
      <c r="I1597" s="894" t="s">
        <v>7347</v>
      </c>
      <c r="J1597" s="894" t="s">
        <v>839</v>
      </c>
      <c r="K1597" s="894" t="s">
        <v>5214</v>
      </c>
      <c r="L1597" s="894" t="s">
        <v>958</v>
      </c>
      <c r="M1597" s="894" t="s">
        <v>7414</v>
      </c>
      <c r="N1597" s="894" t="s">
        <v>6239</v>
      </c>
      <c r="O1597" s="894" t="s">
        <v>7492</v>
      </c>
      <c r="P1597" s="894" t="s">
        <v>7493</v>
      </c>
      <c r="Q1597" s="894" t="s">
        <v>7494</v>
      </c>
      <c r="R1597" s="894" t="s">
        <v>1287</v>
      </c>
      <c r="S1597" s="894" t="s">
        <v>779</v>
      </c>
      <c r="T1597" s="894" t="s">
        <v>780</v>
      </c>
      <c r="U1597" s="894" t="s">
        <v>877</v>
      </c>
      <c r="V1597" s="894" t="s">
        <v>951</v>
      </c>
      <c r="W1597" s="894" t="s">
        <v>7347</v>
      </c>
      <c r="X1597" s="894" t="s">
        <v>7418</v>
      </c>
      <c r="AA1597" s="894" t="s">
        <v>5220</v>
      </c>
    </row>
    <row r="1598" spans="1:27">
      <c r="A1598" s="894" t="s">
        <v>7495</v>
      </c>
      <c r="B1598" s="894" t="s">
        <v>7496</v>
      </c>
      <c r="C1598" s="894" t="s">
        <v>7497</v>
      </c>
      <c r="E1598" s="351">
        <v>181623.93</v>
      </c>
      <c r="F1598" s="351">
        <v>158012.88</v>
      </c>
      <c r="G1598" s="351">
        <v>23611.05</v>
      </c>
      <c r="H1598" s="351">
        <v>0</v>
      </c>
      <c r="I1598" s="894" t="s">
        <v>7347</v>
      </c>
      <c r="J1598" s="894" t="s">
        <v>839</v>
      </c>
      <c r="K1598" s="894" t="s">
        <v>5214</v>
      </c>
      <c r="L1598" s="894" t="s">
        <v>958</v>
      </c>
      <c r="M1598" s="894" t="s">
        <v>7414</v>
      </c>
      <c r="N1598" s="894" t="s">
        <v>6239</v>
      </c>
      <c r="O1598" s="894" t="s">
        <v>7498</v>
      </c>
      <c r="P1598" s="894" t="s">
        <v>7499</v>
      </c>
      <c r="Q1598" s="894" t="s">
        <v>7500</v>
      </c>
      <c r="R1598" s="894" t="s">
        <v>1287</v>
      </c>
      <c r="S1598" s="894" t="s">
        <v>779</v>
      </c>
      <c r="T1598" s="894" t="s">
        <v>780</v>
      </c>
      <c r="U1598" s="894" t="s">
        <v>877</v>
      </c>
      <c r="V1598" s="894" t="s">
        <v>951</v>
      </c>
      <c r="W1598" s="894" t="s">
        <v>7347</v>
      </c>
      <c r="X1598" s="894" t="s">
        <v>7418</v>
      </c>
      <c r="AA1598" s="894" t="s">
        <v>5220</v>
      </c>
    </row>
    <row r="1599" spans="1:27">
      <c r="A1599" s="894" t="s">
        <v>7501</v>
      </c>
      <c r="B1599" s="894" t="s">
        <v>7502</v>
      </c>
      <c r="C1599" s="894" t="s">
        <v>7503</v>
      </c>
      <c r="E1599" s="351">
        <v>9401.71</v>
      </c>
      <c r="F1599" s="351">
        <v>8085.72</v>
      </c>
      <c r="G1599" s="351">
        <v>1315.99</v>
      </c>
      <c r="H1599" s="351">
        <v>0</v>
      </c>
      <c r="I1599" s="894" t="s">
        <v>7504</v>
      </c>
      <c r="J1599" s="894" t="s">
        <v>839</v>
      </c>
      <c r="K1599" s="894" t="s">
        <v>5214</v>
      </c>
      <c r="L1599" s="894" t="s">
        <v>958</v>
      </c>
      <c r="M1599" s="894" t="s">
        <v>7505</v>
      </c>
      <c r="N1599" s="894" t="s">
        <v>7506</v>
      </c>
      <c r="O1599" s="894" t="s">
        <v>7507</v>
      </c>
      <c r="P1599" s="894" t="s">
        <v>7508</v>
      </c>
      <c r="Q1599" s="894" t="s">
        <v>2339</v>
      </c>
      <c r="R1599" s="894" t="s">
        <v>7509</v>
      </c>
      <c r="S1599" s="894" t="s">
        <v>779</v>
      </c>
      <c r="T1599" s="894" t="s">
        <v>780</v>
      </c>
      <c r="U1599" s="894" t="s">
        <v>781</v>
      </c>
      <c r="V1599" s="894" t="s">
        <v>951</v>
      </c>
      <c r="W1599" s="894" t="s">
        <v>7504</v>
      </c>
      <c r="X1599" s="894" t="s">
        <v>7510</v>
      </c>
      <c r="AA1599" s="894" t="s">
        <v>5220</v>
      </c>
    </row>
    <row r="1600" spans="1:27">
      <c r="A1600" s="894" t="s">
        <v>7511</v>
      </c>
      <c r="B1600" s="894" t="s">
        <v>7512</v>
      </c>
      <c r="C1600" s="894" t="s">
        <v>7513</v>
      </c>
      <c r="E1600" s="351">
        <v>10940.17</v>
      </c>
      <c r="F1600" s="351">
        <v>9408.4</v>
      </c>
      <c r="G1600" s="351">
        <v>1531.77</v>
      </c>
      <c r="H1600" s="351">
        <v>0</v>
      </c>
      <c r="I1600" s="894" t="s">
        <v>7504</v>
      </c>
      <c r="J1600" s="894" t="s">
        <v>839</v>
      </c>
      <c r="K1600" s="894" t="s">
        <v>5214</v>
      </c>
      <c r="L1600" s="894" t="s">
        <v>958</v>
      </c>
      <c r="M1600" s="894" t="s">
        <v>7505</v>
      </c>
      <c r="N1600" s="894" t="s">
        <v>7506</v>
      </c>
      <c r="O1600" s="894" t="s">
        <v>1795</v>
      </c>
      <c r="P1600" s="894" t="s">
        <v>7514</v>
      </c>
      <c r="Q1600" s="894" t="s">
        <v>1035</v>
      </c>
      <c r="R1600" s="894" t="s">
        <v>7509</v>
      </c>
      <c r="S1600" s="894" t="s">
        <v>779</v>
      </c>
      <c r="T1600" s="894" t="s">
        <v>780</v>
      </c>
      <c r="U1600" s="894" t="s">
        <v>781</v>
      </c>
      <c r="V1600" s="894" t="s">
        <v>951</v>
      </c>
      <c r="W1600" s="894" t="s">
        <v>7504</v>
      </c>
      <c r="X1600" s="894" t="s">
        <v>7510</v>
      </c>
      <c r="AA1600" s="894" t="s">
        <v>5220</v>
      </c>
    </row>
    <row r="1601" spans="1:27">
      <c r="A1601" s="894" t="s">
        <v>7515</v>
      </c>
      <c r="B1601" s="894" t="s">
        <v>7516</v>
      </c>
      <c r="C1601" s="894" t="s">
        <v>7517</v>
      </c>
      <c r="D1601" s="894" t="s">
        <v>7518</v>
      </c>
      <c r="E1601" s="351">
        <v>2136.75</v>
      </c>
      <c r="F1601" s="351">
        <v>1837.82</v>
      </c>
      <c r="G1601" s="351">
        <v>298.93</v>
      </c>
      <c r="H1601" s="351">
        <v>0</v>
      </c>
      <c r="I1601" s="894" t="s">
        <v>7504</v>
      </c>
      <c r="J1601" s="894" t="s">
        <v>839</v>
      </c>
      <c r="K1601" s="894" t="s">
        <v>5214</v>
      </c>
      <c r="L1601" s="894" t="s">
        <v>958</v>
      </c>
      <c r="M1601" s="894" t="s">
        <v>7505</v>
      </c>
      <c r="N1601" s="894" t="s">
        <v>7506</v>
      </c>
      <c r="O1601" s="894" t="s">
        <v>7519</v>
      </c>
      <c r="P1601" s="894" t="s">
        <v>7520</v>
      </c>
      <c r="Q1601" s="894" t="s">
        <v>3737</v>
      </c>
      <c r="R1601" s="894" t="s">
        <v>7509</v>
      </c>
      <c r="S1601" s="894" t="s">
        <v>779</v>
      </c>
      <c r="T1601" s="894" t="s">
        <v>780</v>
      </c>
      <c r="U1601" s="894" t="s">
        <v>781</v>
      </c>
      <c r="V1601" s="894" t="s">
        <v>951</v>
      </c>
      <c r="W1601" s="894" t="s">
        <v>7504</v>
      </c>
      <c r="X1601" s="894" t="s">
        <v>7510</v>
      </c>
      <c r="AA1601" s="894" t="s">
        <v>5220</v>
      </c>
    </row>
    <row r="1602" spans="1:27">
      <c r="A1602" s="894" t="s">
        <v>7521</v>
      </c>
      <c r="B1602" s="894" t="s">
        <v>7522</v>
      </c>
      <c r="C1602" s="894" t="s">
        <v>7523</v>
      </c>
      <c r="D1602" s="894" t="s">
        <v>7524</v>
      </c>
      <c r="E1602" s="351">
        <v>56410.26</v>
      </c>
      <c r="F1602" s="351">
        <v>48512.6</v>
      </c>
      <c r="G1602" s="351">
        <v>7897.66</v>
      </c>
      <c r="H1602" s="351">
        <v>0</v>
      </c>
      <c r="I1602" s="894" t="s">
        <v>7504</v>
      </c>
      <c r="J1602" s="894" t="s">
        <v>839</v>
      </c>
      <c r="K1602" s="894" t="s">
        <v>5214</v>
      </c>
      <c r="L1602" s="894" t="s">
        <v>958</v>
      </c>
      <c r="M1602" s="894" t="s">
        <v>7505</v>
      </c>
      <c r="N1602" s="894" t="s">
        <v>7506</v>
      </c>
      <c r="O1602" s="894" t="s">
        <v>1293</v>
      </c>
      <c r="P1602" s="894" t="s">
        <v>7525</v>
      </c>
      <c r="Q1602" s="894" t="s">
        <v>5877</v>
      </c>
      <c r="R1602" s="894" t="s">
        <v>7509</v>
      </c>
      <c r="S1602" s="894" t="s">
        <v>779</v>
      </c>
      <c r="T1602" s="894" t="s">
        <v>780</v>
      </c>
      <c r="U1602" s="894" t="s">
        <v>781</v>
      </c>
      <c r="V1602" s="894" t="s">
        <v>951</v>
      </c>
      <c r="W1602" s="894" t="s">
        <v>7504</v>
      </c>
      <c r="X1602" s="894" t="s">
        <v>7510</v>
      </c>
      <c r="AA1602" s="894" t="s">
        <v>5220</v>
      </c>
    </row>
    <row r="1603" spans="1:27">
      <c r="A1603" s="894" t="s">
        <v>7526</v>
      </c>
      <c r="B1603" s="894" t="s">
        <v>7527</v>
      </c>
      <c r="C1603" s="894" t="s">
        <v>7528</v>
      </c>
      <c r="D1603" s="894" t="s">
        <v>7529</v>
      </c>
      <c r="E1603" s="351">
        <v>6410.26</v>
      </c>
      <c r="F1603" s="351">
        <v>5512.6</v>
      </c>
      <c r="G1603" s="351">
        <v>897.66</v>
      </c>
      <c r="H1603" s="351">
        <v>0</v>
      </c>
      <c r="I1603" s="894" t="s">
        <v>7504</v>
      </c>
      <c r="J1603" s="894" t="s">
        <v>839</v>
      </c>
      <c r="K1603" s="894" t="s">
        <v>5214</v>
      </c>
      <c r="L1603" s="894" t="s">
        <v>958</v>
      </c>
      <c r="M1603" s="894" t="s">
        <v>7505</v>
      </c>
      <c r="N1603" s="894" t="s">
        <v>7506</v>
      </c>
      <c r="O1603" s="894" t="s">
        <v>6950</v>
      </c>
      <c r="P1603" s="894" t="s">
        <v>6951</v>
      </c>
      <c r="Q1603" s="894" t="s">
        <v>2971</v>
      </c>
      <c r="R1603" s="894" t="s">
        <v>7509</v>
      </c>
      <c r="S1603" s="894" t="s">
        <v>779</v>
      </c>
      <c r="T1603" s="894" t="s">
        <v>780</v>
      </c>
      <c r="U1603" s="894" t="s">
        <v>781</v>
      </c>
      <c r="V1603" s="894" t="s">
        <v>951</v>
      </c>
      <c r="W1603" s="894" t="s">
        <v>7504</v>
      </c>
      <c r="X1603" s="894" t="s">
        <v>7510</v>
      </c>
      <c r="AA1603" s="894" t="s">
        <v>5220</v>
      </c>
    </row>
    <row r="1604" spans="1:27">
      <c r="A1604" s="894" t="s">
        <v>7530</v>
      </c>
      <c r="B1604" s="894" t="s">
        <v>7531</v>
      </c>
      <c r="C1604" s="894" t="s">
        <v>7532</v>
      </c>
      <c r="E1604" s="351">
        <v>109401.71</v>
      </c>
      <c r="F1604" s="351">
        <v>94085.72</v>
      </c>
      <c r="G1604" s="351">
        <v>15315.99</v>
      </c>
      <c r="H1604" s="351">
        <v>0</v>
      </c>
      <c r="I1604" s="894" t="s">
        <v>7504</v>
      </c>
      <c r="J1604" s="894" t="s">
        <v>839</v>
      </c>
      <c r="K1604" s="894" t="s">
        <v>5214</v>
      </c>
      <c r="L1604" s="894" t="s">
        <v>958</v>
      </c>
      <c r="M1604" s="894" t="s">
        <v>7505</v>
      </c>
      <c r="N1604" s="894" t="s">
        <v>7506</v>
      </c>
      <c r="O1604" s="894" t="s">
        <v>1404</v>
      </c>
      <c r="P1604" s="894" t="s">
        <v>7533</v>
      </c>
      <c r="Q1604" s="894" t="s">
        <v>7534</v>
      </c>
      <c r="R1604" s="894" t="s">
        <v>7509</v>
      </c>
      <c r="S1604" s="894" t="s">
        <v>779</v>
      </c>
      <c r="T1604" s="894" t="s">
        <v>780</v>
      </c>
      <c r="U1604" s="894" t="s">
        <v>781</v>
      </c>
      <c r="V1604" s="894" t="s">
        <v>951</v>
      </c>
      <c r="W1604" s="894" t="s">
        <v>7504</v>
      </c>
      <c r="X1604" s="894" t="s">
        <v>7510</v>
      </c>
      <c r="AA1604" s="894" t="s">
        <v>5220</v>
      </c>
    </row>
    <row r="1605" spans="1:27">
      <c r="A1605" s="894" t="s">
        <v>7535</v>
      </c>
      <c r="B1605" s="894" t="s">
        <v>7536</v>
      </c>
      <c r="C1605" s="894" t="s">
        <v>7537</v>
      </c>
      <c r="D1605" s="894" t="s">
        <v>7538</v>
      </c>
      <c r="E1605" s="351">
        <v>5128.21</v>
      </c>
      <c r="F1605" s="351">
        <v>4410.08</v>
      </c>
      <c r="G1605" s="351">
        <v>718.13</v>
      </c>
      <c r="H1605" s="351">
        <v>0</v>
      </c>
      <c r="I1605" s="894" t="s">
        <v>7504</v>
      </c>
      <c r="J1605" s="894" t="s">
        <v>839</v>
      </c>
      <c r="K1605" s="894" t="s">
        <v>5214</v>
      </c>
      <c r="L1605" s="894" t="s">
        <v>958</v>
      </c>
      <c r="M1605" s="894" t="s">
        <v>7505</v>
      </c>
      <c r="N1605" s="894" t="s">
        <v>7506</v>
      </c>
      <c r="O1605" s="894" t="s">
        <v>7539</v>
      </c>
      <c r="P1605" s="894" t="s">
        <v>7540</v>
      </c>
      <c r="Q1605" s="894" t="s">
        <v>1121</v>
      </c>
      <c r="R1605" s="894" t="s">
        <v>7509</v>
      </c>
      <c r="S1605" s="894" t="s">
        <v>779</v>
      </c>
      <c r="T1605" s="894" t="s">
        <v>780</v>
      </c>
      <c r="U1605" s="894" t="s">
        <v>781</v>
      </c>
      <c r="V1605" s="894" t="s">
        <v>951</v>
      </c>
      <c r="W1605" s="894" t="s">
        <v>7504</v>
      </c>
      <c r="X1605" s="894" t="s">
        <v>7510</v>
      </c>
      <c r="AA1605" s="894" t="s">
        <v>5220</v>
      </c>
    </row>
    <row r="1606" spans="1:27">
      <c r="A1606" s="894" t="s">
        <v>7541</v>
      </c>
      <c r="B1606" s="894" t="s">
        <v>7542</v>
      </c>
      <c r="C1606" s="894" t="s">
        <v>7543</v>
      </c>
      <c r="D1606" s="894" t="s">
        <v>7544</v>
      </c>
      <c r="E1606" s="351">
        <v>38461.54</v>
      </c>
      <c r="F1606" s="351">
        <v>33077.32</v>
      </c>
      <c r="G1606" s="351">
        <v>5384.22</v>
      </c>
      <c r="H1606" s="351">
        <v>0</v>
      </c>
      <c r="I1606" s="894" t="s">
        <v>7504</v>
      </c>
      <c r="J1606" s="894" t="s">
        <v>839</v>
      </c>
      <c r="K1606" s="894" t="s">
        <v>5214</v>
      </c>
      <c r="L1606" s="894" t="s">
        <v>958</v>
      </c>
      <c r="M1606" s="894" t="s">
        <v>7505</v>
      </c>
      <c r="N1606" s="894" t="s">
        <v>7506</v>
      </c>
      <c r="O1606" s="894" t="s">
        <v>6929</v>
      </c>
      <c r="P1606" s="894" t="s">
        <v>6930</v>
      </c>
      <c r="Q1606" s="894" t="s">
        <v>1512</v>
      </c>
      <c r="R1606" s="894" t="s">
        <v>7509</v>
      </c>
      <c r="S1606" s="894" t="s">
        <v>779</v>
      </c>
      <c r="T1606" s="894" t="s">
        <v>780</v>
      </c>
      <c r="U1606" s="894" t="s">
        <v>781</v>
      </c>
      <c r="V1606" s="894" t="s">
        <v>951</v>
      </c>
      <c r="W1606" s="894" t="s">
        <v>7504</v>
      </c>
      <c r="X1606" s="894" t="s">
        <v>7510</v>
      </c>
      <c r="AA1606" s="894" t="s">
        <v>5220</v>
      </c>
    </row>
    <row r="1607" spans="1:27">
      <c r="A1607" s="894" t="s">
        <v>7545</v>
      </c>
      <c r="B1607" s="894" t="s">
        <v>7546</v>
      </c>
      <c r="C1607" s="894" t="s">
        <v>7547</v>
      </c>
      <c r="D1607" s="894" t="s">
        <v>7548</v>
      </c>
      <c r="E1607" s="351">
        <v>38461.54</v>
      </c>
      <c r="F1607" s="351">
        <v>33077.32</v>
      </c>
      <c r="G1607" s="351">
        <v>5384.22</v>
      </c>
      <c r="H1607" s="351">
        <v>0</v>
      </c>
      <c r="I1607" s="894" t="s">
        <v>7504</v>
      </c>
      <c r="J1607" s="894" t="s">
        <v>839</v>
      </c>
      <c r="K1607" s="894" t="s">
        <v>5214</v>
      </c>
      <c r="L1607" s="894" t="s">
        <v>958</v>
      </c>
      <c r="M1607" s="894" t="s">
        <v>7505</v>
      </c>
      <c r="N1607" s="894" t="s">
        <v>7506</v>
      </c>
      <c r="O1607" s="894" t="s">
        <v>6929</v>
      </c>
      <c r="P1607" s="894" t="s">
        <v>6930</v>
      </c>
      <c r="Q1607" s="894" t="s">
        <v>1512</v>
      </c>
      <c r="R1607" s="894" t="s">
        <v>7509</v>
      </c>
      <c r="S1607" s="894" t="s">
        <v>779</v>
      </c>
      <c r="T1607" s="894" t="s">
        <v>780</v>
      </c>
      <c r="U1607" s="894" t="s">
        <v>781</v>
      </c>
      <c r="V1607" s="894" t="s">
        <v>951</v>
      </c>
      <c r="W1607" s="894" t="s">
        <v>7504</v>
      </c>
      <c r="X1607" s="894" t="s">
        <v>7510</v>
      </c>
      <c r="AA1607" s="894" t="s">
        <v>5220</v>
      </c>
    </row>
    <row r="1608" spans="1:27">
      <c r="A1608" s="894" t="s">
        <v>7549</v>
      </c>
      <c r="B1608" s="894" t="s">
        <v>7550</v>
      </c>
      <c r="C1608" s="894" t="s">
        <v>7551</v>
      </c>
      <c r="D1608" s="894" t="s">
        <v>7548</v>
      </c>
      <c r="E1608" s="351">
        <v>38461.54</v>
      </c>
      <c r="F1608" s="351">
        <v>33077.32</v>
      </c>
      <c r="G1608" s="351">
        <v>5384.22</v>
      </c>
      <c r="H1608" s="351">
        <v>0</v>
      </c>
      <c r="I1608" s="894" t="s">
        <v>7504</v>
      </c>
      <c r="J1608" s="894" t="s">
        <v>839</v>
      </c>
      <c r="K1608" s="894" t="s">
        <v>5214</v>
      </c>
      <c r="L1608" s="894" t="s">
        <v>958</v>
      </c>
      <c r="M1608" s="894" t="s">
        <v>7505</v>
      </c>
      <c r="N1608" s="894" t="s">
        <v>7506</v>
      </c>
      <c r="O1608" s="894" t="s">
        <v>6929</v>
      </c>
      <c r="P1608" s="894" t="s">
        <v>6930</v>
      </c>
      <c r="Q1608" s="894" t="s">
        <v>1512</v>
      </c>
      <c r="R1608" s="894" t="s">
        <v>7509</v>
      </c>
      <c r="S1608" s="894" t="s">
        <v>779</v>
      </c>
      <c r="T1608" s="894" t="s">
        <v>780</v>
      </c>
      <c r="U1608" s="894" t="s">
        <v>781</v>
      </c>
      <c r="V1608" s="894" t="s">
        <v>951</v>
      </c>
      <c r="W1608" s="894" t="s">
        <v>7504</v>
      </c>
      <c r="X1608" s="894" t="s">
        <v>7510</v>
      </c>
      <c r="AA1608" s="894" t="s">
        <v>5220</v>
      </c>
    </row>
    <row r="1609" spans="1:27">
      <c r="A1609" s="894" t="s">
        <v>7552</v>
      </c>
      <c r="B1609" s="894" t="s">
        <v>7553</v>
      </c>
      <c r="C1609" s="894" t="s">
        <v>7554</v>
      </c>
      <c r="E1609" s="351">
        <v>15384.62</v>
      </c>
      <c r="F1609" s="351">
        <v>13231.1</v>
      </c>
      <c r="G1609" s="351">
        <v>2153.52</v>
      </c>
      <c r="H1609" s="351">
        <v>0</v>
      </c>
      <c r="I1609" s="894" t="s">
        <v>7504</v>
      </c>
      <c r="J1609" s="894" t="s">
        <v>839</v>
      </c>
      <c r="K1609" s="894" t="s">
        <v>5214</v>
      </c>
      <c r="L1609" s="894" t="s">
        <v>958</v>
      </c>
      <c r="M1609" s="894" t="s">
        <v>7505</v>
      </c>
      <c r="N1609" s="894" t="s">
        <v>7506</v>
      </c>
      <c r="O1609" s="894" t="s">
        <v>1173</v>
      </c>
      <c r="P1609" s="894" t="s">
        <v>7555</v>
      </c>
      <c r="Q1609" s="894" t="s">
        <v>1240</v>
      </c>
      <c r="R1609" s="894" t="s">
        <v>7509</v>
      </c>
      <c r="S1609" s="894" t="s">
        <v>779</v>
      </c>
      <c r="T1609" s="894" t="s">
        <v>780</v>
      </c>
      <c r="U1609" s="894" t="s">
        <v>781</v>
      </c>
      <c r="V1609" s="894" t="s">
        <v>951</v>
      </c>
      <c r="W1609" s="894" t="s">
        <v>7504</v>
      </c>
      <c r="X1609" s="894" t="s">
        <v>7510</v>
      </c>
      <c r="AA1609" s="894" t="s">
        <v>5220</v>
      </c>
    </row>
    <row r="1610" spans="1:27">
      <c r="A1610" s="894" t="s">
        <v>7556</v>
      </c>
      <c r="B1610" s="894" t="s">
        <v>7557</v>
      </c>
      <c r="C1610" s="894" t="s">
        <v>7558</v>
      </c>
      <c r="D1610" s="894" t="s">
        <v>7559</v>
      </c>
      <c r="E1610" s="351">
        <v>4273.5</v>
      </c>
      <c r="F1610" s="351">
        <v>3675.64</v>
      </c>
      <c r="G1610" s="351">
        <v>597.86</v>
      </c>
      <c r="H1610" s="351">
        <v>0</v>
      </c>
      <c r="I1610" s="894" t="s">
        <v>7504</v>
      </c>
      <c r="J1610" s="894" t="s">
        <v>839</v>
      </c>
      <c r="K1610" s="894" t="s">
        <v>5214</v>
      </c>
      <c r="L1610" s="894" t="s">
        <v>958</v>
      </c>
      <c r="M1610" s="894" t="s">
        <v>7505</v>
      </c>
      <c r="N1610" s="894" t="s">
        <v>7506</v>
      </c>
      <c r="O1610" s="894" t="s">
        <v>6112</v>
      </c>
      <c r="P1610" s="894" t="s">
        <v>6113</v>
      </c>
      <c r="Q1610" s="894" t="s">
        <v>1351</v>
      </c>
      <c r="R1610" s="894" t="s">
        <v>7509</v>
      </c>
      <c r="S1610" s="894" t="s">
        <v>779</v>
      </c>
      <c r="T1610" s="894" t="s">
        <v>780</v>
      </c>
      <c r="U1610" s="894" t="s">
        <v>781</v>
      </c>
      <c r="V1610" s="894" t="s">
        <v>951</v>
      </c>
      <c r="W1610" s="894" t="s">
        <v>7504</v>
      </c>
      <c r="X1610" s="894" t="s">
        <v>7510</v>
      </c>
      <c r="AA1610" s="894" t="s">
        <v>5220</v>
      </c>
    </row>
    <row r="1611" spans="1:27">
      <c r="A1611" s="894" t="s">
        <v>7560</v>
      </c>
      <c r="B1611" s="894" t="s">
        <v>7561</v>
      </c>
      <c r="C1611" s="894" t="s">
        <v>7562</v>
      </c>
      <c r="D1611" s="894" t="s">
        <v>7563</v>
      </c>
      <c r="E1611" s="351">
        <v>136923.08</v>
      </c>
      <c r="F1611" s="351">
        <v>117753.78</v>
      </c>
      <c r="G1611" s="351">
        <v>19169.3</v>
      </c>
      <c r="H1611" s="351">
        <v>0</v>
      </c>
      <c r="I1611" s="894" t="s">
        <v>7504</v>
      </c>
      <c r="J1611" s="894" t="s">
        <v>839</v>
      </c>
      <c r="K1611" s="894" t="s">
        <v>5214</v>
      </c>
      <c r="L1611" s="894" t="s">
        <v>958</v>
      </c>
      <c r="M1611" s="894" t="s">
        <v>7505</v>
      </c>
      <c r="N1611" s="894" t="s">
        <v>7506</v>
      </c>
      <c r="O1611" s="894" t="s">
        <v>7564</v>
      </c>
      <c r="P1611" s="894" t="s">
        <v>7565</v>
      </c>
      <c r="Q1611" s="894" t="s">
        <v>7566</v>
      </c>
      <c r="R1611" s="894" t="s">
        <v>7509</v>
      </c>
      <c r="S1611" s="894" t="s">
        <v>779</v>
      </c>
      <c r="T1611" s="894" t="s">
        <v>780</v>
      </c>
      <c r="U1611" s="894" t="s">
        <v>781</v>
      </c>
      <c r="V1611" s="894" t="s">
        <v>951</v>
      </c>
      <c r="W1611" s="894" t="s">
        <v>7504</v>
      </c>
      <c r="X1611" s="894" t="s">
        <v>7510</v>
      </c>
      <c r="AA1611" s="894" t="s">
        <v>5220</v>
      </c>
    </row>
    <row r="1612" spans="1:27">
      <c r="A1612" s="894" t="s">
        <v>7567</v>
      </c>
      <c r="B1612" s="894" t="s">
        <v>7568</v>
      </c>
      <c r="C1612" s="894" t="s">
        <v>7569</v>
      </c>
      <c r="D1612" s="894" t="s">
        <v>7570</v>
      </c>
      <c r="E1612" s="351">
        <v>38461.54</v>
      </c>
      <c r="F1612" s="351">
        <v>33077.32</v>
      </c>
      <c r="G1612" s="351">
        <v>5384.22</v>
      </c>
      <c r="H1612" s="351">
        <v>0</v>
      </c>
      <c r="I1612" s="894" t="s">
        <v>7504</v>
      </c>
      <c r="J1612" s="894" t="s">
        <v>839</v>
      </c>
      <c r="K1612" s="894" t="s">
        <v>5214</v>
      </c>
      <c r="L1612" s="894" t="s">
        <v>958</v>
      </c>
      <c r="M1612" s="894" t="s">
        <v>7505</v>
      </c>
      <c r="N1612" s="894" t="s">
        <v>7506</v>
      </c>
      <c r="O1612" s="894" t="s">
        <v>6929</v>
      </c>
      <c r="P1612" s="894" t="s">
        <v>6930</v>
      </c>
      <c r="Q1612" s="894" t="s">
        <v>1512</v>
      </c>
      <c r="R1612" s="894" t="s">
        <v>7509</v>
      </c>
      <c r="S1612" s="894" t="s">
        <v>779</v>
      </c>
      <c r="T1612" s="894" t="s">
        <v>780</v>
      </c>
      <c r="U1612" s="894" t="s">
        <v>781</v>
      </c>
      <c r="V1612" s="894" t="s">
        <v>951</v>
      </c>
      <c r="W1612" s="894" t="s">
        <v>7504</v>
      </c>
      <c r="X1612" s="894" t="s">
        <v>7510</v>
      </c>
      <c r="AA1612" s="894" t="s">
        <v>5220</v>
      </c>
    </row>
    <row r="1613" spans="1:27">
      <c r="A1613" s="894" t="s">
        <v>7571</v>
      </c>
      <c r="B1613" s="894" t="s">
        <v>7572</v>
      </c>
      <c r="C1613" s="894" t="s">
        <v>7573</v>
      </c>
      <c r="E1613" s="351">
        <v>130769.23</v>
      </c>
      <c r="F1613" s="351">
        <v>112461.34</v>
      </c>
      <c r="G1613" s="351">
        <v>18307.89</v>
      </c>
      <c r="H1613" s="351">
        <v>0</v>
      </c>
      <c r="I1613" s="894" t="s">
        <v>7504</v>
      </c>
      <c r="J1613" s="894" t="s">
        <v>839</v>
      </c>
      <c r="K1613" s="894" t="s">
        <v>5214</v>
      </c>
      <c r="L1613" s="894" t="s">
        <v>958</v>
      </c>
      <c r="M1613" s="894" t="s">
        <v>7505</v>
      </c>
      <c r="N1613" s="894" t="s">
        <v>7506</v>
      </c>
      <c r="O1613" s="894" t="s">
        <v>7574</v>
      </c>
      <c r="P1613" s="894" t="s">
        <v>7575</v>
      </c>
      <c r="Q1613" s="894" t="s">
        <v>7576</v>
      </c>
      <c r="R1613" s="894" t="s">
        <v>7509</v>
      </c>
      <c r="S1613" s="894" t="s">
        <v>779</v>
      </c>
      <c r="T1613" s="894" t="s">
        <v>780</v>
      </c>
      <c r="U1613" s="894" t="s">
        <v>781</v>
      </c>
      <c r="V1613" s="894" t="s">
        <v>951</v>
      </c>
      <c r="W1613" s="894" t="s">
        <v>7504</v>
      </c>
      <c r="X1613" s="894" t="s">
        <v>7510</v>
      </c>
      <c r="AA1613" s="894" t="s">
        <v>5220</v>
      </c>
    </row>
    <row r="1614" spans="1:27">
      <c r="A1614" s="894" t="s">
        <v>7577</v>
      </c>
      <c r="B1614" s="894" t="s">
        <v>7578</v>
      </c>
      <c r="C1614" s="894" t="s">
        <v>7579</v>
      </c>
      <c r="D1614" s="894" t="s">
        <v>7580</v>
      </c>
      <c r="E1614" s="351">
        <v>104784.19</v>
      </c>
      <c r="F1614" s="351">
        <v>90114.24</v>
      </c>
      <c r="G1614" s="351">
        <v>14669.95</v>
      </c>
      <c r="H1614" s="351">
        <v>0</v>
      </c>
      <c r="I1614" s="894" t="s">
        <v>7504</v>
      </c>
      <c r="J1614" s="894" t="s">
        <v>839</v>
      </c>
      <c r="K1614" s="894" t="s">
        <v>1025</v>
      </c>
      <c r="L1614" s="894" t="s">
        <v>958</v>
      </c>
      <c r="M1614" s="894" t="s">
        <v>7581</v>
      </c>
      <c r="N1614" s="894" t="s">
        <v>7582</v>
      </c>
      <c r="O1614" s="894" t="s">
        <v>7583</v>
      </c>
      <c r="P1614" s="894" t="s">
        <v>7584</v>
      </c>
      <c r="Q1614" s="894" t="s">
        <v>7585</v>
      </c>
      <c r="R1614" s="894" t="s">
        <v>7509</v>
      </c>
      <c r="S1614" s="894" t="s">
        <v>779</v>
      </c>
      <c r="T1614" s="894" t="s">
        <v>780</v>
      </c>
      <c r="U1614" s="894" t="s">
        <v>781</v>
      </c>
      <c r="V1614" s="894" t="s">
        <v>951</v>
      </c>
      <c r="W1614" s="894" t="s">
        <v>7504</v>
      </c>
      <c r="X1614" s="894" t="s">
        <v>7586</v>
      </c>
      <c r="AA1614" s="894" t="s">
        <v>1029</v>
      </c>
    </row>
    <row r="1615" spans="1:27">
      <c r="A1615" s="894" t="s">
        <v>7587</v>
      </c>
      <c r="B1615" s="894" t="s">
        <v>7588</v>
      </c>
      <c r="C1615" s="894" t="s">
        <v>7579</v>
      </c>
      <c r="D1615" s="894" t="s">
        <v>7580</v>
      </c>
      <c r="E1615" s="351">
        <v>104784.18</v>
      </c>
      <c r="F1615" s="351">
        <v>90114.24</v>
      </c>
      <c r="G1615" s="351">
        <v>14669.94</v>
      </c>
      <c r="H1615" s="351">
        <v>0</v>
      </c>
      <c r="I1615" s="894" t="s">
        <v>7504</v>
      </c>
      <c r="J1615" s="894" t="s">
        <v>839</v>
      </c>
      <c r="K1615" s="894" t="s">
        <v>1025</v>
      </c>
      <c r="L1615" s="894" t="s">
        <v>958</v>
      </c>
      <c r="M1615" s="894" t="s">
        <v>7581</v>
      </c>
      <c r="N1615" s="894" t="s">
        <v>7582</v>
      </c>
      <c r="O1615" s="894" t="s">
        <v>7583</v>
      </c>
      <c r="P1615" s="894" t="s">
        <v>7584</v>
      </c>
      <c r="Q1615" s="894" t="s">
        <v>7585</v>
      </c>
      <c r="R1615" s="894" t="s">
        <v>7509</v>
      </c>
      <c r="S1615" s="894" t="s">
        <v>779</v>
      </c>
      <c r="T1615" s="894" t="s">
        <v>780</v>
      </c>
      <c r="U1615" s="894" t="s">
        <v>781</v>
      </c>
      <c r="V1615" s="894" t="s">
        <v>951</v>
      </c>
      <c r="W1615" s="894" t="s">
        <v>7504</v>
      </c>
      <c r="X1615" s="894" t="s">
        <v>7586</v>
      </c>
      <c r="AA1615" s="894" t="s">
        <v>1029</v>
      </c>
    </row>
    <row r="1616" spans="1:27">
      <c r="A1616" s="894" t="s">
        <v>7589</v>
      </c>
      <c r="B1616" s="894" t="s">
        <v>7590</v>
      </c>
      <c r="C1616" s="894" t="s">
        <v>7579</v>
      </c>
      <c r="D1616" s="894" t="s">
        <v>7580</v>
      </c>
      <c r="E1616" s="351">
        <v>104784.19</v>
      </c>
      <c r="F1616" s="351">
        <v>90114.24</v>
      </c>
      <c r="G1616" s="351">
        <v>14669.95</v>
      </c>
      <c r="H1616" s="351">
        <v>0</v>
      </c>
      <c r="I1616" s="894" t="s">
        <v>7504</v>
      </c>
      <c r="J1616" s="894" t="s">
        <v>839</v>
      </c>
      <c r="K1616" s="894" t="s">
        <v>1025</v>
      </c>
      <c r="L1616" s="894" t="s">
        <v>958</v>
      </c>
      <c r="M1616" s="894" t="s">
        <v>7581</v>
      </c>
      <c r="N1616" s="894" t="s">
        <v>7582</v>
      </c>
      <c r="O1616" s="894" t="s">
        <v>7583</v>
      </c>
      <c r="P1616" s="894" t="s">
        <v>7584</v>
      </c>
      <c r="Q1616" s="894" t="s">
        <v>7585</v>
      </c>
      <c r="R1616" s="894" t="s">
        <v>7509</v>
      </c>
      <c r="S1616" s="894" t="s">
        <v>779</v>
      </c>
      <c r="T1616" s="894" t="s">
        <v>780</v>
      </c>
      <c r="U1616" s="894" t="s">
        <v>781</v>
      </c>
      <c r="V1616" s="894" t="s">
        <v>951</v>
      </c>
      <c r="W1616" s="894" t="s">
        <v>7504</v>
      </c>
      <c r="X1616" s="894" t="s">
        <v>7586</v>
      </c>
      <c r="AA1616" s="894" t="s">
        <v>1029</v>
      </c>
    </row>
    <row r="1617" spans="1:27">
      <c r="A1617" s="894" t="s">
        <v>7591</v>
      </c>
      <c r="B1617" s="894" t="s">
        <v>7592</v>
      </c>
      <c r="C1617" s="894" t="s">
        <v>7579</v>
      </c>
      <c r="D1617" s="894" t="s">
        <v>7580</v>
      </c>
      <c r="E1617" s="351">
        <v>104784.19</v>
      </c>
      <c r="F1617" s="351">
        <v>90114.24</v>
      </c>
      <c r="G1617" s="351">
        <v>14669.95</v>
      </c>
      <c r="H1617" s="351">
        <v>0</v>
      </c>
      <c r="I1617" s="894" t="s">
        <v>7504</v>
      </c>
      <c r="J1617" s="894" t="s">
        <v>839</v>
      </c>
      <c r="K1617" s="894" t="s">
        <v>1025</v>
      </c>
      <c r="L1617" s="894" t="s">
        <v>958</v>
      </c>
      <c r="M1617" s="894" t="s">
        <v>7581</v>
      </c>
      <c r="N1617" s="894" t="s">
        <v>7582</v>
      </c>
      <c r="O1617" s="894" t="s">
        <v>7583</v>
      </c>
      <c r="P1617" s="894" t="s">
        <v>7584</v>
      </c>
      <c r="Q1617" s="894" t="s">
        <v>7585</v>
      </c>
      <c r="R1617" s="894" t="s">
        <v>7509</v>
      </c>
      <c r="S1617" s="894" t="s">
        <v>779</v>
      </c>
      <c r="T1617" s="894" t="s">
        <v>780</v>
      </c>
      <c r="U1617" s="894" t="s">
        <v>781</v>
      </c>
      <c r="V1617" s="894" t="s">
        <v>951</v>
      </c>
      <c r="W1617" s="894" t="s">
        <v>7504</v>
      </c>
      <c r="X1617" s="894" t="s">
        <v>7586</v>
      </c>
      <c r="AA1617" s="894" t="s">
        <v>1029</v>
      </c>
    </row>
    <row r="1618" hidden="1" spans="1:27">
      <c r="A1618" s="894" t="s">
        <v>7593</v>
      </c>
      <c r="B1618" s="894" t="s">
        <v>7594</v>
      </c>
      <c r="C1618" s="894" t="s">
        <v>7595</v>
      </c>
      <c r="E1618" s="351">
        <v>531213.28</v>
      </c>
      <c r="F1618" s="351">
        <v>330048.82</v>
      </c>
      <c r="G1618" s="351">
        <v>201164.46</v>
      </c>
      <c r="H1618" s="351">
        <v>0</v>
      </c>
      <c r="I1618" s="894" t="s">
        <v>7504</v>
      </c>
      <c r="J1618" s="894" t="s">
        <v>3957</v>
      </c>
      <c r="K1618" s="894" t="s">
        <v>7596</v>
      </c>
      <c r="L1618" s="894" t="s">
        <v>958</v>
      </c>
      <c r="M1618" s="894" t="s">
        <v>7597</v>
      </c>
      <c r="N1618" s="894" t="s">
        <v>7598</v>
      </c>
      <c r="O1618" s="894" t="s">
        <v>7599</v>
      </c>
      <c r="P1618" s="894" t="s">
        <v>7600</v>
      </c>
      <c r="Q1618" s="894" t="s">
        <v>7601</v>
      </c>
      <c r="R1618" s="894" t="s">
        <v>7509</v>
      </c>
      <c r="S1618" s="894" t="s">
        <v>779</v>
      </c>
      <c r="T1618" s="894" t="s">
        <v>780</v>
      </c>
      <c r="U1618" s="894" t="s">
        <v>781</v>
      </c>
      <c r="V1618" s="894" t="s">
        <v>951</v>
      </c>
      <c r="W1618" s="894" t="s">
        <v>7504</v>
      </c>
      <c r="X1618" s="894" t="s">
        <v>7602</v>
      </c>
      <c r="AA1618" s="894" t="s">
        <v>1026</v>
      </c>
    </row>
    <row r="1619" hidden="1" spans="1:27">
      <c r="A1619" s="894" t="s">
        <v>7603</v>
      </c>
      <c r="B1619" s="894" t="s">
        <v>7604</v>
      </c>
      <c r="C1619" s="894" t="s">
        <v>7605</v>
      </c>
      <c r="D1619" s="894" t="s">
        <v>7606</v>
      </c>
      <c r="E1619" s="351">
        <v>61538.48</v>
      </c>
      <c r="F1619" s="351">
        <v>59076.94</v>
      </c>
      <c r="G1619" s="351">
        <v>2461.54</v>
      </c>
      <c r="H1619" s="351">
        <v>0</v>
      </c>
      <c r="I1619" s="894" t="s">
        <v>7607</v>
      </c>
      <c r="J1619" s="894" t="s">
        <v>773</v>
      </c>
      <c r="K1619" s="894" t="s">
        <v>774</v>
      </c>
      <c r="L1619" s="894" t="s">
        <v>4588</v>
      </c>
      <c r="M1619" s="894" t="s">
        <v>4589</v>
      </c>
      <c r="N1619" s="894" t="s">
        <v>7608</v>
      </c>
      <c r="O1619" s="894" t="s">
        <v>777</v>
      </c>
      <c r="P1619" s="894" t="s">
        <v>777</v>
      </c>
      <c r="Q1619" s="894" t="s">
        <v>4492</v>
      </c>
      <c r="R1619" s="894" t="s">
        <v>773</v>
      </c>
      <c r="S1619" s="894" t="s">
        <v>779</v>
      </c>
      <c r="T1619" s="894" t="s">
        <v>780</v>
      </c>
      <c r="U1619" s="894" t="s">
        <v>781</v>
      </c>
      <c r="V1619" s="894" t="s">
        <v>951</v>
      </c>
      <c r="W1619" s="894" t="s">
        <v>7607</v>
      </c>
      <c r="X1619" s="894" t="s">
        <v>7609</v>
      </c>
      <c r="AA1619" s="894" t="s">
        <v>784</v>
      </c>
    </row>
    <row r="1620" hidden="1" spans="1:27">
      <c r="A1620" s="894" t="s">
        <v>7610</v>
      </c>
      <c r="B1620" s="894" t="s">
        <v>7611</v>
      </c>
      <c r="C1620" s="894" t="s">
        <v>7612</v>
      </c>
      <c r="D1620" s="894" t="s">
        <v>7613</v>
      </c>
      <c r="E1620" s="351">
        <v>2478.63</v>
      </c>
      <c r="F1620" s="351">
        <v>2379.48</v>
      </c>
      <c r="G1620" s="351">
        <v>99.15</v>
      </c>
      <c r="H1620" s="351">
        <v>0</v>
      </c>
      <c r="I1620" s="894" t="s">
        <v>7607</v>
      </c>
      <c r="J1620" s="894" t="s">
        <v>773</v>
      </c>
      <c r="K1620" s="894" t="s">
        <v>774</v>
      </c>
      <c r="L1620" s="894" t="s">
        <v>958</v>
      </c>
      <c r="M1620" s="894" t="s">
        <v>958</v>
      </c>
      <c r="N1620" s="894" t="s">
        <v>7614</v>
      </c>
      <c r="O1620" s="894" t="s">
        <v>777</v>
      </c>
      <c r="P1620" s="894" t="s">
        <v>777</v>
      </c>
      <c r="Q1620" s="894" t="s">
        <v>1677</v>
      </c>
      <c r="R1620" s="894" t="s">
        <v>773</v>
      </c>
      <c r="S1620" s="894" t="s">
        <v>779</v>
      </c>
      <c r="T1620" s="894" t="s">
        <v>780</v>
      </c>
      <c r="U1620" s="894" t="s">
        <v>781</v>
      </c>
      <c r="V1620" s="894" t="s">
        <v>951</v>
      </c>
      <c r="W1620" s="894" t="s">
        <v>7607</v>
      </c>
      <c r="X1620" s="894" t="s">
        <v>7615</v>
      </c>
      <c r="AA1620" s="894" t="s">
        <v>784</v>
      </c>
    </row>
    <row r="1621" hidden="1" spans="1:27">
      <c r="A1621" s="894" t="s">
        <v>7616</v>
      </c>
      <c r="B1621" s="894" t="s">
        <v>7617</v>
      </c>
      <c r="C1621" s="894" t="s">
        <v>7618</v>
      </c>
      <c r="D1621" s="894" t="s">
        <v>7619</v>
      </c>
      <c r="E1621" s="351">
        <v>11538.46</v>
      </c>
      <c r="F1621" s="351">
        <v>11076.92</v>
      </c>
      <c r="G1621" s="351">
        <v>461.54</v>
      </c>
      <c r="H1621" s="351">
        <v>0</v>
      </c>
      <c r="I1621" s="894" t="s">
        <v>7607</v>
      </c>
      <c r="J1621" s="894" t="s">
        <v>773</v>
      </c>
      <c r="K1621" s="894" t="s">
        <v>774</v>
      </c>
      <c r="L1621" s="894" t="s">
        <v>958</v>
      </c>
      <c r="M1621" s="894" t="s">
        <v>958</v>
      </c>
      <c r="N1621" s="894" t="s">
        <v>7614</v>
      </c>
      <c r="O1621" s="894" t="s">
        <v>777</v>
      </c>
      <c r="P1621" s="894" t="s">
        <v>777</v>
      </c>
      <c r="Q1621" s="894" t="s">
        <v>6168</v>
      </c>
      <c r="R1621" s="894" t="s">
        <v>773</v>
      </c>
      <c r="S1621" s="894" t="s">
        <v>779</v>
      </c>
      <c r="T1621" s="894" t="s">
        <v>780</v>
      </c>
      <c r="U1621" s="894" t="s">
        <v>781</v>
      </c>
      <c r="V1621" s="894" t="s">
        <v>951</v>
      </c>
      <c r="W1621" s="894" t="s">
        <v>7607</v>
      </c>
      <c r="X1621" s="894" t="s">
        <v>7615</v>
      </c>
      <c r="AA1621" s="894" t="s">
        <v>784</v>
      </c>
    </row>
    <row r="1622" spans="1:27">
      <c r="A1622" s="894" t="s">
        <v>7620</v>
      </c>
      <c r="B1622" s="894" t="s">
        <v>7621</v>
      </c>
      <c r="C1622" s="894" t="s">
        <v>7622</v>
      </c>
      <c r="D1622" s="894" t="s">
        <v>7623</v>
      </c>
      <c r="E1622" s="351">
        <v>6837.61</v>
      </c>
      <c r="F1622" s="351">
        <v>5880.68</v>
      </c>
      <c r="G1622" s="351">
        <v>956.93</v>
      </c>
      <c r="H1622" s="351">
        <v>0</v>
      </c>
      <c r="I1622" s="894" t="s">
        <v>7607</v>
      </c>
      <c r="J1622" s="894" t="s">
        <v>839</v>
      </c>
      <c r="K1622" s="894" t="s">
        <v>1025</v>
      </c>
      <c r="L1622" s="894" t="s">
        <v>958</v>
      </c>
      <c r="M1622" s="894" t="s">
        <v>958</v>
      </c>
      <c r="N1622" s="894" t="s">
        <v>6280</v>
      </c>
      <c r="O1622" s="894" t="s">
        <v>5705</v>
      </c>
      <c r="P1622" s="894" t="s">
        <v>6899</v>
      </c>
      <c r="Q1622" s="894" t="s">
        <v>1199</v>
      </c>
      <c r="R1622" s="894" t="s">
        <v>7509</v>
      </c>
      <c r="S1622" s="894" t="s">
        <v>779</v>
      </c>
      <c r="T1622" s="894" t="s">
        <v>780</v>
      </c>
      <c r="U1622" s="894" t="s">
        <v>781</v>
      </c>
      <c r="V1622" s="894" t="s">
        <v>951</v>
      </c>
      <c r="W1622" s="894" t="s">
        <v>7607</v>
      </c>
      <c r="X1622" s="894" t="s">
        <v>7624</v>
      </c>
      <c r="AA1622" s="894" t="s">
        <v>1029</v>
      </c>
    </row>
    <row r="1623" spans="1:27">
      <c r="A1623" s="894" t="s">
        <v>7625</v>
      </c>
      <c r="B1623" s="894" t="s">
        <v>7626</v>
      </c>
      <c r="C1623" s="894" t="s">
        <v>7622</v>
      </c>
      <c r="D1623" s="894" t="s">
        <v>7627</v>
      </c>
      <c r="E1623" s="351">
        <v>6837.61</v>
      </c>
      <c r="F1623" s="351">
        <v>5880.68</v>
      </c>
      <c r="G1623" s="351">
        <v>956.93</v>
      </c>
      <c r="H1623" s="351">
        <v>0</v>
      </c>
      <c r="I1623" s="894" t="s">
        <v>7607</v>
      </c>
      <c r="J1623" s="894" t="s">
        <v>839</v>
      </c>
      <c r="K1623" s="894" t="s">
        <v>1025</v>
      </c>
      <c r="L1623" s="894" t="s">
        <v>958</v>
      </c>
      <c r="M1623" s="894" t="s">
        <v>958</v>
      </c>
      <c r="N1623" s="894" t="s">
        <v>6280</v>
      </c>
      <c r="O1623" s="894" t="s">
        <v>5705</v>
      </c>
      <c r="P1623" s="894" t="s">
        <v>6899</v>
      </c>
      <c r="Q1623" s="894" t="s">
        <v>1199</v>
      </c>
      <c r="R1623" s="894" t="s">
        <v>7509</v>
      </c>
      <c r="S1623" s="894" t="s">
        <v>779</v>
      </c>
      <c r="T1623" s="894" t="s">
        <v>780</v>
      </c>
      <c r="U1623" s="894" t="s">
        <v>781</v>
      </c>
      <c r="V1623" s="894" t="s">
        <v>951</v>
      </c>
      <c r="W1623" s="894" t="s">
        <v>7607</v>
      </c>
      <c r="X1623" s="894" t="s">
        <v>7624</v>
      </c>
      <c r="AA1623" s="894" t="s">
        <v>1029</v>
      </c>
    </row>
    <row r="1624" spans="1:27">
      <c r="A1624" s="894" t="s">
        <v>7628</v>
      </c>
      <c r="B1624" s="894" t="s">
        <v>7629</v>
      </c>
      <c r="C1624" s="894" t="s">
        <v>7630</v>
      </c>
      <c r="D1624" s="894" t="s">
        <v>7631</v>
      </c>
      <c r="E1624" s="351">
        <v>6837.61</v>
      </c>
      <c r="F1624" s="351">
        <v>5880.68</v>
      </c>
      <c r="G1624" s="351">
        <v>956.93</v>
      </c>
      <c r="H1624" s="351">
        <v>0</v>
      </c>
      <c r="I1624" s="894" t="s">
        <v>7607</v>
      </c>
      <c r="J1624" s="894" t="s">
        <v>839</v>
      </c>
      <c r="K1624" s="894" t="s">
        <v>1025</v>
      </c>
      <c r="L1624" s="894" t="s">
        <v>958</v>
      </c>
      <c r="M1624" s="894" t="s">
        <v>958</v>
      </c>
      <c r="N1624" s="894" t="s">
        <v>6280</v>
      </c>
      <c r="O1624" s="894" t="s">
        <v>5705</v>
      </c>
      <c r="P1624" s="894" t="s">
        <v>6899</v>
      </c>
      <c r="Q1624" s="894" t="s">
        <v>1199</v>
      </c>
      <c r="R1624" s="894" t="s">
        <v>7509</v>
      </c>
      <c r="S1624" s="894" t="s">
        <v>779</v>
      </c>
      <c r="T1624" s="894" t="s">
        <v>780</v>
      </c>
      <c r="U1624" s="894" t="s">
        <v>781</v>
      </c>
      <c r="V1624" s="894" t="s">
        <v>951</v>
      </c>
      <c r="W1624" s="894" t="s">
        <v>7607</v>
      </c>
      <c r="X1624" s="894" t="s">
        <v>7624</v>
      </c>
      <c r="AA1624" s="894" t="s">
        <v>1029</v>
      </c>
    </row>
    <row r="1625" spans="1:27">
      <c r="A1625" s="894" t="s">
        <v>7632</v>
      </c>
      <c r="B1625" s="894" t="s">
        <v>7633</v>
      </c>
      <c r="C1625" s="894" t="s">
        <v>7630</v>
      </c>
      <c r="D1625" s="894" t="s">
        <v>7634</v>
      </c>
      <c r="E1625" s="351">
        <v>11965.81</v>
      </c>
      <c r="F1625" s="351">
        <v>10290.76</v>
      </c>
      <c r="G1625" s="351">
        <v>1675.05</v>
      </c>
      <c r="H1625" s="351">
        <v>0</v>
      </c>
      <c r="I1625" s="894" t="s">
        <v>7607</v>
      </c>
      <c r="J1625" s="894" t="s">
        <v>839</v>
      </c>
      <c r="K1625" s="894" t="s">
        <v>1025</v>
      </c>
      <c r="L1625" s="894" t="s">
        <v>958</v>
      </c>
      <c r="M1625" s="894" t="s">
        <v>958</v>
      </c>
      <c r="N1625" s="894" t="s">
        <v>6280</v>
      </c>
      <c r="O1625" s="894" t="s">
        <v>1231</v>
      </c>
      <c r="P1625" s="894" t="s">
        <v>6138</v>
      </c>
      <c r="Q1625" s="894" t="s">
        <v>3060</v>
      </c>
      <c r="R1625" s="894" t="s">
        <v>7509</v>
      </c>
      <c r="S1625" s="894" t="s">
        <v>779</v>
      </c>
      <c r="T1625" s="894" t="s">
        <v>780</v>
      </c>
      <c r="U1625" s="894" t="s">
        <v>781</v>
      </c>
      <c r="V1625" s="894" t="s">
        <v>951</v>
      </c>
      <c r="W1625" s="894" t="s">
        <v>7607</v>
      </c>
      <c r="X1625" s="894" t="s">
        <v>7624</v>
      </c>
      <c r="AA1625" s="894" t="s">
        <v>1029</v>
      </c>
    </row>
    <row r="1626" spans="1:27">
      <c r="A1626" s="894" t="s">
        <v>7635</v>
      </c>
      <c r="B1626" s="894" t="s">
        <v>7636</v>
      </c>
      <c r="C1626" s="894" t="s">
        <v>7637</v>
      </c>
      <c r="D1626" s="894" t="s">
        <v>7638</v>
      </c>
      <c r="E1626" s="351">
        <v>11965.81</v>
      </c>
      <c r="F1626" s="351">
        <v>10290.76</v>
      </c>
      <c r="G1626" s="351">
        <v>1675.05</v>
      </c>
      <c r="H1626" s="351">
        <v>0</v>
      </c>
      <c r="I1626" s="894" t="s">
        <v>7607</v>
      </c>
      <c r="J1626" s="894" t="s">
        <v>839</v>
      </c>
      <c r="K1626" s="894" t="s">
        <v>1025</v>
      </c>
      <c r="L1626" s="894" t="s">
        <v>958</v>
      </c>
      <c r="M1626" s="894" t="s">
        <v>958</v>
      </c>
      <c r="N1626" s="894" t="s">
        <v>6280</v>
      </c>
      <c r="O1626" s="894" t="s">
        <v>1231</v>
      </c>
      <c r="P1626" s="894" t="s">
        <v>6138</v>
      </c>
      <c r="Q1626" s="894" t="s">
        <v>3060</v>
      </c>
      <c r="R1626" s="894" t="s">
        <v>7509</v>
      </c>
      <c r="S1626" s="894" t="s">
        <v>779</v>
      </c>
      <c r="T1626" s="894" t="s">
        <v>780</v>
      </c>
      <c r="U1626" s="894" t="s">
        <v>781</v>
      </c>
      <c r="V1626" s="894" t="s">
        <v>951</v>
      </c>
      <c r="W1626" s="894" t="s">
        <v>7607</v>
      </c>
      <c r="X1626" s="894" t="s">
        <v>7624</v>
      </c>
      <c r="AA1626" s="894" t="s">
        <v>1029</v>
      </c>
    </row>
    <row r="1627" spans="1:27">
      <c r="A1627" s="894" t="s">
        <v>7639</v>
      </c>
      <c r="B1627" s="894" t="s">
        <v>7640</v>
      </c>
      <c r="C1627" s="894" t="s">
        <v>7630</v>
      </c>
      <c r="D1627" s="894" t="s">
        <v>7638</v>
      </c>
      <c r="E1627" s="351">
        <v>11965.81</v>
      </c>
      <c r="F1627" s="351">
        <v>10290.76</v>
      </c>
      <c r="G1627" s="351">
        <v>1675.05</v>
      </c>
      <c r="H1627" s="351">
        <v>0</v>
      </c>
      <c r="I1627" s="894" t="s">
        <v>7607</v>
      </c>
      <c r="J1627" s="894" t="s">
        <v>839</v>
      </c>
      <c r="K1627" s="894" t="s">
        <v>1025</v>
      </c>
      <c r="L1627" s="894" t="s">
        <v>958</v>
      </c>
      <c r="M1627" s="894" t="s">
        <v>958</v>
      </c>
      <c r="N1627" s="894" t="s">
        <v>6280</v>
      </c>
      <c r="O1627" s="894" t="s">
        <v>1231</v>
      </c>
      <c r="P1627" s="894" t="s">
        <v>6138</v>
      </c>
      <c r="Q1627" s="894" t="s">
        <v>3060</v>
      </c>
      <c r="R1627" s="894" t="s">
        <v>7509</v>
      </c>
      <c r="S1627" s="894" t="s">
        <v>779</v>
      </c>
      <c r="T1627" s="894" t="s">
        <v>780</v>
      </c>
      <c r="U1627" s="894" t="s">
        <v>781</v>
      </c>
      <c r="V1627" s="894" t="s">
        <v>951</v>
      </c>
      <c r="W1627" s="894" t="s">
        <v>7607</v>
      </c>
      <c r="X1627" s="894" t="s">
        <v>7624</v>
      </c>
      <c r="AA1627" s="894" t="s">
        <v>1029</v>
      </c>
    </row>
    <row r="1628" spans="1:27">
      <c r="A1628" s="894" t="s">
        <v>7641</v>
      </c>
      <c r="B1628" s="894" t="s">
        <v>7642</v>
      </c>
      <c r="C1628" s="894" t="s">
        <v>6255</v>
      </c>
      <c r="D1628" s="894" t="s">
        <v>7643</v>
      </c>
      <c r="E1628" s="351">
        <v>7145.3</v>
      </c>
      <c r="F1628" s="351">
        <v>6144.7</v>
      </c>
      <c r="G1628" s="351">
        <v>1000.6</v>
      </c>
      <c r="H1628" s="351">
        <v>0</v>
      </c>
      <c r="I1628" s="894" t="s">
        <v>7607</v>
      </c>
      <c r="J1628" s="894" t="s">
        <v>839</v>
      </c>
      <c r="K1628" s="894" t="s">
        <v>901</v>
      </c>
      <c r="L1628" s="894" t="s">
        <v>874</v>
      </c>
      <c r="M1628" s="894" t="s">
        <v>5944</v>
      </c>
      <c r="N1628" s="894" t="s">
        <v>7644</v>
      </c>
      <c r="O1628" s="894" t="s">
        <v>7645</v>
      </c>
      <c r="P1628" s="894" t="s">
        <v>7646</v>
      </c>
      <c r="Q1628" s="894" t="s">
        <v>7647</v>
      </c>
      <c r="R1628" s="894" t="s">
        <v>7509</v>
      </c>
      <c r="S1628" s="894" t="s">
        <v>779</v>
      </c>
      <c r="T1628" s="894" t="s">
        <v>780</v>
      </c>
      <c r="U1628" s="894" t="s">
        <v>781</v>
      </c>
      <c r="V1628" s="894" t="s">
        <v>951</v>
      </c>
      <c r="W1628" s="894" t="s">
        <v>7607</v>
      </c>
      <c r="X1628" s="894" t="s">
        <v>7648</v>
      </c>
      <c r="AA1628" s="894" t="s">
        <v>904</v>
      </c>
    </row>
    <row r="1629" hidden="1" spans="1:27">
      <c r="A1629" s="894" t="s">
        <v>7649</v>
      </c>
      <c r="B1629" s="894" t="s">
        <v>7650</v>
      </c>
      <c r="C1629" s="894" t="s">
        <v>7618</v>
      </c>
      <c r="D1629" s="894" t="s">
        <v>7619</v>
      </c>
      <c r="E1629" s="351">
        <v>11111.11</v>
      </c>
      <c r="F1629" s="351">
        <v>10666.67</v>
      </c>
      <c r="G1629" s="351">
        <v>444.44</v>
      </c>
      <c r="H1629" s="351">
        <v>0</v>
      </c>
      <c r="I1629" s="894" t="s">
        <v>7607</v>
      </c>
      <c r="J1629" s="894" t="s">
        <v>773</v>
      </c>
      <c r="K1629" s="894" t="s">
        <v>774</v>
      </c>
      <c r="L1629" s="894" t="s">
        <v>958</v>
      </c>
      <c r="M1629" s="894" t="s">
        <v>958</v>
      </c>
      <c r="N1629" s="894" t="s">
        <v>7614</v>
      </c>
      <c r="O1629" s="894" t="s">
        <v>777</v>
      </c>
      <c r="P1629" s="894" t="s">
        <v>777</v>
      </c>
      <c r="Q1629" s="894" t="s">
        <v>4530</v>
      </c>
      <c r="R1629" s="894" t="s">
        <v>773</v>
      </c>
      <c r="S1629" s="894" t="s">
        <v>779</v>
      </c>
      <c r="T1629" s="894" t="s">
        <v>780</v>
      </c>
      <c r="U1629" s="894" t="s">
        <v>781</v>
      </c>
      <c r="V1629" s="894" t="s">
        <v>951</v>
      </c>
      <c r="W1629" s="894" t="s">
        <v>7651</v>
      </c>
      <c r="X1629" s="894" t="s">
        <v>7652</v>
      </c>
      <c r="AA1629" s="894" t="s">
        <v>784</v>
      </c>
    </row>
    <row r="1630" hidden="1" spans="1:27">
      <c r="A1630" s="894" t="s">
        <v>7653</v>
      </c>
      <c r="B1630" s="894" t="s">
        <v>7654</v>
      </c>
      <c r="C1630" s="894" t="s">
        <v>7618</v>
      </c>
      <c r="D1630" s="894" t="s">
        <v>7619</v>
      </c>
      <c r="E1630" s="351">
        <v>11111.11</v>
      </c>
      <c r="F1630" s="351">
        <v>10666.67</v>
      </c>
      <c r="G1630" s="351">
        <v>444.44</v>
      </c>
      <c r="H1630" s="351">
        <v>0</v>
      </c>
      <c r="I1630" s="894" t="s">
        <v>7607</v>
      </c>
      <c r="J1630" s="894" t="s">
        <v>773</v>
      </c>
      <c r="K1630" s="894" t="s">
        <v>774</v>
      </c>
      <c r="L1630" s="894" t="s">
        <v>958</v>
      </c>
      <c r="M1630" s="894" t="s">
        <v>958</v>
      </c>
      <c r="N1630" s="894" t="s">
        <v>7614</v>
      </c>
      <c r="O1630" s="894" t="s">
        <v>777</v>
      </c>
      <c r="P1630" s="894" t="s">
        <v>777</v>
      </c>
      <c r="Q1630" s="894" t="s">
        <v>4530</v>
      </c>
      <c r="R1630" s="894" t="s">
        <v>773</v>
      </c>
      <c r="S1630" s="894" t="s">
        <v>779</v>
      </c>
      <c r="T1630" s="894" t="s">
        <v>780</v>
      </c>
      <c r="U1630" s="894" t="s">
        <v>781</v>
      </c>
      <c r="V1630" s="894" t="s">
        <v>951</v>
      </c>
      <c r="W1630" s="894" t="s">
        <v>7651</v>
      </c>
      <c r="X1630" s="894" t="s">
        <v>7652</v>
      </c>
      <c r="AA1630" s="894" t="s">
        <v>784</v>
      </c>
    </row>
    <row r="1631" hidden="1" spans="1:27">
      <c r="A1631" s="894" t="s">
        <v>7655</v>
      </c>
      <c r="B1631" s="894" t="s">
        <v>7656</v>
      </c>
      <c r="C1631" s="894" t="s">
        <v>7618</v>
      </c>
      <c r="D1631" s="894" t="s">
        <v>7619</v>
      </c>
      <c r="E1631" s="351">
        <v>11111.11</v>
      </c>
      <c r="F1631" s="351">
        <v>10666.67</v>
      </c>
      <c r="G1631" s="351">
        <v>444.44</v>
      </c>
      <c r="H1631" s="351">
        <v>0</v>
      </c>
      <c r="I1631" s="894" t="s">
        <v>7607</v>
      </c>
      <c r="J1631" s="894" t="s">
        <v>773</v>
      </c>
      <c r="K1631" s="894" t="s">
        <v>774</v>
      </c>
      <c r="L1631" s="894" t="s">
        <v>958</v>
      </c>
      <c r="M1631" s="894" t="s">
        <v>958</v>
      </c>
      <c r="N1631" s="894" t="s">
        <v>7614</v>
      </c>
      <c r="O1631" s="894" t="s">
        <v>777</v>
      </c>
      <c r="P1631" s="894" t="s">
        <v>777</v>
      </c>
      <c r="Q1631" s="894" t="s">
        <v>4530</v>
      </c>
      <c r="R1631" s="894" t="s">
        <v>773</v>
      </c>
      <c r="S1631" s="894" t="s">
        <v>779</v>
      </c>
      <c r="T1631" s="894" t="s">
        <v>780</v>
      </c>
      <c r="U1631" s="894" t="s">
        <v>781</v>
      </c>
      <c r="V1631" s="894" t="s">
        <v>951</v>
      </c>
      <c r="W1631" s="894" t="s">
        <v>7651</v>
      </c>
      <c r="X1631" s="894" t="s">
        <v>7652</v>
      </c>
      <c r="AA1631" s="894" t="s">
        <v>784</v>
      </c>
    </row>
    <row r="1632" spans="1:27">
      <c r="A1632" s="894" t="s">
        <v>7657</v>
      </c>
      <c r="B1632" s="894" t="s">
        <v>7658</v>
      </c>
      <c r="C1632" s="894" t="s">
        <v>7659</v>
      </c>
      <c r="D1632" s="894" t="s">
        <v>7660</v>
      </c>
      <c r="E1632" s="351">
        <v>44444.44</v>
      </c>
      <c r="F1632" s="351">
        <v>38221.84</v>
      </c>
      <c r="G1632" s="351">
        <v>6222.6</v>
      </c>
      <c r="H1632" s="351">
        <v>0</v>
      </c>
      <c r="I1632" s="894" t="s">
        <v>7661</v>
      </c>
      <c r="J1632" s="894" t="s">
        <v>839</v>
      </c>
      <c r="K1632" s="894" t="s">
        <v>1091</v>
      </c>
      <c r="L1632" s="894" t="s">
        <v>874</v>
      </c>
      <c r="M1632" s="894" t="s">
        <v>6300</v>
      </c>
      <c r="N1632" s="894" t="s">
        <v>7152</v>
      </c>
      <c r="O1632" s="894" t="s">
        <v>4530</v>
      </c>
      <c r="P1632" s="894" t="s">
        <v>6431</v>
      </c>
      <c r="Q1632" s="894" t="s">
        <v>5067</v>
      </c>
      <c r="R1632" s="894" t="s">
        <v>7509</v>
      </c>
      <c r="S1632" s="894" t="s">
        <v>779</v>
      </c>
      <c r="T1632" s="894" t="s">
        <v>780</v>
      </c>
      <c r="U1632" s="894" t="s">
        <v>781</v>
      </c>
      <c r="V1632" s="894" t="s">
        <v>951</v>
      </c>
      <c r="W1632" s="894" t="s">
        <v>7661</v>
      </c>
      <c r="X1632" s="894" t="s">
        <v>7662</v>
      </c>
      <c r="AA1632" s="894" t="s">
        <v>1093</v>
      </c>
    </row>
    <row r="1633" spans="1:27">
      <c r="A1633" s="894" t="s">
        <v>7663</v>
      </c>
      <c r="B1633" s="894" t="s">
        <v>7664</v>
      </c>
      <c r="C1633" s="894" t="s">
        <v>7665</v>
      </c>
      <c r="D1633" s="894" t="s">
        <v>7666</v>
      </c>
      <c r="E1633" s="351">
        <v>1888.03</v>
      </c>
      <c r="F1633" s="351">
        <v>1623.68</v>
      </c>
      <c r="G1633" s="351">
        <v>264.35</v>
      </c>
      <c r="H1633" s="351">
        <v>0</v>
      </c>
      <c r="I1633" s="894" t="s">
        <v>7651</v>
      </c>
      <c r="J1633" s="894" t="s">
        <v>839</v>
      </c>
      <c r="K1633" s="894" t="s">
        <v>1114</v>
      </c>
      <c r="L1633" s="894" t="s">
        <v>958</v>
      </c>
      <c r="M1633" s="894" t="s">
        <v>6393</v>
      </c>
      <c r="N1633" s="894" t="s">
        <v>7667</v>
      </c>
      <c r="O1633" s="894" t="s">
        <v>7668</v>
      </c>
      <c r="P1633" s="894" t="s">
        <v>7669</v>
      </c>
      <c r="Q1633" s="894" t="s">
        <v>7670</v>
      </c>
      <c r="R1633" s="894" t="s">
        <v>7509</v>
      </c>
      <c r="S1633" s="894" t="s">
        <v>779</v>
      </c>
      <c r="T1633" s="894" t="s">
        <v>780</v>
      </c>
      <c r="U1633" s="894" t="s">
        <v>781</v>
      </c>
      <c r="V1633" s="894" t="s">
        <v>951</v>
      </c>
      <c r="W1633" s="894" t="s">
        <v>7651</v>
      </c>
      <c r="X1633" s="894" t="s">
        <v>7671</v>
      </c>
      <c r="AA1633" s="894" t="s">
        <v>1116</v>
      </c>
    </row>
    <row r="1634" spans="1:27">
      <c r="A1634" s="894" t="s">
        <v>7672</v>
      </c>
      <c r="B1634" s="894" t="s">
        <v>7673</v>
      </c>
      <c r="C1634" s="894" t="s">
        <v>7674</v>
      </c>
      <c r="D1634" s="894" t="s">
        <v>7675</v>
      </c>
      <c r="E1634" s="351">
        <v>3008.54</v>
      </c>
      <c r="F1634" s="351">
        <v>2587.74</v>
      </c>
      <c r="G1634" s="351">
        <v>420.8</v>
      </c>
      <c r="H1634" s="351">
        <v>0</v>
      </c>
      <c r="I1634" s="894" t="s">
        <v>7651</v>
      </c>
      <c r="J1634" s="894" t="s">
        <v>839</v>
      </c>
      <c r="K1634" s="894" t="s">
        <v>1091</v>
      </c>
      <c r="L1634" s="894" t="s">
        <v>874</v>
      </c>
      <c r="M1634" s="894" t="s">
        <v>7172</v>
      </c>
      <c r="N1634" s="894" t="s">
        <v>7676</v>
      </c>
      <c r="O1634" s="894" t="s">
        <v>7677</v>
      </c>
      <c r="P1634" s="894" t="s">
        <v>7678</v>
      </c>
      <c r="Q1634" s="894" t="s">
        <v>1427</v>
      </c>
      <c r="R1634" s="894" t="s">
        <v>7509</v>
      </c>
      <c r="S1634" s="894" t="s">
        <v>779</v>
      </c>
      <c r="T1634" s="894" t="s">
        <v>780</v>
      </c>
      <c r="U1634" s="894" t="s">
        <v>781</v>
      </c>
      <c r="V1634" s="894" t="s">
        <v>951</v>
      </c>
      <c r="W1634" s="894" t="s">
        <v>7651</v>
      </c>
      <c r="X1634" s="894" t="s">
        <v>7679</v>
      </c>
      <c r="AA1634" s="894" t="s">
        <v>1093</v>
      </c>
    </row>
    <row r="1635" spans="1:27">
      <c r="A1635" s="894" t="s">
        <v>7680</v>
      </c>
      <c r="B1635" s="894" t="s">
        <v>7681</v>
      </c>
      <c r="C1635" s="894" t="s">
        <v>7674</v>
      </c>
      <c r="D1635" s="894" t="s">
        <v>7675</v>
      </c>
      <c r="E1635" s="351">
        <v>3008.55</v>
      </c>
      <c r="F1635" s="351">
        <v>2587.74</v>
      </c>
      <c r="G1635" s="351">
        <v>420.81</v>
      </c>
      <c r="H1635" s="351">
        <v>0</v>
      </c>
      <c r="I1635" s="894" t="s">
        <v>7651</v>
      </c>
      <c r="J1635" s="894" t="s">
        <v>839</v>
      </c>
      <c r="K1635" s="894" t="s">
        <v>1091</v>
      </c>
      <c r="L1635" s="894" t="s">
        <v>874</v>
      </c>
      <c r="M1635" s="894" t="s">
        <v>7172</v>
      </c>
      <c r="N1635" s="894" t="s">
        <v>7676</v>
      </c>
      <c r="O1635" s="894" t="s">
        <v>7677</v>
      </c>
      <c r="P1635" s="894" t="s">
        <v>7678</v>
      </c>
      <c r="Q1635" s="894" t="s">
        <v>1427</v>
      </c>
      <c r="R1635" s="894" t="s">
        <v>7509</v>
      </c>
      <c r="S1635" s="894" t="s">
        <v>779</v>
      </c>
      <c r="T1635" s="894" t="s">
        <v>780</v>
      </c>
      <c r="U1635" s="894" t="s">
        <v>781</v>
      </c>
      <c r="V1635" s="894" t="s">
        <v>951</v>
      </c>
      <c r="W1635" s="894" t="s">
        <v>7651</v>
      </c>
      <c r="X1635" s="894" t="s">
        <v>7679</v>
      </c>
      <c r="AA1635" s="894" t="s">
        <v>1093</v>
      </c>
    </row>
    <row r="1636" spans="1:27">
      <c r="A1636" s="894" t="s">
        <v>7682</v>
      </c>
      <c r="B1636" s="894" t="s">
        <v>7683</v>
      </c>
      <c r="C1636" s="894" t="s">
        <v>7684</v>
      </c>
      <c r="D1636" s="894" t="s">
        <v>6465</v>
      </c>
      <c r="E1636" s="351">
        <v>8504.27</v>
      </c>
      <c r="F1636" s="351">
        <v>7313.44</v>
      </c>
      <c r="G1636" s="351">
        <v>1190.83</v>
      </c>
      <c r="H1636" s="351">
        <v>0</v>
      </c>
      <c r="I1636" s="894" t="s">
        <v>7651</v>
      </c>
      <c r="J1636" s="894" t="s">
        <v>839</v>
      </c>
      <c r="K1636" s="894" t="s">
        <v>1357</v>
      </c>
      <c r="L1636" s="894" t="s">
        <v>1590</v>
      </c>
      <c r="M1636" s="894" t="s">
        <v>1591</v>
      </c>
      <c r="N1636" s="894" t="s">
        <v>4904</v>
      </c>
      <c r="O1636" s="894" t="s">
        <v>7685</v>
      </c>
      <c r="P1636" s="894" t="s">
        <v>7686</v>
      </c>
      <c r="Q1636" s="894" t="s">
        <v>7687</v>
      </c>
      <c r="R1636" s="894" t="s">
        <v>7509</v>
      </c>
      <c r="S1636" s="894" t="s">
        <v>779</v>
      </c>
      <c r="T1636" s="894" t="s">
        <v>780</v>
      </c>
      <c r="U1636" s="894" t="s">
        <v>781</v>
      </c>
      <c r="V1636" s="894" t="s">
        <v>951</v>
      </c>
      <c r="W1636" s="894" t="s">
        <v>7651</v>
      </c>
      <c r="X1636" s="894" t="s">
        <v>7688</v>
      </c>
      <c r="AA1636" s="894" t="s">
        <v>1359</v>
      </c>
    </row>
    <row r="1637" spans="1:27">
      <c r="A1637" s="894" t="s">
        <v>7689</v>
      </c>
      <c r="B1637" s="894" t="s">
        <v>7690</v>
      </c>
      <c r="C1637" s="894" t="s">
        <v>7684</v>
      </c>
      <c r="D1637" s="894" t="s">
        <v>6465</v>
      </c>
      <c r="E1637" s="351">
        <v>8504.28</v>
      </c>
      <c r="F1637" s="351">
        <v>7313.44</v>
      </c>
      <c r="G1637" s="351">
        <v>1190.84</v>
      </c>
      <c r="H1637" s="351">
        <v>0</v>
      </c>
      <c r="I1637" s="894" t="s">
        <v>7651</v>
      </c>
      <c r="J1637" s="894" t="s">
        <v>839</v>
      </c>
      <c r="K1637" s="894" t="s">
        <v>1357</v>
      </c>
      <c r="L1637" s="894" t="s">
        <v>1590</v>
      </c>
      <c r="M1637" s="894" t="s">
        <v>1591</v>
      </c>
      <c r="N1637" s="894" t="s">
        <v>4904</v>
      </c>
      <c r="O1637" s="894" t="s">
        <v>7685</v>
      </c>
      <c r="P1637" s="894" t="s">
        <v>7686</v>
      </c>
      <c r="Q1637" s="894" t="s">
        <v>7687</v>
      </c>
      <c r="R1637" s="894" t="s">
        <v>7509</v>
      </c>
      <c r="S1637" s="894" t="s">
        <v>779</v>
      </c>
      <c r="T1637" s="894" t="s">
        <v>780</v>
      </c>
      <c r="U1637" s="894" t="s">
        <v>781</v>
      </c>
      <c r="V1637" s="894" t="s">
        <v>951</v>
      </c>
      <c r="W1637" s="894" t="s">
        <v>7651</v>
      </c>
      <c r="X1637" s="894" t="s">
        <v>7688</v>
      </c>
      <c r="AA1637" s="894" t="s">
        <v>1359</v>
      </c>
    </row>
    <row r="1638" hidden="1" spans="1:27">
      <c r="A1638" s="894" t="s">
        <v>7691</v>
      </c>
      <c r="B1638" s="894" t="s">
        <v>7692</v>
      </c>
      <c r="C1638" s="894" t="s">
        <v>7693</v>
      </c>
      <c r="D1638" s="894" t="s">
        <v>7694</v>
      </c>
      <c r="E1638" s="351">
        <v>2819.53</v>
      </c>
      <c r="F1638" s="351">
        <v>2706.75</v>
      </c>
      <c r="G1638" s="351">
        <v>100</v>
      </c>
      <c r="H1638" s="351">
        <v>12.78</v>
      </c>
      <c r="I1638" s="894" t="s">
        <v>7695</v>
      </c>
      <c r="J1638" s="894" t="s">
        <v>773</v>
      </c>
      <c r="K1638" s="894" t="s">
        <v>774</v>
      </c>
      <c r="L1638" s="894" t="s">
        <v>5529</v>
      </c>
      <c r="M1638" s="894" t="s">
        <v>7696</v>
      </c>
      <c r="N1638" s="894" t="s">
        <v>7697</v>
      </c>
      <c r="O1638" s="894" t="s">
        <v>777</v>
      </c>
      <c r="P1638" s="894" t="s">
        <v>777</v>
      </c>
      <c r="Q1638" s="894" t="s">
        <v>7698</v>
      </c>
      <c r="R1638" s="894" t="s">
        <v>773</v>
      </c>
      <c r="S1638" s="894" t="s">
        <v>779</v>
      </c>
      <c r="T1638" s="894" t="s">
        <v>780</v>
      </c>
      <c r="U1638" s="894" t="s">
        <v>781</v>
      </c>
      <c r="V1638" s="894" t="s">
        <v>951</v>
      </c>
      <c r="W1638" s="894" t="s">
        <v>7695</v>
      </c>
      <c r="X1638" s="894" t="s">
        <v>5004</v>
      </c>
      <c r="AA1638" s="894" t="s">
        <v>784</v>
      </c>
    </row>
    <row r="1639" spans="1:27">
      <c r="A1639" s="894" t="s">
        <v>7699</v>
      </c>
      <c r="B1639" s="894" t="s">
        <v>7700</v>
      </c>
      <c r="C1639" s="894" t="s">
        <v>7701</v>
      </c>
      <c r="D1639" s="894" t="s">
        <v>7702</v>
      </c>
      <c r="E1639" s="351">
        <v>16495.73</v>
      </c>
      <c r="F1639" s="351">
        <v>14021.6</v>
      </c>
      <c r="G1639" s="351">
        <v>2474.13</v>
      </c>
      <c r="H1639" s="351">
        <v>0</v>
      </c>
      <c r="I1639" s="894" t="s">
        <v>7703</v>
      </c>
      <c r="J1639" s="894" t="s">
        <v>839</v>
      </c>
      <c r="K1639" s="894" t="s">
        <v>1357</v>
      </c>
      <c r="L1639" s="894" t="s">
        <v>1590</v>
      </c>
      <c r="M1639" s="894" t="s">
        <v>1591</v>
      </c>
      <c r="N1639" s="894" t="s">
        <v>7704</v>
      </c>
      <c r="O1639" s="894" t="s">
        <v>7705</v>
      </c>
      <c r="P1639" s="894" t="s">
        <v>7706</v>
      </c>
      <c r="Q1639" s="894" t="s">
        <v>7707</v>
      </c>
      <c r="R1639" s="894" t="s">
        <v>2256</v>
      </c>
      <c r="S1639" s="894" t="s">
        <v>779</v>
      </c>
      <c r="T1639" s="894" t="s">
        <v>780</v>
      </c>
      <c r="U1639" s="894" t="s">
        <v>781</v>
      </c>
      <c r="V1639" s="894" t="s">
        <v>951</v>
      </c>
      <c r="W1639" s="894" t="s">
        <v>7703</v>
      </c>
      <c r="X1639" s="894" t="s">
        <v>7708</v>
      </c>
      <c r="AA1639" s="894" t="s">
        <v>1359</v>
      </c>
    </row>
    <row r="1640" spans="1:27">
      <c r="A1640" s="894" t="s">
        <v>7709</v>
      </c>
      <c r="B1640" s="894" t="s">
        <v>7710</v>
      </c>
      <c r="C1640" s="894" t="s">
        <v>7711</v>
      </c>
      <c r="D1640" s="894" t="s">
        <v>7712</v>
      </c>
      <c r="E1640" s="351">
        <v>16666.67</v>
      </c>
      <c r="F1640" s="351">
        <v>14166.95</v>
      </c>
      <c r="G1640" s="351">
        <v>2499.72</v>
      </c>
      <c r="H1640" s="351">
        <v>0</v>
      </c>
      <c r="I1640" s="894" t="s">
        <v>7703</v>
      </c>
      <c r="J1640" s="894" t="s">
        <v>839</v>
      </c>
      <c r="K1640" s="894" t="s">
        <v>1357</v>
      </c>
      <c r="L1640" s="894" t="s">
        <v>1590</v>
      </c>
      <c r="M1640" s="894" t="s">
        <v>1591</v>
      </c>
      <c r="N1640" s="894" t="s">
        <v>7704</v>
      </c>
      <c r="O1640" s="894" t="s">
        <v>6192</v>
      </c>
      <c r="P1640" s="894" t="s">
        <v>6193</v>
      </c>
      <c r="Q1640" s="894" t="s">
        <v>6194</v>
      </c>
      <c r="R1640" s="894" t="s">
        <v>2256</v>
      </c>
      <c r="S1640" s="894" t="s">
        <v>779</v>
      </c>
      <c r="T1640" s="894" t="s">
        <v>780</v>
      </c>
      <c r="U1640" s="894" t="s">
        <v>781</v>
      </c>
      <c r="V1640" s="894" t="s">
        <v>951</v>
      </c>
      <c r="W1640" s="894" t="s">
        <v>7703</v>
      </c>
      <c r="X1640" s="894" t="s">
        <v>7708</v>
      </c>
      <c r="AA1640" s="894" t="s">
        <v>1359</v>
      </c>
    </row>
    <row r="1641" spans="1:27">
      <c r="A1641" s="894" t="s">
        <v>7713</v>
      </c>
      <c r="B1641" s="894" t="s">
        <v>7714</v>
      </c>
      <c r="C1641" s="894" t="s">
        <v>7715</v>
      </c>
      <c r="D1641" s="894" t="s">
        <v>7716</v>
      </c>
      <c r="E1641" s="351">
        <v>2564.1</v>
      </c>
      <c r="F1641" s="351">
        <v>2179.4</v>
      </c>
      <c r="G1641" s="351">
        <v>384.7</v>
      </c>
      <c r="H1641" s="351">
        <v>0</v>
      </c>
      <c r="I1641" s="894" t="s">
        <v>7703</v>
      </c>
      <c r="J1641" s="894" t="s">
        <v>839</v>
      </c>
      <c r="K1641" s="894" t="s">
        <v>1357</v>
      </c>
      <c r="L1641" s="894" t="s">
        <v>1590</v>
      </c>
      <c r="M1641" s="894" t="s">
        <v>1591</v>
      </c>
      <c r="N1641" s="894" t="s">
        <v>7704</v>
      </c>
      <c r="O1641" s="894" t="s">
        <v>2367</v>
      </c>
      <c r="P1641" s="894" t="s">
        <v>7717</v>
      </c>
      <c r="Q1641" s="894" t="s">
        <v>1725</v>
      </c>
      <c r="R1641" s="894" t="s">
        <v>2256</v>
      </c>
      <c r="S1641" s="894" t="s">
        <v>779</v>
      </c>
      <c r="T1641" s="894" t="s">
        <v>780</v>
      </c>
      <c r="U1641" s="894" t="s">
        <v>781</v>
      </c>
      <c r="V1641" s="894" t="s">
        <v>951</v>
      </c>
      <c r="W1641" s="894" t="s">
        <v>7703</v>
      </c>
      <c r="X1641" s="894" t="s">
        <v>7708</v>
      </c>
      <c r="AA1641" s="894" t="s">
        <v>1359</v>
      </c>
    </row>
    <row r="1642" spans="1:27">
      <c r="A1642" s="894" t="s">
        <v>7718</v>
      </c>
      <c r="B1642" s="894" t="s">
        <v>7719</v>
      </c>
      <c r="C1642" s="894" t="s">
        <v>1354</v>
      </c>
      <c r="D1642" s="894" t="s">
        <v>7720</v>
      </c>
      <c r="E1642" s="351">
        <v>8119.66</v>
      </c>
      <c r="F1642" s="351">
        <v>6902</v>
      </c>
      <c r="G1642" s="351">
        <v>1217.66</v>
      </c>
      <c r="H1642" s="351">
        <v>0</v>
      </c>
      <c r="I1642" s="894" t="s">
        <v>7703</v>
      </c>
      <c r="J1642" s="894" t="s">
        <v>839</v>
      </c>
      <c r="K1642" s="894" t="s">
        <v>1357</v>
      </c>
      <c r="L1642" s="894" t="s">
        <v>1590</v>
      </c>
      <c r="M1642" s="894" t="s">
        <v>1591</v>
      </c>
      <c r="N1642" s="894" t="s">
        <v>7704</v>
      </c>
      <c r="O1642" s="894" t="s">
        <v>6207</v>
      </c>
      <c r="P1642" s="894" t="s">
        <v>6208</v>
      </c>
      <c r="Q1642" s="894" t="s">
        <v>1334</v>
      </c>
      <c r="R1642" s="894" t="s">
        <v>2256</v>
      </c>
      <c r="S1642" s="894" t="s">
        <v>779</v>
      </c>
      <c r="T1642" s="894" t="s">
        <v>780</v>
      </c>
      <c r="U1642" s="894" t="s">
        <v>781</v>
      </c>
      <c r="V1642" s="894" t="s">
        <v>951</v>
      </c>
      <c r="W1642" s="894" t="s">
        <v>7703</v>
      </c>
      <c r="X1642" s="894" t="s">
        <v>7708</v>
      </c>
      <c r="AA1642" s="894" t="s">
        <v>1359</v>
      </c>
    </row>
    <row r="1643" spans="1:27">
      <c r="A1643" s="894" t="s">
        <v>7721</v>
      </c>
      <c r="B1643" s="894" t="s">
        <v>7722</v>
      </c>
      <c r="C1643" s="894" t="s">
        <v>5361</v>
      </c>
      <c r="D1643" s="894" t="s">
        <v>5362</v>
      </c>
      <c r="E1643" s="351">
        <v>10940.17</v>
      </c>
      <c r="F1643" s="351">
        <v>9299</v>
      </c>
      <c r="G1643" s="351">
        <v>1641.17</v>
      </c>
      <c r="H1643" s="351">
        <v>0</v>
      </c>
      <c r="I1643" s="894" t="s">
        <v>7703</v>
      </c>
      <c r="J1643" s="894" t="s">
        <v>839</v>
      </c>
      <c r="K1643" s="894" t="s">
        <v>901</v>
      </c>
      <c r="L1643" s="894" t="s">
        <v>874</v>
      </c>
      <c r="M1643" s="894" t="s">
        <v>5944</v>
      </c>
      <c r="N1643" s="894" t="s">
        <v>7195</v>
      </c>
      <c r="O1643" s="894" t="s">
        <v>1795</v>
      </c>
      <c r="P1643" s="894" t="s">
        <v>7514</v>
      </c>
      <c r="Q1643" s="894" t="s">
        <v>1035</v>
      </c>
      <c r="R1643" s="894" t="s">
        <v>2256</v>
      </c>
      <c r="S1643" s="894" t="s">
        <v>779</v>
      </c>
      <c r="T1643" s="894" t="s">
        <v>780</v>
      </c>
      <c r="U1643" s="894" t="s">
        <v>781</v>
      </c>
      <c r="V1643" s="894" t="s">
        <v>951</v>
      </c>
      <c r="W1643" s="894" t="s">
        <v>7703</v>
      </c>
      <c r="X1643" s="894" t="s">
        <v>7723</v>
      </c>
      <c r="AA1643" s="894" t="s">
        <v>904</v>
      </c>
    </row>
    <row r="1644" spans="1:27">
      <c r="A1644" s="894" t="s">
        <v>7724</v>
      </c>
      <c r="B1644" s="894" t="s">
        <v>7725</v>
      </c>
      <c r="C1644" s="894" t="s">
        <v>5361</v>
      </c>
      <c r="D1644" s="894" t="s">
        <v>5362</v>
      </c>
      <c r="E1644" s="351">
        <v>10940.17</v>
      </c>
      <c r="F1644" s="351">
        <v>9299</v>
      </c>
      <c r="G1644" s="351">
        <v>1641.17</v>
      </c>
      <c r="H1644" s="351">
        <v>0</v>
      </c>
      <c r="I1644" s="894" t="s">
        <v>7703</v>
      </c>
      <c r="J1644" s="894" t="s">
        <v>839</v>
      </c>
      <c r="K1644" s="894" t="s">
        <v>901</v>
      </c>
      <c r="L1644" s="894" t="s">
        <v>874</v>
      </c>
      <c r="M1644" s="894" t="s">
        <v>5944</v>
      </c>
      <c r="N1644" s="894" t="s">
        <v>7195</v>
      </c>
      <c r="O1644" s="894" t="s">
        <v>1795</v>
      </c>
      <c r="P1644" s="894" t="s">
        <v>7514</v>
      </c>
      <c r="Q1644" s="894" t="s">
        <v>1035</v>
      </c>
      <c r="R1644" s="894" t="s">
        <v>2256</v>
      </c>
      <c r="S1644" s="894" t="s">
        <v>779</v>
      </c>
      <c r="T1644" s="894" t="s">
        <v>780</v>
      </c>
      <c r="U1644" s="894" t="s">
        <v>781</v>
      </c>
      <c r="V1644" s="894" t="s">
        <v>951</v>
      </c>
      <c r="W1644" s="894" t="s">
        <v>7703</v>
      </c>
      <c r="X1644" s="894" t="s">
        <v>7723</v>
      </c>
      <c r="AA1644" s="894" t="s">
        <v>904</v>
      </c>
    </row>
    <row r="1645" spans="1:27">
      <c r="A1645" s="894" t="s">
        <v>7726</v>
      </c>
      <c r="B1645" s="894" t="s">
        <v>7727</v>
      </c>
      <c r="C1645" s="894" t="s">
        <v>7728</v>
      </c>
      <c r="D1645" s="894" t="s">
        <v>7729</v>
      </c>
      <c r="E1645" s="351">
        <v>7948.72</v>
      </c>
      <c r="F1645" s="351">
        <v>6756.65</v>
      </c>
      <c r="G1645" s="351">
        <v>1192.07</v>
      </c>
      <c r="H1645" s="351">
        <v>0</v>
      </c>
      <c r="I1645" s="894" t="s">
        <v>7703</v>
      </c>
      <c r="J1645" s="894" t="s">
        <v>839</v>
      </c>
      <c r="K1645" s="894" t="s">
        <v>901</v>
      </c>
      <c r="L1645" s="894" t="s">
        <v>874</v>
      </c>
      <c r="M1645" s="894" t="s">
        <v>7730</v>
      </c>
      <c r="N1645" s="894" t="s">
        <v>7731</v>
      </c>
      <c r="O1645" s="894" t="s">
        <v>7732</v>
      </c>
      <c r="P1645" s="894" t="s">
        <v>7733</v>
      </c>
      <c r="Q1645" s="894" t="s">
        <v>2286</v>
      </c>
      <c r="R1645" s="894" t="s">
        <v>2256</v>
      </c>
      <c r="S1645" s="894" t="s">
        <v>779</v>
      </c>
      <c r="T1645" s="894" t="s">
        <v>780</v>
      </c>
      <c r="U1645" s="894" t="s">
        <v>781</v>
      </c>
      <c r="V1645" s="894" t="s">
        <v>951</v>
      </c>
      <c r="W1645" s="894" t="s">
        <v>7703</v>
      </c>
      <c r="X1645" s="894" t="s">
        <v>7734</v>
      </c>
      <c r="AA1645" s="894" t="s">
        <v>904</v>
      </c>
    </row>
    <row r="1646" spans="1:27">
      <c r="A1646" s="894" t="s">
        <v>7735</v>
      </c>
      <c r="B1646" s="894" t="s">
        <v>7736</v>
      </c>
      <c r="C1646" s="894" t="s">
        <v>7728</v>
      </c>
      <c r="D1646" s="894" t="s">
        <v>7729</v>
      </c>
      <c r="E1646" s="351">
        <v>7948.72</v>
      </c>
      <c r="F1646" s="351">
        <v>6756.65</v>
      </c>
      <c r="G1646" s="351">
        <v>1192.07</v>
      </c>
      <c r="H1646" s="351">
        <v>0</v>
      </c>
      <c r="I1646" s="894" t="s">
        <v>7703</v>
      </c>
      <c r="J1646" s="894" t="s">
        <v>839</v>
      </c>
      <c r="K1646" s="894" t="s">
        <v>901</v>
      </c>
      <c r="L1646" s="894" t="s">
        <v>874</v>
      </c>
      <c r="M1646" s="894" t="s">
        <v>7730</v>
      </c>
      <c r="N1646" s="894" t="s">
        <v>7731</v>
      </c>
      <c r="O1646" s="894" t="s">
        <v>7732</v>
      </c>
      <c r="P1646" s="894" t="s">
        <v>7733</v>
      </c>
      <c r="Q1646" s="894" t="s">
        <v>2286</v>
      </c>
      <c r="R1646" s="894" t="s">
        <v>2256</v>
      </c>
      <c r="S1646" s="894" t="s">
        <v>779</v>
      </c>
      <c r="T1646" s="894" t="s">
        <v>780</v>
      </c>
      <c r="U1646" s="894" t="s">
        <v>781</v>
      </c>
      <c r="V1646" s="894" t="s">
        <v>951</v>
      </c>
      <c r="W1646" s="894" t="s">
        <v>7703</v>
      </c>
      <c r="X1646" s="894" t="s">
        <v>7734</v>
      </c>
      <c r="AA1646" s="894" t="s">
        <v>904</v>
      </c>
    </row>
    <row r="1647" spans="1:27">
      <c r="A1647" s="894" t="s">
        <v>7737</v>
      </c>
      <c r="B1647" s="894" t="s">
        <v>7738</v>
      </c>
      <c r="C1647" s="894" t="s">
        <v>1005</v>
      </c>
      <c r="D1647" s="894" t="s">
        <v>7739</v>
      </c>
      <c r="E1647" s="351">
        <v>3702.56</v>
      </c>
      <c r="F1647" s="351">
        <v>3147.55</v>
      </c>
      <c r="G1647" s="351">
        <v>555.01</v>
      </c>
      <c r="H1647" s="351">
        <v>0</v>
      </c>
      <c r="I1647" s="894" t="s">
        <v>7740</v>
      </c>
      <c r="J1647" s="894" t="s">
        <v>839</v>
      </c>
      <c r="K1647" s="894" t="s">
        <v>1025</v>
      </c>
      <c r="L1647" s="894" t="s">
        <v>958</v>
      </c>
      <c r="M1647" s="894" t="s">
        <v>6393</v>
      </c>
      <c r="N1647" s="894" t="s">
        <v>6036</v>
      </c>
      <c r="O1647" s="894" t="s">
        <v>7741</v>
      </c>
      <c r="P1647" s="894" t="s">
        <v>7742</v>
      </c>
      <c r="Q1647" s="894" t="s">
        <v>7743</v>
      </c>
      <c r="R1647" s="894" t="s">
        <v>2256</v>
      </c>
      <c r="S1647" s="894" t="s">
        <v>779</v>
      </c>
      <c r="T1647" s="894" t="s">
        <v>780</v>
      </c>
      <c r="U1647" s="894" t="s">
        <v>781</v>
      </c>
      <c r="V1647" s="894" t="s">
        <v>951</v>
      </c>
      <c r="W1647" s="894" t="s">
        <v>7740</v>
      </c>
      <c r="X1647" s="894" t="s">
        <v>7744</v>
      </c>
      <c r="AA1647" s="894" t="s">
        <v>1029</v>
      </c>
    </row>
    <row r="1648" spans="1:27">
      <c r="A1648" s="894" t="s">
        <v>7745</v>
      </c>
      <c r="B1648" s="894" t="s">
        <v>7746</v>
      </c>
      <c r="C1648" s="894" t="s">
        <v>3981</v>
      </c>
      <c r="D1648" s="894" t="s">
        <v>7355</v>
      </c>
      <c r="E1648" s="351">
        <v>4465.81</v>
      </c>
      <c r="F1648" s="351">
        <v>3796.1</v>
      </c>
      <c r="G1648" s="351">
        <v>669.71</v>
      </c>
      <c r="H1648" s="351">
        <v>0</v>
      </c>
      <c r="I1648" s="894" t="s">
        <v>7740</v>
      </c>
      <c r="J1648" s="894" t="s">
        <v>839</v>
      </c>
      <c r="K1648" s="894" t="s">
        <v>1025</v>
      </c>
      <c r="L1648" s="894" t="s">
        <v>958</v>
      </c>
      <c r="M1648" s="894" t="s">
        <v>6393</v>
      </c>
      <c r="N1648" s="894" t="s">
        <v>6036</v>
      </c>
      <c r="O1648" s="894" t="s">
        <v>7356</v>
      </c>
      <c r="P1648" s="894" t="s">
        <v>7357</v>
      </c>
      <c r="Q1648" s="894" t="s">
        <v>7358</v>
      </c>
      <c r="R1648" s="894" t="s">
        <v>2256</v>
      </c>
      <c r="S1648" s="894" t="s">
        <v>779</v>
      </c>
      <c r="T1648" s="894" t="s">
        <v>780</v>
      </c>
      <c r="U1648" s="894" t="s">
        <v>781</v>
      </c>
      <c r="V1648" s="894" t="s">
        <v>951</v>
      </c>
      <c r="W1648" s="894" t="s">
        <v>7740</v>
      </c>
      <c r="X1648" s="894" t="s">
        <v>7744</v>
      </c>
      <c r="AA1648" s="894" t="s">
        <v>1029</v>
      </c>
    </row>
    <row r="1649" spans="1:27">
      <c r="A1649" s="894" t="s">
        <v>7747</v>
      </c>
      <c r="B1649" s="894" t="s">
        <v>7748</v>
      </c>
      <c r="C1649" s="894" t="s">
        <v>3981</v>
      </c>
      <c r="D1649" s="894" t="s">
        <v>6332</v>
      </c>
      <c r="E1649" s="351">
        <v>7470.09</v>
      </c>
      <c r="F1649" s="351">
        <v>6349.5</v>
      </c>
      <c r="G1649" s="351">
        <v>1120.59</v>
      </c>
      <c r="H1649" s="351">
        <v>0</v>
      </c>
      <c r="I1649" s="894" t="s">
        <v>7740</v>
      </c>
      <c r="J1649" s="894" t="s">
        <v>839</v>
      </c>
      <c r="K1649" s="894" t="s">
        <v>1025</v>
      </c>
      <c r="L1649" s="894" t="s">
        <v>958</v>
      </c>
      <c r="M1649" s="894" t="s">
        <v>6393</v>
      </c>
      <c r="N1649" s="894" t="s">
        <v>6036</v>
      </c>
      <c r="O1649" s="894" t="s">
        <v>7749</v>
      </c>
      <c r="P1649" s="894" t="s">
        <v>7750</v>
      </c>
      <c r="Q1649" s="894" t="s">
        <v>7751</v>
      </c>
      <c r="R1649" s="894" t="s">
        <v>2256</v>
      </c>
      <c r="S1649" s="894" t="s">
        <v>779</v>
      </c>
      <c r="T1649" s="894" t="s">
        <v>780</v>
      </c>
      <c r="U1649" s="894" t="s">
        <v>781</v>
      </c>
      <c r="V1649" s="894" t="s">
        <v>951</v>
      </c>
      <c r="W1649" s="894" t="s">
        <v>7740</v>
      </c>
      <c r="X1649" s="894" t="s">
        <v>7744</v>
      </c>
      <c r="AA1649" s="894" t="s">
        <v>1029</v>
      </c>
    </row>
    <row r="1650" hidden="1" spans="1:27">
      <c r="A1650" s="894" t="s">
        <v>7752</v>
      </c>
      <c r="B1650" s="894" t="s">
        <v>7753</v>
      </c>
      <c r="C1650" s="894" t="s">
        <v>646</v>
      </c>
      <c r="D1650" s="894" t="s">
        <v>729</v>
      </c>
      <c r="E1650" s="351">
        <v>2034.19</v>
      </c>
      <c r="F1650" s="351">
        <v>1952.82</v>
      </c>
      <c r="G1650" s="351">
        <v>81.37</v>
      </c>
      <c r="H1650" s="351">
        <v>0</v>
      </c>
      <c r="I1650" s="894" t="s">
        <v>7740</v>
      </c>
      <c r="J1650" s="894" t="s">
        <v>773</v>
      </c>
      <c r="K1650" s="894" t="s">
        <v>646</v>
      </c>
      <c r="L1650" s="894" t="s">
        <v>2012</v>
      </c>
      <c r="M1650" s="894" t="s">
        <v>7754</v>
      </c>
      <c r="N1650" s="894" t="s">
        <v>4383</v>
      </c>
      <c r="O1650" s="894" t="s">
        <v>777</v>
      </c>
      <c r="P1650" s="894" t="s">
        <v>777</v>
      </c>
      <c r="Q1650" s="894" t="s">
        <v>7306</v>
      </c>
      <c r="R1650" s="894" t="s">
        <v>773</v>
      </c>
      <c r="S1650" s="894" t="s">
        <v>779</v>
      </c>
      <c r="T1650" s="894" t="s">
        <v>780</v>
      </c>
      <c r="U1650" s="894" t="s">
        <v>781</v>
      </c>
      <c r="V1650" s="894" t="s">
        <v>951</v>
      </c>
      <c r="W1650" s="894" t="s">
        <v>7740</v>
      </c>
      <c r="X1650" s="894" t="s">
        <v>7755</v>
      </c>
      <c r="AA1650" s="894" t="s">
        <v>917</v>
      </c>
    </row>
    <row r="1651" hidden="1" spans="1:27">
      <c r="A1651" s="894" t="s">
        <v>7756</v>
      </c>
      <c r="B1651" s="894" t="s">
        <v>7757</v>
      </c>
      <c r="C1651" s="894" t="s">
        <v>646</v>
      </c>
      <c r="D1651" s="894" t="s">
        <v>7296</v>
      </c>
      <c r="E1651" s="351">
        <v>1538.46</v>
      </c>
      <c r="F1651" s="351">
        <v>1476.92</v>
      </c>
      <c r="G1651" s="351">
        <v>61.54</v>
      </c>
      <c r="H1651" s="351">
        <v>0</v>
      </c>
      <c r="I1651" s="894" t="s">
        <v>7740</v>
      </c>
      <c r="J1651" s="894" t="s">
        <v>773</v>
      </c>
      <c r="K1651" s="894" t="s">
        <v>646</v>
      </c>
      <c r="L1651" s="894" t="s">
        <v>2012</v>
      </c>
      <c r="M1651" s="894" t="s">
        <v>7758</v>
      </c>
      <c r="N1651" s="894" t="s">
        <v>4383</v>
      </c>
      <c r="O1651" s="894" t="s">
        <v>777</v>
      </c>
      <c r="P1651" s="894" t="s">
        <v>777</v>
      </c>
      <c r="Q1651" s="894" t="s">
        <v>3087</v>
      </c>
      <c r="R1651" s="894" t="s">
        <v>773</v>
      </c>
      <c r="S1651" s="894" t="s">
        <v>779</v>
      </c>
      <c r="T1651" s="894" t="s">
        <v>780</v>
      </c>
      <c r="U1651" s="894" t="s">
        <v>781</v>
      </c>
      <c r="V1651" s="894" t="s">
        <v>951</v>
      </c>
      <c r="W1651" s="894" t="s">
        <v>7740</v>
      </c>
      <c r="X1651" s="894" t="s">
        <v>7755</v>
      </c>
      <c r="AA1651" s="894" t="s">
        <v>917</v>
      </c>
    </row>
    <row r="1652" hidden="1" spans="1:27">
      <c r="A1652" s="894" t="s">
        <v>7759</v>
      </c>
      <c r="B1652" s="894" t="s">
        <v>7760</v>
      </c>
      <c r="C1652" s="894" t="s">
        <v>7761</v>
      </c>
      <c r="D1652" s="894" t="s">
        <v>7762</v>
      </c>
      <c r="E1652" s="351">
        <v>4188.03</v>
      </c>
      <c r="F1652" s="351">
        <v>4020.51</v>
      </c>
      <c r="G1652" s="351">
        <v>100</v>
      </c>
      <c r="H1652" s="351">
        <v>67.52</v>
      </c>
      <c r="I1652" s="894" t="s">
        <v>7740</v>
      </c>
      <c r="J1652" s="894" t="s">
        <v>773</v>
      </c>
      <c r="K1652" s="894" t="s">
        <v>631</v>
      </c>
      <c r="L1652" s="894" t="s">
        <v>958</v>
      </c>
      <c r="M1652" s="894" t="s">
        <v>7763</v>
      </c>
      <c r="N1652" s="894" t="s">
        <v>5494</v>
      </c>
      <c r="O1652" s="894" t="s">
        <v>777</v>
      </c>
      <c r="P1652" s="894" t="s">
        <v>777</v>
      </c>
      <c r="Q1652" s="894" t="s">
        <v>1568</v>
      </c>
      <c r="R1652" s="894" t="s">
        <v>773</v>
      </c>
      <c r="S1652" s="894" t="s">
        <v>779</v>
      </c>
      <c r="T1652" s="894" t="s">
        <v>780</v>
      </c>
      <c r="U1652" s="894" t="s">
        <v>781</v>
      </c>
      <c r="V1652" s="894" t="s">
        <v>951</v>
      </c>
      <c r="W1652" s="894" t="s">
        <v>7740</v>
      </c>
      <c r="X1652" s="894" t="s">
        <v>7755</v>
      </c>
      <c r="AA1652" s="894" t="s">
        <v>967</v>
      </c>
    </row>
    <row r="1653" hidden="1" spans="1:27">
      <c r="A1653" s="894" t="s">
        <v>7764</v>
      </c>
      <c r="B1653" s="894" t="s">
        <v>7765</v>
      </c>
      <c r="C1653" s="894" t="s">
        <v>7766</v>
      </c>
      <c r="D1653" s="894" t="s">
        <v>7767</v>
      </c>
      <c r="E1653" s="351">
        <v>3290.6</v>
      </c>
      <c r="F1653" s="351">
        <v>3158.98</v>
      </c>
      <c r="G1653" s="351">
        <v>131.62</v>
      </c>
      <c r="H1653" s="351">
        <v>0</v>
      </c>
      <c r="I1653" s="894" t="s">
        <v>7740</v>
      </c>
      <c r="J1653" s="894" t="s">
        <v>773</v>
      </c>
      <c r="K1653" s="894" t="s">
        <v>774</v>
      </c>
      <c r="L1653" s="894" t="s">
        <v>1933</v>
      </c>
      <c r="M1653" s="894" t="s">
        <v>7768</v>
      </c>
      <c r="N1653" s="894" t="s">
        <v>4383</v>
      </c>
      <c r="O1653" s="894" t="s">
        <v>777</v>
      </c>
      <c r="P1653" s="894" t="s">
        <v>777</v>
      </c>
      <c r="Q1653" s="894" t="s">
        <v>3280</v>
      </c>
      <c r="R1653" s="894" t="s">
        <v>773</v>
      </c>
      <c r="S1653" s="894" t="s">
        <v>779</v>
      </c>
      <c r="T1653" s="894" t="s">
        <v>780</v>
      </c>
      <c r="U1653" s="894" t="s">
        <v>781</v>
      </c>
      <c r="V1653" s="894" t="s">
        <v>951</v>
      </c>
      <c r="W1653" s="894" t="s">
        <v>7740</v>
      </c>
      <c r="X1653" s="894" t="s">
        <v>7755</v>
      </c>
      <c r="AA1653" s="894" t="s">
        <v>784</v>
      </c>
    </row>
    <row r="1654" hidden="1" spans="1:27">
      <c r="A1654" s="894" t="s">
        <v>7769</v>
      </c>
      <c r="B1654" s="894" t="s">
        <v>7770</v>
      </c>
      <c r="C1654" s="894" t="s">
        <v>7771</v>
      </c>
      <c r="D1654" s="894" t="s">
        <v>7772</v>
      </c>
      <c r="E1654" s="351">
        <v>1452.99</v>
      </c>
      <c r="F1654" s="351">
        <v>1394.87</v>
      </c>
      <c r="G1654" s="351">
        <v>58.12</v>
      </c>
      <c r="H1654" s="351">
        <v>0</v>
      </c>
      <c r="I1654" s="894" t="s">
        <v>7740</v>
      </c>
      <c r="J1654" s="894" t="s">
        <v>773</v>
      </c>
      <c r="K1654" s="894" t="s">
        <v>774</v>
      </c>
      <c r="L1654" s="894" t="s">
        <v>1933</v>
      </c>
      <c r="M1654" s="894" t="s">
        <v>7768</v>
      </c>
      <c r="N1654" s="894" t="s">
        <v>5494</v>
      </c>
      <c r="O1654" s="894" t="s">
        <v>777</v>
      </c>
      <c r="P1654" s="894" t="s">
        <v>777</v>
      </c>
      <c r="Q1654" s="894" t="s">
        <v>1547</v>
      </c>
      <c r="R1654" s="894" t="s">
        <v>773</v>
      </c>
      <c r="S1654" s="894" t="s">
        <v>779</v>
      </c>
      <c r="T1654" s="894" t="s">
        <v>780</v>
      </c>
      <c r="U1654" s="894" t="s">
        <v>781</v>
      </c>
      <c r="V1654" s="894" t="s">
        <v>951</v>
      </c>
      <c r="W1654" s="894" t="s">
        <v>7740</v>
      </c>
      <c r="X1654" s="894" t="s">
        <v>7755</v>
      </c>
      <c r="AA1654" s="894" t="s">
        <v>784</v>
      </c>
    </row>
    <row r="1655" hidden="1" spans="1:27">
      <c r="A1655" s="894" t="s">
        <v>7773</v>
      </c>
      <c r="B1655" s="894" t="s">
        <v>7774</v>
      </c>
      <c r="C1655" s="894" t="s">
        <v>7775</v>
      </c>
      <c r="D1655" s="894" t="s">
        <v>7776</v>
      </c>
      <c r="E1655" s="351">
        <v>3846.15</v>
      </c>
      <c r="F1655" s="351">
        <v>3692.3</v>
      </c>
      <c r="G1655" s="351">
        <v>0</v>
      </c>
      <c r="H1655" s="351">
        <v>153.85</v>
      </c>
      <c r="I1655" s="894" t="s">
        <v>7740</v>
      </c>
      <c r="J1655" s="894" t="s">
        <v>773</v>
      </c>
      <c r="K1655" s="894" t="s">
        <v>774</v>
      </c>
      <c r="L1655" s="894" t="s">
        <v>958</v>
      </c>
      <c r="M1655" s="894" t="s">
        <v>7777</v>
      </c>
      <c r="N1655" s="894" t="s">
        <v>5494</v>
      </c>
      <c r="O1655" s="894" t="s">
        <v>777</v>
      </c>
      <c r="P1655" s="894" t="s">
        <v>777</v>
      </c>
      <c r="Q1655" s="894" t="s">
        <v>1173</v>
      </c>
      <c r="R1655" s="894" t="s">
        <v>773</v>
      </c>
      <c r="S1655" s="894" t="s">
        <v>779</v>
      </c>
      <c r="T1655" s="894" t="s">
        <v>780</v>
      </c>
      <c r="U1655" s="894" t="s">
        <v>781</v>
      </c>
      <c r="V1655" s="894" t="s">
        <v>951</v>
      </c>
      <c r="W1655" s="894" t="s">
        <v>7740</v>
      </c>
      <c r="X1655" s="894" t="s">
        <v>7755</v>
      </c>
      <c r="AA1655" s="894" t="s">
        <v>784</v>
      </c>
    </row>
    <row r="1656" spans="1:27">
      <c r="A1656" s="894" t="s">
        <v>7778</v>
      </c>
      <c r="B1656" s="894" t="s">
        <v>7779</v>
      </c>
      <c r="C1656" s="894" t="s">
        <v>7780</v>
      </c>
      <c r="D1656" s="894" t="s">
        <v>2606</v>
      </c>
      <c r="E1656" s="351">
        <v>5940.17</v>
      </c>
      <c r="F1656" s="351">
        <v>5049</v>
      </c>
      <c r="G1656" s="351">
        <v>891.17</v>
      </c>
      <c r="H1656" s="351">
        <v>0</v>
      </c>
      <c r="I1656" s="894" t="s">
        <v>7740</v>
      </c>
      <c r="J1656" s="894" t="s">
        <v>839</v>
      </c>
      <c r="K1656" s="894" t="s">
        <v>1114</v>
      </c>
      <c r="L1656" s="894" t="s">
        <v>958</v>
      </c>
      <c r="M1656" s="894" t="s">
        <v>7781</v>
      </c>
      <c r="N1656" s="894" t="s">
        <v>5977</v>
      </c>
      <c r="O1656" s="894" t="s">
        <v>7782</v>
      </c>
      <c r="P1656" s="894" t="s">
        <v>7783</v>
      </c>
      <c r="Q1656" s="894" t="s">
        <v>7784</v>
      </c>
      <c r="R1656" s="894" t="s">
        <v>2256</v>
      </c>
      <c r="S1656" s="894" t="s">
        <v>779</v>
      </c>
      <c r="T1656" s="894" t="s">
        <v>780</v>
      </c>
      <c r="U1656" s="894" t="s">
        <v>781</v>
      </c>
      <c r="V1656" s="894" t="s">
        <v>951</v>
      </c>
      <c r="W1656" s="894" t="s">
        <v>7740</v>
      </c>
      <c r="X1656" s="894" t="s">
        <v>6366</v>
      </c>
      <c r="AA1656" s="894" t="s">
        <v>1116</v>
      </c>
    </row>
    <row r="1657" spans="1:27">
      <c r="A1657" s="894" t="s">
        <v>7785</v>
      </c>
      <c r="B1657" s="894" t="s">
        <v>7786</v>
      </c>
      <c r="C1657" s="894" t="s">
        <v>3176</v>
      </c>
      <c r="D1657" s="894" t="s">
        <v>7787</v>
      </c>
      <c r="E1657" s="351">
        <v>2196.58</v>
      </c>
      <c r="F1657" s="351">
        <v>1867.45</v>
      </c>
      <c r="G1657" s="351">
        <v>329.13</v>
      </c>
      <c r="H1657" s="351">
        <v>0</v>
      </c>
      <c r="I1657" s="894" t="s">
        <v>7740</v>
      </c>
      <c r="J1657" s="894" t="s">
        <v>839</v>
      </c>
      <c r="K1657" s="894" t="s">
        <v>1114</v>
      </c>
      <c r="L1657" s="894" t="s">
        <v>958</v>
      </c>
      <c r="M1657" s="894" t="s">
        <v>7781</v>
      </c>
      <c r="N1657" s="894" t="s">
        <v>5977</v>
      </c>
      <c r="O1657" s="894" t="s">
        <v>7788</v>
      </c>
      <c r="P1657" s="894" t="s">
        <v>7789</v>
      </c>
      <c r="Q1657" s="894" t="s">
        <v>7790</v>
      </c>
      <c r="R1657" s="894" t="s">
        <v>2256</v>
      </c>
      <c r="S1657" s="894" t="s">
        <v>779</v>
      </c>
      <c r="T1657" s="894" t="s">
        <v>780</v>
      </c>
      <c r="U1657" s="894" t="s">
        <v>781</v>
      </c>
      <c r="V1657" s="894" t="s">
        <v>951</v>
      </c>
      <c r="W1657" s="894" t="s">
        <v>7740</v>
      </c>
      <c r="X1657" s="894" t="s">
        <v>6366</v>
      </c>
      <c r="AA1657" s="894" t="s">
        <v>1116</v>
      </c>
    </row>
    <row r="1658" spans="1:27">
      <c r="A1658" s="894" t="s">
        <v>7791</v>
      </c>
      <c r="B1658" s="894" t="s">
        <v>7792</v>
      </c>
      <c r="C1658" s="894" t="s">
        <v>3176</v>
      </c>
      <c r="D1658" s="894" t="s">
        <v>7793</v>
      </c>
      <c r="E1658" s="351">
        <v>2435.9</v>
      </c>
      <c r="F1658" s="351">
        <v>2070.6</v>
      </c>
      <c r="G1658" s="351">
        <v>365.3</v>
      </c>
      <c r="H1658" s="351">
        <v>0</v>
      </c>
      <c r="I1658" s="894" t="s">
        <v>7740</v>
      </c>
      <c r="J1658" s="894" t="s">
        <v>839</v>
      </c>
      <c r="K1658" s="894" t="s">
        <v>1114</v>
      </c>
      <c r="L1658" s="894" t="s">
        <v>958</v>
      </c>
      <c r="M1658" s="894" t="s">
        <v>7781</v>
      </c>
      <c r="N1658" s="894" t="s">
        <v>5977</v>
      </c>
      <c r="O1658" s="894" t="s">
        <v>7794</v>
      </c>
      <c r="P1658" s="894" t="s">
        <v>7795</v>
      </c>
      <c r="Q1658" s="894" t="s">
        <v>7796</v>
      </c>
      <c r="R1658" s="894" t="s">
        <v>2256</v>
      </c>
      <c r="S1658" s="894" t="s">
        <v>779</v>
      </c>
      <c r="T1658" s="894" t="s">
        <v>780</v>
      </c>
      <c r="U1658" s="894" t="s">
        <v>781</v>
      </c>
      <c r="V1658" s="894" t="s">
        <v>951</v>
      </c>
      <c r="W1658" s="894" t="s">
        <v>7740</v>
      </c>
      <c r="X1658" s="894" t="s">
        <v>6366</v>
      </c>
      <c r="AA1658" s="894" t="s">
        <v>1116</v>
      </c>
    </row>
    <row r="1659" spans="1:27">
      <c r="A1659" s="894" t="s">
        <v>7797</v>
      </c>
      <c r="B1659" s="894" t="s">
        <v>7798</v>
      </c>
      <c r="C1659" s="894" t="s">
        <v>3176</v>
      </c>
      <c r="D1659" s="894" t="s">
        <v>7799</v>
      </c>
      <c r="E1659" s="351">
        <v>2008.55</v>
      </c>
      <c r="F1659" s="351">
        <v>1707.65</v>
      </c>
      <c r="G1659" s="351">
        <v>300.9</v>
      </c>
      <c r="H1659" s="351">
        <v>0</v>
      </c>
      <c r="I1659" s="894" t="s">
        <v>7740</v>
      </c>
      <c r="J1659" s="894" t="s">
        <v>839</v>
      </c>
      <c r="K1659" s="894" t="s">
        <v>1114</v>
      </c>
      <c r="L1659" s="894" t="s">
        <v>958</v>
      </c>
      <c r="M1659" s="894" t="s">
        <v>7781</v>
      </c>
      <c r="N1659" s="894" t="s">
        <v>5977</v>
      </c>
      <c r="O1659" s="894" t="s">
        <v>7800</v>
      </c>
      <c r="P1659" s="894" t="s">
        <v>7801</v>
      </c>
      <c r="Q1659" s="894" t="s">
        <v>7802</v>
      </c>
      <c r="R1659" s="894" t="s">
        <v>2256</v>
      </c>
      <c r="S1659" s="894" t="s">
        <v>779</v>
      </c>
      <c r="T1659" s="894" t="s">
        <v>780</v>
      </c>
      <c r="U1659" s="894" t="s">
        <v>781</v>
      </c>
      <c r="V1659" s="894" t="s">
        <v>951</v>
      </c>
      <c r="W1659" s="894" t="s">
        <v>7740</v>
      </c>
      <c r="X1659" s="894" t="s">
        <v>6366</v>
      </c>
      <c r="AA1659" s="894" t="s">
        <v>1116</v>
      </c>
    </row>
    <row r="1660" spans="1:27">
      <c r="A1660" s="894" t="s">
        <v>7803</v>
      </c>
      <c r="B1660" s="894" t="s">
        <v>7804</v>
      </c>
      <c r="C1660" s="894" t="s">
        <v>3176</v>
      </c>
      <c r="D1660" s="894" t="s">
        <v>7805</v>
      </c>
      <c r="E1660" s="351">
        <v>2000</v>
      </c>
      <c r="F1660" s="351">
        <v>1700</v>
      </c>
      <c r="G1660" s="351">
        <v>300</v>
      </c>
      <c r="H1660" s="351">
        <v>0</v>
      </c>
      <c r="I1660" s="894" t="s">
        <v>7740</v>
      </c>
      <c r="J1660" s="894" t="s">
        <v>839</v>
      </c>
      <c r="K1660" s="894" t="s">
        <v>1114</v>
      </c>
      <c r="L1660" s="894" t="s">
        <v>958</v>
      </c>
      <c r="M1660" s="894" t="s">
        <v>7781</v>
      </c>
      <c r="N1660" s="894" t="s">
        <v>5977</v>
      </c>
      <c r="O1660" s="894" t="s">
        <v>7806</v>
      </c>
      <c r="P1660" s="894" t="s">
        <v>7807</v>
      </c>
      <c r="Q1660" s="894" t="s">
        <v>3546</v>
      </c>
      <c r="R1660" s="894" t="s">
        <v>2256</v>
      </c>
      <c r="S1660" s="894" t="s">
        <v>779</v>
      </c>
      <c r="T1660" s="894" t="s">
        <v>780</v>
      </c>
      <c r="U1660" s="894" t="s">
        <v>781</v>
      </c>
      <c r="V1660" s="894" t="s">
        <v>951</v>
      </c>
      <c r="W1660" s="894" t="s">
        <v>7740</v>
      </c>
      <c r="X1660" s="894" t="s">
        <v>6366</v>
      </c>
      <c r="AA1660" s="894" t="s">
        <v>1116</v>
      </c>
    </row>
    <row r="1661" spans="1:27">
      <c r="A1661" s="894" t="s">
        <v>7808</v>
      </c>
      <c r="B1661" s="894" t="s">
        <v>7809</v>
      </c>
      <c r="C1661" s="894" t="s">
        <v>3176</v>
      </c>
      <c r="D1661" s="894" t="s">
        <v>7810</v>
      </c>
      <c r="E1661" s="351">
        <v>1918.8</v>
      </c>
      <c r="F1661" s="351">
        <v>1631.15</v>
      </c>
      <c r="G1661" s="351">
        <v>287.65</v>
      </c>
      <c r="H1661" s="351">
        <v>0</v>
      </c>
      <c r="I1661" s="894" t="s">
        <v>7740</v>
      </c>
      <c r="J1661" s="894" t="s">
        <v>839</v>
      </c>
      <c r="K1661" s="894" t="s">
        <v>1114</v>
      </c>
      <c r="L1661" s="894" t="s">
        <v>958</v>
      </c>
      <c r="M1661" s="894" t="s">
        <v>7781</v>
      </c>
      <c r="N1661" s="894" t="s">
        <v>5977</v>
      </c>
      <c r="O1661" s="894" t="s">
        <v>7811</v>
      </c>
      <c r="P1661" s="894" t="s">
        <v>7812</v>
      </c>
      <c r="Q1661" s="894" t="s">
        <v>7813</v>
      </c>
      <c r="R1661" s="894" t="s">
        <v>2256</v>
      </c>
      <c r="S1661" s="894" t="s">
        <v>779</v>
      </c>
      <c r="T1661" s="894" t="s">
        <v>780</v>
      </c>
      <c r="U1661" s="894" t="s">
        <v>781</v>
      </c>
      <c r="V1661" s="894" t="s">
        <v>951</v>
      </c>
      <c r="W1661" s="894" t="s">
        <v>7740</v>
      </c>
      <c r="X1661" s="894" t="s">
        <v>6366</v>
      </c>
      <c r="AA1661" s="894" t="s">
        <v>1116</v>
      </c>
    </row>
    <row r="1662" spans="1:27">
      <c r="A1662" s="894" t="s">
        <v>7814</v>
      </c>
      <c r="B1662" s="894" t="s">
        <v>7815</v>
      </c>
      <c r="C1662" s="894" t="s">
        <v>7816</v>
      </c>
      <c r="D1662" s="894" t="s">
        <v>4981</v>
      </c>
      <c r="E1662" s="351">
        <v>326495.74</v>
      </c>
      <c r="F1662" s="351">
        <v>274256.64</v>
      </c>
      <c r="G1662" s="351">
        <v>52239.1</v>
      </c>
      <c r="H1662" s="351">
        <v>0</v>
      </c>
      <c r="I1662" s="894" t="s">
        <v>7817</v>
      </c>
      <c r="J1662" s="894" t="s">
        <v>839</v>
      </c>
      <c r="K1662" s="894" t="s">
        <v>840</v>
      </c>
      <c r="L1662" s="894" t="s">
        <v>841</v>
      </c>
      <c r="M1662" s="894" t="s">
        <v>7818</v>
      </c>
      <c r="N1662" s="894" t="s">
        <v>4984</v>
      </c>
      <c r="O1662" s="894" t="s">
        <v>7819</v>
      </c>
      <c r="P1662" s="894" t="s">
        <v>7820</v>
      </c>
      <c r="Q1662" s="894" t="s">
        <v>7821</v>
      </c>
      <c r="R1662" s="894" t="s">
        <v>1241</v>
      </c>
      <c r="S1662" s="894" t="s">
        <v>779</v>
      </c>
      <c r="T1662" s="894" t="s">
        <v>780</v>
      </c>
      <c r="U1662" s="894" t="s">
        <v>781</v>
      </c>
      <c r="V1662" s="894" t="s">
        <v>951</v>
      </c>
      <c r="W1662" s="894" t="s">
        <v>7817</v>
      </c>
      <c r="X1662" s="894" t="s">
        <v>7822</v>
      </c>
      <c r="AA1662" s="894" t="s">
        <v>844</v>
      </c>
    </row>
    <row r="1663" spans="1:27">
      <c r="A1663" s="894" t="s">
        <v>7823</v>
      </c>
      <c r="B1663" s="894" t="s">
        <v>7824</v>
      </c>
      <c r="C1663" s="894" t="s">
        <v>7825</v>
      </c>
      <c r="D1663" s="894" t="s">
        <v>7826</v>
      </c>
      <c r="E1663" s="351">
        <v>4957.26</v>
      </c>
      <c r="F1663" s="351">
        <v>4163.88</v>
      </c>
      <c r="G1663" s="351">
        <v>793.38</v>
      </c>
      <c r="H1663" s="351">
        <v>0</v>
      </c>
      <c r="I1663" s="894" t="s">
        <v>7817</v>
      </c>
      <c r="J1663" s="894" t="s">
        <v>839</v>
      </c>
      <c r="K1663" s="894" t="s">
        <v>1025</v>
      </c>
      <c r="L1663" s="894" t="s">
        <v>958</v>
      </c>
      <c r="M1663" s="894" t="s">
        <v>7827</v>
      </c>
      <c r="N1663" s="894" t="s">
        <v>7828</v>
      </c>
      <c r="O1663" s="894" t="s">
        <v>7829</v>
      </c>
      <c r="P1663" s="894" t="s">
        <v>7830</v>
      </c>
      <c r="Q1663" s="894" t="s">
        <v>1919</v>
      </c>
      <c r="R1663" s="894" t="s">
        <v>1241</v>
      </c>
      <c r="S1663" s="894" t="s">
        <v>779</v>
      </c>
      <c r="T1663" s="894" t="s">
        <v>780</v>
      </c>
      <c r="U1663" s="894" t="s">
        <v>781</v>
      </c>
      <c r="V1663" s="894" t="s">
        <v>951</v>
      </c>
      <c r="W1663" s="894" t="s">
        <v>7817</v>
      </c>
      <c r="X1663" s="894" t="s">
        <v>7831</v>
      </c>
      <c r="AA1663" s="894" t="s">
        <v>1029</v>
      </c>
    </row>
    <row r="1664" spans="1:27">
      <c r="A1664" s="894" t="s">
        <v>7832</v>
      </c>
      <c r="B1664" s="894" t="s">
        <v>7833</v>
      </c>
      <c r="C1664" s="894" t="s">
        <v>6001</v>
      </c>
      <c r="D1664" s="894" t="s">
        <v>7834</v>
      </c>
      <c r="E1664" s="351">
        <v>8376.07</v>
      </c>
      <c r="F1664" s="351">
        <v>7035.84</v>
      </c>
      <c r="G1664" s="351">
        <v>1340.23</v>
      </c>
      <c r="H1664" s="351">
        <v>0</v>
      </c>
      <c r="I1664" s="894" t="s">
        <v>7817</v>
      </c>
      <c r="J1664" s="894" t="s">
        <v>839</v>
      </c>
      <c r="K1664" s="894" t="s">
        <v>1025</v>
      </c>
      <c r="L1664" s="894" t="s">
        <v>958</v>
      </c>
      <c r="M1664" s="894" t="s">
        <v>7827</v>
      </c>
      <c r="N1664" s="894" t="s">
        <v>7828</v>
      </c>
      <c r="O1664" s="894" t="s">
        <v>2419</v>
      </c>
      <c r="P1664" s="894" t="s">
        <v>7835</v>
      </c>
      <c r="Q1664" s="894" t="s">
        <v>2410</v>
      </c>
      <c r="R1664" s="894" t="s">
        <v>1241</v>
      </c>
      <c r="S1664" s="894" t="s">
        <v>779</v>
      </c>
      <c r="T1664" s="894" t="s">
        <v>780</v>
      </c>
      <c r="U1664" s="894" t="s">
        <v>781</v>
      </c>
      <c r="V1664" s="894" t="s">
        <v>951</v>
      </c>
      <c r="W1664" s="894" t="s">
        <v>7817</v>
      </c>
      <c r="X1664" s="894" t="s">
        <v>7831</v>
      </c>
      <c r="AA1664" s="894" t="s">
        <v>1029</v>
      </c>
    </row>
    <row r="1665" spans="1:27">
      <c r="A1665" s="894" t="s">
        <v>7836</v>
      </c>
      <c r="B1665" s="894" t="s">
        <v>7837</v>
      </c>
      <c r="C1665" s="894" t="s">
        <v>7838</v>
      </c>
      <c r="D1665" s="894" t="s">
        <v>7839</v>
      </c>
      <c r="E1665" s="351">
        <v>2051.28</v>
      </c>
      <c r="F1665" s="351">
        <v>1722.84</v>
      </c>
      <c r="G1665" s="351">
        <v>328.44</v>
      </c>
      <c r="H1665" s="351">
        <v>0</v>
      </c>
      <c r="I1665" s="894" t="s">
        <v>7817</v>
      </c>
      <c r="J1665" s="894" t="s">
        <v>839</v>
      </c>
      <c r="K1665" s="894" t="s">
        <v>1025</v>
      </c>
      <c r="L1665" s="894" t="s">
        <v>958</v>
      </c>
      <c r="M1665" s="894" t="s">
        <v>7827</v>
      </c>
      <c r="N1665" s="894" t="s">
        <v>7828</v>
      </c>
      <c r="O1665" s="894" t="s">
        <v>7015</v>
      </c>
      <c r="P1665" s="894" t="s">
        <v>7016</v>
      </c>
      <c r="Q1665" s="894" t="s">
        <v>4070</v>
      </c>
      <c r="R1665" s="894" t="s">
        <v>1241</v>
      </c>
      <c r="S1665" s="894" t="s">
        <v>779</v>
      </c>
      <c r="T1665" s="894" t="s">
        <v>780</v>
      </c>
      <c r="U1665" s="894" t="s">
        <v>781</v>
      </c>
      <c r="V1665" s="894" t="s">
        <v>951</v>
      </c>
      <c r="W1665" s="894" t="s">
        <v>7817</v>
      </c>
      <c r="X1665" s="894" t="s">
        <v>7831</v>
      </c>
      <c r="AA1665" s="894" t="s">
        <v>1029</v>
      </c>
    </row>
    <row r="1666" spans="1:27">
      <c r="A1666" s="894" t="s">
        <v>7840</v>
      </c>
      <c r="B1666" s="894" t="s">
        <v>7841</v>
      </c>
      <c r="C1666" s="894" t="s">
        <v>7842</v>
      </c>
      <c r="D1666" s="894" t="s">
        <v>7843</v>
      </c>
      <c r="E1666" s="351">
        <v>940.17</v>
      </c>
      <c r="F1666" s="351">
        <v>789.6</v>
      </c>
      <c r="G1666" s="351">
        <v>150.57</v>
      </c>
      <c r="H1666" s="351">
        <v>0</v>
      </c>
      <c r="I1666" s="894" t="s">
        <v>7817</v>
      </c>
      <c r="J1666" s="894" t="s">
        <v>839</v>
      </c>
      <c r="K1666" s="894" t="s">
        <v>1025</v>
      </c>
      <c r="L1666" s="894" t="s">
        <v>958</v>
      </c>
      <c r="M1666" s="894" t="s">
        <v>7827</v>
      </c>
      <c r="N1666" s="894" t="s">
        <v>7828</v>
      </c>
      <c r="O1666" s="894" t="s">
        <v>7844</v>
      </c>
      <c r="P1666" s="894" t="s">
        <v>7845</v>
      </c>
      <c r="Q1666" s="894" t="s">
        <v>2879</v>
      </c>
      <c r="R1666" s="894" t="s">
        <v>1241</v>
      </c>
      <c r="S1666" s="894" t="s">
        <v>779</v>
      </c>
      <c r="T1666" s="894" t="s">
        <v>780</v>
      </c>
      <c r="U1666" s="894" t="s">
        <v>781</v>
      </c>
      <c r="V1666" s="894" t="s">
        <v>951</v>
      </c>
      <c r="W1666" s="894" t="s">
        <v>7817</v>
      </c>
      <c r="X1666" s="894" t="s">
        <v>7831</v>
      </c>
      <c r="AA1666" s="894" t="s">
        <v>1029</v>
      </c>
    </row>
    <row r="1667" spans="1:27">
      <c r="A1667" s="894" t="s">
        <v>7846</v>
      </c>
      <c r="B1667" s="894" t="s">
        <v>7847</v>
      </c>
      <c r="C1667" s="894" t="s">
        <v>7848</v>
      </c>
      <c r="D1667" s="894" t="s">
        <v>7849</v>
      </c>
      <c r="E1667" s="351">
        <v>1623.93</v>
      </c>
      <c r="F1667" s="351">
        <v>1364.16</v>
      </c>
      <c r="G1667" s="351">
        <v>259.77</v>
      </c>
      <c r="H1667" s="351">
        <v>0</v>
      </c>
      <c r="I1667" s="894" t="s">
        <v>7817</v>
      </c>
      <c r="J1667" s="894" t="s">
        <v>839</v>
      </c>
      <c r="K1667" s="894" t="s">
        <v>1025</v>
      </c>
      <c r="L1667" s="894" t="s">
        <v>958</v>
      </c>
      <c r="M1667" s="894" t="s">
        <v>6393</v>
      </c>
      <c r="N1667" s="894" t="s">
        <v>7828</v>
      </c>
      <c r="O1667" s="894" t="s">
        <v>7850</v>
      </c>
      <c r="P1667" s="894" t="s">
        <v>7851</v>
      </c>
      <c r="Q1667" s="894" t="s">
        <v>3745</v>
      </c>
      <c r="R1667" s="894" t="s">
        <v>1241</v>
      </c>
      <c r="S1667" s="894" t="s">
        <v>779</v>
      </c>
      <c r="T1667" s="894" t="s">
        <v>780</v>
      </c>
      <c r="U1667" s="894" t="s">
        <v>781</v>
      </c>
      <c r="V1667" s="894" t="s">
        <v>951</v>
      </c>
      <c r="W1667" s="894" t="s">
        <v>7817</v>
      </c>
      <c r="X1667" s="894" t="s">
        <v>7831</v>
      </c>
      <c r="AA1667" s="894" t="s">
        <v>1029</v>
      </c>
    </row>
    <row r="1668" hidden="1" spans="1:27">
      <c r="A1668" s="894" t="s">
        <v>7852</v>
      </c>
      <c r="B1668" s="894" t="s">
        <v>7853</v>
      </c>
      <c r="C1668" s="894" t="s">
        <v>7854</v>
      </c>
      <c r="D1668" s="894" t="s">
        <v>7855</v>
      </c>
      <c r="E1668" s="351">
        <v>141152.68</v>
      </c>
      <c r="F1668" s="351">
        <v>135506.57</v>
      </c>
      <c r="G1668" s="351">
        <v>5646.11</v>
      </c>
      <c r="H1668" s="351">
        <v>0</v>
      </c>
      <c r="I1668" s="894" t="s">
        <v>7817</v>
      </c>
      <c r="J1668" s="894" t="s">
        <v>773</v>
      </c>
      <c r="K1668" s="894" t="s">
        <v>774</v>
      </c>
      <c r="L1668" s="894" t="s">
        <v>5710</v>
      </c>
      <c r="M1668" s="894" t="s">
        <v>7856</v>
      </c>
      <c r="N1668" s="894" t="s">
        <v>7857</v>
      </c>
      <c r="O1668" s="894" t="s">
        <v>777</v>
      </c>
      <c r="P1668" s="894" t="s">
        <v>777</v>
      </c>
      <c r="Q1668" s="894" t="s">
        <v>7858</v>
      </c>
      <c r="R1668" s="894" t="s">
        <v>773</v>
      </c>
      <c r="S1668" s="894" t="s">
        <v>779</v>
      </c>
      <c r="T1668" s="894" t="s">
        <v>780</v>
      </c>
      <c r="U1668" s="894" t="s">
        <v>877</v>
      </c>
      <c r="V1668" s="894" t="s">
        <v>951</v>
      </c>
      <c r="W1668" s="894" t="s">
        <v>7817</v>
      </c>
      <c r="X1668" s="894" t="s">
        <v>7859</v>
      </c>
      <c r="AA1668" s="894" t="s">
        <v>784</v>
      </c>
    </row>
    <row r="1669" spans="1:27">
      <c r="A1669" s="894" t="s">
        <v>7860</v>
      </c>
      <c r="B1669" s="894" t="s">
        <v>7861</v>
      </c>
      <c r="C1669" s="894" t="s">
        <v>7862</v>
      </c>
      <c r="D1669" s="894" t="s">
        <v>6594</v>
      </c>
      <c r="E1669" s="351">
        <v>236340.17</v>
      </c>
      <c r="F1669" s="351">
        <v>198525.6</v>
      </c>
      <c r="G1669" s="351">
        <v>37814.57</v>
      </c>
      <c r="H1669" s="351">
        <v>0</v>
      </c>
      <c r="I1669" s="894" t="s">
        <v>5742</v>
      </c>
      <c r="J1669" s="894" t="s">
        <v>839</v>
      </c>
      <c r="K1669" s="894" t="s">
        <v>5214</v>
      </c>
      <c r="L1669" s="894" t="s">
        <v>958</v>
      </c>
      <c r="M1669" s="894" t="s">
        <v>7863</v>
      </c>
      <c r="N1669" s="894" t="s">
        <v>6280</v>
      </c>
      <c r="O1669" s="894" t="s">
        <v>6595</v>
      </c>
      <c r="P1669" s="894" t="s">
        <v>6596</v>
      </c>
      <c r="Q1669" s="894" t="s">
        <v>6597</v>
      </c>
      <c r="R1669" s="894" t="s">
        <v>1241</v>
      </c>
      <c r="S1669" s="894" t="s">
        <v>779</v>
      </c>
      <c r="T1669" s="894" t="s">
        <v>780</v>
      </c>
      <c r="U1669" s="894" t="s">
        <v>781</v>
      </c>
      <c r="V1669" s="894" t="s">
        <v>951</v>
      </c>
      <c r="W1669" s="894" t="s">
        <v>5742</v>
      </c>
      <c r="X1669" s="894" t="s">
        <v>7864</v>
      </c>
      <c r="AA1669" s="894" t="s">
        <v>5220</v>
      </c>
    </row>
    <row r="1670" spans="1:27">
      <c r="A1670" s="894" t="s">
        <v>7865</v>
      </c>
      <c r="B1670" s="894" t="s">
        <v>7866</v>
      </c>
      <c r="C1670" s="894" t="s">
        <v>5671</v>
      </c>
      <c r="D1670" s="894" t="s">
        <v>7867</v>
      </c>
      <c r="E1670" s="351">
        <v>27350.44</v>
      </c>
      <c r="F1670" s="351">
        <v>22974</v>
      </c>
      <c r="G1670" s="351">
        <v>4376.44</v>
      </c>
      <c r="H1670" s="351">
        <v>0</v>
      </c>
      <c r="I1670" s="894" t="s">
        <v>5742</v>
      </c>
      <c r="J1670" s="894" t="s">
        <v>839</v>
      </c>
      <c r="K1670" s="894" t="s">
        <v>1025</v>
      </c>
      <c r="L1670" s="894" t="s">
        <v>958</v>
      </c>
      <c r="M1670" s="894" t="s">
        <v>6146</v>
      </c>
      <c r="N1670" s="894" t="s">
        <v>7868</v>
      </c>
      <c r="O1670" s="894" t="s">
        <v>1199</v>
      </c>
      <c r="P1670" s="894" t="s">
        <v>6696</v>
      </c>
      <c r="Q1670" s="894" t="s">
        <v>1404</v>
      </c>
      <c r="R1670" s="894" t="s">
        <v>1241</v>
      </c>
      <c r="S1670" s="894" t="s">
        <v>779</v>
      </c>
      <c r="T1670" s="894" t="s">
        <v>780</v>
      </c>
      <c r="U1670" s="894" t="s">
        <v>781</v>
      </c>
      <c r="V1670" s="894" t="s">
        <v>951</v>
      </c>
      <c r="W1670" s="894" t="s">
        <v>5742</v>
      </c>
      <c r="X1670" s="894" t="s">
        <v>7869</v>
      </c>
      <c r="AA1670" s="894" t="s">
        <v>1029</v>
      </c>
    </row>
    <row r="1671" hidden="1" spans="1:27">
      <c r="A1671" s="894" t="s">
        <v>7870</v>
      </c>
      <c r="B1671" s="894" t="s">
        <v>7871</v>
      </c>
      <c r="C1671" s="894" t="s">
        <v>7618</v>
      </c>
      <c r="D1671" s="894" t="s">
        <v>7872</v>
      </c>
      <c r="E1671" s="351">
        <v>11111.11</v>
      </c>
      <c r="F1671" s="351">
        <v>10666.67</v>
      </c>
      <c r="G1671" s="351">
        <v>444.44</v>
      </c>
      <c r="H1671" s="351">
        <v>0</v>
      </c>
      <c r="I1671" s="894" t="s">
        <v>5742</v>
      </c>
      <c r="J1671" s="894" t="s">
        <v>773</v>
      </c>
      <c r="K1671" s="894" t="s">
        <v>774</v>
      </c>
      <c r="L1671" s="894" t="s">
        <v>874</v>
      </c>
      <c r="M1671" s="894" t="s">
        <v>7873</v>
      </c>
      <c r="N1671" s="894" t="s">
        <v>7614</v>
      </c>
      <c r="O1671" s="894" t="s">
        <v>777</v>
      </c>
      <c r="P1671" s="894" t="s">
        <v>777</v>
      </c>
      <c r="Q1671" s="894" t="s">
        <v>4530</v>
      </c>
      <c r="R1671" s="894" t="s">
        <v>773</v>
      </c>
      <c r="S1671" s="894" t="s">
        <v>779</v>
      </c>
      <c r="T1671" s="894" t="s">
        <v>780</v>
      </c>
      <c r="U1671" s="894" t="s">
        <v>781</v>
      </c>
      <c r="V1671" s="894" t="s">
        <v>951</v>
      </c>
      <c r="W1671" s="894" t="s">
        <v>5742</v>
      </c>
      <c r="X1671" s="894" t="s">
        <v>7874</v>
      </c>
      <c r="AA1671" s="894" t="s">
        <v>784</v>
      </c>
    </row>
    <row r="1672" spans="1:27">
      <c r="A1672" s="894" t="s">
        <v>7875</v>
      </c>
      <c r="B1672" s="894" t="s">
        <v>7876</v>
      </c>
      <c r="C1672" s="894" t="s">
        <v>7877</v>
      </c>
      <c r="D1672" s="894" t="s">
        <v>7878</v>
      </c>
      <c r="E1672" s="351">
        <v>30769.23</v>
      </c>
      <c r="F1672" s="351">
        <v>25845.96</v>
      </c>
      <c r="G1672" s="351">
        <v>4923.27</v>
      </c>
      <c r="H1672" s="351">
        <v>0</v>
      </c>
      <c r="I1672" s="894" t="s">
        <v>5742</v>
      </c>
      <c r="J1672" s="894" t="s">
        <v>839</v>
      </c>
      <c r="K1672" s="894" t="s">
        <v>1025</v>
      </c>
      <c r="L1672" s="894" t="s">
        <v>958</v>
      </c>
      <c r="M1672" s="894" t="s">
        <v>6146</v>
      </c>
      <c r="N1672" s="894" t="s">
        <v>7879</v>
      </c>
      <c r="O1672" s="894" t="s">
        <v>1103</v>
      </c>
      <c r="P1672" s="894" t="s">
        <v>6862</v>
      </c>
      <c r="Q1672" s="894" t="s">
        <v>4352</v>
      </c>
      <c r="R1672" s="894" t="s">
        <v>1241</v>
      </c>
      <c r="S1672" s="894" t="s">
        <v>779</v>
      </c>
      <c r="T1672" s="894" t="s">
        <v>780</v>
      </c>
      <c r="U1672" s="894" t="s">
        <v>781</v>
      </c>
      <c r="V1672" s="894" t="s">
        <v>951</v>
      </c>
      <c r="W1672" s="894" t="s">
        <v>5742</v>
      </c>
      <c r="X1672" s="894" t="s">
        <v>7880</v>
      </c>
      <c r="AA1672" s="894" t="s">
        <v>1029</v>
      </c>
    </row>
    <row r="1673" spans="1:27">
      <c r="A1673" s="894" t="s">
        <v>7881</v>
      </c>
      <c r="B1673" s="894" t="s">
        <v>7882</v>
      </c>
      <c r="C1673" s="894" t="s">
        <v>7877</v>
      </c>
      <c r="D1673" s="894" t="s">
        <v>7878</v>
      </c>
      <c r="E1673" s="351">
        <v>30769.23</v>
      </c>
      <c r="F1673" s="351">
        <v>25845.96</v>
      </c>
      <c r="G1673" s="351">
        <v>4923.27</v>
      </c>
      <c r="H1673" s="351">
        <v>0</v>
      </c>
      <c r="I1673" s="894" t="s">
        <v>5742</v>
      </c>
      <c r="J1673" s="894" t="s">
        <v>839</v>
      </c>
      <c r="K1673" s="894" t="s">
        <v>1025</v>
      </c>
      <c r="L1673" s="894" t="s">
        <v>958</v>
      </c>
      <c r="M1673" s="894" t="s">
        <v>6146</v>
      </c>
      <c r="N1673" s="894" t="s">
        <v>7879</v>
      </c>
      <c r="O1673" s="894" t="s">
        <v>1103</v>
      </c>
      <c r="P1673" s="894" t="s">
        <v>6862</v>
      </c>
      <c r="Q1673" s="894" t="s">
        <v>4352</v>
      </c>
      <c r="R1673" s="894" t="s">
        <v>1241</v>
      </c>
      <c r="S1673" s="894" t="s">
        <v>779</v>
      </c>
      <c r="T1673" s="894" t="s">
        <v>780</v>
      </c>
      <c r="U1673" s="894" t="s">
        <v>781</v>
      </c>
      <c r="V1673" s="894" t="s">
        <v>951</v>
      </c>
      <c r="W1673" s="894" t="s">
        <v>5742</v>
      </c>
      <c r="X1673" s="894" t="s">
        <v>7880</v>
      </c>
      <c r="AA1673" s="894" t="s">
        <v>1029</v>
      </c>
    </row>
    <row r="1674" spans="1:27">
      <c r="A1674" s="894" t="s">
        <v>7883</v>
      </c>
      <c r="B1674" s="894" t="s">
        <v>7884</v>
      </c>
      <c r="C1674" s="894" t="s">
        <v>7877</v>
      </c>
      <c r="D1674" s="894" t="s">
        <v>7878</v>
      </c>
      <c r="E1674" s="351">
        <v>30769.23</v>
      </c>
      <c r="F1674" s="351">
        <v>25845.96</v>
      </c>
      <c r="G1674" s="351">
        <v>4923.27</v>
      </c>
      <c r="H1674" s="351">
        <v>0</v>
      </c>
      <c r="I1674" s="894" t="s">
        <v>5742</v>
      </c>
      <c r="J1674" s="894" t="s">
        <v>839</v>
      </c>
      <c r="K1674" s="894" t="s">
        <v>1025</v>
      </c>
      <c r="L1674" s="894" t="s">
        <v>958</v>
      </c>
      <c r="M1674" s="894" t="s">
        <v>6146</v>
      </c>
      <c r="N1674" s="894" t="s">
        <v>7879</v>
      </c>
      <c r="O1674" s="894" t="s">
        <v>1103</v>
      </c>
      <c r="P1674" s="894" t="s">
        <v>6862</v>
      </c>
      <c r="Q1674" s="894" t="s">
        <v>4352</v>
      </c>
      <c r="R1674" s="894" t="s">
        <v>1241</v>
      </c>
      <c r="S1674" s="894" t="s">
        <v>779</v>
      </c>
      <c r="T1674" s="894" t="s">
        <v>780</v>
      </c>
      <c r="U1674" s="894" t="s">
        <v>781</v>
      </c>
      <c r="V1674" s="894" t="s">
        <v>951</v>
      </c>
      <c r="W1674" s="894" t="s">
        <v>5742</v>
      </c>
      <c r="X1674" s="894" t="s">
        <v>7880</v>
      </c>
      <c r="AA1674" s="894" t="s">
        <v>1029</v>
      </c>
    </row>
    <row r="1675" spans="1:27">
      <c r="A1675" s="894" t="s">
        <v>7885</v>
      </c>
      <c r="B1675" s="894" t="s">
        <v>7886</v>
      </c>
      <c r="C1675" s="894" t="s">
        <v>7887</v>
      </c>
      <c r="D1675" s="894" t="s">
        <v>7888</v>
      </c>
      <c r="E1675" s="351">
        <v>146153.84</v>
      </c>
      <c r="F1675" s="351">
        <v>122769.36</v>
      </c>
      <c r="G1675" s="351">
        <v>23384.48</v>
      </c>
      <c r="H1675" s="351">
        <v>0</v>
      </c>
      <c r="I1675" s="894" t="s">
        <v>5742</v>
      </c>
      <c r="J1675" s="894" t="s">
        <v>839</v>
      </c>
      <c r="K1675" s="894" t="s">
        <v>4926</v>
      </c>
      <c r="L1675" s="894" t="s">
        <v>958</v>
      </c>
      <c r="M1675" s="894" t="s">
        <v>5382</v>
      </c>
      <c r="N1675" s="894" t="s">
        <v>5391</v>
      </c>
      <c r="O1675" s="894" t="s">
        <v>7889</v>
      </c>
      <c r="P1675" s="894" t="s">
        <v>7890</v>
      </c>
      <c r="Q1675" s="894" t="s">
        <v>7891</v>
      </c>
      <c r="R1675" s="894" t="s">
        <v>1241</v>
      </c>
      <c r="S1675" s="894" t="s">
        <v>779</v>
      </c>
      <c r="T1675" s="894" t="s">
        <v>780</v>
      </c>
      <c r="U1675" s="894" t="s">
        <v>781</v>
      </c>
      <c r="V1675" s="894" t="s">
        <v>951</v>
      </c>
      <c r="W1675" s="894" t="s">
        <v>5742</v>
      </c>
      <c r="X1675" s="894" t="s">
        <v>7892</v>
      </c>
      <c r="AA1675" s="894" t="s">
        <v>4930</v>
      </c>
    </row>
    <row r="1676" spans="1:27">
      <c r="A1676" s="894" t="s">
        <v>7893</v>
      </c>
      <c r="B1676" s="894" t="s">
        <v>7894</v>
      </c>
      <c r="C1676" s="894" t="s">
        <v>7895</v>
      </c>
      <c r="D1676" s="894" t="s">
        <v>7888</v>
      </c>
      <c r="E1676" s="351">
        <v>64957.26</v>
      </c>
      <c r="F1676" s="351">
        <v>54563.88</v>
      </c>
      <c r="G1676" s="351">
        <v>10393.38</v>
      </c>
      <c r="H1676" s="351">
        <v>0</v>
      </c>
      <c r="I1676" s="894" t="s">
        <v>5742</v>
      </c>
      <c r="J1676" s="894" t="s">
        <v>839</v>
      </c>
      <c r="K1676" s="894" t="s">
        <v>4926</v>
      </c>
      <c r="L1676" s="894" t="s">
        <v>958</v>
      </c>
      <c r="M1676" s="894" t="s">
        <v>5382</v>
      </c>
      <c r="N1676" s="894" t="s">
        <v>5391</v>
      </c>
      <c r="O1676" s="894" t="s">
        <v>3169</v>
      </c>
      <c r="P1676" s="894" t="s">
        <v>7896</v>
      </c>
      <c r="Q1676" s="894" t="s">
        <v>7897</v>
      </c>
      <c r="R1676" s="894" t="s">
        <v>1241</v>
      </c>
      <c r="S1676" s="894" t="s">
        <v>779</v>
      </c>
      <c r="T1676" s="894" t="s">
        <v>780</v>
      </c>
      <c r="U1676" s="894" t="s">
        <v>781</v>
      </c>
      <c r="V1676" s="894" t="s">
        <v>951</v>
      </c>
      <c r="W1676" s="894" t="s">
        <v>5742</v>
      </c>
      <c r="X1676" s="894" t="s">
        <v>7892</v>
      </c>
      <c r="AA1676" s="894" t="s">
        <v>4930</v>
      </c>
    </row>
    <row r="1677" spans="1:27">
      <c r="A1677" s="894" t="s">
        <v>7898</v>
      </c>
      <c r="B1677" s="894" t="s">
        <v>7899</v>
      </c>
      <c r="C1677" s="894" t="s">
        <v>7900</v>
      </c>
      <c r="D1677" s="894" t="s">
        <v>7901</v>
      </c>
      <c r="E1677" s="351">
        <v>64957.26</v>
      </c>
      <c r="F1677" s="351">
        <v>54563.88</v>
      </c>
      <c r="G1677" s="351">
        <v>10393.38</v>
      </c>
      <c r="H1677" s="351">
        <v>0</v>
      </c>
      <c r="I1677" s="894" t="s">
        <v>5742</v>
      </c>
      <c r="J1677" s="894" t="s">
        <v>839</v>
      </c>
      <c r="K1677" s="894" t="s">
        <v>4926</v>
      </c>
      <c r="L1677" s="894" t="s">
        <v>958</v>
      </c>
      <c r="M1677" s="894" t="s">
        <v>5382</v>
      </c>
      <c r="N1677" s="894" t="s">
        <v>5391</v>
      </c>
      <c r="O1677" s="894" t="s">
        <v>3169</v>
      </c>
      <c r="P1677" s="894" t="s">
        <v>7896</v>
      </c>
      <c r="Q1677" s="894" t="s">
        <v>7897</v>
      </c>
      <c r="R1677" s="894" t="s">
        <v>1241</v>
      </c>
      <c r="S1677" s="894" t="s">
        <v>779</v>
      </c>
      <c r="T1677" s="894" t="s">
        <v>780</v>
      </c>
      <c r="U1677" s="894" t="s">
        <v>781</v>
      </c>
      <c r="V1677" s="894" t="s">
        <v>951</v>
      </c>
      <c r="W1677" s="894" t="s">
        <v>5742</v>
      </c>
      <c r="X1677" s="894" t="s">
        <v>7892</v>
      </c>
      <c r="AA1677" s="894" t="s">
        <v>4930</v>
      </c>
    </row>
    <row r="1678" spans="1:27">
      <c r="A1678" s="894" t="s">
        <v>7902</v>
      </c>
      <c r="B1678" s="894" t="s">
        <v>7903</v>
      </c>
      <c r="C1678" s="894" t="s">
        <v>7904</v>
      </c>
      <c r="D1678" s="894" t="s">
        <v>7905</v>
      </c>
      <c r="E1678" s="351">
        <v>2564.1</v>
      </c>
      <c r="F1678" s="351">
        <v>2153.76</v>
      </c>
      <c r="G1678" s="351">
        <v>410.34</v>
      </c>
      <c r="H1678" s="351">
        <v>0</v>
      </c>
      <c r="I1678" s="894" t="s">
        <v>5742</v>
      </c>
      <c r="J1678" s="894" t="s">
        <v>839</v>
      </c>
      <c r="K1678" s="894" t="s">
        <v>901</v>
      </c>
      <c r="L1678" s="894" t="s">
        <v>874</v>
      </c>
      <c r="M1678" s="894" t="s">
        <v>7873</v>
      </c>
      <c r="N1678" s="894" t="s">
        <v>7906</v>
      </c>
      <c r="O1678" s="894" t="s">
        <v>2367</v>
      </c>
      <c r="P1678" s="894" t="s">
        <v>7717</v>
      </c>
      <c r="Q1678" s="894" t="s">
        <v>1725</v>
      </c>
      <c r="R1678" s="894" t="s">
        <v>1241</v>
      </c>
      <c r="S1678" s="894" t="s">
        <v>779</v>
      </c>
      <c r="T1678" s="894" t="s">
        <v>780</v>
      </c>
      <c r="U1678" s="894" t="s">
        <v>781</v>
      </c>
      <c r="V1678" s="894" t="s">
        <v>951</v>
      </c>
      <c r="W1678" s="894" t="s">
        <v>5742</v>
      </c>
      <c r="X1678" s="894" t="s">
        <v>7907</v>
      </c>
      <c r="AA1678" s="894" t="s">
        <v>904</v>
      </c>
    </row>
    <row r="1679" spans="1:27">
      <c r="A1679" s="894" t="s">
        <v>7908</v>
      </c>
      <c r="B1679" s="894" t="s">
        <v>7909</v>
      </c>
      <c r="C1679" s="894" t="s">
        <v>7904</v>
      </c>
      <c r="D1679" s="894" t="s">
        <v>7905</v>
      </c>
      <c r="E1679" s="351">
        <v>2564.11</v>
      </c>
      <c r="F1679" s="351">
        <v>2153.76</v>
      </c>
      <c r="G1679" s="351">
        <v>410.35</v>
      </c>
      <c r="H1679" s="351">
        <v>0</v>
      </c>
      <c r="I1679" s="894" t="s">
        <v>5742</v>
      </c>
      <c r="J1679" s="894" t="s">
        <v>839</v>
      </c>
      <c r="K1679" s="894" t="s">
        <v>901</v>
      </c>
      <c r="L1679" s="894" t="s">
        <v>874</v>
      </c>
      <c r="M1679" s="894" t="s">
        <v>7873</v>
      </c>
      <c r="N1679" s="894" t="s">
        <v>7906</v>
      </c>
      <c r="O1679" s="894" t="s">
        <v>2367</v>
      </c>
      <c r="P1679" s="894" t="s">
        <v>7717</v>
      </c>
      <c r="Q1679" s="894" t="s">
        <v>1725</v>
      </c>
      <c r="R1679" s="894" t="s">
        <v>1241</v>
      </c>
      <c r="S1679" s="894" t="s">
        <v>779</v>
      </c>
      <c r="T1679" s="894" t="s">
        <v>780</v>
      </c>
      <c r="U1679" s="894" t="s">
        <v>781</v>
      </c>
      <c r="V1679" s="894" t="s">
        <v>951</v>
      </c>
      <c r="W1679" s="894" t="s">
        <v>5742</v>
      </c>
      <c r="X1679" s="894" t="s">
        <v>7907</v>
      </c>
      <c r="AA1679" s="894" t="s">
        <v>904</v>
      </c>
    </row>
    <row r="1680" spans="1:27">
      <c r="A1680" s="894" t="s">
        <v>7910</v>
      </c>
      <c r="B1680" s="894" t="s">
        <v>7911</v>
      </c>
      <c r="C1680" s="894" t="s">
        <v>7912</v>
      </c>
      <c r="D1680" s="894" t="s">
        <v>7913</v>
      </c>
      <c r="E1680" s="351">
        <v>3846.16</v>
      </c>
      <c r="F1680" s="351">
        <v>3230.64</v>
      </c>
      <c r="G1680" s="351">
        <v>615.52</v>
      </c>
      <c r="H1680" s="351">
        <v>0</v>
      </c>
      <c r="I1680" s="894" t="s">
        <v>5742</v>
      </c>
      <c r="J1680" s="894" t="s">
        <v>839</v>
      </c>
      <c r="K1680" s="894" t="s">
        <v>1008</v>
      </c>
      <c r="L1680" s="894" t="s">
        <v>874</v>
      </c>
      <c r="M1680" s="894" t="s">
        <v>7914</v>
      </c>
      <c r="N1680" s="894" t="s">
        <v>7915</v>
      </c>
      <c r="O1680" s="894" t="s">
        <v>6436</v>
      </c>
      <c r="P1680" s="894" t="s">
        <v>6437</v>
      </c>
      <c r="Q1680" s="894" t="s">
        <v>1173</v>
      </c>
      <c r="R1680" s="894" t="s">
        <v>1241</v>
      </c>
      <c r="S1680" s="894" t="s">
        <v>779</v>
      </c>
      <c r="T1680" s="894" t="s">
        <v>780</v>
      </c>
      <c r="U1680" s="894" t="s">
        <v>781</v>
      </c>
      <c r="V1680" s="894" t="s">
        <v>951</v>
      </c>
      <c r="W1680" s="894" t="s">
        <v>5742</v>
      </c>
      <c r="X1680" s="894" t="s">
        <v>7916</v>
      </c>
      <c r="AA1680" s="894" t="s">
        <v>1012</v>
      </c>
    </row>
    <row r="1681" spans="1:27">
      <c r="A1681" s="894" t="s">
        <v>7917</v>
      </c>
      <c r="B1681" s="894" t="s">
        <v>7918</v>
      </c>
      <c r="C1681" s="894" t="s">
        <v>7919</v>
      </c>
      <c r="D1681" s="894" t="s">
        <v>7920</v>
      </c>
      <c r="E1681" s="351">
        <v>63247.86</v>
      </c>
      <c r="F1681" s="351">
        <v>53128.32</v>
      </c>
      <c r="G1681" s="351">
        <v>10119.54</v>
      </c>
      <c r="H1681" s="351">
        <v>0</v>
      </c>
      <c r="I1681" s="894" t="s">
        <v>5742</v>
      </c>
      <c r="J1681" s="894" t="s">
        <v>839</v>
      </c>
      <c r="K1681" s="894" t="s">
        <v>5214</v>
      </c>
      <c r="L1681" s="894" t="s">
        <v>958</v>
      </c>
      <c r="M1681" s="894" t="s">
        <v>7414</v>
      </c>
      <c r="N1681" s="894" t="s">
        <v>5216</v>
      </c>
      <c r="O1681" s="894" t="s">
        <v>5232</v>
      </c>
      <c r="P1681" s="894" t="s">
        <v>7921</v>
      </c>
      <c r="Q1681" s="894" t="s">
        <v>7922</v>
      </c>
      <c r="R1681" s="894" t="s">
        <v>1241</v>
      </c>
      <c r="S1681" s="894" t="s">
        <v>779</v>
      </c>
      <c r="T1681" s="894" t="s">
        <v>780</v>
      </c>
      <c r="U1681" s="894" t="s">
        <v>781</v>
      </c>
      <c r="V1681" s="894" t="s">
        <v>951</v>
      </c>
      <c r="W1681" s="894" t="s">
        <v>5742</v>
      </c>
      <c r="X1681" s="894" t="s">
        <v>7923</v>
      </c>
      <c r="AA1681" s="894" t="s">
        <v>5220</v>
      </c>
    </row>
    <row r="1682" spans="1:27">
      <c r="A1682" s="894" t="s">
        <v>7924</v>
      </c>
      <c r="B1682" s="894" t="s">
        <v>7925</v>
      </c>
      <c r="C1682" s="894" t="s">
        <v>7926</v>
      </c>
      <c r="D1682" s="894" t="s">
        <v>7927</v>
      </c>
      <c r="E1682" s="351">
        <v>7606.84</v>
      </c>
      <c r="F1682" s="351">
        <v>6389.88</v>
      </c>
      <c r="G1682" s="351">
        <v>1216.96</v>
      </c>
      <c r="H1682" s="351">
        <v>0</v>
      </c>
      <c r="I1682" s="894" t="s">
        <v>5742</v>
      </c>
      <c r="J1682" s="894" t="s">
        <v>839</v>
      </c>
      <c r="K1682" s="894" t="s">
        <v>1025</v>
      </c>
      <c r="L1682" s="894" t="s">
        <v>958</v>
      </c>
      <c r="M1682" s="894" t="s">
        <v>5649</v>
      </c>
      <c r="N1682" s="894" t="s">
        <v>7928</v>
      </c>
      <c r="O1682" s="894" t="s">
        <v>7929</v>
      </c>
      <c r="P1682" s="894" t="s">
        <v>7930</v>
      </c>
      <c r="Q1682" s="894" t="s">
        <v>2958</v>
      </c>
      <c r="R1682" s="894" t="s">
        <v>1241</v>
      </c>
      <c r="S1682" s="894" t="s">
        <v>779</v>
      </c>
      <c r="T1682" s="894" t="s">
        <v>780</v>
      </c>
      <c r="U1682" s="894" t="s">
        <v>781</v>
      </c>
      <c r="V1682" s="894" t="s">
        <v>951</v>
      </c>
      <c r="W1682" s="894" t="s">
        <v>5742</v>
      </c>
      <c r="X1682" s="894" t="s">
        <v>7931</v>
      </c>
      <c r="AA1682" s="894" t="s">
        <v>1029</v>
      </c>
    </row>
    <row r="1683" spans="1:27">
      <c r="A1683" s="894" t="s">
        <v>7932</v>
      </c>
      <c r="B1683" s="894" t="s">
        <v>7933</v>
      </c>
      <c r="C1683" s="894" t="s">
        <v>7926</v>
      </c>
      <c r="D1683" s="894" t="s">
        <v>7927</v>
      </c>
      <c r="E1683" s="351">
        <v>7606.84</v>
      </c>
      <c r="F1683" s="351">
        <v>6389.88</v>
      </c>
      <c r="G1683" s="351">
        <v>1216.96</v>
      </c>
      <c r="H1683" s="351">
        <v>0</v>
      </c>
      <c r="I1683" s="894" t="s">
        <v>5742</v>
      </c>
      <c r="J1683" s="894" t="s">
        <v>839</v>
      </c>
      <c r="K1683" s="894" t="s">
        <v>1025</v>
      </c>
      <c r="L1683" s="894" t="s">
        <v>958</v>
      </c>
      <c r="M1683" s="894" t="s">
        <v>5649</v>
      </c>
      <c r="N1683" s="894" t="s">
        <v>7928</v>
      </c>
      <c r="O1683" s="894" t="s">
        <v>7929</v>
      </c>
      <c r="P1683" s="894" t="s">
        <v>7930</v>
      </c>
      <c r="Q1683" s="894" t="s">
        <v>2958</v>
      </c>
      <c r="R1683" s="894" t="s">
        <v>1241</v>
      </c>
      <c r="S1683" s="894" t="s">
        <v>779</v>
      </c>
      <c r="T1683" s="894" t="s">
        <v>780</v>
      </c>
      <c r="U1683" s="894" t="s">
        <v>781</v>
      </c>
      <c r="V1683" s="894" t="s">
        <v>951</v>
      </c>
      <c r="W1683" s="894" t="s">
        <v>5742</v>
      </c>
      <c r="X1683" s="894" t="s">
        <v>7931</v>
      </c>
      <c r="AA1683" s="894" t="s">
        <v>1029</v>
      </c>
    </row>
    <row r="1684" spans="1:27">
      <c r="A1684" s="894" t="s">
        <v>7934</v>
      </c>
      <c r="B1684" s="894" t="s">
        <v>7935</v>
      </c>
      <c r="C1684" s="894" t="s">
        <v>7936</v>
      </c>
      <c r="D1684" s="894" t="s">
        <v>7927</v>
      </c>
      <c r="E1684" s="351">
        <v>2991.45</v>
      </c>
      <c r="F1684" s="351">
        <v>2512.44</v>
      </c>
      <c r="G1684" s="351">
        <v>479.01</v>
      </c>
      <c r="H1684" s="351">
        <v>0</v>
      </c>
      <c r="I1684" s="894" t="s">
        <v>5742</v>
      </c>
      <c r="J1684" s="894" t="s">
        <v>839</v>
      </c>
      <c r="K1684" s="894" t="s">
        <v>1025</v>
      </c>
      <c r="L1684" s="894" t="s">
        <v>958</v>
      </c>
      <c r="M1684" s="894" t="s">
        <v>5649</v>
      </c>
      <c r="N1684" s="894" t="s">
        <v>7928</v>
      </c>
      <c r="O1684" s="894" t="s">
        <v>6688</v>
      </c>
      <c r="P1684" s="894" t="s">
        <v>6689</v>
      </c>
      <c r="Q1684" s="894" t="s">
        <v>1231</v>
      </c>
      <c r="R1684" s="894" t="s">
        <v>1241</v>
      </c>
      <c r="S1684" s="894" t="s">
        <v>779</v>
      </c>
      <c r="T1684" s="894" t="s">
        <v>780</v>
      </c>
      <c r="U1684" s="894" t="s">
        <v>781</v>
      </c>
      <c r="V1684" s="894" t="s">
        <v>951</v>
      </c>
      <c r="W1684" s="894" t="s">
        <v>5742</v>
      </c>
      <c r="X1684" s="894" t="s">
        <v>7931</v>
      </c>
      <c r="AA1684" s="894" t="s">
        <v>1029</v>
      </c>
    </row>
    <row r="1685" spans="1:27">
      <c r="A1685" s="894" t="s">
        <v>7937</v>
      </c>
      <c r="B1685" s="894" t="s">
        <v>7938</v>
      </c>
      <c r="C1685" s="894" t="s">
        <v>7939</v>
      </c>
      <c r="D1685" s="894" t="s">
        <v>7927</v>
      </c>
      <c r="E1685" s="351">
        <v>3589.74</v>
      </c>
      <c r="F1685" s="351">
        <v>3015.6</v>
      </c>
      <c r="G1685" s="351">
        <v>574.14</v>
      </c>
      <c r="H1685" s="351">
        <v>0</v>
      </c>
      <c r="I1685" s="894" t="s">
        <v>5742</v>
      </c>
      <c r="J1685" s="894" t="s">
        <v>839</v>
      </c>
      <c r="K1685" s="894" t="s">
        <v>1025</v>
      </c>
      <c r="L1685" s="894" t="s">
        <v>958</v>
      </c>
      <c r="M1685" s="894" t="s">
        <v>5649</v>
      </c>
      <c r="N1685" s="894" t="s">
        <v>7928</v>
      </c>
      <c r="O1685" s="894" t="s">
        <v>1477</v>
      </c>
      <c r="P1685" s="894" t="s">
        <v>6552</v>
      </c>
      <c r="Q1685" s="894" t="s">
        <v>1668</v>
      </c>
      <c r="R1685" s="894" t="s">
        <v>1241</v>
      </c>
      <c r="S1685" s="894" t="s">
        <v>779</v>
      </c>
      <c r="T1685" s="894" t="s">
        <v>780</v>
      </c>
      <c r="U1685" s="894" t="s">
        <v>781</v>
      </c>
      <c r="V1685" s="894" t="s">
        <v>951</v>
      </c>
      <c r="W1685" s="894" t="s">
        <v>5742</v>
      </c>
      <c r="X1685" s="894" t="s">
        <v>7931</v>
      </c>
      <c r="AA1685" s="894" t="s">
        <v>1029</v>
      </c>
    </row>
    <row r="1686" spans="1:27">
      <c r="A1686" s="894" t="s">
        <v>7940</v>
      </c>
      <c r="B1686" s="894" t="s">
        <v>7941</v>
      </c>
      <c r="C1686" s="894" t="s">
        <v>3949</v>
      </c>
      <c r="D1686" s="894" t="s">
        <v>4726</v>
      </c>
      <c r="E1686" s="351">
        <v>44444.46</v>
      </c>
      <c r="F1686" s="351">
        <v>37332.96</v>
      </c>
      <c r="G1686" s="351">
        <v>7111.5</v>
      </c>
      <c r="H1686" s="351">
        <v>0</v>
      </c>
      <c r="I1686" s="894" t="s">
        <v>5742</v>
      </c>
      <c r="J1686" s="894" t="s">
        <v>839</v>
      </c>
      <c r="K1686" s="894" t="s">
        <v>1025</v>
      </c>
      <c r="L1686" s="894" t="s">
        <v>958</v>
      </c>
      <c r="M1686" s="894" t="s">
        <v>6146</v>
      </c>
      <c r="N1686" s="894" t="s">
        <v>5065</v>
      </c>
      <c r="O1686" s="894" t="s">
        <v>4530</v>
      </c>
      <c r="P1686" s="894" t="s">
        <v>6431</v>
      </c>
      <c r="Q1686" s="894" t="s">
        <v>5067</v>
      </c>
      <c r="R1686" s="894" t="s">
        <v>1241</v>
      </c>
      <c r="S1686" s="894" t="s">
        <v>779</v>
      </c>
      <c r="T1686" s="894" t="s">
        <v>780</v>
      </c>
      <c r="U1686" s="894" t="s">
        <v>781</v>
      </c>
      <c r="V1686" s="894" t="s">
        <v>951</v>
      </c>
      <c r="W1686" s="894" t="s">
        <v>5742</v>
      </c>
      <c r="X1686" s="894" t="s">
        <v>7942</v>
      </c>
      <c r="AA1686" s="894" t="s">
        <v>1029</v>
      </c>
    </row>
    <row r="1687" spans="1:27">
      <c r="A1687" s="894" t="s">
        <v>7943</v>
      </c>
      <c r="B1687" s="894" t="s">
        <v>7944</v>
      </c>
      <c r="C1687" s="894" t="s">
        <v>5094</v>
      </c>
      <c r="E1687" s="351">
        <v>5555.56</v>
      </c>
      <c r="F1687" s="351">
        <v>4611.48</v>
      </c>
      <c r="G1687" s="351">
        <v>944.08</v>
      </c>
      <c r="H1687" s="351">
        <v>0</v>
      </c>
      <c r="I1687" s="894" t="s">
        <v>7945</v>
      </c>
      <c r="J1687" s="894" t="s">
        <v>839</v>
      </c>
      <c r="K1687" s="894" t="s">
        <v>1114</v>
      </c>
      <c r="L1687" s="894" t="s">
        <v>958</v>
      </c>
      <c r="M1687" s="894" t="s">
        <v>6146</v>
      </c>
      <c r="N1687" s="894" t="s">
        <v>5977</v>
      </c>
      <c r="O1687" s="894" t="s">
        <v>6922</v>
      </c>
      <c r="P1687" s="894" t="s">
        <v>6923</v>
      </c>
      <c r="Q1687" s="894" t="s">
        <v>4400</v>
      </c>
      <c r="R1687" s="894" t="s">
        <v>7946</v>
      </c>
      <c r="S1687" s="894" t="s">
        <v>779</v>
      </c>
      <c r="T1687" s="894" t="s">
        <v>780</v>
      </c>
      <c r="U1687" s="894" t="s">
        <v>781</v>
      </c>
      <c r="V1687" s="894" t="s">
        <v>951</v>
      </c>
      <c r="W1687" s="894" t="s">
        <v>7945</v>
      </c>
      <c r="X1687" s="894" t="s">
        <v>7947</v>
      </c>
      <c r="AA1687" s="894" t="s">
        <v>1116</v>
      </c>
    </row>
    <row r="1688" spans="1:27">
      <c r="A1688" s="894" t="s">
        <v>7948</v>
      </c>
      <c r="B1688" s="894" t="s">
        <v>7949</v>
      </c>
      <c r="C1688" s="894" t="s">
        <v>7950</v>
      </c>
      <c r="D1688" s="894" t="s">
        <v>7951</v>
      </c>
      <c r="E1688" s="351">
        <v>32478.63</v>
      </c>
      <c r="F1688" s="351">
        <v>26957.57</v>
      </c>
      <c r="G1688" s="351">
        <v>5521.06</v>
      </c>
      <c r="H1688" s="351">
        <v>0</v>
      </c>
      <c r="I1688" s="894" t="s">
        <v>7952</v>
      </c>
      <c r="J1688" s="894" t="s">
        <v>839</v>
      </c>
      <c r="K1688" s="894" t="s">
        <v>1008</v>
      </c>
      <c r="L1688" s="894" t="s">
        <v>874</v>
      </c>
      <c r="M1688" s="894" t="s">
        <v>7953</v>
      </c>
      <c r="N1688" s="894" t="s">
        <v>7954</v>
      </c>
      <c r="O1688" s="894" t="s">
        <v>1334</v>
      </c>
      <c r="P1688" s="894" t="s">
        <v>7097</v>
      </c>
      <c r="Q1688" s="894" t="s">
        <v>2478</v>
      </c>
      <c r="R1688" s="894" t="s">
        <v>7946</v>
      </c>
      <c r="S1688" s="894" t="s">
        <v>779</v>
      </c>
      <c r="T1688" s="894" t="s">
        <v>780</v>
      </c>
      <c r="U1688" s="894" t="s">
        <v>781</v>
      </c>
      <c r="V1688" s="894" t="s">
        <v>951</v>
      </c>
      <c r="W1688" s="894" t="s">
        <v>7952</v>
      </c>
      <c r="X1688" s="894" t="s">
        <v>7955</v>
      </c>
      <c r="AA1688" s="894" t="s">
        <v>1012</v>
      </c>
    </row>
    <row r="1689" spans="1:27">
      <c r="A1689" s="894" t="s">
        <v>7956</v>
      </c>
      <c r="B1689" s="894" t="s">
        <v>7957</v>
      </c>
      <c r="C1689" s="894" t="s">
        <v>7958</v>
      </c>
      <c r="D1689" s="894" t="s">
        <v>7959</v>
      </c>
      <c r="E1689" s="351">
        <v>95726.5</v>
      </c>
      <c r="F1689" s="351">
        <v>79453.41</v>
      </c>
      <c r="G1689" s="351">
        <v>16273.09</v>
      </c>
      <c r="H1689" s="351">
        <v>0</v>
      </c>
      <c r="I1689" s="894" t="s">
        <v>7960</v>
      </c>
      <c r="J1689" s="894" t="s">
        <v>839</v>
      </c>
      <c r="K1689" s="894" t="s">
        <v>7961</v>
      </c>
      <c r="L1689" s="894" t="s">
        <v>5710</v>
      </c>
      <c r="M1689" s="894" t="s">
        <v>7827</v>
      </c>
      <c r="N1689" s="894" t="s">
        <v>7828</v>
      </c>
      <c r="O1689" s="894" t="s">
        <v>4002</v>
      </c>
      <c r="P1689" s="894" t="s">
        <v>7962</v>
      </c>
      <c r="Q1689" s="894" t="s">
        <v>7963</v>
      </c>
      <c r="R1689" s="894" t="s">
        <v>7946</v>
      </c>
      <c r="S1689" s="894" t="s">
        <v>779</v>
      </c>
      <c r="T1689" s="894" t="s">
        <v>780</v>
      </c>
      <c r="U1689" s="894" t="s">
        <v>781</v>
      </c>
      <c r="V1689" s="894" t="s">
        <v>951</v>
      </c>
      <c r="W1689" s="894" t="s">
        <v>7960</v>
      </c>
      <c r="X1689" s="894" t="s">
        <v>6772</v>
      </c>
      <c r="AA1689" s="894" t="s">
        <v>7964</v>
      </c>
    </row>
    <row r="1690" spans="1:27">
      <c r="A1690" s="894" t="s">
        <v>7965</v>
      </c>
      <c r="B1690" s="894" t="s">
        <v>7966</v>
      </c>
      <c r="C1690" s="894" t="s">
        <v>7967</v>
      </c>
      <c r="D1690" s="894" t="s">
        <v>7968</v>
      </c>
      <c r="E1690" s="351">
        <v>40598.29</v>
      </c>
      <c r="F1690" s="351">
        <v>33696.34</v>
      </c>
      <c r="G1690" s="351">
        <v>6901.95</v>
      </c>
      <c r="H1690" s="351">
        <v>0</v>
      </c>
      <c r="I1690" s="894" t="s">
        <v>7960</v>
      </c>
      <c r="J1690" s="894" t="s">
        <v>839</v>
      </c>
      <c r="K1690" s="894" t="s">
        <v>7961</v>
      </c>
      <c r="L1690" s="894" t="s">
        <v>5710</v>
      </c>
      <c r="M1690" s="894" t="s">
        <v>7827</v>
      </c>
      <c r="N1690" s="894" t="s">
        <v>7828</v>
      </c>
      <c r="O1690" s="894" t="s">
        <v>7969</v>
      </c>
      <c r="P1690" s="894" t="s">
        <v>7970</v>
      </c>
      <c r="Q1690" s="894" t="s">
        <v>7971</v>
      </c>
      <c r="R1690" s="894" t="s">
        <v>7946</v>
      </c>
      <c r="S1690" s="894" t="s">
        <v>779</v>
      </c>
      <c r="T1690" s="894" t="s">
        <v>780</v>
      </c>
      <c r="U1690" s="894" t="s">
        <v>781</v>
      </c>
      <c r="V1690" s="894" t="s">
        <v>951</v>
      </c>
      <c r="W1690" s="894" t="s">
        <v>7960</v>
      </c>
      <c r="X1690" s="894" t="s">
        <v>6772</v>
      </c>
      <c r="AA1690" s="894" t="s">
        <v>7964</v>
      </c>
    </row>
    <row r="1691" spans="1:27">
      <c r="A1691" s="894" t="s">
        <v>7972</v>
      </c>
      <c r="B1691" s="894" t="s">
        <v>7973</v>
      </c>
      <c r="C1691" s="894" t="s">
        <v>7974</v>
      </c>
      <c r="D1691" s="894" t="s">
        <v>7975</v>
      </c>
      <c r="E1691" s="351">
        <v>14102.56</v>
      </c>
      <c r="F1691" s="351">
        <v>11705.49</v>
      </c>
      <c r="G1691" s="351">
        <v>2397.07</v>
      </c>
      <c r="H1691" s="351">
        <v>0</v>
      </c>
      <c r="I1691" s="894" t="s">
        <v>7960</v>
      </c>
      <c r="J1691" s="894" t="s">
        <v>839</v>
      </c>
      <c r="K1691" s="894" t="s">
        <v>7961</v>
      </c>
      <c r="L1691" s="894" t="s">
        <v>5710</v>
      </c>
      <c r="M1691" s="894" t="s">
        <v>7827</v>
      </c>
      <c r="N1691" s="894" t="s">
        <v>7828</v>
      </c>
      <c r="O1691" s="894" t="s">
        <v>7976</v>
      </c>
      <c r="P1691" s="894" t="s">
        <v>7977</v>
      </c>
      <c r="Q1691" s="894" t="s">
        <v>1293</v>
      </c>
      <c r="R1691" s="894" t="s">
        <v>7946</v>
      </c>
      <c r="S1691" s="894" t="s">
        <v>779</v>
      </c>
      <c r="T1691" s="894" t="s">
        <v>780</v>
      </c>
      <c r="U1691" s="894" t="s">
        <v>781</v>
      </c>
      <c r="V1691" s="894" t="s">
        <v>951</v>
      </c>
      <c r="W1691" s="894" t="s">
        <v>7960</v>
      </c>
      <c r="X1691" s="894" t="s">
        <v>6772</v>
      </c>
      <c r="AA1691" s="894" t="s">
        <v>7964</v>
      </c>
    </row>
    <row r="1692" spans="1:27">
      <c r="A1692" s="894" t="s">
        <v>7978</v>
      </c>
      <c r="B1692" s="894" t="s">
        <v>7979</v>
      </c>
      <c r="C1692" s="894" t="s">
        <v>7980</v>
      </c>
      <c r="D1692" s="894" t="s">
        <v>7981</v>
      </c>
      <c r="E1692" s="351">
        <v>44444.44</v>
      </c>
      <c r="F1692" s="351">
        <v>36888.52</v>
      </c>
      <c r="G1692" s="351">
        <v>7555.92</v>
      </c>
      <c r="H1692" s="351">
        <v>0</v>
      </c>
      <c r="I1692" s="894" t="s">
        <v>7960</v>
      </c>
      <c r="J1692" s="894" t="s">
        <v>839</v>
      </c>
      <c r="K1692" s="894" t="s">
        <v>1025</v>
      </c>
      <c r="L1692" s="894" t="s">
        <v>958</v>
      </c>
      <c r="M1692" s="894" t="s">
        <v>7982</v>
      </c>
      <c r="N1692" s="894" t="s">
        <v>6695</v>
      </c>
      <c r="O1692" s="894" t="s">
        <v>4530</v>
      </c>
      <c r="P1692" s="894" t="s">
        <v>6431</v>
      </c>
      <c r="Q1692" s="894" t="s">
        <v>5067</v>
      </c>
      <c r="R1692" s="894" t="s">
        <v>7946</v>
      </c>
      <c r="S1692" s="894" t="s">
        <v>779</v>
      </c>
      <c r="T1692" s="894" t="s">
        <v>780</v>
      </c>
      <c r="U1692" s="894" t="s">
        <v>781</v>
      </c>
      <c r="V1692" s="894" t="s">
        <v>951</v>
      </c>
      <c r="W1692" s="894" t="s">
        <v>7960</v>
      </c>
      <c r="X1692" s="894" t="s">
        <v>4877</v>
      </c>
      <c r="AA1692" s="894" t="s">
        <v>1029</v>
      </c>
    </row>
    <row r="1693" spans="1:27">
      <c r="A1693" s="894" t="s">
        <v>7983</v>
      </c>
      <c r="B1693" s="894" t="s">
        <v>7984</v>
      </c>
      <c r="C1693" s="894" t="s">
        <v>7985</v>
      </c>
      <c r="D1693" s="894" t="s">
        <v>7986</v>
      </c>
      <c r="E1693" s="351">
        <v>4102.56</v>
      </c>
      <c r="F1693" s="351">
        <v>3077.25</v>
      </c>
      <c r="G1693" s="351">
        <v>150</v>
      </c>
      <c r="H1693" s="351">
        <v>875.31</v>
      </c>
      <c r="I1693" s="894" t="s">
        <v>7960</v>
      </c>
      <c r="J1693" s="894" t="s">
        <v>839</v>
      </c>
      <c r="K1693" s="894" t="s">
        <v>1008</v>
      </c>
      <c r="L1693" s="894" t="s">
        <v>874</v>
      </c>
      <c r="M1693" s="894" t="s">
        <v>7987</v>
      </c>
      <c r="N1693" s="894" t="s">
        <v>7988</v>
      </c>
      <c r="O1693" s="894" t="s">
        <v>777</v>
      </c>
      <c r="P1693" s="894" t="s">
        <v>7989</v>
      </c>
      <c r="Q1693" s="894" t="s">
        <v>1374</v>
      </c>
      <c r="R1693" s="894" t="s">
        <v>7946</v>
      </c>
      <c r="S1693" s="894" t="s">
        <v>779</v>
      </c>
      <c r="T1693" s="894" t="s">
        <v>780</v>
      </c>
      <c r="U1693" s="894" t="s">
        <v>781</v>
      </c>
      <c r="V1693" s="894" t="s">
        <v>951</v>
      </c>
      <c r="W1693" s="894" t="s">
        <v>7960</v>
      </c>
      <c r="X1693" s="894" t="s">
        <v>7990</v>
      </c>
      <c r="AA1693" s="894" t="s">
        <v>1012</v>
      </c>
    </row>
    <row r="1694" spans="1:27">
      <c r="A1694" s="894" t="s">
        <v>7991</v>
      </c>
      <c r="B1694" s="894" t="s">
        <v>7992</v>
      </c>
      <c r="C1694" s="894" t="s">
        <v>7993</v>
      </c>
      <c r="D1694" s="894" t="s">
        <v>7994</v>
      </c>
      <c r="E1694" s="351">
        <v>146153.84</v>
      </c>
      <c r="F1694" s="351">
        <v>121307.82</v>
      </c>
      <c r="G1694" s="351">
        <v>24846.02</v>
      </c>
      <c r="H1694" s="351">
        <v>0</v>
      </c>
      <c r="I1694" s="894" t="s">
        <v>7995</v>
      </c>
      <c r="J1694" s="894" t="s">
        <v>839</v>
      </c>
      <c r="K1694" s="894" t="s">
        <v>4926</v>
      </c>
      <c r="L1694" s="894" t="s">
        <v>958</v>
      </c>
      <c r="M1694" s="894" t="s">
        <v>5398</v>
      </c>
      <c r="N1694" s="894" t="s">
        <v>5391</v>
      </c>
      <c r="O1694" s="894" t="s">
        <v>7889</v>
      </c>
      <c r="P1694" s="894" t="s">
        <v>7890</v>
      </c>
      <c r="Q1694" s="894" t="s">
        <v>7891</v>
      </c>
      <c r="R1694" s="894" t="s">
        <v>7946</v>
      </c>
      <c r="S1694" s="894" t="s">
        <v>779</v>
      </c>
      <c r="T1694" s="894" t="s">
        <v>780</v>
      </c>
      <c r="U1694" s="894" t="s">
        <v>781</v>
      </c>
      <c r="V1694" s="894" t="s">
        <v>951</v>
      </c>
      <c r="W1694" s="894" t="s">
        <v>7995</v>
      </c>
      <c r="X1694" s="894" t="s">
        <v>7996</v>
      </c>
      <c r="AA1694" s="894" t="s">
        <v>4930</v>
      </c>
    </row>
    <row r="1695" spans="1:27">
      <c r="A1695" s="894" t="s">
        <v>7997</v>
      </c>
      <c r="B1695" s="894" t="s">
        <v>7998</v>
      </c>
      <c r="C1695" s="894" t="s">
        <v>7895</v>
      </c>
      <c r="D1695" s="894" t="s">
        <v>7999</v>
      </c>
      <c r="E1695" s="351">
        <v>64957.26</v>
      </c>
      <c r="F1695" s="351">
        <v>53914.31</v>
      </c>
      <c r="G1695" s="351">
        <v>11042.95</v>
      </c>
      <c r="H1695" s="351">
        <v>0</v>
      </c>
      <c r="I1695" s="894" t="s">
        <v>7995</v>
      </c>
      <c r="J1695" s="894" t="s">
        <v>839</v>
      </c>
      <c r="K1695" s="894" t="s">
        <v>4926</v>
      </c>
      <c r="L1695" s="894" t="s">
        <v>958</v>
      </c>
      <c r="M1695" s="894" t="s">
        <v>5398</v>
      </c>
      <c r="N1695" s="894" t="s">
        <v>5391</v>
      </c>
      <c r="O1695" s="894" t="s">
        <v>3169</v>
      </c>
      <c r="P1695" s="894" t="s">
        <v>7896</v>
      </c>
      <c r="Q1695" s="894" t="s">
        <v>7897</v>
      </c>
      <c r="R1695" s="894" t="s">
        <v>7946</v>
      </c>
      <c r="S1695" s="894" t="s">
        <v>779</v>
      </c>
      <c r="T1695" s="894" t="s">
        <v>780</v>
      </c>
      <c r="U1695" s="894" t="s">
        <v>781</v>
      </c>
      <c r="V1695" s="894" t="s">
        <v>951</v>
      </c>
      <c r="W1695" s="894" t="s">
        <v>7995</v>
      </c>
      <c r="X1695" s="894" t="s">
        <v>7996</v>
      </c>
      <c r="AA1695" s="894" t="s">
        <v>4930</v>
      </c>
    </row>
    <row r="1696" spans="1:27">
      <c r="A1696" s="894" t="s">
        <v>8000</v>
      </c>
      <c r="B1696" s="894" t="s">
        <v>8001</v>
      </c>
      <c r="C1696" s="894" t="s">
        <v>6829</v>
      </c>
      <c r="D1696" s="894" t="s">
        <v>8002</v>
      </c>
      <c r="E1696" s="351">
        <v>162393.16</v>
      </c>
      <c r="F1696" s="351">
        <v>134786.19</v>
      </c>
      <c r="G1696" s="351">
        <v>27606.97</v>
      </c>
      <c r="H1696" s="351">
        <v>0</v>
      </c>
      <c r="I1696" s="894" t="s">
        <v>7995</v>
      </c>
      <c r="J1696" s="894" t="s">
        <v>839</v>
      </c>
      <c r="K1696" s="894" t="s">
        <v>1025</v>
      </c>
      <c r="L1696" s="894" t="s">
        <v>958</v>
      </c>
      <c r="M1696" s="894" t="s">
        <v>8003</v>
      </c>
      <c r="N1696" s="894" t="s">
        <v>8004</v>
      </c>
      <c r="O1696" s="894" t="s">
        <v>7971</v>
      </c>
      <c r="P1696" s="894" t="s">
        <v>8005</v>
      </c>
      <c r="Q1696" s="894" t="s">
        <v>8006</v>
      </c>
      <c r="R1696" s="894" t="s">
        <v>7946</v>
      </c>
      <c r="S1696" s="894" t="s">
        <v>779</v>
      </c>
      <c r="T1696" s="894" t="s">
        <v>780</v>
      </c>
      <c r="U1696" s="894" t="s">
        <v>781</v>
      </c>
      <c r="V1696" s="894" t="s">
        <v>951</v>
      </c>
      <c r="W1696" s="894" t="s">
        <v>7995</v>
      </c>
      <c r="X1696" s="894" t="s">
        <v>8007</v>
      </c>
      <c r="AA1696" s="894" t="s">
        <v>1029</v>
      </c>
    </row>
    <row r="1697" spans="1:27">
      <c r="A1697" s="894" t="s">
        <v>8008</v>
      </c>
      <c r="B1697" s="894" t="s">
        <v>8009</v>
      </c>
      <c r="C1697" s="894" t="s">
        <v>8010</v>
      </c>
      <c r="D1697" s="894" t="s">
        <v>8011</v>
      </c>
      <c r="E1697" s="351">
        <v>38461.54</v>
      </c>
      <c r="F1697" s="351">
        <v>31923.46</v>
      </c>
      <c r="G1697" s="351">
        <v>6538.08</v>
      </c>
      <c r="H1697" s="351">
        <v>0</v>
      </c>
      <c r="I1697" s="894" t="s">
        <v>7995</v>
      </c>
      <c r="J1697" s="894" t="s">
        <v>839</v>
      </c>
      <c r="K1697" s="894" t="s">
        <v>5214</v>
      </c>
      <c r="L1697" s="894" t="s">
        <v>958</v>
      </c>
      <c r="M1697" s="894" t="s">
        <v>7863</v>
      </c>
      <c r="N1697" s="894" t="s">
        <v>8012</v>
      </c>
      <c r="O1697" s="894" t="s">
        <v>6929</v>
      </c>
      <c r="P1697" s="894" t="s">
        <v>6930</v>
      </c>
      <c r="Q1697" s="894" t="s">
        <v>1512</v>
      </c>
      <c r="R1697" s="894" t="s">
        <v>7946</v>
      </c>
      <c r="S1697" s="894" t="s">
        <v>779</v>
      </c>
      <c r="T1697" s="894" t="s">
        <v>780</v>
      </c>
      <c r="U1697" s="894" t="s">
        <v>877</v>
      </c>
      <c r="V1697" s="894" t="s">
        <v>951</v>
      </c>
      <c r="W1697" s="894" t="s">
        <v>7995</v>
      </c>
      <c r="X1697" s="894" t="s">
        <v>8013</v>
      </c>
      <c r="AA1697" s="894" t="s">
        <v>5220</v>
      </c>
    </row>
    <row r="1698" spans="1:27">
      <c r="A1698" s="894" t="s">
        <v>8014</v>
      </c>
      <c r="B1698" s="894" t="s">
        <v>8015</v>
      </c>
      <c r="C1698" s="894" t="s">
        <v>8016</v>
      </c>
      <c r="D1698" s="894" t="s">
        <v>7518</v>
      </c>
      <c r="E1698" s="351">
        <v>2136.75</v>
      </c>
      <c r="F1698" s="351">
        <v>1773.71</v>
      </c>
      <c r="G1698" s="351">
        <v>363.04</v>
      </c>
      <c r="H1698" s="351">
        <v>0</v>
      </c>
      <c r="I1698" s="894" t="s">
        <v>7995</v>
      </c>
      <c r="J1698" s="894" t="s">
        <v>839</v>
      </c>
      <c r="K1698" s="894" t="s">
        <v>5214</v>
      </c>
      <c r="L1698" s="894" t="s">
        <v>958</v>
      </c>
      <c r="M1698" s="894" t="s">
        <v>7863</v>
      </c>
      <c r="N1698" s="894" t="s">
        <v>8012</v>
      </c>
      <c r="O1698" s="894" t="s">
        <v>7519</v>
      </c>
      <c r="P1698" s="894" t="s">
        <v>7520</v>
      </c>
      <c r="Q1698" s="894" t="s">
        <v>3737</v>
      </c>
      <c r="R1698" s="894" t="s">
        <v>7946</v>
      </c>
      <c r="S1698" s="894" t="s">
        <v>779</v>
      </c>
      <c r="T1698" s="894" t="s">
        <v>780</v>
      </c>
      <c r="U1698" s="894" t="s">
        <v>877</v>
      </c>
      <c r="V1698" s="894" t="s">
        <v>951</v>
      </c>
      <c r="W1698" s="894" t="s">
        <v>7995</v>
      </c>
      <c r="X1698" s="894" t="s">
        <v>8013</v>
      </c>
      <c r="AA1698" s="894" t="s">
        <v>5220</v>
      </c>
    </row>
    <row r="1699" spans="1:27">
      <c r="A1699" s="894" t="s">
        <v>8017</v>
      </c>
      <c r="B1699" s="894" t="s">
        <v>8018</v>
      </c>
      <c r="C1699" s="894" t="s">
        <v>8016</v>
      </c>
      <c r="D1699" s="894" t="s">
        <v>8011</v>
      </c>
      <c r="E1699" s="351">
        <v>2136.75</v>
      </c>
      <c r="F1699" s="351">
        <v>1773.71</v>
      </c>
      <c r="G1699" s="351">
        <v>363.04</v>
      </c>
      <c r="H1699" s="351">
        <v>0</v>
      </c>
      <c r="I1699" s="894" t="s">
        <v>7995</v>
      </c>
      <c r="J1699" s="894" t="s">
        <v>839</v>
      </c>
      <c r="K1699" s="894" t="s">
        <v>5214</v>
      </c>
      <c r="L1699" s="894" t="s">
        <v>958</v>
      </c>
      <c r="M1699" s="894" t="s">
        <v>7863</v>
      </c>
      <c r="N1699" s="894" t="s">
        <v>8012</v>
      </c>
      <c r="O1699" s="894" t="s">
        <v>7519</v>
      </c>
      <c r="P1699" s="894" t="s">
        <v>7520</v>
      </c>
      <c r="Q1699" s="894" t="s">
        <v>3737</v>
      </c>
      <c r="R1699" s="894" t="s">
        <v>7946</v>
      </c>
      <c r="S1699" s="894" t="s">
        <v>779</v>
      </c>
      <c r="T1699" s="894" t="s">
        <v>780</v>
      </c>
      <c r="U1699" s="894" t="s">
        <v>877</v>
      </c>
      <c r="V1699" s="894" t="s">
        <v>951</v>
      </c>
      <c r="W1699" s="894" t="s">
        <v>7995</v>
      </c>
      <c r="X1699" s="894" t="s">
        <v>8013</v>
      </c>
      <c r="AA1699" s="894" t="s">
        <v>5220</v>
      </c>
    </row>
    <row r="1700" spans="1:27">
      <c r="A1700" s="894" t="s">
        <v>8019</v>
      </c>
      <c r="B1700" s="894" t="s">
        <v>8020</v>
      </c>
      <c r="C1700" s="894" t="s">
        <v>8016</v>
      </c>
      <c r="D1700" s="894" t="s">
        <v>8011</v>
      </c>
      <c r="E1700" s="351">
        <v>2136.75</v>
      </c>
      <c r="F1700" s="351">
        <v>1773.71</v>
      </c>
      <c r="G1700" s="351">
        <v>363.04</v>
      </c>
      <c r="H1700" s="351">
        <v>0</v>
      </c>
      <c r="I1700" s="894" t="s">
        <v>7995</v>
      </c>
      <c r="J1700" s="894" t="s">
        <v>839</v>
      </c>
      <c r="K1700" s="894" t="s">
        <v>5214</v>
      </c>
      <c r="L1700" s="894" t="s">
        <v>958</v>
      </c>
      <c r="M1700" s="894" t="s">
        <v>7863</v>
      </c>
      <c r="N1700" s="894" t="s">
        <v>8012</v>
      </c>
      <c r="O1700" s="894" t="s">
        <v>7519</v>
      </c>
      <c r="P1700" s="894" t="s">
        <v>7520</v>
      </c>
      <c r="Q1700" s="894" t="s">
        <v>3737</v>
      </c>
      <c r="R1700" s="894" t="s">
        <v>7946</v>
      </c>
      <c r="S1700" s="894" t="s">
        <v>779</v>
      </c>
      <c r="T1700" s="894" t="s">
        <v>780</v>
      </c>
      <c r="U1700" s="894" t="s">
        <v>877</v>
      </c>
      <c r="V1700" s="894" t="s">
        <v>951</v>
      </c>
      <c r="W1700" s="894" t="s">
        <v>7995</v>
      </c>
      <c r="X1700" s="894" t="s">
        <v>8013</v>
      </c>
      <c r="AA1700" s="894" t="s">
        <v>5220</v>
      </c>
    </row>
    <row r="1701" spans="1:27">
      <c r="A1701" s="894" t="s">
        <v>8021</v>
      </c>
      <c r="B1701" s="894" t="s">
        <v>8022</v>
      </c>
      <c r="C1701" s="894" t="s">
        <v>8016</v>
      </c>
      <c r="D1701" s="894" t="s">
        <v>8011</v>
      </c>
      <c r="E1701" s="351">
        <v>2136.75</v>
      </c>
      <c r="F1701" s="351">
        <v>1773.71</v>
      </c>
      <c r="G1701" s="351">
        <v>363.04</v>
      </c>
      <c r="H1701" s="351">
        <v>0</v>
      </c>
      <c r="I1701" s="894" t="s">
        <v>7995</v>
      </c>
      <c r="J1701" s="894" t="s">
        <v>839</v>
      </c>
      <c r="K1701" s="894" t="s">
        <v>5214</v>
      </c>
      <c r="L1701" s="894" t="s">
        <v>958</v>
      </c>
      <c r="M1701" s="894" t="s">
        <v>7863</v>
      </c>
      <c r="N1701" s="894" t="s">
        <v>8012</v>
      </c>
      <c r="O1701" s="894" t="s">
        <v>7519</v>
      </c>
      <c r="P1701" s="894" t="s">
        <v>7520</v>
      </c>
      <c r="Q1701" s="894" t="s">
        <v>3737</v>
      </c>
      <c r="R1701" s="894" t="s">
        <v>7946</v>
      </c>
      <c r="S1701" s="894" t="s">
        <v>779</v>
      </c>
      <c r="T1701" s="894" t="s">
        <v>780</v>
      </c>
      <c r="U1701" s="894" t="s">
        <v>877</v>
      </c>
      <c r="V1701" s="894" t="s">
        <v>951</v>
      </c>
      <c r="W1701" s="894" t="s">
        <v>7995</v>
      </c>
      <c r="X1701" s="894" t="s">
        <v>8013</v>
      </c>
      <c r="AA1701" s="894" t="s">
        <v>5220</v>
      </c>
    </row>
    <row r="1702" spans="1:27">
      <c r="A1702" s="894" t="s">
        <v>8023</v>
      </c>
      <c r="B1702" s="894" t="s">
        <v>8024</v>
      </c>
      <c r="C1702" s="894" t="s">
        <v>8025</v>
      </c>
      <c r="D1702" s="894" t="s">
        <v>8026</v>
      </c>
      <c r="E1702" s="351">
        <v>61752.14</v>
      </c>
      <c r="F1702" s="351">
        <v>51254.16</v>
      </c>
      <c r="G1702" s="351">
        <v>10497.98</v>
      </c>
      <c r="H1702" s="351">
        <v>0</v>
      </c>
      <c r="I1702" s="894" t="s">
        <v>7995</v>
      </c>
      <c r="J1702" s="894" t="s">
        <v>839</v>
      </c>
      <c r="K1702" s="894" t="s">
        <v>5214</v>
      </c>
      <c r="L1702" s="894" t="s">
        <v>958</v>
      </c>
      <c r="M1702" s="894" t="s">
        <v>7863</v>
      </c>
      <c r="N1702" s="894" t="s">
        <v>8012</v>
      </c>
      <c r="O1702" s="894" t="s">
        <v>8027</v>
      </c>
      <c r="P1702" s="894" t="s">
        <v>8028</v>
      </c>
      <c r="Q1702" s="894" t="s">
        <v>8029</v>
      </c>
      <c r="R1702" s="894" t="s">
        <v>7946</v>
      </c>
      <c r="S1702" s="894" t="s">
        <v>779</v>
      </c>
      <c r="T1702" s="894" t="s">
        <v>780</v>
      </c>
      <c r="U1702" s="894" t="s">
        <v>877</v>
      </c>
      <c r="V1702" s="894" t="s">
        <v>951</v>
      </c>
      <c r="W1702" s="894" t="s">
        <v>7995</v>
      </c>
      <c r="X1702" s="894" t="s">
        <v>8013</v>
      </c>
      <c r="AA1702" s="894" t="s">
        <v>5220</v>
      </c>
    </row>
    <row r="1703" spans="1:27">
      <c r="A1703" s="894" t="s">
        <v>8030</v>
      </c>
      <c r="B1703" s="894" t="s">
        <v>8031</v>
      </c>
      <c r="C1703" s="894" t="s">
        <v>8025</v>
      </c>
      <c r="D1703" s="894" t="s">
        <v>8026</v>
      </c>
      <c r="E1703" s="351">
        <v>61752.14</v>
      </c>
      <c r="F1703" s="351">
        <v>51254.16</v>
      </c>
      <c r="G1703" s="351">
        <v>10497.98</v>
      </c>
      <c r="H1703" s="351">
        <v>0</v>
      </c>
      <c r="I1703" s="894" t="s">
        <v>7995</v>
      </c>
      <c r="J1703" s="894" t="s">
        <v>839</v>
      </c>
      <c r="K1703" s="894" t="s">
        <v>5214</v>
      </c>
      <c r="L1703" s="894" t="s">
        <v>958</v>
      </c>
      <c r="M1703" s="894" t="s">
        <v>7863</v>
      </c>
      <c r="N1703" s="894" t="s">
        <v>8012</v>
      </c>
      <c r="O1703" s="894" t="s">
        <v>8027</v>
      </c>
      <c r="P1703" s="894" t="s">
        <v>8028</v>
      </c>
      <c r="Q1703" s="894" t="s">
        <v>8029</v>
      </c>
      <c r="R1703" s="894" t="s">
        <v>7946</v>
      </c>
      <c r="S1703" s="894" t="s">
        <v>779</v>
      </c>
      <c r="T1703" s="894" t="s">
        <v>780</v>
      </c>
      <c r="U1703" s="894" t="s">
        <v>877</v>
      </c>
      <c r="V1703" s="894" t="s">
        <v>951</v>
      </c>
      <c r="W1703" s="894" t="s">
        <v>7995</v>
      </c>
      <c r="X1703" s="894" t="s">
        <v>8013</v>
      </c>
      <c r="AA1703" s="894" t="s">
        <v>5220</v>
      </c>
    </row>
    <row r="1704" spans="1:27">
      <c r="A1704" s="894" t="s">
        <v>8032</v>
      </c>
      <c r="B1704" s="894" t="s">
        <v>8033</v>
      </c>
      <c r="C1704" s="894" t="s">
        <v>8034</v>
      </c>
      <c r="D1704" s="894" t="s">
        <v>7529</v>
      </c>
      <c r="E1704" s="351">
        <v>6410.26</v>
      </c>
      <c r="F1704" s="351">
        <v>5320.3</v>
      </c>
      <c r="G1704" s="351">
        <v>1089.96</v>
      </c>
      <c r="H1704" s="351">
        <v>0</v>
      </c>
      <c r="I1704" s="894" t="s">
        <v>7995</v>
      </c>
      <c r="J1704" s="894" t="s">
        <v>839</v>
      </c>
      <c r="K1704" s="894" t="s">
        <v>5214</v>
      </c>
      <c r="L1704" s="894" t="s">
        <v>958</v>
      </c>
      <c r="M1704" s="894" t="s">
        <v>7863</v>
      </c>
      <c r="N1704" s="894" t="s">
        <v>8012</v>
      </c>
      <c r="O1704" s="894" t="s">
        <v>6950</v>
      </c>
      <c r="P1704" s="894" t="s">
        <v>6951</v>
      </c>
      <c r="Q1704" s="894" t="s">
        <v>2971</v>
      </c>
      <c r="R1704" s="894" t="s">
        <v>7946</v>
      </c>
      <c r="S1704" s="894" t="s">
        <v>779</v>
      </c>
      <c r="T1704" s="894" t="s">
        <v>780</v>
      </c>
      <c r="U1704" s="894" t="s">
        <v>877</v>
      </c>
      <c r="V1704" s="894" t="s">
        <v>951</v>
      </c>
      <c r="W1704" s="894" t="s">
        <v>7995</v>
      </c>
      <c r="X1704" s="894" t="s">
        <v>8013</v>
      </c>
      <c r="AA1704" s="894" t="s">
        <v>5220</v>
      </c>
    </row>
    <row r="1705" spans="1:27">
      <c r="A1705" s="894" t="s">
        <v>8035</v>
      </c>
      <c r="B1705" s="894" t="s">
        <v>8036</v>
      </c>
      <c r="C1705" s="894" t="s">
        <v>8037</v>
      </c>
      <c r="E1705" s="351">
        <v>109401.71</v>
      </c>
      <c r="F1705" s="351">
        <v>90803.66</v>
      </c>
      <c r="G1705" s="351">
        <v>18598.05</v>
      </c>
      <c r="H1705" s="351">
        <v>0</v>
      </c>
      <c r="I1705" s="894" t="s">
        <v>7995</v>
      </c>
      <c r="J1705" s="894" t="s">
        <v>839</v>
      </c>
      <c r="K1705" s="894" t="s">
        <v>5214</v>
      </c>
      <c r="L1705" s="894" t="s">
        <v>958</v>
      </c>
      <c r="M1705" s="894" t="s">
        <v>7863</v>
      </c>
      <c r="N1705" s="894" t="s">
        <v>8012</v>
      </c>
      <c r="O1705" s="894" t="s">
        <v>1404</v>
      </c>
      <c r="P1705" s="894" t="s">
        <v>7533</v>
      </c>
      <c r="Q1705" s="894" t="s">
        <v>7534</v>
      </c>
      <c r="R1705" s="894" t="s">
        <v>7946</v>
      </c>
      <c r="S1705" s="894" t="s">
        <v>779</v>
      </c>
      <c r="T1705" s="894" t="s">
        <v>780</v>
      </c>
      <c r="U1705" s="894" t="s">
        <v>877</v>
      </c>
      <c r="V1705" s="894" t="s">
        <v>951</v>
      </c>
      <c r="W1705" s="894" t="s">
        <v>7995</v>
      </c>
      <c r="X1705" s="894" t="s">
        <v>8013</v>
      </c>
      <c r="AA1705" s="894" t="s">
        <v>5220</v>
      </c>
    </row>
    <row r="1706" spans="1:27">
      <c r="A1706" s="894" t="s">
        <v>8038</v>
      </c>
      <c r="B1706" s="894" t="s">
        <v>8039</v>
      </c>
      <c r="C1706" s="894" t="s">
        <v>8040</v>
      </c>
      <c r="D1706" s="894" t="s">
        <v>7538</v>
      </c>
      <c r="E1706" s="351">
        <v>5128.21</v>
      </c>
      <c r="F1706" s="351">
        <v>4256.24</v>
      </c>
      <c r="G1706" s="351">
        <v>871.97</v>
      </c>
      <c r="H1706" s="351">
        <v>0</v>
      </c>
      <c r="I1706" s="894" t="s">
        <v>7995</v>
      </c>
      <c r="J1706" s="894" t="s">
        <v>839</v>
      </c>
      <c r="K1706" s="894" t="s">
        <v>5214</v>
      </c>
      <c r="L1706" s="894" t="s">
        <v>958</v>
      </c>
      <c r="M1706" s="894" t="s">
        <v>7863</v>
      </c>
      <c r="N1706" s="894" t="s">
        <v>8012</v>
      </c>
      <c r="O1706" s="894" t="s">
        <v>7539</v>
      </c>
      <c r="P1706" s="894" t="s">
        <v>7540</v>
      </c>
      <c r="Q1706" s="894" t="s">
        <v>1121</v>
      </c>
      <c r="R1706" s="894" t="s">
        <v>7946</v>
      </c>
      <c r="S1706" s="894" t="s">
        <v>779</v>
      </c>
      <c r="T1706" s="894" t="s">
        <v>780</v>
      </c>
      <c r="U1706" s="894" t="s">
        <v>877</v>
      </c>
      <c r="V1706" s="894" t="s">
        <v>951</v>
      </c>
      <c r="W1706" s="894" t="s">
        <v>7995</v>
      </c>
      <c r="X1706" s="894" t="s">
        <v>8013</v>
      </c>
      <c r="AA1706" s="894" t="s">
        <v>5220</v>
      </c>
    </row>
    <row r="1707" spans="1:27">
      <c r="A1707" s="894" t="s">
        <v>8041</v>
      </c>
      <c r="B1707" s="894" t="s">
        <v>8042</v>
      </c>
      <c r="C1707" s="894" t="s">
        <v>8043</v>
      </c>
      <c r="D1707" s="894" t="s">
        <v>7544</v>
      </c>
      <c r="E1707" s="351">
        <v>38461.54</v>
      </c>
      <c r="F1707" s="351">
        <v>31923.46</v>
      </c>
      <c r="G1707" s="351">
        <v>6538.08</v>
      </c>
      <c r="H1707" s="351">
        <v>0</v>
      </c>
      <c r="I1707" s="894" t="s">
        <v>7995</v>
      </c>
      <c r="J1707" s="894" t="s">
        <v>839</v>
      </c>
      <c r="K1707" s="894" t="s">
        <v>5214</v>
      </c>
      <c r="L1707" s="894" t="s">
        <v>958</v>
      </c>
      <c r="M1707" s="894" t="s">
        <v>7863</v>
      </c>
      <c r="N1707" s="894" t="s">
        <v>8012</v>
      </c>
      <c r="O1707" s="894" t="s">
        <v>6929</v>
      </c>
      <c r="P1707" s="894" t="s">
        <v>6930</v>
      </c>
      <c r="Q1707" s="894" t="s">
        <v>1512</v>
      </c>
      <c r="R1707" s="894" t="s">
        <v>7946</v>
      </c>
      <c r="S1707" s="894" t="s">
        <v>779</v>
      </c>
      <c r="T1707" s="894" t="s">
        <v>780</v>
      </c>
      <c r="U1707" s="894" t="s">
        <v>877</v>
      </c>
      <c r="V1707" s="894" t="s">
        <v>951</v>
      </c>
      <c r="W1707" s="894" t="s">
        <v>7995</v>
      </c>
      <c r="X1707" s="894" t="s">
        <v>8013</v>
      </c>
      <c r="AA1707" s="894" t="s">
        <v>5220</v>
      </c>
    </row>
    <row r="1708" spans="1:27">
      <c r="A1708" s="894" t="s">
        <v>8044</v>
      </c>
      <c r="B1708" s="894" t="s">
        <v>8045</v>
      </c>
      <c r="C1708" s="894" t="s">
        <v>8046</v>
      </c>
      <c r="D1708" s="894" t="s">
        <v>8047</v>
      </c>
      <c r="E1708" s="351">
        <v>73076.92</v>
      </c>
      <c r="F1708" s="351">
        <v>60653.91</v>
      </c>
      <c r="G1708" s="351">
        <v>12423.01</v>
      </c>
      <c r="H1708" s="351">
        <v>0</v>
      </c>
      <c r="I1708" s="894" t="s">
        <v>7995</v>
      </c>
      <c r="J1708" s="894" t="s">
        <v>839</v>
      </c>
      <c r="K1708" s="894" t="s">
        <v>5214</v>
      </c>
      <c r="L1708" s="894" t="s">
        <v>958</v>
      </c>
      <c r="M1708" s="894" t="s">
        <v>7863</v>
      </c>
      <c r="N1708" s="894" t="s">
        <v>8012</v>
      </c>
      <c r="O1708" s="894" t="s">
        <v>8048</v>
      </c>
      <c r="P1708" s="894" t="s">
        <v>8049</v>
      </c>
      <c r="Q1708" s="894" t="s">
        <v>8050</v>
      </c>
      <c r="R1708" s="894" t="s">
        <v>7946</v>
      </c>
      <c r="S1708" s="894" t="s">
        <v>779</v>
      </c>
      <c r="T1708" s="894" t="s">
        <v>780</v>
      </c>
      <c r="U1708" s="894" t="s">
        <v>877</v>
      </c>
      <c r="V1708" s="894" t="s">
        <v>951</v>
      </c>
      <c r="W1708" s="894" t="s">
        <v>7995</v>
      </c>
      <c r="X1708" s="894" t="s">
        <v>8013</v>
      </c>
      <c r="AA1708" s="894" t="s">
        <v>5220</v>
      </c>
    </row>
    <row r="1709" spans="1:27">
      <c r="A1709" s="894" t="s">
        <v>8051</v>
      </c>
      <c r="B1709" s="894" t="s">
        <v>8052</v>
      </c>
      <c r="C1709" s="894" t="s">
        <v>8053</v>
      </c>
      <c r="E1709" s="351">
        <v>15384.62</v>
      </c>
      <c r="F1709" s="351">
        <v>12769.55</v>
      </c>
      <c r="G1709" s="351">
        <v>2615.07</v>
      </c>
      <c r="H1709" s="351">
        <v>0</v>
      </c>
      <c r="I1709" s="894" t="s">
        <v>7995</v>
      </c>
      <c r="J1709" s="894" t="s">
        <v>839</v>
      </c>
      <c r="K1709" s="894" t="s">
        <v>5214</v>
      </c>
      <c r="L1709" s="894" t="s">
        <v>958</v>
      </c>
      <c r="M1709" s="894" t="s">
        <v>7863</v>
      </c>
      <c r="N1709" s="894" t="s">
        <v>8012</v>
      </c>
      <c r="O1709" s="894" t="s">
        <v>1173</v>
      </c>
      <c r="P1709" s="894" t="s">
        <v>7555</v>
      </c>
      <c r="Q1709" s="894" t="s">
        <v>1240</v>
      </c>
      <c r="R1709" s="894" t="s">
        <v>7946</v>
      </c>
      <c r="S1709" s="894" t="s">
        <v>779</v>
      </c>
      <c r="T1709" s="894" t="s">
        <v>780</v>
      </c>
      <c r="U1709" s="894" t="s">
        <v>877</v>
      </c>
      <c r="V1709" s="894" t="s">
        <v>951</v>
      </c>
      <c r="W1709" s="894" t="s">
        <v>7995</v>
      </c>
      <c r="X1709" s="894" t="s">
        <v>8013</v>
      </c>
      <c r="AA1709" s="894" t="s">
        <v>5220</v>
      </c>
    </row>
    <row r="1710" spans="1:27">
      <c r="A1710" s="894" t="s">
        <v>8054</v>
      </c>
      <c r="B1710" s="894" t="s">
        <v>8055</v>
      </c>
      <c r="C1710" s="894" t="s">
        <v>8056</v>
      </c>
      <c r="D1710" s="894" t="s">
        <v>7559</v>
      </c>
      <c r="E1710" s="351">
        <v>4273.5</v>
      </c>
      <c r="F1710" s="351">
        <v>3547.42</v>
      </c>
      <c r="G1710" s="351">
        <v>726.08</v>
      </c>
      <c r="H1710" s="351">
        <v>0</v>
      </c>
      <c r="I1710" s="894" t="s">
        <v>7995</v>
      </c>
      <c r="J1710" s="894" t="s">
        <v>839</v>
      </c>
      <c r="K1710" s="894" t="s">
        <v>5214</v>
      </c>
      <c r="L1710" s="894" t="s">
        <v>958</v>
      </c>
      <c r="M1710" s="894" t="s">
        <v>7863</v>
      </c>
      <c r="N1710" s="894" t="s">
        <v>8012</v>
      </c>
      <c r="O1710" s="894" t="s">
        <v>6112</v>
      </c>
      <c r="P1710" s="894" t="s">
        <v>6113</v>
      </c>
      <c r="Q1710" s="894" t="s">
        <v>1351</v>
      </c>
      <c r="R1710" s="894" t="s">
        <v>7946</v>
      </c>
      <c r="S1710" s="894" t="s">
        <v>779</v>
      </c>
      <c r="T1710" s="894" t="s">
        <v>780</v>
      </c>
      <c r="U1710" s="894" t="s">
        <v>877</v>
      </c>
      <c r="V1710" s="894" t="s">
        <v>951</v>
      </c>
      <c r="W1710" s="894" t="s">
        <v>7995</v>
      </c>
      <c r="X1710" s="894" t="s">
        <v>8013</v>
      </c>
      <c r="AA1710" s="894" t="s">
        <v>5220</v>
      </c>
    </row>
    <row r="1711" spans="1:27">
      <c r="A1711" s="894" t="s">
        <v>8057</v>
      </c>
      <c r="B1711" s="894" t="s">
        <v>8058</v>
      </c>
      <c r="C1711" s="894" t="s">
        <v>8059</v>
      </c>
      <c r="D1711" s="894" t="s">
        <v>8060</v>
      </c>
      <c r="E1711" s="351">
        <v>94017.09</v>
      </c>
      <c r="F1711" s="351">
        <v>78034.11</v>
      </c>
      <c r="G1711" s="351">
        <v>15982.98</v>
      </c>
      <c r="H1711" s="351">
        <v>0</v>
      </c>
      <c r="I1711" s="894" t="s">
        <v>7995</v>
      </c>
      <c r="J1711" s="894" t="s">
        <v>839</v>
      </c>
      <c r="K1711" s="894" t="s">
        <v>5214</v>
      </c>
      <c r="L1711" s="894" t="s">
        <v>958</v>
      </c>
      <c r="M1711" s="894" t="s">
        <v>7863</v>
      </c>
      <c r="N1711" s="894" t="s">
        <v>8012</v>
      </c>
      <c r="O1711" s="894" t="s">
        <v>2816</v>
      </c>
      <c r="P1711" s="894" t="s">
        <v>8061</v>
      </c>
      <c r="Q1711" s="894" t="s">
        <v>3190</v>
      </c>
      <c r="R1711" s="894" t="s">
        <v>7946</v>
      </c>
      <c r="S1711" s="894" t="s">
        <v>779</v>
      </c>
      <c r="T1711" s="894" t="s">
        <v>780</v>
      </c>
      <c r="U1711" s="894" t="s">
        <v>877</v>
      </c>
      <c r="V1711" s="894" t="s">
        <v>951</v>
      </c>
      <c r="W1711" s="894" t="s">
        <v>7995</v>
      </c>
      <c r="X1711" s="894" t="s">
        <v>8013</v>
      </c>
      <c r="AA1711" s="894" t="s">
        <v>5220</v>
      </c>
    </row>
    <row r="1712" spans="1:27">
      <c r="A1712" s="894" t="s">
        <v>8062</v>
      </c>
      <c r="B1712" s="894" t="s">
        <v>8063</v>
      </c>
      <c r="C1712" s="894" t="s">
        <v>8064</v>
      </c>
      <c r="E1712" s="351">
        <v>38461.54</v>
      </c>
      <c r="F1712" s="351">
        <v>31923.46</v>
      </c>
      <c r="G1712" s="351">
        <v>6538.08</v>
      </c>
      <c r="H1712" s="351">
        <v>0</v>
      </c>
      <c r="I1712" s="894" t="s">
        <v>7995</v>
      </c>
      <c r="J1712" s="894" t="s">
        <v>839</v>
      </c>
      <c r="K1712" s="894" t="s">
        <v>5214</v>
      </c>
      <c r="L1712" s="894" t="s">
        <v>958</v>
      </c>
      <c r="M1712" s="894" t="s">
        <v>7863</v>
      </c>
      <c r="N1712" s="894" t="s">
        <v>8012</v>
      </c>
      <c r="O1712" s="894" t="s">
        <v>6929</v>
      </c>
      <c r="P1712" s="894" t="s">
        <v>6930</v>
      </c>
      <c r="Q1712" s="894" t="s">
        <v>1512</v>
      </c>
      <c r="R1712" s="894" t="s">
        <v>7946</v>
      </c>
      <c r="S1712" s="894" t="s">
        <v>779</v>
      </c>
      <c r="T1712" s="894" t="s">
        <v>780</v>
      </c>
      <c r="U1712" s="894" t="s">
        <v>877</v>
      </c>
      <c r="V1712" s="894" t="s">
        <v>951</v>
      </c>
      <c r="W1712" s="894" t="s">
        <v>7995</v>
      </c>
      <c r="X1712" s="894" t="s">
        <v>8013</v>
      </c>
      <c r="AA1712" s="894" t="s">
        <v>5220</v>
      </c>
    </row>
    <row r="1713" spans="1:27">
      <c r="A1713" s="894" t="s">
        <v>8065</v>
      </c>
      <c r="B1713" s="894" t="s">
        <v>8066</v>
      </c>
      <c r="C1713" s="894" t="s">
        <v>8067</v>
      </c>
      <c r="D1713" s="894" t="s">
        <v>8068</v>
      </c>
      <c r="E1713" s="351">
        <v>16666.67</v>
      </c>
      <c r="F1713" s="351">
        <v>13833.61</v>
      </c>
      <c r="G1713" s="351">
        <v>2833.06</v>
      </c>
      <c r="H1713" s="351">
        <v>0</v>
      </c>
      <c r="I1713" s="894" t="s">
        <v>7995</v>
      </c>
      <c r="J1713" s="894" t="s">
        <v>839</v>
      </c>
      <c r="K1713" s="894" t="s">
        <v>5214</v>
      </c>
      <c r="L1713" s="894" t="s">
        <v>958</v>
      </c>
      <c r="M1713" s="894" t="s">
        <v>7863</v>
      </c>
      <c r="N1713" s="894" t="s">
        <v>8012</v>
      </c>
      <c r="O1713" s="894" t="s">
        <v>6192</v>
      </c>
      <c r="P1713" s="894" t="s">
        <v>6193</v>
      </c>
      <c r="Q1713" s="894" t="s">
        <v>6194</v>
      </c>
      <c r="R1713" s="894" t="s">
        <v>7946</v>
      </c>
      <c r="S1713" s="894" t="s">
        <v>779</v>
      </c>
      <c r="T1713" s="894" t="s">
        <v>780</v>
      </c>
      <c r="U1713" s="894" t="s">
        <v>877</v>
      </c>
      <c r="V1713" s="894" t="s">
        <v>951</v>
      </c>
      <c r="W1713" s="894" t="s">
        <v>7995</v>
      </c>
      <c r="X1713" s="894" t="s">
        <v>8013</v>
      </c>
      <c r="AA1713" s="894" t="s">
        <v>5220</v>
      </c>
    </row>
    <row r="1714" spans="1:27">
      <c r="A1714" s="894" t="s">
        <v>8069</v>
      </c>
      <c r="B1714" s="894" t="s">
        <v>8070</v>
      </c>
      <c r="C1714" s="894" t="s">
        <v>8067</v>
      </c>
      <c r="D1714" s="894" t="s">
        <v>8068</v>
      </c>
      <c r="E1714" s="351">
        <v>16666.67</v>
      </c>
      <c r="F1714" s="351">
        <v>13833.61</v>
      </c>
      <c r="G1714" s="351">
        <v>2833.06</v>
      </c>
      <c r="H1714" s="351">
        <v>0</v>
      </c>
      <c r="I1714" s="894" t="s">
        <v>7995</v>
      </c>
      <c r="J1714" s="894" t="s">
        <v>839</v>
      </c>
      <c r="K1714" s="894" t="s">
        <v>5214</v>
      </c>
      <c r="L1714" s="894" t="s">
        <v>958</v>
      </c>
      <c r="M1714" s="894" t="s">
        <v>7863</v>
      </c>
      <c r="N1714" s="894" t="s">
        <v>8012</v>
      </c>
      <c r="O1714" s="894" t="s">
        <v>6192</v>
      </c>
      <c r="P1714" s="894" t="s">
        <v>6193</v>
      </c>
      <c r="Q1714" s="894" t="s">
        <v>6194</v>
      </c>
      <c r="R1714" s="894" t="s">
        <v>7946</v>
      </c>
      <c r="S1714" s="894" t="s">
        <v>779</v>
      </c>
      <c r="T1714" s="894" t="s">
        <v>780</v>
      </c>
      <c r="U1714" s="894" t="s">
        <v>877</v>
      </c>
      <c r="V1714" s="894" t="s">
        <v>951</v>
      </c>
      <c r="W1714" s="894" t="s">
        <v>7995</v>
      </c>
      <c r="X1714" s="894" t="s">
        <v>8013</v>
      </c>
      <c r="AA1714" s="894" t="s">
        <v>5220</v>
      </c>
    </row>
    <row r="1715" spans="1:27">
      <c r="A1715" s="894" t="s">
        <v>8071</v>
      </c>
      <c r="B1715" s="894" t="s">
        <v>8072</v>
      </c>
      <c r="C1715" s="894" t="s">
        <v>8067</v>
      </c>
      <c r="D1715" s="894" t="s">
        <v>8068</v>
      </c>
      <c r="E1715" s="351">
        <v>16666.67</v>
      </c>
      <c r="F1715" s="351">
        <v>13833.61</v>
      </c>
      <c r="G1715" s="351">
        <v>2833.06</v>
      </c>
      <c r="H1715" s="351">
        <v>0</v>
      </c>
      <c r="I1715" s="894" t="s">
        <v>7995</v>
      </c>
      <c r="J1715" s="894" t="s">
        <v>839</v>
      </c>
      <c r="K1715" s="894" t="s">
        <v>5214</v>
      </c>
      <c r="L1715" s="894" t="s">
        <v>958</v>
      </c>
      <c r="M1715" s="894" t="s">
        <v>7863</v>
      </c>
      <c r="N1715" s="894" t="s">
        <v>8012</v>
      </c>
      <c r="O1715" s="894" t="s">
        <v>6192</v>
      </c>
      <c r="P1715" s="894" t="s">
        <v>6193</v>
      </c>
      <c r="Q1715" s="894" t="s">
        <v>6194</v>
      </c>
      <c r="R1715" s="894" t="s">
        <v>7946</v>
      </c>
      <c r="S1715" s="894" t="s">
        <v>779</v>
      </c>
      <c r="T1715" s="894" t="s">
        <v>780</v>
      </c>
      <c r="U1715" s="894" t="s">
        <v>877</v>
      </c>
      <c r="V1715" s="894" t="s">
        <v>951</v>
      </c>
      <c r="W1715" s="894" t="s">
        <v>7995</v>
      </c>
      <c r="X1715" s="894" t="s">
        <v>8013</v>
      </c>
      <c r="AA1715" s="894" t="s">
        <v>5220</v>
      </c>
    </row>
    <row r="1716" spans="1:27">
      <c r="A1716" s="894" t="s">
        <v>8073</v>
      </c>
      <c r="B1716" s="894" t="s">
        <v>8074</v>
      </c>
      <c r="C1716" s="894" t="s">
        <v>8075</v>
      </c>
      <c r="D1716" s="894" t="s">
        <v>8076</v>
      </c>
      <c r="E1716" s="351">
        <v>3247.86</v>
      </c>
      <c r="F1716" s="351">
        <v>2695.84</v>
      </c>
      <c r="G1716" s="351">
        <v>552.02</v>
      </c>
      <c r="H1716" s="351">
        <v>0</v>
      </c>
      <c r="I1716" s="894" t="s">
        <v>7995</v>
      </c>
      <c r="J1716" s="894" t="s">
        <v>839</v>
      </c>
      <c r="K1716" s="894" t="s">
        <v>5214</v>
      </c>
      <c r="L1716" s="894" t="s">
        <v>958</v>
      </c>
      <c r="M1716" s="894" t="s">
        <v>7863</v>
      </c>
      <c r="N1716" s="894" t="s">
        <v>8012</v>
      </c>
      <c r="O1716" s="894" t="s">
        <v>8077</v>
      </c>
      <c r="P1716" s="894" t="s">
        <v>8078</v>
      </c>
      <c r="Q1716" s="894" t="s">
        <v>1145</v>
      </c>
      <c r="R1716" s="894" t="s">
        <v>7946</v>
      </c>
      <c r="S1716" s="894" t="s">
        <v>779</v>
      </c>
      <c r="T1716" s="894" t="s">
        <v>780</v>
      </c>
      <c r="U1716" s="894" t="s">
        <v>877</v>
      </c>
      <c r="V1716" s="894" t="s">
        <v>951</v>
      </c>
      <c r="W1716" s="894" t="s">
        <v>7995</v>
      </c>
      <c r="X1716" s="894" t="s">
        <v>8013</v>
      </c>
      <c r="AA1716" s="894" t="s">
        <v>5220</v>
      </c>
    </row>
    <row r="1717" spans="1:27">
      <c r="A1717" s="894" t="s">
        <v>8079</v>
      </c>
      <c r="B1717" s="894" t="s">
        <v>8080</v>
      </c>
      <c r="C1717" s="894" t="s">
        <v>8075</v>
      </c>
      <c r="D1717" s="894" t="s">
        <v>8076</v>
      </c>
      <c r="E1717" s="351">
        <v>3247.86</v>
      </c>
      <c r="F1717" s="351">
        <v>2695.84</v>
      </c>
      <c r="G1717" s="351">
        <v>552.02</v>
      </c>
      <c r="H1717" s="351">
        <v>0</v>
      </c>
      <c r="I1717" s="894" t="s">
        <v>7995</v>
      </c>
      <c r="J1717" s="894" t="s">
        <v>839</v>
      </c>
      <c r="K1717" s="894" t="s">
        <v>5214</v>
      </c>
      <c r="L1717" s="894" t="s">
        <v>958</v>
      </c>
      <c r="M1717" s="894" t="s">
        <v>7863</v>
      </c>
      <c r="N1717" s="894" t="s">
        <v>8012</v>
      </c>
      <c r="O1717" s="894" t="s">
        <v>8077</v>
      </c>
      <c r="P1717" s="894" t="s">
        <v>8078</v>
      </c>
      <c r="Q1717" s="894" t="s">
        <v>1145</v>
      </c>
      <c r="R1717" s="894" t="s">
        <v>7946</v>
      </c>
      <c r="S1717" s="894" t="s">
        <v>779</v>
      </c>
      <c r="T1717" s="894" t="s">
        <v>780</v>
      </c>
      <c r="U1717" s="894" t="s">
        <v>877</v>
      </c>
      <c r="V1717" s="894" t="s">
        <v>951</v>
      </c>
      <c r="W1717" s="894" t="s">
        <v>7995</v>
      </c>
      <c r="X1717" s="894" t="s">
        <v>8013</v>
      </c>
      <c r="AA1717" s="894" t="s">
        <v>5220</v>
      </c>
    </row>
    <row r="1718" spans="1:27">
      <c r="A1718" s="894" t="s">
        <v>8081</v>
      </c>
      <c r="B1718" s="894" t="s">
        <v>8082</v>
      </c>
      <c r="C1718" s="894" t="s">
        <v>8075</v>
      </c>
      <c r="D1718" s="894" t="s">
        <v>8076</v>
      </c>
      <c r="E1718" s="351">
        <v>3247.81</v>
      </c>
      <c r="F1718" s="351">
        <v>2695.84</v>
      </c>
      <c r="G1718" s="351">
        <v>551.97</v>
      </c>
      <c r="H1718" s="351">
        <v>0</v>
      </c>
      <c r="I1718" s="894" t="s">
        <v>7995</v>
      </c>
      <c r="J1718" s="894" t="s">
        <v>839</v>
      </c>
      <c r="K1718" s="894" t="s">
        <v>5214</v>
      </c>
      <c r="L1718" s="894" t="s">
        <v>958</v>
      </c>
      <c r="M1718" s="894" t="s">
        <v>7863</v>
      </c>
      <c r="N1718" s="894" t="s">
        <v>8012</v>
      </c>
      <c r="O1718" s="894" t="s">
        <v>8077</v>
      </c>
      <c r="P1718" s="894" t="s">
        <v>8078</v>
      </c>
      <c r="Q1718" s="894" t="s">
        <v>1145</v>
      </c>
      <c r="R1718" s="894" t="s">
        <v>7946</v>
      </c>
      <c r="S1718" s="894" t="s">
        <v>779</v>
      </c>
      <c r="T1718" s="894" t="s">
        <v>780</v>
      </c>
      <c r="U1718" s="894" t="s">
        <v>877</v>
      </c>
      <c r="V1718" s="894" t="s">
        <v>951</v>
      </c>
      <c r="W1718" s="894" t="s">
        <v>7995</v>
      </c>
      <c r="X1718" s="894" t="s">
        <v>8013</v>
      </c>
      <c r="AA1718" s="894" t="s">
        <v>5220</v>
      </c>
    </row>
    <row r="1719" spans="1:27">
      <c r="A1719" s="894" t="s">
        <v>8083</v>
      </c>
      <c r="B1719" s="894" t="s">
        <v>8084</v>
      </c>
      <c r="C1719" s="894" t="s">
        <v>8085</v>
      </c>
      <c r="D1719" s="894" t="s">
        <v>8076</v>
      </c>
      <c r="E1719" s="351">
        <v>8547.01</v>
      </c>
      <c r="F1719" s="351">
        <v>7094.01</v>
      </c>
      <c r="G1719" s="351">
        <v>1453</v>
      </c>
      <c r="H1719" s="351">
        <v>0</v>
      </c>
      <c r="I1719" s="894" t="s">
        <v>7995</v>
      </c>
      <c r="J1719" s="894" t="s">
        <v>839</v>
      </c>
      <c r="K1719" s="894" t="s">
        <v>5214</v>
      </c>
      <c r="L1719" s="894" t="s">
        <v>958</v>
      </c>
      <c r="M1719" s="894" t="s">
        <v>7863</v>
      </c>
      <c r="N1719" s="894" t="s">
        <v>8012</v>
      </c>
      <c r="O1719" s="894" t="s">
        <v>3737</v>
      </c>
      <c r="P1719" s="894" t="s">
        <v>1508</v>
      </c>
      <c r="Q1719" s="894" t="s">
        <v>4642</v>
      </c>
      <c r="R1719" s="894" t="s">
        <v>7946</v>
      </c>
      <c r="S1719" s="894" t="s">
        <v>779</v>
      </c>
      <c r="T1719" s="894" t="s">
        <v>780</v>
      </c>
      <c r="U1719" s="894" t="s">
        <v>877</v>
      </c>
      <c r="V1719" s="894" t="s">
        <v>951</v>
      </c>
      <c r="W1719" s="894" t="s">
        <v>7995</v>
      </c>
      <c r="X1719" s="894" t="s">
        <v>8013</v>
      </c>
      <c r="AA1719" s="894" t="s">
        <v>5220</v>
      </c>
    </row>
    <row r="1720" spans="1:27">
      <c r="A1720" s="894" t="s">
        <v>8086</v>
      </c>
      <c r="B1720" s="894" t="s">
        <v>8087</v>
      </c>
      <c r="C1720" s="894" t="s">
        <v>8085</v>
      </c>
      <c r="D1720" s="894" t="s">
        <v>8076</v>
      </c>
      <c r="E1720" s="351">
        <v>8547.01</v>
      </c>
      <c r="F1720" s="351">
        <v>7094.01</v>
      </c>
      <c r="G1720" s="351">
        <v>1453</v>
      </c>
      <c r="H1720" s="351">
        <v>0</v>
      </c>
      <c r="I1720" s="894" t="s">
        <v>7995</v>
      </c>
      <c r="J1720" s="894" t="s">
        <v>839</v>
      </c>
      <c r="K1720" s="894" t="s">
        <v>5214</v>
      </c>
      <c r="L1720" s="894" t="s">
        <v>958</v>
      </c>
      <c r="M1720" s="894" t="s">
        <v>7863</v>
      </c>
      <c r="N1720" s="894" t="s">
        <v>8012</v>
      </c>
      <c r="O1720" s="894" t="s">
        <v>3737</v>
      </c>
      <c r="P1720" s="894" t="s">
        <v>1508</v>
      </c>
      <c r="Q1720" s="894" t="s">
        <v>4642</v>
      </c>
      <c r="R1720" s="894" t="s">
        <v>7946</v>
      </c>
      <c r="S1720" s="894" t="s">
        <v>779</v>
      </c>
      <c r="T1720" s="894" t="s">
        <v>780</v>
      </c>
      <c r="U1720" s="894" t="s">
        <v>877</v>
      </c>
      <c r="V1720" s="894" t="s">
        <v>951</v>
      </c>
      <c r="W1720" s="894" t="s">
        <v>7995</v>
      </c>
      <c r="X1720" s="894" t="s">
        <v>8013</v>
      </c>
      <c r="AA1720" s="894" t="s">
        <v>5220</v>
      </c>
    </row>
    <row r="1721" spans="1:27">
      <c r="A1721" s="894" t="s">
        <v>8088</v>
      </c>
      <c r="B1721" s="894" t="s">
        <v>8089</v>
      </c>
      <c r="C1721" s="894" t="s">
        <v>8090</v>
      </c>
      <c r="D1721" s="894" t="s">
        <v>8076</v>
      </c>
      <c r="E1721" s="351">
        <v>197094.02</v>
      </c>
      <c r="F1721" s="351">
        <v>163588.02</v>
      </c>
      <c r="G1721" s="351">
        <v>33506</v>
      </c>
      <c r="H1721" s="351">
        <v>0</v>
      </c>
      <c r="I1721" s="894" t="s">
        <v>7995</v>
      </c>
      <c r="J1721" s="894" t="s">
        <v>839</v>
      </c>
      <c r="K1721" s="894" t="s">
        <v>5214</v>
      </c>
      <c r="L1721" s="894" t="s">
        <v>958</v>
      </c>
      <c r="M1721" s="894" t="s">
        <v>7863</v>
      </c>
      <c r="N1721" s="894" t="s">
        <v>8012</v>
      </c>
      <c r="O1721" s="894" t="s">
        <v>8091</v>
      </c>
      <c r="P1721" s="894" t="s">
        <v>8092</v>
      </c>
      <c r="Q1721" s="894" t="s">
        <v>8093</v>
      </c>
      <c r="R1721" s="894" t="s">
        <v>7946</v>
      </c>
      <c r="S1721" s="894" t="s">
        <v>779</v>
      </c>
      <c r="T1721" s="894" t="s">
        <v>780</v>
      </c>
      <c r="U1721" s="894" t="s">
        <v>877</v>
      </c>
      <c r="V1721" s="894" t="s">
        <v>951</v>
      </c>
      <c r="W1721" s="894" t="s">
        <v>7995</v>
      </c>
      <c r="X1721" s="894" t="s">
        <v>8013</v>
      </c>
      <c r="AA1721" s="894" t="s">
        <v>5220</v>
      </c>
    </row>
    <row r="1722" spans="1:27">
      <c r="A1722" s="894" t="s">
        <v>8094</v>
      </c>
      <c r="B1722" s="894" t="s">
        <v>8095</v>
      </c>
      <c r="C1722" s="894" t="s">
        <v>8085</v>
      </c>
      <c r="D1722" s="894" t="s">
        <v>8076</v>
      </c>
      <c r="E1722" s="351">
        <v>8547</v>
      </c>
      <c r="F1722" s="351">
        <v>7094.01</v>
      </c>
      <c r="G1722" s="351">
        <v>1452.99</v>
      </c>
      <c r="H1722" s="351">
        <v>0</v>
      </c>
      <c r="I1722" s="894" t="s">
        <v>7995</v>
      </c>
      <c r="J1722" s="894" t="s">
        <v>839</v>
      </c>
      <c r="K1722" s="894" t="s">
        <v>5214</v>
      </c>
      <c r="L1722" s="894" t="s">
        <v>958</v>
      </c>
      <c r="M1722" s="894" t="s">
        <v>7863</v>
      </c>
      <c r="N1722" s="894" t="s">
        <v>8012</v>
      </c>
      <c r="O1722" s="894" t="s">
        <v>3737</v>
      </c>
      <c r="P1722" s="894" t="s">
        <v>1508</v>
      </c>
      <c r="Q1722" s="894" t="s">
        <v>4642</v>
      </c>
      <c r="R1722" s="894" t="s">
        <v>7946</v>
      </c>
      <c r="S1722" s="894" t="s">
        <v>779</v>
      </c>
      <c r="T1722" s="894" t="s">
        <v>780</v>
      </c>
      <c r="U1722" s="894" t="s">
        <v>877</v>
      </c>
      <c r="V1722" s="894" t="s">
        <v>951</v>
      </c>
      <c r="W1722" s="894" t="s">
        <v>7995</v>
      </c>
      <c r="X1722" s="894" t="s">
        <v>8013</v>
      </c>
      <c r="AA1722" s="894" t="s">
        <v>5220</v>
      </c>
    </row>
    <row r="1723" spans="1:27">
      <c r="A1723" s="894" t="s">
        <v>8096</v>
      </c>
      <c r="B1723" s="894" t="s">
        <v>8097</v>
      </c>
      <c r="C1723" s="894" t="s">
        <v>8098</v>
      </c>
      <c r="D1723" s="894" t="s">
        <v>8099</v>
      </c>
      <c r="E1723" s="351">
        <v>38461.54</v>
      </c>
      <c r="F1723" s="351">
        <v>31538.84</v>
      </c>
      <c r="G1723" s="351">
        <v>6922.7</v>
      </c>
      <c r="H1723" s="351">
        <v>0</v>
      </c>
      <c r="I1723" s="894" t="s">
        <v>8100</v>
      </c>
      <c r="J1723" s="894" t="s">
        <v>839</v>
      </c>
      <c r="K1723" s="894" t="s">
        <v>1114</v>
      </c>
      <c r="L1723" s="894" t="s">
        <v>874</v>
      </c>
      <c r="M1723" s="894" t="s">
        <v>8101</v>
      </c>
      <c r="N1723" s="894" t="s">
        <v>8102</v>
      </c>
      <c r="O1723" s="894" t="s">
        <v>6929</v>
      </c>
      <c r="P1723" s="894" t="s">
        <v>6930</v>
      </c>
      <c r="Q1723" s="894" t="s">
        <v>1512</v>
      </c>
      <c r="R1723" s="894" t="s">
        <v>1219</v>
      </c>
      <c r="S1723" s="894" t="s">
        <v>779</v>
      </c>
      <c r="T1723" s="894" t="s">
        <v>780</v>
      </c>
      <c r="U1723" s="894" t="s">
        <v>781</v>
      </c>
      <c r="V1723" s="894" t="s">
        <v>951</v>
      </c>
      <c r="W1723" s="894" t="s">
        <v>8100</v>
      </c>
      <c r="X1723" s="894" t="s">
        <v>8103</v>
      </c>
      <c r="AA1723" s="894" t="s">
        <v>1116</v>
      </c>
    </row>
    <row r="1724" spans="1:27">
      <c r="A1724" s="894" t="s">
        <v>8104</v>
      </c>
      <c r="B1724" s="894" t="s">
        <v>8105</v>
      </c>
      <c r="C1724" s="894" t="s">
        <v>8098</v>
      </c>
      <c r="D1724" s="894" t="s">
        <v>8099</v>
      </c>
      <c r="E1724" s="351">
        <v>38461.54</v>
      </c>
      <c r="F1724" s="351">
        <v>31538.84</v>
      </c>
      <c r="G1724" s="351">
        <v>6922.7</v>
      </c>
      <c r="H1724" s="351">
        <v>0</v>
      </c>
      <c r="I1724" s="894" t="s">
        <v>8100</v>
      </c>
      <c r="J1724" s="894" t="s">
        <v>839</v>
      </c>
      <c r="K1724" s="894" t="s">
        <v>1114</v>
      </c>
      <c r="L1724" s="894" t="s">
        <v>874</v>
      </c>
      <c r="M1724" s="894" t="s">
        <v>8101</v>
      </c>
      <c r="N1724" s="894" t="s">
        <v>8102</v>
      </c>
      <c r="O1724" s="894" t="s">
        <v>6929</v>
      </c>
      <c r="P1724" s="894" t="s">
        <v>6930</v>
      </c>
      <c r="Q1724" s="894" t="s">
        <v>1512</v>
      </c>
      <c r="R1724" s="894" t="s">
        <v>1219</v>
      </c>
      <c r="S1724" s="894" t="s">
        <v>779</v>
      </c>
      <c r="T1724" s="894" t="s">
        <v>780</v>
      </c>
      <c r="U1724" s="894" t="s">
        <v>781</v>
      </c>
      <c r="V1724" s="894" t="s">
        <v>951</v>
      </c>
      <c r="W1724" s="894" t="s">
        <v>8100</v>
      </c>
      <c r="X1724" s="894" t="s">
        <v>8103</v>
      </c>
      <c r="AA1724" s="894" t="s">
        <v>1116</v>
      </c>
    </row>
    <row r="1725" spans="1:27">
      <c r="A1725" s="894" t="s">
        <v>8106</v>
      </c>
      <c r="B1725" s="894" t="s">
        <v>8107</v>
      </c>
      <c r="C1725" s="894" t="s">
        <v>8098</v>
      </c>
      <c r="D1725" s="894" t="s">
        <v>8108</v>
      </c>
      <c r="E1725" s="351">
        <v>29059.83</v>
      </c>
      <c r="F1725" s="351">
        <v>23829.2</v>
      </c>
      <c r="G1725" s="351">
        <v>5230.63</v>
      </c>
      <c r="H1725" s="351">
        <v>0</v>
      </c>
      <c r="I1725" s="894" t="s">
        <v>8100</v>
      </c>
      <c r="J1725" s="894" t="s">
        <v>839</v>
      </c>
      <c r="K1725" s="894" t="s">
        <v>1114</v>
      </c>
      <c r="L1725" s="894" t="s">
        <v>874</v>
      </c>
      <c r="M1725" s="894" t="s">
        <v>8101</v>
      </c>
      <c r="N1725" s="894" t="s">
        <v>8102</v>
      </c>
      <c r="O1725" s="894" t="s">
        <v>1140</v>
      </c>
      <c r="P1725" s="894" t="s">
        <v>8109</v>
      </c>
      <c r="Q1725" s="894" t="s">
        <v>8110</v>
      </c>
      <c r="R1725" s="894" t="s">
        <v>1219</v>
      </c>
      <c r="S1725" s="894" t="s">
        <v>779</v>
      </c>
      <c r="T1725" s="894" t="s">
        <v>780</v>
      </c>
      <c r="U1725" s="894" t="s">
        <v>781</v>
      </c>
      <c r="V1725" s="894" t="s">
        <v>951</v>
      </c>
      <c r="W1725" s="894" t="s">
        <v>8100</v>
      </c>
      <c r="X1725" s="894" t="s">
        <v>8103</v>
      </c>
      <c r="AA1725" s="894" t="s">
        <v>1116</v>
      </c>
    </row>
    <row r="1726" spans="1:27">
      <c r="A1726" s="894" t="s">
        <v>8111</v>
      </c>
      <c r="B1726" s="894" t="s">
        <v>8112</v>
      </c>
      <c r="C1726" s="894" t="s">
        <v>8098</v>
      </c>
      <c r="D1726" s="894" t="s">
        <v>8113</v>
      </c>
      <c r="E1726" s="351">
        <v>22222.22</v>
      </c>
      <c r="F1726" s="351">
        <v>18222.04</v>
      </c>
      <c r="G1726" s="351">
        <v>4000.18</v>
      </c>
      <c r="H1726" s="351">
        <v>0</v>
      </c>
      <c r="I1726" s="894" t="s">
        <v>8100</v>
      </c>
      <c r="J1726" s="894" t="s">
        <v>839</v>
      </c>
      <c r="K1726" s="894" t="s">
        <v>1114</v>
      </c>
      <c r="L1726" s="894" t="s">
        <v>874</v>
      </c>
      <c r="M1726" s="894" t="s">
        <v>8101</v>
      </c>
      <c r="N1726" s="894" t="s">
        <v>8102</v>
      </c>
      <c r="O1726" s="894" t="s">
        <v>4400</v>
      </c>
      <c r="P1726" s="894" t="s">
        <v>8114</v>
      </c>
      <c r="Q1726" s="894" t="s">
        <v>1286</v>
      </c>
      <c r="R1726" s="894" t="s">
        <v>1219</v>
      </c>
      <c r="S1726" s="894" t="s">
        <v>779</v>
      </c>
      <c r="T1726" s="894" t="s">
        <v>780</v>
      </c>
      <c r="U1726" s="894" t="s">
        <v>781</v>
      </c>
      <c r="V1726" s="894" t="s">
        <v>951</v>
      </c>
      <c r="W1726" s="894" t="s">
        <v>8100</v>
      </c>
      <c r="X1726" s="894" t="s">
        <v>8103</v>
      </c>
      <c r="AA1726" s="894" t="s">
        <v>1116</v>
      </c>
    </row>
    <row r="1727" spans="1:27">
      <c r="A1727" s="894" t="s">
        <v>8115</v>
      </c>
      <c r="B1727" s="894" t="s">
        <v>8116</v>
      </c>
      <c r="C1727" s="894" t="s">
        <v>8117</v>
      </c>
      <c r="D1727" s="894" t="s">
        <v>8118</v>
      </c>
      <c r="E1727" s="351">
        <v>17094.02</v>
      </c>
      <c r="F1727" s="351">
        <v>14017.08</v>
      </c>
      <c r="G1727" s="351">
        <v>3076.94</v>
      </c>
      <c r="H1727" s="351">
        <v>0</v>
      </c>
      <c r="I1727" s="894" t="s">
        <v>8100</v>
      </c>
      <c r="J1727" s="894" t="s">
        <v>839</v>
      </c>
      <c r="K1727" s="894" t="s">
        <v>1114</v>
      </c>
      <c r="L1727" s="894" t="s">
        <v>874</v>
      </c>
      <c r="M1727" s="894" t="s">
        <v>8101</v>
      </c>
      <c r="N1727" s="894" t="s">
        <v>8102</v>
      </c>
      <c r="O1727" s="894" t="s">
        <v>1351</v>
      </c>
      <c r="P1727" s="894" t="s">
        <v>3031</v>
      </c>
      <c r="Q1727" s="894" t="s">
        <v>1218</v>
      </c>
      <c r="R1727" s="894" t="s">
        <v>1219</v>
      </c>
      <c r="S1727" s="894" t="s">
        <v>779</v>
      </c>
      <c r="T1727" s="894" t="s">
        <v>780</v>
      </c>
      <c r="U1727" s="894" t="s">
        <v>781</v>
      </c>
      <c r="V1727" s="894" t="s">
        <v>951</v>
      </c>
      <c r="W1727" s="894" t="s">
        <v>8100</v>
      </c>
      <c r="X1727" s="894" t="s">
        <v>8103</v>
      </c>
      <c r="AA1727" s="894" t="s">
        <v>1116</v>
      </c>
    </row>
    <row r="1728" spans="1:27">
      <c r="A1728" s="894" t="s">
        <v>8119</v>
      </c>
      <c r="B1728" s="894" t="s">
        <v>8120</v>
      </c>
      <c r="C1728" s="894" t="s">
        <v>8121</v>
      </c>
      <c r="D1728" s="894" t="s">
        <v>8122</v>
      </c>
      <c r="E1728" s="351">
        <v>11555.56</v>
      </c>
      <c r="F1728" s="351">
        <v>8551.44</v>
      </c>
      <c r="G1728" s="351">
        <v>225</v>
      </c>
      <c r="H1728" s="351">
        <v>2779.12</v>
      </c>
      <c r="I1728" s="894" t="s">
        <v>8100</v>
      </c>
      <c r="J1728" s="894" t="s">
        <v>839</v>
      </c>
      <c r="K1728" s="894" t="s">
        <v>1008</v>
      </c>
      <c r="L1728" s="894" t="s">
        <v>874</v>
      </c>
      <c r="M1728" s="894" t="s">
        <v>7953</v>
      </c>
      <c r="N1728" s="894" t="s">
        <v>7988</v>
      </c>
      <c r="O1728" s="894" t="s">
        <v>777</v>
      </c>
      <c r="P1728" s="894" t="s">
        <v>8123</v>
      </c>
      <c r="Q1728" s="894" t="s">
        <v>8124</v>
      </c>
      <c r="R1728" s="894" t="s">
        <v>1219</v>
      </c>
      <c r="S1728" s="894" t="s">
        <v>779</v>
      </c>
      <c r="T1728" s="894" t="s">
        <v>780</v>
      </c>
      <c r="U1728" s="894" t="s">
        <v>781</v>
      </c>
      <c r="V1728" s="894" t="s">
        <v>951</v>
      </c>
      <c r="W1728" s="894" t="s">
        <v>8100</v>
      </c>
      <c r="X1728" s="894" t="s">
        <v>5004</v>
      </c>
      <c r="AA1728" s="894" t="s">
        <v>1012</v>
      </c>
    </row>
    <row r="1729" hidden="1" spans="1:27">
      <c r="A1729" s="894" t="s">
        <v>8125</v>
      </c>
      <c r="B1729" s="894" t="s">
        <v>8126</v>
      </c>
      <c r="C1729" s="894" t="s">
        <v>8127</v>
      </c>
      <c r="D1729" s="894" t="s">
        <v>8128</v>
      </c>
      <c r="E1729" s="351">
        <v>111990.17</v>
      </c>
      <c r="F1729" s="351">
        <v>91831.8</v>
      </c>
      <c r="G1729" s="351">
        <v>20158.37</v>
      </c>
      <c r="H1729" s="351">
        <v>0</v>
      </c>
      <c r="I1729" s="894" t="s">
        <v>8129</v>
      </c>
      <c r="J1729" s="894" t="s">
        <v>839</v>
      </c>
      <c r="K1729" s="894" t="s">
        <v>1708</v>
      </c>
      <c r="L1729" s="894" t="s">
        <v>2191</v>
      </c>
      <c r="M1729" s="894" t="s">
        <v>8130</v>
      </c>
      <c r="N1729" s="894" t="s">
        <v>8131</v>
      </c>
      <c r="O1729" s="894" t="s">
        <v>8132</v>
      </c>
      <c r="P1729" s="894" t="s">
        <v>8133</v>
      </c>
      <c r="Q1729" s="894" t="s">
        <v>8134</v>
      </c>
      <c r="R1729" s="894" t="s">
        <v>1219</v>
      </c>
      <c r="S1729" s="894" t="s">
        <v>779</v>
      </c>
      <c r="T1729" s="894" t="s">
        <v>780</v>
      </c>
      <c r="U1729" s="894" t="s">
        <v>781</v>
      </c>
      <c r="V1729" s="894" t="s">
        <v>951</v>
      </c>
      <c r="W1729" s="894" t="s">
        <v>8129</v>
      </c>
      <c r="X1729" s="894" t="s">
        <v>5716</v>
      </c>
      <c r="AA1729" s="894" t="s">
        <v>1711</v>
      </c>
    </row>
    <row r="1730" spans="1:27">
      <c r="A1730" s="894" t="s">
        <v>8135</v>
      </c>
      <c r="B1730" s="894" t="s">
        <v>8136</v>
      </c>
      <c r="C1730" s="894" t="s">
        <v>6799</v>
      </c>
      <c r="D1730" s="894" t="s">
        <v>4184</v>
      </c>
      <c r="E1730" s="351">
        <v>19658.12</v>
      </c>
      <c r="F1730" s="351">
        <v>15922.98</v>
      </c>
      <c r="G1730" s="351">
        <v>3735.14</v>
      </c>
      <c r="H1730" s="351">
        <v>0</v>
      </c>
      <c r="I1730" s="894" t="s">
        <v>8137</v>
      </c>
      <c r="J1730" s="894" t="s">
        <v>839</v>
      </c>
      <c r="K1730" s="894" t="s">
        <v>1025</v>
      </c>
      <c r="L1730" s="894" t="s">
        <v>958</v>
      </c>
      <c r="M1730" s="894" t="s">
        <v>8138</v>
      </c>
      <c r="N1730" s="894" t="s">
        <v>4327</v>
      </c>
      <c r="O1730" s="894" t="s">
        <v>6803</v>
      </c>
      <c r="P1730" s="894" t="s">
        <v>6804</v>
      </c>
      <c r="Q1730" s="894" t="s">
        <v>3222</v>
      </c>
      <c r="R1730" s="894" t="s">
        <v>1226</v>
      </c>
      <c r="S1730" s="894" t="s">
        <v>779</v>
      </c>
      <c r="T1730" s="894" t="s">
        <v>780</v>
      </c>
      <c r="U1730" s="894" t="s">
        <v>781</v>
      </c>
      <c r="V1730" s="894" t="s">
        <v>8139</v>
      </c>
      <c r="W1730" s="894" t="s">
        <v>8137</v>
      </c>
      <c r="X1730" s="894" t="s">
        <v>8140</v>
      </c>
      <c r="AA1730" s="894" t="s">
        <v>1029</v>
      </c>
    </row>
    <row r="1731" spans="1:27">
      <c r="A1731" s="894" t="s">
        <v>8141</v>
      </c>
      <c r="B1731" s="894" t="s">
        <v>8142</v>
      </c>
      <c r="C1731" s="894" t="s">
        <v>6799</v>
      </c>
      <c r="D1731" s="894" t="s">
        <v>8143</v>
      </c>
      <c r="E1731" s="351">
        <v>10256.41</v>
      </c>
      <c r="F1731" s="351">
        <v>8307.36</v>
      </c>
      <c r="G1731" s="351">
        <v>1949.05</v>
      </c>
      <c r="H1731" s="351">
        <v>0</v>
      </c>
      <c r="I1731" s="894" t="s">
        <v>8137</v>
      </c>
      <c r="J1731" s="894" t="s">
        <v>839</v>
      </c>
      <c r="K1731" s="894" t="s">
        <v>1025</v>
      </c>
      <c r="L1731" s="894" t="s">
        <v>958</v>
      </c>
      <c r="M1731" s="894" t="s">
        <v>8144</v>
      </c>
      <c r="N1731" s="894" t="s">
        <v>4327</v>
      </c>
      <c r="O1731" s="894" t="s">
        <v>1725</v>
      </c>
      <c r="P1731" s="894" t="s">
        <v>6156</v>
      </c>
      <c r="Q1731" s="894" t="s">
        <v>2027</v>
      </c>
      <c r="R1731" s="894" t="s">
        <v>1226</v>
      </c>
      <c r="S1731" s="894" t="s">
        <v>779</v>
      </c>
      <c r="T1731" s="894" t="s">
        <v>780</v>
      </c>
      <c r="U1731" s="894" t="s">
        <v>781</v>
      </c>
      <c r="V1731" s="894" t="s">
        <v>8139</v>
      </c>
      <c r="W1731" s="894" t="s">
        <v>8137</v>
      </c>
      <c r="X1731" s="894" t="s">
        <v>8140</v>
      </c>
      <c r="AA1731" s="894" t="s">
        <v>1029</v>
      </c>
    </row>
    <row r="1732" spans="1:27">
      <c r="A1732" s="894" t="s">
        <v>8145</v>
      </c>
      <c r="B1732" s="894" t="s">
        <v>8146</v>
      </c>
      <c r="C1732" s="894" t="s">
        <v>6799</v>
      </c>
      <c r="D1732" s="894" t="s">
        <v>8143</v>
      </c>
      <c r="E1732" s="351">
        <v>10256.41</v>
      </c>
      <c r="F1732" s="351">
        <v>8307.36</v>
      </c>
      <c r="G1732" s="351">
        <v>1949.05</v>
      </c>
      <c r="H1732" s="351">
        <v>0</v>
      </c>
      <c r="I1732" s="894" t="s">
        <v>8137</v>
      </c>
      <c r="J1732" s="894" t="s">
        <v>839</v>
      </c>
      <c r="K1732" s="894" t="s">
        <v>1025</v>
      </c>
      <c r="L1732" s="894" t="s">
        <v>958</v>
      </c>
      <c r="M1732" s="894" t="s">
        <v>8144</v>
      </c>
      <c r="N1732" s="894" t="s">
        <v>4327</v>
      </c>
      <c r="O1732" s="894" t="s">
        <v>1725</v>
      </c>
      <c r="P1732" s="894" t="s">
        <v>6156</v>
      </c>
      <c r="Q1732" s="894" t="s">
        <v>2027</v>
      </c>
      <c r="R1732" s="894" t="s">
        <v>1226</v>
      </c>
      <c r="S1732" s="894" t="s">
        <v>779</v>
      </c>
      <c r="T1732" s="894" t="s">
        <v>780</v>
      </c>
      <c r="U1732" s="894" t="s">
        <v>781</v>
      </c>
      <c r="V1732" s="894" t="s">
        <v>8139</v>
      </c>
      <c r="W1732" s="894" t="s">
        <v>8137</v>
      </c>
      <c r="X1732" s="894" t="s">
        <v>8140</v>
      </c>
      <c r="AA1732" s="894" t="s">
        <v>1029</v>
      </c>
    </row>
    <row r="1733" spans="1:27">
      <c r="A1733" s="894" t="s">
        <v>8147</v>
      </c>
      <c r="B1733" s="894" t="s">
        <v>8148</v>
      </c>
      <c r="C1733" s="894" t="s">
        <v>6799</v>
      </c>
      <c r="D1733" s="894" t="s">
        <v>8143</v>
      </c>
      <c r="E1733" s="351">
        <v>10256.41</v>
      </c>
      <c r="F1733" s="351">
        <v>8307.36</v>
      </c>
      <c r="G1733" s="351">
        <v>1949.05</v>
      </c>
      <c r="H1733" s="351">
        <v>0</v>
      </c>
      <c r="I1733" s="894" t="s">
        <v>8137</v>
      </c>
      <c r="J1733" s="894" t="s">
        <v>839</v>
      </c>
      <c r="K1733" s="894" t="s">
        <v>1025</v>
      </c>
      <c r="L1733" s="894" t="s">
        <v>958</v>
      </c>
      <c r="M1733" s="894" t="s">
        <v>8144</v>
      </c>
      <c r="N1733" s="894" t="s">
        <v>4327</v>
      </c>
      <c r="O1733" s="894" t="s">
        <v>1725</v>
      </c>
      <c r="P1733" s="894" t="s">
        <v>6156</v>
      </c>
      <c r="Q1733" s="894" t="s">
        <v>2027</v>
      </c>
      <c r="R1733" s="894" t="s">
        <v>1226</v>
      </c>
      <c r="S1733" s="894" t="s">
        <v>779</v>
      </c>
      <c r="T1733" s="894" t="s">
        <v>780</v>
      </c>
      <c r="U1733" s="894" t="s">
        <v>781</v>
      </c>
      <c r="V1733" s="894" t="s">
        <v>8139</v>
      </c>
      <c r="W1733" s="894" t="s">
        <v>8137</v>
      </c>
      <c r="X1733" s="894" t="s">
        <v>8140</v>
      </c>
      <c r="AA1733" s="894" t="s">
        <v>1029</v>
      </c>
    </row>
    <row r="1734" spans="1:27">
      <c r="A1734" s="894" t="s">
        <v>8149</v>
      </c>
      <c r="B1734" s="894" t="s">
        <v>8150</v>
      </c>
      <c r="C1734" s="894" t="s">
        <v>6799</v>
      </c>
      <c r="D1734" s="894" t="s">
        <v>8143</v>
      </c>
      <c r="E1734" s="351">
        <v>10256.41</v>
      </c>
      <c r="F1734" s="351">
        <v>8307.36</v>
      </c>
      <c r="G1734" s="351">
        <v>1949.05</v>
      </c>
      <c r="H1734" s="351">
        <v>0</v>
      </c>
      <c r="I1734" s="894" t="s">
        <v>8137</v>
      </c>
      <c r="J1734" s="894" t="s">
        <v>839</v>
      </c>
      <c r="K1734" s="894" t="s">
        <v>1025</v>
      </c>
      <c r="L1734" s="894" t="s">
        <v>958</v>
      </c>
      <c r="M1734" s="894" t="s">
        <v>8144</v>
      </c>
      <c r="N1734" s="894" t="s">
        <v>4327</v>
      </c>
      <c r="O1734" s="894" t="s">
        <v>1725</v>
      </c>
      <c r="P1734" s="894" t="s">
        <v>6156</v>
      </c>
      <c r="Q1734" s="894" t="s">
        <v>2027</v>
      </c>
      <c r="R1734" s="894" t="s">
        <v>1226</v>
      </c>
      <c r="S1734" s="894" t="s">
        <v>779</v>
      </c>
      <c r="T1734" s="894" t="s">
        <v>780</v>
      </c>
      <c r="U1734" s="894" t="s">
        <v>781</v>
      </c>
      <c r="V1734" s="894" t="s">
        <v>8139</v>
      </c>
      <c r="W1734" s="894" t="s">
        <v>8137</v>
      </c>
      <c r="X1734" s="894" t="s">
        <v>8140</v>
      </c>
      <c r="AA1734" s="894" t="s">
        <v>1029</v>
      </c>
    </row>
    <row r="1735" spans="1:27">
      <c r="A1735" s="894" t="s">
        <v>8151</v>
      </c>
      <c r="B1735" s="894" t="s">
        <v>8152</v>
      </c>
      <c r="C1735" s="894" t="s">
        <v>8153</v>
      </c>
      <c r="D1735" s="894" t="s">
        <v>8154</v>
      </c>
      <c r="E1735" s="351">
        <v>3247.86</v>
      </c>
      <c r="F1735" s="351">
        <v>2630.88</v>
      </c>
      <c r="G1735" s="351">
        <v>616.98</v>
      </c>
      <c r="H1735" s="351">
        <v>0</v>
      </c>
      <c r="I1735" s="894" t="s">
        <v>8155</v>
      </c>
      <c r="J1735" s="894" t="s">
        <v>839</v>
      </c>
      <c r="K1735" s="894" t="s">
        <v>1008</v>
      </c>
      <c r="L1735" s="894" t="s">
        <v>874</v>
      </c>
      <c r="M1735" s="894" t="s">
        <v>7987</v>
      </c>
      <c r="N1735" s="894" t="s">
        <v>8156</v>
      </c>
      <c r="O1735" s="894" t="s">
        <v>8077</v>
      </c>
      <c r="P1735" s="894" t="s">
        <v>8078</v>
      </c>
      <c r="Q1735" s="894" t="s">
        <v>1145</v>
      </c>
      <c r="R1735" s="894" t="s">
        <v>1226</v>
      </c>
      <c r="S1735" s="894" t="s">
        <v>779</v>
      </c>
      <c r="T1735" s="894" t="s">
        <v>780</v>
      </c>
      <c r="U1735" s="894" t="s">
        <v>781</v>
      </c>
      <c r="V1735" s="894" t="s">
        <v>951</v>
      </c>
      <c r="W1735" s="894" t="s">
        <v>8155</v>
      </c>
      <c r="X1735" s="894" t="s">
        <v>8157</v>
      </c>
      <c r="AA1735" s="894" t="s">
        <v>1012</v>
      </c>
    </row>
    <row r="1736" spans="1:27">
      <c r="A1736" s="894" t="s">
        <v>8158</v>
      </c>
      <c r="B1736" s="894" t="s">
        <v>8159</v>
      </c>
      <c r="C1736" s="894" t="s">
        <v>8160</v>
      </c>
      <c r="D1736" s="894" t="s">
        <v>8161</v>
      </c>
      <c r="E1736" s="351">
        <v>11965.82</v>
      </c>
      <c r="F1736" s="351">
        <v>9692.46</v>
      </c>
      <c r="G1736" s="351">
        <v>2273.36</v>
      </c>
      <c r="H1736" s="351">
        <v>0</v>
      </c>
      <c r="I1736" s="894" t="s">
        <v>8155</v>
      </c>
      <c r="J1736" s="894" t="s">
        <v>839</v>
      </c>
      <c r="K1736" s="894" t="s">
        <v>5214</v>
      </c>
      <c r="L1736" s="894" t="s">
        <v>958</v>
      </c>
      <c r="M1736" s="894" t="s">
        <v>8162</v>
      </c>
      <c r="N1736" s="894" t="s">
        <v>8163</v>
      </c>
      <c r="O1736" s="894" t="s">
        <v>1231</v>
      </c>
      <c r="P1736" s="894" t="s">
        <v>6138</v>
      </c>
      <c r="Q1736" s="894" t="s">
        <v>3060</v>
      </c>
      <c r="R1736" s="894" t="s">
        <v>1226</v>
      </c>
      <c r="S1736" s="894" t="s">
        <v>779</v>
      </c>
      <c r="T1736" s="894" t="s">
        <v>780</v>
      </c>
      <c r="U1736" s="894" t="s">
        <v>781</v>
      </c>
      <c r="V1736" s="894" t="s">
        <v>951</v>
      </c>
      <c r="W1736" s="894" t="s">
        <v>8155</v>
      </c>
      <c r="X1736" s="894" t="s">
        <v>8164</v>
      </c>
      <c r="AA1736" s="894" t="s">
        <v>5220</v>
      </c>
    </row>
    <row r="1737" spans="1:27">
      <c r="A1737" s="894" t="s">
        <v>8165</v>
      </c>
      <c r="B1737" s="894" t="s">
        <v>8166</v>
      </c>
      <c r="C1737" s="894" t="s">
        <v>8167</v>
      </c>
      <c r="D1737" s="894" t="s">
        <v>8168</v>
      </c>
      <c r="E1737" s="351">
        <v>2393.16</v>
      </c>
      <c r="F1737" s="351">
        <v>1938.33</v>
      </c>
      <c r="G1737" s="351">
        <v>454.83</v>
      </c>
      <c r="H1737" s="351">
        <v>0</v>
      </c>
      <c r="I1737" s="894" t="s">
        <v>8155</v>
      </c>
      <c r="J1737" s="894" t="s">
        <v>839</v>
      </c>
      <c r="K1737" s="894" t="s">
        <v>5214</v>
      </c>
      <c r="L1737" s="894" t="s">
        <v>958</v>
      </c>
      <c r="M1737" s="894" t="s">
        <v>6527</v>
      </c>
      <c r="N1737" s="894" t="s">
        <v>8163</v>
      </c>
      <c r="O1737" s="894" t="s">
        <v>6873</v>
      </c>
      <c r="P1737" s="894" t="s">
        <v>6874</v>
      </c>
      <c r="Q1737" s="894" t="s">
        <v>1653</v>
      </c>
      <c r="R1737" s="894" t="s">
        <v>1226</v>
      </c>
      <c r="S1737" s="894" t="s">
        <v>779</v>
      </c>
      <c r="T1737" s="894" t="s">
        <v>780</v>
      </c>
      <c r="U1737" s="894" t="s">
        <v>781</v>
      </c>
      <c r="V1737" s="894" t="s">
        <v>951</v>
      </c>
      <c r="W1737" s="894" t="s">
        <v>8155</v>
      </c>
      <c r="X1737" s="894" t="s">
        <v>8164</v>
      </c>
      <c r="AA1737" s="894" t="s">
        <v>5220</v>
      </c>
    </row>
    <row r="1738" spans="1:27">
      <c r="A1738" s="894" t="s">
        <v>8169</v>
      </c>
      <c r="B1738" s="894" t="s">
        <v>8170</v>
      </c>
      <c r="C1738" s="894" t="s">
        <v>8171</v>
      </c>
      <c r="D1738" s="894" t="s">
        <v>8172</v>
      </c>
      <c r="E1738" s="351">
        <v>3760.68</v>
      </c>
      <c r="F1738" s="351">
        <v>3046.41</v>
      </c>
      <c r="G1738" s="351">
        <v>714.27</v>
      </c>
      <c r="H1738" s="351">
        <v>0</v>
      </c>
      <c r="I1738" s="894" t="s">
        <v>8155</v>
      </c>
      <c r="J1738" s="894" t="s">
        <v>839</v>
      </c>
      <c r="K1738" s="894" t="s">
        <v>1008</v>
      </c>
      <c r="L1738" s="894" t="s">
        <v>874</v>
      </c>
      <c r="M1738" s="894" t="s">
        <v>7987</v>
      </c>
      <c r="N1738" s="894" t="s">
        <v>8163</v>
      </c>
      <c r="O1738" s="894" t="s">
        <v>2879</v>
      </c>
      <c r="P1738" s="894" t="s">
        <v>8173</v>
      </c>
      <c r="Q1738" s="894" t="s">
        <v>1560</v>
      </c>
      <c r="R1738" s="894" t="s">
        <v>1226</v>
      </c>
      <c r="S1738" s="894" t="s">
        <v>779</v>
      </c>
      <c r="T1738" s="894" t="s">
        <v>780</v>
      </c>
      <c r="U1738" s="894" t="s">
        <v>781</v>
      </c>
      <c r="V1738" s="894" t="s">
        <v>951</v>
      </c>
      <c r="W1738" s="894" t="s">
        <v>8155</v>
      </c>
      <c r="X1738" s="894" t="s">
        <v>7510</v>
      </c>
      <c r="AA1738" s="894" t="s">
        <v>1012</v>
      </c>
    </row>
    <row r="1739" spans="1:27">
      <c r="A1739" s="894" t="s">
        <v>8174</v>
      </c>
      <c r="B1739" s="894" t="s">
        <v>8175</v>
      </c>
      <c r="C1739" s="894" t="s">
        <v>8171</v>
      </c>
      <c r="D1739" s="894" t="s">
        <v>8172</v>
      </c>
      <c r="E1739" s="351">
        <v>3760.68</v>
      </c>
      <c r="F1739" s="351">
        <v>3046.41</v>
      </c>
      <c r="G1739" s="351">
        <v>714.27</v>
      </c>
      <c r="H1739" s="351">
        <v>0</v>
      </c>
      <c r="I1739" s="894" t="s">
        <v>8155</v>
      </c>
      <c r="J1739" s="894" t="s">
        <v>839</v>
      </c>
      <c r="K1739" s="894" t="s">
        <v>1008</v>
      </c>
      <c r="L1739" s="894" t="s">
        <v>874</v>
      </c>
      <c r="M1739" s="894" t="s">
        <v>7987</v>
      </c>
      <c r="N1739" s="894" t="s">
        <v>8163</v>
      </c>
      <c r="O1739" s="894" t="s">
        <v>2879</v>
      </c>
      <c r="P1739" s="894" t="s">
        <v>8173</v>
      </c>
      <c r="Q1739" s="894" t="s">
        <v>1560</v>
      </c>
      <c r="R1739" s="894" t="s">
        <v>1226</v>
      </c>
      <c r="S1739" s="894" t="s">
        <v>779</v>
      </c>
      <c r="T1739" s="894" t="s">
        <v>780</v>
      </c>
      <c r="U1739" s="894" t="s">
        <v>781</v>
      </c>
      <c r="V1739" s="894" t="s">
        <v>951</v>
      </c>
      <c r="W1739" s="894" t="s">
        <v>8155</v>
      </c>
      <c r="X1739" s="894" t="s">
        <v>7510</v>
      </c>
      <c r="AA1739" s="894" t="s">
        <v>1012</v>
      </c>
    </row>
    <row r="1740" spans="1:27">
      <c r="A1740" s="894" t="s">
        <v>8176</v>
      </c>
      <c r="B1740" s="894" t="s">
        <v>8177</v>
      </c>
      <c r="C1740" s="894" t="s">
        <v>8171</v>
      </c>
      <c r="D1740" s="894" t="s">
        <v>8172</v>
      </c>
      <c r="E1740" s="351">
        <v>3760.67</v>
      </c>
      <c r="F1740" s="351">
        <v>3046.41</v>
      </c>
      <c r="G1740" s="351">
        <v>714.26</v>
      </c>
      <c r="H1740" s="351">
        <v>0</v>
      </c>
      <c r="I1740" s="894" t="s">
        <v>8155</v>
      </c>
      <c r="J1740" s="894" t="s">
        <v>839</v>
      </c>
      <c r="K1740" s="894" t="s">
        <v>1008</v>
      </c>
      <c r="L1740" s="894" t="s">
        <v>874</v>
      </c>
      <c r="M1740" s="894" t="s">
        <v>7987</v>
      </c>
      <c r="N1740" s="894" t="s">
        <v>8163</v>
      </c>
      <c r="O1740" s="894" t="s">
        <v>2879</v>
      </c>
      <c r="P1740" s="894" t="s">
        <v>8173</v>
      </c>
      <c r="Q1740" s="894" t="s">
        <v>1560</v>
      </c>
      <c r="R1740" s="894" t="s">
        <v>1226</v>
      </c>
      <c r="S1740" s="894" t="s">
        <v>779</v>
      </c>
      <c r="T1740" s="894" t="s">
        <v>780</v>
      </c>
      <c r="U1740" s="894" t="s">
        <v>781</v>
      </c>
      <c r="V1740" s="894" t="s">
        <v>951</v>
      </c>
      <c r="W1740" s="894" t="s">
        <v>8155</v>
      </c>
      <c r="X1740" s="894" t="s">
        <v>7510</v>
      </c>
      <c r="AA1740" s="894" t="s">
        <v>1012</v>
      </c>
    </row>
    <row r="1741" hidden="1" spans="1:27">
      <c r="A1741" s="894" t="s">
        <v>8178</v>
      </c>
      <c r="B1741" s="894" t="s">
        <v>8179</v>
      </c>
      <c r="C1741" s="894" t="s">
        <v>8180</v>
      </c>
      <c r="D1741" s="894" t="s">
        <v>8181</v>
      </c>
      <c r="E1741" s="351">
        <v>4017.09</v>
      </c>
      <c r="F1741" s="351">
        <v>3856.41</v>
      </c>
      <c r="G1741" s="351">
        <v>160.68</v>
      </c>
      <c r="H1741" s="351">
        <v>0</v>
      </c>
      <c r="I1741" s="894" t="s">
        <v>8182</v>
      </c>
      <c r="J1741" s="894" t="s">
        <v>773</v>
      </c>
      <c r="K1741" s="894" t="s">
        <v>774</v>
      </c>
      <c r="L1741" s="894" t="s">
        <v>4588</v>
      </c>
      <c r="M1741" s="894" t="s">
        <v>4589</v>
      </c>
      <c r="N1741" s="894" t="s">
        <v>7608</v>
      </c>
      <c r="O1741" s="894" t="s">
        <v>777</v>
      </c>
      <c r="P1741" s="894" t="s">
        <v>777</v>
      </c>
      <c r="Q1741" s="894" t="s">
        <v>1923</v>
      </c>
      <c r="R1741" s="894" t="s">
        <v>773</v>
      </c>
      <c r="S1741" s="894" t="s">
        <v>779</v>
      </c>
      <c r="T1741" s="894" t="s">
        <v>780</v>
      </c>
      <c r="U1741" s="894" t="s">
        <v>781</v>
      </c>
      <c r="V1741" s="894" t="s">
        <v>951</v>
      </c>
      <c r="W1741" s="894" t="s">
        <v>8182</v>
      </c>
      <c r="X1741" s="894" t="s">
        <v>8183</v>
      </c>
      <c r="AA1741" s="894" t="s">
        <v>784</v>
      </c>
    </row>
    <row r="1742" spans="1:27">
      <c r="A1742" s="894" t="s">
        <v>8184</v>
      </c>
      <c r="B1742" s="894" t="s">
        <v>8185</v>
      </c>
      <c r="C1742" s="894" t="s">
        <v>8186</v>
      </c>
      <c r="D1742" s="894" t="s">
        <v>8187</v>
      </c>
      <c r="E1742" s="351">
        <v>11111.11</v>
      </c>
      <c r="F1742" s="351">
        <v>8999.91</v>
      </c>
      <c r="G1742" s="351">
        <v>2111.2</v>
      </c>
      <c r="H1742" s="351">
        <v>0</v>
      </c>
      <c r="I1742" s="894" t="s">
        <v>8188</v>
      </c>
      <c r="J1742" s="894" t="s">
        <v>839</v>
      </c>
      <c r="K1742" s="894" t="s">
        <v>1025</v>
      </c>
      <c r="L1742" s="894" t="s">
        <v>958</v>
      </c>
      <c r="M1742" s="894" t="s">
        <v>8189</v>
      </c>
      <c r="N1742" s="894" t="s">
        <v>6733</v>
      </c>
      <c r="O1742" s="894" t="s">
        <v>6186</v>
      </c>
      <c r="P1742" s="894" t="s">
        <v>6187</v>
      </c>
      <c r="Q1742" s="894" t="s">
        <v>4530</v>
      </c>
      <c r="R1742" s="894" t="s">
        <v>1226</v>
      </c>
      <c r="S1742" s="894" t="s">
        <v>779</v>
      </c>
      <c r="T1742" s="894" t="s">
        <v>780</v>
      </c>
      <c r="U1742" s="894" t="s">
        <v>781</v>
      </c>
      <c r="V1742" s="894" t="s">
        <v>951</v>
      </c>
      <c r="W1742" s="894" t="s">
        <v>8188</v>
      </c>
      <c r="X1742" s="894" t="s">
        <v>5308</v>
      </c>
      <c r="AA1742" s="894" t="s">
        <v>1029</v>
      </c>
    </row>
    <row r="1743" spans="1:27">
      <c r="A1743" s="894" t="s">
        <v>8190</v>
      </c>
      <c r="B1743" s="894" t="s">
        <v>8191</v>
      </c>
      <c r="C1743" s="894" t="s">
        <v>8192</v>
      </c>
      <c r="D1743" s="894" t="s">
        <v>8193</v>
      </c>
      <c r="E1743" s="351">
        <v>53504.27</v>
      </c>
      <c r="F1743" s="351">
        <v>43338.24</v>
      </c>
      <c r="G1743" s="351">
        <v>10166.03</v>
      </c>
      <c r="H1743" s="351">
        <v>0</v>
      </c>
      <c r="I1743" s="894" t="s">
        <v>8194</v>
      </c>
      <c r="J1743" s="894" t="s">
        <v>839</v>
      </c>
      <c r="K1743" s="894" t="s">
        <v>1008</v>
      </c>
      <c r="L1743" s="894" t="s">
        <v>874</v>
      </c>
      <c r="M1743" s="894" t="s">
        <v>7953</v>
      </c>
      <c r="N1743" s="894" t="s">
        <v>8195</v>
      </c>
      <c r="O1743" s="894" t="s">
        <v>8196</v>
      </c>
      <c r="P1743" s="894" t="s">
        <v>8197</v>
      </c>
      <c r="Q1743" s="894" t="s">
        <v>8198</v>
      </c>
      <c r="R1743" s="894" t="s">
        <v>1226</v>
      </c>
      <c r="S1743" s="894" t="s">
        <v>779</v>
      </c>
      <c r="T1743" s="894" t="s">
        <v>780</v>
      </c>
      <c r="U1743" s="894" t="s">
        <v>781</v>
      </c>
      <c r="V1743" s="894" t="s">
        <v>951</v>
      </c>
      <c r="W1743" s="894" t="s">
        <v>8194</v>
      </c>
      <c r="X1743" s="894" t="s">
        <v>8199</v>
      </c>
      <c r="AA1743" s="894" t="s">
        <v>1012</v>
      </c>
    </row>
    <row r="1744" spans="1:27">
      <c r="A1744" s="894" t="s">
        <v>8200</v>
      </c>
      <c r="B1744" s="894" t="s">
        <v>8201</v>
      </c>
      <c r="C1744" s="894" t="s">
        <v>8192</v>
      </c>
      <c r="D1744" s="894" t="s">
        <v>8193</v>
      </c>
      <c r="E1744" s="351">
        <v>53504.27</v>
      </c>
      <c r="F1744" s="351">
        <v>43338.24</v>
      </c>
      <c r="G1744" s="351">
        <v>10166.03</v>
      </c>
      <c r="H1744" s="351">
        <v>0</v>
      </c>
      <c r="I1744" s="894" t="s">
        <v>8194</v>
      </c>
      <c r="J1744" s="894" t="s">
        <v>839</v>
      </c>
      <c r="K1744" s="894" t="s">
        <v>1008</v>
      </c>
      <c r="L1744" s="894" t="s">
        <v>874</v>
      </c>
      <c r="M1744" s="894" t="s">
        <v>7953</v>
      </c>
      <c r="N1744" s="894" t="s">
        <v>8195</v>
      </c>
      <c r="O1744" s="894" t="s">
        <v>8196</v>
      </c>
      <c r="P1744" s="894" t="s">
        <v>8197</v>
      </c>
      <c r="Q1744" s="894" t="s">
        <v>8198</v>
      </c>
      <c r="R1744" s="894" t="s">
        <v>1226</v>
      </c>
      <c r="S1744" s="894" t="s">
        <v>779</v>
      </c>
      <c r="T1744" s="894" t="s">
        <v>780</v>
      </c>
      <c r="U1744" s="894" t="s">
        <v>781</v>
      </c>
      <c r="V1744" s="894" t="s">
        <v>951</v>
      </c>
      <c r="W1744" s="894" t="s">
        <v>8194</v>
      </c>
      <c r="X1744" s="894" t="s">
        <v>8199</v>
      </c>
      <c r="AA1744" s="894" t="s">
        <v>1012</v>
      </c>
    </row>
    <row r="1745" spans="1:27">
      <c r="A1745" s="894" t="s">
        <v>8202</v>
      </c>
      <c r="B1745" s="894" t="s">
        <v>8203</v>
      </c>
      <c r="C1745" s="894" t="s">
        <v>8192</v>
      </c>
      <c r="D1745" s="894" t="s">
        <v>8193</v>
      </c>
      <c r="E1745" s="351">
        <v>53504.27</v>
      </c>
      <c r="F1745" s="351">
        <v>43338.24</v>
      </c>
      <c r="G1745" s="351">
        <v>10166.03</v>
      </c>
      <c r="H1745" s="351">
        <v>0</v>
      </c>
      <c r="I1745" s="894" t="s">
        <v>8194</v>
      </c>
      <c r="J1745" s="894" t="s">
        <v>839</v>
      </c>
      <c r="K1745" s="894" t="s">
        <v>1008</v>
      </c>
      <c r="L1745" s="894" t="s">
        <v>874</v>
      </c>
      <c r="M1745" s="894" t="s">
        <v>7953</v>
      </c>
      <c r="N1745" s="894" t="s">
        <v>8195</v>
      </c>
      <c r="O1745" s="894" t="s">
        <v>8196</v>
      </c>
      <c r="P1745" s="894" t="s">
        <v>8197</v>
      </c>
      <c r="Q1745" s="894" t="s">
        <v>8198</v>
      </c>
      <c r="R1745" s="894" t="s">
        <v>1226</v>
      </c>
      <c r="S1745" s="894" t="s">
        <v>779</v>
      </c>
      <c r="T1745" s="894" t="s">
        <v>780</v>
      </c>
      <c r="U1745" s="894" t="s">
        <v>781</v>
      </c>
      <c r="V1745" s="894" t="s">
        <v>951</v>
      </c>
      <c r="W1745" s="894" t="s">
        <v>8194</v>
      </c>
      <c r="X1745" s="894" t="s">
        <v>8199</v>
      </c>
      <c r="AA1745" s="894" t="s">
        <v>1012</v>
      </c>
    </row>
    <row r="1746" spans="1:27">
      <c r="A1746" s="894" t="s">
        <v>8204</v>
      </c>
      <c r="B1746" s="894" t="s">
        <v>8205</v>
      </c>
      <c r="C1746" s="894" t="s">
        <v>8206</v>
      </c>
      <c r="D1746" s="894" t="s">
        <v>8207</v>
      </c>
      <c r="E1746" s="351">
        <v>3914.53</v>
      </c>
      <c r="F1746" s="351">
        <v>3171.15</v>
      </c>
      <c r="G1746" s="351">
        <v>743.38</v>
      </c>
      <c r="H1746" s="351">
        <v>0</v>
      </c>
      <c r="I1746" s="894" t="s">
        <v>8194</v>
      </c>
      <c r="J1746" s="894" t="s">
        <v>839</v>
      </c>
      <c r="K1746" s="894" t="s">
        <v>1008</v>
      </c>
      <c r="L1746" s="894" t="s">
        <v>874</v>
      </c>
      <c r="M1746" s="894" t="s">
        <v>7953</v>
      </c>
      <c r="N1746" s="894" t="s">
        <v>8208</v>
      </c>
      <c r="O1746" s="894" t="s">
        <v>8209</v>
      </c>
      <c r="P1746" s="894" t="s">
        <v>8210</v>
      </c>
      <c r="Q1746" s="894" t="s">
        <v>8211</v>
      </c>
      <c r="R1746" s="894" t="s">
        <v>1226</v>
      </c>
      <c r="S1746" s="894" t="s">
        <v>779</v>
      </c>
      <c r="T1746" s="894" t="s">
        <v>780</v>
      </c>
      <c r="U1746" s="894" t="s">
        <v>781</v>
      </c>
      <c r="V1746" s="894" t="s">
        <v>951</v>
      </c>
      <c r="W1746" s="894" t="s">
        <v>8194</v>
      </c>
      <c r="X1746" s="894" t="s">
        <v>8212</v>
      </c>
      <c r="AA1746" s="894" t="s">
        <v>1012</v>
      </c>
    </row>
    <row r="1747" spans="1:27">
      <c r="A1747" s="894" t="s">
        <v>8213</v>
      </c>
      <c r="B1747" s="894" t="s">
        <v>8214</v>
      </c>
      <c r="C1747" s="894" t="s">
        <v>2269</v>
      </c>
      <c r="D1747" s="894" t="s">
        <v>8215</v>
      </c>
      <c r="E1747" s="351">
        <v>10401.71</v>
      </c>
      <c r="F1747" s="351">
        <v>8425.62</v>
      </c>
      <c r="G1747" s="351">
        <v>1976.09</v>
      </c>
      <c r="H1747" s="351">
        <v>0</v>
      </c>
      <c r="I1747" s="894" t="s">
        <v>8194</v>
      </c>
      <c r="J1747" s="894" t="s">
        <v>839</v>
      </c>
      <c r="K1747" s="894" t="s">
        <v>1025</v>
      </c>
      <c r="L1747" s="894" t="s">
        <v>958</v>
      </c>
      <c r="M1747" s="894" t="s">
        <v>8216</v>
      </c>
      <c r="N1747" s="894" t="s">
        <v>8217</v>
      </c>
      <c r="O1747" s="894" t="s">
        <v>8218</v>
      </c>
      <c r="P1747" s="894" t="s">
        <v>8219</v>
      </c>
      <c r="Q1747" s="894" t="s">
        <v>7183</v>
      </c>
      <c r="R1747" s="894" t="s">
        <v>1226</v>
      </c>
      <c r="S1747" s="894" t="s">
        <v>779</v>
      </c>
      <c r="T1747" s="894" t="s">
        <v>780</v>
      </c>
      <c r="U1747" s="894" t="s">
        <v>781</v>
      </c>
      <c r="V1747" s="894" t="s">
        <v>951</v>
      </c>
      <c r="W1747" s="894" t="s">
        <v>8194</v>
      </c>
      <c r="X1747" s="894" t="s">
        <v>8220</v>
      </c>
      <c r="AA1747" s="894" t="s">
        <v>1029</v>
      </c>
    </row>
    <row r="1748" spans="1:27">
      <c r="A1748" s="894" t="s">
        <v>8221</v>
      </c>
      <c r="B1748" s="894" t="s">
        <v>8222</v>
      </c>
      <c r="C1748" s="894" t="s">
        <v>2269</v>
      </c>
      <c r="D1748" s="894" t="s">
        <v>8215</v>
      </c>
      <c r="E1748" s="351">
        <v>10401.7</v>
      </c>
      <c r="F1748" s="351">
        <v>8425.62</v>
      </c>
      <c r="G1748" s="351">
        <v>1976.08</v>
      </c>
      <c r="H1748" s="351">
        <v>0</v>
      </c>
      <c r="I1748" s="894" t="s">
        <v>8194</v>
      </c>
      <c r="J1748" s="894" t="s">
        <v>839</v>
      </c>
      <c r="K1748" s="894" t="s">
        <v>1025</v>
      </c>
      <c r="L1748" s="894" t="s">
        <v>958</v>
      </c>
      <c r="M1748" s="894" t="s">
        <v>8216</v>
      </c>
      <c r="N1748" s="894" t="s">
        <v>8217</v>
      </c>
      <c r="O1748" s="894" t="s">
        <v>8218</v>
      </c>
      <c r="P1748" s="894" t="s">
        <v>8219</v>
      </c>
      <c r="Q1748" s="894" t="s">
        <v>7183</v>
      </c>
      <c r="R1748" s="894" t="s">
        <v>1226</v>
      </c>
      <c r="S1748" s="894" t="s">
        <v>779</v>
      </c>
      <c r="T1748" s="894" t="s">
        <v>780</v>
      </c>
      <c r="U1748" s="894" t="s">
        <v>781</v>
      </c>
      <c r="V1748" s="894" t="s">
        <v>951</v>
      </c>
      <c r="W1748" s="894" t="s">
        <v>8194</v>
      </c>
      <c r="X1748" s="894" t="s">
        <v>8220</v>
      </c>
      <c r="AA1748" s="894" t="s">
        <v>1029</v>
      </c>
    </row>
    <row r="1749" spans="1:27">
      <c r="A1749" s="894" t="s">
        <v>8223</v>
      </c>
      <c r="B1749" s="894" t="s">
        <v>8224</v>
      </c>
      <c r="C1749" s="894" t="s">
        <v>8225</v>
      </c>
      <c r="D1749" s="894" t="s">
        <v>8226</v>
      </c>
      <c r="E1749" s="351">
        <v>3008.55</v>
      </c>
      <c r="F1749" s="351">
        <v>2437.29</v>
      </c>
      <c r="G1749" s="351">
        <v>571.26</v>
      </c>
      <c r="H1749" s="351">
        <v>0</v>
      </c>
      <c r="I1749" s="894" t="s">
        <v>8194</v>
      </c>
      <c r="J1749" s="894" t="s">
        <v>839</v>
      </c>
      <c r="K1749" s="894" t="s">
        <v>1025</v>
      </c>
      <c r="L1749" s="894" t="s">
        <v>958</v>
      </c>
      <c r="M1749" s="894" t="s">
        <v>8227</v>
      </c>
      <c r="N1749" s="894" t="s">
        <v>8228</v>
      </c>
      <c r="O1749" s="894" t="s">
        <v>7677</v>
      </c>
      <c r="P1749" s="894" t="s">
        <v>7678</v>
      </c>
      <c r="Q1749" s="894" t="s">
        <v>1427</v>
      </c>
      <c r="R1749" s="894" t="s">
        <v>1226</v>
      </c>
      <c r="S1749" s="894" t="s">
        <v>779</v>
      </c>
      <c r="T1749" s="894" t="s">
        <v>780</v>
      </c>
      <c r="U1749" s="894" t="s">
        <v>781</v>
      </c>
      <c r="V1749" s="894" t="s">
        <v>951</v>
      </c>
      <c r="W1749" s="894" t="s">
        <v>8194</v>
      </c>
      <c r="X1749" s="894" t="s">
        <v>8229</v>
      </c>
      <c r="AA1749" s="894" t="s">
        <v>1029</v>
      </c>
    </row>
    <row r="1750" spans="1:27">
      <c r="A1750" s="894" t="s">
        <v>8230</v>
      </c>
      <c r="B1750" s="894" t="s">
        <v>8231</v>
      </c>
      <c r="C1750" s="894" t="s">
        <v>8225</v>
      </c>
      <c r="D1750" s="894" t="s">
        <v>8226</v>
      </c>
      <c r="E1750" s="351">
        <v>3008.55</v>
      </c>
      <c r="F1750" s="351">
        <v>2437.29</v>
      </c>
      <c r="G1750" s="351">
        <v>571.26</v>
      </c>
      <c r="H1750" s="351">
        <v>0</v>
      </c>
      <c r="I1750" s="894" t="s">
        <v>8194</v>
      </c>
      <c r="J1750" s="894" t="s">
        <v>839</v>
      </c>
      <c r="K1750" s="894" t="s">
        <v>1025</v>
      </c>
      <c r="L1750" s="894" t="s">
        <v>958</v>
      </c>
      <c r="M1750" s="894" t="s">
        <v>8227</v>
      </c>
      <c r="N1750" s="894" t="s">
        <v>8228</v>
      </c>
      <c r="O1750" s="894" t="s">
        <v>7677</v>
      </c>
      <c r="P1750" s="894" t="s">
        <v>7678</v>
      </c>
      <c r="Q1750" s="894" t="s">
        <v>1427</v>
      </c>
      <c r="R1750" s="894" t="s">
        <v>1226</v>
      </c>
      <c r="S1750" s="894" t="s">
        <v>779</v>
      </c>
      <c r="T1750" s="894" t="s">
        <v>780</v>
      </c>
      <c r="U1750" s="894" t="s">
        <v>781</v>
      </c>
      <c r="V1750" s="894" t="s">
        <v>951</v>
      </c>
      <c r="W1750" s="894" t="s">
        <v>8194</v>
      </c>
      <c r="X1750" s="894" t="s">
        <v>8229</v>
      </c>
      <c r="AA1750" s="894" t="s">
        <v>1029</v>
      </c>
    </row>
    <row r="1751" spans="1:27">
      <c r="A1751" s="894" t="s">
        <v>8232</v>
      </c>
      <c r="B1751" s="894" t="s">
        <v>8233</v>
      </c>
      <c r="C1751" s="894" t="s">
        <v>8225</v>
      </c>
      <c r="D1751" s="894" t="s">
        <v>8226</v>
      </c>
      <c r="E1751" s="351">
        <v>3008.55</v>
      </c>
      <c r="F1751" s="351">
        <v>2437.29</v>
      </c>
      <c r="G1751" s="351">
        <v>571.26</v>
      </c>
      <c r="H1751" s="351">
        <v>0</v>
      </c>
      <c r="I1751" s="894" t="s">
        <v>8194</v>
      </c>
      <c r="J1751" s="894" t="s">
        <v>839</v>
      </c>
      <c r="K1751" s="894" t="s">
        <v>1025</v>
      </c>
      <c r="L1751" s="894" t="s">
        <v>958</v>
      </c>
      <c r="M1751" s="894" t="s">
        <v>8227</v>
      </c>
      <c r="N1751" s="894" t="s">
        <v>8228</v>
      </c>
      <c r="O1751" s="894" t="s">
        <v>7677</v>
      </c>
      <c r="P1751" s="894" t="s">
        <v>7678</v>
      </c>
      <c r="Q1751" s="894" t="s">
        <v>1427</v>
      </c>
      <c r="R1751" s="894" t="s">
        <v>1226</v>
      </c>
      <c r="S1751" s="894" t="s">
        <v>779</v>
      </c>
      <c r="T1751" s="894" t="s">
        <v>780</v>
      </c>
      <c r="U1751" s="894" t="s">
        <v>781</v>
      </c>
      <c r="V1751" s="894" t="s">
        <v>951</v>
      </c>
      <c r="W1751" s="894" t="s">
        <v>8194</v>
      </c>
      <c r="X1751" s="894" t="s">
        <v>8229</v>
      </c>
      <c r="AA1751" s="894" t="s">
        <v>1029</v>
      </c>
    </row>
    <row r="1752" spans="1:27">
      <c r="A1752" s="894" t="s">
        <v>8234</v>
      </c>
      <c r="B1752" s="894" t="s">
        <v>8235</v>
      </c>
      <c r="C1752" s="894" t="s">
        <v>2062</v>
      </c>
      <c r="D1752" s="894" t="s">
        <v>8236</v>
      </c>
      <c r="E1752" s="351">
        <v>29059.83</v>
      </c>
      <c r="F1752" s="351">
        <v>23538.6</v>
      </c>
      <c r="G1752" s="351">
        <v>5521.23</v>
      </c>
      <c r="H1752" s="351">
        <v>0</v>
      </c>
      <c r="I1752" s="894" t="s">
        <v>8237</v>
      </c>
      <c r="J1752" s="894" t="s">
        <v>839</v>
      </c>
      <c r="K1752" s="894" t="s">
        <v>5214</v>
      </c>
      <c r="L1752" s="894" t="s">
        <v>958</v>
      </c>
      <c r="M1752" s="894" t="s">
        <v>8238</v>
      </c>
      <c r="N1752" s="894" t="s">
        <v>8239</v>
      </c>
      <c r="O1752" s="894" t="s">
        <v>1140</v>
      </c>
      <c r="P1752" s="894" t="s">
        <v>8109</v>
      </c>
      <c r="Q1752" s="894" t="s">
        <v>8110</v>
      </c>
      <c r="R1752" s="894" t="s">
        <v>1226</v>
      </c>
      <c r="S1752" s="894" t="s">
        <v>779</v>
      </c>
      <c r="T1752" s="894" t="s">
        <v>780</v>
      </c>
      <c r="U1752" s="894" t="s">
        <v>781</v>
      </c>
      <c r="V1752" s="894" t="s">
        <v>951</v>
      </c>
      <c r="W1752" s="894" t="s">
        <v>8237</v>
      </c>
      <c r="X1752" s="894" t="s">
        <v>8240</v>
      </c>
      <c r="AA1752" s="894" t="s">
        <v>5220</v>
      </c>
    </row>
    <row r="1753" spans="1:27">
      <c r="A1753" s="894" t="s">
        <v>8241</v>
      </c>
      <c r="B1753" s="894" t="s">
        <v>8242</v>
      </c>
      <c r="C1753" s="894" t="s">
        <v>1445</v>
      </c>
      <c r="D1753" s="894" t="s">
        <v>8243</v>
      </c>
      <c r="E1753" s="351">
        <v>6837.61</v>
      </c>
      <c r="F1753" s="351">
        <v>5538.78</v>
      </c>
      <c r="G1753" s="351">
        <v>1298.83</v>
      </c>
      <c r="H1753" s="351">
        <v>0</v>
      </c>
      <c r="I1753" s="894" t="s">
        <v>8237</v>
      </c>
      <c r="J1753" s="894" t="s">
        <v>839</v>
      </c>
      <c r="K1753" s="894" t="s">
        <v>5214</v>
      </c>
      <c r="L1753" s="894" t="s">
        <v>958</v>
      </c>
      <c r="M1753" s="894" t="s">
        <v>8238</v>
      </c>
      <c r="N1753" s="894" t="s">
        <v>8239</v>
      </c>
      <c r="O1753" s="894" t="s">
        <v>5705</v>
      </c>
      <c r="P1753" s="894" t="s">
        <v>6899</v>
      </c>
      <c r="Q1753" s="894" t="s">
        <v>1199</v>
      </c>
      <c r="R1753" s="894" t="s">
        <v>1226</v>
      </c>
      <c r="S1753" s="894" t="s">
        <v>779</v>
      </c>
      <c r="T1753" s="894" t="s">
        <v>780</v>
      </c>
      <c r="U1753" s="894" t="s">
        <v>781</v>
      </c>
      <c r="V1753" s="894" t="s">
        <v>951</v>
      </c>
      <c r="W1753" s="894" t="s">
        <v>8237</v>
      </c>
      <c r="X1753" s="894" t="s">
        <v>8240</v>
      </c>
      <c r="AA1753" s="894" t="s">
        <v>5220</v>
      </c>
    </row>
    <row r="1754" spans="1:27">
      <c r="A1754" s="894" t="s">
        <v>8244</v>
      </c>
      <c r="B1754" s="894" t="s">
        <v>8245</v>
      </c>
      <c r="C1754" s="894" t="s">
        <v>8246</v>
      </c>
      <c r="D1754" s="894" t="s">
        <v>8247</v>
      </c>
      <c r="E1754" s="351">
        <v>4273.5</v>
      </c>
      <c r="F1754" s="351">
        <v>3461.94</v>
      </c>
      <c r="G1754" s="351">
        <v>811.56</v>
      </c>
      <c r="H1754" s="351">
        <v>0</v>
      </c>
      <c r="I1754" s="894" t="s">
        <v>8237</v>
      </c>
      <c r="J1754" s="894" t="s">
        <v>839</v>
      </c>
      <c r="K1754" s="894" t="s">
        <v>1008</v>
      </c>
      <c r="L1754" s="894" t="s">
        <v>874</v>
      </c>
      <c r="M1754" s="894" t="s">
        <v>8248</v>
      </c>
      <c r="N1754" s="894" t="s">
        <v>8249</v>
      </c>
      <c r="O1754" s="894" t="s">
        <v>6112</v>
      </c>
      <c r="P1754" s="894" t="s">
        <v>6113</v>
      </c>
      <c r="Q1754" s="894" t="s">
        <v>1351</v>
      </c>
      <c r="R1754" s="894" t="s">
        <v>1226</v>
      </c>
      <c r="S1754" s="894" t="s">
        <v>779</v>
      </c>
      <c r="T1754" s="894" t="s">
        <v>780</v>
      </c>
      <c r="U1754" s="894" t="s">
        <v>781</v>
      </c>
      <c r="V1754" s="894" t="s">
        <v>951</v>
      </c>
      <c r="W1754" s="894" t="s">
        <v>8237</v>
      </c>
      <c r="X1754" s="894" t="s">
        <v>8250</v>
      </c>
      <c r="AA1754" s="894" t="s">
        <v>1012</v>
      </c>
    </row>
    <row r="1755" spans="1:27">
      <c r="A1755" s="894" t="s">
        <v>8251</v>
      </c>
      <c r="B1755" s="894" t="s">
        <v>8252</v>
      </c>
      <c r="C1755" s="894" t="s">
        <v>8246</v>
      </c>
      <c r="D1755" s="894" t="s">
        <v>8247</v>
      </c>
      <c r="E1755" s="351">
        <v>4273.51</v>
      </c>
      <c r="F1755" s="351">
        <v>3461.94</v>
      </c>
      <c r="G1755" s="351">
        <v>811.57</v>
      </c>
      <c r="H1755" s="351">
        <v>0</v>
      </c>
      <c r="I1755" s="894" t="s">
        <v>8237</v>
      </c>
      <c r="J1755" s="894" t="s">
        <v>839</v>
      </c>
      <c r="K1755" s="894" t="s">
        <v>1008</v>
      </c>
      <c r="L1755" s="894" t="s">
        <v>874</v>
      </c>
      <c r="M1755" s="894" t="s">
        <v>8248</v>
      </c>
      <c r="N1755" s="894" t="s">
        <v>8249</v>
      </c>
      <c r="O1755" s="894" t="s">
        <v>6112</v>
      </c>
      <c r="P1755" s="894" t="s">
        <v>6113</v>
      </c>
      <c r="Q1755" s="894" t="s">
        <v>1351</v>
      </c>
      <c r="R1755" s="894" t="s">
        <v>1226</v>
      </c>
      <c r="S1755" s="894" t="s">
        <v>779</v>
      </c>
      <c r="T1755" s="894" t="s">
        <v>780</v>
      </c>
      <c r="U1755" s="894" t="s">
        <v>781</v>
      </c>
      <c r="V1755" s="894" t="s">
        <v>951</v>
      </c>
      <c r="W1755" s="894" t="s">
        <v>8237</v>
      </c>
      <c r="X1755" s="894" t="s">
        <v>8250</v>
      </c>
      <c r="AA1755" s="894" t="s">
        <v>1012</v>
      </c>
    </row>
    <row r="1756" spans="1:27">
      <c r="A1756" s="894" t="s">
        <v>8253</v>
      </c>
      <c r="B1756" s="894" t="s">
        <v>8254</v>
      </c>
      <c r="C1756" s="894" t="s">
        <v>8246</v>
      </c>
      <c r="D1756" s="894" t="s">
        <v>8247</v>
      </c>
      <c r="E1756" s="351">
        <v>4273.5</v>
      </c>
      <c r="F1756" s="351">
        <v>3461.94</v>
      </c>
      <c r="G1756" s="351">
        <v>811.56</v>
      </c>
      <c r="H1756" s="351">
        <v>0</v>
      </c>
      <c r="I1756" s="894" t="s">
        <v>8237</v>
      </c>
      <c r="J1756" s="894" t="s">
        <v>839</v>
      </c>
      <c r="K1756" s="894" t="s">
        <v>1008</v>
      </c>
      <c r="L1756" s="894" t="s">
        <v>874</v>
      </c>
      <c r="M1756" s="894" t="s">
        <v>8248</v>
      </c>
      <c r="N1756" s="894" t="s">
        <v>8249</v>
      </c>
      <c r="O1756" s="894" t="s">
        <v>6112</v>
      </c>
      <c r="P1756" s="894" t="s">
        <v>6113</v>
      </c>
      <c r="Q1756" s="894" t="s">
        <v>1351</v>
      </c>
      <c r="R1756" s="894" t="s">
        <v>1226</v>
      </c>
      <c r="S1756" s="894" t="s">
        <v>779</v>
      </c>
      <c r="T1756" s="894" t="s">
        <v>780</v>
      </c>
      <c r="U1756" s="894" t="s">
        <v>781</v>
      </c>
      <c r="V1756" s="894" t="s">
        <v>951</v>
      </c>
      <c r="W1756" s="894" t="s">
        <v>8237</v>
      </c>
      <c r="X1756" s="894" t="s">
        <v>8250</v>
      </c>
      <c r="AA1756" s="894" t="s">
        <v>1012</v>
      </c>
    </row>
    <row r="1757" spans="1:27">
      <c r="A1757" s="894" t="s">
        <v>8255</v>
      </c>
      <c r="B1757" s="894" t="s">
        <v>8256</v>
      </c>
      <c r="C1757" s="894" t="s">
        <v>8257</v>
      </c>
      <c r="D1757" s="894" t="s">
        <v>8258</v>
      </c>
      <c r="E1757" s="351">
        <v>5470.09</v>
      </c>
      <c r="F1757" s="351">
        <v>4430.7</v>
      </c>
      <c r="G1757" s="351">
        <v>1039.39</v>
      </c>
      <c r="H1757" s="351">
        <v>0</v>
      </c>
      <c r="I1757" s="894" t="s">
        <v>8237</v>
      </c>
      <c r="J1757" s="894" t="s">
        <v>839</v>
      </c>
      <c r="K1757" s="894" t="s">
        <v>1008</v>
      </c>
      <c r="L1757" s="894" t="s">
        <v>874</v>
      </c>
      <c r="M1757" s="894" t="s">
        <v>8248</v>
      </c>
      <c r="N1757" s="894" t="s">
        <v>8249</v>
      </c>
      <c r="O1757" s="894" t="s">
        <v>5785</v>
      </c>
      <c r="P1757" s="894" t="s">
        <v>8259</v>
      </c>
      <c r="Q1757" s="894" t="s">
        <v>5835</v>
      </c>
      <c r="R1757" s="894" t="s">
        <v>1226</v>
      </c>
      <c r="S1757" s="894" t="s">
        <v>779</v>
      </c>
      <c r="T1757" s="894" t="s">
        <v>780</v>
      </c>
      <c r="U1757" s="894" t="s">
        <v>781</v>
      </c>
      <c r="V1757" s="894" t="s">
        <v>951</v>
      </c>
      <c r="W1757" s="894" t="s">
        <v>8237</v>
      </c>
      <c r="X1757" s="894" t="s">
        <v>8250</v>
      </c>
      <c r="AA1757" s="894" t="s">
        <v>1012</v>
      </c>
    </row>
    <row r="1758" spans="1:27">
      <c r="A1758" s="894" t="s">
        <v>8260</v>
      </c>
      <c r="B1758" s="894" t="s">
        <v>8261</v>
      </c>
      <c r="C1758" s="894" t="s">
        <v>8262</v>
      </c>
      <c r="D1758" s="894" t="s">
        <v>1961</v>
      </c>
      <c r="E1758" s="351">
        <v>5811.96</v>
      </c>
      <c r="F1758" s="351">
        <v>4707.72</v>
      </c>
      <c r="G1758" s="351">
        <v>1104.24</v>
      </c>
      <c r="H1758" s="351">
        <v>0</v>
      </c>
      <c r="I1758" s="894" t="s">
        <v>8237</v>
      </c>
      <c r="J1758" s="894" t="s">
        <v>839</v>
      </c>
      <c r="K1758" s="894" t="s">
        <v>1008</v>
      </c>
      <c r="L1758" s="894" t="s">
        <v>874</v>
      </c>
      <c r="M1758" s="894" t="s">
        <v>8248</v>
      </c>
      <c r="N1758" s="894" t="s">
        <v>8249</v>
      </c>
      <c r="O1758" s="894" t="s">
        <v>1547</v>
      </c>
      <c r="P1758" s="894" t="s">
        <v>7385</v>
      </c>
      <c r="Q1758" s="894" t="s">
        <v>2244</v>
      </c>
      <c r="R1758" s="894" t="s">
        <v>1226</v>
      </c>
      <c r="S1758" s="894" t="s">
        <v>779</v>
      </c>
      <c r="T1758" s="894" t="s">
        <v>780</v>
      </c>
      <c r="U1758" s="894" t="s">
        <v>781</v>
      </c>
      <c r="V1758" s="894" t="s">
        <v>951</v>
      </c>
      <c r="W1758" s="894" t="s">
        <v>8237</v>
      </c>
      <c r="X1758" s="894" t="s">
        <v>8250</v>
      </c>
      <c r="AA1758" s="894" t="s">
        <v>1012</v>
      </c>
    </row>
    <row r="1759" spans="1:27">
      <c r="A1759" s="894" t="s">
        <v>8263</v>
      </c>
      <c r="B1759" s="894" t="s">
        <v>8264</v>
      </c>
      <c r="C1759" s="894" t="s">
        <v>8262</v>
      </c>
      <c r="D1759" s="894" t="s">
        <v>4162</v>
      </c>
      <c r="E1759" s="351">
        <v>6239.32</v>
      </c>
      <c r="F1759" s="351">
        <v>5053.59</v>
      </c>
      <c r="G1759" s="351">
        <v>1185.73</v>
      </c>
      <c r="H1759" s="351">
        <v>0</v>
      </c>
      <c r="I1759" s="894" t="s">
        <v>8237</v>
      </c>
      <c r="J1759" s="894" t="s">
        <v>839</v>
      </c>
      <c r="K1759" s="894" t="s">
        <v>1008</v>
      </c>
      <c r="L1759" s="894" t="s">
        <v>874</v>
      </c>
      <c r="M1759" s="894" t="s">
        <v>8248</v>
      </c>
      <c r="N1759" s="894" t="s">
        <v>8249</v>
      </c>
      <c r="O1759" s="894" t="s">
        <v>7039</v>
      </c>
      <c r="P1759" s="894" t="s">
        <v>7040</v>
      </c>
      <c r="Q1759" s="894" t="s">
        <v>2893</v>
      </c>
      <c r="R1759" s="894" t="s">
        <v>1226</v>
      </c>
      <c r="S1759" s="894" t="s">
        <v>779</v>
      </c>
      <c r="T1759" s="894" t="s">
        <v>780</v>
      </c>
      <c r="U1759" s="894" t="s">
        <v>781</v>
      </c>
      <c r="V1759" s="894" t="s">
        <v>951</v>
      </c>
      <c r="W1759" s="894" t="s">
        <v>8237</v>
      </c>
      <c r="X1759" s="894" t="s">
        <v>8250</v>
      </c>
      <c r="AA1759" s="894" t="s">
        <v>1012</v>
      </c>
    </row>
    <row r="1760" spans="1:27">
      <c r="A1760" s="894" t="s">
        <v>8265</v>
      </c>
      <c r="B1760" s="894" t="s">
        <v>8266</v>
      </c>
      <c r="C1760" s="894" t="s">
        <v>6829</v>
      </c>
      <c r="D1760" s="894" t="s">
        <v>8267</v>
      </c>
      <c r="E1760" s="351">
        <v>81196.58</v>
      </c>
      <c r="F1760" s="351">
        <v>64957.6</v>
      </c>
      <c r="G1760" s="351">
        <v>16238.98</v>
      </c>
      <c r="H1760" s="351">
        <v>0</v>
      </c>
      <c r="I1760" s="894" t="s">
        <v>8268</v>
      </c>
      <c r="J1760" s="894" t="s">
        <v>839</v>
      </c>
      <c r="K1760" s="894" t="s">
        <v>1025</v>
      </c>
      <c r="L1760" s="894" t="s">
        <v>958</v>
      </c>
      <c r="M1760" s="894" t="s">
        <v>8269</v>
      </c>
      <c r="N1760" s="894" t="s">
        <v>8004</v>
      </c>
      <c r="O1760" s="894" t="s">
        <v>6316</v>
      </c>
      <c r="P1760" s="894" t="s">
        <v>6317</v>
      </c>
      <c r="Q1760" s="894" t="s">
        <v>6318</v>
      </c>
      <c r="R1760" s="894" t="s">
        <v>8270</v>
      </c>
      <c r="S1760" s="894" t="s">
        <v>779</v>
      </c>
      <c r="T1760" s="894" t="s">
        <v>780</v>
      </c>
      <c r="U1760" s="894" t="s">
        <v>781</v>
      </c>
      <c r="V1760" s="894" t="s">
        <v>951</v>
      </c>
      <c r="W1760" s="894" t="s">
        <v>8268</v>
      </c>
      <c r="X1760" s="894" t="s">
        <v>8271</v>
      </c>
      <c r="AA1760" s="894" t="s">
        <v>1029</v>
      </c>
    </row>
    <row r="1761" spans="1:27">
      <c r="A1761" s="894" t="s">
        <v>8272</v>
      </c>
      <c r="B1761" s="894" t="s">
        <v>8273</v>
      </c>
      <c r="C1761" s="894" t="s">
        <v>8274</v>
      </c>
      <c r="D1761" s="894" t="s">
        <v>8275</v>
      </c>
      <c r="E1761" s="351">
        <v>286324.79</v>
      </c>
      <c r="F1761" s="351">
        <v>229060</v>
      </c>
      <c r="G1761" s="351">
        <v>57264.79</v>
      </c>
      <c r="H1761" s="351">
        <v>0</v>
      </c>
      <c r="I1761" s="894" t="s">
        <v>8268</v>
      </c>
      <c r="J1761" s="894" t="s">
        <v>839</v>
      </c>
      <c r="K1761" s="894" t="s">
        <v>1008</v>
      </c>
      <c r="L1761" s="894" t="s">
        <v>874</v>
      </c>
      <c r="M1761" s="894" t="s">
        <v>7953</v>
      </c>
      <c r="N1761" s="894" t="s">
        <v>8276</v>
      </c>
      <c r="O1761" s="894" t="s">
        <v>8277</v>
      </c>
      <c r="P1761" s="894" t="s">
        <v>8278</v>
      </c>
      <c r="Q1761" s="894" t="s">
        <v>4986</v>
      </c>
      <c r="R1761" s="894" t="s">
        <v>8270</v>
      </c>
      <c r="S1761" s="894" t="s">
        <v>779</v>
      </c>
      <c r="T1761" s="894" t="s">
        <v>780</v>
      </c>
      <c r="U1761" s="894" t="s">
        <v>781</v>
      </c>
      <c r="V1761" s="894" t="s">
        <v>951</v>
      </c>
      <c r="W1761" s="894" t="s">
        <v>8268</v>
      </c>
      <c r="X1761" s="894" t="s">
        <v>5233</v>
      </c>
      <c r="AA1761" s="894" t="s">
        <v>1012</v>
      </c>
    </row>
    <row r="1762" spans="1:27">
      <c r="A1762" s="894" t="s">
        <v>8279</v>
      </c>
      <c r="B1762" s="894" t="s">
        <v>8280</v>
      </c>
      <c r="C1762" s="894" t="s">
        <v>8281</v>
      </c>
      <c r="D1762" s="894" t="s">
        <v>8282</v>
      </c>
      <c r="E1762" s="351">
        <v>114529.91</v>
      </c>
      <c r="F1762" s="351">
        <v>91624</v>
      </c>
      <c r="G1762" s="351">
        <v>22905.91</v>
      </c>
      <c r="H1762" s="351">
        <v>0</v>
      </c>
      <c r="I1762" s="894" t="s">
        <v>8268</v>
      </c>
      <c r="J1762" s="894" t="s">
        <v>839</v>
      </c>
      <c r="K1762" s="894" t="s">
        <v>1025</v>
      </c>
      <c r="L1762" s="894" t="s">
        <v>958</v>
      </c>
      <c r="M1762" s="894" t="s">
        <v>959</v>
      </c>
      <c r="N1762" s="894" t="s">
        <v>8283</v>
      </c>
      <c r="O1762" s="894" t="s">
        <v>8284</v>
      </c>
      <c r="P1762" s="894" t="s">
        <v>8285</v>
      </c>
      <c r="Q1762" s="894" t="s">
        <v>8286</v>
      </c>
      <c r="R1762" s="894" t="s">
        <v>8270</v>
      </c>
      <c r="S1762" s="894" t="s">
        <v>779</v>
      </c>
      <c r="T1762" s="894" t="s">
        <v>780</v>
      </c>
      <c r="U1762" s="894" t="s">
        <v>781</v>
      </c>
      <c r="V1762" s="894" t="s">
        <v>951</v>
      </c>
      <c r="W1762" s="894" t="s">
        <v>8268</v>
      </c>
      <c r="X1762" s="894" t="s">
        <v>5247</v>
      </c>
      <c r="AA1762" s="894" t="s">
        <v>1029</v>
      </c>
    </row>
    <row r="1763" spans="1:27">
      <c r="A1763" s="894" t="s">
        <v>8287</v>
      </c>
      <c r="B1763" s="894" t="s">
        <v>8288</v>
      </c>
      <c r="C1763" s="894" t="s">
        <v>6813</v>
      </c>
      <c r="D1763" s="894" t="s">
        <v>6278</v>
      </c>
      <c r="E1763" s="351">
        <v>63673.01</v>
      </c>
      <c r="F1763" s="351">
        <v>50438.48</v>
      </c>
      <c r="G1763" s="351">
        <v>13234.53</v>
      </c>
      <c r="H1763" s="351">
        <v>0</v>
      </c>
      <c r="I1763" s="894" t="s">
        <v>8268</v>
      </c>
      <c r="J1763" s="894" t="s">
        <v>839</v>
      </c>
      <c r="K1763" s="894" t="s">
        <v>1025</v>
      </c>
      <c r="L1763" s="894" t="s">
        <v>958</v>
      </c>
      <c r="M1763" s="894" t="s">
        <v>8289</v>
      </c>
      <c r="N1763" s="894" t="s">
        <v>8283</v>
      </c>
      <c r="O1763" s="894" t="s">
        <v>8290</v>
      </c>
      <c r="P1763" s="894" t="s">
        <v>8291</v>
      </c>
      <c r="Q1763" s="894" t="s">
        <v>8292</v>
      </c>
      <c r="R1763" s="894" t="s">
        <v>8270</v>
      </c>
      <c r="S1763" s="894" t="s">
        <v>779</v>
      </c>
      <c r="T1763" s="894" t="s">
        <v>780</v>
      </c>
      <c r="U1763" s="894" t="s">
        <v>781</v>
      </c>
      <c r="V1763" s="894" t="s">
        <v>951</v>
      </c>
      <c r="W1763" s="894" t="s">
        <v>8268</v>
      </c>
      <c r="X1763" s="894" t="s">
        <v>5247</v>
      </c>
      <c r="AA1763" s="894" t="s">
        <v>1029</v>
      </c>
    </row>
    <row r="1764" spans="1:27">
      <c r="A1764" s="894" t="s">
        <v>8293</v>
      </c>
      <c r="B1764" s="894" t="s">
        <v>8294</v>
      </c>
      <c r="C1764" s="894" t="s">
        <v>6813</v>
      </c>
      <c r="D1764" s="894" t="s">
        <v>6278</v>
      </c>
      <c r="E1764" s="351">
        <v>63673</v>
      </c>
      <c r="F1764" s="351">
        <v>50438.48</v>
      </c>
      <c r="G1764" s="351">
        <v>13234.52</v>
      </c>
      <c r="H1764" s="351">
        <v>0</v>
      </c>
      <c r="I1764" s="894" t="s">
        <v>8268</v>
      </c>
      <c r="J1764" s="894" t="s">
        <v>839</v>
      </c>
      <c r="K1764" s="894" t="s">
        <v>1025</v>
      </c>
      <c r="L1764" s="894" t="s">
        <v>958</v>
      </c>
      <c r="M1764" s="894" t="s">
        <v>8289</v>
      </c>
      <c r="N1764" s="894" t="s">
        <v>8283</v>
      </c>
      <c r="O1764" s="894" t="s">
        <v>8290</v>
      </c>
      <c r="P1764" s="894" t="s">
        <v>8291</v>
      </c>
      <c r="Q1764" s="894" t="s">
        <v>8292</v>
      </c>
      <c r="R1764" s="894" t="s">
        <v>8270</v>
      </c>
      <c r="S1764" s="894" t="s">
        <v>779</v>
      </c>
      <c r="T1764" s="894" t="s">
        <v>780</v>
      </c>
      <c r="U1764" s="894" t="s">
        <v>781</v>
      </c>
      <c r="V1764" s="894" t="s">
        <v>951</v>
      </c>
      <c r="W1764" s="894" t="s">
        <v>8268</v>
      </c>
      <c r="X1764" s="894" t="s">
        <v>5247</v>
      </c>
      <c r="AA1764" s="894" t="s">
        <v>1029</v>
      </c>
    </row>
    <row r="1765" spans="1:27">
      <c r="A1765" s="894" t="s">
        <v>8295</v>
      </c>
      <c r="B1765" s="894" t="s">
        <v>8296</v>
      </c>
      <c r="C1765" s="894" t="s">
        <v>8297</v>
      </c>
      <c r="D1765" s="894" t="s">
        <v>8298</v>
      </c>
      <c r="E1765" s="351">
        <v>166666.67</v>
      </c>
      <c r="F1765" s="351">
        <v>133333.6</v>
      </c>
      <c r="G1765" s="351">
        <v>33333.07</v>
      </c>
      <c r="H1765" s="351">
        <v>0</v>
      </c>
      <c r="I1765" s="894" t="s">
        <v>8268</v>
      </c>
      <c r="J1765" s="894" t="s">
        <v>839</v>
      </c>
      <c r="K1765" s="894" t="s">
        <v>1025</v>
      </c>
      <c r="L1765" s="894" t="s">
        <v>958</v>
      </c>
      <c r="M1765" s="894" t="s">
        <v>6146</v>
      </c>
      <c r="N1765" s="894" t="s">
        <v>8299</v>
      </c>
      <c r="O1765" s="894" t="s">
        <v>8300</v>
      </c>
      <c r="P1765" s="894" t="s">
        <v>8301</v>
      </c>
      <c r="Q1765" s="894" t="s">
        <v>8302</v>
      </c>
      <c r="R1765" s="894" t="s">
        <v>8270</v>
      </c>
      <c r="S1765" s="894" t="s">
        <v>779</v>
      </c>
      <c r="T1765" s="894" t="s">
        <v>780</v>
      </c>
      <c r="U1765" s="894" t="s">
        <v>781</v>
      </c>
      <c r="V1765" s="894" t="s">
        <v>951</v>
      </c>
      <c r="W1765" s="894" t="s">
        <v>8268</v>
      </c>
      <c r="X1765" s="894" t="s">
        <v>8303</v>
      </c>
      <c r="AA1765" s="894" t="s">
        <v>1029</v>
      </c>
    </row>
    <row r="1766" spans="1:27">
      <c r="A1766" s="894" t="s">
        <v>8304</v>
      </c>
      <c r="B1766" s="894" t="s">
        <v>8305</v>
      </c>
      <c r="C1766" s="894" t="s">
        <v>8306</v>
      </c>
      <c r="D1766" s="894" t="s">
        <v>8307</v>
      </c>
      <c r="E1766" s="351">
        <v>28205.13</v>
      </c>
      <c r="F1766" s="351">
        <v>22564</v>
      </c>
      <c r="G1766" s="351">
        <v>5641.13</v>
      </c>
      <c r="H1766" s="351">
        <v>0</v>
      </c>
      <c r="I1766" s="894" t="s">
        <v>8268</v>
      </c>
      <c r="J1766" s="894" t="s">
        <v>839</v>
      </c>
      <c r="K1766" s="894" t="s">
        <v>5214</v>
      </c>
      <c r="L1766" s="894" t="s">
        <v>958</v>
      </c>
      <c r="M1766" s="894" t="s">
        <v>8308</v>
      </c>
      <c r="N1766" s="894" t="s">
        <v>8309</v>
      </c>
      <c r="O1766" s="894" t="s">
        <v>8310</v>
      </c>
      <c r="P1766" s="894" t="s">
        <v>8311</v>
      </c>
      <c r="Q1766" s="894" t="s">
        <v>1042</v>
      </c>
      <c r="R1766" s="894" t="s">
        <v>8270</v>
      </c>
      <c r="S1766" s="894" t="s">
        <v>779</v>
      </c>
      <c r="T1766" s="894" t="s">
        <v>780</v>
      </c>
      <c r="U1766" s="894" t="s">
        <v>781</v>
      </c>
      <c r="V1766" s="894" t="s">
        <v>951</v>
      </c>
      <c r="W1766" s="894" t="s">
        <v>8268</v>
      </c>
      <c r="X1766" s="894" t="s">
        <v>8312</v>
      </c>
      <c r="AA1766" s="894" t="s">
        <v>5220</v>
      </c>
    </row>
    <row r="1767" spans="1:27">
      <c r="A1767" s="894" t="s">
        <v>8313</v>
      </c>
      <c r="B1767" s="894" t="s">
        <v>8314</v>
      </c>
      <c r="C1767" s="894" t="s">
        <v>8315</v>
      </c>
      <c r="D1767" s="894" t="s">
        <v>7199</v>
      </c>
      <c r="E1767" s="351">
        <v>83760.68</v>
      </c>
      <c r="F1767" s="351">
        <v>67008.8</v>
      </c>
      <c r="G1767" s="351">
        <v>16751.88</v>
      </c>
      <c r="H1767" s="351">
        <v>0</v>
      </c>
      <c r="I1767" s="894" t="s">
        <v>8268</v>
      </c>
      <c r="J1767" s="894" t="s">
        <v>839</v>
      </c>
      <c r="K1767" s="894" t="s">
        <v>1025</v>
      </c>
      <c r="L1767" s="894" t="s">
        <v>958</v>
      </c>
      <c r="M1767" s="894" t="s">
        <v>6103</v>
      </c>
      <c r="N1767" s="894" t="s">
        <v>8316</v>
      </c>
      <c r="O1767" s="894" t="s">
        <v>4538</v>
      </c>
      <c r="P1767" s="894" t="s">
        <v>8317</v>
      </c>
      <c r="Q1767" s="894" t="s">
        <v>2148</v>
      </c>
      <c r="R1767" s="894" t="s">
        <v>8270</v>
      </c>
      <c r="S1767" s="894" t="s">
        <v>779</v>
      </c>
      <c r="T1767" s="894" t="s">
        <v>780</v>
      </c>
      <c r="U1767" s="894" t="s">
        <v>781</v>
      </c>
      <c r="V1767" s="894" t="s">
        <v>951</v>
      </c>
      <c r="W1767" s="894" t="s">
        <v>8268</v>
      </c>
      <c r="X1767" s="894" t="s">
        <v>8318</v>
      </c>
      <c r="AA1767" s="894" t="s">
        <v>1029</v>
      </c>
    </row>
    <row r="1768" spans="1:27">
      <c r="A1768" s="894" t="s">
        <v>8319</v>
      </c>
      <c r="B1768" s="894" t="s">
        <v>8320</v>
      </c>
      <c r="C1768" s="894" t="s">
        <v>8321</v>
      </c>
      <c r="D1768" s="894" t="s">
        <v>8322</v>
      </c>
      <c r="E1768" s="351">
        <v>135042.72</v>
      </c>
      <c r="F1768" s="351">
        <v>108034.4</v>
      </c>
      <c r="G1768" s="351">
        <v>27008.32</v>
      </c>
      <c r="H1768" s="351">
        <v>0</v>
      </c>
      <c r="I1768" s="894" t="s">
        <v>8268</v>
      </c>
      <c r="J1768" s="894" t="s">
        <v>839</v>
      </c>
      <c r="K1768" s="894" t="s">
        <v>1025</v>
      </c>
      <c r="L1768" s="894" t="s">
        <v>958</v>
      </c>
      <c r="M1768" s="894" t="s">
        <v>6103</v>
      </c>
      <c r="N1768" s="894" t="s">
        <v>8316</v>
      </c>
      <c r="O1768" s="894" t="s">
        <v>8323</v>
      </c>
      <c r="P1768" s="894" t="s">
        <v>8324</v>
      </c>
      <c r="Q1768" s="894" t="s">
        <v>2040</v>
      </c>
      <c r="R1768" s="894" t="s">
        <v>8270</v>
      </c>
      <c r="S1768" s="894" t="s">
        <v>779</v>
      </c>
      <c r="T1768" s="894" t="s">
        <v>780</v>
      </c>
      <c r="U1768" s="894" t="s">
        <v>781</v>
      </c>
      <c r="V1768" s="894" t="s">
        <v>951</v>
      </c>
      <c r="W1768" s="894" t="s">
        <v>8268</v>
      </c>
      <c r="X1768" s="894" t="s">
        <v>8318</v>
      </c>
      <c r="AA1768" s="894" t="s">
        <v>1029</v>
      </c>
    </row>
    <row r="1769" hidden="1" spans="1:27">
      <c r="A1769" s="894" t="s">
        <v>8325</v>
      </c>
      <c r="B1769" s="894" t="s">
        <v>8326</v>
      </c>
      <c r="C1769" s="894" t="s">
        <v>8327</v>
      </c>
      <c r="E1769" s="351">
        <v>72407.2</v>
      </c>
      <c r="F1769" s="351">
        <v>69510.91</v>
      </c>
      <c r="G1769" s="351">
        <v>2896.29</v>
      </c>
      <c r="H1769" s="351">
        <v>0</v>
      </c>
      <c r="I1769" s="894" t="s">
        <v>8328</v>
      </c>
      <c r="J1769" s="894" t="s">
        <v>773</v>
      </c>
      <c r="K1769" s="894" t="s">
        <v>774</v>
      </c>
      <c r="L1769" s="894" t="s">
        <v>958</v>
      </c>
      <c r="N1769" s="894" t="s">
        <v>8329</v>
      </c>
      <c r="O1769" s="894" t="s">
        <v>777</v>
      </c>
      <c r="P1769" s="894" t="s">
        <v>777</v>
      </c>
      <c r="Q1769" s="894" t="s">
        <v>8330</v>
      </c>
      <c r="R1769" s="894" t="s">
        <v>773</v>
      </c>
      <c r="S1769" s="894" t="s">
        <v>779</v>
      </c>
      <c r="T1769" s="894" t="s">
        <v>780</v>
      </c>
      <c r="U1769" s="894" t="s">
        <v>877</v>
      </c>
      <c r="V1769" s="894" t="s">
        <v>951</v>
      </c>
      <c r="W1769" s="894" t="s">
        <v>8328</v>
      </c>
      <c r="X1769" s="894" t="s">
        <v>8331</v>
      </c>
      <c r="AA1769" s="894" t="s">
        <v>784</v>
      </c>
    </row>
    <row r="1770" hidden="1" spans="1:27">
      <c r="A1770" s="894" t="s">
        <v>8332</v>
      </c>
      <c r="B1770" s="894" t="s">
        <v>8333</v>
      </c>
      <c r="C1770" s="894" t="s">
        <v>8334</v>
      </c>
      <c r="D1770" s="894" t="s">
        <v>8335</v>
      </c>
      <c r="E1770" s="351">
        <v>19230.77</v>
      </c>
      <c r="F1770" s="351">
        <v>18461.54</v>
      </c>
      <c r="G1770" s="351">
        <v>769.23</v>
      </c>
      <c r="H1770" s="351">
        <v>0</v>
      </c>
      <c r="I1770" s="894" t="s">
        <v>8328</v>
      </c>
      <c r="J1770" s="894" t="s">
        <v>773</v>
      </c>
      <c r="K1770" s="894" t="s">
        <v>774</v>
      </c>
      <c r="L1770" s="894" t="s">
        <v>4588</v>
      </c>
      <c r="M1770" s="894" t="s">
        <v>4589</v>
      </c>
      <c r="N1770" s="894" t="s">
        <v>8336</v>
      </c>
      <c r="O1770" s="894" t="s">
        <v>777</v>
      </c>
      <c r="P1770" s="894" t="s">
        <v>777</v>
      </c>
      <c r="Q1770" s="894" t="s">
        <v>6938</v>
      </c>
      <c r="R1770" s="894" t="s">
        <v>773</v>
      </c>
      <c r="S1770" s="894" t="s">
        <v>779</v>
      </c>
      <c r="T1770" s="894" t="s">
        <v>780</v>
      </c>
      <c r="U1770" s="894" t="s">
        <v>781</v>
      </c>
      <c r="V1770" s="894" t="s">
        <v>951</v>
      </c>
      <c r="W1770" s="894" t="s">
        <v>8328</v>
      </c>
      <c r="X1770" s="894" t="s">
        <v>6705</v>
      </c>
      <c r="AA1770" s="894" t="s">
        <v>784</v>
      </c>
    </row>
    <row r="1771" spans="1:27">
      <c r="A1771" s="894" t="s">
        <v>8337</v>
      </c>
      <c r="B1771" s="894" t="s">
        <v>8338</v>
      </c>
      <c r="C1771" s="894" t="s">
        <v>8339</v>
      </c>
      <c r="D1771" s="894" t="s">
        <v>8340</v>
      </c>
      <c r="E1771" s="351">
        <v>2054349.58</v>
      </c>
      <c r="F1771" s="351">
        <v>1639157.18</v>
      </c>
      <c r="G1771" s="351">
        <v>415192.4</v>
      </c>
      <c r="H1771" s="351">
        <v>0</v>
      </c>
      <c r="I1771" s="894" t="s">
        <v>8328</v>
      </c>
      <c r="J1771" s="894" t="s">
        <v>839</v>
      </c>
      <c r="K1771" s="894" t="s">
        <v>901</v>
      </c>
      <c r="L1771" s="894" t="s">
        <v>874</v>
      </c>
      <c r="M1771" s="894" t="s">
        <v>6686</v>
      </c>
      <c r="N1771" s="894" t="s">
        <v>8341</v>
      </c>
      <c r="O1771" s="894" t="s">
        <v>8342</v>
      </c>
      <c r="P1771" s="894" t="s">
        <v>8343</v>
      </c>
      <c r="Q1771" s="894" t="s">
        <v>8344</v>
      </c>
      <c r="R1771" s="894" t="s">
        <v>8270</v>
      </c>
      <c r="S1771" s="894" t="s">
        <v>779</v>
      </c>
      <c r="T1771" s="894" t="s">
        <v>780</v>
      </c>
      <c r="U1771" s="894" t="s">
        <v>781</v>
      </c>
      <c r="V1771" s="894" t="s">
        <v>951</v>
      </c>
      <c r="W1771" s="894" t="s">
        <v>8328</v>
      </c>
      <c r="X1771" s="894" t="s">
        <v>8345</v>
      </c>
      <c r="AA1771" s="894" t="s">
        <v>904</v>
      </c>
    </row>
    <row r="1772" spans="1:27">
      <c r="A1772" s="894" t="s">
        <v>8346</v>
      </c>
      <c r="B1772" s="894" t="s">
        <v>8347</v>
      </c>
      <c r="C1772" s="894" t="s">
        <v>8348</v>
      </c>
      <c r="D1772" s="894" t="s">
        <v>4184</v>
      </c>
      <c r="E1772" s="351">
        <v>19658.12</v>
      </c>
      <c r="F1772" s="351">
        <v>15726.4</v>
      </c>
      <c r="G1772" s="351">
        <v>3931.72</v>
      </c>
      <c r="H1772" s="351">
        <v>0</v>
      </c>
      <c r="I1772" s="894" t="s">
        <v>8349</v>
      </c>
      <c r="J1772" s="894" t="s">
        <v>839</v>
      </c>
      <c r="K1772" s="894" t="s">
        <v>1025</v>
      </c>
      <c r="L1772" s="894" t="s">
        <v>958</v>
      </c>
      <c r="M1772" s="894" t="s">
        <v>6146</v>
      </c>
      <c r="N1772" s="894" t="s">
        <v>8299</v>
      </c>
      <c r="O1772" s="894" t="s">
        <v>6803</v>
      </c>
      <c r="P1772" s="894" t="s">
        <v>6804</v>
      </c>
      <c r="Q1772" s="894" t="s">
        <v>3222</v>
      </c>
      <c r="R1772" s="894" t="s">
        <v>8270</v>
      </c>
      <c r="S1772" s="894" t="s">
        <v>779</v>
      </c>
      <c r="T1772" s="894" t="s">
        <v>780</v>
      </c>
      <c r="U1772" s="894" t="s">
        <v>781</v>
      </c>
      <c r="V1772" s="894" t="s">
        <v>951</v>
      </c>
      <c r="W1772" s="894" t="s">
        <v>8349</v>
      </c>
      <c r="X1772" s="894" t="s">
        <v>8350</v>
      </c>
      <c r="AA1772" s="894" t="s">
        <v>1029</v>
      </c>
    </row>
    <row r="1773" spans="1:27">
      <c r="A1773" s="894" t="s">
        <v>8351</v>
      </c>
      <c r="B1773" s="894" t="s">
        <v>8352</v>
      </c>
      <c r="C1773" s="894" t="s">
        <v>8348</v>
      </c>
      <c r="D1773" s="894" t="s">
        <v>4184</v>
      </c>
      <c r="E1773" s="351">
        <v>19658.12</v>
      </c>
      <c r="F1773" s="351">
        <v>15726.4</v>
      </c>
      <c r="G1773" s="351">
        <v>3931.72</v>
      </c>
      <c r="H1773" s="351">
        <v>0</v>
      </c>
      <c r="I1773" s="894" t="s">
        <v>8349</v>
      </c>
      <c r="J1773" s="894" t="s">
        <v>839</v>
      </c>
      <c r="K1773" s="894" t="s">
        <v>1025</v>
      </c>
      <c r="L1773" s="894" t="s">
        <v>958</v>
      </c>
      <c r="M1773" s="894" t="s">
        <v>6103</v>
      </c>
      <c r="N1773" s="894" t="s">
        <v>8299</v>
      </c>
      <c r="O1773" s="894" t="s">
        <v>6803</v>
      </c>
      <c r="P1773" s="894" t="s">
        <v>6804</v>
      </c>
      <c r="Q1773" s="894" t="s">
        <v>3222</v>
      </c>
      <c r="R1773" s="894" t="s">
        <v>8270</v>
      </c>
      <c r="S1773" s="894" t="s">
        <v>779</v>
      </c>
      <c r="T1773" s="894" t="s">
        <v>780</v>
      </c>
      <c r="U1773" s="894" t="s">
        <v>781</v>
      </c>
      <c r="V1773" s="894" t="s">
        <v>951</v>
      </c>
      <c r="W1773" s="894" t="s">
        <v>8349</v>
      </c>
      <c r="X1773" s="894" t="s">
        <v>8350</v>
      </c>
      <c r="AA1773" s="894" t="s">
        <v>1029</v>
      </c>
    </row>
    <row r="1774" spans="1:27">
      <c r="A1774" s="894" t="s">
        <v>8353</v>
      </c>
      <c r="B1774" s="894" t="s">
        <v>8354</v>
      </c>
      <c r="C1774" s="894" t="s">
        <v>8348</v>
      </c>
      <c r="D1774" s="894" t="s">
        <v>4184</v>
      </c>
      <c r="E1774" s="351">
        <v>19658.12</v>
      </c>
      <c r="F1774" s="351">
        <v>15726.4</v>
      </c>
      <c r="G1774" s="351">
        <v>3931.72</v>
      </c>
      <c r="H1774" s="351">
        <v>0</v>
      </c>
      <c r="I1774" s="894" t="s">
        <v>8349</v>
      </c>
      <c r="J1774" s="894" t="s">
        <v>839</v>
      </c>
      <c r="K1774" s="894" t="s">
        <v>1025</v>
      </c>
      <c r="L1774" s="894" t="s">
        <v>958</v>
      </c>
      <c r="M1774" s="894" t="s">
        <v>6103</v>
      </c>
      <c r="N1774" s="894" t="s">
        <v>8299</v>
      </c>
      <c r="O1774" s="894" t="s">
        <v>6803</v>
      </c>
      <c r="P1774" s="894" t="s">
        <v>6804</v>
      </c>
      <c r="Q1774" s="894" t="s">
        <v>3222</v>
      </c>
      <c r="R1774" s="894" t="s">
        <v>8270</v>
      </c>
      <c r="S1774" s="894" t="s">
        <v>779</v>
      </c>
      <c r="T1774" s="894" t="s">
        <v>780</v>
      </c>
      <c r="U1774" s="894" t="s">
        <v>781</v>
      </c>
      <c r="V1774" s="894" t="s">
        <v>951</v>
      </c>
      <c r="W1774" s="894" t="s">
        <v>8349</v>
      </c>
      <c r="X1774" s="894" t="s">
        <v>8350</v>
      </c>
      <c r="AA1774" s="894" t="s">
        <v>1029</v>
      </c>
    </row>
    <row r="1775" spans="1:27">
      <c r="A1775" s="894" t="s">
        <v>8355</v>
      </c>
      <c r="B1775" s="894" t="s">
        <v>8356</v>
      </c>
      <c r="C1775" s="894" t="s">
        <v>4304</v>
      </c>
      <c r="D1775" s="894" t="s">
        <v>8357</v>
      </c>
      <c r="E1775" s="351">
        <v>38461.54</v>
      </c>
      <c r="F1775" s="351">
        <v>30769.6</v>
      </c>
      <c r="G1775" s="351">
        <v>7691.94</v>
      </c>
      <c r="H1775" s="351">
        <v>0</v>
      </c>
      <c r="I1775" s="894" t="s">
        <v>8349</v>
      </c>
      <c r="J1775" s="894" t="s">
        <v>839</v>
      </c>
      <c r="K1775" s="894" t="s">
        <v>1025</v>
      </c>
      <c r="L1775" s="894" t="s">
        <v>958</v>
      </c>
      <c r="M1775" s="894" t="s">
        <v>6103</v>
      </c>
      <c r="N1775" s="894" t="s">
        <v>8299</v>
      </c>
      <c r="O1775" s="894" t="s">
        <v>6929</v>
      </c>
      <c r="P1775" s="894" t="s">
        <v>6930</v>
      </c>
      <c r="Q1775" s="894" t="s">
        <v>1512</v>
      </c>
      <c r="R1775" s="894" t="s">
        <v>8270</v>
      </c>
      <c r="S1775" s="894" t="s">
        <v>779</v>
      </c>
      <c r="T1775" s="894" t="s">
        <v>780</v>
      </c>
      <c r="U1775" s="894" t="s">
        <v>781</v>
      </c>
      <c r="V1775" s="894" t="s">
        <v>951</v>
      </c>
      <c r="W1775" s="894" t="s">
        <v>8349</v>
      </c>
      <c r="X1775" s="894" t="s">
        <v>8350</v>
      </c>
      <c r="AA1775" s="894" t="s">
        <v>1029</v>
      </c>
    </row>
    <row r="1776" spans="1:27">
      <c r="A1776" s="894" t="s">
        <v>8358</v>
      </c>
      <c r="B1776" s="894" t="s">
        <v>8359</v>
      </c>
      <c r="C1776" s="894" t="s">
        <v>4304</v>
      </c>
      <c r="D1776" s="894" t="s">
        <v>8357</v>
      </c>
      <c r="E1776" s="351">
        <v>38461.54</v>
      </c>
      <c r="F1776" s="351">
        <v>30769.6</v>
      </c>
      <c r="G1776" s="351">
        <v>7691.94</v>
      </c>
      <c r="H1776" s="351">
        <v>0</v>
      </c>
      <c r="I1776" s="894" t="s">
        <v>8349</v>
      </c>
      <c r="J1776" s="894" t="s">
        <v>839</v>
      </c>
      <c r="K1776" s="894" t="s">
        <v>1025</v>
      </c>
      <c r="L1776" s="894" t="s">
        <v>958</v>
      </c>
      <c r="M1776" s="894" t="s">
        <v>6103</v>
      </c>
      <c r="N1776" s="894" t="s">
        <v>8299</v>
      </c>
      <c r="O1776" s="894" t="s">
        <v>6929</v>
      </c>
      <c r="P1776" s="894" t="s">
        <v>6930</v>
      </c>
      <c r="Q1776" s="894" t="s">
        <v>1512</v>
      </c>
      <c r="R1776" s="894" t="s">
        <v>8270</v>
      </c>
      <c r="S1776" s="894" t="s">
        <v>779</v>
      </c>
      <c r="T1776" s="894" t="s">
        <v>780</v>
      </c>
      <c r="U1776" s="894" t="s">
        <v>781</v>
      </c>
      <c r="V1776" s="894" t="s">
        <v>951</v>
      </c>
      <c r="W1776" s="894" t="s">
        <v>8349</v>
      </c>
      <c r="X1776" s="894" t="s">
        <v>8350</v>
      </c>
      <c r="AA1776" s="894" t="s">
        <v>1029</v>
      </c>
    </row>
    <row r="1777" spans="1:27">
      <c r="A1777" s="894" t="s">
        <v>8360</v>
      </c>
      <c r="B1777" s="894" t="s">
        <v>8361</v>
      </c>
      <c r="C1777" s="894" t="s">
        <v>8362</v>
      </c>
      <c r="D1777" s="894" t="s">
        <v>8363</v>
      </c>
      <c r="E1777" s="351">
        <v>18803.42</v>
      </c>
      <c r="F1777" s="351">
        <v>15042.4</v>
      </c>
      <c r="G1777" s="351">
        <v>3761.02</v>
      </c>
      <c r="H1777" s="351">
        <v>0</v>
      </c>
      <c r="I1777" s="894" t="s">
        <v>8349</v>
      </c>
      <c r="J1777" s="894" t="s">
        <v>839</v>
      </c>
      <c r="K1777" s="894" t="s">
        <v>1025</v>
      </c>
      <c r="L1777" s="894" t="s">
        <v>958</v>
      </c>
      <c r="M1777" s="894" t="s">
        <v>6103</v>
      </c>
      <c r="N1777" s="894" t="s">
        <v>8299</v>
      </c>
      <c r="O1777" s="894" t="s">
        <v>4008</v>
      </c>
      <c r="P1777" s="894" t="s">
        <v>8364</v>
      </c>
      <c r="Q1777" s="894" t="s">
        <v>4286</v>
      </c>
      <c r="R1777" s="894" t="s">
        <v>8270</v>
      </c>
      <c r="S1777" s="894" t="s">
        <v>779</v>
      </c>
      <c r="T1777" s="894" t="s">
        <v>780</v>
      </c>
      <c r="U1777" s="894" t="s">
        <v>781</v>
      </c>
      <c r="V1777" s="894" t="s">
        <v>951</v>
      </c>
      <c r="W1777" s="894" t="s">
        <v>8349</v>
      </c>
      <c r="X1777" s="894" t="s">
        <v>8350</v>
      </c>
      <c r="AA1777" s="894" t="s">
        <v>1029</v>
      </c>
    </row>
    <row r="1778" spans="1:27">
      <c r="A1778" s="894" t="s">
        <v>8365</v>
      </c>
      <c r="B1778" s="894" t="s">
        <v>8366</v>
      </c>
      <c r="C1778" s="894" t="s">
        <v>8362</v>
      </c>
      <c r="D1778" s="894" t="s">
        <v>8363</v>
      </c>
      <c r="E1778" s="351">
        <v>18803.42</v>
      </c>
      <c r="F1778" s="351">
        <v>15042.4</v>
      </c>
      <c r="G1778" s="351">
        <v>3761.02</v>
      </c>
      <c r="H1778" s="351">
        <v>0</v>
      </c>
      <c r="I1778" s="894" t="s">
        <v>8349</v>
      </c>
      <c r="J1778" s="894" t="s">
        <v>839</v>
      </c>
      <c r="K1778" s="894" t="s">
        <v>1025</v>
      </c>
      <c r="L1778" s="894" t="s">
        <v>958</v>
      </c>
      <c r="M1778" s="894" t="s">
        <v>6103</v>
      </c>
      <c r="N1778" s="894" t="s">
        <v>8299</v>
      </c>
      <c r="O1778" s="894" t="s">
        <v>4008</v>
      </c>
      <c r="P1778" s="894" t="s">
        <v>8364</v>
      </c>
      <c r="Q1778" s="894" t="s">
        <v>4286</v>
      </c>
      <c r="R1778" s="894" t="s">
        <v>8270</v>
      </c>
      <c r="S1778" s="894" t="s">
        <v>779</v>
      </c>
      <c r="T1778" s="894" t="s">
        <v>780</v>
      </c>
      <c r="U1778" s="894" t="s">
        <v>781</v>
      </c>
      <c r="V1778" s="894" t="s">
        <v>951</v>
      </c>
      <c r="W1778" s="894" t="s">
        <v>8349</v>
      </c>
      <c r="X1778" s="894" t="s">
        <v>8350</v>
      </c>
      <c r="AA1778" s="894" t="s">
        <v>1029</v>
      </c>
    </row>
    <row r="1779" spans="1:27">
      <c r="A1779" s="894" t="s">
        <v>8367</v>
      </c>
      <c r="B1779" s="894" t="s">
        <v>8368</v>
      </c>
      <c r="C1779" s="894" t="s">
        <v>8369</v>
      </c>
      <c r="D1779" s="894" t="s">
        <v>8370</v>
      </c>
      <c r="E1779" s="351">
        <v>5384.62</v>
      </c>
      <c r="F1779" s="351">
        <v>4308</v>
      </c>
      <c r="G1779" s="351">
        <v>1076.62</v>
      </c>
      <c r="H1779" s="351">
        <v>0</v>
      </c>
      <c r="I1779" s="894" t="s">
        <v>8371</v>
      </c>
      <c r="J1779" s="894" t="s">
        <v>839</v>
      </c>
      <c r="K1779" s="894" t="s">
        <v>6564</v>
      </c>
      <c r="L1779" s="894" t="s">
        <v>874</v>
      </c>
      <c r="M1779" s="894" t="s">
        <v>8372</v>
      </c>
      <c r="N1779" s="894" t="s">
        <v>8373</v>
      </c>
      <c r="O1779" s="894" t="s">
        <v>7157</v>
      </c>
      <c r="P1779" s="894" t="s">
        <v>3937</v>
      </c>
      <c r="Q1779" s="894" t="s">
        <v>1859</v>
      </c>
      <c r="R1779" s="894" t="s">
        <v>8270</v>
      </c>
      <c r="S1779" s="894" t="s">
        <v>779</v>
      </c>
      <c r="T1779" s="894" t="s">
        <v>780</v>
      </c>
      <c r="U1779" s="894" t="s">
        <v>781</v>
      </c>
      <c r="V1779" s="894" t="s">
        <v>951</v>
      </c>
      <c r="W1779" s="894" t="s">
        <v>8371</v>
      </c>
      <c r="X1779" s="894" t="s">
        <v>8374</v>
      </c>
      <c r="AA1779" s="894" t="s">
        <v>6569</v>
      </c>
    </row>
    <row r="1780" spans="1:27">
      <c r="A1780" s="894" t="s">
        <v>8375</v>
      </c>
      <c r="B1780" s="894" t="s">
        <v>8376</v>
      </c>
      <c r="C1780" s="894" t="s">
        <v>8377</v>
      </c>
      <c r="D1780" s="894" t="s">
        <v>8378</v>
      </c>
      <c r="E1780" s="351">
        <v>5982.91</v>
      </c>
      <c r="F1780" s="351">
        <v>4786.4</v>
      </c>
      <c r="G1780" s="351">
        <v>1196.51</v>
      </c>
      <c r="H1780" s="351">
        <v>0</v>
      </c>
      <c r="I1780" s="894" t="s">
        <v>8371</v>
      </c>
      <c r="J1780" s="894" t="s">
        <v>839</v>
      </c>
      <c r="K1780" s="894" t="s">
        <v>6564</v>
      </c>
      <c r="L1780" s="894" t="s">
        <v>874</v>
      </c>
      <c r="M1780" s="894" t="s">
        <v>8379</v>
      </c>
      <c r="N1780" s="894" t="s">
        <v>8373</v>
      </c>
      <c r="O1780" s="894" t="s">
        <v>2387</v>
      </c>
      <c r="P1780" s="894" t="s">
        <v>8380</v>
      </c>
      <c r="Q1780" s="894" t="s">
        <v>1649</v>
      </c>
      <c r="R1780" s="894" t="s">
        <v>8270</v>
      </c>
      <c r="S1780" s="894" t="s">
        <v>779</v>
      </c>
      <c r="T1780" s="894" t="s">
        <v>780</v>
      </c>
      <c r="U1780" s="894" t="s">
        <v>781</v>
      </c>
      <c r="V1780" s="894" t="s">
        <v>951</v>
      </c>
      <c r="W1780" s="894" t="s">
        <v>8371</v>
      </c>
      <c r="X1780" s="894" t="s">
        <v>8374</v>
      </c>
      <c r="AA1780" s="894" t="s">
        <v>6569</v>
      </c>
    </row>
    <row r="1781" spans="1:27">
      <c r="A1781" s="894" t="s">
        <v>8381</v>
      </c>
      <c r="B1781" s="894" t="s">
        <v>8382</v>
      </c>
      <c r="C1781" s="894" t="s">
        <v>8383</v>
      </c>
      <c r="D1781" s="894" t="s">
        <v>8384</v>
      </c>
      <c r="E1781" s="351">
        <v>41880.35</v>
      </c>
      <c r="F1781" s="351">
        <v>33504</v>
      </c>
      <c r="G1781" s="351">
        <v>8376.35</v>
      </c>
      <c r="H1781" s="351">
        <v>0</v>
      </c>
      <c r="I1781" s="894" t="s">
        <v>8385</v>
      </c>
      <c r="J1781" s="894" t="s">
        <v>839</v>
      </c>
      <c r="K1781" s="894" t="s">
        <v>1025</v>
      </c>
      <c r="L1781" s="894" t="s">
        <v>958</v>
      </c>
      <c r="M1781" s="894" t="s">
        <v>8289</v>
      </c>
      <c r="N1781" s="894" t="s">
        <v>5104</v>
      </c>
      <c r="O1781" s="894" t="s">
        <v>8386</v>
      </c>
      <c r="P1781" s="894" t="s">
        <v>8387</v>
      </c>
      <c r="Q1781" s="894" t="s">
        <v>2473</v>
      </c>
      <c r="R1781" s="894" t="s">
        <v>8270</v>
      </c>
      <c r="S1781" s="894" t="s">
        <v>779</v>
      </c>
      <c r="T1781" s="894" t="s">
        <v>780</v>
      </c>
      <c r="U1781" s="894" t="s">
        <v>781</v>
      </c>
      <c r="V1781" s="894" t="s">
        <v>951</v>
      </c>
      <c r="W1781" s="894" t="s">
        <v>8385</v>
      </c>
      <c r="X1781" s="894" t="s">
        <v>8388</v>
      </c>
      <c r="AA1781" s="894" t="s">
        <v>1029</v>
      </c>
    </row>
    <row r="1782" spans="1:27">
      <c r="A1782" s="894" t="s">
        <v>8389</v>
      </c>
      <c r="B1782" s="894" t="s">
        <v>8390</v>
      </c>
      <c r="C1782" s="894" t="s">
        <v>8383</v>
      </c>
      <c r="D1782" s="894" t="s">
        <v>8384</v>
      </c>
      <c r="E1782" s="351">
        <v>41880.34</v>
      </c>
      <c r="F1782" s="351">
        <v>33504</v>
      </c>
      <c r="G1782" s="351">
        <v>8376.34</v>
      </c>
      <c r="H1782" s="351">
        <v>0</v>
      </c>
      <c r="I1782" s="894" t="s">
        <v>8385</v>
      </c>
      <c r="J1782" s="894" t="s">
        <v>839</v>
      </c>
      <c r="K1782" s="894" t="s">
        <v>1025</v>
      </c>
      <c r="L1782" s="894" t="s">
        <v>958</v>
      </c>
      <c r="M1782" s="894" t="s">
        <v>6146</v>
      </c>
      <c r="N1782" s="894" t="s">
        <v>5104</v>
      </c>
      <c r="O1782" s="894" t="s">
        <v>8386</v>
      </c>
      <c r="P1782" s="894" t="s">
        <v>8387</v>
      </c>
      <c r="Q1782" s="894" t="s">
        <v>2473</v>
      </c>
      <c r="R1782" s="894" t="s">
        <v>8270</v>
      </c>
      <c r="S1782" s="894" t="s">
        <v>779</v>
      </c>
      <c r="T1782" s="894" t="s">
        <v>780</v>
      </c>
      <c r="U1782" s="894" t="s">
        <v>781</v>
      </c>
      <c r="V1782" s="894" t="s">
        <v>951</v>
      </c>
      <c r="W1782" s="894" t="s">
        <v>8385</v>
      </c>
      <c r="X1782" s="894" t="s">
        <v>8388</v>
      </c>
      <c r="AA1782" s="894" t="s">
        <v>1029</v>
      </c>
    </row>
    <row r="1783" spans="1:27">
      <c r="A1783" s="894" t="s">
        <v>8391</v>
      </c>
      <c r="B1783" s="894" t="s">
        <v>8392</v>
      </c>
      <c r="C1783" s="894" t="s">
        <v>1005</v>
      </c>
      <c r="D1783" s="894" t="s">
        <v>8393</v>
      </c>
      <c r="E1783" s="351">
        <v>4316.24</v>
      </c>
      <c r="F1783" s="351">
        <v>3452.8</v>
      </c>
      <c r="G1783" s="351">
        <v>863.44</v>
      </c>
      <c r="H1783" s="351">
        <v>0</v>
      </c>
      <c r="I1783" s="894" t="s">
        <v>8385</v>
      </c>
      <c r="J1783" s="894" t="s">
        <v>839</v>
      </c>
      <c r="K1783" s="894" t="s">
        <v>1025</v>
      </c>
      <c r="L1783" s="894" t="s">
        <v>958</v>
      </c>
      <c r="M1783" s="894" t="s">
        <v>958</v>
      </c>
      <c r="N1783" s="894" t="s">
        <v>8394</v>
      </c>
      <c r="O1783" s="894" t="s">
        <v>8395</v>
      </c>
      <c r="P1783" s="894" t="s">
        <v>8396</v>
      </c>
      <c r="Q1783" s="894" t="s">
        <v>8397</v>
      </c>
      <c r="R1783" s="894" t="s">
        <v>8270</v>
      </c>
      <c r="S1783" s="894" t="s">
        <v>779</v>
      </c>
      <c r="T1783" s="894" t="s">
        <v>780</v>
      </c>
      <c r="U1783" s="894" t="s">
        <v>781</v>
      </c>
      <c r="V1783" s="894" t="s">
        <v>951</v>
      </c>
      <c r="W1783" s="894" t="s">
        <v>8385</v>
      </c>
      <c r="X1783" s="894" t="s">
        <v>5105</v>
      </c>
      <c r="AA1783" s="894" t="s">
        <v>1029</v>
      </c>
    </row>
    <row r="1784" spans="1:27">
      <c r="A1784" s="894" t="s">
        <v>8398</v>
      </c>
      <c r="B1784" s="894" t="s">
        <v>8399</v>
      </c>
      <c r="C1784" s="894" t="s">
        <v>5924</v>
      </c>
      <c r="D1784" s="894" t="s">
        <v>8400</v>
      </c>
      <c r="E1784" s="351">
        <v>6709.4</v>
      </c>
      <c r="F1784" s="351">
        <v>5367.2</v>
      </c>
      <c r="G1784" s="351">
        <v>1342.2</v>
      </c>
      <c r="H1784" s="351">
        <v>0</v>
      </c>
      <c r="I1784" s="894" t="s">
        <v>8385</v>
      </c>
      <c r="J1784" s="894" t="s">
        <v>839</v>
      </c>
      <c r="K1784" s="894" t="s">
        <v>1008</v>
      </c>
      <c r="L1784" s="894" t="s">
        <v>874</v>
      </c>
      <c r="M1784" s="894" t="s">
        <v>874</v>
      </c>
      <c r="N1784" s="894" t="s">
        <v>8394</v>
      </c>
      <c r="O1784" s="894" t="s">
        <v>8401</v>
      </c>
      <c r="P1784" s="894" t="s">
        <v>8402</v>
      </c>
      <c r="Q1784" s="894" t="s">
        <v>8403</v>
      </c>
      <c r="R1784" s="894" t="s">
        <v>8270</v>
      </c>
      <c r="S1784" s="894" t="s">
        <v>779</v>
      </c>
      <c r="T1784" s="894" t="s">
        <v>780</v>
      </c>
      <c r="U1784" s="894" t="s">
        <v>781</v>
      </c>
      <c r="V1784" s="894" t="s">
        <v>951</v>
      </c>
      <c r="W1784" s="894" t="s">
        <v>8385</v>
      </c>
      <c r="X1784" s="894" t="s">
        <v>5105</v>
      </c>
      <c r="AA1784" s="894" t="s">
        <v>1012</v>
      </c>
    </row>
    <row r="1785" spans="1:27">
      <c r="A1785" s="894" t="s">
        <v>8404</v>
      </c>
      <c r="B1785" s="894" t="s">
        <v>8405</v>
      </c>
      <c r="C1785" s="894" t="s">
        <v>5924</v>
      </c>
      <c r="D1785" s="894" t="s">
        <v>8400</v>
      </c>
      <c r="E1785" s="351">
        <v>6709.41</v>
      </c>
      <c r="F1785" s="351">
        <v>5367.2</v>
      </c>
      <c r="G1785" s="351">
        <v>1342.21</v>
      </c>
      <c r="H1785" s="351">
        <v>0</v>
      </c>
      <c r="I1785" s="894" t="s">
        <v>8385</v>
      </c>
      <c r="J1785" s="894" t="s">
        <v>839</v>
      </c>
      <c r="K1785" s="894" t="s">
        <v>1008</v>
      </c>
      <c r="L1785" s="894" t="s">
        <v>874</v>
      </c>
      <c r="M1785" s="894" t="s">
        <v>874</v>
      </c>
      <c r="N1785" s="894" t="s">
        <v>8394</v>
      </c>
      <c r="O1785" s="894" t="s">
        <v>8401</v>
      </c>
      <c r="P1785" s="894" t="s">
        <v>8402</v>
      </c>
      <c r="Q1785" s="894" t="s">
        <v>8403</v>
      </c>
      <c r="R1785" s="894" t="s">
        <v>8270</v>
      </c>
      <c r="S1785" s="894" t="s">
        <v>779</v>
      </c>
      <c r="T1785" s="894" t="s">
        <v>780</v>
      </c>
      <c r="U1785" s="894" t="s">
        <v>781</v>
      </c>
      <c r="V1785" s="894" t="s">
        <v>951</v>
      </c>
      <c r="W1785" s="894" t="s">
        <v>8385</v>
      </c>
      <c r="X1785" s="894" t="s">
        <v>5105</v>
      </c>
      <c r="AA1785" s="894" t="s">
        <v>1012</v>
      </c>
    </row>
    <row r="1786" spans="1:27">
      <c r="A1786" s="894" t="s">
        <v>8406</v>
      </c>
      <c r="B1786" s="894" t="s">
        <v>8407</v>
      </c>
      <c r="C1786" s="894" t="s">
        <v>5924</v>
      </c>
      <c r="D1786" s="894" t="s">
        <v>8400</v>
      </c>
      <c r="E1786" s="351">
        <v>6709.4</v>
      </c>
      <c r="F1786" s="351">
        <v>5367.2</v>
      </c>
      <c r="G1786" s="351">
        <v>1342.2</v>
      </c>
      <c r="H1786" s="351">
        <v>0</v>
      </c>
      <c r="I1786" s="894" t="s">
        <v>8385</v>
      </c>
      <c r="J1786" s="894" t="s">
        <v>839</v>
      </c>
      <c r="K1786" s="894" t="s">
        <v>1008</v>
      </c>
      <c r="L1786" s="894" t="s">
        <v>874</v>
      </c>
      <c r="M1786" s="894" t="s">
        <v>874</v>
      </c>
      <c r="N1786" s="894" t="s">
        <v>8394</v>
      </c>
      <c r="O1786" s="894" t="s">
        <v>8401</v>
      </c>
      <c r="P1786" s="894" t="s">
        <v>8402</v>
      </c>
      <c r="Q1786" s="894" t="s">
        <v>8403</v>
      </c>
      <c r="R1786" s="894" t="s">
        <v>8270</v>
      </c>
      <c r="S1786" s="894" t="s">
        <v>779</v>
      </c>
      <c r="T1786" s="894" t="s">
        <v>780</v>
      </c>
      <c r="U1786" s="894" t="s">
        <v>781</v>
      </c>
      <c r="V1786" s="894" t="s">
        <v>951</v>
      </c>
      <c r="W1786" s="894" t="s">
        <v>8385</v>
      </c>
      <c r="X1786" s="894" t="s">
        <v>5105</v>
      </c>
      <c r="AA1786" s="894" t="s">
        <v>1012</v>
      </c>
    </row>
    <row r="1787" spans="1:27">
      <c r="A1787" s="894" t="s">
        <v>8408</v>
      </c>
      <c r="B1787" s="894" t="s">
        <v>8409</v>
      </c>
      <c r="C1787" s="894" t="s">
        <v>5924</v>
      </c>
      <c r="D1787" s="894" t="s">
        <v>4873</v>
      </c>
      <c r="E1787" s="351">
        <v>11538.46</v>
      </c>
      <c r="F1787" s="351">
        <v>9230.4</v>
      </c>
      <c r="G1787" s="351">
        <v>2308.06</v>
      </c>
      <c r="H1787" s="351">
        <v>0</v>
      </c>
      <c r="I1787" s="894" t="s">
        <v>8385</v>
      </c>
      <c r="J1787" s="894" t="s">
        <v>839</v>
      </c>
      <c r="K1787" s="894" t="s">
        <v>1091</v>
      </c>
      <c r="L1787" s="894" t="s">
        <v>874</v>
      </c>
      <c r="M1787" s="894" t="s">
        <v>8410</v>
      </c>
      <c r="N1787" s="894" t="s">
        <v>8394</v>
      </c>
      <c r="O1787" s="894" t="s">
        <v>6166</v>
      </c>
      <c r="P1787" s="894" t="s">
        <v>6167</v>
      </c>
      <c r="Q1787" s="894" t="s">
        <v>6168</v>
      </c>
      <c r="R1787" s="894" t="s">
        <v>8270</v>
      </c>
      <c r="S1787" s="894" t="s">
        <v>779</v>
      </c>
      <c r="T1787" s="894" t="s">
        <v>780</v>
      </c>
      <c r="U1787" s="894" t="s">
        <v>781</v>
      </c>
      <c r="V1787" s="894" t="s">
        <v>951</v>
      </c>
      <c r="W1787" s="894" t="s">
        <v>8385</v>
      </c>
      <c r="X1787" s="894" t="s">
        <v>5114</v>
      </c>
      <c r="AA1787" s="894" t="s">
        <v>1093</v>
      </c>
    </row>
    <row r="1788" spans="1:27">
      <c r="A1788" s="894" t="s">
        <v>8411</v>
      </c>
      <c r="B1788" s="894" t="s">
        <v>8412</v>
      </c>
      <c r="C1788" s="894" t="s">
        <v>8413</v>
      </c>
      <c r="E1788" s="351">
        <v>68468.47</v>
      </c>
      <c r="F1788" s="351">
        <v>54774.4</v>
      </c>
      <c r="G1788" s="351">
        <v>13694.07</v>
      </c>
      <c r="H1788" s="351">
        <v>0</v>
      </c>
      <c r="I1788" s="894" t="s">
        <v>8414</v>
      </c>
      <c r="J1788" s="894" t="s">
        <v>839</v>
      </c>
      <c r="K1788" s="894" t="s">
        <v>8415</v>
      </c>
      <c r="L1788" s="894" t="s">
        <v>5710</v>
      </c>
      <c r="M1788" s="894" t="s">
        <v>8416</v>
      </c>
      <c r="N1788" s="894" t="s">
        <v>8329</v>
      </c>
      <c r="O1788" s="894" t="s">
        <v>8417</v>
      </c>
      <c r="P1788" s="894" t="s">
        <v>8418</v>
      </c>
      <c r="Q1788" s="894" t="s">
        <v>8419</v>
      </c>
      <c r="R1788" s="894" t="s">
        <v>8270</v>
      </c>
      <c r="S1788" s="894" t="s">
        <v>779</v>
      </c>
      <c r="T1788" s="894" t="s">
        <v>780</v>
      </c>
      <c r="U1788" s="894" t="s">
        <v>877</v>
      </c>
      <c r="V1788" s="894" t="s">
        <v>951</v>
      </c>
      <c r="W1788" s="894" t="s">
        <v>8414</v>
      </c>
      <c r="X1788" s="894" t="s">
        <v>8420</v>
      </c>
      <c r="AA1788" s="894" t="s">
        <v>8421</v>
      </c>
    </row>
    <row r="1789" spans="1:27">
      <c r="A1789" s="894" t="s">
        <v>8422</v>
      </c>
      <c r="B1789" s="894" t="s">
        <v>8423</v>
      </c>
      <c r="C1789" s="894" t="s">
        <v>8424</v>
      </c>
      <c r="D1789" s="894" t="s">
        <v>8425</v>
      </c>
      <c r="E1789" s="351">
        <v>5829.91</v>
      </c>
      <c r="F1789" s="351">
        <v>4664</v>
      </c>
      <c r="G1789" s="351">
        <v>1165.91</v>
      </c>
      <c r="H1789" s="351">
        <v>0</v>
      </c>
      <c r="I1789" s="894" t="s">
        <v>8414</v>
      </c>
      <c r="J1789" s="894" t="s">
        <v>839</v>
      </c>
      <c r="K1789" s="894" t="s">
        <v>8426</v>
      </c>
      <c r="L1789" s="894" t="s">
        <v>958</v>
      </c>
      <c r="M1789" s="894" t="s">
        <v>8427</v>
      </c>
      <c r="N1789" s="894" t="s">
        <v>8428</v>
      </c>
      <c r="O1789" s="894" t="s">
        <v>8429</v>
      </c>
      <c r="P1789" s="894" t="s">
        <v>8430</v>
      </c>
      <c r="Q1789" s="894" t="s">
        <v>8431</v>
      </c>
      <c r="R1789" s="894" t="s">
        <v>8270</v>
      </c>
      <c r="S1789" s="894" t="s">
        <v>779</v>
      </c>
      <c r="T1789" s="894" t="s">
        <v>780</v>
      </c>
      <c r="U1789" s="894" t="s">
        <v>781</v>
      </c>
      <c r="V1789" s="894" t="s">
        <v>951</v>
      </c>
      <c r="W1789" s="894" t="s">
        <v>8414</v>
      </c>
      <c r="X1789" s="894" t="s">
        <v>8432</v>
      </c>
      <c r="AA1789" s="894" t="s">
        <v>8433</v>
      </c>
    </row>
    <row r="1790" spans="1:27">
      <c r="A1790" s="894" t="s">
        <v>8434</v>
      </c>
      <c r="B1790" s="894" t="s">
        <v>8435</v>
      </c>
      <c r="C1790" s="894" t="s">
        <v>8436</v>
      </c>
      <c r="D1790" s="894" t="s">
        <v>8437</v>
      </c>
      <c r="E1790" s="351">
        <v>76616.24</v>
      </c>
      <c r="F1790" s="351">
        <v>61292.8</v>
      </c>
      <c r="G1790" s="351">
        <v>15323.44</v>
      </c>
      <c r="H1790" s="351">
        <v>0</v>
      </c>
      <c r="I1790" s="894" t="s">
        <v>8414</v>
      </c>
      <c r="J1790" s="894" t="s">
        <v>839</v>
      </c>
      <c r="K1790" s="894" t="s">
        <v>8426</v>
      </c>
      <c r="L1790" s="894" t="s">
        <v>958</v>
      </c>
      <c r="M1790" s="894" t="s">
        <v>8427</v>
      </c>
      <c r="N1790" s="894" t="s">
        <v>8428</v>
      </c>
      <c r="O1790" s="894" t="s">
        <v>8438</v>
      </c>
      <c r="P1790" s="894" t="s">
        <v>8439</v>
      </c>
      <c r="Q1790" s="894" t="s">
        <v>8440</v>
      </c>
      <c r="R1790" s="894" t="s">
        <v>8270</v>
      </c>
      <c r="S1790" s="894" t="s">
        <v>779</v>
      </c>
      <c r="T1790" s="894" t="s">
        <v>780</v>
      </c>
      <c r="U1790" s="894" t="s">
        <v>781</v>
      </c>
      <c r="V1790" s="894" t="s">
        <v>951</v>
      </c>
      <c r="W1790" s="894" t="s">
        <v>8414</v>
      </c>
      <c r="X1790" s="894" t="s">
        <v>8432</v>
      </c>
      <c r="AA1790" s="894" t="s">
        <v>8433</v>
      </c>
    </row>
    <row r="1791" spans="1:27">
      <c r="A1791" s="894" t="s">
        <v>8441</v>
      </c>
      <c r="B1791" s="894" t="s">
        <v>8442</v>
      </c>
      <c r="C1791" s="894" t="s">
        <v>8443</v>
      </c>
      <c r="E1791" s="351">
        <v>6662.39</v>
      </c>
      <c r="F1791" s="351">
        <v>5329.6</v>
      </c>
      <c r="G1791" s="351">
        <v>1332.79</v>
      </c>
      <c r="H1791" s="351">
        <v>0</v>
      </c>
      <c r="I1791" s="894" t="s">
        <v>8414</v>
      </c>
      <c r="J1791" s="894" t="s">
        <v>839</v>
      </c>
      <c r="K1791" s="894" t="s">
        <v>8426</v>
      </c>
      <c r="L1791" s="894" t="s">
        <v>958</v>
      </c>
      <c r="M1791" s="894" t="s">
        <v>8427</v>
      </c>
      <c r="N1791" s="894" t="s">
        <v>8428</v>
      </c>
      <c r="O1791" s="894" t="s">
        <v>8444</v>
      </c>
      <c r="P1791" s="894" t="s">
        <v>8445</v>
      </c>
      <c r="Q1791" s="894" t="s">
        <v>8446</v>
      </c>
      <c r="R1791" s="894" t="s">
        <v>8270</v>
      </c>
      <c r="S1791" s="894" t="s">
        <v>779</v>
      </c>
      <c r="T1791" s="894" t="s">
        <v>780</v>
      </c>
      <c r="U1791" s="894" t="s">
        <v>781</v>
      </c>
      <c r="V1791" s="894" t="s">
        <v>951</v>
      </c>
      <c r="W1791" s="894" t="s">
        <v>8414</v>
      </c>
      <c r="X1791" s="894" t="s">
        <v>8432</v>
      </c>
      <c r="AA1791" s="894" t="s">
        <v>8433</v>
      </c>
    </row>
    <row r="1792" spans="1:27">
      <c r="A1792" s="894" t="s">
        <v>8447</v>
      </c>
      <c r="B1792" s="894" t="s">
        <v>8448</v>
      </c>
      <c r="C1792" s="894" t="s">
        <v>8449</v>
      </c>
      <c r="D1792" s="894" t="s">
        <v>8450</v>
      </c>
      <c r="E1792" s="351">
        <v>38307.69</v>
      </c>
      <c r="F1792" s="351">
        <v>30646.4</v>
      </c>
      <c r="G1792" s="351">
        <v>7661.29</v>
      </c>
      <c r="H1792" s="351">
        <v>0</v>
      </c>
      <c r="I1792" s="894" t="s">
        <v>8414</v>
      </c>
      <c r="J1792" s="894" t="s">
        <v>839</v>
      </c>
      <c r="K1792" s="894" t="s">
        <v>8426</v>
      </c>
      <c r="L1792" s="894" t="s">
        <v>958</v>
      </c>
      <c r="M1792" s="894" t="s">
        <v>8427</v>
      </c>
      <c r="N1792" s="894" t="s">
        <v>8428</v>
      </c>
      <c r="O1792" s="894" t="s">
        <v>8451</v>
      </c>
      <c r="P1792" s="894" t="s">
        <v>8452</v>
      </c>
      <c r="Q1792" s="894" t="s">
        <v>8453</v>
      </c>
      <c r="R1792" s="894" t="s">
        <v>8270</v>
      </c>
      <c r="S1792" s="894" t="s">
        <v>779</v>
      </c>
      <c r="T1792" s="894" t="s">
        <v>780</v>
      </c>
      <c r="U1792" s="894" t="s">
        <v>781</v>
      </c>
      <c r="V1792" s="894" t="s">
        <v>951</v>
      </c>
      <c r="W1792" s="894" t="s">
        <v>8414</v>
      </c>
      <c r="X1792" s="894" t="s">
        <v>8432</v>
      </c>
      <c r="AA1792" s="894" t="s">
        <v>8433</v>
      </c>
    </row>
    <row r="1793" spans="1:27">
      <c r="A1793" s="894" t="s">
        <v>8454</v>
      </c>
      <c r="B1793" s="894" t="s">
        <v>8455</v>
      </c>
      <c r="C1793" s="894" t="s">
        <v>8449</v>
      </c>
      <c r="D1793" s="894" t="s">
        <v>8450</v>
      </c>
      <c r="E1793" s="351">
        <v>38307.69</v>
      </c>
      <c r="F1793" s="351">
        <v>30646.4</v>
      </c>
      <c r="G1793" s="351">
        <v>7661.29</v>
      </c>
      <c r="H1793" s="351">
        <v>0</v>
      </c>
      <c r="I1793" s="894" t="s">
        <v>8414</v>
      </c>
      <c r="J1793" s="894" t="s">
        <v>839</v>
      </c>
      <c r="K1793" s="894" t="s">
        <v>8426</v>
      </c>
      <c r="L1793" s="894" t="s">
        <v>958</v>
      </c>
      <c r="M1793" s="894" t="s">
        <v>8427</v>
      </c>
      <c r="N1793" s="894" t="s">
        <v>8428</v>
      </c>
      <c r="O1793" s="894" t="s">
        <v>8451</v>
      </c>
      <c r="P1793" s="894" t="s">
        <v>8452</v>
      </c>
      <c r="Q1793" s="894" t="s">
        <v>8453</v>
      </c>
      <c r="R1793" s="894" t="s">
        <v>8270</v>
      </c>
      <c r="S1793" s="894" t="s">
        <v>779</v>
      </c>
      <c r="T1793" s="894" t="s">
        <v>780</v>
      </c>
      <c r="U1793" s="894" t="s">
        <v>781</v>
      </c>
      <c r="V1793" s="894" t="s">
        <v>951</v>
      </c>
      <c r="W1793" s="894" t="s">
        <v>8414</v>
      </c>
      <c r="X1793" s="894" t="s">
        <v>8432</v>
      </c>
      <c r="AA1793" s="894" t="s">
        <v>8433</v>
      </c>
    </row>
    <row r="1794" spans="1:27">
      <c r="A1794" s="894" t="s">
        <v>8456</v>
      </c>
      <c r="B1794" s="894" t="s">
        <v>8457</v>
      </c>
      <c r="C1794" s="894" t="s">
        <v>8449</v>
      </c>
      <c r="D1794" s="894" t="s">
        <v>8450</v>
      </c>
      <c r="E1794" s="351">
        <v>38309.4</v>
      </c>
      <c r="F1794" s="351">
        <v>30647.2</v>
      </c>
      <c r="G1794" s="351">
        <v>7662.2</v>
      </c>
      <c r="H1794" s="351">
        <v>0</v>
      </c>
      <c r="I1794" s="894" t="s">
        <v>8414</v>
      </c>
      <c r="J1794" s="894" t="s">
        <v>839</v>
      </c>
      <c r="K1794" s="894" t="s">
        <v>8426</v>
      </c>
      <c r="L1794" s="894" t="s">
        <v>958</v>
      </c>
      <c r="M1794" s="894" t="s">
        <v>8427</v>
      </c>
      <c r="N1794" s="894" t="s">
        <v>8428</v>
      </c>
      <c r="O1794" s="894" t="s">
        <v>8458</v>
      </c>
      <c r="P1794" s="894" t="s">
        <v>8459</v>
      </c>
      <c r="Q1794" s="894" t="s">
        <v>8460</v>
      </c>
      <c r="R1794" s="894" t="s">
        <v>8270</v>
      </c>
      <c r="S1794" s="894" t="s">
        <v>779</v>
      </c>
      <c r="T1794" s="894" t="s">
        <v>780</v>
      </c>
      <c r="U1794" s="894" t="s">
        <v>781</v>
      </c>
      <c r="V1794" s="894" t="s">
        <v>951</v>
      </c>
      <c r="W1794" s="894" t="s">
        <v>8414</v>
      </c>
      <c r="X1794" s="894" t="s">
        <v>8432</v>
      </c>
      <c r="AA1794" s="894" t="s">
        <v>8433</v>
      </c>
    </row>
    <row r="1795" spans="1:27">
      <c r="A1795" s="894" t="s">
        <v>8461</v>
      </c>
      <c r="B1795" s="894" t="s">
        <v>8462</v>
      </c>
      <c r="C1795" s="894" t="s">
        <v>8463</v>
      </c>
      <c r="D1795" s="894" t="s">
        <v>8464</v>
      </c>
      <c r="E1795" s="351">
        <v>32478.63</v>
      </c>
      <c r="F1795" s="351">
        <v>25983.2</v>
      </c>
      <c r="G1795" s="351">
        <v>6495.43</v>
      </c>
      <c r="H1795" s="351">
        <v>0</v>
      </c>
      <c r="I1795" s="894" t="s">
        <v>8414</v>
      </c>
      <c r="J1795" s="894" t="s">
        <v>839</v>
      </c>
      <c r="K1795" s="894" t="s">
        <v>8426</v>
      </c>
      <c r="L1795" s="894" t="s">
        <v>958</v>
      </c>
      <c r="M1795" s="894" t="s">
        <v>8427</v>
      </c>
      <c r="N1795" s="894" t="s">
        <v>8428</v>
      </c>
      <c r="O1795" s="894" t="s">
        <v>1334</v>
      </c>
      <c r="P1795" s="894" t="s">
        <v>7097</v>
      </c>
      <c r="Q1795" s="894" t="s">
        <v>2478</v>
      </c>
      <c r="R1795" s="894" t="s">
        <v>8270</v>
      </c>
      <c r="S1795" s="894" t="s">
        <v>779</v>
      </c>
      <c r="T1795" s="894" t="s">
        <v>780</v>
      </c>
      <c r="U1795" s="894" t="s">
        <v>781</v>
      </c>
      <c r="V1795" s="894" t="s">
        <v>951</v>
      </c>
      <c r="W1795" s="894" t="s">
        <v>8414</v>
      </c>
      <c r="X1795" s="894" t="s">
        <v>8432</v>
      </c>
      <c r="AA1795" s="894" t="s">
        <v>8433</v>
      </c>
    </row>
    <row r="1796" spans="1:27">
      <c r="A1796" s="894" t="s">
        <v>8465</v>
      </c>
      <c r="B1796" s="894" t="s">
        <v>8466</v>
      </c>
      <c r="C1796" s="894" t="s">
        <v>8467</v>
      </c>
      <c r="D1796" s="894" t="s">
        <v>8450</v>
      </c>
      <c r="E1796" s="351">
        <v>48301.71</v>
      </c>
      <c r="F1796" s="351">
        <v>38641.6</v>
      </c>
      <c r="G1796" s="351">
        <v>9660.11</v>
      </c>
      <c r="H1796" s="351">
        <v>0</v>
      </c>
      <c r="I1796" s="894" t="s">
        <v>8414</v>
      </c>
      <c r="J1796" s="894" t="s">
        <v>839</v>
      </c>
      <c r="K1796" s="894" t="s">
        <v>8426</v>
      </c>
      <c r="L1796" s="894" t="s">
        <v>958</v>
      </c>
      <c r="M1796" s="894" t="s">
        <v>8427</v>
      </c>
      <c r="N1796" s="894" t="s">
        <v>8428</v>
      </c>
      <c r="O1796" s="894" t="s">
        <v>8468</v>
      </c>
      <c r="P1796" s="894" t="s">
        <v>8469</v>
      </c>
      <c r="Q1796" s="894" t="s">
        <v>8470</v>
      </c>
      <c r="R1796" s="894" t="s">
        <v>8270</v>
      </c>
      <c r="S1796" s="894" t="s">
        <v>779</v>
      </c>
      <c r="T1796" s="894" t="s">
        <v>780</v>
      </c>
      <c r="U1796" s="894" t="s">
        <v>781</v>
      </c>
      <c r="V1796" s="894" t="s">
        <v>951</v>
      </c>
      <c r="W1796" s="894" t="s">
        <v>8414</v>
      </c>
      <c r="X1796" s="894" t="s">
        <v>8432</v>
      </c>
      <c r="AA1796" s="894" t="s">
        <v>8433</v>
      </c>
    </row>
    <row r="1797" spans="1:27">
      <c r="A1797" s="894" t="s">
        <v>8471</v>
      </c>
      <c r="B1797" s="894" t="s">
        <v>8472</v>
      </c>
      <c r="C1797" s="894" t="s">
        <v>8473</v>
      </c>
      <c r="D1797" s="894" t="s">
        <v>8474</v>
      </c>
      <c r="E1797" s="351">
        <v>23526.28</v>
      </c>
      <c r="F1797" s="351">
        <v>18820.8</v>
      </c>
      <c r="G1797" s="351">
        <v>4705.48</v>
      </c>
      <c r="H1797" s="351">
        <v>0</v>
      </c>
      <c r="I1797" s="894" t="s">
        <v>8414</v>
      </c>
      <c r="J1797" s="894" t="s">
        <v>839</v>
      </c>
      <c r="K1797" s="894" t="s">
        <v>8426</v>
      </c>
      <c r="L1797" s="894" t="s">
        <v>958</v>
      </c>
      <c r="M1797" s="894" t="s">
        <v>8427</v>
      </c>
      <c r="N1797" s="894" t="s">
        <v>8428</v>
      </c>
      <c r="O1797" s="894" t="s">
        <v>8475</v>
      </c>
      <c r="P1797" s="894" t="s">
        <v>8476</v>
      </c>
      <c r="Q1797" s="894" t="s">
        <v>8477</v>
      </c>
      <c r="R1797" s="894" t="s">
        <v>8270</v>
      </c>
      <c r="S1797" s="894" t="s">
        <v>779</v>
      </c>
      <c r="T1797" s="894" t="s">
        <v>780</v>
      </c>
      <c r="U1797" s="894" t="s">
        <v>781</v>
      </c>
      <c r="V1797" s="894" t="s">
        <v>951</v>
      </c>
      <c r="W1797" s="894" t="s">
        <v>8414</v>
      </c>
      <c r="X1797" s="894" t="s">
        <v>8432</v>
      </c>
      <c r="AA1797" s="894" t="s">
        <v>8433</v>
      </c>
    </row>
    <row r="1798" spans="1:27">
      <c r="A1798" s="894" t="s">
        <v>8478</v>
      </c>
      <c r="B1798" s="894" t="s">
        <v>8479</v>
      </c>
      <c r="C1798" s="894" t="s">
        <v>8473</v>
      </c>
      <c r="D1798" s="894" t="s">
        <v>8474</v>
      </c>
      <c r="E1798" s="351">
        <v>23526.28</v>
      </c>
      <c r="F1798" s="351">
        <v>18820.8</v>
      </c>
      <c r="G1798" s="351">
        <v>4705.48</v>
      </c>
      <c r="H1798" s="351">
        <v>0</v>
      </c>
      <c r="I1798" s="894" t="s">
        <v>8414</v>
      </c>
      <c r="J1798" s="894" t="s">
        <v>839</v>
      </c>
      <c r="K1798" s="894" t="s">
        <v>8426</v>
      </c>
      <c r="L1798" s="894" t="s">
        <v>958</v>
      </c>
      <c r="M1798" s="894" t="s">
        <v>8427</v>
      </c>
      <c r="N1798" s="894" t="s">
        <v>8428</v>
      </c>
      <c r="O1798" s="894" t="s">
        <v>8475</v>
      </c>
      <c r="P1798" s="894" t="s">
        <v>8476</v>
      </c>
      <c r="Q1798" s="894" t="s">
        <v>8477</v>
      </c>
      <c r="R1798" s="894" t="s">
        <v>8270</v>
      </c>
      <c r="S1798" s="894" t="s">
        <v>779</v>
      </c>
      <c r="T1798" s="894" t="s">
        <v>780</v>
      </c>
      <c r="U1798" s="894" t="s">
        <v>781</v>
      </c>
      <c r="V1798" s="894" t="s">
        <v>951</v>
      </c>
      <c r="W1798" s="894" t="s">
        <v>8414</v>
      </c>
      <c r="X1798" s="894" t="s">
        <v>8432</v>
      </c>
      <c r="AA1798" s="894" t="s">
        <v>8433</v>
      </c>
    </row>
    <row r="1799" spans="1:27">
      <c r="A1799" s="894" t="s">
        <v>8480</v>
      </c>
      <c r="B1799" s="894" t="s">
        <v>8481</v>
      </c>
      <c r="C1799" s="894" t="s">
        <v>8473</v>
      </c>
      <c r="D1799" s="894" t="s">
        <v>8474</v>
      </c>
      <c r="E1799" s="351">
        <v>23526.28</v>
      </c>
      <c r="F1799" s="351">
        <v>18820.8</v>
      </c>
      <c r="G1799" s="351">
        <v>4705.48</v>
      </c>
      <c r="H1799" s="351">
        <v>0</v>
      </c>
      <c r="I1799" s="894" t="s">
        <v>8414</v>
      </c>
      <c r="J1799" s="894" t="s">
        <v>839</v>
      </c>
      <c r="K1799" s="894" t="s">
        <v>8426</v>
      </c>
      <c r="L1799" s="894" t="s">
        <v>958</v>
      </c>
      <c r="M1799" s="894" t="s">
        <v>8427</v>
      </c>
      <c r="N1799" s="894" t="s">
        <v>8428</v>
      </c>
      <c r="O1799" s="894" t="s">
        <v>8475</v>
      </c>
      <c r="P1799" s="894" t="s">
        <v>8476</v>
      </c>
      <c r="Q1799" s="894" t="s">
        <v>8477</v>
      </c>
      <c r="R1799" s="894" t="s">
        <v>8270</v>
      </c>
      <c r="S1799" s="894" t="s">
        <v>779</v>
      </c>
      <c r="T1799" s="894" t="s">
        <v>780</v>
      </c>
      <c r="U1799" s="894" t="s">
        <v>781</v>
      </c>
      <c r="V1799" s="894" t="s">
        <v>951</v>
      </c>
      <c r="W1799" s="894" t="s">
        <v>8414</v>
      </c>
      <c r="X1799" s="894" t="s">
        <v>8432</v>
      </c>
      <c r="AA1799" s="894" t="s">
        <v>8433</v>
      </c>
    </row>
    <row r="1800" spans="1:27">
      <c r="A1800" s="894" t="s">
        <v>8482</v>
      </c>
      <c r="B1800" s="894" t="s">
        <v>8483</v>
      </c>
      <c r="C1800" s="894" t="s">
        <v>8473</v>
      </c>
      <c r="D1800" s="894" t="s">
        <v>8474</v>
      </c>
      <c r="E1800" s="351">
        <v>23526.28</v>
      </c>
      <c r="F1800" s="351">
        <v>18820.8</v>
      </c>
      <c r="G1800" s="351">
        <v>4705.48</v>
      </c>
      <c r="H1800" s="351">
        <v>0</v>
      </c>
      <c r="I1800" s="894" t="s">
        <v>8414</v>
      </c>
      <c r="J1800" s="894" t="s">
        <v>839</v>
      </c>
      <c r="K1800" s="894" t="s">
        <v>8426</v>
      </c>
      <c r="L1800" s="894" t="s">
        <v>958</v>
      </c>
      <c r="M1800" s="894" t="s">
        <v>8427</v>
      </c>
      <c r="N1800" s="894" t="s">
        <v>8428</v>
      </c>
      <c r="O1800" s="894" t="s">
        <v>8475</v>
      </c>
      <c r="P1800" s="894" t="s">
        <v>8476</v>
      </c>
      <c r="Q1800" s="894" t="s">
        <v>8477</v>
      </c>
      <c r="R1800" s="894" t="s">
        <v>8270</v>
      </c>
      <c r="S1800" s="894" t="s">
        <v>779</v>
      </c>
      <c r="T1800" s="894" t="s">
        <v>780</v>
      </c>
      <c r="U1800" s="894" t="s">
        <v>781</v>
      </c>
      <c r="V1800" s="894" t="s">
        <v>951</v>
      </c>
      <c r="W1800" s="894" t="s">
        <v>8414</v>
      </c>
      <c r="X1800" s="894" t="s">
        <v>8432</v>
      </c>
      <c r="AA1800" s="894" t="s">
        <v>8433</v>
      </c>
    </row>
    <row r="1801" spans="1:27">
      <c r="A1801" s="894" t="s">
        <v>8484</v>
      </c>
      <c r="B1801" s="894" t="s">
        <v>8485</v>
      </c>
      <c r="C1801" s="894" t="s">
        <v>8486</v>
      </c>
      <c r="D1801" s="894" t="s">
        <v>8487</v>
      </c>
      <c r="E1801" s="351">
        <v>35809.4</v>
      </c>
      <c r="F1801" s="351">
        <v>28647.2</v>
      </c>
      <c r="G1801" s="351">
        <v>7162.2</v>
      </c>
      <c r="H1801" s="351">
        <v>0</v>
      </c>
      <c r="I1801" s="894" t="s">
        <v>8414</v>
      </c>
      <c r="J1801" s="894" t="s">
        <v>839</v>
      </c>
      <c r="K1801" s="894" t="s">
        <v>8426</v>
      </c>
      <c r="L1801" s="894" t="s">
        <v>958</v>
      </c>
      <c r="M1801" s="894" t="s">
        <v>8427</v>
      </c>
      <c r="N1801" s="894" t="s">
        <v>8428</v>
      </c>
      <c r="O1801" s="894" t="s">
        <v>8488</v>
      </c>
      <c r="P1801" s="894" t="s">
        <v>8489</v>
      </c>
      <c r="Q1801" s="894" t="s">
        <v>8490</v>
      </c>
      <c r="R1801" s="894" t="s">
        <v>8270</v>
      </c>
      <c r="S1801" s="894" t="s">
        <v>779</v>
      </c>
      <c r="T1801" s="894" t="s">
        <v>780</v>
      </c>
      <c r="U1801" s="894" t="s">
        <v>781</v>
      </c>
      <c r="V1801" s="894" t="s">
        <v>951</v>
      </c>
      <c r="W1801" s="894" t="s">
        <v>8414</v>
      </c>
      <c r="X1801" s="894" t="s">
        <v>8432</v>
      </c>
      <c r="AA1801" s="894" t="s">
        <v>8433</v>
      </c>
    </row>
    <row r="1802" spans="1:27">
      <c r="A1802" s="894" t="s">
        <v>8491</v>
      </c>
      <c r="B1802" s="894" t="s">
        <v>8492</v>
      </c>
      <c r="C1802" s="894" t="s">
        <v>8493</v>
      </c>
      <c r="D1802" s="894" t="s">
        <v>8474</v>
      </c>
      <c r="E1802" s="351">
        <v>5829.91</v>
      </c>
      <c r="F1802" s="351">
        <v>4664</v>
      </c>
      <c r="G1802" s="351">
        <v>1165.91</v>
      </c>
      <c r="H1802" s="351">
        <v>0</v>
      </c>
      <c r="I1802" s="894" t="s">
        <v>8414</v>
      </c>
      <c r="J1802" s="894" t="s">
        <v>839</v>
      </c>
      <c r="K1802" s="894" t="s">
        <v>8426</v>
      </c>
      <c r="L1802" s="894" t="s">
        <v>958</v>
      </c>
      <c r="M1802" s="894" t="s">
        <v>8427</v>
      </c>
      <c r="N1802" s="894" t="s">
        <v>8428</v>
      </c>
      <c r="O1802" s="894" t="s">
        <v>8429</v>
      </c>
      <c r="P1802" s="894" t="s">
        <v>8430</v>
      </c>
      <c r="Q1802" s="894" t="s">
        <v>8431</v>
      </c>
      <c r="R1802" s="894" t="s">
        <v>8270</v>
      </c>
      <c r="S1802" s="894" t="s">
        <v>779</v>
      </c>
      <c r="T1802" s="894" t="s">
        <v>780</v>
      </c>
      <c r="U1802" s="894" t="s">
        <v>781</v>
      </c>
      <c r="V1802" s="894" t="s">
        <v>951</v>
      </c>
      <c r="W1802" s="894" t="s">
        <v>8414</v>
      </c>
      <c r="X1802" s="894" t="s">
        <v>8432</v>
      </c>
      <c r="AA1802" s="894" t="s">
        <v>8433</v>
      </c>
    </row>
    <row r="1803" spans="1:27">
      <c r="A1803" s="894" t="s">
        <v>8494</v>
      </c>
      <c r="B1803" s="894" t="s">
        <v>8495</v>
      </c>
      <c r="C1803" s="894" t="s">
        <v>8496</v>
      </c>
      <c r="D1803" s="894" t="s">
        <v>8497</v>
      </c>
      <c r="E1803" s="351">
        <v>24150.43</v>
      </c>
      <c r="F1803" s="351">
        <v>19320</v>
      </c>
      <c r="G1803" s="351">
        <v>4830.43</v>
      </c>
      <c r="H1803" s="351">
        <v>0</v>
      </c>
      <c r="I1803" s="894" t="s">
        <v>8414</v>
      </c>
      <c r="J1803" s="894" t="s">
        <v>839</v>
      </c>
      <c r="K1803" s="894" t="s">
        <v>8426</v>
      </c>
      <c r="L1803" s="894" t="s">
        <v>958</v>
      </c>
      <c r="M1803" s="894" t="s">
        <v>8427</v>
      </c>
      <c r="N1803" s="894" t="s">
        <v>8428</v>
      </c>
      <c r="O1803" s="894" t="s">
        <v>8498</v>
      </c>
      <c r="P1803" s="894" t="s">
        <v>8499</v>
      </c>
      <c r="Q1803" s="894" t="s">
        <v>8500</v>
      </c>
      <c r="R1803" s="894" t="s">
        <v>8270</v>
      </c>
      <c r="S1803" s="894" t="s">
        <v>779</v>
      </c>
      <c r="T1803" s="894" t="s">
        <v>780</v>
      </c>
      <c r="U1803" s="894" t="s">
        <v>781</v>
      </c>
      <c r="V1803" s="894" t="s">
        <v>951</v>
      </c>
      <c r="W1803" s="894" t="s">
        <v>8414</v>
      </c>
      <c r="X1803" s="894" t="s">
        <v>8432</v>
      </c>
      <c r="AA1803" s="894" t="s">
        <v>8433</v>
      </c>
    </row>
    <row r="1804" spans="1:27">
      <c r="A1804" s="894" t="s">
        <v>8501</v>
      </c>
      <c r="B1804" s="894" t="s">
        <v>8502</v>
      </c>
      <c r="C1804" s="894" t="s">
        <v>8503</v>
      </c>
      <c r="D1804" s="894" t="s">
        <v>8437</v>
      </c>
      <c r="E1804" s="351">
        <v>60793.16</v>
      </c>
      <c r="F1804" s="351">
        <v>48634.4</v>
      </c>
      <c r="G1804" s="351">
        <v>12158.76</v>
      </c>
      <c r="H1804" s="351">
        <v>0</v>
      </c>
      <c r="I1804" s="894" t="s">
        <v>8414</v>
      </c>
      <c r="J1804" s="894" t="s">
        <v>839</v>
      </c>
      <c r="K1804" s="894" t="s">
        <v>8426</v>
      </c>
      <c r="L1804" s="894" t="s">
        <v>958</v>
      </c>
      <c r="M1804" s="894" t="s">
        <v>8427</v>
      </c>
      <c r="N1804" s="894" t="s">
        <v>8428</v>
      </c>
      <c r="O1804" s="894" t="s">
        <v>8504</v>
      </c>
      <c r="P1804" s="894" t="s">
        <v>8505</v>
      </c>
      <c r="Q1804" s="894" t="s">
        <v>8506</v>
      </c>
      <c r="R1804" s="894" t="s">
        <v>8270</v>
      </c>
      <c r="S1804" s="894" t="s">
        <v>779</v>
      </c>
      <c r="T1804" s="894" t="s">
        <v>780</v>
      </c>
      <c r="U1804" s="894" t="s">
        <v>781</v>
      </c>
      <c r="V1804" s="894" t="s">
        <v>951</v>
      </c>
      <c r="W1804" s="894" t="s">
        <v>8414</v>
      </c>
      <c r="X1804" s="894" t="s">
        <v>8432</v>
      </c>
      <c r="AA1804" s="894" t="s">
        <v>8433</v>
      </c>
    </row>
    <row r="1805" spans="1:27">
      <c r="A1805" s="894" t="s">
        <v>8507</v>
      </c>
      <c r="B1805" s="894" t="s">
        <v>8508</v>
      </c>
      <c r="C1805" s="894" t="s">
        <v>8509</v>
      </c>
      <c r="E1805" s="351">
        <v>34976.92</v>
      </c>
      <c r="F1805" s="351">
        <v>27981.6</v>
      </c>
      <c r="G1805" s="351">
        <v>6995.32</v>
      </c>
      <c r="H1805" s="351">
        <v>0</v>
      </c>
      <c r="I1805" s="894" t="s">
        <v>8414</v>
      </c>
      <c r="J1805" s="894" t="s">
        <v>839</v>
      </c>
      <c r="K1805" s="894" t="s">
        <v>8426</v>
      </c>
      <c r="L1805" s="894" t="s">
        <v>958</v>
      </c>
      <c r="M1805" s="894" t="s">
        <v>8427</v>
      </c>
      <c r="N1805" s="894" t="s">
        <v>8428</v>
      </c>
      <c r="O1805" s="894" t="s">
        <v>8510</v>
      </c>
      <c r="P1805" s="894" t="s">
        <v>8511</v>
      </c>
      <c r="Q1805" s="894" t="s">
        <v>8512</v>
      </c>
      <c r="R1805" s="894" t="s">
        <v>8270</v>
      </c>
      <c r="S1805" s="894" t="s">
        <v>779</v>
      </c>
      <c r="T1805" s="894" t="s">
        <v>780</v>
      </c>
      <c r="U1805" s="894" t="s">
        <v>781</v>
      </c>
      <c r="V1805" s="894" t="s">
        <v>951</v>
      </c>
      <c r="W1805" s="894" t="s">
        <v>8414</v>
      </c>
      <c r="X1805" s="894" t="s">
        <v>8432</v>
      </c>
      <c r="AA1805" s="894" t="s">
        <v>8433</v>
      </c>
    </row>
    <row r="1806" spans="1:27">
      <c r="A1806" s="894" t="s">
        <v>8513</v>
      </c>
      <c r="B1806" s="894" t="s">
        <v>8514</v>
      </c>
      <c r="C1806" s="894" t="s">
        <v>8515</v>
      </c>
      <c r="D1806" s="894" t="s">
        <v>8516</v>
      </c>
      <c r="E1806" s="351">
        <v>40806.84</v>
      </c>
      <c r="F1806" s="351">
        <v>32645.6</v>
      </c>
      <c r="G1806" s="351">
        <v>8161.24</v>
      </c>
      <c r="H1806" s="351">
        <v>0</v>
      </c>
      <c r="I1806" s="894" t="s">
        <v>8414</v>
      </c>
      <c r="J1806" s="894" t="s">
        <v>839</v>
      </c>
      <c r="K1806" s="894" t="s">
        <v>8426</v>
      </c>
      <c r="L1806" s="894" t="s">
        <v>958</v>
      </c>
      <c r="M1806" s="894" t="s">
        <v>8427</v>
      </c>
      <c r="N1806" s="894" t="s">
        <v>8428</v>
      </c>
      <c r="O1806" s="894" t="s">
        <v>8517</v>
      </c>
      <c r="P1806" s="894" t="s">
        <v>8518</v>
      </c>
      <c r="Q1806" s="894" t="s">
        <v>8519</v>
      </c>
      <c r="R1806" s="894" t="s">
        <v>8270</v>
      </c>
      <c r="S1806" s="894" t="s">
        <v>779</v>
      </c>
      <c r="T1806" s="894" t="s">
        <v>780</v>
      </c>
      <c r="U1806" s="894" t="s">
        <v>781</v>
      </c>
      <c r="V1806" s="894" t="s">
        <v>951</v>
      </c>
      <c r="W1806" s="894" t="s">
        <v>8414</v>
      </c>
      <c r="X1806" s="894" t="s">
        <v>8432</v>
      </c>
      <c r="AA1806" s="894" t="s">
        <v>8433</v>
      </c>
    </row>
    <row r="1807" spans="1:27">
      <c r="A1807" s="894" t="s">
        <v>8520</v>
      </c>
      <c r="B1807" s="894" t="s">
        <v>8521</v>
      </c>
      <c r="C1807" s="894" t="s">
        <v>8522</v>
      </c>
      <c r="D1807" s="894" t="s">
        <v>8474</v>
      </c>
      <c r="E1807" s="351">
        <v>24982.91</v>
      </c>
      <c r="F1807" s="351">
        <v>19986.4</v>
      </c>
      <c r="G1807" s="351">
        <v>4996.51</v>
      </c>
      <c r="H1807" s="351">
        <v>0</v>
      </c>
      <c r="I1807" s="894" t="s">
        <v>8414</v>
      </c>
      <c r="J1807" s="894" t="s">
        <v>839</v>
      </c>
      <c r="K1807" s="894" t="s">
        <v>8426</v>
      </c>
      <c r="L1807" s="894" t="s">
        <v>958</v>
      </c>
      <c r="M1807" s="894" t="s">
        <v>8427</v>
      </c>
      <c r="N1807" s="894" t="s">
        <v>8428</v>
      </c>
      <c r="O1807" s="894" t="s">
        <v>8523</v>
      </c>
      <c r="P1807" s="894" t="s">
        <v>8524</v>
      </c>
      <c r="Q1807" s="894" t="s">
        <v>8525</v>
      </c>
      <c r="R1807" s="894" t="s">
        <v>8270</v>
      </c>
      <c r="S1807" s="894" t="s">
        <v>779</v>
      </c>
      <c r="T1807" s="894" t="s">
        <v>780</v>
      </c>
      <c r="U1807" s="894" t="s">
        <v>781</v>
      </c>
      <c r="V1807" s="894" t="s">
        <v>951</v>
      </c>
      <c r="W1807" s="894" t="s">
        <v>8414</v>
      </c>
      <c r="X1807" s="894" t="s">
        <v>8432</v>
      </c>
      <c r="AA1807" s="894" t="s">
        <v>8433</v>
      </c>
    </row>
    <row r="1808" spans="1:27">
      <c r="A1808" s="894" t="s">
        <v>8526</v>
      </c>
      <c r="B1808" s="894" t="s">
        <v>8527</v>
      </c>
      <c r="C1808" s="894" t="s">
        <v>8528</v>
      </c>
      <c r="E1808" s="351">
        <v>19154.27</v>
      </c>
      <c r="F1808" s="351">
        <v>15323.2</v>
      </c>
      <c r="G1808" s="351">
        <v>3831.07</v>
      </c>
      <c r="H1808" s="351">
        <v>0</v>
      </c>
      <c r="I1808" s="894" t="s">
        <v>8414</v>
      </c>
      <c r="J1808" s="894" t="s">
        <v>839</v>
      </c>
      <c r="K1808" s="894" t="s">
        <v>8426</v>
      </c>
      <c r="L1808" s="894" t="s">
        <v>958</v>
      </c>
      <c r="M1808" s="894" t="s">
        <v>8427</v>
      </c>
      <c r="N1808" s="894" t="s">
        <v>8428</v>
      </c>
      <c r="O1808" s="894" t="s">
        <v>8529</v>
      </c>
      <c r="P1808" s="894" t="s">
        <v>8530</v>
      </c>
      <c r="Q1808" s="894" t="s">
        <v>8531</v>
      </c>
      <c r="R1808" s="894" t="s">
        <v>8270</v>
      </c>
      <c r="S1808" s="894" t="s">
        <v>779</v>
      </c>
      <c r="T1808" s="894" t="s">
        <v>780</v>
      </c>
      <c r="U1808" s="894" t="s">
        <v>781</v>
      </c>
      <c r="V1808" s="894" t="s">
        <v>951</v>
      </c>
      <c r="W1808" s="894" t="s">
        <v>8414</v>
      </c>
      <c r="X1808" s="894" t="s">
        <v>8432</v>
      </c>
      <c r="AA1808" s="894" t="s">
        <v>8433</v>
      </c>
    </row>
    <row r="1809" spans="1:27">
      <c r="A1809" s="894" t="s">
        <v>8532</v>
      </c>
      <c r="B1809" s="894" t="s">
        <v>8533</v>
      </c>
      <c r="C1809" s="894" t="s">
        <v>8528</v>
      </c>
      <c r="D1809" s="894" t="s">
        <v>8474</v>
      </c>
      <c r="E1809" s="351">
        <v>19154.3</v>
      </c>
      <c r="F1809" s="351">
        <v>15323.2</v>
      </c>
      <c r="G1809" s="351">
        <v>3831.1</v>
      </c>
      <c r="H1809" s="351">
        <v>0</v>
      </c>
      <c r="I1809" s="894" t="s">
        <v>8414</v>
      </c>
      <c r="J1809" s="894" t="s">
        <v>839</v>
      </c>
      <c r="K1809" s="894" t="s">
        <v>8426</v>
      </c>
      <c r="L1809" s="894" t="s">
        <v>958</v>
      </c>
      <c r="M1809" s="894" t="s">
        <v>8427</v>
      </c>
      <c r="N1809" s="894" t="s">
        <v>8428</v>
      </c>
      <c r="O1809" s="894" t="s">
        <v>8529</v>
      </c>
      <c r="P1809" s="894" t="s">
        <v>8530</v>
      </c>
      <c r="Q1809" s="894" t="s">
        <v>8531</v>
      </c>
      <c r="R1809" s="894" t="s">
        <v>8270</v>
      </c>
      <c r="S1809" s="894" t="s">
        <v>779</v>
      </c>
      <c r="T1809" s="894" t="s">
        <v>780</v>
      </c>
      <c r="U1809" s="894" t="s">
        <v>781</v>
      </c>
      <c r="V1809" s="894" t="s">
        <v>951</v>
      </c>
      <c r="W1809" s="894" t="s">
        <v>8414</v>
      </c>
      <c r="X1809" s="894" t="s">
        <v>8432</v>
      </c>
      <c r="AA1809" s="894" t="s">
        <v>8433</v>
      </c>
    </row>
    <row r="1810" spans="1:27">
      <c r="A1810" s="894" t="s">
        <v>8534</v>
      </c>
      <c r="B1810" s="894" t="s">
        <v>8535</v>
      </c>
      <c r="C1810" s="894" t="s">
        <v>8536</v>
      </c>
      <c r="D1810" s="894" t="s">
        <v>8537</v>
      </c>
      <c r="E1810" s="351">
        <v>131538.46</v>
      </c>
      <c r="F1810" s="351">
        <v>103915.02</v>
      </c>
      <c r="G1810" s="351">
        <v>27623.44</v>
      </c>
      <c r="H1810" s="351">
        <v>0</v>
      </c>
      <c r="I1810" s="894" t="s">
        <v>8538</v>
      </c>
      <c r="J1810" s="894" t="s">
        <v>839</v>
      </c>
      <c r="K1810" s="894" t="s">
        <v>1357</v>
      </c>
      <c r="L1810" s="894" t="s">
        <v>1590</v>
      </c>
      <c r="M1810" s="894" t="s">
        <v>8539</v>
      </c>
      <c r="N1810" s="894" t="s">
        <v>8540</v>
      </c>
      <c r="O1810" s="894" t="s">
        <v>8541</v>
      </c>
      <c r="P1810" s="894" t="s">
        <v>8542</v>
      </c>
      <c r="Q1810" s="894" t="s">
        <v>8543</v>
      </c>
      <c r="R1810" s="894" t="s">
        <v>1200</v>
      </c>
      <c r="S1810" s="894" t="s">
        <v>779</v>
      </c>
      <c r="T1810" s="894" t="s">
        <v>780</v>
      </c>
      <c r="U1810" s="894" t="s">
        <v>781</v>
      </c>
      <c r="V1810" s="894" t="s">
        <v>951</v>
      </c>
      <c r="W1810" s="894" t="s">
        <v>8538</v>
      </c>
      <c r="X1810" s="894" t="s">
        <v>8544</v>
      </c>
      <c r="AA1810" s="894" t="s">
        <v>1359</v>
      </c>
    </row>
    <row r="1811" spans="1:27">
      <c r="A1811" s="894" t="s">
        <v>8545</v>
      </c>
      <c r="B1811" s="894" t="s">
        <v>8546</v>
      </c>
      <c r="C1811" s="894" t="s">
        <v>8547</v>
      </c>
      <c r="D1811" s="894" t="s">
        <v>8548</v>
      </c>
      <c r="E1811" s="351">
        <v>457948.7</v>
      </c>
      <c r="F1811" s="351">
        <v>361779.71</v>
      </c>
      <c r="G1811" s="351">
        <v>96168.99</v>
      </c>
      <c r="H1811" s="351">
        <v>0</v>
      </c>
      <c r="I1811" s="894" t="s">
        <v>8538</v>
      </c>
      <c r="J1811" s="894" t="s">
        <v>839</v>
      </c>
      <c r="K1811" s="894" t="s">
        <v>1357</v>
      </c>
      <c r="L1811" s="894" t="s">
        <v>1590</v>
      </c>
      <c r="M1811" s="894" t="s">
        <v>8539</v>
      </c>
      <c r="N1811" s="894" t="s">
        <v>8540</v>
      </c>
      <c r="O1811" s="894" t="s">
        <v>8549</v>
      </c>
      <c r="P1811" s="894" t="s">
        <v>8550</v>
      </c>
      <c r="Q1811" s="894" t="s">
        <v>8551</v>
      </c>
      <c r="R1811" s="894" t="s">
        <v>1200</v>
      </c>
      <c r="S1811" s="894" t="s">
        <v>779</v>
      </c>
      <c r="T1811" s="894" t="s">
        <v>780</v>
      </c>
      <c r="U1811" s="894" t="s">
        <v>781</v>
      </c>
      <c r="V1811" s="894" t="s">
        <v>951</v>
      </c>
      <c r="W1811" s="894" t="s">
        <v>8538</v>
      </c>
      <c r="X1811" s="894" t="s">
        <v>8544</v>
      </c>
      <c r="AA1811" s="894" t="s">
        <v>1359</v>
      </c>
    </row>
    <row r="1812" spans="1:27">
      <c r="A1812" s="894" t="s">
        <v>8552</v>
      </c>
      <c r="B1812" s="894" t="s">
        <v>8553</v>
      </c>
      <c r="C1812" s="894" t="s">
        <v>8554</v>
      </c>
      <c r="D1812" s="894" t="s">
        <v>8555</v>
      </c>
      <c r="E1812" s="351">
        <v>16666.67</v>
      </c>
      <c r="F1812" s="351">
        <v>13166.93</v>
      </c>
      <c r="G1812" s="351">
        <v>3499.74</v>
      </c>
      <c r="H1812" s="351">
        <v>0</v>
      </c>
      <c r="I1812" s="894" t="s">
        <v>8538</v>
      </c>
      <c r="J1812" s="894" t="s">
        <v>839</v>
      </c>
      <c r="K1812" s="894" t="s">
        <v>1357</v>
      </c>
      <c r="L1812" s="894" t="s">
        <v>1590</v>
      </c>
      <c r="M1812" s="894" t="s">
        <v>1591</v>
      </c>
      <c r="N1812" s="894" t="s">
        <v>8556</v>
      </c>
      <c r="O1812" s="894" t="s">
        <v>6192</v>
      </c>
      <c r="P1812" s="894" t="s">
        <v>6193</v>
      </c>
      <c r="Q1812" s="894" t="s">
        <v>6194</v>
      </c>
      <c r="R1812" s="894" t="s">
        <v>1200</v>
      </c>
      <c r="S1812" s="894" t="s">
        <v>779</v>
      </c>
      <c r="T1812" s="894" t="s">
        <v>780</v>
      </c>
      <c r="U1812" s="894" t="s">
        <v>781</v>
      </c>
      <c r="V1812" s="894" t="s">
        <v>951</v>
      </c>
      <c r="W1812" s="894" t="s">
        <v>8538</v>
      </c>
      <c r="X1812" s="894" t="s">
        <v>5863</v>
      </c>
      <c r="AA1812" s="894" t="s">
        <v>1359</v>
      </c>
    </row>
    <row r="1813" spans="1:27">
      <c r="A1813" s="894" t="s">
        <v>8557</v>
      </c>
      <c r="B1813" s="894" t="s">
        <v>8558</v>
      </c>
      <c r="C1813" s="894" t="s">
        <v>8559</v>
      </c>
      <c r="D1813" s="894" t="s">
        <v>8560</v>
      </c>
      <c r="E1813" s="351">
        <v>4444.44</v>
      </c>
      <c r="F1813" s="351">
        <v>3510.76</v>
      </c>
      <c r="G1813" s="351">
        <v>933.68</v>
      </c>
      <c r="H1813" s="351">
        <v>0</v>
      </c>
      <c r="I1813" s="894" t="s">
        <v>8538</v>
      </c>
      <c r="J1813" s="894" t="s">
        <v>839</v>
      </c>
      <c r="K1813" s="894" t="s">
        <v>1091</v>
      </c>
      <c r="L1813" s="894" t="s">
        <v>874</v>
      </c>
      <c r="M1813" s="894" t="s">
        <v>8561</v>
      </c>
      <c r="N1813" s="894" t="s">
        <v>8562</v>
      </c>
      <c r="O1813" s="894" t="s">
        <v>7022</v>
      </c>
      <c r="P1813" s="894" t="s">
        <v>7023</v>
      </c>
      <c r="Q1813" s="894" t="s">
        <v>7024</v>
      </c>
      <c r="R1813" s="894" t="s">
        <v>1200</v>
      </c>
      <c r="S1813" s="894" t="s">
        <v>779</v>
      </c>
      <c r="T1813" s="894" t="s">
        <v>780</v>
      </c>
      <c r="U1813" s="894" t="s">
        <v>781</v>
      </c>
      <c r="V1813" s="894" t="s">
        <v>951</v>
      </c>
      <c r="W1813" s="894" t="s">
        <v>8538</v>
      </c>
      <c r="X1813" s="894" t="s">
        <v>6805</v>
      </c>
      <c r="AA1813" s="894" t="s">
        <v>1093</v>
      </c>
    </row>
    <row r="1814" spans="1:27">
      <c r="A1814" s="894" t="s">
        <v>8563</v>
      </c>
      <c r="B1814" s="894" t="s">
        <v>8564</v>
      </c>
      <c r="C1814" s="894" t="s">
        <v>8565</v>
      </c>
      <c r="D1814" s="894" t="s">
        <v>8566</v>
      </c>
      <c r="E1814" s="351">
        <v>3846.15</v>
      </c>
      <c r="F1814" s="351">
        <v>3038.34</v>
      </c>
      <c r="G1814" s="351">
        <v>807.81</v>
      </c>
      <c r="H1814" s="351">
        <v>0</v>
      </c>
      <c r="I1814" s="894" t="s">
        <v>8538</v>
      </c>
      <c r="J1814" s="894" t="s">
        <v>839</v>
      </c>
      <c r="K1814" s="894" t="s">
        <v>1091</v>
      </c>
      <c r="L1814" s="894" t="s">
        <v>874</v>
      </c>
      <c r="M1814" s="894" t="s">
        <v>8561</v>
      </c>
      <c r="N1814" s="894" t="s">
        <v>8562</v>
      </c>
      <c r="O1814" s="894" t="s">
        <v>6436</v>
      </c>
      <c r="P1814" s="894" t="s">
        <v>6437</v>
      </c>
      <c r="Q1814" s="894" t="s">
        <v>1173</v>
      </c>
      <c r="R1814" s="894" t="s">
        <v>1200</v>
      </c>
      <c r="S1814" s="894" t="s">
        <v>779</v>
      </c>
      <c r="T1814" s="894" t="s">
        <v>780</v>
      </c>
      <c r="U1814" s="894" t="s">
        <v>781</v>
      </c>
      <c r="V1814" s="894" t="s">
        <v>951</v>
      </c>
      <c r="W1814" s="894" t="s">
        <v>8538</v>
      </c>
      <c r="X1814" s="894" t="s">
        <v>6805</v>
      </c>
      <c r="AA1814" s="894" t="s">
        <v>1093</v>
      </c>
    </row>
    <row r="1815" spans="1:27">
      <c r="A1815" s="894" t="s">
        <v>8567</v>
      </c>
      <c r="B1815" s="894" t="s">
        <v>8568</v>
      </c>
      <c r="C1815" s="894" t="s">
        <v>8569</v>
      </c>
      <c r="D1815" s="894" t="s">
        <v>8570</v>
      </c>
      <c r="E1815" s="351">
        <v>7008.55</v>
      </c>
      <c r="F1815" s="351">
        <v>5537.11</v>
      </c>
      <c r="G1815" s="351">
        <v>1471.44</v>
      </c>
      <c r="H1815" s="351">
        <v>0</v>
      </c>
      <c r="I1815" s="894" t="s">
        <v>8538</v>
      </c>
      <c r="J1815" s="894" t="s">
        <v>839</v>
      </c>
      <c r="K1815" s="894" t="s">
        <v>1091</v>
      </c>
      <c r="L1815" s="894" t="s">
        <v>874</v>
      </c>
      <c r="M1815" s="894" t="s">
        <v>8561</v>
      </c>
      <c r="N1815" s="894" t="s">
        <v>8562</v>
      </c>
      <c r="O1815" s="894" t="s">
        <v>8571</v>
      </c>
      <c r="P1815" s="894" t="s">
        <v>8572</v>
      </c>
      <c r="Q1815" s="894" t="s">
        <v>3500</v>
      </c>
      <c r="R1815" s="894" t="s">
        <v>1200</v>
      </c>
      <c r="S1815" s="894" t="s">
        <v>779</v>
      </c>
      <c r="T1815" s="894" t="s">
        <v>780</v>
      </c>
      <c r="U1815" s="894" t="s">
        <v>781</v>
      </c>
      <c r="V1815" s="894" t="s">
        <v>951</v>
      </c>
      <c r="W1815" s="894" t="s">
        <v>8538</v>
      </c>
      <c r="X1815" s="894" t="s">
        <v>6805</v>
      </c>
      <c r="AA1815" s="894" t="s">
        <v>1093</v>
      </c>
    </row>
    <row r="1816" spans="1:27">
      <c r="A1816" s="894" t="s">
        <v>8573</v>
      </c>
      <c r="B1816" s="894" t="s">
        <v>8574</v>
      </c>
      <c r="C1816" s="894" t="s">
        <v>8575</v>
      </c>
      <c r="D1816" s="894" t="s">
        <v>8570</v>
      </c>
      <c r="E1816" s="351">
        <v>7008.55</v>
      </c>
      <c r="F1816" s="351">
        <v>5537.11</v>
      </c>
      <c r="G1816" s="351">
        <v>1471.44</v>
      </c>
      <c r="H1816" s="351">
        <v>0</v>
      </c>
      <c r="I1816" s="894" t="s">
        <v>8538</v>
      </c>
      <c r="J1816" s="894" t="s">
        <v>839</v>
      </c>
      <c r="K1816" s="894" t="s">
        <v>1091</v>
      </c>
      <c r="L1816" s="894" t="s">
        <v>874</v>
      </c>
      <c r="M1816" s="894" t="s">
        <v>8561</v>
      </c>
      <c r="N1816" s="894" t="s">
        <v>8562</v>
      </c>
      <c r="O1816" s="894" t="s">
        <v>8571</v>
      </c>
      <c r="P1816" s="894" t="s">
        <v>8572</v>
      </c>
      <c r="Q1816" s="894" t="s">
        <v>3500</v>
      </c>
      <c r="R1816" s="894" t="s">
        <v>1200</v>
      </c>
      <c r="S1816" s="894" t="s">
        <v>779</v>
      </c>
      <c r="T1816" s="894" t="s">
        <v>780</v>
      </c>
      <c r="U1816" s="894" t="s">
        <v>781</v>
      </c>
      <c r="V1816" s="894" t="s">
        <v>951</v>
      </c>
      <c r="W1816" s="894" t="s">
        <v>8538</v>
      </c>
      <c r="X1816" s="894" t="s">
        <v>6805</v>
      </c>
      <c r="AA1816" s="894" t="s">
        <v>1093</v>
      </c>
    </row>
    <row r="1817" spans="1:27">
      <c r="A1817" s="894" t="s">
        <v>8576</v>
      </c>
      <c r="B1817" s="894" t="s">
        <v>8577</v>
      </c>
      <c r="C1817" s="894" t="s">
        <v>8578</v>
      </c>
      <c r="D1817" s="894" t="s">
        <v>8579</v>
      </c>
      <c r="E1817" s="351">
        <v>24529.91</v>
      </c>
      <c r="F1817" s="351">
        <v>19378.7</v>
      </c>
      <c r="G1817" s="351">
        <v>5151.21</v>
      </c>
      <c r="H1817" s="351">
        <v>0</v>
      </c>
      <c r="I1817" s="894" t="s">
        <v>8538</v>
      </c>
      <c r="J1817" s="894" t="s">
        <v>839</v>
      </c>
      <c r="K1817" s="894" t="s">
        <v>1091</v>
      </c>
      <c r="L1817" s="894" t="s">
        <v>874</v>
      </c>
      <c r="M1817" s="894" t="s">
        <v>8561</v>
      </c>
      <c r="N1817" s="894" t="s">
        <v>8562</v>
      </c>
      <c r="O1817" s="894" t="s">
        <v>8580</v>
      </c>
      <c r="P1817" s="894" t="s">
        <v>8581</v>
      </c>
      <c r="Q1817" s="894" t="s">
        <v>8582</v>
      </c>
      <c r="R1817" s="894" t="s">
        <v>1200</v>
      </c>
      <c r="S1817" s="894" t="s">
        <v>779</v>
      </c>
      <c r="T1817" s="894" t="s">
        <v>780</v>
      </c>
      <c r="U1817" s="894" t="s">
        <v>781</v>
      </c>
      <c r="V1817" s="894" t="s">
        <v>951</v>
      </c>
      <c r="W1817" s="894" t="s">
        <v>8538</v>
      </c>
      <c r="X1817" s="894" t="s">
        <v>6805</v>
      </c>
      <c r="AA1817" s="894" t="s">
        <v>1093</v>
      </c>
    </row>
    <row r="1818" spans="1:27">
      <c r="A1818" s="894" t="s">
        <v>8583</v>
      </c>
      <c r="B1818" s="894" t="s">
        <v>8584</v>
      </c>
      <c r="C1818" s="894" t="s">
        <v>8585</v>
      </c>
      <c r="D1818" s="894" t="s">
        <v>8586</v>
      </c>
      <c r="E1818" s="351">
        <v>832577.96</v>
      </c>
      <c r="F1818" s="351">
        <v>657736.62</v>
      </c>
      <c r="G1818" s="351">
        <v>174841.34</v>
      </c>
      <c r="H1818" s="351">
        <v>0</v>
      </c>
      <c r="I1818" s="894" t="s">
        <v>8538</v>
      </c>
      <c r="J1818" s="894" t="s">
        <v>839</v>
      </c>
      <c r="K1818" s="894" t="s">
        <v>1091</v>
      </c>
      <c r="L1818" s="894" t="s">
        <v>874</v>
      </c>
      <c r="M1818" s="894" t="s">
        <v>8587</v>
      </c>
      <c r="N1818" s="894" t="s">
        <v>8562</v>
      </c>
      <c r="O1818" s="894" t="s">
        <v>8588</v>
      </c>
      <c r="P1818" s="894" t="s">
        <v>8589</v>
      </c>
      <c r="Q1818" s="894" t="s">
        <v>8590</v>
      </c>
      <c r="R1818" s="894" t="s">
        <v>1200</v>
      </c>
      <c r="S1818" s="894" t="s">
        <v>779</v>
      </c>
      <c r="T1818" s="894" t="s">
        <v>780</v>
      </c>
      <c r="U1818" s="894" t="s">
        <v>781</v>
      </c>
      <c r="V1818" s="894" t="s">
        <v>951</v>
      </c>
      <c r="W1818" s="894" t="s">
        <v>8538</v>
      </c>
      <c r="X1818" s="894" t="s">
        <v>6805</v>
      </c>
      <c r="AA1818" s="894" t="s">
        <v>1093</v>
      </c>
    </row>
    <row r="1819" spans="1:27">
      <c r="A1819" s="894" t="s">
        <v>8591</v>
      </c>
      <c r="B1819" s="894" t="s">
        <v>8592</v>
      </c>
      <c r="C1819" s="894" t="s">
        <v>8593</v>
      </c>
      <c r="D1819" s="894" t="s">
        <v>8594</v>
      </c>
      <c r="E1819" s="351">
        <v>521647.03</v>
      </c>
      <c r="F1819" s="351">
        <v>412101.13</v>
      </c>
      <c r="G1819" s="351">
        <v>109545.9</v>
      </c>
      <c r="H1819" s="351">
        <v>0</v>
      </c>
      <c r="I1819" s="894" t="s">
        <v>8538</v>
      </c>
      <c r="J1819" s="894" t="s">
        <v>839</v>
      </c>
      <c r="K1819" s="894" t="s">
        <v>1091</v>
      </c>
      <c r="L1819" s="894" t="s">
        <v>874</v>
      </c>
      <c r="M1819" s="894" t="s">
        <v>8595</v>
      </c>
      <c r="N1819" s="894" t="s">
        <v>8562</v>
      </c>
      <c r="O1819" s="894" t="s">
        <v>8596</v>
      </c>
      <c r="P1819" s="894" t="s">
        <v>8597</v>
      </c>
      <c r="Q1819" s="894" t="s">
        <v>8598</v>
      </c>
      <c r="R1819" s="894" t="s">
        <v>1200</v>
      </c>
      <c r="S1819" s="894" t="s">
        <v>779</v>
      </c>
      <c r="T1819" s="894" t="s">
        <v>780</v>
      </c>
      <c r="U1819" s="894" t="s">
        <v>781</v>
      </c>
      <c r="V1819" s="894" t="s">
        <v>951</v>
      </c>
      <c r="W1819" s="894" t="s">
        <v>8538</v>
      </c>
      <c r="X1819" s="894" t="s">
        <v>6805</v>
      </c>
      <c r="AA1819" s="894" t="s">
        <v>1093</v>
      </c>
    </row>
    <row r="1820" spans="1:27">
      <c r="A1820" s="894" t="s">
        <v>8599</v>
      </c>
      <c r="B1820" s="894" t="s">
        <v>8600</v>
      </c>
      <c r="C1820" s="894" t="s">
        <v>8601</v>
      </c>
      <c r="D1820" s="894" t="s">
        <v>8602</v>
      </c>
      <c r="E1820" s="351">
        <v>57948.72</v>
      </c>
      <c r="F1820" s="351">
        <v>45779.71</v>
      </c>
      <c r="G1820" s="351">
        <v>12169.01</v>
      </c>
      <c r="H1820" s="351">
        <v>0</v>
      </c>
      <c r="I1820" s="894" t="s">
        <v>8538</v>
      </c>
      <c r="J1820" s="894" t="s">
        <v>839</v>
      </c>
      <c r="K1820" s="894" t="s">
        <v>1091</v>
      </c>
      <c r="L1820" s="894" t="s">
        <v>874</v>
      </c>
      <c r="M1820" s="894" t="s">
        <v>8561</v>
      </c>
      <c r="N1820" s="894" t="s">
        <v>8562</v>
      </c>
      <c r="O1820" s="894" t="s">
        <v>8603</v>
      </c>
      <c r="P1820" s="894" t="s">
        <v>8604</v>
      </c>
      <c r="Q1820" s="894" t="s">
        <v>8605</v>
      </c>
      <c r="R1820" s="894" t="s">
        <v>1200</v>
      </c>
      <c r="S1820" s="894" t="s">
        <v>779</v>
      </c>
      <c r="T1820" s="894" t="s">
        <v>780</v>
      </c>
      <c r="U1820" s="894" t="s">
        <v>781</v>
      </c>
      <c r="V1820" s="894" t="s">
        <v>951</v>
      </c>
      <c r="W1820" s="894" t="s">
        <v>8538</v>
      </c>
      <c r="X1820" s="894" t="s">
        <v>6805</v>
      </c>
      <c r="AA1820" s="894" t="s">
        <v>1093</v>
      </c>
    </row>
    <row r="1821" spans="1:27">
      <c r="A1821" s="894" t="s">
        <v>8606</v>
      </c>
      <c r="B1821" s="894" t="s">
        <v>8607</v>
      </c>
      <c r="C1821" s="894" t="s">
        <v>8608</v>
      </c>
      <c r="D1821" s="894" t="s">
        <v>8609</v>
      </c>
      <c r="E1821" s="351">
        <v>309725.11</v>
      </c>
      <c r="F1821" s="351">
        <v>244682.75</v>
      </c>
      <c r="G1821" s="351">
        <v>65042.36</v>
      </c>
      <c r="H1821" s="351">
        <v>0</v>
      </c>
      <c r="I1821" s="894" t="s">
        <v>8538</v>
      </c>
      <c r="J1821" s="894" t="s">
        <v>839</v>
      </c>
      <c r="K1821" s="894" t="s">
        <v>1091</v>
      </c>
      <c r="L1821" s="894" t="s">
        <v>874</v>
      </c>
      <c r="M1821" s="894" t="s">
        <v>8610</v>
      </c>
      <c r="N1821" s="894" t="s">
        <v>8562</v>
      </c>
      <c r="O1821" s="894" t="s">
        <v>8611</v>
      </c>
      <c r="P1821" s="894" t="s">
        <v>8612</v>
      </c>
      <c r="Q1821" s="894" t="s">
        <v>8613</v>
      </c>
      <c r="R1821" s="894" t="s">
        <v>1200</v>
      </c>
      <c r="S1821" s="894" t="s">
        <v>779</v>
      </c>
      <c r="T1821" s="894" t="s">
        <v>780</v>
      </c>
      <c r="U1821" s="894" t="s">
        <v>781</v>
      </c>
      <c r="V1821" s="894" t="s">
        <v>951</v>
      </c>
      <c r="W1821" s="894" t="s">
        <v>8538</v>
      </c>
      <c r="X1821" s="894" t="s">
        <v>6805</v>
      </c>
      <c r="AA1821" s="894" t="s">
        <v>1093</v>
      </c>
    </row>
    <row r="1822" spans="1:27">
      <c r="A1822" s="894" t="s">
        <v>8614</v>
      </c>
      <c r="B1822" s="894" t="s">
        <v>8615</v>
      </c>
      <c r="C1822" s="894" t="s">
        <v>8616</v>
      </c>
      <c r="D1822" s="894" t="s">
        <v>8617</v>
      </c>
      <c r="E1822" s="351">
        <v>15982.91</v>
      </c>
      <c r="F1822" s="351">
        <v>12626.57</v>
      </c>
      <c r="G1822" s="351">
        <v>3356.34</v>
      </c>
      <c r="H1822" s="351">
        <v>0</v>
      </c>
      <c r="I1822" s="894" t="s">
        <v>8538</v>
      </c>
      <c r="J1822" s="894" t="s">
        <v>839</v>
      </c>
      <c r="K1822" s="894" t="s">
        <v>1091</v>
      </c>
      <c r="L1822" s="894" t="s">
        <v>874</v>
      </c>
      <c r="M1822" s="894" t="s">
        <v>8561</v>
      </c>
      <c r="N1822" s="894" t="s">
        <v>8562</v>
      </c>
      <c r="O1822" s="894" t="s">
        <v>8618</v>
      </c>
      <c r="P1822" s="894" t="s">
        <v>8619</v>
      </c>
      <c r="Q1822" s="894" t="s">
        <v>8620</v>
      </c>
      <c r="R1822" s="894" t="s">
        <v>1200</v>
      </c>
      <c r="S1822" s="894" t="s">
        <v>779</v>
      </c>
      <c r="T1822" s="894" t="s">
        <v>780</v>
      </c>
      <c r="U1822" s="894" t="s">
        <v>781</v>
      </c>
      <c r="V1822" s="894" t="s">
        <v>951</v>
      </c>
      <c r="W1822" s="894" t="s">
        <v>8538</v>
      </c>
      <c r="X1822" s="894" t="s">
        <v>6805</v>
      </c>
      <c r="AA1822" s="894" t="s">
        <v>1093</v>
      </c>
    </row>
    <row r="1823" spans="1:27">
      <c r="A1823" s="894" t="s">
        <v>8621</v>
      </c>
      <c r="B1823" s="894" t="s">
        <v>8622</v>
      </c>
      <c r="C1823" s="894" t="s">
        <v>8623</v>
      </c>
      <c r="D1823" s="894" t="s">
        <v>8624</v>
      </c>
      <c r="E1823" s="351">
        <v>10683.76</v>
      </c>
      <c r="F1823" s="351">
        <v>8440.36</v>
      </c>
      <c r="G1823" s="351">
        <v>2243.4</v>
      </c>
      <c r="H1823" s="351">
        <v>0</v>
      </c>
      <c r="I1823" s="894" t="s">
        <v>8538</v>
      </c>
      <c r="J1823" s="894" t="s">
        <v>839</v>
      </c>
      <c r="K1823" s="894" t="s">
        <v>1091</v>
      </c>
      <c r="L1823" s="894" t="s">
        <v>874</v>
      </c>
      <c r="M1823" s="894" t="s">
        <v>8561</v>
      </c>
      <c r="N1823" s="894" t="s">
        <v>8562</v>
      </c>
      <c r="O1823" s="894" t="s">
        <v>6161</v>
      </c>
      <c r="P1823" s="894" t="s">
        <v>6162</v>
      </c>
      <c r="Q1823" s="894" t="s">
        <v>1413</v>
      </c>
      <c r="R1823" s="894" t="s">
        <v>1200</v>
      </c>
      <c r="S1823" s="894" t="s">
        <v>779</v>
      </c>
      <c r="T1823" s="894" t="s">
        <v>780</v>
      </c>
      <c r="U1823" s="894" t="s">
        <v>781</v>
      </c>
      <c r="V1823" s="894" t="s">
        <v>951</v>
      </c>
      <c r="W1823" s="894" t="s">
        <v>8538</v>
      </c>
      <c r="X1823" s="894" t="s">
        <v>6805</v>
      </c>
      <c r="AA1823" s="894" t="s">
        <v>1093</v>
      </c>
    </row>
    <row r="1824" spans="1:27">
      <c r="A1824" s="894" t="s">
        <v>8625</v>
      </c>
      <c r="B1824" s="894" t="s">
        <v>8626</v>
      </c>
      <c r="C1824" s="894" t="s">
        <v>8627</v>
      </c>
      <c r="D1824" s="894" t="s">
        <v>8628</v>
      </c>
      <c r="E1824" s="351">
        <v>22991.45</v>
      </c>
      <c r="F1824" s="351">
        <v>18162.89</v>
      </c>
      <c r="G1824" s="351">
        <v>4828.56</v>
      </c>
      <c r="H1824" s="351">
        <v>0</v>
      </c>
      <c r="I1824" s="894" t="s">
        <v>8538</v>
      </c>
      <c r="J1824" s="894" t="s">
        <v>839</v>
      </c>
      <c r="K1824" s="894" t="s">
        <v>1091</v>
      </c>
      <c r="L1824" s="894" t="s">
        <v>874</v>
      </c>
      <c r="M1824" s="894" t="s">
        <v>8561</v>
      </c>
      <c r="N1824" s="894" t="s">
        <v>8562</v>
      </c>
      <c r="O1824" s="894" t="s">
        <v>8629</v>
      </c>
      <c r="P1824" s="894" t="s">
        <v>8630</v>
      </c>
      <c r="Q1824" s="894" t="s">
        <v>8631</v>
      </c>
      <c r="R1824" s="894" t="s">
        <v>1200</v>
      </c>
      <c r="S1824" s="894" t="s">
        <v>779</v>
      </c>
      <c r="T1824" s="894" t="s">
        <v>780</v>
      </c>
      <c r="U1824" s="894" t="s">
        <v>781</v>
      </c>
      <c r="V1824" s="894" t="s">
        <v>951</v>
      </c>
      <c r="W1824" s="894" t="s">
        <v>8538</v>
      </c>
      <c r="X1824" s="894" t="s">
        <v>6805</v>
      </c>
      <c r="AA1824" s="894" t="s">
        <v>1093</v>
      </c>
    </row>
    <row r="1825" spans="1:27">
      <c r="A1825" s="894" t="s">
        <v>8632</v>
      </c>
      <c r="B1825" s="894" t="s">
        <v>8633</v>
      </c>
      <c r="C1825" s="894" t="s">
        <v>8634</v>
      </c>
      <c r="D1825" s="894" t="s">
        <v>8635</v>
      </c>
      <c r="E1825" s="351">
        <v>847642.64</v>
      </c>
      <c r="F1825" s="351">
        <v>669637.97</v>
      </c>
      <c r="G1825" s="351">
        <v>178004.67</v>
      </c>
      <c r="H1825" s="351">
        <v>0</v>
      </c>
      <c r="I1825" s="894" t="s">
        <v>8538</v>
      </c>
      <c r="J1825" s="894" t="s">
        <v>839</v>
      </c>
      <c r="K1825" s="894" t="s">
        <v>1091</v>
      </c>
      <c r="L1825" s="894" t="s">
        <v>874</v>
      </c>
      <c r="M1825" s="894" t="s">
        <v>8636</v>
      </c>
      <c r="N1825" s="894" t="s">
        <v>8562</v>
      </c>
      <c r="O1825" s="894" t="s">
        <v>8637</v>
      </c>
      <c r="P1825" s="894" t="s">
        <v>8638</v>
      </c>
      <c r="Q1825" s="894" t="s">
        <v>8639</v>
      </c>
      <c r="R1825" s="894" t="s">
        <v>1200</v>
      </c>
      <c r="S1825" s="894" t="s">
        <v>779</v>
      </c>
      <c r="T1825" s="894" t="s">
        <v>780</v>
      </c>
      <c r="U1825" s="894" t="s">
        <v>781</v>
      </c>
      <c r="V1825" s="894" t="s">
        <v>951</v>
      </c>
      <c r="W1825" s="894" t="s">
        <v>8538</v>
      </c>
      <c r="X1825" s="894" t="s">
        <v>6805</v>
      </c>
      <c r="AA1825" s="894" t="s">
        <v>1093</v>
      </c>
    </row>
    <row r="1826" spans="1:27">
      <c r="A1826" s="894" t="s">
        <v>8640</v>
      </c>
      <c r="B1826" s="894" t="s">
        <v>8641</v>
      </c>
      <c r="C1826" s="894" t="s">
        <v>8634</v>
      </c>
      <c r="D1826" s="894" t="s">
        <v>8642</v>
      </c>
      <c r="E1826" s="351">
        <v>847642.64</v>
      </c>
      <c r="F1826" s="351">
        <v>669637.97</v>
      </c>
      <c r="G1826" s="351">
        <v>178004.67</v>
      </c>
      <c r="H1826" s="351">
        <v>0</v>
      </c>
      <c r="I1826" s="894" t="s">
        <v>8538</v>
      </c>
      <c r="J1826" s="894" t="s">
        <v>839</v>
      </c>
      <c r="K1826" s="894" t="s">
        <v>1091</v>
      </c>
      <c r="L1826" s="894" t="s">
        <v>874</v>
      </c>
      <c r="M1826" s="894" t="s">
        <v>8636</v>
      </c>
      <c r="N1826" s="894" t="s">
        <v>8562</v>
      </c>
      <c r="O1826" s="894" t="s">
        <v>8637</v>
      </c>
      <c r="P1826" s="894" t="s">
        <v>8638</v>
      </c>
      <c r="Q1826" s="894" t="s">
        <v>8639</v>
      </c>
      <c r="R1826" s="894" t="s">
        <v>1200</v>
      </c>
      <c r="S1826" s="894" t="s">
        <v>779</v>
      </c>
      <c r="T1826" s="894" t="s">
        <v>780</v>
      </c>
      <c r="U1826" s="894" t="s">
        <v>781</v>
      </c>
      <c r="V1826" s="894" t="s">
        <v>951</v>
      </c>
      <c r="W1826" s="894" t="s">
        <v>8538</v>
      </c>
      <c r="X1826" s="894" t="s">
        <v>6805</v>
      </c>
      <c r="AA1826" s="894" t="s">
        <v>1093</v>
      </c>
    </row>
    <row r="1827" spans="1:27">
      <c r="A1827" s="894" t="s">
        <v>8643</v>
      </c>
      <c r="B1827" s="894" t="s">
        <v>8644</v>
      </c>
      <c r="C1827" s="894" t="s">
        <v>8645</v>
      </c>
      <c r="D1827" s="894" t="s">
        <v>8646</v>
      </c>
      <c r="E1827" s="351">
        <v>238595.52</v>
      </c>
      <c r="F1827" s="351">
        <v>188490.84</v>
      </c>
      <c r="G1827" s="351">
        <v>50104.68</v>
      </c>
      <c r="H1827" s="351">
        <v>0</v>
      </c>
      <c r="I1827" s="894" t="s">
        <v>8538</v>
      </c>
      <c r="J1827" s="894" t="s">
        <v>839</v>
      </c>
      <c r="K1827" s="894" t="s">
        <v>1091</v>
      </c>
      <c r="L1827" s="894" t="s">
        <v>874</v>
      </c>
      <c r="M1827" s="894" t="s">
        <v>8647</v>
      </c>
      <c r="N1827" s="894" t="s">
        <v>8562</v>
      </c>
      <c r="O1827" s="894" t="s">
        <v>8648</v>
      </c>
      <c r="P1827" s="894" t="s">
        <v>8649</v>
      </c>
      <c r="Q1827" s="894" t="s">
        <v>8650</v>
      </c>
      <c r="R1827" s="894" t="s">
        <v>1200</v>
      </c>
      <c r="S1827" s="894" t="s">
        <v>779</v>
      </c>
      <c r="T1827" s="894" t="s">
        <v>780</v>
      </c>
      <c r="U1827" s="894" t="s">
        <v>781</v>
      </c>
      <c r="V1827" s="894" t="s">
        <v>951</v>
      </c>
      <c r="W1827" s="894" t="s">
        <v>8538</v>
      </c>
      <c r="X1827" s="894" t="s">
        <v>6805</v>
      </c>
      <c r="AA1827" s="894" t="s">
        <v>1093</v>
      </c>
    </row>
    <row r="1828" spans="1:27">
      <c r="A1828" s="894" t="s">
        <v>8651</v>
      </c>
      <c r="B1828" s="894" t="s">
        <v>8652</v>
      </c>
      <c r="C1828" s="894" t="s">
        <v>8653</v>
      </c>
      <c r="D1828" s="894" t="s">
        <v>8654</v>
      </c>
      <c r="E1828" s="351">
        <v>18290.6</v>
      </c>
      <c r="F1828" s="351">
        <v>14449.89</v>
      </c>
      <c r="G1828" s="351">
        <v>3840.71</v>
      </c>
      <c r="H1828" s="351">
        <v>0</v>
      </c>
      <c r="I1828" s="894" t="s">
        <v>8538</v>
      </c>
      <c r="J1828" s="894" t="s">
        <v>839</v>
      </c>
      <c r="K1828" s="894" t="s">
        <v>1091</v>
      </c>
      <c r="L1828" s="894" t="s">
        <v>874</v>
      </c>
      <c r="M1828" s="894" t="s">
        <v>8561</v>
      </c>
      <c r="N1828" s="894" t="s">
        <v>8562</v>
      </c>
      <c r="O1828" s="894" t="s">
        <v>1768</v>
      </c>
      <c r="P1828" s="894" t="s">
        <v>8655</v>
      </c>
      <c r="Q1828" s="894" t="s">
        <v>8656</v>
      </c>
      <c r="R1828" s="894" t="s">
        <v>1200</v>
      </c>
      <c r="S1828" s="894" t="s">
        <v>779</v>
      </c>
      <c r="T1828" s="894" t="s">
        <v>780</v>
      </c>
      <c r="U1828" s="894" t="s">
        <v>781</v>
      </c>
      <c r="V1828" s="894" t="s">
        <v>951</v>
      </c>
      <c r="W1828" s="894" t="s">
        <v>8538</v>
      </c>
      <c r="X1828" s="894" t="s">
        <v>6805</v>
      </c>
      <c r="AA1828" s="894" t="s">
        <v>1093</v>
      </c>
    </row>
    <row r="1829" spans="1:27">
      <c r="A1829" s="894" t="s">
        <v>8657</v>
      </c>
      <c r="B1829" s="894" t="s">
        <v>8658</v>
      </c>
      <c r="C1829" s="894" t="s">
        <v>8653</v>
      </c>
      <c r="D1829" s="894" t="s">
        <v>8654</v>
      </c>
      <c r="E1829" s="351">
        <v>18290.6</v>
      </c>
      <c r="F1829" s="351">
        <v>14449.89</v>
      </c>
      <c r="G1829" s="351">
        <v>3840.71</v>
      </c>
      <c r="H1829" s="351">
        <v>0</v>
      </c>
      <c r="I1829" s="894" t="s">
        <v>8538</v>
      </c>
      <c r="J1829" s="894" t="s">
        <v>839</v>
      </c>
      <c r="K1829" s="894" t="s">
        <v>1091</v>
      </c>
      <c r="L1829" s="894" t="s">
        <v>874</v>
      </c>
      <c r="M1829" s="894" t="s">
        <v>8561</v>
      </c>
      <c r="N1829" s="894" t="s">
        <v>8562</v>
      </c>
      <c r="O1829" s="894" t="s">
        <v>1768</v>
      </c>
      <c r="P1829" s="894" t="s">
        <v>8655</v>
      </c>
      <c r="Q1829" s="894" t="s">
        <v>8656</v>
      </c>
      <c r="R1829" s="894" t="s">
        <v>1200</v>
      </c>
      <c r="S1829" s="894" t="s">
        <v>779</v>
      </c>
      <c r="T1829" s="894" t="s">
        <v>780</v>
      </c>
      <c r="U1829" s="894" t="s">
        <v>781</v>
      </c>
      <c r="V1829" s="894" t="s">
        <v>951</v>
      </c>
      <c r="W1829" s="894" t="s">
        <v>8538</v>
      </c>
      <c r="X1829" s="894" t="s">
        <v>6805</v>
      </c>
      <c r="AA1829" s="894" t="s">
        <v>1093</v>
      </c>
    </row>
    <row r="1830" spans="1:27">
      <c r="A1830" s="894" t="s">
        <v>8659</v>
      </c>
      <c r="B1830" s="894" t="s">
        <v>8660</v>
      </c>
      <c r="C1830" s="894" t="s">
        <v>8661</v>
      </c>
      <c r="D1830" s="894" t="s">
        <v>8662</v>
      </c>
      <c r="E1830" s="351">
        <v>16752.14</v>
      </c>
      <c r="F1830" s="351">
        <v>13234.08</v>
      </c>
      <c r="G1830" s="351">
        <v>3518.06</v>
      </c>
      <c r="H1830" s="351">
        <v>0</v>
      </c>
      <c r="I1830" s="894" t="s">
        <v>8538</v>
      </c>
      <c r="J1830" s="894" t="s">
        <v>839</v>
      </c>
      <c r="K1830" s="894" t="s">
        <v>1091</v>
      </c>
      <c r="L1830" s="894" t="s">
        <v>874</v>
      </c>
      <c r="M1830" s="894" t="s">
        <v>8561</v>
      </c>
      <c r="N1830" s="894" t="s">
        <v>8562</v>
      </c>
      <c r="O1830" s="894" t="s">
        <v>1568</v>
      </c>
      <c r="P1830" s="894" t="s">
        <v>8663</v>
      </c>
      <c r="Q1830" s="894" t="s">
        <v>8664</v>
      </c>
      <c r="R1830" s="894" t="s">
        <v>1200</v>
      </c>
      <c r="S1830" s="894" t="s">
        <v>779</v>
      </c>
      <c r="T1830" s="894" t="s">
        <v>780</v>
      </c>
      <c r="U1830" s="894" t="s">
        <v>781</v>
      </c>
      <c r="V1830" s="894" t="s">
        <v>951</v>
      </c>
      <c r="W1830" s="894" t="s">
        <v>8538</v>
      </c>
      <c r="X1830" s="894" t="s">
        <v>6805</v>
      </c>
      <c r="AA1830" s="894" t="s">
        <v>1093</v>
      </c>
    </row>
    <row r="1831" spans="1:27">
      <c r="A1831" s="894" t="s">
        <v>8665</v>
      </c>
      <c r="B1831" s="894" t="s">
        <v>8666</v>
      </c>
      <c r="C1831" s="894" t="s">
        <v>8661</v>
      </c>
      <c r="D1831" s="894" t="s">
        <v>8662</v>
      </c>
      <c r="E1831" s="351">
        <v>16752.14</v>
      </c>
      <c r="F1831" s="351">
        <v>13234.08</v>
      </c>
      <c r="G1831" s="351">
        <v>3518.06</v>
      </c>
      <c r="H1831" s="351">
        <v>0</v>
      </c>
      <c r="I1831" s="894" t="s">
        <v>8538</v>
      </c>
      <c r="J1831" s="894" t="s">
        <v>839</v>
      </c>
      <c r="K1831" s="894" t="s">
        <v>1091</v>
      </c>
      <c r="L1831" s="894" t="s">
        <v>874</v>
      </c>
      <c r="M1831" s="894" t="s">
        <v>8561</v>
      </c>
      <c r="N1831" s="894" t="s">
        <v>8562</v>
      </c>
      <c r="O1831" s="894" t="s">
        <v>1568</v>
      </c>
      <c r="P1831" s="894" t="s">
        <v>8663</v>
      </c>
      <c r="Q1831" s="894" t="s">
        <v>8664</v>
      </c>
      <c r="R1831" s="894" t="s">
        <v>1200</v>
      </c>
      <c r="S1831" s="894" t="s">
        <v>779</v>
      </c>
      <c r="T1831" s="894" t="s">
        <v>780</v>
      </c>
      <c r="U1831" s="894" t="s">
        <v>781</v>
      </c>
      <c r="V1831" s="894" t="s">
        <v>951</v>
      </c>
      <c r="W1831" s="894" t="s">
        <v>8538</v>
      </c>
      <c r="X1831" s="894" t="s">
        <v>6805</v>
      </c>
      <c r="AA1831" s="894" t="s">
        <v>1093</v>
      </c>
    </row>
    <row r="1832" spans="1:27">
      <c r="A1832" s="894" t="s">
        <v>8667</v>
      </c>
      <c r="B1832" s="894" t="s">
        <v>8668</v>
      </c>
      <c r="C1832" s="894" t="s">
        <v>8669</v>
      </c>
      <c r="D1832" s="894" t="s">
        <v>8670</v>
      </c>
      <c r="E1832" s="351">
        <v>12307.69</v>
      </c>
      <c r="F1832" s="351">
        <v>9723.32</v>
      </c>
      <c r="G1832" s="351">
        <v>2584.37</v>
      </c>
      <c r="H1832" s="351">
        <v>0</v>
      </c>
      <c r="I1832" s="894" t="s">
        <v>8538</v>
      </c>
      <c r="J1832" s="894" t="s">
        <v>839</v>
      </c>
      <c r="K1832" s="894" t="s">
        <v>1091</v>
      </c>
      <c r="L1832" s="894" t="s">
        <v>874</v>
      </c>
      <c r="M1832" s="894" t="s">
        <v>8561</v>
      </c>
      <c r="N1832" s="894" t="s">
        <v>8562</v>
      </c>
      <c r="O1832" s="894" t="s">
        <v>1680</v>
      </c>
      <c r="P1832" s="894" t="s">
        <v>8671</v>
      </c>
      <c r="Q1832" s="894" t="s">
        <v>8672</v>
      </c>
      <c r="R1832" s="894" t="s">
        <v>1200</v>
      </c>
      <c r="S1832" s="894" t="s">
        <v>779</v>
      </c>
      <c r="T1832" s="894" t="s">
        <v>780</v>
      </c>
      <c r="U1832" s="894" t="s">
        <v>781</v>
      </c>
      <c r="V1832" s="894" t="s">
        <v>951</v>
      </c>
      <c r="W1832" s="894" t="s">
        <v>8538</v>
      </c>
      <c r="X1832" s="894" t="s">
        <v>6805</v>
      </c>
      <c r="AA1832" s="894" t="s">
        <v>1093</v>
      </c>
    </row>
    <row r="1833" spans="1:27">
      <c r="A1833" s="894" t="s">
        <v>8673</v>
      </c>
      <c r="B1833" s="894" t="s">
        <v>8674</v>
      </c>
      <c r="C1833" s="894" t="s">
        <v>8669</v>
      </c>
      <c r="D1833" s="894" t="s">
        <v>8670</v>
      </c>
      <c r="E1833" s="351">
        <v>12307.69</v>
      </c>
      <c r="F1833" s="351">
        <v>9723.32</v>
      </c>
      <c r="G1833" s="351">
        <v>2584.37</v>
      </c>
      <c r="H1833" s="351">
        <v>0</v>
      </c>
      <c r="I1833" s="894" t="s">
        <v>8538</v>
      </c>
      <c r="J1833" s="894" t="s">
        <v>839</v>
      </c>
      <c r="K1833" s="894" t="s">
        <v>1091</v>
      </c>
      <c r="L1833" s="894" t="s">
        <v>874</v>
      </c>
      <c r="M1833" s="894" t="s">
        <v>8561</v>
      </c>
      <c r="N1833" s="894" t="s">
        <v>8562</v>
      </c>
      <c r="O1833" s="894" t="s">
        <v>1680</v>
      </c>
      <c r="P1833" s="894" t="s">
        <v>8671</v>
      </c>
      <c r="Q1833" s="894" t="s">
        <v>8672</v>
      </c>
      <c r="R1833" s="894" t="s">
        <v>1200</v>
      </c>
      <c r="S1833" s="894" t="s">
        <v>779</v>
      </c>
      <c r="T1833" s="894" t="s">
        <v>780</v>
      </c>
      <c r="U1833" s="894" t="s">
        <v>781</v>
      </c>
      <c r="V1833" s="894" t="s">
        <v>951</v>
      </c>
      <c r="W1833" s="894" t="s">
        <v>8538</v>
      </c>
      <c r="X1833" s="894" t="s">
        <v>6805</v>
      </c>
      <c r="AA1833" s="894" t="s">
        <v>1093</v>
      </c>
    </row>
    <row r="1834" spans="1:27">
      <c r="A1834" s="894" t="s">
        <v>8675</v>
      </c>
      <c r="B1834" s="894" t="s">
        <v>8676</v>
      </c>
      <c r="C1834" s="894" t="s">
        <v>8677</v>
      </c>
      <c r="D1834" s="894" t="s">
        <v>8678</v>
      </c>
      <c r="E1834" s="351">
        <v>14273.5</v>
      </c>
      <c r="F1834" s="351">
        <v>11276.46</v>
      </c>
      <c r="G1834" s="351">
        <v>2997.04</v>
      </c>
      <c r="H1834" s="351">
        <v>0</v>
      </c>
      <c r="I1834" s="894" t="s">
        <v>8538</v>
      </c>
      <c r="J1834" s="894" t="s">
        <v>839</v>
      </c>
      <c r="K1834" s="894" t="s">
        <v>1091</v>
      </c>
      <c r="L1834" s="894" t="s">
        <v>874</v>
      </c>
      <c r="M1834" s="894" t="s">
        <v>8561</v>
      </c>
      <c r="N1834" s="894" t="s">
        <v>8562</v>
      </c>
      <c r="O1834" s="894" t="s">
        <v>8679</v>
      </c>
      <c r="P1834" s="894" t="s">
        <v>8680</v>
      </c>
      <c r="Q1834" s="894" t="s">
        <v>8681</v>
      </c>
      <c r="R1834" s="894" t="s">
        <v>1200</v>
      </c>
      <c r="S1834" s="894" t="s">
        <v>779</v>
      </c>
      <c r="T1834" s="894" t="s">
        <v>780</v>
      </c>
      <c r="U1834" s="894" t="s">
        <v>781</v>
      </c>
      <c r="V1834" s="894" t="s">
        <v>951</v>
      </c>
      <c r="W1834" s="894" t="s">
        <v>8538</v>
      </c>
      <c r="X1834" s="894" t="s">
        <v>6805</v>
      </c>
      <c r="AA1834" s="894" t="s">
        <v>1093</v>
      </c>
    </row>
    <row r="1835" spans="1:27">
      <c r="A1835" s="894" t="s">
        <v>8682</v>
      </c>
      <c r="B1835" s="894" t="s">
        <v>8683</v>
      </c>
      <c r="C1835" s="894" t="s">
        <v>8677</v>
      </c>
      <c r="D1835" s="894" t="s">
        <v>8678</v>
      </c>
      <c r="E1835" s="351">
        <v>14273.5</v>
      </c>
      <c r="F1835" s="351">
        <v>11276.46</v>
      </c>
      <c r="G1835" s="351">
        <v>2997.04</v>
      </c>
      <c r="H1835" s="351">
        <v>0</v>
      </c>
      <c r="I1835" s="894" t="s">
        <v>8538</v>
      </c>
      <c r="J1835" s="894" t="s">
        <v>839</v>
      </c>
      <c r="K1835" s="894" t="s">
        <v>1091</v>
      </c>
      <c r="L1835" s="894" t="s">
        <v>874</v>
      </c>
      <c r="M1835" s="894" t="s">
        <v>8561</v>
      </c>
      <c r="N1835" s="894" t="s">
        <v>8562</v>
      </c>
      <c r="O1835" s="894" t="s">
        <v>8679</v>
      </c>
      <c r="P1835" s="894" t="s">
        <v>8680</v>
      </c>
      <c r="Q1835" s="894" t="s">
        <v>8681</v>
      </c>
      <c r="R1835" s="894" t="s">
        <v>1200</v>
      </c>
      <c r="S1835" s="894" t="s">
        <v>779</v>
      </c>
      <c r="T1835" s="894" t="s">
        <v>780</v>
      </c>
      <c r="U1835" s="894" t="s">
        <v>781</v>
      </c>
      <c r="V1835" s="894" t="s">
        <v>951</v>
      </c>
      <c r="W1835" s="894" t="s">
        <v>8538</v>
      </c>
      <c r="X1835" s="894" t="s">
        <v>6805</v>
      </c>
      <c r="AA1835" s="894" t="s">
        <v>1093</v>
      </c>
    </row>
    <row r="1836" spans="1:27">
      <c r="A1836" s="894" t="s">
        <v>8684</v>
      </c>
      <c r="B1836" s="894" t="s">
        <v>8685</v>
      </c>
      <c r="C1836" s="894" t="s">
        <v>8686</v>
      </c>
      <c r="D1836" s="894" t="s">
        <v>8687</v>
      </c>
      <c r="E1836" s="351">
        <v>39743.59</v>
      </c>
      <c r="F1836" s="351">
        <v>31397.76</v>
      </c>
      <c r="G1836" s="351">
        <v>8345.83</v>
      </c>
      <c r="H1836" s="351">
        <v>0</v>
      </c>
      <c r="I1836" s="894" t="s">
        <v>8538</v>
      </c>
      <c r="J1836" s="894" t="s">
        <v>839</v>
      </c>
      <c r="K1836" s="894" t="s">
        <v>1091</v>
      </c>
      <c r="L1836" s="894" t="s">
        <v>874</v>
      </c>
      <c r="M1836" s="894" t="s">
        <v>8561</v>
      </c>
      <c r="N1836" s="894" t="s">
        <v>8562</v>
      </c>
      <c r="O1836" s="894" t="s">
        <v>8688</v>
      </c>
      <c r="P1836" s="894" t="s">
        <v>8689</v>
      </c>
      <c r="Q1836" s="894" t="s">
        <v>8690</v>
      </c>
      <c r="R1836" s="894" t="s">
        <v>1200</v>
      </c>
      <c r="S1836" s="894" t="s">
        <v>779</v>
      </c>
      <c r="T1836" s="894" t="s">
        <v>780</v>
      </c>
      <c r="U1836" s="894" t="s">
        <v>781</v>
      </c>
      <c r="V1836" s="894" t="s">
        <v>951</v>
      </c>
      <c r="W1836" s="894" t="s">
        <v>8538</v>
      </c>
      <c r="X1836" s="894" t="s">
        <v>6805</v>
      </c>
      <c r="AA1836" s="894" t="s">
        <v>1093</v>
      </c>
    </row>
    <row r="1837" spans="1:27">
      <c r="A1837" s="894" t="s">
        <v>8691</v>
      </c>
      <c r="B1837" s="894" t="s">
        <v>8692</v>
      </c>
      <c r="C1837" s="894" t="s">
        <v>8693</v>
      </c>
      <c r="D1837" s="894" t="s">
        <v>8687</v>
      </c>
      <c r="E1837" s="351">
        <v>32307.69</v>
      </c>
      <c r="F1837" s="351">
        <v>25523.32</v>
      </c>
      <c r="G1837" s="351">
        <v>6784.37</v>
      </c>
      <c r="H1837" s="351">
        <v>0</v>
      </c>
      <c r="I1837" s="894" t="s">
        <v>8538</v>
      </c>
      <c r="J1837" s="894" t="s">
        <v>839</v>
      </c>
      <c r="K1837" s="894" t="s">
        <v>1091</v>
      </c>
      <c r="L1837" s="894" t="s">
        <v>874</v>
      </c>
      <c r="M1837" s="894" t="s">
        <v>8561</v>
      </c>
      <c r="N1837" s="894" t="s">
        <v>8562</v>
      </c>
      <c r="O1837" s="894" t="s">
        <v>8694</v>
      </c>
      <c r="P1837" s="894" t="s">
        <v>8695</v>
      </c>
      <c r="Q1837" s="894" t="s">
        <v>1967</v>
      </c>
      <c r="R1837" s="894" t="s">
        <v>1200</v>
      </c>
      <c r="S1837" s="894" t="s">
        <v>779</v>
      </c>
      <c r="T1837" s="894" t="s">
        <v>780</v>
      </c>
      <c r="U1837" s="894" t="s">
        <v>781</v>
      </c>
      <c r="V1837" s="894" t="s">
        <v>951</v>
      </c>
      <c r="W1837" s="894" t="s">
        <v>8538</v>
      </c>
      <c r="X1837" s="894" t="s">
        <v>6805</v>
      </c>
      <c r="AA1837" s="894" t="s">
        <v>1093</v>
      </c>
    </row>
    <row r="1838" spans="1:27">
      <c r="A1838" s="894" t="s">
        <v>8696</v>
      </c>
      <c r="B1838" s="894" t="s">
        <v>8697</v>
      </c>
      <c r="C1838" s="894" t="s">
        <v>8698</v>
      </c>
      <c r="D1838" s="894" t="s">
        <v>8687</v>
      </c>
      <c r="E1838" s="351">
        <v>192411.65</v>
      </c>
      <c r="F1838" s="351">
        <v>152005.48</v>
      </c>
      <c r="G1838" s="351">
        <v>40406.17</v>
      </c>
      <c r="H1838" s="351">
        <v>0</v>
      </c>
      <c r="I1838" s="894" t="s">
        <v>8538</v>
      </c>
      <c r="J1838" s="894" t="s">
        <v>839</v>
      </c>
      <c r="K1838" s="894" t="s">
        <v>1091</v>
      </c>
      <c r="L1838" s="894" t="s">
        <v>874</v>
      </c>
      <c r="M1838" s="894" t="s">
        <v>8699</v>
      </c>
      <c r="N1838" s="894" t="s">
        <v>8562</v>
      </c>
      <c r="O1838" s="894" t="s">
        <v>8700</v>
      </c>
      <c r="P1838" s="894" t="s">
        <v>8701</v>
      </c>
      <c r="Q1838" s="894" t="s">
        <v>8702</v>
      </c>
      <c r="R1838" s="894" t="s">
        <v>1200</v>
      </c>
      <c r="S1838" s="894" t="s">
        <v>779</v>
      </c>
      <c r="T1838" s="894" t="s">
        <v>780</v>
      </c>
      <c r="U1838" s="894" t="s">
        <v>781</v>
      </c>
      <c r="V1838" s="894" t="s">
        <v>951</v>
      </c>
      <c r="W1838" s="894" t="s">
        <v>8538</v>
      </c>
      <c r="X1838" s="894" t="s">
        <v>6805</v>
      </c>
      <c r="AA1838" s="894" t="s">
        <v>1093</v>
      </c>
    </row>
    <row r="1839" spans="1:27">
      <c r="A1839" s="894" t="s">
        <v>8703</v>
      </c>
      <c r="B1839" s="894" t="s">
        <v>8704</v>
      </c>
      <c r="C1839" s="894" t="s">
        <v>8705</v>
      </c>
      <c r="D1839" s="894" t="s">
        <v>8706</v>
      </c>
      <c r="E1839" s="351">
        <v>256410.27</v>
      </c>
      <c r="F1839" s="351">
        <v>202563.9</v>
      </c>
      <c r="G1839" s="351">
        <v>53846.37</v>
      </c>
      <c r="H1839" s="351">
        <v>0</v>
      </c>
      <c r="I1839" s="894" t="s">
        <v>8538</v>
      </c>
      <c r="J1839" s="894" t="s">
        <v>839</v>
      </c>
      <c r="K1839" s="894" t="s">
        <v>1091</v>
      </c>
      <c r="L1839" s="894" t="s">
        <v>874</v>
      </c>
      <c r="M1839" s="894" t="s">
        <v>8561</v>
      </c>
      <c r="N1839" s="894" t="s">
        <v>8562</v>
      </c>
      <c r="O1839" s="894" t="s">
        <v>4306</v>
      </c>
      <c r="P1839" s="894" t="s">
        <v>7366</v>
      </c>
      <c r="Q1839" s="894" t="s">
        <v>7367</v>
      </c>
      <c r="R1839" s="894" t="s">
        <v>1200</v>
      </c>
      <c r="S1839" s="894" t="s">
        <v>779</v>
      </c>
      <c r="T1839" s="894" t="s">
        <v>780</v>
      </c>
      <c r="U1839" s="894" t="s">
        <v>781</v>
      </c>
      <c r="V1839" s="894" t="s">
        <v>951</v>
      </c>
      <c r="W1839" s="894" t="s">
        <v>8538</v>
      </c>
      <c r="X1839" s="894" t="s">
        <v>6805</v>
      </c>
      <c r="AA1839" s="894" t="s">
        <v>1093</v>
      </c>
    </row>
    <row r="1840" spans="1:27">
      <c r="A1840" s="894" t="s">
        <v>8707</v>
      </c>
      <c r="B1840" s="894" t="s">
        <v>8708</v>
      </c>
      <c r="C1840" s="894" t="s">
        <v>7665</v>
      </c>
      <c r="D1840" s="894" t="s">
        <v>8709</v>
      </c>
      <c r="E1840" s="351">
        <v>4102.56</v>
      </c>
      <c r="F1840" s="351">
        <v>3241.37</v>
      </c>
      <c r="G1840" s="351">
        <v>861.19</v>
      </c>
      <c r="H1840" s="351">
        <v>0</v>
      </c>
      <c r="I1840" s="894" t="s">
        <v>8710</v>
      </c>
      <c r="J1840" s="894" t="s">
        <v>839</v>
      </c>
      <c r="K1840" s="894" t="s">
        <v>8426</v>
      </c>
      <c r="L1840" s="894" t="s">
        <v>8711</v>
      </c>
      <c r="M1840" s="894" t="s">
        <v>8712</v>
      </c>
      <c r="N1840" s="894" t="s">
        <v>8713</v>
      </c>
      <c r="O1840" s="894" t="s">
        <v>8714</v>
      </c>
      <c r="P1840" s="894" t="s">
        <v>8715</v>
      </c>
      <c r="Q1840" s="894" t="s">
        <v>1374</v>
      </c>
      <c r="R1840" s="894" t="s">
        <v>1200</v>
      </c>
      <c r="S1840" s="894" t="s">
        <v>779</v>
      </c>
      <c r="T1840" s="894" t="s">
        <v>780</v>
      </c>
      <c r="U1840" s="894" t="s">
        <v>781</v>
      </c>
      <c r="V1840" s="894" t="s">
        <v>951</v>
      </c>
      <c r="W1840" s="894" t="s">
        <v>8710</v>
      </c>
      <c r="X1840" s="894" t="s">
        <v>8716</v>
      </c>
      <c r="AA1840" s="894" t="s">
        <v>8433</v>
      </c>
    </row>
    <row r="1841" spans="1:27">
      <c r="A1841" s="894" t="s">
        <v>8717</v>
      </c>
      <c r="B1841" s="894" t="s">
        <v>8718</v>
      </c>
      <c r="C1841" s="894" t="s">
        <v>8719</v>
      </c>
      <c r="D1841" s="894" t="s">
        <v>8720</v>
      </c>
      <c r="E1841" s="351">
        <v>162393.17</v>
      </c>
      <c r="F1841" s="351">
        <v>128290.47</v>
      </c>
      <c r="G1841" s="351">
        <v>34102.7</v>
      </c>
      <c r="H1841" s="351">
        <v>0</v>
      </c>
      <c r="I1841" s="894" t="s">
        <v>8710</v>
      </c>
      <c r="J1841" s="894" t="s">
        <v>839</v>
      </c>
      <c r="K1841" s="894" t="s">
        <v>8426</v>
      </c>
      <c r="L1841" s="894" t="s">
        <v>8711</v>
      </c>
      <c r="M1841" s="894" t="s">
        <v>8721</v>
      </c>
      <c r="N1841" s="894" t="s">
        <v>8722</v>
      </c>
      <c r="O1841" s="894" t="s">
        <v>7971</v>
      </c>
      <c r="P1841" s="894" t="s">
        <v>8005</v>
      </c>
      <c r="Q1841" s="894" t="s">
        <v>8006</v>
      </c>
      <c r="R1841" s="894" t="s">
        <v>1200</v>
      </c>
      <c r="S1841" s="894" t="s">
        <v>779</v>
      </c>
      <c r="T1841" s="894" t="s">
        <v>780</v>
      </c>
      <c r="U1841" s="894" t="s">
        <v>781</v>
      </c>
      <c r="V1841" s="894" t="s">
        <v>951</v>
      </c>
      <c r="W1841" s="894" t="s">
        <v>8710</v>
      </c>
      <c r="X1841" s="894" t="s">
        <v>8723</v>
      </c>
      <c r="AA1841" s="894" t="s">
        <v>8433</v>
      </c>
    </row>
    <row r="1842" spans="1:27">
      <c r="A1842" s="894" t="s">
        <v>8724</v>
      </c>
      <c r="B1842" s="894" t="s">
        <v>8725</v>
      </c>
      <c r="C1842" s="894" t="s">
        <v>2491</v>
      </c>
      <c r="D1842" s="894" t="s">
        <v>8726</v>
      </c>
      <c r="E1842" s="351">
        <v>2735.04</v>
      </c>
      <c r="F1842" s="351">
        <v>2160.65</v>
      </c>
      <c r="G1842" s="351">
        <v>574.39</v>
      </c>
      <c r="H1842" s="351">
        <v>0</v>
      </c>
      <c r="I1842" s="894" t="s">
        <v>8710</v>
      </c>
      <c r="J1842" s="894" t="s">
        <v>839</v>
      </c>
      <c r="K1842" s="894" t="s">
        <v>1008</v>
      </c>
      <c r="L1842" s="894" t="s">
        <v>874</v>
      </c>
      <c r="M1842" s="894" t="s">
        <v>7987</v>
      </c>
      <c r="N1842" s="894" t="s">
        <v>8727</v>
      </c>
      <c r="O1842" s="894" t="s">
        <v>6444</v>
      </c>
      <c r="P1842" s="894" t="s">
        <v>8728</v>
      </c>
      <c r="Q1842" s="894" t="s">
        <v>1795</v>
      </c>
      <c r="R1842" s="894" t="s">
        <v>1200</v>
      </c>
      <c r="S1842" s="894" t="s">
        <v>779</v>
      </c>
      <c r="T1842" s="894" t="s">
        <v>780</v>
      </c>
      <c r="U1842" s="894" t="s">
        <v>781</v>
      </c>
      <c r="V1842" s="894" t="s">
        <v>951</v>
      </c>
      <c r="W1842" s="894" t="s">
        <v>8710</v>
      </c>
      <c r="X1842" s="894" t="s">
        <v>8729</v>
      </c>
      <c r="AA1842" s="894" t="s">
        <v>1012</v>
      </c>
    </row>
    <row r="1843" hidden="1" spans="1:27">
      <c r="A1843" s="894" t="s">
        <v>8730</v>
      </c>
      <c r="B1843" s="894" t="s">
        <v>8731</v>
      </c>
      <c r="C1843" s="894" t="s">
        <v>740</v>
      </c>
      <c r="D1843" s="894" t="s">
        <v>8732</v>
      </c>
      <c r="E1843" s="351">
        <v>3675.21</v>
      </c>
      <c r="F1843" s="351">
        <v>3528.2</v>
      </c>
      <c r="G1843" s="351">
        <v>100</v>
      </c>
      <c r="H1843" s="351">
        <v>47.01</v>
      </c>
      <c r="I1843" s="894" t="s">
        <v>8733</v>
      </c>
      <c r="J1843" s="894" t="s">
        <v>773</v>
      </c>
      <c r="K1843" s="894" t="s">
        <v>631</v>
      </c>
      <c r="L1843" s="894" t="s">
        <v>108</v>
      </c>
      <c r="M1843" s="894" t="s">
        <v>8734</v>
      </c>
      <c r="N1843" s="894" t="s">
        <v>8735</v>
      </c>
      <c r="O1843" s="894" t="s">
        <v>777</v>
      </c>
      <c r="P1843" s="894" t="s">
        <v>777</v>
      </c>
      <c r="Q1843" s="894" t="s">
        <v>8736</v>
      </c>
      <c r="R1843" s="894" t="s">
        <v>773</v>
      </c>
      <c r="S1843" s="894" t="s">
        <v>779</v>
      </c>
      <c r="T1843" s="894" t="s">
        <v>780</v>
      </c>
      <c r="U1843" s="894" t="s">
        <v>781</v>
      </c>
      <c r="V1843" s="894" t="s">
        <v>951</v>
      </c>
      <c r="W1843" s="894" t="s">
        <v>8733</v>
      </c>
      <c r="X1843" s="894" t="s">
        <v>8737</v>
      </c>
      <c r="AA1843" s="894" t="s">
        <v>967</v>
      </c>
    </row>
    <row r="1844" hidden="1" spans="1:27">
      <c r="A1844" s="894" t="s">
        <v>8738</v>
      </c>
      <c r="B1844" s="894" t="s">
        <v>8739</v>
      </c>
      <c r="C1844" s="894" t="s">
        <v>8740</v>
      </c>
      <c r="D1844" s="894" t="s">
        <v>8741</v>
      </c>
      <c r="E1844" s="351">
        <v>3675.22</v>
      </c>
      <c r="F1844" s="351">
        <v>3528.21</v>
      </c>
      <c r="G1844" s="351">
        <v>100</v>
      </c>
      <c r="H1844" s="351">
        <v>47.01</v>
      </c>
      <c r="I1844" s="894" t="s">
        <v>8733</v>
      </c>
      <c r="J1844" s="894" t="s">
        <v>773</v>
      </c>
      <c r="K1844" s="894" t="s">
        <v>631</v>
      </c>
      <c r="L1844" s="894" t="s">
        <v>8711</v>
      </c>
      <c r="M1844" s="894" t="s">
        <v>8742</v>
      </c>
      <c r="N1844" s="894" t="s">
        <v>8735</v>
      </c>
      <c r="O1844" s="894" t="s">
        <v>777</v>
      </c>
      <c r="P1844" s="894" t="s">
        <v>777</v>
      </c>
      <c r="Q1844" s="894" t="s">
        <v>8736</v>
      </c>
      <c r="R1844" s="894" t="s">
        <v>773</v>
      </c>
      <c r="S1844" s="894" t="s">
        <v>779</v>
      </c>
      <c r="T1844" s="894" t="s">
        <v>780</v>
      </c>
      <c r="U1844" s="894" t="s">
        <v>781</v>
      </c>
      <c r="V1844" s="894" t="s">
        <v>951</v>
      </c>
      <c r="W1844" s="894" t="s">
        <v>8733</v>
      </c>
      <c r="X1844" s="894" t="s">
        <v>8737</v>
      </c>
      <c r="AA1844" s="894" t="s">
        <v>967</v>
      </c>
    </row>
    <row r="1845" hidden="1" spans="1:27">
      <c r="A1845" s="894" t="s">
        <v>8743</v>
      </c>
      <c r="B1845" s="894" t="s">
        <v>8744</v>
      </c>
      <c r="C1845" s="894" t="s">
        <v>8745</v>
      </c>
      <c r="D1845" s="894" t="s">
        <v>8746</v>
      </c>
      <c r="E1845" s="351">
        <v>1500</v>
      </c>
      <c r="F1845" s="351">
        <v>1440</v>
      </c>
      <c r="G1845" s="351">
        <v>60</v>
      </c>
      <c r="H1845" s="351">
        <v>0</v>
      </c>
      <c r="I1845" s="894" t="s">
        <v>8733</v>
      </c>
      <c r="J1845" s="894" t="s">
        <v>773</v>
      </c>
      <c r="K1845" s="894" t="s">
        <v>646</v>
      </c>
      <c r="L1845" s="894" t="s">
        <v>8711</v>
      </c>
      <c r="M1845" s="894" t="s">
        <v>8747</v>
      </c>
      <c r="N1845" s="894" t="s">
        <v>8735</v>
      </c>
      <c r="O1845" s="894" t="s">
        <v>777</v>
      </c>
      <c r="P1845" s="894" t="s">
        <v>777</v>
      </c>
      <c r="Q1845" s="894" t="s">
        <v>8748</v>
      </c>
      <c r="R1845" s="894" t="s">
        <v>773</v>
      </c>
      <c r="S1845" s="894" t="s">
        <v>779</v>
      </c>
      <c r="T1845" s="894" t="s">
        <v>780</v>
      </c>
      <c r="U1845" s="894" t="s">
        <v>781</v>
      </c>
      <c r="V1845" s="894" t="s">
        <v>951</v>
      </c>
      <c r="W1845" s="894" t="s">
        <v>8733</v>
      </c>
      <c r="X1845" s="894" t="s">
        <v>8737</v>
      </c>
      <c r="AA1845" s="894" t="s">
        <v>917</v>
      </c>
    </row>
    <row r="1846" spans="1:27">
      <c r="A1846" s="894" t="s">
        <v>8749</v>
      </c>
      <c r="B1846" s="894" t="s">
        <v>8750</v>
      </c>
      <c r="C1846" s="894" t="s">
        <v>8751</v>
      </c>
      <c r="D1846" s="894" t="s">
        <v>8752</v>
      </c>
      <c r="E1846" s="351">
        <v>3275.86</v>
      </c>
      <c r="F1846" s="351">
        <v>2588.04</v>
      </c>
      <c r="G1846" s="351">
        <v>687.82</v>
      </c>
      <c r="H1846" s="351">
        <v>0</v>
      </c>
      <c r="I1846" s="894" t="s">
        <v>8753</v>
      </c>
      <c r="J1846" s="894" t="s">
        <v>839</v>
      </c>
      <c r="K1846" s="894" t="s">
        <v>1008</v>
      </c>
      <c r="L1846" s="894" t="s">
        <v>874</v>
      </c>
      <c r="M1846" s="894" t="s">
        <v>7987</v>
      </c>
      <c r="N1846" s="894" t="s">
        <v>8754</v>
      </c>
      <c r="O1846" s="894" t="s">
        <v>8755</v>
      </c>
      <c r="P1846" s="894" t="s">
        <v>8756</v>
      </c>
      <c r="Q1846" s="894" t="s">
        <v>8757</v>
      </c>
      <c r="R1846" s="894" t="s">
        <v>1200</v>
      </c>
      <c r="S1846" s="894" t="s">
        <v>779</v>
      </c>
      <c r="T1846" s="894" t="s">
        <v>780</v>
      </c>
      <c r="U1846" s="894" t="s">
        <v>781</v>
      </c>
      <c r="V1846" s="894" t="s">
        <v>951</v>
      </c>
      <c r="W1846" s="894" t="s">
        <v>8753</v>
      </c>
      <c r="X1846" s="894" t="s">
        <v>8758</v>
      </c>
      <c r="AA1846" s="894" t="s">
        <v>1012</v>
      </c>
    </row>
    <row r="1847" spans="1:27">
      <c r="A1847" s="894" t="s">
        <v>8759</v>
      </c>
      <c r="B1847" s="894" t="s">
        <v>8760</v>
      </c>
      <c r="C1847" s="894" t="s">
        <v>8761</v>
      </c>
      <c r="D1847" s="894" t="s">
        <v>8762</v>
      </c>
      <c r="E1847" s="351">
        <v>12068.97</v>
      </c>
      <c r="F1847" s="351">
        <v>9534.51</v>
      </c>
      <c r="G1847" s="351">
        <v>2534.46</v>
      </c>
      <c r="H1847" s="351">
        <v>0</v>
      </c>
      <c r="I1847" s="894" t="s">
        <v>8763</v>
      </c>
      <c r="J1847" s="894" t="s">
        <v>839</v>
      </c>
      <c r="K1847" s="894" t="s">
        <v>1008</v>
      </c>
      <c r="L1847" s="894" t="s">
        <v>874</v>
      </c>
      <c r="M1847" s="894" t="s">
        <v>8764</v>
      </c>
      <c r="N1847" s="894" t="s">
        <v>8195</v>
      </c>
      <c r="O1847" s="894" t="s">
        <v>8765</v>
      </c>
      <c r="P1847" s="894" t="s">
        <v>8766</v>
      </c>
      <c r="Q1847" s="894" t="s">
        <v>8767</v>
      </c>
      <c r="R1847" s="894" t="s">
        <v>1200</v>
      </c>
      <c r="S1847" s="894" t="s">
        <v>779</v>
      </c>
      <c r="T1847" s="894" t="s">
        <v>780</v>
      </c>
      <c r="U1847" s="894" t="s">
        <v>781</v>
      </c>
      <c r="V1847" s="894" t="s">
        <v>951</v>
      </c>
      <c r="W1847" s="894" t="s">
        <v>8763</v>
      </c>
      <c r="X1847" s="894" t="s">
        <v>8768</v>
      </c>
      <c r="AA1847" s="894" t="s">
        <v>1012</v>
      </c>
    </row>
    <row r="1848" spans="1:27">
      <c r="A1848" s="894" t="s">
        <v>8769</v>
      </c>
      <c r="B1848" s="894" t="s">
        <v>8770</v>
      </c>
      <c r="C1848" s="894" t="s">
        <v>8761</v>
      </c>
      <c r="D1848" s="894" t="s">
        <v>8762</v>
      </c>
      <c r="E1848" s="351">
        <v>12068.96</v>
      </c>
      <c r="F1848" s="351">
        <v>9534.51</v>
      </c>
      <c r="G1848" s="351">
        <v>2534.45</v>
      </c>
      <c r="H1848" s="351">
        <v>0</v>
      </c>
      <c r="I1848" s="894" t="s">
        <v>8763</v>
      </c>
      <c r="J1848" s="894" t="s">
        <v>839</v>
      </c>
      <c r="K1848" s="894" t="s">
        <v>1008</v>
      </c>
      <c r="L1848" s="894" t="s">
        <v>874</v>
      </c>
      <c r="M1848" s="894" t="s">
        <v>8764</v>
      </c>
      <c r="N1848" s="894" t="s">
        <v>8195</v>
      </c>
      <c r="O1848" s="894" t="s">
        <v>8765</v>
      </c>
      <c r="P1848" s="894" t="s">
        <v>8766</v>
      </c>
      <c r="Q1848" s="894" t="s">
        <v>8767</v>
      </c>
      <c r="R1848" s="894" t="s">
        <v>1200</v>
      </c>
      <c r="S1848" s="894" t="s">
        <v>779</v>
      </c>
      <c r="T1848" s="894" t="s">
        <v>780</v>
      </c>
      <c r="U1848" s="894" t="s">
        <v>781</v>
      </c>
      <c r="V1848" s="894" t="s">
        <v>951</v>
      </c>
      <c r="W1848" s="894" t="s">
        <v>8763</v>
      </c>
      <c r="X1848" s="894" t="s">
        <v>8768</v>
      </c>
      <c r="AA1848" s="894" t="s">
        <v>1012</v>
      </c>
    </row>
    <row r="1849" spans="1:27">
      <c r="A1849" s="894" t="s">
        <v>8771</v>
      </c>
      <c r="B1849" s="894" t="s">
        <v>8772</v>
      </c>
      <c r="C1849" s="894" t="s">
        <v>8773</v>
      </c>
      <c r="D1849" s="894" t="s">
        <v>6101</v>
      </c>
      <c r="E1849" s="351">
        <v>192307.69</v>
      </c>
      <c r="F1849" s="351">
        <v>151923.32</v>
      </c>
      <c r="G1849" s="351">
        <v>40384.37</v>
      </c>
      <c r="H1849" s="351">
        <v>0</v>
      </c>
      <c r="I1849" s="894" t="s">
        <v>8763</v>
      </c>
      <c r="J1849" s="894" t="s">
        <v>839</v>
      </c>
      <c r="K1849" s="894" t="s">
        <v>1025</v>
      </c>
      <c r="L1849" s="894" t="s">
        <v>958</v>
      </c>
      <c r="M1849" s="894" t="s">
        <v>8774</v>
      </c>
      <c r="N1849" s="894" t="s">
        <v>6104</v>
      </c>
      <c r="O1849" s="894" t="s">
        <v>6105</v>
      </c>
      <c r="P1849" s="894" t="s">
        <v>6106</v>
      </c>
      <c r="Q1849" s="894" t="s">
        <v>3141</v>
      </c>
      <c r="R1849" s="894" t="s">
        <v>1200</v>
      </c>
      <c r="S1849" s="894" t="s">
        <v>779</v>
      </c>
      <c r="T1849" s="894" t="s">
        <v>780</v>
      </c>
      <c r="U1849" s="894" t="s">
        <v>781</v>
      </c>
      <c r="V1849" s="894" t="s">
        <v>951</v>
      </c>
      <c r="W1849" s="894" t="s">
        <v>8763</v>
      </c>
      <c r="X1849" s="894" t="s">
        <v>8775</v>
      </c>
      <c r="AA1849" s="894" t="s">
        <v>1029</v>
      </c>
    </row>
    <row r="1850" spans="1:27">
      <c r="A1850" s="894" t="s">
        <v>8776</v>
      </c>
      <c r="B1850" s="894" t="s">
        <v>8777</v>
      </c>
      <c r="C1850" s="894" t="s">
        <v>8778</v>
      </c>
      <c r="D1850" s="894" t="s">
        <v>6111</v>
      </c>
      <c r="E1850" s="351">
        <v>4273.5</v>
      </c>
      <c r="F1850" s="351">
        <v>3376.46</v>
      </c>
      <c r="G1850" s="351">
        <v>897.04</v>
      </c>
      <c r="H1850" s="351">
        <v>0</v>
      </c>
      <c r="I1850" s="894" t="s">
        <v>8763</v>
      </c>
      <c r="J1850" s="894" t="s">
        <v>839</v>
      </c>
      <c r="K1850" s="894" t="s">
        <v>1025</v>
      </c>
      <c r="L1850" s="894" t="s">
        <v>958</v>
      </c>
      <c r="M1850" s="894" t="s">
        <v>8774</v>
      </c>
      <c r="N1850" s="894" t="s">
        <v>6104</v>
      </c>
      <c r="O1850" s="894" t="s">
        <v>6112</v>
      </c>
      <c r="P1850" s="894" t="s">
        <v>6113</v>
      </c>
      <c r="Q1850" s="894" t="s">
        <v>1351</v>
      </c>
      <c r="R1850" s="894" t="s">
        <v>1200</v>
      </c>
      <c r="S1850" s="894" t="s">
        <v>779</v>
      </c>
      <c r="T1850" s="894" t="s">
        <v>780</v>
      </c>
      <c r="U1850" s="894" t="s">
        <v>781</v>
      </c>
      <c r="V1850" s="894" t="s">
        <v>951</v>
      </c>
      <c r="W1850" s="894" t="s">
        <v>8763</v>
      </c>
      <c r="X1850" s="894" t="s">
        <v>8775</v>
      </c>
      <c r="AA1850" s="894" t="s">
        <v>1029</v>
      </c>
    </row>
    <row r="1851" spans="1:27">
      <c r="A1851" s="894" t="s">
        <v>8779</v>
      </c>
      <c r="B1851" s="894" t="s">
        <v>8780</v>
      </c>
      <c r="C1851" s="894" t="s">
        <v>8781</v>
      </c>
      <c r="D1851" s="894" t="s">
        <v>6117</v>
      </c>
      <c r="E1851" s="351">
        <v>8547.01</v>
      </c>
      <c r="F1851" s="351">
        <v>6752.13</v>
      </c>
      <c r="G1851" s="351">
        <v>1794.88</v>
      </c>
      <c r="H1851" s="351">
        <v>0</v>
      </c>
      <c r="I1851" s="894" t="s">
        <v>8763</v>
      </c>
      <c r="J1851" s="894" t="s">
        <v>839</v>
      </c>
      <c r="K1851" s="894" t="s">
        <v>1025</v>
      </c>
      <c r="L1851" s="894" t="s">
        <v>958</v>
      </c>
      <c r="M1851" s="894" t="s">
        <v>8774</v>
      </c>
      <c r="N1851" s="894" t="s">
        <v>6104</v>
      </c>
      <c r="O1851" s="894" t="s">
        <v>3737</v>
      </c>
      <c r="P1851" s="894" t="s">
        <v>1508</v>
      </c>
      <c r="Q1851" s="894" t="s">
        <v>4642</v>
      </c>
      <c r="R1851" s="894" t="s">
        <v>1200</v>
      </c>
      <c r="S1851" s="894" t="s">
        <v>779</v>
      </c>
      <c r="T1851" s="894" t="s">
        <v>780</v>
      </c>
      <c r="U1851" s="894" t="s">
        <v>781</v>
      </c>
      <c r="V1851" s="894" t="s">
        <v>951</v>
      </c>
      <c r="W1851" s="894" t="s">
        <v>8763</v>
      </c>
      <c r="X1851" s="894" t="s">
        <v>8775</v>
      </c>
      <c r="AA1851" s="894" t="s">
        <v>1029</v>
      </c>
    </row>
    <row r="1852" spans="1:27">
      <c r="A1852" s="894" t="s">
        <v>8782</v>
      </c>
      <c r="B1852" s="894" t="s">
        <v>8783</v>
      </c>
      <c r="C1852" s="894" t="s">
        <v>8784</v>
      </c>
      <c r="D1852" s="894" t="s">
        <v>6121</v>
      </c>
      <c r="E1852" s="351">
        <v>21367.52</v>
      </c>
      <c r="F1852" s="351">
        <v>16880.72</v>
      </c>
      <c r="G1852" s="351">
        <v>4486.8</v>
      </c>
      <c r="H1852" s="351">
        <v>0</v>
      </c>
      <c r="I1852" s="894" t="s">
        <v>8763</v>
      </c>
      <c r="J1852" s="894" t="s">
        <v>839</v>
      </c>
      <c r="K1852" s="894" t="s">
        <v>1025</v>
      </c>
      <c r="L1852" s="894" t="s">
        <v>958</v>
      </c>
      <c r="M1852" s="894" t="s">
        <v>8774</v>
      </c>
      <c r="N1852" s="894" t="s">
        <v>6104</v>
      </c>
      <c r="O1852" s="894" t="s">
        <v>6122</v>
      </c>
      <c r="P1852" s="894" t="s">
        <v>6123</v>
      </c>
      <c r="Q1852" s="894" t="s">
        <v>3016</v>
      </c>
      <c r="R1852" s="894" t="s">
        <v>1200</v>
      </c>
      <c r="S1852" s="894" t="s">
        <v>779</v>
      </c>
      <c r="T1852" s="894" t="s">
        <v>780</v>
      </c>
      <c r="U1852" s="894" t="s">
        <v>781</v>
      </c>
      <c r="V1852" s="894" t="s">
        <v>951</v>
      </c>
      <c r="W1852" s="894" t="s">
        <v>8763</v>
      </c>
      <c r="X1852" s="894" t="s">
        <v>8775</v>
      </c>
      <c r="AA1852" s="894" t="s">
        <v>1029</v>
      </c>
    </row>
    <row r="1853" spans="1:27">
      <c r="A1853" s="894" t="s">
        <v>8785</v>
      </c>
      <c r="B1853" s="894" t="s">
        <v>8786</v>
      </c>
      <c r="C1853" s="894" t="s">
        <v>8787</v>
      </c>
      <c r="D1853" s="894" t="s">
        <v>6131</v>
      </c>
      <c r="E1853" s="351">
        <v>7264.96</v>
      </c>
      <c r="F1853" s="351">
        <v>5739.35</v>
      </c>
      <c r="G1853" s="351">
        <v>1525.61</v>
      </c>
      <c r="H1853" s="351">
        <v>0</v>
      </c>
      <c r="I1853" s="894" t="s">
        <v>8763</v>
      </c>
      <c r="J1853" s="894" t="s">
        <v>839</v>
      </c>
      <c r="K1853" s="894" t="s">
        <v>1025</v>
      </c>
      <c r="L1853" s="894" t="s">
        <v>958</v>
      </c>
      <c r="M1853" s="894" t="s">
        <v>8774</v>
      </c>
      <c r="N1853" s="894" t="s">
        <v>6104</v>
      </c>
      <c r="O1853" s="894" t="s">
        <v>6142</v>
      </c>
      <c r="P1853" s="894" t="s">
        <v>6143</v>
      </c>
      <c r="Q1853" s="894" t="s">
        <v>1140</v>
      </c>
      <c r="R1853" s="894" t="s">
        <v>1200</v>
      </c>
      <c r="S1853" s="894" t="s">
        <v>779</v>
      </c>
      <c r="T1853" s="894" t="s">
        <v>780</v>
      </c>
      <c r="U1853" s="894" t="s">
        <v>781</v>
      </c>
      <c r="V1853" s="894" t="s">
        <v>951</v>
      </c>
      <c r="W1853" s="894" t="s">
        <v>8763</v>
      </c>
      <c r="X1853" s="894" t="s">
        <v>8775</v>
      </c>
      <c r="AA1853" s="894" t="s">
        <v>1029</v>
      </c>
    </row>
    <row r="1854" spans="1:27">
      <c r="A1854" s="894" t="s">
        <v>8788</v>
      </c>
      <c r="B1854" s="894" t="s">
        <v>8789</v>
      </c>
      <c r="C1854" s="894" t="s">
        <v>8790</v>
      </c>
      <c r="D1854" s="894" t="s">
        <v>6903</v>
      </c>
      <c r="E1854" s="351">
        <v>158119.66</v>
      </c>
      <c r="F1854" s="351">
        <v>124914.8</v>
      </c>
      <c r="G1854" s="351">
        <v>33204.86</v>
      </c>
      <c r="H1854" s="351">
        <v>0</v>
      </c>
      <c r="I1854" s="894" t="s">
        <v>8763</v>
      </c>
      <c r="J1854" s="894" t="s">
        <v>839</v>
      </c>
      <c r="K1854" s="894" t="s">
        <v>1025</v>
      </c>
      <c r="L1854" s="894" t="s">
        <v>958</v>
      </c>
      <c r="M1854" s="894" t="s">
        <v>8774</v>
      </c>
      <c r="N1854" s="894" t="s">
        <v>6104</v>
      </c>
      <c r="O1854" s="894" t="s">
        <v>6904</v>
      </c>
      <c r="P1854" s="894" t="s">
        <v>6905</v>
      </c>
      <c r="Q1854" s="894" t="s">
        <v>6906</v>
      </c>
      <c r="R1854" s="894" t="s">
        <v>1200</v>
      </c>
      <c r="S1854" s="894" t="s">
        <v>779</v>
      </c>
      <c r="T1854" s="894" t="s">
        <v>780</v>
      </c>
      <c r="U1854" s="894" t="s">
        <v>781</v>
      </c>
      <c r="V1854" s="894" t="s">
        <v>951</v>
      </c>
      <c r="W1854" s="894" t="s">
        <v>8763</v>
      </c>
      <c r="X1854" s="894" t="s">
        <v>8775</v>
      </c>
      <c r="AA1854" s="894" t="s">
        <v>1029</v>
      </c>
    </row>
    <row r="1855" spans="1:27">
      <c r="A1855" s="894" t="s">
        <v>8791</v>
      </c>
      <c r="B1855" s="894" t="s">
        <v>8792</v>
      </c>
      <c r="C1855" s="894" t="s">
        <v>8793</v>
      </c>
      <c r="D1855" s="894" t="s">
        <v>6912</v>
      </c>
      <c r="E1855" s="351">
        <v>6837.61</v>
      </c>
      <c r="F1855" s="351">
        <v>5402.02</v>
      </c>
      <c r="G1855" s="351">
        <v>1435.59</v>
      </c>
      <c r="H1855" s="351">
        <v>0</v>
      </c>
      <c r="I1855" s="894" t="s">
        <v>8763</v>
      </c>
      <c r="J1855" s="894" t="s">
        <v>839</v>
      </c>
      <c r="K1855" s="894" t="s">
        <v>1025</v>
      </c>
      <c r="L1855" s="894" t="s">
        <v>958</v>
      </c>
      <c r="M1855" s="894" t="s">
        <v>8774</v>
      </c>
      <c r="N1855" s="894" t="s">
        <v>6104</v>
      </c>
      <c r="O1855" s="894" t="s">
        <v>5705</v>
      </c>
      <c r="P1855" s="894" t="s">
        <v>6899</v>
      </c>
      <c r="Q1855" s="894" t="s">
        <v>1199</v>
      </c>
      <c r="R1855" s="894" t="s">
        <v>1200</v>
      </c>
      <c r="S1855" s="894" t="s">
        <v>779</v>
      </c>
      <c r="T1855" s="894" t="s">
        <v>780</v>
      </c>
      <c r="U1855" s="894" t="s">
        <v>781</v>
      </c>
      <c r="V1855" s="894" t="s">
        <v>951</v>
      </c>
      <c r="W1855" s="894" t="s">
        <v>8763</v>
      </c>
      <c r="X1855" s="894" t="s">
        <v>8775</v>
      </c>
      <c r="AA1855" s="894" t="s">
        <v>1029</v>
      </c>
    </row>
    <row r="1856" spans="1:27">
      <c r="A1856" s="894" t="s">
        <v>8794</v>
      </c>
      <c r="B1856" s="894" t="s">
        <v>8795</v>
      </c>
      <c r="C1856" s="894" t="s">
        <v>8793</v>
      </c>
      <c r="D1856" s="894" t="s">
        <v>6912</v>
      </c>
      <c r="E1856" s="351">
        <v>6837.61</v>
      </c>
      <c r="F1856" s="351">
        <v>5402.02</v>
      </c>
      <c r="G1856" s="351">
        <v>1435.59</v>
      </c>
      <c r="H1856" s="351">
        <v>0</v>
      </c>
      <c r="I1856" s="894" t="s">
        <v>8763</v>
      </c>
      <c r="J1856" s="894" t="s">
        <v>839</v>
      </c>
      <c r="K1856" s="894" t="s">
        <v>1025</v>
      </c>
      <c r="L1856" s="894" t="s">
        <v>958</v>
      </c>
      <c r="M1856" s="894" t="s">
        <v>8774</v>
      </c>
      <c r="N1856" s="894" t="s">
        <v>6104</v>
      </c>
      <c r="O1856" s="894" t="s">
        <v>5705</v>
      </c>
      <c r="P1856" s="894" t="s">
        <v>6899</v>
      </c>
      <c r="Q1856" s="894" t="s">
        <v>1199</v>
      </c>
      <c r="R1856" s="894" t="s">
        <v>1200</v>
      </c>
      <c r="S1856" s="894" t="s">
        <v>779</v>
      </c>
      <c r="T1856" s="894" t="s">
        <v>780</v>
      </c>
      <c r="U1856" s="894" t="s">
        <v>781</v>
      </c>
      <c r="V1856" s="894" t="s">
        <v>951</v>
      </c>
      <c r="W1856" s="894" t="s">
        <v>8763</v>
      </c>
      <c r="X1856" s="894" t="s">
        <v>8775</v>
      </c>
      <c r="AA1856" s="894" t="s">
        <v>1029</v>
      </c>
    </row>
    <row r="1857" spans="1:27">
      <c r="A1857" s="894" t="s">
        <v>8796</v>
      </c>
      <c r="B1857" s="894" t="s">
        <v>8797</v>
      </c>
      <c r="C1857" s="894" t="s">
        <v>8798</v>
      </c>
      <c r="D1857" s="894" t="s">
        <v>6160</v>
      </c>
      <c r="E1857" s="351">
        <v>8547.01</v>
      </c>
      <c r="F1857" s="351">
        <v>6752.13</v>
      </c>
      <c r="G1857" s="351">
        <v>1794.88</v>
      </c>
      <c r="H1857" s="351">
        <v>0</v>
      </c>
      <c r="I1857" s="894" t="s">
        <v>8763</v>
      </c>
      <c r="J1857" s="894" t="s">
        <v>839</v>
      </c>
      <c r="K1857" s="894" t="s">
        <v>1025</v>
      </c>
      <c r="L1857" s="894" t="s">
        <v>958</v>
      </c>
      <c r="M1857" s="894" t="s">
        <v>8774</v>
      </c>
      <c r="N1857" s="894" t="s">
        <v>6104</v>
      </c>
      <c r="O1857" s="894" t="s">
        <v>3737</v>
      </c>
      <c r="P1857" s="894" t="s">
        <v>1508</v>
      </c>
      <c r="Q1857" s="894" t="s">
        <v>4642</v>
      </c>
      <c r="R1857" s="894" t="s">
        <v>1200</v>
      </c>
      <c r="S1857" s="894" t="s">
        <v>779</v>
      </c>
      <c r="T1857" s="894" t="s">
        <v>780</v>
      </c>
      <c r="U1857" s="894" t="s">
        <v>781</v>
      </c>
      <c r="V1857" s="894" t="s">
        <v>951</v>
      </c>
      <c r="W1857" s="894" t="s">
        <v>8763</v>
      </c>
      <c r="X1857" s="894" t="s">
        <v>8775</v>
      </c>
      <c r="AA1857" s="894" t="s">
        <v>1029</v>
      </c>
    </row>
    <row r="1858" spans="1:27">
      <c r="A1858" s="894" t="s">
        <v>8799</v>
      </c>
      <c r="B1858" s="894" t="s">
        <v>8800</v>
      </c>
      <c r="C1858" s="894" t="s">
        <v>8801</v>
      </c>
      <c r="D1858" s="894" t="s">
        <v>6921</v>
      </c>
      <c r="E1858" s="351">
        <v>5555.56</v>
      </c>
      <c r="F1858" s="351">
        <v>4389.24</v>
      </c>
      <c r="G1858" s="351">
        <v>1166.32</v>
      </c>
      <c r="H1858" s="351">
        <v>0</v>
      </c>
      <c r="I1858" s="894" t="s">
        <v>8763</v>
      </c>
      <c r="J1858" s="894" t="s">
        <v>839</v>
      </c>
      <c r="K1858" s="894" t="s">
        <v>1025</v>
      </c>
      <c r="L1858" s="894" t="s">
        <v>958</v>
      </c>
      <c r="M1858" s="894" t="s">
        <v>8774</v>
      </c>
      <c r="N1858" s="894" t="s">
        <v>6104</v>
      </c>
      <c r="O1858" s="894" t="s">
        <v>6922</v>
      </c>
      <c r="P1858" s="894" t="s">
        <v>6923</v>
      </c>
      <c r="Q1858" s="894" t="s">
        <v>4400</v>
      </c>
      <c r="R1858" s="894" t="s">
        <v>1200</v>
      </c>
      <c r="S1858" s="894" t="s">
        <v>779</v>
      </c>
      <c r="T1858" s="894" t="s">
        <v>780</v>
      </c>
      <c r="U1858" s="894" t="s">
        <v>781</v>
      </c>
      <c r="V1858" s="894" t="s">
        <v>951</v>
      </c>
      <c r="W1858" s="894" t="s">
        <v>8763</v>
      </c>
      <c r="X1858" s="894" t="s">
        <v>8775</v>
      </c>
      <c r="AA1858" s="894" t="s">
        <v>1029</v>
      </c>
    </row>
    <row r="1859" spans="1:27">
      <c r="A1859" s="894" t="s">
        <v>8802</v>
      </c>
      <c r="B1859" s="894" t="s">
        <v>8803</v>
      </c>
      <c r="C1859" s="894" t="s">
        <v>8801</v>
      </c>
      <c r="D1859" s="894" t="s">
        <v>6921</v>
      </c>
      <c r="E1859" s="351">
        <v>5555.56</v>
      </c>
      <c r="F1859" s="351">
        <v>4389.24</v>
      </c>
      <c r="G1859" s="351">
        <v>1166.32</v>
      </c>
      <c r="H1859" s="351">
        <v>0</v>
      </c>
      <c r="I1859" s="894" t="s">
        <v>8763</v>
      </c>
      <c r="J1859" s="894" t="s">
        <v>839</v>
      </c>
      <c r="K1859" s="894" t="s">
        <v>1025</v>
      </c>
      <c r="L1859" s="894" t="s">
        <v>958</v>
      </c>
      <c r="M1859" s="894" t="s">
        <v>8774</v>
      </c>
      <c r="N1859" s="894" t="s">
        <v>6104</v>
      </c>
      <c r="O1859" s="894" t="s">
        <v>6922</v>
      </c>
      <c r="P1859" s="894" t="s">
        <v>6923</v>
      </c>
      <c r="Q1859" s="894" t="s">
        <v>4400</v>
      </c>
      <c r="R1859" s="894" t="s">
        <v>1200</v>
      </c>
      <c r="S1859" s="894" t="s">
        <v>779</v>
      </c>
      <c r="T1859" s="894" t="s">
        <v>780</v>
      </c>
      <c r="U1859" s="894" t="s">
        <v>781</v>
      </c>
      <c r="V1859" s="894" t="s">
        <v>951</v>
      </c>
      <c r="W1859" s="894" t="s">
        <v>8763</v>
      </c>
      <c r="X1859" s="894" t="s">
        <v>8775</v>
      </c>
      <c r="AA1859" s="894" t="s">
        <v>1029</v>
      </c>
    </row>
    <row r="1860" spans="1:27">
      <c r="A1860" s="894" t="s">
        <v>8804</v>
      </c>
      <c r="B1860" s="894" t="s">
        <v>8805</v>
      </c>
      <c r="C1860" s="894" t="s">
        <v>8806</v>
      </c>
      <c r="D1860" s="894" t="s">
        <v>7057</v>
      </c>
      <c r="E1860" s="351">
        <v>38461.54</v>
      </c>
      <c r="F1860" s="351">
        <v>30384.98</v>
      </c>
      <c r="G1860" s="351">
        <v>8076.56</v>
      </c>
      <c r="H1860" s="351">
        <v>0</v>
      </c>
      <c r="I1860" s="894" t="s">
        <v>8763</v>
      </c>
      <c r="J1860" s="894" t="s">
        <v>839</v>
      </c>
      <c r="K1860" s="894" t="s">
        <v>1025</v>
      </c>
      <c r="L1860" s="894" t="s">
        <v>958</v>
      </c>
      <c r="M1860" s="894" t="s">
        <v>8774</v>
      </c>
      <c r="N1860" s="894" t="s">
        <v>6104</v>
      </c>
      <c r="O1860" s="894" t="s">
        <v>6929</v>
      </c>
      <c r="P1860" s="894" t="s">
        <v>6930</v>
      </c>
      <c r="Q1860" s="894" t="s">
        <v>1512</v>
      </c>
      <c r="R1860" s="894" t="s">
        <v>1200</v>
      </c>
      <c r="S1860" s="894" t="s">
        <v>779</v>
      </c>
      <c r="T1860" s="894" t="s">
        <v>780</v>
      </c>
      <c r="U1860" s="894" t="s">
        <v>781</v>
      </c>
      <c r="V1860" s="894" t="s">
        <v>951</v>
      </c>
      <c r="W1860" s="894" t="s">
        <v>8763</v>
      </c>
      <c r="X1860" s="894" t="s">
        <v>8775</v>
      </c>
      <c r="AA1860" s="894" t="s">
        <v>1029</v>
      </c>
    </row>
    <row r="1861" spans="1:27">
      <c r="A1861" s="894" t="s">
        <v>8807</v>
      </c>
      <c r="B1861" s="894" t="s">
        <v>8808</v>
      </c>
      <c r="C1861" s="894" t="s">
        <v>8809</v>
      </c>
      <c r="D1861" s="894" t="s">
        <v>7057</v>
      </c>
      <c r="E1861" s="351">
        <v>19230.77</v>
      </c>
      <c r="F1861" s="351">
        <v>15192.49</v>
      </c>
      <c r="G1861" s="351">
        <v>4038.28</v>
      </c>
      <c r="H1861" s="351">
        <v>0</v>
      </c>
      <c r="I1861" s="894" t="s">
        <v>8763</v>
      </c>
      <c r="J1861" s="894" t="s">
        <v>839</v>
      </c>
      <c r="K1861" s="894" t="s">
        <v>1025</v>
      </c>
      <c r="L1861" s="894" t="s">
        <v>958</v>
      </c>
      <c r="M1861" s="894" t="s">
        <v>8774</v>
      </c>
      <c r="N1861" s="894" t="s">
        <v>6104</v>
      </c>
      <c r="O1861" s="894" t="s">
        <v>6936</v>
      </c>
      <c r="P1861" s="894" t="s">
        <v>6937</v>
      </c>
      <c r="Q1861" s="894" t="s">
        <v>6938</v>
      </c>
      <c r="R1861" s="894" t="s">
        <v>1200</v>
      </c>
      <c r="S1861" s="894" t="s">
        <v>779</v>
      </c>
      <c r="T1861" s="894" t="s">
        <v>780</v>
      </c>
      <c r="U1861" s="894" t="s">
        <v>781</v>
      </c>
      <c r="V1861" s="894" t="s">
        <v>951</v>
      </c>
      <c r="W1861" s="894" t="s">
        <v>8763</v>
      </c>
      <c r="X1861" s="894" t="s">
        <v>8775</v>
      </c>
      <c r="AA1861" s="894" t="s">
        <v>1029</v>
      </c>
    </row>
    <row r="1862" spans="1:27">
      <c r="A1862" s="894" t="s">
        <v>8810</v>
      </c>
      <c r="B1862" s="894" t="s">
        <v>8811</v>
      </c>
      <c r="C1862" s="894" t="s">
        <v>8812</v>
      </c>
      <c r="D1862" s="894" t="s">
        <v>6921</v>
      </c>
      <c r="E1862" s="351">
        <v>21367.52</v>
      </c>
      <c r="F1862" s="351">
        <v>16880.72</v>
      </c>
      <c r="G1862" s="351">
        <v>4486.8</v>
      </c>
      <c r="H1862" s="351">
        <v>0</v>
      </c>
      <c r="I1862" s="894" t="s">
        <v>8763</v>
      </c>
      <c r="J1862" s="894" t="s">
        <v>839</v>
      </c>
      <c r="K1862" s="894" t="s">
        <v>1025</v>
      </c>
      <c r="L1862" s="894" t="s">
        <v>958</v>
      </c>
      <c r="M1862" s="894" t="s">
        <v>8774</v>
      </c>
      <c r="N1862" s="894" t="s">
        <v>6104</v>
      </c>
      <c r="O1862" s="894" t="s">
        <v>6122</v>
      </c>
      <c r="P1862" s="894" t="s">
        <v>6123</v>
      </c>
      <c r="Q1862" s="894" t="s">
        <v>3016</v>
      </c>
      <c r="R1862" s="894" t="s">
        <v>1200</v>
      </c>
      <c r="S1862" s="894" t="s">
        <v>779</v>
      </c>
      <c r="T1862" s="894" t="s">
        <v>780</v>
      </c>
      <c r="U1862" s="894" t="s">
        <v>781</v>
      </c>
      <c r="V1862" s="894" t="s">
        <v>951</v>
      </c>
      <c r="W1862" s="894" t="s">
        <v>8763</v>
      </c>
      <c r="X1862" s="894" t="s">
        <v>8775</v>
      </c>
      <c r="AA1862" s="894" t="s">
        <v>1029</v>
      </c>
    </row>
    <row r="1863" spans="1:27">
      <c r="A1863" s="894" t="s">
        <v>8813</v>
      </c>
      <c r="B1863" s="894" t="s">
        <v>8814</v>
      </c>
      <c r="C1863" s="894" t="s">
        <v>8815</v>
      </c>
      <c r="D1863" s="894" t="s">
        <v>6137</v>
      </c>
      <c r="E1863" s="351">
        <v>11538.46</v>
      </c>
      <c r="F1863" s="351">
        <v>9115.02</v>
      </c>
      <c r="G1863" s="351">
        <v>2423.44</v>
      </c>
      <c r="H1863" s="351">
        <v>0</v>
      </c>
      <c r="I1863" s="894" t="s">
        <v>8763</v>
      </c>
      <c r="J1863" s="894" t="s">
        <v>839</v>
      </c>
      <c r="K1863" s="894" t="s">
        <v>1025</v>
      </c>
      <c r="L1863" s="894" t="s">
        <v>958</v>
      </c>
      <c r="M1863" s="894" t="s">
        <v>8774</v>
      </c>
      <c r="N1863" s="894" t="s">
        <v>6104</v>
      </c>
      <c r="O1863" s="894" t="s">
        <v>6166</v>
      </c>
      <c r="P1863" s="894" t="s">
        <v>6167</v>
      </c>
      <c r="Q1863" s="894" t="s">
        <v>6168</v>
      </c>
      <c r="R1863" s="894" t="s">
        <v>1200</v>
      </c>
      <c r="S1863" s="894" t="s">
        <v>779</v>
      </c>
      <c r="T1863" s="894" t="s">
        <v>780</v>
      </c>
      <c r="U1863" s="894" t="s">
        <v>781</v>
      </c>
      <c r="V1863" s="894" t="s">
        <v>951</v>
      </c>
      <c r="W1863" s="894" t="s">
        <v>8763</v>
      </c>
      <c r="X1863" s="894" t="s">
        <v>8775</v>
      </c>
      <c r="AA1863" s="894" t="s">
        <v>1029</v>
      </c>
    </row>
    <row r="1864" spans="1:27">
      <c r="A1864" s="894" t="s">
        <v>8816</v>
      </c>
      <c r="B1864" s="894" t="s">
        <v>8817</v>
      </c>
      <c r="C1864" s="894" t="s">
        <v>8815</v>
      </c>
      <c r="D1864" s="894" t="s">
        <v>6137</v>
      </c>
      <c r="E1864" s="351">
        <v>11538.46</v>
      </c>
      <c r="F1864" s="351">
        <v>9115.02</v>
      </c>
      <c r="G1864" s="351">
        <v>2423.44</v>
      </c>
      <c r="H1864" s="351">
        <v>0</v>
      </c>
      <c r="I1864" s="894" t="s">
        <v>8763</v>
      </c>
      <c r="J1864" s="894" t="s">
        <v>839</v>
      </c>
      <c r="K1864" s="894" t="s">
        <v>1025</v>
      </c>
      <c r="L1864" s="894" t="s">
        <v>958</v>
      </c>
      <c r="M1864" s="894" t="s">
        <v>8774</v>
      </c>
      <c r="N1864" s="894" t="s">
        <v>6104</v>
      </c>
      <c r="O1864" s="894" t="s">
        <v>6166</v>
      </c>
      <c r="P1864" s="894" t="s">
        <v>6167</v>
      </c>
      <c r="Q1864" s="894" t="s">
        <v>6168</v>
      </c>
      <c r="R1864" s="894" t="s">
        <v>1200</v>
      </c>
      <c r="S1864" s="894" t="s">
        <v>779</v>
      </c>
      <c r="T1864" s="894" t="s">
        <v>780</v>
      </c>
      <c r="U1864" s="894" t="s">
        <v>781</v>
      </c>
      <c r="V1864" s="894" t="s">
        <v>951</v>
      </c>
      <c r="W1864" s="894" t="s">
        <v>8763</v>
      </c>
      <c r="X1864" s="894" t="s">
        <v>8775</v>
      </c>
      <c r="AA1864" s="894" t="s">
        <v>1029</v>
      </c>
    </row>
    <row r="1865" spans="1:27">
      <c r="A1865" s="894" t="s">
        <v>8818</v>
      </c>
      <c r="B1865" s="894" t="s">
        <v>8819</v>
      </c>
      <c r="C1865" s="894" t="s">
        <v>8815</v>
      </c>
      <c r="D1865" s="894" t="s">
        <v>6137</v>
      </c>
      <c r="E1865" s="351">
        <v>11538.46</v>
      </c>
      <c r="F1865" s="351">
        <v>9115.02</v>
      </c>
      <c r="G1865" s="351">
        <v>2423.44</v>
      </c>
      <c r="H1865" s="351">
        <v>0</v>
      </c>
      <c r="I1865" s="894" t="s">
        <v>8763</v>
      </c>
      <c r="J1865" s="894" t="s">
        <v>839</v>
      </c>
      <c r="K1865" s="894" t="s">
        <v>1025</v>
      </c>
      <c r="L1865" s="894" t="s">
        <v>958</v>
      </c>
      <c r="M1865" s="894" t="s">
        <v>8774</v>
      </c>
      <c r="N1865" s="894" t="s">
        <v>6104</v>
      </c>
      <c r="O1865" s="894" t="s">
        <v>6166</v>
      </c>
      <c r="P1865" s="894" t="s">
        <v>6167</v>
      </c>
      <c r="Q1865" s="894" t="s">
        <v>6168</v>
      </c>
      <c r="R1865" s="894" t="s">
        <v>1200</v>
      </c>
      <c r="S1865" s="894" t="s">
        <v>779</v>
      </c>
      <c r="T1865" s="894" t="s">
        <v>780</v>
      </c>
      <c r="U1865" s="894" t="s">
        <v>781</v>
      </c>
      <c r="V1865" s="894" t="s">
        <v>951</v>
      </c>
      <c r="W1865" s="894" t="s">
        <v>8763</v>
      </c>
      <c r="X1865" s="894" t="s">
        <v>8775</v>
      </c>
      <c r="AA1865" s="894" t="s">
        <v>1029</v>
      </c>
    </row>
    <row r="1866" spans="1:27">
      <c r="A1866" s="894" t="s">
        <v>8820</v>
      </c>
      <c r="B1866" s="894" t="s">
        <v>8821</v>
      </c>
      <c r="C1866" s="894" t="s">
        <v>8815</v>
      </c>
      <c r="D1866" s="894" t="s">
        <v>6137</v>
      </c>
      <c r="E1866" s="351">
        <v>11538.46</v>
      </c>
      <c r="F1866" s="351">
        <v>9115.02</v>
      </c>
      <c r="G1866" s="351">
        <v>2423.44</v>
      </c>
      <c r="H1866" s="351">
        <v>0</v>
      </c>
      <c r="I1866" s="894" t="s">
        <v>8763</v>
      </c>
      <c r="J1866" s="894" t="s">
        <v>839</v>
      </c>
      <c r="K1866" s="894" t="s">
        <v>1025</v>
      </c>
      <c r="L1866" s="894" t="s">
        <v>958</v>
      </c>
      <c r="M1866" s="894" t="s">
        <v>8774</v>
      </c>
      <c r="N1866" s="894" t="s">
        <v>6104</v>
      </c>
      <c r="O1866" s="894" t="s">
        <v>6166</v>
      </c>
      <c r="P1866" s="894" t="s">
        <v>6167</v>
      </c>
      <c r="Q1866" s="894" t="s">
        <v>6168</v>
      </c>
      <c r="R1866" s="894" t="s">
        <v>1200</v>
      </c>
      <c r="S1866" s="894" t="s">
        <v>779</v>
      </c>
      <c r="T1866" s="894" t="s">
        <v>780</v>
      </c>
      <c r="U1866" s="894" t="s">
        <v>781</v>
      </c>
      <c r="V1866" s="894" t="s">
        <v>951</v>
      </c>
      <c r="W1866" s="894" t="s">
        <v>8763</v>
      </c>
      <c r="X1866" s="894" t="s">
        <v>8775</v>
      </c>
      <c r="AA1866" s="894" t="s">
        <v>1029</v>
      </c>
    </row>
    <row r="1867" spans="1:27">
      <c r="A1867" s="894" t="s">
        <v>8822</v>
      </c>
      <c r="B1867" s="894" t="s">
        <v>8823</v>
      </c>
      <c r="C1867" s="894" t="s">
        <v>8824</v>
      </c>
      <c r="D1867" s="894" t="s">
        <v>6949</v>
      </c>
      <c r="E1867" s="351">
        <v>5555.56</v>
      </c>
      <c r="F1867" s="351">
        <v>4389.24</v>
      </c>
      <c r="G1867" s="351">
        <v>1166.32</v>
      </c>
      <c r="H1867" s="351">
        <v>0</v>
      </c>
      <c r="I1867" s="894" t="s">
        <v>8763</v>
      </c>
      <c r="J1867" s="894" t="s">
        <v>839</v>
      </c>
      <c r="K1867" s="894" t="s">
        <v>1025</v>
      </c>
      <c r="L1867" s="894" t="s">
        <v>958</v>
      </c>
      <c r="M1867" s="894" t="s">
        <v>8774</v>
      </c>
      <c r="N1867" s="894" t="s">
        <v>6104</v>
      </c>
      <c r="O1867" s="894" t="s">
        <v>6922</v>
      </c>
      <c r="P1867" s="894" t="s">
        <v>6923</v>
      </c>
      <c r="Q1867" s="894" t="s">
        <v>4400</v>
      </c>
      <c r="R1867" s="894" t="s">
        <v>1200</v>
      </c>
      <c r="S1867" s="894" t="s">
        <v>779</v>
      </c>
      <c r="T1867" s="894" t="s">
        <v>780</v>
      </c>
      <c r="U1867" s="894" t="s">
        <v>781</v>
      </c>
      <c r="V1867" s="894" t="s">
        <v>951</v>
      </c>
      <c r="W1867" s="894" t="s">
        <v>8763</v>
      </c>
      <c r="X1867" s="894" t="s">
        <v>8775</v>
      </c>
      <c r="AA1867" s="894" t="s">
        <v>1029</v>
      </c>
    </row>
    <row r="1868" spans="1:27">
      <c r="A1868" s="894" t="s">
        <v>8825</v>
      </c>
      <c r="B1868" s="894" t="s">
        <v>8826</v>
      </c>
      <c r="C1868" s="894" t="s">
        <v>8824</v>
      </c>
      <c r="D1868" s="894" t="s">
        <v>6949</v>
      </c>
      <c r="E1868" s="351">
        <v>5555.56</v>
      </c>
      <c r="F1868" s="351">
        <v>4389.24</v>
      </c>
      <c r="G1868" s="351">
        <v>1166.32</v>
      </c>
      <c r="H1868" s="351">
        <v>0</v>
      </c>
      <c r="I1868" s="894" t="s">
        <v>8763</v>
      </c>
      <c r="J1868" s="894" t="s">
        <v>839</v>
      </c>
      <c r="K1868" s="894" t="s">
        <v>1025</v>
      </c>
      <c r="L1868" s="894" t="s">
        <v>958</v>
      </c>
      <c r="M1868" s="894" t="s">
        <v>8774</v>
      </c>
      <c r="N1868" s="894" t="s">
        <v>6104</v>
      </c>
      <c r="O1868" s="894" t="s">
        <v>6922</v>
      </c>
      <c r="P1868" s="894" t="s">
        <v>6923</v>
      </c>
      <c r="Q1868" s="894" t="s">
        <v>4400</v>
      </c>
      <c r="R1868" s="894" t="s">
        <v>1200</v>
      </c>
      <c r="S1868" s="894" t="s">
        <v>779</v>
      </c>
      <c r="T1868" s="894" t="s">
        <v>780</v>
      </c>
      <c r="U1868" s="894" t="s">
        <v>781</v>
      </c>
      <c r="V1868" s="894" t="s">
        <v>951</v>
      </c>
      <c r="W1868" s="894" t="s">
        <v>8763</v>
      </c>
      <c r="X1868" s="894" t="s">
        <v>8775</v>
      </c>
      <c r="AA1868" s="894" t="s">
        <v>1029</v>
      </c>
    </row>
    <row r="1869" spans="1:27">
      <c r="A1869" s="894" t="s">
        <v>8827</v>
      </c>
      <c r="B1869" s="894" t="s">
        <v>8828</v>
      </c>
      <c r="C1869" s="894" t="s">
        <v>8829</v>
      </c>
      <c r="D1869" s="894" t="s">
        <v>6131</v>
      </c>
      <c r="E1869" s="351">
        <v>10683.76</v>
      </c>
      <c r="F1869" s="351">
        <v>8440.36</v>
      </c>
      <c r="G1869" s="351">
        <v>2243.4</v>
      </c>
      <c r="H1869" s="351">
        <v>0</v>
      </c>
      <c r="I1869" s="894" t="s">
        <v>8763</v>
      </c>
      <c r="J1869" s="894" t="s">
        <v>839</v>
      </c>
      <c r="K1869" s="894" t="s">
        <v>1025</v>
      </c>
      <c r="L1869" s="894" t="s">
        <v>958</v>
      </c>
      <c r="M1869" s="894" t="s">
        <v>8774</v>
      </c>
      <c r="N1869" s="894" t="s">
        <v>6104</v>
      </c>
      <c r="O1869" s="894" t="s">
        <v>6161</v>
      </c>
      <c r="P1869" s="894" t="s">
        <v>6162</v>
      </c>
      <c r="Q1869" s="894" t="s">
        <v>1413</v>
      </c>
      <c r="R1869" s="894" t="s">
        <v>1200</v>
      </c>
      <c r="S1869" s="894" t="s">
        <v>779</v>
      </c>
      <c r="T1869" s="894" t="s">
        <v>780</v>
      </c>
      <c r="U1869" s="894" t="s">
        <v>781</v>
      </c>
      <c r="V1869" s="894" t="s">
        <v>951</v>
      </c>
      <c r="W1869" s="894" t="s">
        <v>8763</v>
      </c>
      <c r="X1869" s="894" t="s">
        <v>8775</v>
      </c>
      <c r="AA1869" s="894" t="s">
        <v>1029</v>
      </c>
    </row>
    <row r="1870" spans="1:27">
      <c r="A1870" s="894" t="s">
        <v>8830</v>
      </c>
      <c r="B1870" s="894" t="s">
        <v>8831</v>
      </c>
      <c r="C1870" s="894" t="s">
        <v>8829</v>
      </c>
      <c r="D1870" s="894" t="s">
        <v>6131</v>
      </c>
      <c r="E1870" s="351">
        <v>10683.76</v>
      </c>
      <c r="F1870" s="351">
        <v>8440.36</v>
      </c>
      <c r="G1870" s="351">
        <v>2243.4</v>
      </c>
      <c r="H1870" s="351">
        <v>0</v>
      </c>
      <c r="I1870" s="894" t="s">
        <v>8763</v>
      </c>
      <c r="J1870" s="894" t="s">
        <v>839</v>
      </c>
      <c r="K1870" s="894" t="s">
        <v>1025</v>
      </c>
      <c r="L1870" s="894" t="s">
        <v>958</v>
      </c>
      <c r="M1870" s="894" t="s">
        <v>8774</v>
      </c>
      <c r="N1870" s="894" t="s">
        <v>6104</v>
      </c>
      <c r="O1870" s="894" t="s">
        <v>6161</v>
      </c>
      <c r="P1870" s="894" t="s">
        <v>6162</v>
      </c>
      <c r="Q1870" s="894" t="s">
        <v>1413</v>
      </c>
      <c r="R1870" s="894" t="s">
        <v>1200</v>
      </c>
      <c r="S1870" s="894" t="s">
        <v>779</v>
      </c>
      <c r="T1870" s="894" t="s">
        <v>780</v>
      </c>
      <c r="U1870" s="894" t="s">
        <v>781</v>
      </c>
      <c r="V1870" s="894" t="s">
        <v>951</v>
      </c>
      <c r="W1870" s="894" t="s">
        <v>8763</v>
      </c>
      <c r="X1870" s="894" t="s">
        <v>8775</v>
      </c>
      <c r="AA1870" s="894" t="s">
        <v>1029</v>
      </c>
    </row>
    <row r="1871" spans="1:27">
      <c r="A1871" s="894" t="s">
        <v>8832</v>
      </c>
      <c r="B1871" s="894" t="s">
        <v>8833</v>
      </c>
      <c r="C1871" s="894" t="s">
        <v>8834</v>
      </c>
      <c r="D1871" s="894" t="s">
        <v>6160</v>
      </c>
      <c r="E1871" s="351">
        <v>11538.46</v>
      </c>
      <c r="F1871" s="351">
        <v>9115.02</v>
      </c>
      <c r="G1871" s="351">
        <v>2423.44</v>
      </c>
      <c r="H1871" s="351">
        <v>0</v>
      </c>
      <c r="I1871" s="894" t="s">
        <v>8763</v>
      </c>
      <c r="J1871" s="894" t="s">
        <v>839</v>
      </c>
      <c r="K1871" s="894" t="s">
        <v>1025</v>
      </c>
      <c r="L1871" s="894" t="s">
        <v>958</v>
      </c>
      <c r="M1871" s="894" t="s">
        <v>8774</v>
      </c>
      <c r="N1871" s="894" t="s">
        <v>6104</v>
      </c>
      <c r="O1871" s="894" t="s">
        <v>6166</v>
      </c>
      <c r="P1871" s="894" t="s">
        <v>6167</v>
      </c>
      <c r="Q1871" s="894" t="s">
        <v>6168</v>
      </c>
      <c r="R1871" s="894" t="s">
        <v>1200</v>
      </c>
      <c r="S1871" s="894" t="s">
        <v>779</v>
      </c>
      <c r="T1871" s="894" t="s">
        <v>780</v>
      </c>
      <c r="U1871" s="894" t="s">
        <v>781</v>
      </c>
      <c r="V1871" s="894" t="s">
        <v>951</v>
      </c>
      <c r="W1871" s="894" t="s">
        <v>8763</v>
      </c>
      <c r="X1871" s="894" t="s">
        <v>8775</v>
      </c>
      <c r="AA1871" s="894" t="s">
        <v>1029</v>
      </c>
    </row>
    <row r="1872" spans="1:27">
      <c r="A1872" s="894" t="s">
        <v>8835</v>
      </c>
      <c r="B1872" s="894" t="s">
        <v>8836</v>
      </c>
      <c r="C1872" s="894" t="s">
        <v>8834</v>
      </c>
      <c r="D1872" s="894" t="s">
        <v>6160</v>
      </c>
      <c r="E1872" s="351">
        <v>11538.46</v>
      </c>
      <c r="F1872" s="351">
        <v>9115.02</v>
      </c>
      <c r="G1872" s="351">
        <v>2423.44</v>
      </c>
      <c r="H1872" s="351">
        <v>0</v>
      </c>
      <c r="I1872" s="894" t="s">
        <v>8763</v>
      </c>
      <c r="J1872" s="894" t="s">
        <v>839</v>
      </c>
      <c r="K1872" s="894" t="s">
        <v>1025</v>
      </c>
      <c r="L1872" s="894" t="s">
        <v>958</v>
      </c>
      <c r="M1872" s="894" t="s">
        <v>8774</v>
      </c>
      <c r="N1872" s="894" t="s">
        <v>6104</v>
      </c>
      <c r="O1872" s="894" t="s">
        <v>6166</v>
      </c>
      <c r="P1872" s="894" t="s">
        <v>6167</v>
      </c>
      <c r="Q1872" s="894" t="s">
        <v>6168</v>
      </c>
      <c r="R1872" s="894" t="s">
        <v>1200</v>
      </c>
      <c r="S1872" s="894" t="s">
        <v>779</v>
      </c>
      <c r="T1872" s="894" t="s">
        <v>780</v>
      </c>
      <c r="U1872" s="894" t="s">
        <v>781</v>
      </c>
      <c r="V1872" s="894" t="s">
        <v>951</v>
      </c>
      <c r="W1872" s="894" t="s">
        <v>8763</v>
      </c>
      <c r="X1872" s="894" t="s">
        <v>8775</v>
      </c>
      <c r="AA1872" s="894" t="s">
        <v>1029</v>
      </c>
    </row>
    <row r="1873" spans="1:27">
      <c r="A1873" s="894" t="s">
        <v>8837</v>
      </c>
      <c r="B1873" s="894" t="s">
        <v>8838</v>
      </c>
      <c r="C1873" s="894" t="s">
        <v>8839</v>
      </c>
      <c r="D1873" s="894" t="s">
        <v>6977</v>
      </c>
      <c r="E1873" s="351">
        <v>10256.41</v>
      </c>
      <c r="F1873" s="351">
        <v>8102.24</v>
      </c>
      <c r="G1873" s="351">
        <v>2154.17</v>
      </c>
      <c r="H1873" s="351">
        <v>0</v>
      </c>
      <c r="I1873" s="894" t="s">
        <v>8763</v>
      </c>
      <c r="J1873" s="894" t="s">
        <v>839</v>
      </c>
      <c r="K1873" s="894" t="s">
        <v>1025</v>
      </c>
      <c r="L1873" s="894" t="s">
        <v>958</v>
      </c>
      <c r="M1873" s="894" t="s">
        <v>8774</v>
      </c>
      <c r="N1873" s="894" t="s">
        <v>6104</v>
      </c>
      <c r="O1873" s="894" t="s">
        <v>1725</v>
      </c>
      <c r="P1873" s="894" t="s">
        <v>6156</v>
      </c>
      <c r="Q1873" s="894" t="s">
        <v>2027</v>
      </c>
      <c r="R1873" s="894" t="s">
        <v>1200</v>
      </c>
      <c r="S1873" s="894" t="s">
        <v>779</v>
      </c>
      <c r="T1873" s="894" t="s">
        <v>780</v>
      </c>
      <c r="U1873" s="894" t="s">
        <v>781</v>
      </c>
      <c r="V1873" s="894" t="s">
        <v>951</v>
      </c>
      <c r="W1873" s="894" t="s">
        <v>8763</v>
      </c>
      <c r="X1873" s="894" t="s">
        <v>8775</v>
      </c>
      <c r="AA1873" s="894" t="s">
        <v>1029</v>
      </c>
    </row>
    <row r="1874" spans="1:27">
      <c r="A1874" s="894" t="s">
        <v>8840</v>
      </c>
      <c r="B1874" s="894" t="s">
        <v>8841</v>
      </c>
      <c r="C1874" s="894" t="s">
        <v>8839</v>
      </c>
      <c r="D1874" s="894" t="s">
        <v>6977</v>
      </c>
      <c r="E1874" s="351">
        <v>10256.41</v>
      </c>
      <c r="F1874" s="351">
        <v>8102.24</v>
      </c>
      <c r="G1874" s="351">
        <v>2154.17</v>
      </c>
      <c r="H1874" s="351">
        <v>0</v>
      </c>
      <c r="I1874" s="894" t="s">
        <v>8763</v>
      </c>
      <c r="J1874" s="894" t="s">
        <v>839</v>
      </c>
      <c r="K1874" s="894" t="s">
        <v>1025</v>
      </c>
      <c r="L1874" s="894" t="s">
        <v>958</v>
      </c>
      <c r="M1874" s="894" t="s">
        <v>8774</v>
      </c>
      <c r="N1874" s="894" t="s">
        <v>6104</v>
      </c>
      <c r="O1874" s="894" t="s">
        <v>1725</v>
      </c>
      <c r="P1874" s="894" t="s">
        <v>6156</v>
      </c>
      <c r="Q1874" s="894" t="s">
        <v>2027</v>
      </c>
      <c r="R1874" s="894" t="s">
        <v>1200</v>
      </c>
      <c r="S1874" s="894" t="s">
        <v>779</v>
      </c>
      <c r="T1874" s="894" t="s">
        <v>780</v>
      </c>
      <c r="U1874" s="894" t="s">
        <v>781</v>
      </c>
      <c r="V1874" s="894" t="s">
        <v>951</v>
      </c>
      <c r="W1874" s="894" t="s">
        <v>8763</v>
      </c>
      <c r="X1874" s="894" t="s">
        <v>8775</v>
      </c>
      <c r="AA1874" s="894" t="s">
        <v>1029</v>
      </c>
    </row>
    <row r="1875" spans="1:27">
      <c r="A1875" s="894" t="s">
        <v>8842</v>
      </c>
      <c r="B1875" s="894" t="s">
        <v>8843</v>
      </c>
      <c r="C1875" s="894" t="s">
        <v>8844</v>
      </c>
      <c r="D1875" s="894" t="s">
        <v>6176</v>
      </c>
      <c r="E1875" s="351">
        <v>14529.91</v>
      </c>
      <c r="F1875" s="351">
        <v>11478.7</v>
      </c>
      <c r="G1875" s="351">
        <v>3051.21</v>
      </c>
      <c r="H1875" s="351">
        <v>0</v>
      </c>
      <c r="I1875" s="894" t="s">
        <v>8763</v>
      </c>
      <c r="J1875" s="894" t="s">
        <v>839</v>
      </c>
      <c r="K1875" s="894" t="s">
        <v>1025</v>
      </c>
      <c r="L1875" s="894" t="s">
        <v>958</v>
      </c>
      <c r="M1875" s="894" t="s">
        <v>8774</v>
      </c>
      <c r="N1875" s="894" t="s">
        <v>6104</v>
      </c>
      <c r="O1875" s="894" t="s">
        <v>4543</v>
      </c>
      <c r="P1875" s="894" t="s">
        <v>6177</v>
      </c>
      <c r="Q1875" s="894" t="s">
        <v>6178</v>
      </c>
      <c r="R1875" s="894" t="s">
        <v>1200</v>
      </c>
      <c r="S1875" s="894" t="s">
        <v>779</v>
      </c>
      <c r="T1875" s="894" t="s">
        <v>780</v>
      </c>
      <c r="U1875" s="894" t="s">
        <v>781</v>
      </c>
      <c r="V1875" s="894" t="s">
        <v>951</v>
      </c>
      <c r="W1875" s="894" t="s">
        <v>8763</v>
      </c>
      <c r="X1875" s="894" t="s">
        <v>8775</v>
      </c>
      <c r="AA1875" s="894" t="s">
        <v>1029</v>
      </c>
    </row>
    <row r="1876" spans="1:27">
      <c r="A1876" s="894" t="s">
        <v>8845</v>
      </c>
      <c r="B1876" s="894" t="s">
        <v>8846</v>
      </c>
      <c r="C1876" s="894" t="s">
        <v>8847</v>
      </c>
      <c r="D1876" s="894" t="s">
        <v>6986</v>
      </c>
      <c r="E1876" s="351">
        <v>10256.41</v>
      </c>
      <c r="F1876" s="351">
        <v>8102.24</v>
      </c>
      <c r="G1876" s="351">
        <v>2154.17</v>
      </c>
      <c r="H1876" s="351">
        <v>0</v>
      </c>
      <c r="I1876" s="894" t="s">
        <v>8763</v>
      </c>
      <c r="J1876" s="894" t="s">
        <v>839</v>
      </c>
      <c r="K1876" s="894" t="s">
        <v>1025</v>
      </c>
      <c r="L1876" s="894" t="s">
        <v>958</v>
      </c>
      <c r="M1876" s="894" t="s">
        <v>8774</v>
      </c>
      <c r="N1876" s="894" t="s">
        <v>6104</v>
      </c>
      <c r="O1876" s="894" t="s">
        <v>1725</v>
      </c>
      <c r="P1876" s="894" t="s">
        <v>6156</v>
      </c>
      <c r="Q1876" s="894" t="s">
        <v>2027</v>
      </c>
      <c r="R1876" s="894" t="s">
        <v>1200</v>
      </c>
      <c r="S1876" s="894" t="s">
        <v>779</v>
      </c>
      <c r="T1876" s="894" t="s">
        <v>780</v>
      </c>
      <c r="U1876" s="894" t="s">
        <v>781</v>
      </c>
      <c r="V1876" s="894" t="s">
        <v>951</v>
      </c>
      <c r="W1876" s="894" t="s">
        <v>8763</v>
      </c>
      <c r="X1876" s="894" t="s">
        <v>8775</v>
      </c>
      <c r="AA1876" s="894" t="s">
        <v>1029</v>
      </c>
    </row>
    <row r="1877" spans="1:27">
      <c r="A1877" s="894" t="s">
        <v>8848</v>
      </c>
      <c r="B1877" s="894" t="s">
        <v>8849</v>
      </c>
      <c r="C1877" s="894" t="s">
        <v>8850</v>
      </c>
      <c r="D1877" s="894" t="s">
        <v>6182</v>
      </c>
      <c r="E1877" s="351">
        <v>11111.11</v>
      </c>
      <c r="F1877" s="351">
        <v>8777.69</v>
      </c>
      <c r="G1877" s="351">
        <v>2333.42</v>
      </c>
      <c r="H1877" s="351">
        <v>0</v>
      </c>
      <c r="I1877" s="894" t="s">
        <v>8763</v>
      </c>
      <c r="J1877" s="894" t="s">
        <v>839</v>
      </c>
      <c r="K1877" s="894" t="s">
        <v>1025</v>
      </c>
      <c r="L1877" s="894" t="s">
        <v>958</v>
      </c>
      <c r="M1877" s="894" t="s">
        <v>8774</v>
      </c>
      <c r="N1877" s="894" t="s">
        <v>6104</v>
      </c>
      <c r="O1877" s="894" t="s">
        <v>6186</v>
      </c>
      <c r="P1877" s="894" t="s">
        <v>6187</v>
      </c>
      <c r="Q1877" s="894" t="s">
        <v>4530</v>
      </c>
      <c r="R1877" s="894" t="s">
        <v>1200</v>
      </c>
      <c r="S1877" s="894" t="s">
        <v>779</v>
      </c>
      <c r="T1877" s="894" t="s">
        <v>780</v>
      </c>
      <c r="U1877" s="894" t="s">
        <v>781</v>
      </c>
      <c r="V1877" s="894" t="s">
        <v>951</v>
      </c>
      <c r="W1877" s="894" t="s">
        <v>8763</v>
      </c>
      <c r="X1877" s="894" t="s">
        <v>8775</v>
      </c>
      <c r="AA1877" s="894" t="s">
        <v>1029</v>
      </c>
    </row>
    <row r="1878" spans="1:27">
      <c r="A1878" s="894" t="s">
        <v>8851</v>
      </c>
      <c r="B1878" s="894" t="s">
        <v>8852</v>
      </c>
      <c r="C1878" s="894" t="s">
        <v>8853</v>
      </c>
      <c r="D1878" s="894" t="s">
        <v>6191</v>
      </c>
      <c r="E1878" s="351">
        <v>16666.67</v>
      </c>
      <c r="F1878" s="351">
        <v>13166.93</v>
      </c>
      <c r="G1878" s="351">
        <v>3499.74</v>
      </c>
      <c r="H1878" s="351">
        <v>0</v>
      </c>
      <c r="I1878" s="894" t="s">
        <v>8763</v>
      </c>
      <c r="J1878" s="894" t="s">
        <v>839</v>
      </c>
      <c r="K1878" s="894" t="s">
        <v>1025</v>
      </c>
      <c r="L1878" s="894" t="s">
        <v>958</v>
      </c>
      <c r="M1878" s="894" t="s">
        <v>8774</v>
      </c>
      <c r="N1878" s="894" t="s">
        <v>6104</v>
      </c>
      <c r="O1878" s="894" t="s">
        <v>6192</v>
      </c>
      <c r="P1878" s="894" t="s">
        <v>6193</v>
      </c>
      <c r="Q1878" s="894" t="s">
        <v>6194</v>
      </c>
      <c r="R1878" s="894" t="s">
        <v>1200</v>
      </c>
      <c r="S1878" s="894" t="s">
        <v>779</v>
      </c>
      <c r="T1878" s="894" t="s">
        <v>780</v>
      </c>
      <c r="U1878" s="894" t="s">
        <v>781</v>
      </c>
      <c r="V1878" s="894" t="s">
        <v>951</v>
      </c>
      <c r="W1878" s="894" t="s">
        <v>8763</v>
      </c>
      <c r="X1878" s="894" t="s">
        <v>8775</v>
      </c>
      <c r="AA1878" s="894" t="s">
        <v>1029</v>
      </c>
    </row>
    <row r="1879" spans="1:27">
      <c r="A1879" s="894" t="s">
        <v>8854</v>
      </c>
      <c r="B1879" s="894" t="s">
        <v>8855</v>
      </c>
      <c r="C1879" s="894" t="s">
        <v>8853</v>
      </c>
      <c r="D1879" s="894" t="s">
        <v>6191</v>
      </c>
      <c r="E1879" s="351">
        <v>16666.67</v>
      </c>
      <c r="F1879" s="351">
        <v>13166.93</v>
      </c>
      <c r="G1879" s="351">
        <v>3499.74</v>
      </c>
      <c r="H1879" s="351">
        <v>0</v>
      </c>
      <c r="I1879" s="894" t="s">
        <v>8763</v>
      </c>
      <c r="J1879" s="894" t="s">
        <v>839</v>
      </c>
      <c r="K1879" s="894" t="s">
        <v>1025</v>
      </c>
      <c r="L1879" s="894" t="s">
        <v>958</v>
      </c>
      <c r="M1879" s="894" t="s">
        <v>8774</v>
      </c>
      <c r="N1879" s="894" t="s">
        <v>6104</v>
      </c>
      <c r="O1879" s="894" t="s">
        <v>6192</v>
      </c>
      <c r="P1879" s="894" t="s">
        <v>6193</v>
      </c>
      <c r="Q1879" s="894" t="s">
        <v>6194</v>
      </c>
      <c r="R1879" s="894" t="s">
        <v>1200</v>
      </c>
      <c r="S1879" s="894" t="s">
        <v>779</v>
      </c>
      <c r="T1879" s="894" t="s">
        <v>780</v>
      </c>
      <c r="U1879" s="894" t="s">
        <v>781</v>
      </c>
      <c r="V1879" s="894" t="s">
        <v>951</v>
      </c>
      <c r="W1879" s="894" t="s">
        <v>8763</v>
      </c>
      <c r="X1879" s="894" t="s">
        <v>8775</v>
      </c>
      <c r="AA1879" s="894" t="s">
        <v>1029</v>
      </c>
    </row>
    <row r="1880" spans="1:27">
      <c r="A1880" s="894" t="s">
        <v>8856</v>
      </c>
      <c r="B1880" s="894" t="s">
        <v>8857</v>
      </c>
      <c r="C1880" s="894" t="s">
        <v>8858</v>
      </c>
      <c r="D1880" s="894" t="s">
        <v>6198</v>
      </c>
      <c r="E1880" s="351">
        <v>11111.11</v>
      </c>
      <c r="F1880" s="351">
        <v>8777.69</v>
      </c>
      <c r="G1880" s="351">
        <v>2333.42</v>
      </c>
      <c r="H1880" s="351">
        <v>0</v>
      </c>
      <c r="I1880" s="894" t="s">
        <v>8763</v>
      </c>
      <c r="J1880" s="894" t="s">
        <v>839</v>
      </c>
      <c r="K1880" s="894" t="s">
        <v>1025</v>
      </c>
      <c r="L1880" s="894" t="s">
        <v>958</v>
      </c>
      <c r="M1880" s="894" t="s">
        <v>8774</v>
      </c>
      <c r="N1880" s="894" t="s">
        <v>6104</v>
      </c>
      <c r="O1880" s="894" t="s">
        <v>6186</v>
      </c>
      <c r="P1880" s="894" t="s">
        <v>6187</v>
      </c>
      <c r="Q1880" s="894" t="s">
        <v>4530</v>
      </c>
      <c r="R1880" s="894" t="s">
        <v>1200</v>
      </c>
      <c r="S1880" s="894" t="s">
        <v>779</v>
      </c>
      <c r="T1880" s="894" t="s">
        <v>780</v>
      </c>
      <c r="U1880" s="894" t="s">
        <v>781</v>
      </c>
      <c r="V1880" s="894" t="s">
        <v>951</v>
      </c>
      <c r="W1880" s="894" t="s">
        <v>8763</v>
      </c>
      <c r="X1880" s="894" t="s">
        <v>8775</v>
      </c>
      <c r="AA1880" s="894" t="s">
        <v>1029</v>
      </c>
    </row>
    <row r="1881" spans="1:27">
      <c r="A1881" s="894" t="s">
        <v>8859</v>
      </c>
      <c r="B1881" s="894" t="s">
        <v>8860</v>
      </c>
      <c r="C1881" s="894" t="s">
        <v>8858</v>
      </c>
      <c r="D1881" s="894" t="s">
        <v>6198</v>
      </c>
      <c r="E1881" s="351">
        <v>11111.11</v>
      </c>
      <c r="F1881" s="351">
        <v>8777.69</v>
      </c>
      <c r="G1881" s="351">
        <v>2333.42</v>
      </c>
      <c r="H1881" s="351">
        <v>0</v>
      </c>
      <c r="I1881" s="894" t="s">
        <v>8763</v>
      </c>
      <c r="J1881" s="894" t="s">
        <v>839</v>
      </c>
      <c r="K1881" s="894" t="s">
        <v>1025</v>
      </c>
      <c r="L1881" s="894" t="s">
        <v>958</v>
      </c>
      <c r="M1881" s="894" t="s">
        <v>8774</v>
      </c>
      <c r="N1881" s="894" t="s">
        <v>6104</v>
      </c>
      <c r="O1881" s="894" t="s">
        <v>6186</v>
      </c>
      <c r="P1881" s="894" t="s">
        <v>6187</v>
      </c>
      <c r="Q1881" s="894" t="s">
        <v>4530</v>
      </c>
      <c r="R1881" s="894" t="s">
        <v>1200</v>
      </c>
      <c r="S1881" s="894" t="s">
        <v>779</v>
      </c>
      <c r="T1881" s="894" t="s">
        <v>780</v>
      </c>
      <c r="U1881" s="894" t="s">
        <v>781</v>
      </c>
      <c r="V1881" s="894" t="s">
        <v>951</v>
      </c>
      <c r="W1881" s="894" t="s">
        <v>8763</v>
      </c>
      <c r="X1881" s="894" t="s">
        <v>8775</v>
      </c>
      <c r="AA1881" s="894" t="s">
        <v>1029</v>
      </c>
    </row>
    <row r="1882" spans="1:27">
      <c r="A1882" s="894" t="s">
        <v>8861</v>
      </c>
      <c r="B1882" s="894" t="s">
        <v>8862</v>
      </c>
      <c r="C1882" s="894" t="s">
        <v>8863</v>
      </c>
      <c r="D1882" s="894" t="s">
        <v>6206</v>
      </c>
      <c r="E1882" s="351">
        <v>8119.66</v>
      </c>
      <c r="F1882" s="351">
        <v>6414.8</v>
      </c>
      <c r="G1882" s="351">
        <v>1704.86</v>
      </c>
      <c r="H1882" s="351">
        <v>0</v>
      </c>
      <c r="I1882" s="894" t="s">
        <v>8763</v>
      </c>
      <c r="J1882" s="894" t="s">
        <v>839</v>
      </c>
      <c r="K1882" s="894" t="s">
        <v>1025</v>
      </c>
      <c r="L1882" s="894" t="s">
        <v>958</v>
      </c>
      <c r="M1882" s="894" t="s">
        <v>8774</v>
      </c>
      <c r="N1882" s="894" t="s">
        <v>6104</v>
      </c>
      <c r="O1882" s="894" t="s">
        <v>6207</v>
      </c>
      <c r="P1882" s="894" t="s">
        <v>6208</v>
      </c>
      <c r="Q1882" s="894" t="s">
        <v>1334</v>
      </c>
      <c r="R1882" s="894" t="s">
        <v>1200</v>
      </c>
      <c r="S1882" s="894" t="s">
        <v>779</v>
      </c>
      <c r="T1882" s="894" t="s">
        <v>780</v>
      </c>
      <c r="U1882" s="894" t="s">
        <v>781</v>
      </c>
      <c r="V1882" s="894" t="s">
        <v>951</v>
      </c>
      <c r="W1882" s="894" t="s">
        <v>8763</v>
      </c>
      <c r="X1882" s="894" t="s">
        <v>8775</v>
      </c>
      <c r="AA1882" s="894" t="s">
        <v>1029</v>
      </c>
    </row>
    <row r="1883" spans="1:27">
      <c r="A1883" s="894" t="s">
        <v>8864</v>
      </c>
      <c r="B1883" s="894" t="s">
        <v>8865</v>
      </c>
      <c r="C1883" s="894" t="s">
        <v>8863</v>
      </c>
      <c r="D1883" s="894" t="s">
        <v>6206</v>
      </c>
      <c r="E1883" s="351">
        <v>8119.66</v>
      </c>
      <c r="F1883" s="351">
        <v>6414.8</v>
      </c>
      <c r="G1883" s="351">
        <v>1704.86</v>
      </c>
      <c r="H1883" s="351">
        <v>0</v>
      </c>
      <c r="I1883" s="894" t="s">
        <v>8763</v>
      </c>
      <c r="J1883" s="894" t="s">
        <v>839</v>
      </c>
      <c r="K1883" s="894" t="s">
        <v>1025</v>
      </c>
      <c r="L1883" s="894" t="s">
        <v>958</v>
      </c>
      <c r="M1883" s="894" t="s">
        <v>8774</v>
      </c>
      <c r="N1883" s="894" t="s">
        <v>6104</v>
      </c>
      <c r="O1883" s="894" t="s">
        <v>6207</v>
      </c>
      <c r="P1883" s="894" t="s">
        <v>6208</v>
      </c>
      <c r="Q1883" s="894" t="s">
        <v>1334</v>
      </c>
      <c r="R1883" s="894" t="s">
        <v>1200</v>
      </c>
      <c r="S1883" s="894" t="s">
        <v>779</v>
      </c>
      <c r="T1883" s="894" t="s">
        <v>780</v>
      </c>
      <c r="U1883" s="894" t="s">
        <v>781</v>
      </c>
      <c r="V1883" s="894" t="s">
        <v>951</v>
      </c>
      <c r="W1883" s="894" t="s">
        <v>8763</v>
      </c>
      <c r="X1883" s="894" t="s">
        <v>8775</v>
      </c>
      <c r="AA1883" s="894" t="s">
        <v>1029</v>
      </c>
    </row>
    <row r="1884" spans="1:27">
      <c r="A1884" s="894" t="s">
        <v>8866</v>
      </c>
      <c r="B1884" s="894" t="s">
        <v>8867</v>
      </c>
      <c r="C1884" s="894" t="s">
        <v>8868</v>
      </c>
      <c r="D1884" s="894" t="s">
        <v>6206</v>
      </c>
      <c r="E1884" s="351">
        <v>38461.52</v>
      </c>
      <c r="F1884" s="351">
        <v>30384.98</v>
      </c>
      <c r="G1884" s="351">
        <v>8076.54</v>
      </c>
      <c r="H1884" s="351">
        <v>0</v>
      </c>
      <c r="I1884" s="894" t="s">
        <v>8763</v>
      </c>
      <c r="J1884" s="894" t="s">
        <v>839</v>
      </c>
      <c r="K1884" s="894" t="s">
        <v>1025</v>
      </c>
      <c r="L1884" s="894" t="s">
        <v>958</v>
      </c>
      <c r="M1884" s="894" t="s">
        <v>8774</v>
      </c>
      <c r="N1884" s="894" t="s">
        <v>6104</v>
      </c>
      <c r="O1884" s="894" t="s">
        <v>6929</v>
      </c>
      <c r="P1884" s="894" t="s">
        <v>6930</v>
      </c>
      <c r="Q1884" s="894" t="s">
        <v>1512</v>
      </c>
      <c r="R1884" s="894" t="s">
        <v>1200</v>
      </c>
      <c r="S1884" s="894" t="s">
        <v>779</v>
      </c>
      <c r="T1884" s="894" t="s">
        <v>780</v>
      </c>
      <c r="U1884" s="894" t="s">
        <v>781</v>
      </c>
      <c r="V1884" s="894" t="s">
        <v>951</v>
      </c>
      <c r="W1884" s="894" t="s">
        <v>8763</v>
      </c>
      <c r="X1884" s="894" t="s">
        <v>8775</v>
      </c>
      <c r="AA1884" s="894" t="s">
        <v>1029</v>
      </c>
    </row>
    <row r="1885" hidden="1" spans="1:27">
      <c r="A1885" s="894" t="s">
        <v>8869</v>
      </c>
      <c r="B1885" s="894" t="s">
        <v>8870</v>
      </c>
      <c r="C1885" s="894" t="s">
        <v>8871</v>
      </c>
      <c r="E1885" s="351">
        <v>22844.83</v>
      </c>
      <c r="F1885" s="351">
        <v>21931.04</v>
      </c>
      <c r="G1885" s="351">
        <v>913.79</v>
      </c>
      <c r="H1885" s="351">
        <v>0</v>
      </c>
      <c r="I1885" s="894" t="s">
        <v>8872</v>
      </c>
      <c r="J1885" s="894" t="s">
        <v>8873</v>
      </c>
      <c r="K1885" s="894" t="s">
        <v>7596</v>
      </c>
      <c r="L1885" s="894" t="s">
        <v>958</v>
      </c>
      <c r="M1885" s="894" t="s">
        <v>1127</v>
      </c>
      <c r="N1885" s="894" t="s">
        <v>8874</v>
      </c>
      <c r="O1885" s="894" t="s">
        <v>777</v>
      </c>
      <c r="P1885" s="894" t="s">
        <v>777</v>
      </c>
      <c r="Q1885" s="894" t="s">
        <v>8875</v>
      </c>
      <c r="R1885" s="894" t="s">
        <v>778</v>
      </c>
      <c r="S1885" s="894" t="s">
        <v>779</v>
      </c>
      <c r="T1885" s="894" t="s">
        <v>780</v>
      </c>
      <c r="U1885" s="894" t="s">
        <v>781</v>
      </c>
      <c r="V1885" s="894" t="s">
        <v>951</v>
      </c>
      <c r="W1885" s="894" t="s">
        <v>8872</v>
      </c>
      <c r="X1885" s="894" t="s">
        <v>6697</v>
      </c>
      <c r="AA1885" s="894" t="s">
        <v>1026</v>
      </c>
    </row>
    <row r="1886" spans="1:27">
      <c r="A1886" s="894" t="s">
        <v>8876</v>
      </c>
      <c r="B1886" s="894" t="s">
        <v>8877</v>
      </c>
      <c r="C1886" s="894" t="s">
        <v>8878</v>
      </c>
      <c r="E1886" s="351">
        <v>1429193.71</v>
      </c>
      <c r="F1886" s="351">
        <v>1111706.71</v>
      </c>
      <c r="G1886" s="351">
        <v>317487</v>
      </c>
      <c r="H1886" s="351">
        <v>0</v>
      </c>
      <c r="I1886" s="894" t="s">
        <v>8879</v>
      </c>
      <c r="J1886" s="894" t="s">
        <v>839</v>
      </c>
      <c r="K1886" s="894" t="s">
        <v>8878</v>
      </c>
      <c r="L1886" s="894" t="s">
        <v>874</v>
      </c>
      <c r="M1886" s="894" t="s">
        <v>8880</v>
      </c>
      <c r="N1886" s="894" t="s">
        <v>8881</v>
      </c>
      <c r="O1886" s="894" t="s">
        <v>8882</v>
      </c>
      <c r="P1886" s="894" t="s">
        <v>8883</v>
      </c>
      <c r="Q1886" s="894" t="s">
        <v>8884</v>
      </c>
      <c r="R1886" s="894" t="s">
        <v>8885</v>
      </c>
      <c r="S1886" s="894" t="s">
        <v>779</v>
      </c>
      <c r="T1886" s="894" t="s">
        <v>780</v>
      </c>
      <c r="U1886" s="894" t="s">
        <v>877</v>
      </c>
      <c r="V1886" s="894" t="s">
        <v>951</v>
      </c>
      <c r="W1886" s="894" t="s">
        <v>8879</v>
      </c>
      <c r="X1886" s="894" t="s">
        <v>8886</v>
      </c>
      <c r="AA1886" s="894" t="s">
        <v>8887</v>
      </c>
    </row>
    <row r="1887" spans="1:27">
      <c r="A1887" s="894" t="s">
        <v>8888</v>
      </c>
      <c r="B1887" s="894" t="s">
        <v>8889</v>
      </c>
      <c r="C1887" s="894" t="s">
        <v>8890</v>
      </c>
      <c r="E1887" s="351">
        <v>25258.62</v>
      </c>
      <c r="F1887" s="351">
        <v>19702.02</v>
      </c>
      <c r="G1887" s="351">
        <v>5556.6</v>
      </c>
      <c r="H1887" s="351">
        <v>0</v>
      </c>
      <c r="I1887" s="894" t="s">
        <v>8891</v>
      </c>
      <c r="J1887" s="894" t="s">
        <v>839</v>
      </c>
      <c r="K1887" s="894" t="s">
        <v>1025</v>
      </c>
      <c r="L1887" s="894" t="s">
        <v>958</v>
      </c>
      <c r="M1887" s="894" t="s">
        <v>8892</v>
      </c>
      <c r="N1887" s="894" t="s">
        <v>8893</v>
      </c>
      <c r="O1887" s="894" t="s">
        <v>8894</v>
      </c>
      <c r="P1887" s="894" t="s">
        <v>8895</v>
      </c>
      <c r="Q1887" s="894" t="s">
        <v>8896</v>
      </c>
      <c r="R1887" s="894" t="s">
        <v>8885</v>
      </c>
      <c r="S1887" s="894" t="s">
        <v>779</v>
      </c>
      <c r="T1887" s="894" t="s">
        <v>780</v>
      </c>
      <c r="U1887" s="894" t="s">
        <v>781</v>
      </c>
      <c r="V1887" s="894" t="s">
        <v>951</v>
      </c>
      <c r="W1887" s="894" t="s">
        <v>8891</v>
      </c>
      <c r="X1887" s="894" t="s">
        <v>8897</v>
      </c>
      <c r="AA1887" s="894" t="s">
        <v>1029</v>
      </c>
    </row>
    <row r="1888" spans="1:27">
      <c r="A1888" s="894" t="s">
        <v>8898</v>
      </c>
      <c r="B1888" s="894" t="s">
        <v>8899</v>
      </c>
      <c r="C1888" s="894" t="s">
        <v>8121</v>
      </c>
      <c r="D1888" s="894" t="s">
        <v>8900</v>
      </c>
      <c r="E1888" s="351">
        <v>19741.38</v>
      </c>
      <c r="F1888" s="351">
        <v>13818.7</v>
      </c>
      <c r="G1888" s="351">
        <v>300</v>
      </c>
      <c r="H1888" s="351">
        <v>5622.68</v>
      </c>
      <c r="I1888" s="894" t="s">
        <v>8891</v>
      </c>
      <c r="J1888" s="894" t="s">
        <v>839</v>
      </c>
      <c r="K1888" s="894" t="s">
        <v>1008</v>
      </c>
      <c r="L1888" s="894" t="s">
        <v>874</v>
      </c>
      <c r="M1888" s="894" t="s">
        <v>8901</v>
      </c>
      <c r="N1888" s="894" t="s">
        <v>8902</v>
      </c>
      <c r="O1888" s="894" t="s">
        <v>777</v>
      </c>
      <c r="P1888" s="894" t="s">
        <v>8903</v>
      </c>
      <c r="Q1888" s="894" t="s">
        <v>8904</v>
      </c>
      <c r="R1888" s="894" t="s">
        <v>8885</v>
      </c>
      <c r="S1888" s="894" t="s">
        <v>779</v>
      </c>
      <c r="T1888" s="894" t="s">
        <v>780</v>
      </c>
      <c r="U1888" s="894" t="s">
        <v>781</v>
      </c>
      <c r="V1888" s="894" t="s">
        <v>951</v>
      </c>
      <c r="W1888" s="894" t="s">
        <v>8891</v>
      </c>
      <c r="X1888" s="894" t="s">
        <v>8905</v>
      </c>
      <c r="AA1888" s="894" t="s">
        <v>1012</v>
      </c>
    </row>
    <row r="1889" spans="1:27">
      <c r="A1889" s="894" t="s">
        <v>8906</v>
      </c>
      <c r="B1889" s="894" t="s">
        <v>8907</v>
      </c>
      <c r="C1889" s="894" t="s">
        <v>8121</v>
      </c>
      <c r="D1889" s="894" t="s">
        <v>8900</v>
      </c>
      <c r="E1889" s="351">
        <v>19741.38</v>
      </c>
      <c r="F1889" s="351">
        <v>15397.98</v>
      </c>
      <c r="G1889" s="351">
        <v>4343.4</v>
      </c>
      <c r="H1889" s="351">
        <v>0</v>
      </c>
      <c r="I1889" s="894" t="s">
        <v>8891</v>
      </c>
      <c r="J1889" s="894" t="s">
        <v>839</v>
      </c>
      <c r="K1889" s="894" t="s">
        <v>1008</v>
      </c>
      <c r="L1889" s="894" t="s">
        <v>874</v>
      </c>
      <c r="M1889" s="894" t="s">
        <v>8901</v>
      </c>
      <c r="N1889" s="894" t="s">
        <v>8902</v>
      </c>
      <c r="O1889" s="894" t="s">
        <v>8908</v>
      </c>
      <c r="P1889" s="894" t="s">
        <v>8909</v>
      </c>
      <c r="Q1889" s="894" t="s">
        <v>8904</v>
      </c>
      <c r="R1889" s="894" t="s">
        <v>8885</v>
      </c>
      <c r="S1889" s="894" t="s">
        <v>779</v>
      </c>
      <c r="T1889" s="894" t="s">
        <v>780</v>
      </c>
      <c r="U1889" s="894" t="s">
        <v>781</v>
      </c>
      <c r="V1889" s="894" t="s">
        <v>951</v>
      </c>
      <c r="W1889" s="894" t="s">
        <v>8891</v>
      </c>
      <c r="X1889" s="894" t="s">
        <v>8905</v>
      </c>
      <c r="AA1889" s="894" t="s">
        <v>1012</v>
      </c>
    </row>
    <row r="1890" spans="1:27">
      <c r="A1890" s="894" t="s">
        <v>8910</v>
      </c>
      <c r="B1890" s="894" t="s">
        <v>8911</v>
      </c>
      <c r="C1890" s="894" t="s">
        <v>8121</v>
      </c>
      <c r="D1890" s="894" t="s">
        <v>8900</v>
      </c>
      <c r="E1890" s="351">
        <v>19741.38</v>
      </c>
      <c r="F1890" s="351">
        <v>15397.98</v>
      </c>
      <c r="G1890" s="351">
        <v>4343.4</v>
      </c>
      <c r="H1890" s="351">
        <v>0</v>
      </c>
      <c r="I1890" s="894" t="s">
        <v>8891</v>
      </c>
      <c r="J1890" s="894" t="s">
        <v>839</v>
      </c>
      <c r="K1890" s="894" t="s">
        <v>1008</v>
      </c>
      <c r="L1890" s="894" t="s">
        <v>874</v>
      </c>
      <c r="M1890" s="894" t="s">
        <v>8901</v>
      </c>
      <c r="N1890" s="894" t="s">
        <v>8902</v>
      </c>
      <c r="O1890" s="894" t="s">
        <v>8908</v>
      </c>
      <c r="P1890" s="894" t="s">
        <v>8909</v>
      </c>
      <c r="Q1890" s="894" t="s">
        <v>8904</v>
      </c>
      <c r="R1890" s="894" t="s">
        <v>8885</v>
      </c>
      <c r="S1890" s="894" t="s">
        <v>779</v>
      </c>
      <c r="T1890" s="894" t="s">
        <v>780</v>
      </c>
      <c r="U1890" s="894" t="s">
        <v>781</v>
      </c>
      <c r="V1890" s="894" t="s">
        <v>951</v>
      </c>
      <c r="W1890" s="894" t="s">
        <v>8891</v>
      </c>
      <c r="X1890" s="894" t="s">
        <v>8905</v>
      </c>
      <c r="AA1890" s="894" t="s">
        <v>1012</v>
      </c>
    </row>
    <row r="1891" spans="1:27">
      <c r="A1891" s="894" t="s">
        <v>8912</v>
      </c>
      <c r="B1891" s="894" t="s">
        <v>8913</v>
      </c>
      <c r="C1891" s="894" t="s">
        <v>2254</v>
      </c>
      <c r="D1891" s="894" t="s">
        <v>8914</v>
      </c>
      <c r="E1891" s="351">
        <v>84482.76</v>
      </c>
      <c r="F1891" s="351">
        <v>65896.74</v>
      </c>
      <c r="G1891" s="351">
        <v>18586.02</v>
      </c>
      <c r="H1891" s="351">
        <v>0</v>
      </c>
      <c r="I1891" s="894" t="s">
        <v>8891</v>
      </c>
      <c r="J1891" s="894" t="s">
        <v>839</v>
      </c>
      <c r="K1891" s="894" t="s">
        <v>1025</v>
      </c>
      <c r="L1891" s="894" t="s">
        <v>958</v>
      </c>
      <c r="M1891" s="894" t="s">
        <v>8289</v>
      </c>
      <c r="N1891" s="894" t="s">
        <v>8915</v>
      </c>
      <c r="O1891" s="894" t="s">
        <v>8916</v>
      </c>
      <c r="P1891" s="894" t="s">
        <v>8917</v>
      </c>
      <c r="Q1891" s="894" t="s">
        <v>8918</v>
      </c>
      <c r="R1891" s="894" t="s">
        <v>8885</v>
      </c>
      <c r="S1891" s="894" t="s">
        <v>779</v>
      </c>
      <c r="T1891" s="894" t="s">
        <v>780</v>
      </c>
      <c r="U1891" s="894" t="s">
        <v>781</v>
      </c>
      <c r="V1891" s="894" t="s">
        <v>951</v>
      </c>
      <c r="W1891" s="894" t="s">
        <v>8891</v>
      </c>
      <c r="X1891" s="894" t="s">
        <v>8919</v>
      </c>
      <c r="AA1891" s="894" t="s">
        <v>1029</v>
      </c>
    </row>
    <row r="1892" spans="1:27">
      <c r="A1892" s="894" t="s">
        <v>8920</v>
      </c>
      <c r="B1892" s="894" t="s">
        <v>8921</v>
      </c>
      <c r="C1892" s="894" t="s">
        <v>2254</v>
      </c>
      <c r="D1892" s="894" t="s">
        <v>8914</v>
      </c>
      <c r="E1892" s="351">
        <v>84482.76</v>
      </c>
      <c r="F1892" s="351">
        <v>65896.74</v>
      </c>
      <c r="G1892" s="351">
        <v>18586.02</v>
      </c>
      <c r="H1892" s="351">
        <v>0</v>
      </c>
      <c r="I1892" s="894" t="s">
        <v>8891</v>
      </c>
      <c r="J1892" s="894" t="s">
        <v>839</v>
      </c>
      <c r="K1892" s="894" t="s">
        <v>1025</v>
      </c>
      <c r="L1892" s="894" t="s">
        <v>958</v>
      </c>
      <c r="M1892" s="894" t="s">
        <v>8289</v>
      </c>
      <c r="N1892" s="894" t="s">
        <v>8915</v>
      </c>
      <c r="O1892" s="894" t="s">
        <v>8916</v>
      </c>
      <c r="P1892" s="894" t="s">
        <v>8917</v>
      </c>
      <c r="Q1892" s="894" t="s">
        <v>8918</v>
      </c>
      <c r="R1892" s="894" t="s">
        <v>8885</v>
      </c>
      <c r="S1892" s="894" t="s">
        <v>779</v>
      </c>
      <c r="T1892" s="894" t="s">
        <v>780</v>
      </c>
      <c r="U1892" s="894" t="s">
        <v>781</v>
      </c>
      <c r="V1892" s="894" t="s">
        <v>951</v>
      </c>
      <c r="W1892" s="894" t="s">
        <v>8891</v>
      </c>
      <c r="X1892" s="894" t="s">
        <v>8919</v>
      </c>
      <c r="AA1892" s="894" t="s">
        <v>1029</v>
      </c>
    </row>
    <row r="1893" spans="1:27">
      <c r="A1893" s="894" t="s">
        <v>8922</v>
      </c>
      <c r="B1893" s="894" t="s">
        <v>8923</v>
      </c>
      <c r="C1893" s="894" t="s">
        <v>2254</v>
      </c>
      <c r="D1893" s="894" t="s">
        <v>8914</v>
      </c>
      <c r="E1893" s="351">
        <v>84482.76</v>
      </c>
      <c r="F1893" s="351">
        <v>65896.74</v>
      </c>
      <c r="G1893" s="351">
        <v>18586.02</v>
      </c>
      <c r="H1893" s="351">
        <v>0</v>
      </c>
      <c r="I1893" s="894" t="s">
        <v>8891</v>
      </c>
      <c r="J1893" s="894" t="s">
        <v>839</v>
      </c>
      <c r="K1893" s="894" t="s">
        <v>1025</v>
      </c>
      <c r="L1893" s="894" t="s">
        <v>958</v>
      </c>
      <c r="M1893" s="894" t="s">
        <v>8289</v>
      </c>
      <c r="N1893" s="894" t="s">
        <v>8915</v>
      </c>
      <c r="O1893" s="894" t="s">
        <v>8916</v>
      </c>
      <c r="P1893" s="894" t="s">
        <v>8917</v>
      </c>
      <c r="Q1893" s="894" t="s">
        <v>8918</v>
      </c>
      <c r="R1893" s="894" t="s">
        <v>8885</v>
      </c>
      <c r="S1893" s="894" t="s">
        <v>779</v>
      </c>
      <c r="T1893" s="894" t="s">
        <v>780</v>
      </c>
      <c r="U1893" s="894" t="s">
        <v>781</v>
      </c>
      <c r="V1893" s="894" t="s">
        <v>951</v>
      </c>
      <c r="W1893" s="894" t="s">
        <v>8891</v>
      </c>
      <c r="X1893" s="894" t="s">
        <v>8919</v>
      </c>
      <c r="AA1893" s="894" t="s">
        <v>1029</v>
      </c>
    </row>
    <row r="1894" spans="1:27">
      <c r="A1894" s="894" t="s">
        <v>8924</v>
      </c>
      <c r="B1894" s="894" t="s">
        <v>8925</v>
      </c>
      <c r="C1894" s="894" t="s">
        <v>7980</v>
      </c>
      <c r="D1894" s="894" t="s">
        <v>8926</v>
      </c>
      <c r="E1894" s="351">
        <v>13793.1</v>
      </c>
      <c r="F1894" s="351">
        <v>10758.54</v>
      </c>
      <c r="G1894" s="351">
        <v>3034.56</v>
      </c>
      <c r="H1894" s="351">
        <v>0</v>
      </c>
      <c r="I1894" s="894" t="s">
        <v>8891</v>
      </c>
      <c r="J1894" s="894" t="s">
        <v>839</v>
      </c>
      <c r="K1894" s="894" t="s">
        <v>1025</v>
      </c>
      <c r="L1894" s="894" t="s">
        <v>958</v>
      </c>
      <c r="M1894" s="894" t="s">
        <v>8289</v>
      </c>
      <c r="N1894" s="894" t="s">
        <v>8915</v>
      </c>
      <c r="O1894" s="894" t="s">
        <v>8927</v>
      </c>
      <c r="P1894" s="894" t="s">
        <v>8928</v>
      </c>
      <c r="Q1894" s="894" t="s">
        <v>8929</v>
      </c>
      <c r="R1894" s="894" t="s">
        <v>8885</v>
      </c>
      <c r="S1894" s="894" t="s">
        <v>779</v>
      </c>
      <c r="T1894" s="894" t="s">
        <v>780</v>
      </c>
      <c r="U1894" s="894" t="s">
        <v>781</v>
      </c>
      <c r="V1894" s="894" t="s">
        <v>951</v>
      </c>
      <c r="W1894" s="894" t="s">
        <v>8891</v>
      </c>
      <c r="X1894" s="894" t="s">
        <v>8919</v>
      </c>
      <c r="AA1894" s="894" t="s">
        <v>1029</v>
      </c>
    </row>
    <row r="1895" spans="1:27">
      <c r="A1895" s="894" t="s">
        <v>8930</v>
      </c>
      <c r="B1895" s="894" t="s">
        <v>8931</v>
      </c>
      <c r="C1895" s="894" t="s">
        <v>8932</v>
      </c>
      <c r="D1895" s="894" t="s">
        <v>8933</v>
      </c>
      <c r="E1895" s="351">
        <v>4655.17</v>
      </c>
      <c r="F1895" s="351">
        <v>3630.9</v>
      </c>
      <c r="G1895" s="351">
        <v>1024.27</v>
      </c>
      <c r="H1895" s="351">
        <v>0</v>
      </c>
      <c r="I1895" s="894" t="s">
        <v>8891</v>
      </c>
      <c r="J1895" s="894" t="s">
        <v>839</v>
      </c>
      <c r="K1895" s="894" t="s">
        <v>1008</v>
      </c>
      <c r="L1895" s="894" t="s">
        <v>874</v>
      </c>
      <c r="M1895" s="894" t="s">
        <v>874</v>
      </c>
      <c r="N1895" s="894" t="s">
        <v>8934</v>
      </c>
      <c r="O1895" s="894" t="s">
        <v>8935</v>
      </c>
      <c r="P1895" s="894" t="s">
        <v>8936</v>
      </c>
      <c r="Q1895" s="894" t="s">
        <v>8937</v>
      </c>
      <c r="R1895" s="894" t="s">
        <v>8885</v>
      </c>
      <c r="S1895" s="894" t="s">
        <v>779</v>
      </c>
      <c r="T1895" s="894" t="s">
        <v>780</v>
      </c>
      <c r="U1895" s="894" t="s">
        <v>781</v>
      </c>
      <c r="V1895" s="894" t="s">
        <v>951</v>
      </c>
      <c r="W1895" s="894" t="s">
        <v>8891</v>
      </c>
      <c r="X1895" s="894" t="s">
        <v>8938</v>
      </c>
      <c r="AA1895" s="894" t="s">
        <v>1012</v>
      </c>
    </row>
    <row r="1896" spans="1:27">
      <c r="A1896" s="894" t="s">
        <v>8939</v>
      </c>
      <c r="B1896" s="894" t="s">
        <v>8940</v>
      </c>
      <c r="C1896" s="894" t="s">
        <v>8932</v>
      </c>
      <c r="D1896" s="894" t="s">
        <v>8933</v>
      </c>
      <c r="E1896" s="351">
        <v>4655.16</v>
      </c>
      <c r="F1896" s="351">
        <v>3630.9</v>
      </c>
      <c r="G1896" s="351">
        <v>1024.26</v>
      </c>
      <c r="H1896" s="351">
        <v>0</v>
      </c>
      <c r="I1896" s="894" t="s">
        <v>8891</v>
      </c>
      <c r="J1896" s="894" t="s">
        <v>839</v>
      </c>
      <c r="K1896" s="894" t="s">
        <v>1008</v>
      </c>
      <c r="L1896" s="894" t="s">
        <v>874</v>
      </c>
      <c r="M1896" s="894" t="s">
        <v>874</v>
      </c>
      <c r="N1896" s="894" t="s">
        <v>8934</v>
      </c>
      <c r="O1896" s="894" t="s">
        <v>8935</v>
      </c>
      <c r="P1896" s="894" t="s">
        <v>8936</v>
      </c>
      <c r="Q1896" s="894" t="s">
        <v>8937</v>
      </c>
      <c r="R1896" s="894" t="s">
        <v>8885</v>
      </c>
      <c r="S1896" s="894" t="s">
        <v>779</v>
      </c>
      <c r="T1896" s="894" t="s">
        <v>780</v>
      </c>
      <c r="U1896" s="894" t="s">
        <v>781</v>
      </c>
      <c r="V1896" s="894" t="s">
        <v>951</v>
      </c>
      <c r="W1896" s="894" t="s">
        <v>8891</v>
      </c>
      <c r="X1896" s="894" t="s">
        <v>8938</v>
      </c>
      <c r="AA1896" s="894" t="s">
        <v>1012</v>
      </c>
    </row>
    <row r="1897" spans="1:27">
      <c r="A1897" s="894" t="s">
        <v>8941</v>
      </c>
      <c r="B1897" s="894" t="s">
        <v>8942</v>
      </c>
      <c r="C1897" s="894" t="s">
        <v>8932</v>
      </c>
      <c r="D1897" s="894" t="s">
        <v>8933</v>
      </c>
      <c r="E1897" s="351">
        <v>4655.17</v>
      </c>
      <c r="F1897" s="351">
        <v>3630.9</v>
      </c>
      <c r="G1897" s="351">
        <v>1024.27</v>
      </c>
      <c r="H1897" s="351">
        <v>0</v>
      </c>
      <c r="I1897" s="894" t="s">
        <v>8891</v>
      </c>
      <c r="J1897" s="894" t="s">
        <v>839</v>
      </c>
      <c r="K1897" s="894" t="s">
        <v>1008</v>
      </c>
      <c r="L1897" s="894" t="s">
        <v>874</v>
      </c>
      <c r="M1897" s="894" t="s">
        <v>874</v>
      </c>
      <c r="N1897" s="894" t="s">
        <v>8934</v>
      </c>
      <c r="O1897" s="894" t="s">
        <v>8935</v>
      </c>
      <c r="P1897" s="894" t="s">
        <v>8936</v>
      </c>
      <c r="Q1897" s="894" t="s">
        <v>8937</v>
      </c>
      <c r="R1897" s="894" t="s">
        <v>8885</v>
      </c>
      <c r="S1897" s="894" t="s">
        <v>779</v>
      </c>
      <c r="T1897" s="894" t="s">
        <v>780</v>
      </c>
      <c r="U1897" s="894" t="s">
        <v>781</v>
      </c>
      <c r="V1897" s="894" t="s">
        <v>951</v>
      </c>
      <c r="W1897" s="894" t="s">
        <v>8891</v>
      </c>
      <c r="X1897" s="894" t="s">
        <v>8938</v>
      </c>
      <c r="AA1897" s="894" t="s">
        <v>1012</v>
      </c>
    </row>
    <row r="1898" spans="1:27">
      <c r="A1898" s="894" t="s">
        <v>8943</v>
      </c>
      <c r="B1898" s="894" t="s">
        <v>8944</v>
      </c>
      <c r="C1898" s="894" t="s">
        <v>8945</v>
      </c>
      <c r="D1898" s="894" t="s">
        <v>8946</v>
      </c>
      <c r="E1898" s="351">
        <v>76923.08</v>
      </c>
      <c r="F1898" s="351">
        <v>59999.94</v>
      </c>
      <c r="G1898" s="351">
        <v>16923.14</v>
      </c>
      <c r="H1898" s="351">
        <v>0</v>
      </c>
      <c r="I1898" s="894" t="s">
        <v>8891</v>
      </c>
      <c r="J1898" s="894" t="s">
        <v>839</v>
      </c>
      <c r="K1898" s="894" t="s">
        <v>5214</v>
      </c>
      <c r="L1898" s="894" t="s">
        <v>958</v>
      </c>
      <c r="M1898" s="894" t="s">
        <v>8947</v>
      </c>
      <c r="N1898" s="894" t="s">
        <v>8428</v>
      </c>
      <c r="O1898" s="894" t="s">
        <v>6938</v>
      </c>
      <c r="P1898" s="894" t="s">
        <v>8948</v>
      </c>
      <c r="Q1898" s="894" t="s">
        <v>2022</v>
      </c>
      <c r="R1898" s="894" t="s">
        <v>8885</v>
      </c>
      <c r="S1898" s="894" t="s">
        <v>779</v>
      </c>
      <c r="T1898" s="894" t="s">
        <v>780</v>
      </c>
      <c r="U1898" s="894" t="s">
        <v>781</v>
      </c>
      <c r="V1898" s="894" t="s">
        <v>951</v>
      </c>
      <c r="W1898" s="894" t="s">
        <v>8891</v>
      </c>
      <c r="X1898" s="894" t="s">
        <v>8949</v>
      </c>
      <c r="AA1898" s="894" t="s">
        <v>5220</v>
      </c>
    </row>
    <row r="1899" spans="1:27">
      <c r="A1899" s="894" t="s">
        <v>8950</v>
      </c>
      <c r="B1899" s="894" t="s">
        <v>8951</v>
      </c>
      <c r="C1899" s="894" t="s">
        <v>8952</v>
      </c>
      <c r="D1899" s="894" t="s">
        <v>8953</v>
      </c>
      <c r="E1899" s="351">
        <v>8183.76</v>
      </c>
      <c r="F1899" s="351">
        <v>6383.52</v>
      </c>
      <c r="G1899" s="351">
        <v>1800.24</v>
      </c>
      <c r="H1899" s="351">
        <v>0</v>
      </c>
      <c r="I1899" s="894" t="s">
        <v>8891</v>
      </c>
      <c r="J1899" s="894" t="s">
        <v>839</v>
      </c>
      <c r="K1899" s="894" t="s">
        <v>1025</v>
      </c>
      <c r="L1899" s="894" t="s">
        <v>958</v>
      </c>
      <c r="M1899" s="894" t="s">
        <v>958</v>
      </c>
      <c r="N1899" s="894" t="s">
        <v>8954</v>
      </c>
      <c r="O1899" s="894" t="s">
        <v>8955</v>
      </c>
      <c r="P1899" s="894" t="s">
        <v>8956</v>
      </c>
      <c r="Q1899" s="894" t="s">
        <v>8957</v>
      </c>
      <c r="R1899" s="894" t="s">
        <v>8885</v>
      </c>
      <c r="S1899" s="894" t="s">
        <v>779</v>
      </c>
      <c r="T1899" s="894" t="s">
        <v>780</v>
      </c>
      <c r="U1899" s="894" t="s">
        <v>781</v>
      </c>
      <c r="V1899" s="894" t="s">
        <v>951</v>
      </c>
      <c r="W1899" s="894" t="s">
        <v>8891</v>
      </c>
      <c r="X1899" s="894" t="s">
        <v>8958</v>
      </c>
      <c r="AA1899" s="894" t="s">
        <v>1029</v>
      </c>
    </row>
    <row r="1900" spans="1:27">
      <c r="A1900" s="894" t="s">
        <v>8959</v>
      </c>
      <c r="B1900" s="894" t="s">
        <v>8960</v>
      </c>
      <c r="C1900" s="894" t="s">
        <v>8961</v>
      </c>
      <c r="D1900" s="894" t="s">
        <v>8962</v>
      </c>
      <c r="E1900" s="351">
        <v>3094.02</v>
      </c>
      <c r="F1900" s="351">
        <v>2413.32</v>
      </c>
      <c r="G1900" s="351">
        <v>680.7</v>
      </c>
      <c r="H1900" s="351">
        <v>0</v>
      </c>
      <c r="I1900" s="894" t="s">
        <v>8891</v>
      </c>
      <c r="J1900" s="894" t="s">
        <v>839</v>
      </c>
      <c r="K1900" s="894" t="s">
        <v>1025</v>
      </c>
      <c r="L1900" s="894" t="s">
        <v>958</v>
      </c>
      <c r="M1900" s="894" t="s">
        <v>958</v>
      </c>
      <c r="N1900" s="894" t="s">
        <v>8963</v>
      </c>
      <c r="O1900" s="894" t="s">
        <v>8964</v>
      </c>
      <c r="P1900" s="894" t="s">
        <v>8965</v>
      </c>
      <c r="Q1900" s="894" t="s">
        <v>1879</v>
      </c>
      <c r="R1900" s="894" t="s">
        <v>8885</v>
      </c>
      <c r="S1900" s="894" t="s">
        <v>779</v>
      </c>
      <c r="T1900" s="894" t="s">
        <v>780</v>
      </c>
      <c r="U1900" s="894" t="s">
        <v>781</v>
      </c>
      <c r="V1900" s="894" t="s">
        <v>951</v>
      </c>
      <c r="W1900" s="894" t="s">
        <v>8891</v>
      </c>
      <c r="X1900" s="894" t="s">
        <v>8966</v>
      </c>
      <c r="AA1900" s="894" t="s">
        <v>1029</v>
      </c>
    </row>
    <row r="1901" spans="1:27">
      <c r="A1901" s="894" t="s">
        <v>8967</v>
      </c>
      <c r="B1901" s="894" t="s">
        <v>8968</v>
      </c>
      <c r="C1901" s="894" t="s">
        <v>8961</v>
      </c>
      <c r="D1901" s="894" t="s">
        <v>8962</v>
      </c>
      <c r="E1901" s="351">
        <v>3094.01</v>
      </c>
      <c r="F1901" s="351">
        <v>2413.32</v>
      </c>
      <c r="G1901" s="351">
        <v>680.69</v>
      </c>
      <c r="H1901" s="351">
        <v>0</v>
      </c>
      <c r="I1901" s="894" t="s">
        <v>8891</v>
      </c>
      <c r="J1901" s="894" t="s">
        <v>839</v>
      </c>
      <c r="K1901" s="894" t="s">
        <v>1025</v>
      </c>
      <c r="L1901" s="894" t="s">
        <v>958</v>
      </c>
      <c r="M1901" s="894" t="s">
        <v>958</v>
      </c>
      <c r="N1901" s="894" t="s">
        <v>8963</v>
      </c>
      <c r="O1901" s="894" t="s">
        <v>8964</v>
      </c>
      <c r="P1901" s="894" t="s">
        <v>8965</v>
      </c>
      <c r="Q1901" s="894" t="s">
        <v>1879</v>
      </c>
      <c r="R1901" s="894" t="s">
        <v>8885</v>
      </c>
      <c r="S1901" s="894" t="s">
        <v>779</v>
      </c>
      <c r="T1901" s="894" t="s">
        <v>780</v>
      </c>
      <c r="U1901" s="894" t="s">
        <v>781</v>
      </c>
      <c r="V1901" s="894" t="s">
        <v>951</v>
      </c>
      <c r="W1901" s="894" t="s">
        <v>8891</v>
      </c>
      <c r="X1901" s="894" t="s">
        <v>8966</v>
      </c>
      <c r="AA1901" s="894" t="s">
        <v>1029</v>
      </c>
    </row>
    <row r="1902" hidden="1" spans="1:27">
      <c r="A1902" s="894" t="s">
        <v>8969</v>
      </c>
      <c r="B1902" s="894" t="s">
        <v>730</v>
      </c>
      <c r="C1902" s="894" t="s">
        <v>731</v>
      </c>
      <c r="D1902" s="894" t="s">
        <v>732</v>
      </c>
      <c r="E1902" s="351">
        <v>11206.9</v>
      </c>
      <c r="F1902" s="351">
        <v>8741.46</v>
      </c>
      <c r="G1902" s="351">
        <v>2465.44</v>
      </c>
      <c r="H1902" s="351">
        <v>0</v>
      </c>
      <c r="I1902" s="894" t="s">
        <v>8891</v>
      </c>
      <c r="J1902" s="894" t="s">
        <v>839</v>
      </c>
      <c r="K1902" s="894" t="s">
        <v>774</v>
      </c>
      <c r="L1902" s="894" t="s">
        <v>775</v>
      </c>
      <c r="M1902" s="894" t="s">
        <v>1127</v>
      </c>
      <c r="N1902" s="894" t="s">
        <v>8970</v>
      </c>
      <c r="O1902" s="894" t="s">
        <v>8971</v>
      </c>
      <c r="P1902" s="894" t="s">
        <v>8972</v>
      </c>
      <c r="Q1902" s="894" t="s">
        <v>8973</v>
      </c>
      <c r="R1902" s="894" t="s">
        <v>8885</v>
      </c>
      <c r="S1902" s="894" t="s">
        <v>779</v>
      </c>
      <c r="T1902" s="894" t="s">
        <v>780</v>
      </c>
      <c r="U1902" s="894" t="s">
        <v>781</v>
      </c>
      <c r="V1902" s="894" t="s">
        <v>951</v>
      </c>
      <c r="W1902" s="894" t="s">
        <v>8891</v>
      </c>
      <c r="X1902" s="894" t="s">
        <v>8974</v>
      </c>
      <c r="AA1902" s="894" t="s">
        <v>784</v>
      </c>
    </row>
    <row r="1903" spans="1:27">
      <c r="A1903" s="894" t="s">
        <v>8975</v>
      </c>
      <c r="B1903" s="894" t="s">
        <v>8976</v>
      </c>
      <c r="C1903" s="894" t="s">
        <v>8977</v>
      </c>
      <c r="E1903" s="351">
        <v>2586.21</v>
      </c>
      <c r="F1903" s="351">
        <v>2482.76</v>
      </c>
      <c r="G1903" s="351">
        <v>61</v>
      </c>
      <c r="H1903" s="351">
        <v>42.45</v>
      </c>
      <c r="I1903" s="894" t="s">
        <v>8891</v>
      </c>
      <c r="J1903" s="894" t="s">
        <v>8873</v>
      </c>
      <c r="K1903" s="894" t="s">
        <v>1025</v>
      </c>
      <c r="L1903" s="894" t="s">
        <v>958</v>
      </c>
      <c r="M1903" s="894" t="s">
        <v>8978</v>
      </c>
      <c r="N1903" s="894" t="s">
        <v>8979</v>
      </c>
      <c r="O1903" s="894" t="s">
        <v>777</v>
      </c>
      <c r="P1903" s="894" t="s">
        <v>777</v>
      </c>
      <c r="Q1903" s="894" t="s">
        <v>8980</v>
      </c>
      <c r="R1903" s="894" t="s">
        <v>778</v>
      </c>
      <c r="S1903" s="894" t="s">
        <v>779</v>
      </c>
      <c r="T1903" s="894" t="s">
        <v>780</v>
      </c>
      <c r="U1903" s="894" t="s">
        <v>781</v>
      </c>
      <c r="V1903" s="894" t="s">
        <v>951</v>
      </c>
      <c r="W1903" s="894" t="s">
        <v>8891</v>
      </c>
      <c r="X1903" s="894" t="s">
        <v>8981</v>
      </c>
      <c r="AA1903" s="894" t="s">
        <v>1029</v>
      </c>
    </row>
    <row r="1904" spans="1:27">
      <c r="A1904" s="894" t="s">
        <v>8982</v>
      </c>
      <c r="B1904" s="894" t="s">
        <v>8983</v>
      </c>
      <c r="C1904" s="894" t="s">
        <v>8977</v>
      </c>
      <c r="E1904" s="351">
        <v>2586.21</v>
      </c>
      <c r="F1904" s="351">
        <v>2482.76</v>
      </c>
      <c r="G1904" s="351">
        <v>61</v>
      </c>
      <c r="H1904" s="351">
        <v>42.45</v>
      </c>
      <c r="I1904" s="894" t="s">
        <v>8891</v>
      </c>
      <c r="J1904" s="894" t="s">
        <v>8873</v>
      </c>
      <c r="K1904" s="894" t="s">
        <v>1025</v>
      </c>
      <c r="L1904" s="894" t="s">
        <v>958</v>
      </c>
      <c r="M1904" s="894" t="s">
        <v>8978</v>
      </c>
      <c r="N1904" s="894" t="s">
        <v>8979</v>
      </c>
      <c r="O1904" s="894" t="s">
        <v>777</v>
      </c>
      <c r="P1904" s="894" t="s">
        <v>777</v>
      </c>
      <c r="Q1904" s="894" t="s">
        <v>8980</v>
      </c>
      <c r="R1904" s="894" t="s">
        <v>778</v>
      </c>
      <c r="S1904" s="894" t="s">
        <v>779</v>
      </c>
      <c r="T1904" s="894" t="s">
        <v>780</v>
      </c>
      <c r="U1904" s="894" t="s">
        <v>781</v>
      </c>
      <c r="V1904" s="894" t="s">
        <v>951</v>
      </c>
      <c r="W1904" s="894" t="s">
        <v>8891</v>
      </c>
      <c r="X1904" s="894" t="s">
        <v>8981</v>
      </c>
      <c r="AA1904" s="894" t="s">
        <v>1029</v>
      </c>
    </row>
    <row r="1905" spans="1:27">
      <c r="A1905" s="894" t="s">
        <v>8984</v>
      </c>
      <c r="B1905" s="894" t="s">
        <v>8985</v>
      </c>
      <c r="C1905" s="894" t="s">
        <v>8977</v>
      </c>
      <c r="E1905" s="351">
        <v>2586.21</v>
      </c>
      <c r="F1905" s="351">
        <v>2482.76</v>
      </c>
      <c r="G1905" s="351">
        <v>103.45</v>
      </c>
      <c r="H1905" s="351">
        <v>0</v>
      </c>
      <c r="I1905" s="894" t="s">
        <v>8891</v>
      </c>
      <c r="J1905" s="894" t="s">
        <v>8873</v>
      </c>
      <c r="K1905" s="894" t="s">
        <v>1025</v>
      </c>
      <c r="L1905" s="894" t="s">
        <v>958</v>
      </c>
      <c r="M1905" s="894" t="s">
        <v>8978</v>
      </c>
      <c r="N1905" s="894" t="s">
        <v>8979</v>
      </c>
      <c r="O1905" s="894" t="s">
        <v>777</v>
      </c>
      <c r="P1905" s="894" t="s">
        <v>777</v>
      </c>
      <c r="Q1905" s="894" t="s">
        <v>8980</v>
      </c>
      <c r="R1905" s="894" t="s">
        <v>778</v>
      </c>
      <c r="S1905" s="894" t="s">
        <v>779</v>
      </c>
      <c r="T1905" s="894" t="s">
        <v>780</v>
      </c>
      <c r="U1905" s="894" t="s">
        <v>781</v>
      </c>
      <c r="V1905" s="894" t="s">
        <v>951</v>
      </c>
      <c r="W1905" s="894" t="s">
        <v>8891</v>
      </c>
      <c r="X1905" s="894" t="s">
        <v>8981</v>
      </c>
      <c r="AA1905" s="894" t="s">
        <v>1029</v>
      </c>
    </row>
    <row r="1906" spans="1:27">
      <c r="A1906" s="894" t="s">
        <v>8986</v>
      </c>
      <c r="B1906" s="894" t="s">
        <v>8987</v>
      </c>
      <c r="C1906" s="894" t="s">
        <v>8977</v>
      </c>
      <c r="E1906" s="351">
        <v>2586.21</v>
      </c>
      <c r="F1906" s="351">
        <v>2482.76</v>
      </c>
      <c r="G1906" s="351">
        <v>103.45</v>
      </c>
      <c r="H1906" s="351">
        <v>0</v>
      </c>
      <c r="I1906" s="894" t="s">
        <v>8891</v>
      </c>
      <c r="J1906" s="894" t="s">
        <v>8873</v>
      </c>
      <c r="K1906" s="894" t="s">
        <v>1025</v>
      </c>
      <c r="L1906" s="894" t="s">
        <v>958</v>
      </c>
      <c r="M1906" s="894" t="s">
        <v>8978</v>
      </c>
      <c r="N1906" s="894" t="s">
        <v>8979</v>
      </c>
      <c r="O1906" s="894" t="s">
        <v>777</v>
      </c>
      <c r="P1906" s="894" t="s">
        <v>777</v>
      </c>
      <c r="Q1906" s="894" t="s">
        <v>8980</v>
      </c>
      <c r="R1906" s="894" t="s">
        <v>778</v>
      </c>
      <c r="S1906" s="894" t="s">
        <v>779</v>
      </c>
      <c r="T1906" s="894" t="s">
        <v>780</v>
      </c>
      <c r="U1906" s="894" t="s">
        <v>781</v>
      </c>
      <c r="V1906" s="894" t="s">
        <v>951</v>
      </c>
      <c r="W1906" s="894" t="s">
        <v>8891</v>
      </c>
      <c r="X1906" s="894" t="s">
        <v>8981</v>
      </c>
      <c r="AA1906" s="894" t="s">
        <v>1029</v>
      </c>
    </row>
    <row r="1907" spans="1:27">
      <c r="A1907" s="894" t="s">
        <v>8988</v>
      </c>
      <c r="B1907" s="894" t="s">
        <v>8989</v>
      </c>
      <c r="C1907" s="894" t="s">
        <v>8977</v>
      </c>
      <c r="E1907" s="351">
        <v>2586.21</v>
      </c>
      <c r="F1907" s="351">
        <v>2482.76</v>
      </c>
      <c r="G1907" s="351">
        <v>103.45</v>
      </c>
      <c r="H1907" s="351">
        <v>0</v>
      </c>
      <c r="I1907" s="894" t="s">
        <v>8891</v>
      </c>
      <c r="J1907" s="894" t="s">
        <v>8873</v>
      </c>
      <c r="K1907" s="894" t="s">
        <v>1025</v>
      </c>
      <c r="L1907" s="894" t="s">
        <v>958</v>
      </c>
      <c r="M1907" s="894" t="s">
        <v>8978</v>
      </c>
      <c r="N1907" s="894" t="s">
        <v>8979</v>
      </c>
      <c r="O1907" s="894" t="s">
        <v>777</v>
      </c>
      <c r="P1907" s="894" t="s">
        <v>777</v>
      </c>
      <c r="Q1907" s="894" t="s">
        <v>8980</v>
      </c>
      <c r="R1907" s="894" t="s">
        <v>778</v>
      </c>
      <c r="S1907" s="894" t="s">
        <v>779</v>
      </c>
      <c r="T1907" s="894" t="s">
        <v>780</v>
      </c>
      <c r="U1907" s="894" t="s">
        <v>781</v>
      </c>
      <c r="V1907" s="894" t="s">
        <v>951</v>
      </c>
      <c r="W1907" s="894" t="s">
        <v>8891</v>
      </c>
      <c r="X1907" s="894" t="s">
        <v>8981</v>
      </c>
      <c r="AA1907" s="894" t="s">
        <v>1029</v>
      </c>
    </row>
    <row r="1908" spans="1:27">
      <c r="A1908" s="894" t="s">
        <v>8990</v>
      </c>
      <c r="B1908" s="894" t="s">
        <v>8991</v>
      </c>
      <c r="C1908" s="894" t="s">
        <v>8977</v>
      </c>
      <c r="E1908" s="351">
        <v>2586.21</v>
      </c>
      <c r="F1908" s="351">
        <v>2482.76</v>
      </c>
      <c r="G1908" s="351">
        <v>103.45</v>
      </c>
      <c r="H1908" s="351">
        <v>0</v>
      </c>
      <c r="I1908" s="894" t="s">
        <v>8891</v>
      </c>
      <c r="J1908" s="894" t="s">
        <v>8873</v>
      </c>
      <c r="K1908" s="894" t="s">
        <v>1025</v>
      </c>
      <c r="L1908" s="894" t="s">
        <v>958</v>
      </c>
      <c r="M1908" s="894" t="s">
        <v>8978</v>
      </c>
      <c r="N1908" s="894" t="s">
        <v>8979</v>
      </c>
      <c r="O1908" s="894" t="s">
        <v>777</v>
      </c>
      <c r="P1908" s="894" t="s">
        <v>777</v>
      </c>
      <c r="Q1908" s="894" t="s">
        <v>8980</v>
      </c>
      <c r="R1908" s="894" t="s">
        <v>778</v>
      </c>
      <c r="S1908" s="894" t="s">
        <v>779</v>
      </c>
      <c r="T1908" s="894" t="s">
        <v>780</v>
      </c>
      <c r="U1908" s="894" t="s">
        <v>781</v>
      </c>
      <c r="V1908" s="894" t="s">
        <v>951</v>
      </c>
      <c r="W1908" s="894" t="s">
        <v>8891</v>
      </c>
      <c r="X1908" s="894" t="s">
        <v>8981</v>
      </c>
      <c r="AA1908" s="894" t="s">
        <v>1029</v>
      </c>
    </row>
    <row r="1909" spans="1:27">
      <c r="A1909" s="894" t="s">
        <v>8992</v>
      </c>
      <c r="B1909" s="894" t="s">
        <v>8993</v>
      </c>
      <c r="C1909" s="894" t="s">
        <v>8977</v>
      </c>
      <c r="E1909" s="351">
        <v>2586.21</v>
      </c>
      <c r="F1909" s="351">
        <v>2482.76</v>
      </c>
      <c r="G1909" s="351">
        <v>103.45</v>
      </c>
      <c r="H1909" s="351">
        <v>0</v>
      </c>
      <c r="I1909" s="894" t="s">
        <v>8891</v>
      </c>
      <c r="J1909" s="894" t="s">
        <v>8873</v>
      </c>
      <c r="K1909" s="894" t="s">
        <v>1025</v>
      </c>
      <c r="L1909" s="894" t="s">
        <v>958</v>
      </c>
      <c r="M1909" s="894" t="s">
        <v>8978</v>
      </c>
      <c r="N1909" s="894" t="s">
        <v>8979</v>
      </c>
      <c r="O1909" s="894" t="s">
        <v>777</v>
      </c>
      <c r="P1909" s="894" t="s">
        <v>777</v>
      </c>
      <c r="Q1909" s="894" t="s">
        <v>8980</v>
      </c>
      <c r="R1909" s="894" t="s">
        <v>778</v>
      </c>
      <c r="S1909" s="894" t="s">
        <v>779</v>
      </c>
      <c r="T1909" s="894" t="s">
        <v>780</v>
      </c>
      <c r="U1909" s="894" t="s">
        <v>781</v>
      </c>
      <c r="V1909" s="894" t="s">
        <v>951</v>
      </c>
      <c r="W1909" s="894" t="s">
        <v>8891</v>
      </c>
      <c r="X1909" s="894" t="s">
        <v>8981</v>
      </c>
      <c r="AA1909" s="894" t="s">
        <v>1029</v>
      </c>
    </row>
    <row r="1910" spans="1:27">
      <c r="A1910" s="894" t="s">
        <v>8994</v>
      </c>
      <c r="B1910" s="894" t="s">
        <v>8995</v>
      </c>
      <c r="C1910" s="894" t="s">
        <v>8977</v>
      </c>
      <c r="E1910" s="351">
        <v>2586.21</v>
      </c>
      <c r="F1910" s="351">
        <v>2482.76</v>
      </c>
      <c r="G1910" s="351">
        <v>103.45</v>
      </c>
      <c r="H1910" s="351">
        <v>0</v>
      </c>
      <c r="I1910" s="894" t="s">
        <v>8891</v>
      </c>
      <c r="J1910" s="894" t="s">
        <v>8873</v>
      </c>
      <c r="K1910" s="894" t="s">
        <v>1025</v>
      </c>
      <c r="L1910" s="894" t="s">
        <v>958</v>
      </c>
      <c r="M1910" s="894" t="s">
        <v>8978</v>
      </c>
      <c r="N1910" s="894" t="s">
        <v>8979</v>
      </c>
      <c r="O1910" s="894" t="s">
        <v>777</v>
      </c>
      <c r="P1910" s="894" t="s">
        <v>777</v>
      </c>
      <c r="Q1910" s="894" t="s">
        <v>8980</v>
      </c>
      <c r="R1910" s="894" t="s">
        <v>778</v>
      </c>
      <c r="S1910" s="894" t="s">
        <v>779</v>
      </c>
      <c r="T1910" s="894" t="s">
        <v>780</v>
      </c>
      <c r="U1910" s="894" t="s">
        <v>781</v>
      </c>
      <c r="V1910" s="894" t="s">
        <v>951</v>
      </c>
      <c r="W1910" s="894" t="s">
        <v>8891</v>
      </c>
      <c r="X1910" s="894" t="s">
        <v>8981</v>
      </c>
      <c r="AA1910" s="894" t="s">
        <v>1029</v>
      </c>
    </row>
    <row r="1911" spans="1:27">
      <c r="A1911" s="894" t="s">
        <v>8996</v>
      </c>
      <c r="B1911" s="894" t="s">
        <v>8997</v>
      </c>
      <c r="C1911" s="894" t="s">
        <v>8977</v>
      </c>
      <c r="E1911" s="351">
        <v>2586.21</v>
      </c>
      <c r="F1911" s="351">
        <v>2482.76</v>
      </c>
      <c r="G1911" s="351">
        <v>103.45</v>
      </c>
      <c r="H1911" s="351">
        <v>0</v>
      </c>
      <c r="I1911" s="894" t="s">
        <v>8891</v>
      </c>
      <c r="J1911" s="894" t="s">
        <v>8873</v>
      </c>
      <c r="K1911" s="894" t="s">
        <v>1025</v>
      </c>
      <c r="L1911" s="894" t="s">
        <v>958</v>
      </c>
      <c r="M1911" s="894" t="s">
        <v>8978</v>
      </c>
      <c r="N1911" s="894" t="s">
        <v>8979</v>
      </c>
      <c r="O1911" s="894" t="s">
        <v>777</v>
      </c>
      <c r="P1911" s="894" t="s">
        <v>777</v>
      </c>
      <c r="Q1911" s="894" t="s">
        <v>8980</v>
      </c>
      <c r="R1911" s="894" t="s">
        <v>778</v>
      </c>
      <c r="S1911" s="894" t="s">
        <v>779</v>
      </c>
      <c r="T1911" s="894" t="s">
        <v>780</v>
      </c>
      <c r="U1911" s="894" t="s">
        <v>781</v>
      </c>
      <c r="V1911" s="894" t="s">
        <v>951</v>
      </c>
      <c r="W1911" s="894" t="s">
        <v>8891</v>
      </c>
      <c r="X1911" s="894" t="s">
        <v>8981</v>
      </c>
      <c r="AA1911" s="894" t="s">
        <v>1029</v>
      </c>
    </row>
    <row r="1912" spans="1:27">
      <c r="A1912" s="894" t="s">
        <v>8998</v>
      </c>
      <c r="B1912" s="894" t="s">
        <v>8999</v>
      </c>
      <c r="C1912" s="894" t="s">
        <v>9000</v>
      </c>
      <c r="E1912" s="351">
        <v>20758.62</v>
      </c>
      <c r="F1912" s="351">
        <v>19928.28</v>
      </c>
      <c r="G1912" s="351">
        <v>830.34</v>
      </c>
      <c r="H1912" s="351">
        <v>0</v>
      </c>
      <c r="I1912" s="894" t="s">
        <v>8891</v>
      </c>
      <c r="J1912" s="894" t="s">
        <v>8873</v>
      </c>
      <c r="K1912" s="894" t="s">
        <v>1025</v>
      </c>
      <c r="L1912" s="894" t="s">
        <v>958</v>
      </c>
      <c r="M1912" s="894" t="s">
        <v>9001</v>
      </c>
      <c r="N1912" s="894" t="s">
        <v>8979</v>
      </c>
      <c r="O1912" s="894" t="s">
        <v>777</v>
      </c>
      <c r="P1912" s="894" t="s">
        <v>777</v>
      </c>
      <c r="Q1912" s="894" t="s">
        <v>9002</v>
      </c>
      <c r="R1912" s="894" t="s">
        <v>778</v>
      </c>
      <c r="S1912" s="894" t="s">
        <v>779</v>
      </c>
      <c r="T1912" s="894" t="s">
        <v>780</v>
      </c>
      <c r="U1912" s="894" t="s">
        <v>781</v>
      </c>
      <c r="V1912" s="894" t="s">
        <v>951</v>
      </c>
      <c r="W1912" s="894" t="s">
        <v>8891</v>
      </c>
      <c r="X1912" s="894" t="s">
        <v>8981</v>
      </c>
      <c r="AA1912" s="894" t="s">
        <v>1029</v>
      </c>
    </row>
    <row r="1913" spans="1:27">
      <c r="A1913" s="894" t="s">
        <v>9003</v>
      </c>
      <c r="B1913" s="894" t="s">
        <v>9004</v>
      </c>
      <c r="C1913" s="894" t="s">
        <v>9005</v>
      </c>
      <c r="E1913" s="351">
        <v>2758.62</v>
      </c>
      <c r="F1913" s="351">
        <v>2648.28</v>
      </c>
      <c r="G1913" s="351">
        <v>110.34</v>
      </c>
      <c r="H1913" s="351">
        <v>0</v>
      </c>
      <c r="I1913" s="894" t="s">
        <v>8891</v>
      </c>
      <c r="J1913" s="894" t="s">
        <v>8873</v>
      </c>
      <c r="K1913" s="894" t="s">
        <v>1025</v>
      </c>
      <c r="L1913" s="894" t="s">
        <v>958</v>
      </c>
      <c r="M1913" s="894" t="s">
        <v>9001</v>
      </c>
      <c r="N1913" s="894" t="s">
        <v>8979</v>
      </c>
      <c r="O1913" s="894" t="s">
        <v>777</v>
      </c>
      <c r="P1913" s="894" t="s">
        <v>777</v>
      </c>
      <c r="Q1913" s="894" t="s">
        <v>9006</v>
      </c>
      <c r="R1913" s="894" t="s">
        <v>778</v>
      </c>
      <c r="S1913" s="894" t="s">
        <v>779</v>
      </c>
      <c r="T1913" s="894" t="s">
        <v>780</v>
      </c>
      <c r="U1913" s="894" t="s">
        <v>781</v>
      </c>
      <c r="V1913" s="894" t="s">
        <v>951</v>
      </c>
      <c r="W1913" s="894" t="s">
        <v>8891</v>
      </c>
      <c r="X1913" s="894" t="s">
        <v>8981</v>
      </c>
      <c r="AA1913" s="894" t="s">
        <v>1029</v>
      </c>
    </row>
    <row r="1914" spans="1:27">
      <c r="A1914" s="894" t="s">
        <v>9007</v>
      </c>
      <c r="B1914" s="894" t="s">
        <v>9008</v>
      </c>
      <c r="C1914" s="894" t="s">
        <v>8262</v>
      </c>
      <c r="D1914" s="894" t="s">
        <v>4162</v>
      </c>
      <c r="E1914" s="351">
        <v>6239.31</v>
      </c>
      <c r="F1914" s="351">
        <v>4866.42</v>
      </c>
      <c r="G1914" s="351">
        <v>1372.89</v>
      </c>
      <c r="H1914" s="351">
        <v>0</v>
      </c>
      <c r="I1914" s="894" t="s">
        <v>8891</v>
      </c>
      <c r="J1914" s="894" t="s">
        <v>839</v>
      </c>
      <c r="K1914" s="894" t="s">
        <v>1008</v>
      </c>
      <c r="L1914" s="894" t="s">
        <v>874</v>
      </c>
      <c r="M1914" s="894" t="s">
        <v>8764</v>
      </c>
      <c r="N1914" s="894" t="s">
        <v>8249</v>
      </c>
      <c r="O1914" s="894" t="s">
        <v>7039</v>
      </c>
      <c r="P1914" s="894" t="s">
        <v>7040</v>
      </c>
      <c r="Q1914" s="894" t="s">
        <v>2893</v>
      </c>
      <c r="R1914" s="894" t="s">
        <v>8885</v>
      </c>
      <c r="S1914" s="894" t="s">
        <v>779</v>
      </c>
      <c r="T1914" s="894" t="s">
        <v>780</v>
      </c>
      <c r="U1914" s="894" t="s">
        <v>781</v>
      </c>
      <c r="V1914" s="894" t="s">
        <v>951</v>
      </c>
      <c r="W1914" s="894" t="s">
        <v>8891</v>
      </c>
      <c r="X1914" s="894" t="s">
        <v>4723</v>
      </c>
      <c r="AA1914" s="894" t="s">
        <v>1012</v>
      </c>
    </row>
    <row r="1915" spans="1:27">
      <c r="A1915" s="894" t="s">
        <v>9009</v>
      </c>
      <c r="B1915" s="894" t="s">
        <v>9010</v>
      </c>
      <c r="C1915" s="894" t="s">
        <v>8262</v>
      </c>
      <c r="D1915" s="894" t="s">
        <v>4162</v>
      </c>
      <c r="E1915" s="351">
        <v>6239.32</v>
      </c>
      <c r="F1915" s="351">
        <v>4866.42</v>
      </c>
      <c r="G1915" s="351">
        <v>1372.9</v>
      </c>
      <c r="H1915" s="351">
        <v>0</v>
      </c>
      <c r="I1915" s="894" t="s">
        <v>8891</v>
      </c>
      <c r="J1915" s="894" t="s">
        <v>839</v>
      </c>
      <c r="K1915" s="894" t="s">
        <v>1008</v>
      </c>
      <c r="L1915" s="894" t="s">
        <v>874</v>
      </c>
      <c r="M1915" s="894" t="s">
        <v>8764</v>
      </c>
      <c r="N1915" s="894" t="s">
        <v>8249</v>
      </c>
      <c r="O1915" s="894" t="s">
        <v>7039</v>
      </c>
      <c r="P1915" s="894" t="s">
        <v>7040</v>
      </c>
      <c r="Q1915" s="894" t="s">
        <v>2893</v>
      </c>
      <c r="R1915" s="894" t="s">
        <v>8885</v>
      </c>
      <c r="S1915" s="894" t="s">
        <v>779</v>
      </c>
      <c r="T1915" s="894" t="s">
        <v>780</v>
      </c>
      <c r="U1915" s="894" t="s">
        <v>781</v>
      </c>
      <c r="V1915" s="894" t="s">
        <v>951</v>
      </c>
      <c r="W1915" s="894" t="s">
        <v>8891</v>
      </c>
      <c r="X1915" s="894" t="s">
        <v>4723</v>
      </c>
      <c r="AA1915" s="894" t="s">
        <v>1012</v>
      </c>
    </row>
    <row r="1916" spans="1:27">
      <c r="A1916" s="894" t="s">
        <v>9011</v>
      </c>
      <c r="B1916" s="894" t="s">
        <v>9012</v>
      </c>
      <c r="C1916" s="894" t="s">
        <v>9013</v>
      </c>
      <c r="D1916" s="894" t="s">
        <v>4162</v>
      </c>
      <c r="E1916" s="351">
        <v>6239.32</v>
      </c>
      <c r="F1916" s="351">
        <v>4866.42</v>
      </c>
      <c r="G1916" s="351">
        <v>1372.9</v>
      </c>
      <c r="H1916" s="351">
        <v>0</v>
      </c>
      <c r="I1916" s="894" t="s">
        <v>8891</v>
      </c>
      <c r="J1916" s="894" t="s">
        <v>839</v>
      </c>
      <c r="K1916" s="894" t="s">
        <v>1008</v>
      </c>
      <c r="L1916" s="894" t="s">
        <v>874</v>
      </c>
      <c r="M1916" s="894" t="s">
        <v>8764</v>
      </c>
      <c r="N1916" s="894" t="s">
        <v>8249</v>
      </c>
      <c r="O1916" s="894" t="s">
        <v>7039</v>
      </c>
      <c r="P1916" s="894" t="s">
        <v>7040</v>
      </c>
      <c r="Q1916" s="894" t="s">
        <v>2893</v>
      </c>
      <c r="R1916" s="894" t="s">
        <v>8885</v>
      </c>
      <c r="S1916" s="894" t="s">
        <v>779</v>
      </c>
      <c r="T1916" s="894" t="s">
        <v>780</v>
      </c>
      <c r="U1916" s="894" t="s">
        <v>781</v>
      </c>
      <c r="V1916" s="894" t="s">
        <v>951</v>
      </c>
      <c r="W1916" s="894" t="s">
        <v>8891</v>
      </c>
      <c r="X1916" s="894" t="s">
        <v>4723</v>
      </c>
      <c r="AA1916" s="894" t="s">
        <v>1012</v>
      </c>
    </row>
    <row r="1917" spans="1:27">
      <c r="A1917" s="894" t="s">
        <v>9014</v>
      </c>
      <c r="B1917" s="894" t="s">
        <v>9015</v>
      </c>
      <c r="C1917" s="894" t="s">
        <v>7912</v>
      </c>
      <c r="D1917" s="894" t="s">
        <v>9016</v>
      </c>
      <c r="E1917" s="351">
        <v>5470.09</v>
      </c>
      <c r="F1917" s="351">
        <v>4266.6</v>
      </c>
      <c r="G1917" s="351">
        <v>1203.49</v>
      </c>
      <c r="H1917" s="351">
        <v>0</v>
      </c>
      <c r="I1917" s="894" t="s">
        <v>8891</v>
      </c>
      <c r="J1917" s="894" t="s">
        <v>839</v>
      </c>
      <c r="K1917" s="894" t="s">
        <v>1008</v>
      </c>
      <c r="L1917" s="894" t="s">
        <v>874</v>
      </c>
      <c r="M1917" s="894" t="s">
        <v>8764</v>
      </c>
      <c r="N1917" s="894" t="s">
        <v>8249</v>
      </c>
      <c r="O1917" s="894" t="s">
        <v>5785</v>
      </c>
      <c r="P1917" s="894" t="s">
        <v>8259</v>
      </c>
      <c r="Q1917" s="894" t="s">
        <v>5835</v>
      </c>
      <c r="R1917" s="894" t="s">
        <v>8885</v>
      </c>
      <c r="S1917" s="894" t="s">
        <v>779</v>
      </c>
      <c r="T1917" s="894" t="s">
        <v>780</v>
      </c>
      <c r="U1917" s="894" t="s">
        <v>781</v>
      </c>
      <c r="V1917" s="894" t="s">
        <v>951</v>
      </c>
      <c r="W1917" s="894" t="s">
        <v>8891</v>
      </c>
      <c r="X1917" s="894" t="s">
        <v>4723</v>
      </c>
      <c r="AA1917" s="894" t="s">
        <v>1012</v>
      </c>
    </row>
    <row r="1918" spans="1:27">
      <c r="A1918" s="894" t="s">
        <v>9017</v>
      </c>
      <c r="B1918" s="894" t="s">
        <v>9018</v>
      </c>
      <c r="C1918" s="894" t="s">
        <v>7912</v>
      </c>
      <c r="D1918" s="894" t="s">
        <v>9019</v>
      </c>
      <c r="E1918" s="351">
        <v>5470.09</v>
      </c>
      <c r="F1918" s="351">
        <v>4266.6</v>
      </c>
      <c r="G1918" s="351">
        <v>1203.49</v>
      </c>
      <c r="H1918" s="351">
        <v>0</v>
      </c>
      <c r="I1918" s="894" t="s">
        <v>8891</v>
      </c>
      <c r="J1918" s="894" t="s">
        <v>839</v>
      </c>
      <c r="K1918" s="894" t="s">
        <v>1008</v>
      </c>
      <c r="L1918" s="894" t="s">
        <v>874</v>
      </c>
      <c r="M1918" s="894" t="s">
        <v>8764</v>
      </c>
      <c r="N1918" s="894" t="s">
        <v>8249</v>
      </c>
      <c r="O1918" s="894" t="s">
        <v>5785</v>
      </c>
      <c r="P1918" s="894" t="s">
        <v>8259</v>
      </c>
      <c r="Q1918" s="894" t="s">
        <v>5835</v>
      </c>
      <c r="R1918" s="894" t="s">
        <v>8885</v>
      </c>
      <c r="S1918" s="894" t="s">
        <v>779</v>
      </c>
      <c r="T1918" s="894" t="s">
        <v>780</v>
      </c>
      <c r="U1918" s="894" t="s">
        <v>781</v>
      </c>
      <c r="V1918" s="894" t="s">
        <v>951</v>
      </c>
      <c r="W1918" s="894" t="s">
        <v>8891</v>
      </c>
      <c r="X1918" s="894" t="s">
        <v>4723</v>
      </c>
      <c r="AA1918" s="894" t="s">
        <v>1012</v>
      </c>
    </row>
    <row r="1919" spans="1:27">
      <c r="A1919" s="894" t="s">
        <v>9020</v>
      </c>
      <c r="B1919" s="894" t="s">
        <v>9021</v>
      </c>
      <c r="C1919" s="894" t="s">
        <v>2104</v>
      </c>
      <c r="D1919" s="894" t="s">
        <v>9022</v>
      </c>
      <c r="E1919" s="351">
        <v>3620.69</v>
      </c>
      <c r="F1919" s="351">
        <v>2824.38</v>
      </c>
      <c r="G1919" s="351">
        <v>796.31</v>
      </c>
      <c r="H1919" s="351">
        <v>0</v>
      </c>
      <c r="I1919" s="894" t="s">
        <v>8891</v>
      </c>
      <c r="J1919" s="894" t="s">
        <v>839</v>
      </c>
      <c r="K1919" s="894" t="s">
        <v>1091</v>
      </c>
      <c r="L1919" s="894" t="s">
        <v>874</v>
      </c>
      <c r="M1919" s="894" t="s">
        <v>9023</v>
      </c>
      <c r="N1919" s="894" t="s">
        <v>9024</v>
      </c>
      <c r="O1919" s="894" t="s">
        <v>9025</v>
      </c>
      <c r="P1919" s="894" t="s">
        <v>9026</v>
      </c>
      <c r="Q1919" s="894" t="s">
        <v>9027</v>
      </c>
      <c r="R1919" s="894" t="s">
        <v>8885</v>
      </c>
      <c r="S1919" s="894" t="s">
        <v>779</v>
      </c>
      <c r="T1919" s="894" t="s">
        <v>780</v>
      </c>
      <c r="U1919" s="894" t="s">
        <v>781</v>
      </c>
      <c r="V1919" s="894" t="s">
        <v>951</v>
      </c>
      <c r="W1919" s="894" t="s">
        <v>8891</v>
      </c>
      <c r="X1919" s="894" t="s">
        <v>4729</v>
      </c>
      <c r="AA1919" s="894" t="s">
        <v>1093</v>
      </c>
    </row>
    <row r="1920" spans="1:27">
      <c r="A1920" s="894" t="s">
        <v>9028</v>
      </c>
      <c r="B1920" s="894" t="s">
        <v>9029</v>
      </c>
      <c r="C1920" s="894" t="s">
        <v>9030</v>
      </c>
      <c r="D1920" s="894" t="s">
        <v>9031</v>
      </c>
      <c r="E1920" s="351">
        <v>2112.07</v>
      </c>
      <c r="F1920" s="351">
        <v>1647.36</v>
      </c>
      <c r="G1920" s="351">
        <v>464.71</v>
      </c>
      <c r="H1920" s="351">
        <v>0</v>
      </c>
      <c r="I1920" s="894" t="s">
        <v>8891</v>
      </c>
      <c r="J1920" s="894" t="s">
        <v>839</v>
      </c>
      <c r="K1920" s="894" t="s">
        <v>1091</v>
      </c>
      <c r="L1920" s="894" t="s">
        <v>874</v>
      </c>
      <c r="M1920" s="894" t="s">
        <v>9023</v>
      </c>
      <c r="N1920" s="894" t="s">
        <v>9024</v>
      </c>
      <c r="O1920" s="894" t="s">
        <v>9032</v>
      </c>
      <c r="P1920" s="894" t="s">
        <v>9033</v>
      </c>
      <c r="Q1920" s="894" t="s">
        <v>9034</v>
      </c>
      <c r="R1920" s="894" t="s">
        <v>8885</v>
      </c>
      <c r="S1920" s="894" t="s">
        <v>779</v>
      </c>
      <c r="T1920" s="894" t="s">
        <v>780</v>
      </c>
      <c r="U1920" s="894" t="s">
        <v>781</v>
      </c>
      <c r="V1920" s="894" t="s">
        <v>951</v>
      </c>
      <c r="W1920" s="894" t="s">
        <v>8891</v>
      </c>
      <c r="X1920" s="894" t="s">
        <v>4729</v>
      </c>
      <c r="AA1920" s="894" t="s">
        <v>1093</v>
      </c>
    </row>
    <row r="1921" spans="1:27">
      <c r="A1921" s="894" t="s">
        <v>9035</v>
      </c>
      <c r="B1921" s="894" t="s">
        <v>9036</v>
      </c>
      <c r="C1921" s="894" t="s">
        <v>9030</v>
      </c>
      <c r="D1921" s="894" t="s">
        <v>9031</v>
      </c>
      <c r="E1921" s="351">
        <v>2112.07</v>
      </c>
      <c r="F1921" s="351">
        <v>1647.36</v>
      </c>
      <c r="G1921" s="351">
        <v>464.71</v>
      </c>
      <c r="H1921" s="351">
        <v>0</v>
      </c>
      <c r="I1921" s="894" t="s">
        <v>8891</v>
      </c>
      <c r="J1921" s="894" t="s">
        <v>839</v>
      </c>
      <c r="K1921" s="894" t="s">
        <v>1091</v>
      </c>
      <c r="L1921" s="894" t="s">
        <v>874</v>
      </c>
      <c r="M1921" s="894" t="s">
        <v>9023</v>
      </c>
      <c r="N1921" s="894" t="s">
        <v>9024</v>
      </c>
      <c r="O1921" s="894" t="s">
        <v>9032</v>
      </c>
      <c r="P1921" s="894" t="s">
        <v>9033</v>
      </c>
      <c r="Q1921" s="894" t="s">
        <v>9034</v>
      </c>
      <c r="R1921" s="894" t="s">
        <v>8885</v>
      </c>
      <c r="S1921" s="894" t="s">
        <v>779</v>
      </c>
      <c r="T1921" s="894" t="s">
        <v>780</v>
      </c>
      <c r="U1921" s="894" t="s">
        <v>781</v>
      </c>
      <c r="V1921" s="894" t="s">
        <v>951</v>
      </c>
      <c r="W1921" s="894" t="s">
        <v>8891</v>
      </c>
      <c r="X1921" s="894" t="s">
        <v>4729</v>
      </c>
      <c r="AA1921" s="894" t="s">
        <v>1093</v>
      </c>
    </row>
    <row r="1922" spans="1:27">
      <c r="A1922" s="894" t="s">
        <v>9037</v>
      </c>
      <c r="B1922" s="894" t="s">
        <v>9038</v>
      </c>
      <c r="C1922" s="894" t="s">
        <v>2104</v>
      </c>
      <c r="D1922" s="894" t="s">
        <v>9039</v>
      </c>
      <c r="E1922" s="351">
        <v>2577.59</v>
      </c>
      <c r="F1922" s="351">
        <v>2010.84</v>
      </c>
      <c r="G1922" s="351">
        <v>566.75</v>
      </c>
      <c r="H1922" s="351">
        <v>0</v>
      </c>
      <c r="I1922" s="894" t="s">
        <v>8891</v>
      </c>
      <c r="J1922" s="894" t="s">
        <v>839</v>
      </c>
      <c r="K1922" s="894" t="s">
        <v>1091</v>
      </c>
      <c r="L1922" s="894" t="s">
        <v>874</v>
      </c>
      <c r="M1922" s="894" t="s">
        <v>9023</v>
      </c>
      <c r="N1922" s="894" t="s">
        <v>9024</v>
      </c>
      <c r="O1922" s="894" t="s">
        <v>9040</v>
      </c>
      <c r="P1922" s="894" t="s">
        <v>9041</v>
      </c>
      <c r="Q1922" s="894" t="s">
        <v>9042</v>
      </c>
      <c r="R1922" s="894" t="s">
        <v>8885</v>
      </c>
      <c r="S1922" s="894" t="s">
        <v>779</v>
      </c>
      <c r="T1922" s="894" t="s">
        <v>780</v>
      </c>
      <c r="U1922" s="894" t="s">
        <v>781</v>
      </c>
      <c r="V1922" s="894" t="s">
        <v>951</v>
      </c>
      <c r="W1922" s="894" t="s">
        <v>8891</v>
      </c>
      <c r="X1922" s="894" t="s">
        <v>4729</v>
      </c>
      <c r="AA1922" s="894" t="s">
        <v>1093</v>
      </c>
    </row>
    <row r="1923" hidden="1" spans="1:27">
      <c r="A1923" s="894" t="s">
        <v>9043</v>
      </c>
      <c r="B1923" s="894" t="s">
        <v>9044</v>
      </c>
      <c r="C1923" s="894" t="s">
        <v>8745</v>
      </c>
      <c r="D1923" s="894" t="s">
        <v>8746</v>
      </c>
      <c r="E1923" s="351">
        <v>1512.93</v>
      </c>
      <c r="F1923" s="351">
        <v>1452.41</v>
      </c>
      <c r="G1923" s="351">
        <v>60.52</v>
      </c>
      <c r="H1923" s="351">
        <v>0</v>
      </c>
      <c r="I1923" s="894" t="s">
        <v>9045</v>
      </c>
      <c r="J1923" s="894" t="s">
        <v>773</v>
      </c>
      <c r="K1923" s="894" t="s">
        <v>646</v>
      </c>
      <c r="L1923" s="894" t="s">
        <v>874</v>
      </c>
      <c r="M1923" s="894" t="s">
        <v>874</v>
      </c>
      <c r="N1923" s="894" t="s">
        <v>8735</v>
      </c>
      <c r="O1923" s="894" t="s">
        <v>777</v>
      </c>
      <c r="P1923" s="894" t="s">
        <v>777</v>
      </c>
      <c r="Q1923" s="894" t="s">
        <v>9046</v>
      </c>
      <c r="R1923" s="894" t="s">
        <v>773</v>
      </c>
      <c r="S1923" s="894" t="s">
        <v>779</v>
      </c>
      <c r="T1923" s="894" t="s">
        <v>780</v>
      </c>
      <c r="U1923" s="894" t="s">
        <v>781</v>
      </c>
      <c r="V1923" s="894" t="s">
        <v>951</v>
      </c>
      <c r="W1923" s="894" t="s">
        <v>9045</v>
      </c>
      <c r="X1923" s="894" t="s">
        <v>9047</v>
      </c>
      <c r="AA1923" s="894" t="s">
        <v>917</v>
      </c>
    </row>
    <row r="1924" hidden="1" spans="1:27">
      <c r="A1924" s="894" t="s">
        <v>9048</v>
      </c>
      <c r="B1924" s="894" t="s">
        <v>9049</v>
      </c>
      <c r="C1924" s="894" t="s">
        <v>9050</v>
      </c>
      <c r="D1924" s="894" t="s">
        <v>9051</v>
      </c>
      <c r="E1924" s="351">
        <v>25902.91</v>
      </c>
      <c r="F1924" s="351">
        <v>24866.79</v>
      </c>
      <c r="G1924" s="351">
        <v>1036.12</v>
      </c>
      <c r="H1924" s="351">
        <v>0</v>
      </c>
      <c r="I1924" s="894" t="s">
        <v>9052</v>
      </c>
      <c r="J1924" s="894" t="s">
        <v>773</v>
      </c>
      <c r="K1924" s="894" t="s">
        <v>7596</v>
      </c>
      <c r="L1924" s="894" t="s">
        <v>5710</v>
      </c>
      <c r="M1924" s="894" t="s">
        <v>9053</v>
      </c>
      <c r="N1924" s="894" t="s">
        <v>9054</v>
      </c>
      <c r="O1924" s="894" t="s">
        <v>777</v>
      </c>
      <c r="P1924" s="894" t="s">
        <v>777</v>
      </c>
      <c r="Q1924" s="894" t="s">
        <v>9055</v>
      </c>
      <c r="R1924" s="894" t="s">
        <v>773</v>
      </c>
      <c r="S1924" s="894" t="s">
        <v>779</v>
      </c>
      <c r="T1924" s="894" t="s">
        <v>780</v>
      </c>
      <c r="U1924" s="894" t="s">
        <v>781</v>
      </c>
      <c r="V1924" s="894" t="s">
        <v>951</v>
      </c>
      <c r="W1924" s="894" t="s">
        <v>9052</v>
      </c>
      <c r="X1924" s="894" t="s">
        <v>9056</v>
      </c>
      <c r="AA1924" s="894" t="s">
        <v>1026</v>
      </c>
    </row>
    <row r="1925" hidden="1" spans="1:27">
      <c r="A1925" s="894" t="s">
        <v>9057</v>
      </c>
      <c r="B1925" s="894" t="s">
        <v>9058</v>
      </c>
      <c r="C1925" s="894" t="s">
        <v>9059</v>
      </c>
      <c r="D1925" s="894" t="s">
        <v>5492</v>
      </c>
      <c r="E1925" s="351">
        <v>1896.55</v>
      </c>
      <c r="F1925" s="351">
        <v>1820.69</v>
      </c>
      <c r="G1925" s="351">
        <v>75.86</v>
      </c>
      <c r="H1925" s="351">
        <v>0</v>
      </c>
      <c r="I1925" s="894" t="s">
        <v>9060</v>
      </c>
      <c r="J1925" s="894" t="s">
        <v>773</v>
      </c>
      <c r="K1925" s="894" t="s">
        <v>807</v>
      </c>
      <c r="L1925" s="894" t="s">
        <v>775</v>
      </c>
      <c r="M1925" s="894" t="s">
        <v>9061</v>
      </c>
      <c r="N1925" s="894" t="s">
        <v>4383</v>
      </c>
      <c r="O1925" s="894" t="s">
        <v>777</v>
      </c>
      <c r="P1925" s="894" t="s">
        <v>777</v>
      </c>
      <c r="Q1925" s="894" t="s">
        <v>9062</v>
      </c>
      <c r="R1925" s="894" t="s">
        <v>773</v>
      </c>
      <c r="S1925" s="894" t="s">
        <v>779</v>
      </c>
      <c r="T1925" s="894" t="s">
        <v>780</v>
      </c>
      <c r="U1925" s="894" t="s">
        <v>781</v>
      </c>
      <c r="V1925" s="894" t="s">
        <v>951</v>
      </c>
      <c r="W1925" s="894" t="s">
        <v>9060</v>
      </c>
      <c r="X1925" s="894" t="s">
        <v>9063</v>
      </c>
      <c r="AA1925" s="894" t="s">
        <v>808</v>
      </c>
    </row>
    <row r="1926" hidden="1" spans="1:27">
      <c r="A1926" s="894" t="s">
        <v>9064</v>
      </c>
      <c r="B1926" s="894" t="s">
        <v>9065</v>
      </c>
      <c r="C1926" s="894" t="s">
        <v>9059</v>
      </c>
      <c r="D1926" s="894" t="s">
        <v>5492</v>
      </c>
      <c r="E1926" s="351">
        <v>1896.56</v>
      </c>
      <c r="F1926" s="351">
        <v>1820.7</v>
      </c>
      <c r="G1926" s="351">
        <v>75.86</v>
      </c>
      <c r="H1926" s="351">
        <v>0</v>
      </c>
      <c r="I1926" s="894" t="s">
        <v>9060</v>
      </c>
      <c r="J1926" s="894" t="s">
        <v>773</v>
      </c>
      <c r="K1926" s="894" t="s">
        <v>807</v>
      </c>
      <c r="L1926" s="894" t="s">
        <v>775</v>
      </c>
      <c r="M1926" s="894" t="s">
        <v>9061</v>
      </c>
      <c r="N1926" s="894" t="s">
        <v>4383</v>
      </c>
      <c r="O1926" s="894" t="s">
        <v>777</v>
      </c>
      <c r="P1926" s="894" t="s">
        <v>777</v>
      </c>
      <c r="Q1926" s="894" t="s">
        <v>9062</v>
      </c>
      <c r="R1926" s="894" t="s">
        <v>773</v>
      </c>
      <c r="S1926" s="894" t="s">
        <v>779</v>
      </c>
      <c r="T1926" s="894" t="s">
        <v>780</v>
      </c>
      <c r="U1926" s="894" t="s">
        <v>781</v>
      </c>
      <c r="V1926" s="894" t="s">
        <v>951</v>
      </c>
      <c r="W1926" s="894" t="s">
        <v>9060</v>
      </c>
      <c r="X1926" s="894" t="s">
        <v>9063</v>
      </c>
      <c r="AA1926" s="894" t="s">
        <v>808</v>
      </c>
    </row>
    <row r="1927" hidden="1" spans="1:27">
      <c r="A1927" s="894" t="s">
        <v>9066</v>
      </c>
      <c r="B1927" s="894" t="s">
        <v>9067</v>
      </c>
      <c r="C1927" s="894" t="s">
        <v>9059</v>
      </c>
      <c r="D1927" s="894" t="s">
        <v>5492</v>
      </c>
      <c r="E1927" s="351">
        <v>1896.55</v>
      </c>
      <c r="F1927" s="351">
        <v>1820.69</v>
      </c>
      <c r="G1927" s="351">
        <v>75.86</v>
      </c>
      <c r="H1927" s="351">
        <v>0</v>
      </c>
      <c r="I1927" s="894" t="s">
        <v>9060</v>
      </c>
      <c r="J1927" s="894" t="s">
        <v>773</v>
      </c>
      <c r="K1927" s="894" t="s">
        <v>807</v>
      </c>
      <c r="L1927" s="894" t="s">
        <v>775</v>
      </c>
      <c r="M1927" s="894" t="s">
        <v>9061</v>
      </c>
      <c r="N1927" s="894" t="s">
        <v>4383</v>
      </c>
      <c r="O1927" s="894" t="s">
        <v>777</v>
      </c>
      <c r="P1927" s="894" t="s">
        <v>777</v>
      </c>
      <c r="Q1927" s="894" t="s">
        <v>9062</v>
      </c>
      <c r="R1927" s="894" t="s">
        <v>773</v>
      </c>
      <c r="S1927" s="894" t="s">
        <v>779</v>
      </c>
      <c r="T1927" s="894" t="s">
        <v>780</v>
      </c>
      <c r="U1927" s="894" t="s">
        <v>781</v>
      </c>
      <c r="V1927" s="894" t="s">
        <v>951</v>
      </c>
      <c r="W1927" s="894" t="s">
        <v>9060</v>
      </c>
      <c r="X1927" s="894" t="s">
        <v>9063</v>
      </c>
      <c r="AA1927" s="894" t="s">
        <v>808</v>
      </c>
    </row>
    <row r="1928" hidden="1" spans="1:27">
      <c r="A1928" s="894" t="s">
        <v>9068</v>
      </c>
      <c r="B1928" s="894" t="s">
        <v>9069</v>
      </c>
      <c r="C1928" s="894" t="s">
        <v>9059</v>
      </c>
      <c r="D1928" s="894" t="s">
        <v>5492</v>
      </c>
      <c r="E1928" s="351">
        <v>1896.55</v>
      </c>
      <c r="F1928" s="351">
        <v>1820.69</v>
      </c>
      <c r="G1928" s="351">
        <v>75.86</v>
      </c>
      <c r="H1928" s="351">
        <v>0</v>
      </c>
      <c r="I1928" s="894" t="s">
        <v>9060</v>
      </c>
      <c r="J1928" s="894" t="s">
        <v>773</v>
      </c>
      <c r="K1928" s="894" t="s">
        <v>807</v>
      </c>
      <c r="L1928" s="894" t="s">
        <v>775</v>
      </c>
      <c r="M1928" s="894" t="s">
        <v>9061</v>
      </c>
      <c r="N1928" s="894" t="s">
        <v>4383</v>
      </c>
      <c r="O1928" s="894" t="s">
        <v>777</v>
      </c>
      <c r="P1928" s="894" t="s">
        <v>777</v>
      </c>
      <c r="Q1928" s="894" t="s">
        <v>9062</v>
      </c>
      <c r="R1928" s="894" t="s">
        <v>773</v>
      </c>
      <c r="S1928" s="894" t="s">
        <v>779</v>
      </c>
      <c r="T1928" s="894" t="s">
        <v>780</v>
      </c>
      <c r="U1928" s="894" t="s">
        <v>781</v>
      </c>
      <c r="V1928" s="894" t="s">
        <v>951</v>
      </c>
      <c r="W1928" s="894" t="s">
        <v>9060</v>
      </c>
      <c r="X1928" s="894" t="s">
        <v>9063</v>
      </c>
      <c r="AA1928" s="894" t="s">
        <v>808</v>
      </c>
    </row>
    <row r="1929" hidden="1" spans="1:27">
      <c r="A1929" s="894" t="s">
        <v>9070</v>
      </c>
      <c r="B1929" s="894" t="s">
        <v>9071</v>
      </c>
      <c r="C1929" s="894" t="s">
        <v>9059</v>
      </c>
      <c r="D1929" s="894" t="s">
        <v>5492</v>
      </c>
      <c r="E1929" s="351">
        <v>1896.55</v>
      </c>
      <c r="F1929" s="351">
        <v>1820.69</v>
      </c>
      <c r="G1929" s="351">
        <v>75.86</v>
      </c>
      <c r="H1929" s="351">
        <v>0</v>
      </c>
      <c r="I1929" s="894" t="s">
        <v>9060</v>
      </c>
      <c r="J1929" s="894" t="s">
        <v>773</v>
      </c>
      <c r="K1929" s="894" t="s">
        <v>807</v>
      </c>
      <c r="L1929" s="894" t="s">
        <v>775</v>
      </c>
      <c r="M1929" s="894" t="s">
        <v>9061</v>
      </c>
      <c r="N1929" s="894" t="s">
        <v>4383</v>
      </c>
      <c r="O1929" s="894" t="s">
        <v>777</v>
      </c>
      <c r="P1929" s="894" t="s">
        <v>777</v>
      </c>
      <c r="Q1929" s="894" t="s">
        <v>9062</v>
      </c>
      <c r="R1929" s="894" t="s">
        <v>773</v>
      </c>
      <c r="S1929" s="894" t="s">
        <v>779</v>
      </c>
      <c r="T1929" s="894" t="s">
        <v>780</v>
      </c>
      <c r="U1929" s="894" t="s">
        <v>781</v>
      </c>
      <c r="V1929" s="894" t="s">
        <v>951</v>
      </c>
      <c r="W1929" s="894" t="s">
        <v>9060</v>
      </c>
      <c r="X1929" s="894" t="s">
        <v>9063</v>
      </c>
      <c r="AA1929" s="894" t="s">
        <v>808</v>
      </c>
    </row>
    <row r="1930" hidden="1" spans="1:27">
      <c r="A1930" s="894" t="s">
        <v>9072</v>
      </c>
      <c r="B1930" s="894" t="s">
        <v>9073</v>
      </c>
      <c r="C1930" s="894" t="s">
        <v>9059</v>
      </c>
      <c r="D1930" s="894" t="s">
        <v>5492</v>
      </c>
      <c r="E1930" s="351">
        <v>1896.55</v>
      </c>
      <c r="F1930" s="351">
        <v>1820.69</v>
      </c>
      <c r="G1930" s="351">
        <v>75.86</v>
      </c>
      <c r="H1930" s="351">
        <v>0</v>
      </c>
      <c r="I1930" s="894" t="s">
        <v>9060</v>
      </c>
      <c r="J1930" s="894" t="s">
        <v>773</v>
      </c>
      <c r="K1930" s="894" t="s">
        <v>807</v>
      </c>
      <c r="L1930" s="894" t="s">
        <v>775</v>
      </c>
      <c r="M1930" s="894" t="s">
        <v>9061</v>
      </c>
      <c r="N1930" s="894" t="s">
        <v>4383</v>
      </c>
      <c r="O1930" s="894" t="s">
        <v>777</v>
      </c>
      <c r="P1930" s="894" t="s">
        <v>777</v>
      </c>
      <c r="Q1930" s="894" t="s">
        <v>9062</v>
      </c>
      <c r="R1930" s="894" t="s">
        <v>773</v>
      </c>
      <c r="S1930" s="894" t="s">
        <v>779</v>
      </c>
      <c r="T1930" s="894" t="s">
        <v>780</v>
      </c>
      <c r="U1930" s="894" t="s">
        <v>781</v>
      </c>
      <c r="V1930" s="894" t="s">
        <v>951</v>
      </c>
      <c r="W1930" s="894" t="s">
        <v>9060</v>
      </c>
      <c r="X1930" s="894" t="s">
        <v>9063</v>
      </c>
      <c r="AA1930" s="894" t="s">
        <v>808</v>
      </c>
    </row>
    <row r="1931" hidden="1" spans="1:27">
      <c r="A1931" s="894" t="s">
        <v>9074</v>
      </c>
      <c r="B1931" s="894" t="s">
        <v>9075</v>
      </c>
      <c r="C1931" s="894" t="s">
        <v>9059</v>
      </c>
      <c r="D1931" s="894" t="s">
        <v>5492</v>
      </c>
      <c r="E1931" s="351">
        <v>1896.55</v>
      </c>
      <c r="F1931" s="351">
        <v>1820.69</v>
      </c>
      <c r="G1931" s="351">
        <v>75.86</v>
      </c>
      <c r="H1931" s="351">
        <v>0</v>
      </c>
      <c r="I1931" s="894" t="s">
        <v>9060</v>
      </c>
      <c r="J1931" s="894" t="s">
        <v>773</v>
      </c>
      <c r="K1931" s="894" t="s">
        <v>807</v>
      </c>
      <c r="L1931" s="894" t="s">
        <v>775</v>
      </c>
      <c r="M1931" s="894" t="s">
        <v>9061</v>
      </c>
      <c r="N1931" s="894" t="s">
        <v>4383</v>
      </c>
      <c r="O1931" s="894" t="s">
        <v>777</v>
      </c>
      <c r="P1931" s="894" t="s">
        <v>777</v>
      </c>
      <c r="Q1931" s="894" t="s">
        <v>9062</v>
      </c>
      <c r="R1931" s="894" t="s">
        <v>773</v>
      </c>
      <c r="S1931" s="894" t="s">
        <v>779</v>
      </c>
      <c r="T1931" s="894" t="s">
        <v>780</v>
      </c>
      <c r="U1931" s="894" t="s">
        <v>781</v>
      </c>
      <c r="V1931" s="894" t="s">
        <v>951</v>
      </c>
      <c r="W1931" s="894" t="s">
        <v>9060</v>
      </c>
      <c r="X1931" s="894" t="s">
        <v>9063</v>
      </c>
      <c r="AA1931" s="894" t="s">
        <v>808</v>
      </c>
    </row>
    <row r="1932" hidden="1" spans="1:27">
      <c r="A1932" s="894" t="s">
        <v>9076</v>
      </c>
      <c r="B1932" s="894" t="s">
        <v>619</v>
      </c>
      <c r="C1932" s="894" t="s">
        <v>620</v>
      </c>
      <c r="D1932" s="894" t="s">
        <v>621</v>
      </c>
      <c r="E1932" s="351">
        <v>2068.97</v>
      </c>
      <c r="F1932" s="351">
        <v>1986.21</v>
      </c>
      <c r="G1932" s="351">
        <v>82.76</v>
      </c>
      <c r="H1932" s="351">
        <v>0</v>
      </c>
      <c r="I1932" s="894" t="s">
        <v>9060</v>
      </c>
      <c r="J1932" s="894" t="s">
        <v>773</v>
      </c>
      <c r="K1932" s="894" t="s">
        <v>774</v>
      </c>
      <c r="L1932" s="894" t="s">
        <v>874</v>
      </c>
      <c r="M1932" s="894" t="s">
        <v>9077</v>
      </c>
      <c r="N1932" s="894" t="s">
        <v>4383</v>
      </c>
      <c r="O1932" s="894" t="s">
        <v>777</v>
      </c>
      <c r="P1932" s="894" t="s">
        <v>777</v>
      </c>
      <c r="Q1932" s="894" t="s">
        <v>9078</v>
      </c>
      <c r="R1932" s="894" t="s">
        <v>773</v>
      </c>
      <c r="S1932" s="894" t="s">
        <v>779</v>
      </c>
      <c r="T1932" s="894" t="s">
        <v>780</v>
      </c>
      <c r="U1932" s="894" t="s">
        <v>781</v>
      </c>
      <c r="V1932" s="894" t="s">
        <v>951</v>
      </c>
      <c r="W1932" s="894" t="s">
        <v>9060</v>
      </c>
      <c r="X1932" s="894" t="s">
        <v>9063</v>
      </c>
      <c r="AA1932" s="894" t="s">
        <v>784</v>
      </c>
    </row>
    <row r="1933" spans="1:27">
      <c r="A1933" s="894" t="s">
        <v>9079</v>
      </c>
      <c r="B1933" s="894" t="s">
        <v>9080</v>
      </c>
      <c r="C1933" s="894" t="s">
        <v>9081</v>
      </c>
      <c r="E1933" s="351">
        <v>4137.93</v>
      </c>
      <c r="F1933" s="351">
        <v>3186.26</v>
      </c>
      <c r="G1933" s="351">
        <v>951.67</v>
      </c>
      <c r="H1933" s="351">
        <v>0</v>
      </c>
      <c r="I1933" s="894" t="s">
        <v>9060</v>
      </c>
      <c r="J1933" s="894" t="s">
        <v>839</v>
      </c>
      <c r="K1933" s="894" t="s">
        <v>840</v>
      </c>
      <c r="L1933" s="894" t="s">
        <v>1590</v>
      </c>
      <c r="N1933" s="894" t="s">
        <v>4300</v>
      </c>
      <c r="O1933" s="894" t="s">
        <v>9082</v>
      </c>
      <c r="P1933" s="894" t="s">
        <v>9083</v>
      </c>
      <c r="Q1933" s="894" t="s">
        <v>9084</v>
      </c>
      <c r="R1933" s="894" t="s">
        <v>9085</v>
      </c>
      <c r="S1933" s="894" t="s">
        <v>779</v>
      </c>
      <c r="T1933" s="894" t="s">
        <v>780</v>
      </c>
      <c r="U1933" s="894" t="s">
        <v>781</v>
      </c>
      <c r="V1933" s="894" t="s">
        <v>951</v>
      </c>
      <c r="W1933" s="894" t="s">
        <v>9060</v>
      </c>
      <c r="X1933" s="894" t="s">
        <v>9086</v>
      </c>
      <c r="AA1933" s="894" t="s">
        <v>844</v>
      </c>
    </row>
    <row r="1934" spans="1:27">
      <c r="A1934" s="894" t="s">
        <v>9087</v>
      </c>
      <c r="B1934" s="894" t="s">
        <v>9088</v>
      </c>
      <c r="C1934" s="894" t="s">
        <v>9089</v>
      </c>
      <c r="D1934" s="894" t="s">
        <v>9090</v>
      </c>
      <c r="E1934" s="351">
        <v>3793.1</v>
      </c>
      <c r="F1934" s="351">
        <v>2920.61</v>
      </c>
      <c r="G1934" s="351">
        <v>872.49</v>
      </c>
      <c r="H1934" s="351">
        <v>0</v>
      </c>
      <c r="I1934" s="894" t="s">
        <v>9060</v>
      </c>
      <c r="J1934" s="894" t="s">
        <v>839</v>
      </c>
      <c r="K1934" s="894" t="s">
        <v>840</v>
      </c>
      <c r="L1934" s="894" t="s">
        <v>1590</v>
      </c>
      <c r="N1934" s="894" t="s">
        <v>4300</v>
      </c>
      <c r="O1934" s="894" t="s">
        <v>9091</v>
      </c>
      <c r="P1934" s="894" t="s">
        <v>9092</v>
      </c>
      <c r="Q1934" s="894" t="s">
        <v>9093</v>
      </c>
      <c r="R1934" s="894" t="s">
        <v>9085</v>
      </c>
      <c r="S1934" s="894" t="s">
        <v>779</v>
      </c>
      <c r="T1934" s="894" t="s">
        <v>780</v>
      </c>
      <c r="U1934" s="894" t="s">
        <v>781</v>
      </c>
      <c r="V1934" s="894" t="s">
        <v>951</v>
      </c>
      <c r="W1934" s="894" t="s">
        <v>9060</v>
      </c>
      <c r="X1934" s="894" t="s">
        <v>9086</v>
      </c>
      <c r="AA1934" s="894" t="s">
        <v>844</v>
      </c>
    </row>
    <row r="1935" spans="1:27">
      <c r="A1935" s="894" t="s">
        <v>9094</v>
      </c>
      <c r="B1935" s="894" t="s">
        <v>9095</v>
      </c>
      <c r="C1935" s="894" t="s">
        <v>9096</v>
      </c>
      <c r="D1935" s="894" t="s">
        <v>9097</v>
      </c>
      <c r="E1935" s="351">
        <v>3189.66</v>
      </c>
      <c r="F1935" s="351">
        <v>2456.3</v>
      </c>
      <c r="G1935" s="351">
        <v>733.36</v>
      </c>
      <c r="H1935" s="351">
        <v>0</v>
      </c>
      <c r="I1935" s="894" t="s">
        <v>9060</v>
      </c>
      <c r="J1935" s="894" t="s">
        <v>839</v>
      </c>
      <c r="K1935" s="894" t="s">
        <v>840</v>
      </c>
      <c r="L1935" s="894" t="s">
        <v>1590</v>
      </c>
      <c r="M1935" s="894" t="s">
        <v>7818</v>
      </c>
      <c r="N1935" s="894" t="s">
        <v>4300</v>
      </c>
      <c r="O1935" s="894" t="s">
        <v>9098</v>
      </c>
      <c r="P1935" s="894" t="s">
        <v>9099</v>
      </c>
      <c r="Q1935" s="894" t="s">
        <v>9100</v>
      </c>
      <c r="R1935" s="894" t="s">
        <v>9085</v>
      </c>
      <c r="S1935" s="894" t="s">
        <v>779</v>
      </c>
      <c r="T1935" s="894" t="s">
        <v>780</v>
      </c>
      <c r="U1935" s="894" t="s">
        <v>781</v>
      </c>
      <c r="V1935" s="894" t="s">
        <v>951</v>
      </c>
      <c r="W1935" s="894" t="s">
        <v>9060</v>
      </c>
      <c r="X1935" s="894" t="s">
        <v>9086</v>
      </c>
      <c r="AA1935" s="894" t="s">
        <v>844</v>
      </c>
    </row>
    <row r="1936" spans="1:27">
      <c r="A1936" s="894" t="s">
        <v>9101</v>
      </c>
      <c r="B1936" s="894" t="s">
        <v>9102</v>
      </c>
      <c r="C1936" s="894" t="s">
        <v>9103</v>
      </c>
      <c r="D1936" s="894" t="s">
        <v>9104</v>
      </c>
      <c r="E1936" s="351">
        <v>3017.24</v>
      </c>
      <c r="F1936" s="351">
        <v>2323.09</v>
      </c>
      <c r="G1936" s="351">
        <v>694.15</v>
      </c>
      <c r="H1936" s="351">
        <v>0</v>
      </c>
      <c r="I1936" s="894" t="s">
        <v>9060</v>
      </c>
      <c r="J1936" s="894" t="s">
        <v>839</v>
      </c>
      <c r="K1936" s="894" t="s">
        <v>840</v>
      </c>
      <c r="L1936" s="894" t="s">
        <v>1590</v>
      </c>
      <c r="M1936" s="894" t="s">
        <v>7818</v>
      </c>
      <c r="N1936" s="894" t="s">
        <v>4300</v>
      </c>
      <c r="O1936" s="894" t="s">
        <v>9105</v>
      </c>
      <c r="P1936" s="894" t="s">
        <v>9106</v>
      </c>
      <c r="Q1936" s="894" t="s">
        <v>8765</v>
      </c>
      <c r="R1936" s="894" t="s">
        <v>9085</v>
      </c>
      <c r="S1936" s="894" t="s">
        <v>779</v>
      </c>
      <c r="T1936" s="894" t="s">
        <v>780</v>
      </c>
      <c r="U1936" s="894" t="s">
        <v>781</v>
      </c>
      <c r="V1936" s="894" t="s">
        <v>951</v>
      </c>
      <c r="W1936" s="894" t="s">
        <v>9060</v>
      </c>
      <c r="X1936" s="894" t="s">
        <v>9086</v>
      </c>
      <c r="AA1936" s="894" t="s">
        <v>844</v>
      </c>
    </row>
    <row r="1937" spans="1:27">
      <c r="A1937" s="894" t="s">
        <v>9107</v>
      </c>
      <c r="B1937" s="894" t="s">
        <v>9108</v>
      </c>
      <c r="C1937" s="894" t="s">
        <v>9109</v>
      </c>
      <c r="D1937" s="894" t="s">
        <v>9110</v>
      </c>
      <c r="E1937" s="351">
        <v>4137.93</v>
      </c>
      <c r="F1937" s="351">
        <v>3186.26</v>
      </c>
      <c r="G1937" s="351">
        <v>951.67</v>
      </c>
      <c r="H1937" s="351">
        <v>0</v>
      </c>
      <c r="I1937" s="894" t="s">
        <v>9060</v>
      </c>
      <c r="J1937" s="894" t="s">
        <v>839</v>
      </c>
      <c r="K1937" s="894" t="s">
        <v>840</v>
      </c>
      <c r="L1937" s="894" t="s">
        <v>1590</v>
      </c>
      <c r="M1937" s="894" t="s">
        <v>7818</v>
      </c>
      <c r="N1937" s="894" t="s">
        <v>4300</v>
      </c>
      <c r="O1937" s="894" t="s">
        <v>9082</v>
      </c>
      <c r="P1937" s="894" t="s">
        <v>9083</v>
      </c>
      <c r="Q1937" s="894" t="s">
        <v>9084</v>
      </c>
      <c r="R1937" s="894" t="s">
        <v>9085</v>
      </c>
      <c r="S1937" s="894" t="s">
        <v>779</v>
      </c>
      <c r="T1937" s="894" t="s">
        <v>780</v>
      </c>
      <c r="U1937" s="894" t="s">
        <v>781</v>
      </c>
      <c r="V1937" s="894" t="s">
        <v>951</v>
      </c>
      <c r="W1937" s="894" t="s">
        <v>9060</v>
      </c>
      <c r="X1937" s="894" t="s">
        <v>9086</v>
      </c>
      <c r="AA1937" s="894" t="s">
        <v>844</v>
      </c>
    </row>
    <row r="1938" spans="1:27">
      <c r="A1938" s="894" t="s">
        <v>9111</v>
      </c>
      <c r="B1938" s="894" t="s">
        <v>9112</v>
      </c>
      <c r="C1938" s="894" t="s">
        <v>9113</v>
      </c>
      <c r="D1938" s="894" t="s">
        <v>9114</v>
      </c>
      <c r="E1938" s="351">
        <v>6724.14</v>
      </c>
      <c r="F1938" s="351">
        <v>5177.48</v>
      </c>
      <c r="G1938" s="351">
        <v>1546.66</v>
      </c>
      <c r="H1938" s="351">
        <v>0</v>
      </c>
      <c r="I1938" s="894" t="s">
        <v>9060</v>
      </c>
      <c r="J1938" s="894" t="s">
        <v>839</v>
      </c>
      <c r="K1938" s="894" t="s">
        <v>840</v>
      </c>
      <c r="L1938" s="894" t="s">
        <v>1590</v>
      </c>
      <c r="M1938" s="894" t="s">
        <v>7818</v>
      </c>
      <c r="N1938" s="894" t="s">
        <v>4300</v>
      </c>
      <c r="O1938" s="894" t="s">
        <v>9115</v>
      </c>
      <c r="P1938" s="894" t="s">
        <v>9116</v>
      </c>
      <c r="Q1938" s="894" t="s">
        <v>9117</v>
      </c>
      <c r="R1938" s="894" t="s">
        <v>9085</v>
      </c>
      <c r="S1938" s="894" t="s">
        <v>779</v>
      </c>
      <c r="T1938" s="894" t="s">
        <v>780</v>
      </c>
      <c r="U1938" s="894" t="s">
        <v>781</v>
      </c>
      <c r="V1938" s="894" t="s">
        <v>951</v>
      </c>
      <c r="W1938" s="894" t="s">
        <v>9060</v>
      </c>
      <c r="X1938" s="894" t="s">
        <v>9086</v>
      </c>
      <c r="AA1938" s="894" t="s">
        <v>844</v>
      </c>
    </row>
    <row r="1939" spans="1:27">
      <c r="A1939" s="894" t="s">
        <v>9118</v>
      </c>
      <c r="B1939" s="894" t="s">
        <v>9119</v>
      </c>
      <c r="C1939" s="894" t="s">
        <v>9120</v>
      </c>
      <c r="D1939" s="894" t="s">
        <v>9121</v>
      </c>
      <c r="E1939" s="351">
        <v>6465.52</v>
      </c>
      <c r="F1939" s="351">
        <v>6206.9</v>
      </c>
      <c r="G1939" s="351">
        <v>258.62</v>
      </c>
      <c r="H1939" s="351">
        <v>0</v>
      </c>
      <c r="I1939" s="894" t="s">
        <v>9060</v>
      </c>
      <c r="J1939" s="894" t="s">
        <v>9122</v>
      </c>
      <c r="K1939" s="894" t="s">
        <v>840</v>
      </c>
      <c r="L1939" s="894" t="s">
        <v>1590</v>
      </c>
      <c r="M1939" s="894" t="s">
        <v>7818</v>
      </c>
      <c r="N1939" s="894" t="s">
        <v>4300</v>
      </c>
      <c r="O1939" s="894" t="s">
        <v>777</v>
      </c>
      <c r="P1939" s="894" t="s">
        <v>777</v>
      </c>
      <c r="Q1939" s="894" t="s">
        <v>9123</v>
      </c>
      <c r="R1939" s="894" t="s">
        <v>9122</v>
      </c>
      <c r="S1939" s="894" t="s">
        <v>779</v>
      </c>
      <c r="T1939" s="894" t="s">
        <v>780</v>
      </c>
      <c r="U1939" s="894" t="s">
        <v>781</v>
      </c>
      <c r="V1939" s="894" t="s">
        <v>951</v>
      </c>
      <c r="W1939" s="894" t="s">
        <v>9060</v>
      </c>
      <c r="X1939" s="894" t="s">
        <v>9086</v>
      </c>
      <c r="AA1939" s="894" t="s">
        <v>844</v>
      </c>
    </row>
    <row r="1940" spans="1:27">
      <c r="A1940" s="894" t="s">
        <v>9124</v>
      </c>
      <c r="B1940" s="894" t="s">
        <v>9125</v>
      </c>
      <c r="C1940" s="894" t="s">
        <v>9126</v>
      </c>
      <c r="D1940" s="894" t="s">
        <v>9127</v>
      </c>
      <c r="E1940" s="351">
        <v>10775.86</v>
      </c>
      <c r="F1940" s="351">
        <v>8297.52</v>
      </c>
      <c r="G1940" s="351">
        <v>2478.34</v>
      </c>
      <c r="H1940" s="351">
        <v>0</v>
      </c>
      <c r="I1940" s="894" t="s">
        <v>9060</v>
      </c>
      <c r="J1940" s="894" t="s">
        <v>839</v>
      </c>
      <c r="K1940" s="894" t="s">
        <v>840</v>
      </c>
      <c r="L1940" s="894" t="s">
        <v>1590</v>
      </c>
      <c r="M1940" s="894" t="s">
        <v>7818</v>
      </c>
      <c r="N1940" s="894" t="s">
        <v>4300</v>
      </c>
      <c r="O1940" s="894" t="s">
        <v>9128</v>
      </c>
      <c r="P1940" s="894" t="s">
        <v>9129</v>
      </c>
      <c r="Q1940" s="894" t="s">
        <v>9130</v>
      </c>
      <c r="R1940" s="894" t="s">
        <v>9085</v>
      </c>
      <c r="S1940" s="894" t="s">
        <v>779</v>
      </c>
      <c r="T1940" s="894" t="s">
        <v>780</v>
      </c>
      <c r="U1940" s="894" t="s">
        <v>781</v>
      </c>
      <c r="V1940" s="894" t="s">
        <v>951</v>
      </c>
      <c r="W1940" s="894" t="s">
        <v>9060</v>
      </c>
      <c r="X1940" s="894" t="s">
        <v>9086</v>
      </c>
      <c r="AA1940" s="894" t="s">
        <v>844</v>
      </c>
    </row>
    <row r="1941" spans="1:27">
      <c r="A1941" s="894" t="s">
        <v>9131</v>
      </c>
      <c r="B1941" s="894" t="s">
        <v>9132</v>
      </c>
      <c r="C1941" s="894" t="s">
        <v>9133</v>
      </c>
      <c r="D1941" s="894" t="s">
        <v>9134</v>
      </c>
      <c r="E1941" s="351">
        <v>29858.55</v>
      </c>
      <c r="F1941" s="351">
        <v>22430.7</v>
      </c>
      <c r="G1941" s="351">
        <v>7427.85</v>
      </c>
      <c r="H1941" s="351">
        <v>0</v>
      </c>
      <c r="I1941" s="894" t="s">
        <v>9135</v>
      </c>
      <c r="J1941" s="894" t="s">
        <v>839</v>
      </c>
      <c r="K1941" s="894" t="s">
        <v>1025</v>
      </c>
      <c r="L1941" s="894" t="s">
        <v>958</v>
      </c>
      <c r="M1941" s="894" t="s">
        <v>958</v>
      </c>
      <c r="N1941" s="894" t="s">
        <v>9136</v>
      </c>
      <c r="O1941" s="894" t="s">
        <v>9137</v>
      </c>
      <c r="P1941" s="894" t="s">
        <v>9138</v>
      </c>
      <c r="Q1941" s="894" t="s">
        <v>9139</v>
      </c>
      <c r="R1941" s="894" t="s">
        <v>1185</v>
      </c>
      <c r="S1941" s="894" t="s">
        <v>779</v>
      </c>
      <c r="T1941" s="894" t="s">
        <v>780</v>
      </c>
      <c r="U1941" s="894" t="s">
        <v>781</v>
      </c>
      <c r="V1941" s="894" t="s">
        <v>951</v>
      </c>
      <c r="W1941" s="894" t="s">
        <v>9135</v>
      </c>
      <c r="X1941" s="894" t="s">
        <v>8737</v>
      </c>
      <c r="AA1941" s="894" t="s">
        <v>1029</v>
      </c>
    </row>
    <row r="1942" spans="1:27">
      <c r="A1942" s="894" t="s">
        <v>9140</v>
      </c>
      <c r="B1942" s="894" t="s">
        <v>9141</v>
      </c>
      <c r="C1942" s="894" t="s">
        <v>9133</v>
      </c>
      <c r="D1942" s="894" t="s">
        <v>9134</v>
      </c>
      <c r="E1942" s="351">
        <v>29858.55</v>
      </c>
      <c r="F1942" s="351">
        <v>22430.7</v>
      </c>
      <c r="G1942" s="351">
        <v>7427.85</v>
      </c>
      <c r="H1942" s="351">
        <v>0</v>
      </c>
      <c r="I1942" s="894" t="s">
        <v>9135</v>
      </c>
      <c r="J1942" s="894" t="s">
        <v>839</v>
      </c>
      <c r="K1942" s="894" t="s">
        <v>1025</v>
      </c>
      <c r="L1942" s="894" t="s">
        <v>958</v>
      </c>
      <c r="M1942" s="894" t="s">
        <v>958</v>
      </c>
      <c r="N1942" s="894" t="s">
        <v>9136</v>
      </c>
      <c r="O1942" s="894" t="s">
        <v>9137</v>
      </c>
      <c r="P1942" s="894" t="s">
        <v>9138</v>
      </c>
      <c r="Q1942" s="894" t="s">
        <v>9139</v>
      </c>
      <c r="R1942" s="894" t="s">
        <v>1185</v>
      </c>
      <c r="S1942" s="894" t="s">
        <v>779</v>
      </c>
      <c r="T1942" s="894" t="s">
        <v>780</v>
      </c>
      <c r="U1942" s="894" t="s">
        <v>781</v>
      </c>
      <c r="V1942" s="894" t="s">
        <v>951</v>
      </c>
      <c r="W1942" s="894" t="s">
        <v>9135</v>
      </c>
      <c r="X1942" s="894" t="s">
        <v>8737</v>
      </c>
      <c r="AA1942" s="894" t="s">
        <v>1029</v>
      </c>
    </row>
    <row r="1943" spans="1:27">
      <c r="A1943" s="894" t="s">
        <v>9142</v>
      </c>
      <c r="B1943" s="894" t="s">
        <v>9143</v>
      </c>
      <c r="C1943" s="894" t="s">
        <v>9144</v>
      </c>
      <c r="D1943" s="894" t="s">
        <v>9145</v>
      </c>
      <c r="E1943" s="351">
        <v>12931.03</v>
      </c>
      <c r="F1943" s="351">
        <v>9827.56</v>
      </c>
      <c r="G1943" s="351">
        <v>3103.47</v>
      </c>
      <c r="H1943" s="351">
        <v>0</v>
      </c>
      <c r="I1943" s="894" t="s">
        <v>9146</v>
      </c>
      <c r="J1943" s="894" t="s">
        <v>839</v>
      </c>
      <c r="K1943" s="894" t="s">
        <v>840</v>
      </c>
      <c r="L1943" s="894" t="s">
        <v>958</v>
      </c>
      <c r="M1943" s="894" t="s">
        <v>7818</v>
      </c>
      <c r="N1943" s="894" t="s">
        <v>4984</v>
      </c>
      <c r="O1943" s="894" t="s">
        <v>9147</v>
      </c>
      <c r="P1943" s="894" t="s">
        <v>9148</v>
      </c>
      <c r="Q1943" s="894" t="s">
        <v>9149</v>
      </c>
      <c r="R1943" s="894" t="s">
        <v>1185</v>
      </c>
      <c r="S1943" s="894" t="s">
        <v>779</v>
      </c>
      <c r="T1943" s="894" t="s">
        <v>780</v>
      </c>
      <c r="U1943" s="894" t="s">
        <v>781</v>
      </c>
      <c r="V1943" s="894" t="s">
        <v>951</v>
      </c>
      <c r="W1943" s="894" t="s">
        <v>9146</v>
      </c>
      <c r="X1943" s="894" t="s">
        <v>9150</v>
      </c>
      <c r="AA1943" s="894" t="s">
        <v>844</v>
      </c>
    </row>
    <row r="1944" spans="1:27">
      <c r="A1944" s="894" t="s">
        <v>9151</v>
      </c>
      <c r="B1944" s="894" t="s">
        <v>9152</v>
      </c>
      <c r="C1944" s="894" t="s">
        <v>9153</v>
      </c>
      <c r="D1944" s="894" t="s">
        <v>9154</v>
      </c>
      <c r="E1944" s="351">
        <v>28448.28</v>
      </c>
      <c r="F1944" s="351">
        <v>19344.64</v>
      </c>
      <c r="G1944" s="351">
        <v>405</v>
      </c>
      <c r="H1944" s="351">
        <v>8698.64</v>
      </c>
      <c r="I1944" s="894" t="s">
        <v>9146</v>
      </c>
      <c r="J1944" s="894" t="s">
        <v>839</v>
      </c>
      <c r="K1944" s="894" t="s">
        <v>1091</v>
      </c>
      <c r="L1944" s="894" t="s">
        <v>874</v>
      </c>
      <c r="M1944" s="894" t="s">
        <v>7172</v>
      </c>
      <c r="N1944" s="894" t="s">
        <v>9155</v>
      </c>
      <c r="O1944" s="894" t="s">
        <v>777</v>
      </c>
      <c r="P1944" s="894" t="s">
        <v>9156</v>
      </c>
      <c r="Q1944" s="894" t="s">
        <v>9157</v>
      </c>
      <c r="R1944" s="894" t="s">
        <v>1185</v>
      </c>
      <c r="S1944" s="894" t="s">
        <v>779</v>
      </c>
      <c r="T1944" s="894" t="s">
        <v>780</v>
      </c>
      <c r="U1944" s="894" t="s">
        <v>781</v>
      </c>
      <c r="V1944" s="894" t="s">
        <v>951</v>
      </c>
      <c r="W1944" s="894" t="s">
        <v>9146</v>
      </c>
      <c r="X1944" s="894" t="s">
        <v>9158</v>
      </c>
      <c r="AA1944" s="894" t="s">
        <v>1093</v>
      </c>
    </row>
    <row r="1945" spans="1:27">
      <c r="A1945" s="894" t="s">
        <v>9159</v>
      </c>
      <c r="B1945" s="894" t="s">
        <v>9160</v>
      </c>
      <c r="C1945" s="894" t="s">
        <v>9153</v>
      </c>
      <c r="D1945" s="894" t="s">
        <v>9161</v>
      </c>
      <c r="E1945" s="351">
        <v>24137.93</v>
      </c>
      <c r="F1945" s="351">
        <v>16413.84</v>
      </c>
      <c r="G1945" s="351">
        <v>304</v>
      </c>
      <c r="H1945" s="351">
        <v>7420.09</v>
      </c>
      <c r="I1945" s="894" t="s">
        <v>9146</v>
      </c>
      <c r="J1945" s="894" t="s">
        <v>839</v>
      </c>
      <c r="K1945" s="894" t="s">
        <v>1091</v>
      </c>
      <c r="L1945" s="894" t="s">
        <v>874</v>
      </c>
      <c r="M1945" s="894" t="s">
        <v>7172</v>
      </c>
      <c r="N1945" s="894" t="s">
        <v>9155</v>
      </c>
      <c r="O1945" s="894" t="s">
        <v>777</v>
      </c>
      <c r="P1945" s="894" t="s">
        <v>9162</v>
      </c>
      <c r="Q1945" s="894" t="s">
        <v>9163</v>
      </c>
      <c r="R1945" s="894" t="s">
        <v>1185</v>
      </c>
      <c r="S1945" s="894" t="s">
        <v>779</v>
      </c>
      <c r="T1945" s="894" t="s">
        <v>780</v>
      </c>
      <c r="U1945" s="894" t="s">
        <v>781</v>
      </c>
      <c r="V1945" s="894" t="s">
        <v>951</v>
      </c>
      <c r="W1945" s="894" t="s">
        <v>9146</v>
      </c>
      <c r="X1945" s="894" t="s">
        <v>9158</v>
      </c>
      <c r="AA1945" s="894" t="s">
        <v>1093</v>
      </c>
    </row>
    <row r="1946" spans="1:27">
      <c r="A1946" s="894" t="s">
        <v>9164</v>
      </c>
      <c r="B1946" s="894" t="s">
        <v>9165</v>
      </c>
      <c r="C1946" s="894" t="s">
        <v>9153</v>
      </c>
      <c r="D1946" s="894" t="s">
        <v>9166</v>
      </c>
      <c r="E1946" s="351">
        <v>11206.9</v>
      </c>
      <c r="F1946" s="351">
        <v>7620.76</v>
      </c>
      <c r="G1946" s="351">
        <v>446</v>
      </c>
      <c r="H1946" s="351">
        <v>3140.14</v>
      </c>
      <c r="I1946" s="894" t="s">
        <v>9146</v>
      </c>
      <c r="J1946" s="894" t="s">
        <v>839</v>
      </c>
      <c r="K1946" s="894" t="s">
        <v>1091</v>
      </c>
      <c r="L1946" s="894" t="s">
        <v>874</v>
      </c>
      <c r="M1946" s="894" t="s">
        <v>7172</v>
      </c>
      <c r="N1946" s="894" t="s">
        <v>9155</v>
      </c>
      <c r="O1946" s="894" t="s">
        <v>777</v>
      </c>
      <c r="P1946" s="894" t="s">
        <v>9167</v>
      </c>
      <c r="Q1946" s="894" t="s">
        <v>8973</v>
      </c>
      <c r="R1946" s="894" t="s">
        <v>1185</v>
      </c>
      <c r="S1946" s="894" t="s">
        <v>779</v>
      </c>
      <c r="T1946" s="894" t="s">
        <v>780</v>
      </c>
      <c r="U1946" s="894" t="s">
        <v>781</v>
      </c>
      <c r="V1946" s="894" t="s">
        <v>951</v>
      </c>
      <c r="W1946" s="894" t="s">
        <v>9146</v>
      </c>
      <c r="X1946" s="894" t="s">
        <v>9158</v>
      </c>
      <c r="AA1946" s="894" t="s">
        <v>1093</v>
      </c>
    </row>
    <row r="1947" spans="1:27">
      <c r="A1947" s="894" t="s">
        <v>9168</v>
      </c>
      <c r="B1947" s="894" t="s">
        <v>9169</v>
      </c>
      <c r="C1947" s="894" t="s">
        <v>9170</v>
      </c>
      <c r="D1947" s="894" t="s">
        <v>9171</v>
      </c>
      <c r="E1947" s="351">
        <v>4482.76</v>
      </c>
      <c r="F1947" s="351">
        <v>3407.08</v>
      </c>
      <c r="G1947" s="351">
        <v>1075.68</v>
      </c>
      <c r="H1947" s="351">
        <v>0</v>
      </c>
      <c r="I1947" s="894" t="s">
        <v>9146</v>
      </c>
      <c r="J1947" s="894" t="s">
        <v>839</v>
      </c>
      <c r="K1947" s="894" t="s">
        <v>840</v>
      </c>
      <c r="L1947" s="894" t="s">
        <v>958</v>
      </c>
      <c r="M1947" s="894" t="s">
        <v>9172</v>
      </c>
      <c r="N1947" s="894" t="s">
        <v>4984</v>
      </c>
      <c r="O1947" s="894" t="s">
        <v>9173</v>
      </c>
      <c r="P1947" s="894" t="s">
        <v>9174</v>
      </c>
      <c r="Q1947" s="894" t="s">
        <v>9175</v>
      </c>
      <c r="R1947" s="894" t="s">
        <v>1185</v>
      </c>
      <c r="S1947" s="894" t="s">
        <v>779</v>
      </c>
      <c r="T1947" s="894" t="s">
        <v>780</v>
      </c>
      <c r="U1947" s="894" t="s">
        <v>781</v>
      </c>
      <c r="V1947" s="894" t="s">
        <v>951</v>
      </c>
      <c r="W1947" s="894" t="s">
        <v>9146</v>
      </c>
      <c r="X1947" s="894" t="s">
        <v>9176</v>
      </c>
      <c r="AA1947" s="894" t="s">
        <v>844</v>
      </c>
    </row>
    <row r="1948" spans="1:27">
      <c r="A1948" s="894" t="s">
        <v>9177</v>
      </c>
      <c r="B1948" s="894" t="s">
        <v>9178</v>
      </c>
      <c r="C1948" s="894" t="s">
        <v>6391</v>
      </c>
      <c r="D1948" s="894" t="s">
        <v>9179</v>
      </c>
      <c r="E1948" s="351">
        <v>25000</v>
      </c>
      <c r="F1948" s="351">
        <v>19000</v>
      </c>
      <c r="G1948" s="351">
        <v>6000</v>
      </c>
      <c r="H1948" s="351">
        <v>0</v>
      </c>
      <c r="I1948" s="894" t="s">
        <v>9146</v>
      </c>
      <c r="J1948" s="894" t="s">
        <v>839</v>
      </c>
      <c r="K1948" s="894" t="s">
        <v>1025</v>
      </c>
      <c r="L1948" s="894" t="s">
        <v>958</v>
      </c>
      <c r="M1948" s="894" t="s">
        <v>958</v>
      </c>
      <c r="N1948" s="894" t="s">
        <v>6394</v>
      </c>
      <c r="O1948" s="894" t="s">
        <v>9180</v>
      </c>
      <c r="P1948" s="894" t="s">
        <v>9181</v>
      </c>
      <c r="Q1948" s="894" t="s">
        <v>9182</v>
      </c>
      <c r="R1948" s="894" t="s">
        <v>1185</v>
      </c>
      <c r="S1948" s="894" t="s">
        <v>779</v>
      </c>
      <c r="T1948" s="894" t="s">
        <v>780</v>
      </c>
      <c r="U1948" s="894" t="s">
        <v>781</v>
      </c>
      <c r="V1948" s="894" t="s">
        <v>951</v>
      </c>
      <c r="W1948" s="894" t="s">
        <v>9146</v>
      </c>
      <c r="X1948" s="894" t="s">
        <v>9183</v>
      </c>
      <c r="AA1948" s="894" t="s">
        <v>1029</v>
      </c>
    </row>
    <row r="1949" spans="1:27">
      <c r="A1949" s="894" t="s">
        <v>9184</v>
      </c>
      <c r="B1949" s="894" t="s">
        <v>9185</v>
      </c>
      <c r="C1949" s="894" t="s">
        <v>6391</v>
      </c>
      <c r="D1949" s="894" t="s">
        <v>9179</v>
      </c>
      <c r="E1949" s="351">
        <v>25000</v>
      </c>
      <c r="F1949" s="351">
        <v>19000</v>
      </c>
      <c r="G1949" s="351">
        <v>6000</v>
      </c>
      <c r="H1949" s="351">
        <v>0</v>
      </c>
      <c r="I1949" s="894" t="s">
        <v>9146</v>
      </c>
      <c r="J1949" s="894" t="s">
        <v>839</v>
      </c>
      <c r="K1949" s="894" t="s">
        <v>1025</v>
      </c>
      <c r="L1949" s="894" t="s">
        <v>958</v>
      </c>
      <c r="M1949" s="894" t="s">
        <v>958</v>
      </c>
      <c r="N1949" s="894" t="s">
        <v>6394</v>
      </c>
      <c r="O1949" s="894" t="s">
        <v>9180</v>
      </c>
      <c r="P1949" s="894" t="s">
        <v>9181</v>
      </c>
      <c r="Q1949" s="894" t="s">
        <v>9182</v>
      </c>
      <c r="R1949" s="894" t="s">
        <v>1185</v>
      </c>
      <c r="S1949" s="894" t="s">
        <v>779</v>
      </c>
      <c r="T1949" s="894" t="s">
        <v>780</v>
      </c>
      <c r="U1949" s="894" t="s">
        <v>781</v>
      </c>
      <c r="V1949" s="894" t="s">
        <v>951</v>
      </c>
      <c r="W1949" s="894" t="s">
        <v>9146</v>
      </c>
      <c r="X1949" s="894" t="s">
        <v>9183</v>
      </c>
      <c r="AA1949" s="894" t="s">
        <v>1029</v>
      </c>
    </row>
    <row r="1950" spans="1:27">
      <c r="A1950" s="894" t="s">
        <v>9186</v>
      </c>
      <c r="B1950" s="894" t="s">
        <v>9187</v>
      </c>
      <c r="C1950" s="894" t="s">
        <v>9188</v>
      </c>
      <c r="D1950" s="894" t="s">
        <v>9189</v>
      </c>
      <c r="E1950" s="351">
        <v>11206.9</v>
      </c>
      <c r="F1950" s="351">
        <v>8517.32</v>
      </c>
      <c r="G1950" s="351">
        <v>2689.58</v>
      </c>
      <c r="H1950" s="351">
        <v>0</v>
      </c>
      <c r="I1950" s="894" t="s">
        <v>9190</v>
      </c>
      <c r="J1950" s="894" t="s">
        <v>839</v>
      </c>
      <c r="K1950" s="894" t="s">
        <v>901</v>
      </c>
      <c r="L1950" s="894" t="s">
        <v>874</v>
      </c>
      <c r="M1950" s="894" t="s">
        <v>6769</v>
      </c>
      <c r="N1950" s="894" t="s">
        <v>4868</v>
      </c>
      <c r="O1950" s="894" t="s">
        <v>8971</v>
      </c>
      <c r="P1950" s="894" t="s">
        <v>8972</v>
      </c>
      <c r="Q1950" s="894" t="s">
        <v>8973</v>
      </c>
      <c r="R1950" s="894" t="s">
        <v>1185</v>
      </c>
      <c r="S1950" s="894" t="s">
        <v>779</v>
      </c>
      <c r="T1950" s="894" t="s">
        <v>780</v>
      </c>
      <c r="U1950" s="894" t="s">
        <v>781</v>
      </c>
      <c r="V1950" s="894" t="s">
        <v>951</v>
      </c>
      <c r="W1950" s="894" t="s">
        <v>9190</v>
      </c>
      <c r="X1950" s="894" t="s">
        <v>9191</v>
      </c>
      <c r="AA1950" s="894" t="s">
        <v>904</v>
      </c>
    </row>
    <row r="1951" spans="1:27">
      <c r="A1951" s="894" t="s">
        <v>9192</v>
      </c>
      <c r="B1951" s="894" t="s">
        <v>9193</v>
      </c>
      <c r="C1951" s="894" t="s">
        <v>9188</v>
      </c>
      <c r="D1951" s="894" t="s">
        <v>6074</v>
      </c>
      <c r="E1951" s="351">
        <v>22413.79</v>
      </c>
      <c r="F1951" s="351">
        <v>17034.64</v>
      </c>
      <c r="G1951" s="351">
        <v>5379.15</v>
      </c>
      <c r="H1951" s="351">
        <v>0</v>
      </c>
      <c r="I1951" s="894" t="s">
        <v>9190</v>
      </c>
      <c r="J1951" s="894" t="s">
        <v>839</v>
      </c>
      <c r="K1951" s="894" t="s">
        <v>901</v>
      </c>
      <c r="L1951" s="894" t="s">
        <v>874</v>
      </c>
      <c r="M1951" s="894" t="s">
        <v>6769</v>
      </c>
      <c r="N1951" s="894" t="s">
        <v>4868</v>
      </c>
      <c r="O1951" s="894" t="s">
        <v>9194</v>
      </c>
      <c r="P1951" s="894" t="s">
        <v>9195</v>
      </c>
      <c r="Q1951" s="894" t="s">
        <v>9196</v>
      </c>
      <c r="R1951" s="894" t="s">
        <v>1185</v>
      </c>
      <c r="S1951" s="894" t="s">
        <v>779</v>
      </c>
      <c r="T1951" s="894" t="s">
        <v>780</v>
      </c>
      <c r="U1951" s="894" t="s">
        <v>781</v>
      </c>
      <c r="V1951" s="894" t="s">
        <v>951</v>
      </c>
      <c r="W1951" s="894" t="s">
        <v>9190</v>
      </c>
      <c r="X1951" s="894" t="s">
        <v>9191</v>
      </c>
      <c r="AA1951" s="894" t="s">
        <v>904</v>
      </c>
    </row>
    <row r="1952" spans="1:27">
      <c r="A1952" s="894" t="s">
        <v>9197</v>
      </c>
      <c r="B1952" s="894" t="s">
        <v>9198</v>
      </c>
      <c r="C1952" s="894" t="s">
        <v>9133</v>
      </c>
      <c r="D1952" s="894" t="s">
        <v>9134</v>
      </c>
      <c r="E1952" s="351">
        <v>29858.55</v>
      </c>
      <c r="F1952" s="351">
        <v>22430.7</v>
      </c>
      <c r="G1952" s="351">
        <v>7427.85</v>
      </c>
      <c r="H1952" s="351">
        <v>0</v>
      </c>
      <c r="I1952" s="894" t="s">
        <v>9190</v>
      </c>
      <c r="J1952" s="894" t="s">
        <v>839</v>
      </c>
      <c r="K1952" s="894" t="s">
        <v>1025</v>
      </c>
      <c r="L1952" s="894" t="s">
        <v>958</v>
      </c>
      <c r="M1952" s="894" t="s">
        <v>958</v>
      </c>
      <c r="N1952" s="894" t="s">
        <v>9199</v>
      </c>
      <c r="O1952" s="894" t="s">
        <v>9137</v>
      </c>
      <c r="P1952" s="894" t="s">
        <v>9138</v>
      </c>
      <c r="Q1952" s="894" t="s">
        <v>9139</v>
      </c>
      <c r="R1952" s="894" t="s">
        <v>1185</v>
      </c>
      <c r="S1952" s="894" t="s">
        <v>779</v>
      </c>
      <c r="T1952" s="894" t="s">
        <v>780</v>
      </c>
      <c r="U1952" s="894" t="s">
        <v>781</v>
      </c>
      <c r="V1952" s="894" t="s">
        <v>951</v>
      </c>
      <c r="W1952" s="894" t="s">
        <v>9190</v>
      </c>
      <c r="X1952" s="894" t="s">
        <v>9200</v>
      </c>
      <c r="AA1952" s="894" t="s">
        <v>1029</v>
      </c>
    </row>
    <row r="1953" spans="1:27">
      <c r="A1953" s="894" t="s">
        <v>9201</v>
      </c>
      <c r="B1953" s="894" t="s">
        <v>9202</v>
      </c>
      <c r="C1953" s="894" t="s">
        <v>9133</v>
      </c>
      <c r="D1953" s="894" t="s">
        <v>9134</v>
      </c>
      <c r="E1953" s="351">
        <v>29858.55</v>
      </c>
      <c r="F1953" s="351">
        <v>22430.7</v>
      </c>
      <c r="G1953" s="351">
        <v>7427.85</v>
      </c>
      <c r="H1953" s="351">
        <v>0</v>
      </c>
      <c r="I1953" s="894" t="s">
        <v>9190</v>
      </c>
      <c r="J1953" s="894" t="s">
        <v>839</v>
      </c>
      <c r="K1953" s="894" t="s">
        <v>1025</v>
      </c>
      <c r="L1953" s="894" t="s">
        <v>958</v>
      </c>
      <c r="M1953" s="894" t="s">
        <v>958</v>
      </c>
      <c r="N1953" s="894" t="s">
        <v>9199</v>
      </c>
      <c r="O1953" s="894" t="s">
        <v>9137</v>
      </c>
      <c r="P1953" s="894" t="s">
        <v>9138</v>
      </c>
      <c r="Q1953" s="894" t="s">
        <v>9139</v>
      </c>
      <c r="R1953" s="894" t="s">
        <v>1185</v>
      </c>
      <c r="S1953" s="894" t="s">
        <v>779</v>
      </c>
      <c r="T1953" s="894" t="s">
        <v>780</v>
      </c>
      <c r="U1953" s="894" t="s">
        <v>781</v>
      </c>
      <c r="V1953" s="894" t="s">
        <v>951</v>
      </c>
      <c r="W1953" s="894" t="s">
        <v>9190</v>
      </c>
      <c r="X1953" s="894" t="s">
        <v>9200</v>
      </c>
      <c r="AA1953" s="894" t="s">
        <v>1029</v>
      </c>
    </row>
    <row r="1954" spans="1:27">
      <c r="A1954" s="894" t="s">
        <v>9203</v>
      </c>
      <c r="B1954" s="894" t="s">
        <v>9204</v>
      </c>
      <c r="C1954" s="894" t="s">
        <v>9205</v>
      </c>
      <c r="D1954" s="894" t="s">
        <v>9206</v>
      </c>
      <c r="E1954" s="351">
        <v>4181.03</v>
      </c>
      <c r="F1954" s="351">
        <v>4013.79</v>
      </c>
      <c r="G1954" s="351">
        <v>167.24</v>
      </c>
      <c r="H1954" s="351">
        <v>0</v>
      </c>
      <c r="I1954" s="894" t="s">
        <v>9190</v>
      </c>
      <c r="J1954" s="894" t="s">
        <v>773</v>
      </c>
      <c r="K1954" s="894" t="s">
        <v>840</v>
      </c>
      <c r="L1954" s="894" t="s">
        <v>841</v>
      </c>
      <c r="M1954" s="894" t="s">
        <v>4983</v>
      </c>
      <c r="N1954" s="894" t="s">
        <v>9207</v>
      </c>
      <c r="O1954" s="894" t="s">
        <v>777</v>
      </c>
      <c r="P1954" s="894" t="s">
        <v>777</v>
      </c>
      <c r="Q1954" s="894" t="s">
        <v>9208</v>
      </c>
      <c r="R1954" s="894" t="s">
        <v>773</v>
      </c>
      <c r="S1954" s="894" t="s">
        <v>779</v>
      </c>
      <c r="T1954" s="894" t="s">
        <v>780</v>
      </c>
      <c r="U1954" s="894" t="s">
        <v>781</v>
      </c>
      <c r="V1954" s="894" t="s">
        <v>951</v>
      </c>
      <c r="W1954" s="894" t="s">
        <v>9190</v>
      </c>
      <c r="X1954" s="894" t="s">
        <v>9209</v>
      </c>
      <c r="AA1954" s="894" t="s">
        <v>844</v>
      </c>
    </row>
    <row r="1955" spans="1:27">
      <c r="A1955" s="894" t="s">
        <v>9210</v>
      </c>
      <c r="B1955" s="894" t="s">
        <v>9211</v>
      </c>
      <c r="C1955" s="894" t="s">
        <v>9205</v>
      </c>
      <c r="D1955" s="894" t="s">
        <v>9206</v>
      </c>
      <c r="E1955" s="351">
        <v>4181.04</v>
      </c>
      <c r="F1955" s="351">
        <v>4013.8</v>
      </c>
      <c r="G1955" s="351">
        <v>167.24</v>
      </c>
      <c r="H1955" s="351">
        <v>0</v>
      </c>
      <c r="I1955" s="894" t="s">
        <v>9190</v>
      </c>
      <c r="J1955" s="894" t="s">
        <v>773</v>
      </c>
      <c r="K1955" s="894" t="s">
        <v>840</v>
      </c>
      <c r="L1955" s="894" t="s">
        <v>841</v>
      </c>
      <c r="M1955" s="894" t="s">
        <v>4983</v>
      </c>
      <c r="N1955" s="894" t="s">
        <v>9207</v>
      </c>
      <c r="O1955" s="894" t="s">
        <v>777</v>
      </c>
      <c r="P1955" s="894" t="s">
        <v>777</v>
      </c>
      <c r="Q1955" s="894" t="s">
        <v>9208</v>
      </c>
      <c r="R1955" s="894" t="s">
        <v>773</v>
      </c>
      <c r="S1955" s="894" t="s">
        <v>779</v>
      </c>
      <c r="T1955" s="894" t="s">
        <v>780</v>
      </c>
      <c r="U1955" s="894" t="s">
        <v>781</v>
      </c>
      <c r="V1955" s="894" t="s">
        <v>951</v>
      </c>
      <c r="W1955" s="894" t="s">
        <v>9190</v>
      </c>
      <c r="X1955" s="894" t="s">
        <v>9209</v>
      </c>
      <c r="AA1955" s="894" t="s">
        <v>844</v>
      </c>
    </row>
    <row r="1956" spans="1:27">
      <c r="A1956" s="894" t="s">
        <v>9212</v>
      </c>
      <c r="B1956" s="894" t="s">
        <v>9213</v>
      </c>
      <c r="C1956" s="894" t="s">
        <v>9214</v>
      </c>
      <c r="D1956" s="894" t="s">
        <v>9215</v>
      </c>
      <c r="E1956" s="351">
        <v>256000</v>
      </c>
      <c r="F1956" s="351">
        <v>194560</v>
      </c>
      <c r="G1956" s="351">
        <v>61440</v>
      </c>
      <c r="H1956" s="351">
        <v>0</v>
      </c>
      <c r="I1956" s="894" t="s">
        <v>9190</v>
      </c>
      <c r="J1956" s="894" t="s">
        <v>839</v>
      </c>
      <c r="K1956" s="894" t="s">
        <v>1091</v>
      </c>
      <c r="L1956" s="894" t="s">
        <v>874</v>
      </c>
      <c r="M1956" s="894" t="s">
        <v>8410</v>
      </c>
      <c r="N1956" s="894" t="s">
        <v>9216</v>
      </c>
      <c r="O1956" s="894" t="s">
        <v>9217</v>
      </c>
      <c r="P1956" s="894" t="s">
        <v>9218</v>
      </c>
      <c r="Q1956" s="894" t="s">
        <v>9219</v>
      </c>
      <c r="R1956" s="894" t="s">
        <v>1185</v>
      </c>
      <c r="S1956" s="894" t="s">
        <v>779</v>
      </c>
      <c r="T1956" s="894" t="s">
        <v>780</v>
      </c>
      <c r="U1956" s="894" t="s">
        <v>877</v>
      </c>
      <c r="V1956" s="894" t="s">
        <v>951</v>
      </c>
      <c r="W1956" s="894" t="s">
        <v>9220</v>
      </c>
      <c r="AA1956" s="894" t="s">
        <v>1093</v>
      </c>
    </row>
    <row r="1957" spans="1:27">
      <c r="A1957" s="894" t="s">
        <v>9221</v>
      </c>
      <c r="B1957" s="894" t="s">
        <v>9222</v>
      </c>
      <c r="C1957" s="894" t="s">
        <v>9223</v>
      </c>
      <c r="D1957" s="894" t="s">
        <v>9224</v>
      </c>
      <c r="E1957" s="351">
        <v>101724.14</v>
      </c>
      <c r="F1957" s="351">
        <v>77310.26</v>
      </c>
      <c r="G1957" s="351">
        <v>24413.88</v>
      </c>
      <c r="H1957" s="351">
        <v>0</v>
      </c>
      <c r="I1957" s="894" t="s">
        <v>9190</v>
      </c>
      <c r="J1957" s="894" t="s">
        <v>839</v>
      </c>
      <c r="K1957" s="894" t="s">
        <v>1091</v>
      </c>
      <c r="L1957" s="894" t="s">
        <v>874</v>
      </c>
      <c r="M1957" s="894" t="s">
        <v>8410</v>
      </c>
      <c r="N1957" s="894" t="s">
        <v>9225</v>
      </c>
      <c r="O1957" s="894" t="s">
        <v>9226</v>
      </c>
      <c r="P1957" s="894" t="s">
        <v>9227</v>
      </c>
      <c r="Q1957" s="894" t="s">
        <v>9228</v>
      </c>
      <c r="R1957" s="894" t="s">
        <v>1185</v>
      </c>
      <c r="S1957" s="894" t="s">
        <v>779</v>
      </c>
      <c r="T1957" s="894" t="s">
        <v>780</v>
      </c>
      <c r="U1957" s="894" t="s">
        <v>877</v>
      </c>
      <c r="V1957" s="894" t="s">
        <v>951</v>
      </c>
      <c r="W1957" s="894" t="s">
        <v>9220</v>
      </c>
      <c r="AA1957" s="894" t="s">
        <v>1093</v>
      </c>
    </row>
    <row r="1958" spans="1:27">
      <c r="A1958" s="894" t="s">
        <v>9229</v>
      </c>
      <c r="B1958" s="894" t="s">
        <v>9230</v>
      </c>
      <c r="C1958" s="894" t="s">
        <v>9231</v>
      </c>
      <c r="D1958" s="894" t="s">
        <v>9232</v>
      </c>
      <c r="E1958" s="351">
        <v>8017.24</v>
      </c>
      <c r="F1958" s="351">
        <v>6092.95</v>
      </c>
      <c r="G1958" s="351">
        <v>1924.29</v>
      </c>
      <c r="H1958" s="351">
        <v>0</v>
      </c>
      <c r="I1958" s="894" t="s">
        <v>9190</v>
      </c>
      <c r="J1958" s="894" t="s">
        <v>839</v>
      </c>
      <c r="K1958" s="894" t="s">
        <v>1091</v>
      </c>
      <c r="L1958" s="894" t="s">
        <v>874</v>
      </c>
      <c r="M1958" s="894" t="s">
        <v>8410</v>
      </c>
      <c r="N1958" s="894" t="s">
        <v>9233</v>
      </c>
      <c r="O1958" s="894" t="s">
        <v>9234</v>
      </c>
      <c r="P1958" s="894" t="s">
        <v>9235</v>
      </c>
      <c r="Q1958" s="894" t="s">
        <v>9236</v>
      </c>
      <c r="R1958" s="894" t="s">
        <v>1185</v>
      </c>
      <c r="S1958" s="894" t="s">
        <v>779</v>
      </c>
      <c r="T1958" s="894" t="s">
        <v>780</v>
      </c>
      <c r="U1958" s="894" t="s">
        <v>877</v>
      </c>
      <c r="V1958" s="894" t="s">
        <v>951</v>
      </c>
      <c r="W1958" s="894" t="s">
        <v>9220</v>
      </c>
      <c r="AA1958" s="894" t="s">
        <v>1093</v>
      </c>
    </row>
    <row r="1959" spans="1:27">
      <c r="A1959" s="894" t="s">
        <v>9237</v>
      </c>
      <c r="B1959" s="894" t="s">
        <v>9238</v>
      </c>
      <c r="C1959" s="894" t="s">
        <v>9239</v>
      </c>
      <c r="D1959" s="894" t="s">
        <v>9240</v>
      </c>
      <c r="E1959" s="351">
        <v>3448.28</v>
      </c>
      <c r="F1959" s="351">
        <v>2620.52</v>
      </c>
      <c r="G1959" s="351">
        <v>827.76</v>
      </c>
      <c r="H1959" s="351">
        <v>0</v>
      </c>
      <c r="I1959" s="894" t="s">
        <v>9190</v>
      </c>
      <c r="J1959" s="894" t="s">
        <v>839</v>
      </c>
      <c r="K1959" s="894" t="s">
        <v>1091</v>
      </c>
      <c r="L1959" s="894" t="s">
        <v>874</v>
      </c>
      <c r="M1959" s="894" t="s">
        <v>8410</v>
      </c>
      <c r="N1959" s="894" t="s">
        <v>9241</v>
      </c>
      <c r="O1959" s="894" t="s">
        <v>9242</v>
      </c>
      <c r="P1959" s="894" t="s">
        <v>9243</v>
      </c>
      <c r="Q1959" s="894" t="s">
        <v>8927</v>
      </c>
      <c r="R1959" s="894" t="s">
        <v>1185</v>
      </c>
      <c r="S1959" s="894" t="s">
        <v>779</v>
      </c>
      <c r="T1959" s="894" t="s">
        <v>780</v>
      </c>
      <c r="U1959" s="894" t="s">
        <v>877</v>
      </c>
      <c r="V1959" s="894" t="s">
        <v>951</v>
      </c>
      <c r="W1959" s="894" t="s">
        <v>9220</v>
      </c>
      <c r="AA1959" s="894" t="s">
        <v>1093</v>
      </c>
    </row>
    <row r="1960" spans="1:27">
      <c r="A1960" s="894" t="s">
        <v>9244</v>
      </c>
      <c r="B1960" s="894" t="s">
        <v>9245</v>
      </c>
      <c r="C1960" s="894" t="s">
        <v>9246</v>
      </c>
      <c r="D1960" s="894" t="s">
        <v>9247</v>
      </c>
      <c r="E1960" s="351">
        <v>3620.69</v>
      </c>
      <c r="F1960" s="351">
        <v>2751.92</v>
      </c>
      <c r="G1960" s="351">
        <v>868.77</v>
      </c>
      <c r="H1960" s="351">
        <v>0</v>
      </c>
      <c r="I1960" s="894" t="s">
        <v>9190</v>
      </c>
      <c r="J1960" s="894" t="s">
        <v>839</v>
      </c>
      <c r="K1960" s="894" t="s">
        <v>1091</v>
      </c>
      <c r="L1960" s="894" t="s">
        <v>874</v>
      </c>
      <c r="M1960" s="894" t="s">
        <v>8410</v>
      </c>
      <c r="N1960" s="894" t="s">
        <v>9241</v>
      </c>
      <c r="O1960" s="894" t="s">
        <v>9025</v>
      </c>
      <c r="P1960" s="894" t="s">
        <v>9026</v>
      </c>
      <c r="Q1960" s="894" t="s">
        <v>9027</v>
      </c>
      <c r="R1960" s="894" t="s">
        <v>1185</v>
      </c>
      <c r="S1960" s="894" t="s">
        <v>779</v>
      </c>
      <c r="T1960" s="894" t="s">
        <v>780</v>
      </c>
      <c r="U1960" s="894" t="s">
        <v>877</v>
      </c>
      <c r="V1960" s="894" t="s">
        <v>951</v>
      </c>
      <c r="W1960" s="894" t="s">
        <v>9220</v>
      </c>
      <c r="AA1960" s="894" t="s">
        <v>1093</v>
      </c>
    </row>
    <row r="1961" spans="1:27">
      <c r="A1961" s="894" t="s">
        <v>9248</v>
      </c>
      <c r="B1961" s="894" t="s">
        <v>9249</v>
      </c>
      <c r="C1961" s="894" t="s">
        <v>9239</v>
      </c>
      <c r="D1961" s="894" t="s">
        <v>1772</v>
      </c>
      <c r="E1961" s="351">
        <v>6034.48</v>
      </c>
      <c r="F1961" s="351">
        <v>4585.91</v>
      </c>
      <c r="G1961" s="351">
        <v>1448.57</v>
      </c>
      <c r="H1961" s="351">
        <v>0</v>
      </c>
      <c r="I1961" s="894" t="s">
        <v>9190</v>
      </c>
      <c r="J1961" s="894" t="s">
        <v>839</v>
      </c>
      <c r="K1961" s="894" t="s">
        <v>1091</v>
      </c>
      <c r="L1961" s="894" t="s">
        <v>874</v>
      </c>
      <c r="M1961" s="894" t="s">
        <v>8410</v>
      </c>
      <c r="N1961" s="894" t="s">
        <v>9241</v>
      </c>
      <c r="O1961" s="894" t="s">
        <v>9250</v>
      </c>
      <c r="P1961" s="894" t="s">
        <v>9251</v>
      </c>
      <c r="Q1961" s="894" t="s">
        <v>9252</v>
      </c>
      <c r="R1961" s="894" t="s">
        <v>1185</v>
      </c>
      <c r="S1961" s="894" t="s">
        <v>779</v>
      </c>
      <c r="T1961" s="894" t="s">
        <v>780</v>
      </c>
      <c r="U1961" s="894" t="s">
        <v>877</v>
      </c>
      <c r="V1961" s="894" t="s">
        <v>951</v>
      </c>
      <c r="W1961" s="894" t="s">
        <v>9220</v>
      </c>
      <c r="AA1961" s="894" t="s">
        <v>1093</v>
      </c>
    </row>
    <row r="1962" spans="1:27">
      <c r="A1962" s="894" t="s">
        <v>9253</v>
      </c>
      <c r="B1962" s="894" t="s">
        <v>9254</v>
      </c>
      <c r="C1962" s="894" t="s">
        <v>9239</v>
      </c>
      <c r="D1962" s="894" t="s">
        <v>1772</v>
      </c>
      <c r="E1962" s="351">
        <v>6034.49</v>
      </c>
      <c r="F1962" s="351">
        <v>4585.91</v>
      </c>
      <c r="G1962" s="351">
        <v>1448.58</v>
      </c>
      <c r="H1962" s="351">
        <v>0</v>
      </c>
      <c r="I1962" s="894" t="s">
        <v>9190</v>
      </c>
      <c r="J1962" s="894" t="s">
        <v>839</v>
      </c>
      <c r="K1962" s="894" t="s">
        <v>1091</v>
      </c>
      <c r="L1962" s="894" t="s">
        <v>874</v>
      </c>
      <c r="M1962" s="894" t="s">
        <v>8410</v>
      </c>
      <c r="N1962" s="894" t="s">
        <v>9241</v>
      </c>
      <c r="O1962" s="894" t="s">
        <v>9250</v>
      </c>
      <c r="P1962" s="894" t="s">
        <v>9251</v>
      </c>
      <c r="Q1962" s="894" t="s">
        <v>9252</v>
      </c>
      <c r="R1962" s="894" t="s">
        <v>1185</v>
      </c>
      <c r="S1962" s="894" t="s">
        <v>779</v>
      </c>
      <c r="T1962" s="894" t="s">
        <v>780</v>
      </c>
      <c r="U1962" s="894" t="s">
        <v>877</v>
      </c>
      <c r="V1962" s="894" t="s">
        <v>951</v>
      </c>
      <c r="W1962" s="894" t="s">
        <v>9220</v>
      </c>
      <c r="AA1962" s="894" t="s">
        <v>1093</v>
      </c>
    </row>
    <row r="1963" spans="1:27">
      <c r="A1963" s="894" t="s">
        <v>9255</v>
      </c>
      <c r="B1963" s="894" t="s">
        <v>9256</v>
      </c>
      <c r="C1963" s="894" t="s">
        <v>9239</v>
      </c>
      <c r="D1963" s="894" t="s">
        <v>1772</v>
      </c>
      <c r="E1963" s="351">
        <v>6034.48</v>
      </c>
      <c r="F1963" s="351">
        <v>4585.91</v>
      </c>
      <c r="G1963" s="351">
        <v>1448.57</v>
      </c>
      <c r="H1963" s="351">
        <v>0</v>
      </c>
      <c r="I1963" s="894" t="s">
        <v>9190</v>
      </c>
      <c r="J1963" s="894" t="s">
        <v>839</v>
      </c>
      <c r="K1963" s="894" t="s">
        <v>1091</v>
      </c>
      <c r="L1963" s="894" t="s">
        <v>874</v>
      </c>
      <c r="M1963" s="894" t="s">
        <v>8410</v>
      </c>
      <c r="N1963" s="894" t="s">
        <v>9241</v>
      </c>
      <c r="O1963" s="894" t="s">
        <v>9250</v>
      </c>
      <c r="P1963" s="894" t="s">
        <v>9251</v>
      </c>
      <c r="Q1963" s="894" t="s">
        <v>9252</v>
      </c>
      <c r="R1963" s="894" t="s">
        <v>1185</v>
      </c>
      <c r="S1963" s="894" t="s">
        <v>779</v>
      </c>
      <c r="T1963" s="894" t="s">
        <v>780</v>
      </c>
      <c r="U1963" s="894" t="s">
        <v>877</v>
      </c>
      <c r="V1963" s="894" t="s">
        <v>951</v>
      </c>
      <c r="W1963" s="894" t="s">
        <v>9220</v>
      </c>
      <c r="AA1963" s="894" t="s">
        <v>1093</v>
      </c>
    </row>
    <row r="1964" spans="1:27">
      <c r="A1964" s="894" t="s">
        <v>9257</v>
      </c>
      <c r="B1964" s="894" t="s">
        <v>9258</v>
      </c>
      <c r="C1964" s="894" t="s">
        <v>9259</v>
      </c>
      <c r="D1964" s="894" t="s">
        <v>9260</v>
      </c>
      <c r="E1964" s="351">
        <v>113274.34</v>
      </c>
      <c r="F1964" s="351">
        <v>86088.29</v>
      </c>
      <c r="G1964" s="351">
        <v>27186.05</v>
      </c>
      <c r="H1964" s="351">
        <v>0</v>
      </c>
      <c r="I1964" s="894" t="s">
        <v>9190</v>
      </c>
      <c r="J1964" s="894" t="s">
        <v>839</v>
      </c>
      <c r="K1964" s="894" t="s">
        <v>1091</v>
      </c>
      <c r="L1964" s="894" t="s">
        <v>874</v>
      </c>
      <c r="M1964" s="894" t="s">
        <v>8410</v>
      </c>
      <c r="N1964" s="894" t="s">
        <v>9225</v>
      </c>
      <c r="O1964" s="894" t="s">
        <v>9261</v>
      </c>
      <c r="P1964" s="894" t="s">
        <v>9262</v>
      </c>
      <c r="Q1964" s="894" t="s">
        <v>9263</v>
      </c>
      <c r="R1964" s="894" t="s">
        <v>1185</v>
      </c>
      <c r="S1964" s="894" t="s">
        <v>779</v>
      </c>
      <c r="T1964" s="894" t="s">
        <v>780</v>
      </c>
      <c r="U1964" s="894" t="s">
        <v>877</v>
      </c>
      <c r="V1964" s="894" t="s">
        <v>951</v>
      </c>
      <c r="W1964" s="894" t="s">
        <v>9220</v>
      </c>
      <c r="AA1964" s="894" t="s">
        <v>1093</v>
      </c>
    </row>
    <row r="1965" spans="1:27">
      <c r="A1965" s="894" t="s">
        <v>9264</v>
      </c>
      <c r="B1965" s="894" t="s">
        <v>9265</v>
      </c>
      <c r="C1965" s="894" t="s">
        <v>9266</v>
      </c>
      <c r="E1965" s="351">
        <v>813019.6</v>
      </c>
      <c r="F1965" s="351">
        <v>617895.14</v>
      </c>
      <c r="G1965" s="351">
        <v>195124.46</v>
      </c>
      <c r="H1965" s="351">
        <v>0</v>
      </c>
      <c r="I1965" s="894" t="s">
        <v>9190</v>
      </c>
      <c r="J1965" s="894" t="s">
        <v>839</v>
      </c>
      <c r="K1965" s="894" t="s">
        <v>1091</v>
      </c>
      <c r="L1965" s="894" t="s">
        <v>874</v>
      </c>
      <c r="M1965" s="894" t="s">
        <v>8410</v>
      </c>
      <c r="N1965" s="894" t="s">
        <v>9267</v>
      </c>
      <c r="O1965" s="894" t="s">
        <v>9268</v>
      </c>
      <c r="P1965" s="894" t="s">
        <v>9269</v>
      </c>
      <c r="Q1965" s="894" t="s">
        <v>9270</v>
      </c>
      <c r="R1965" s="894" t="s">
        <v>1185</v>
      </c>
      <c r="S1965" s="894" t="s">
        <v>779</v>
      </c>
      <c r="T1965" s="894" t="s">
        <v>780</v>
      </c>
      <c r="U1965" s="894" t="s">
        <v>877</v>
      </c>
      <c r="V1965" s="894" t="s">
        <v>951</v>
      </c>
      <c r="W1965" s="894" t="s">
        <v>9220</v>
      </c>
      <c r="AA1965" s="894" t="s">
        <v>1093</v>
      </c>
    </row>
    <row r="1966" spans="1:27">
      <c r="A1966" s="894" t="s">
        <v>9271</v>
      </c>
      <c r="B1966" s="894" t="s">
        <v>9272</v>
      </c>
      <c r="C1966" s="894" t="s">
        <v>9273</v>
      </c>
      <c r="D1966" s="894" t="s">
        <v>9274</v>
      </c>
      <c r="E1966" s="351">
        <v>34482.76</v>
      </c>
      <c r="F1966" s="351">
        <v>23103.61</v>
      </c>
      <c r="G1966" s="351">
        <v>304</v>
      </c>
      <c r="H1966" s="351">
        <v>11075.15</v>
      </c>
      <c r="I1966" s="894" t="s">
        <v>9275</v>
      </c>
      <c r="J1966" s="894" t="s">
        <v>839</v>
      </c>
      <c r="K1966" s="894" t="s">
        <v>1091</v>
      </c>
      <c r="L1966" s="894" t="s">
        <v>874</v>
      </c>
      <c r="M1966" s="894" t="s">
        <v>8410</v>
      </c>
      <c r="N1966" s="894" t="s">
        <v>9155</v>
      </c>
      <c r="O1966" s="894" t="s">
        <v>777</v>
      </c>
      <c r="P1966" s="894" t="s">
        <v>9276</v>
      </c>
      <c r="Q1966" s="894" t="s">
        <v>9277</v>
      </c>
      <c r="R1966" s="894" t="s">
        <v>1135</v>
      </c>
      <c r="S1966" s="894" t="s">
        <v>779</v>
      </c>
      <c r="T1966" s="894" t="s">
        <v>780</v>
      </c>
      <c r="U1966" s="894" t="s">
        <v>781</v>
      </c>
      <c r="V1966" s="894" t="s">
        <v>951</v>
      </c>
      <c r="W1966" s="894" t="s">
        <v>9275</v>
      </c>
      <c r="X1966" s="894" t="s">
        <v>9278</v>
      </c>
      <c r="AA1966" s="894" t="s">
        <v>1093</v>
      </c>
    </row>
    <row r="1967" spans="1:27">
      <c r="A1967" s="894" t="s">
        <v>9279</v>
      </c>
      <c r="B1967" s="894" t="s">
        <v>9280</v>
      </c>
      <c r="C1967" s="894" t="s">
        <v>6767</v>
      </c>
      <c r="D1967" s="894" t="s">
        <v>6768</v>
      </c>
      <c r="E1967" s="351">
        <v>12241.38</v>
      </c>
      <c r="F1967" s="351">
        <v>9180.75</v>
      </c>
      <c r="G1967" s="351">
        <v>3060.63</v>
      </c>
      <c r="H1967" s="351">
        <v>0</v>
      </c>
      <c r="I1967" s="894" t="s">
        <v>9275</v>
      </c>
      <c r="J1967" s="894" t="s">
        <v>839</v>
      </c>
      <c r="K1967" s="894" t="s">
        <v>901</v>
      </c>
      <c r="L1967" s="894" t="s">
        <v>874</v>
      </c>
      <c r="M1967" s="894" t="s">
        <v>9281</v>
      </c>
      <c r="N1967" s="894" t="s">
        <v>9282</v>
      </c>
      <c r="O1967" s="894" t="s">
        <v>9283</v>
      </c>
      <c r="P1967" s="894" t="s">
        <v>9284</v>
      </c>
      <c r="Q1967" s="894" t="s">
        <v>9285</v>
      </c>
      <c r="R1967" s="894" t="s">
        <v>1135</v>
      </c>
      <c r="S1967" s="894" t="s">
        <v>779</v>
      </c>
      <c r="T1967" s="894" t="s">
        <v>780</v>
      </c>
      <c r="U1967" s="894" t="s">
        <v>781</v>
      </c>
      <c r="V1967" s="894" t="s">
        <v>951</v>
      </c>
      <c r="W1967" s="894" t="s">
        <v>9275</v>
      </c>
      <c r="X1967" s="894" t="s">
        <v>9286</v>
      </c>
      <c r="AA1967" s="894" t="s">
        <v>904</v>
      </c>
    </row>
    <row r="1968" spans="1:27">
      <c r="A1968" s="894" t="s">
        <v>9287</v>
      </c>
      <c r="B1968" s="894" t="s">
        <v>9288</v>
      </c>
      <c r="C1968" s="894" t="s">
        <v>9289</v>
      </c>
      <c r="D1968" s="894" t="s">
        <v>9290</v>
      </c>
      <c r="E1968" s="351">
        <v>2327.59</v>
      </c>
      <c r="F1968" s="351">
        <v>1746</v>
      </c>
      <c r="G1968" s="351">
        <v>581.59</v>
      </c>
      <c r="H1968" s="351">
        <v>0</v>
      </c>
      <c r="I1968" s="894" t="s">
        <v>9275</v>
      </c>
      <c r="J1968" s="894" t="s">
        <v>839</v>
      </c>
      <c r="K1968" s="894" t="s">
        <v>840</v>
      </c>
      <c r="L1968" s="894" t="s">
        <v>958</v>
      </c>
      <c r="M1968" s="894" t="s">
        <v>842</v>
      </c>
      <c r="N1968" s="894" t="s">
        <v>9291</v>
      </c>
      <c r="O1968" s="894" t="s">
        <v>9292</v>
      </c>
      <c r="P1968" s="894" t="s">
        <v>9293</v>
      </c>
      <c r="Q1968" s="894" t="s">
        <v>9294</v>
      </c>
      <c r="R1968" s="894" t="s">
        <v>1135</v>
      </c>
      <c r="S1968" s="894" t="s">
        <v>779</v>
      </c>
      <c r="T1968" s="894" t="s">
        <v>780</v>
      </c>
      <c r="U1968" s="894" t="s">
        <v>781</v>
      </c>
      <c r="V1968" s="894" t="s">
        <v>951</v>
      </c>
      <c r="W1968" s="894" t="s">
        <v>9275</v>
      </c>
      <c r="X1968" s="894" t="s">
        <v>7609</v>
      </c>
      <c r="AA1968" s="894" t="s">
        <v>844</v>
      </c>
    </row>
    <row r="1969" spans="1:27">
      <c r="A1969" s="894" t="s">
        <v>9295</v>
      </c>
      <c r="B1969" s="894" t="s">
        <v>9296</v>
      </c>
      <c r="C1969" s="894" t="s">
        <v>5361</v>
      </c>
      <c r="D1969" s="894" t="s">
        <v>9297</v>
      </c>
      <c r="E1969" s="351">
        <v>2310.34</v>
      </c>
      <c r="F1969" s="351">
        <v>1732.5</v>
      </c>
      <c r="G1969" s="351">
        <v>577.84</v>
      </c>
      <c r="H1969" s="351">
        <v>0</v>
      </c>
      <c r="I1969" s="894" t="s">
        <v>9275</v>
      </c>
      <c r="J1969" s="894" t="s">
        <v>839</v>
      </c>
      <c r="K1969" s="894" t="s">
        <v>1357</v>
      </c>
      <c r="L1969" s="894" t="s">
        <v>1590</v>
      </c>
      <c r="M1969" s="894" t="s">
        <v>1590</v>
      </c>
      <c r="N1969" s="894" t="s">
        <v>7195</v>
      </c>
      <c r="O1969" s="894" t="s">
        <v>9298</v>
      </c>
      <c r="P1969" s="894" t="s">
        <v>9299</v>
      </c>
      <c r="Q1969" s="894" t="s">
        <v>9300</v>
      </c>
      <c r="R1969" s="894" t="s">
        <v>1135</v>
      </c>
      <c r="S1969" s="894" t="s">
        <v>779</v>
      </c>
      <c r="T1969" s="894" t="s">
        <v>780</v>
      </c>
      <c r="U1969" s="894" t="s">
        <v>781</v>
      </c>
      <c r="V1969" s="894" t="s">
        <v>951</v>
      </c>
      <c r="W1969" s="894" t="s">
        <v>9275</v>
      </c>
      <c r="X1969" s="894" t="s">
        <v>8220</v>
      </c>
      <c r="AA1969" s="894" t="s">
        <v>1359</v>
      </c>
    </row>
    <row r="1970" spans="1:27">
      <c r="A1970" s="894" t="s">
        <v>9301</v>
      </c>
      <c r="B1970" s="894" t="s">
        <v>9302</v>
      </c>
      <c r="C1970" s="894" t="s">
        <v>9303</v>
      </c>
      <c r="D1970" s="894" t="s">
        <v>9304</v>
      </c>
      <c r="E1970" s="351">
        <v>10344.83</v>
      </c>
      <c r="F1970" s="351">
        <v>7758.75</v>
      </c>
      <c r="G1970" s="351">
        <v>2586.08</v>
      </c>
      <c r="H1970" s="351">
        <v>0</v>
      </c>
      <c r="I1970" s="894" t="s">
        <v>9275</v>
      </c>
      <c r="J1970" s="894" t="s">
        <v>839</v>
      </c>
      <c r="K1970" s="894" t="s">
        <v>8426</v>
      </c>
      <c r="L1970" s="894" t="s">
        <v>958</v>
      </c>
      <c r="N1970" s="894" t="s">
        <v>5175</v>
      </c>
      <c r="O1970" s="894" t="s">
        <v>8980</v>
      </c>
      <c r="P1970" s="894" t="s">
        <v>9305</v>
      </c>
      <c r="Q1970" s="894" t="s">
        <v>9306</v>
      </c>
      <c r="R1970" s="894" t="s">
        <v>1135</v>
      </c>
      <c r="S1970" s="894" t="s">
        <v>779</v>
      </c>
      <c r="T1970" s="894" t="s">
        <v>780</v>
      </c>
      <c r="U1970" s="894" t="s">
        <v>781</v>
      </c>
      <c r="V1970" s="894" t="s">
        <v>951</v>
      </c>
      <c r="W1970" s="894" t="s">
        <v>9275</v>
      </c>
      <c r="X1970" s="894" t="s">
        <v>9307</v>
      </c>
      <c r="AA1970" s="894" t="s">
        <v>8433</v>
      </c>
    </row>
    <row r="1971" spans="1:27">
      <c r="A1971" s="894" t="s">
        <v>9308</v>
      </c>
      <c r="B1971" s="894" t="s">
        <v>9309</v>
      </c>
      <c r="C1971" s="894" t="s">
        <v>9310</v>
      </c>
      <c r="D1971" s="894" t="s">
        <v>9311</v>
      </c>
      <c r="E1971" s="351">
        <v>53296.55</v>
      </c>
      <c r="F1971" s="351">
        <v>35708.99</v>
      </c>
      <c r="G1971" s="351">
        <v>0</v>
      </c>
      <c r="H1971" s="351">
        <v>17587.56</v>
      </c>
      <c r="I1971" s="894" t="s">
        <v>9275</v>
      </c>
      <c r="J1971" s="894" t="s">
        <v>839</v>
      </c>
      <c r="K1971" s="894" t="s">
        <v>1091</v>
      </c>
      <c r="L1971" s="894" t="s">
        <v>874</v>
      </c>
      <c r="M1971" s="894" t="s">
        <v>8410</v>
      </c>
      <c r="N1971" s="894" t="s">
        <v>9312</v>
      </c>
      <c r="O1971" s="894" t="s">
        <v>777</v>
      </c>
      <c r="P1971" s="894" t="s">
        <v>9313</v>
      </c>
      <c r="Q1971" s="894" t="s">
        <v>9314</v>
      </c>
      <c r="R1971" s="894" t="s">
        <v>1135</v>
      </c>
      <c r="S1971" s="894" t="s">
        <v>779</v>
      </c>
      <c r="T1971" s="894" t="s">
        <v>780</v>
      </c>
      <c r="U1971" s="894" t="s">
        <v>781</v>
      </c>
      <c r="V1971" s="894" t="s">
        <v>951</v>
      </c>
      <c r="W1971" s="894" t="s">
        <v>9275</v>
      </c>
      <c r="X1971" s="894" t="s">
        <v>9315</v>
      </c>
      <c r="AA1971" s="894" t="s">
        <v>1093</v>
      </c>
    </row>
    <row r="1972" spans="1:27">
      <c r="A1972" s="894" t="s">
        <v>9316</v>
      </c>
      <c r="B1972" s="894" t="s">
        <v>9317</v>
      </c>
      <c r="C1972" s="894" t="s">
        <v>5361</v>
      </c>
      <c r="D1972" s="894" t="s">
        <v>5362</v>
      </c>
      <c r="E1972" s="351">
        <v>11034.48</v>
      </c>
      <c r="F1972" s="351">
        <v>8275.5</v>
      </c>
      <c r="G1972" s="351">
        <v>2758.98</v>
      </c>
      <c r="H1972" s="351">
        <v>0</v>
      </c>
      <c r="I1972" s="894" t="s">
        <v>9318</v>
      </c>
      <c r="J1972" s="894" t="s">
        <v>839</v>
      </c>
      <c r="K1972" s="894" t="s">
        <v>1091</v>
      </c>
      <c r="L1972" s="894" t="s">
        <v>874</v>
      </c>
      <c r="M1972" s="894" t="s">
        <v>8410</v>
      </c>
      <c r="N1972" s="894" t="s">
        <v>7195</v>
      </c>
      <c r="O1972" s="894" t="s">
        <v>9006</v>
      </c>
      <c r="P1972" s="894" t="s">
        <v>9319</v>
      </c>
      <c r="Q1972" s="894" t="s">
        <v>9320</v>
      </c>
      <c r="R1972" s="894" t="s">
        <v>1135</v>
      </c>
      <c r="S1972" s="894" t="s">
        <v>779</v>
      </c>
      <c r="T1972" s="894" t="s">
        <v>780</v>
      </c>
      <c r="U1972" s="894" t="s">
        <v>781</v>
      </c>
      <c r="V1972" s="894" t="s">
        <v>951</v>
      </c>
      <c r="W1972" s="894" t="s">
        <v>9318</v>
      </c>
      <c r="X1972" s="894" t="s">
        <v>9321</v>
      </c>
      <c r="AA1972" s="894" t="s">
        <v>1093</v>
      </c>
    </row>
    <row r="1973" spans="1:27">
      <c r="A1973" s="894" t="s">
        <v>9322</v>
      </c>
      <c r="B1973" s="894" t="s">
        <v>9323</v>
      </c>
      <c r="C1973" s="894" t="s">
        <v>5361</v>
      </c>
      <c r="D1973" s="894" t="s">
        <v>5362</v>
      </c>
      <c r="E1973" s="351">
        <v>12068.97</v>
      </c>
      <c r="F1973" s="351">
        <v>9051.75</v>
      </c>
      <c r="G1973" s="351">
        <v>3017.22</v>
      </c>
      <c r="H1973" s="351">
        <v>0</v>
      </c>
      <c r="I1973" s="894" t="s">
        <v>9318</v>
      </c>
      <c r="J1973" s="894" t="s">
        <v>839</v>
      </c>
      <c r="K1973" s="894" t="s">
        <v>1008</v>
      </c>
      <c r="L1973" s="894" t="s">
        <v>874</v>
      </c>
      <c r="M1973" s="894" t="s">
        <v>9324</v>
      </c>
      <c r="N1973" s="894" t="s">
        <v>9325</v>
      </c>
      <c r="O1973" s="894" t="s">
        <v>8765</v>
      </c>
      <c r="P1973" s="894" t="s">
        <v>8766</v>
      </c>
      <c r="Q1973" s="894" t="s">
        <v>8767</v>
      </c>
      <c r="R1973" s="894" t="s">
        <v>1135</v>
      </c>
      <c r="S1973" s="894" t="s">
        <v>779</v>
      </c>
      <c r="T1973" s="894" t="s">
        <v>780</v>
      </c>
      <c r="U1973" s="894" t="s">
        <v>781</v>
      </c>
      <c r="V1973" s="894" t="s">
        <v>951</v>
      </c>
      <c r="W1973" s="894" t="s">
        <v>9318</v>
      </c>
      <c r="X1973" s="894" t="s">
        <v>9321</v>
      </c>
      <c r="AA1973" s="894" t="s">
        <v>1012</v>
      </c>
    </row>
    <row r="1974" spans="1:27">
      <c r="A1974" s="894" t="s">
        <v>9326</v>
      </c>
      <c r="B1974" s="894" t="s">
        <v>9327</v>
      </c>
      <c r="C1974" s="894" t="s">
        <v>5361</v>
      </c>
      <c r="D1974" s="894" t="s">
        <v>5362</v>
      </c>
      <c r="E1974" s="351">
        <v>12068.96</v>
      </c>
      <c r="F1974" s="351">
        <v>9051.75</v>
      </c>
      <c r="G1974" s="351">
        <v>3017.21</v>
      </c>
      <c r="H1974" s="351">
        <v>0</v>
      </c>
      <c r="I1974" s="894" t="s">
        <v>9318</v>
      </c>
      <c r="J1974" s="894" t="s">
        <v>839</v>
      </c>
      <c r="K1974" s="894" t="s">
        <v>1008</v>
      </c>
      <c r="L1974" s="894" t="s">
        <v>874</v>
      </c>
      <c r="M1974" s="894" t="s">
        <v>9324</v>
      </c>
      <c r="N1974" s="894" t="s">
        <v>9325</v>
      </c>
      <c r="O1974" s="894" t="s">
        <v>8765</v>
      </c>
      <c r="P1974" s="894" t="s">
        <v>8766</v>
      </c>
      <c r="Q1974" s="894" t="s">
        <v>8767</v>
      </c>
      <c r="R1974" s="894" t="s">
        <v>1135</v>
      </c>
      <c r="S1974" s="894" t="s">
        <v>779</v>
      </c>
      <c r="T1974" s="894" t="s">
        <v>780</v>
      </c>
      <c r="U1974" s="894" t="s">
        <v>781</v>
      </c>
      <c r="V1974" s="894" t="s">
        <v>951</v>
      </c>
      <c r="W1974" s="894" t="s">
        <v>9318</v>
      </c>
      <c r="X1974" s="894" t="s">
        <v>9321</v>
      </c>
      <c r="AA1974" s="894" t="s">
        <v>1012</v>
      </c>
    </row>
    <row r="1975" spans="1:27">
      <c r="A1975" s="894" t="s">
        <v>9328</v>
      </c>
      <c r="B1975" s="894" t="s">
        <v>9329</v>
      </c>
      <c r="C1975" s="894" t="s">
        <v>5361</v>
      </c>
      <c r="D1975" s="894" t="s">
        <v>5362</v>
      </c>
      <c r="E1975" s="351">
        <v>12068.97</v>
      </c>
      <c r="F1975" s="351">
        <v>9051.75</v>
      </c>
      <c r="G1975" s="351">
        <v>3017.22</v>
      </c>
      <c r="H1975" s="351">
        <v>0</v>
      </c>
      <c r="I1975" s="894" t="s">
        <v>9318</v>
      </c>
      <c r="J1975" s="894" t="s">
        <v>839</v>
      </c>
      <c r="K1975" s="894" t="s">
        <v>1008</v>
      </c>
      <c r="L1975" s="894" t="s">
        <v>874</v>
      </c>
      <c r="M1975" s="894" t="s">
        <v>9324</v>
      </c>
      <c r="N1975" s="894" t="s">
        <v>9325</v>
      </c>
      <c r="O1975" s="894" t="s">
        <v>8765</v>
      </c>
      <c r="P1975" s="894" t="s">
        <v>8766</v>
      </c>
      <c r="Q1975" s="894" t="s">
        <v>8767</v>
      </c>
      <c r="R1975" s="894" t="s">
        <v>1135</v>
      </c>
      <c r="S1975" s="894" t="s">
        <v>779</v>
      </c>
      <c r="T1975" s="894" t="s">
        <v>780</v>
      </c>
      <c r="U1975" s="894" t="s">
        <v>781</v>
      </c>
      <c r="V1975" s="894" t="s">
        <v>951</v>
      </c>
      <c r="W1975" s="894" t="s">
        <v>9318</v>
      </c>
      <c r="X1975" s="894" t="s">
        <v>9321</v>
      </c>
      <c r="AA1975" s="894" t="s">
        <v>1012</v>
      </c>
    </row>
    <row r="1976" spans="1:27">
      <c r="A1976" s="894" t="s">
        <v>9330</v>
      </c>
      <c r="B1976" s="894" t="s">
        <v>9331</v>
      </c>
      <c r="C1976" s="894" t="s">
        <v>9332</v>
      </c>
      <c r="E1976" s="351">
        <v>119260</v>
      </c>
      <c r="F1976" s="351">
        <v>89445</v>
      </c>
      <c r="G1976" s="351">
        <v>29815</v>
      </c>
      <c r="H1976" s="351">
        <v>0</v>
      </c>
      <c r="I1976" s="894" t="s">
        <v>9318</v>
      </c>
      <c r="J1976" s="894" t="s">
        <v>839</v>
      </c>
      <c r="K1976" s="894" t="s">
        <v>5214</v>
      </c>
      <c r="L1976" s="894" t="s">
        <v>958</v>
      </c>
      <c r="N1976" s="894" t="s">
        <v>9333</v>
      </c>
      <c r="O1976" s="894" t="s">
        <v>9334</v>
      </c>
      <c r="P1976" s="894" t="s">
        <v>9335</v>
      </c>
      <c r="Q1976" s="894" t="s">
        <v>9336</v>
      </c>
      <c r="R1976" s="894" t="s">
        <v>1135</v>
      </c>
      <c r="S1976" s="894" t="s">
        <v>779</v>
      </c>
      <c r="T1976" s="894" t="s">
        <v>780</v>
      </c>
      <c r="U1976" s="894" t="s">
        <v>781</v>
      </c>
      <c r="V1976" s="894" t="s">
        <v>951</v>
      </c>
      <c r="W1976" s="894" t="s">
        <v>9318</v>
      </c>
      <c r="X1976" s="894" t="s">
        <v>9337</v>
      </c>
      <c r="AA1976" s="894" t="s">
        <v>5220</v>
      </c>
    </row>
    <row r="1977" spans="1:27">
      <c r="A1977" s="894" t="s">
        <v>9338</v>
      </c>
      <c r="B1977" s="894" t="s">
        <v>9339</v>
      </c>
      <c r="C1977" s="894" t="s">
        <v>9340</v>
      </c>
      <c r="D1977" s="894" t="s">
        <v>6731</v>
      </c>
      <c r="E1977" s="351">
        <v>8620.69</v>
      </c>
      <c r="F1977" s="351">
        <v>6465.75</v>
      </c>
      <c r="G1977" s="351">
        <v>2154.94</v>
      </c>
      <c r="H1977" s="351">
        <v>0</v>
      </c>
      <c r="I1977" s="894" t="s">
        <v>9318</v>
      </c>
      <c r="J1977" s="894" t="s">
        <v>839</v>
      </c>
      <c r="K1977" s="894" t="s">
        <v>1025</v>
      </c>
      <c r="L1977" s="894" t="s">
        <v>958</v>
      </c>
      <c r="M1977" s="894" t="s">
        <v>8289</v>
      </c>
      <c r="N1977" s="894" t="s">
        <v>9341</v>
      </c>
      <c r="O1977" s="894" t="s">
        <v>9342</v>
      </c>
      <c r="P1977" s="894" t="s">
        <v>9343</v>
      </c>
      <c r="Q1977" s="894" t="s">
        <v>9344</v>
      </c>
      <c r="R1977" s="894" t="s">
        <v>1135</v>
      </c>
      <c r="S1977" s="894" t="s">
        <v>779</v>
      </c>
      <c r="T1977" s="894" t="s">
        <v>780</v>
      </c>
      <c r="U1977" s="894" t="s">
        <v>781</v>
      </c>
      <c r="V1977" s="894" t="s">
        <v>951</v>
      </c>
      <c r="W1977" s="894" t="s">
        <v>9318</v>
      </c>
      <c r="X1977" s="894" t="s">
        <v>9345</v>
      </c>
      <c r="AA1977" s="894" t="s">
        <v>1029</v>
      </c>
    </row>
    <row r="1978" spans="1:27">
      <c r="A1978" s="894" t="s">
        <v>9346</v>
      </c>
      <c r="B1978" s="894" t="s">
        <v>9347</v>
      </c>
      <c r="C1978" s="894" t="s">
        <v>9340</v>
      </c>
      <c r="D1978" s="894" t="s">
        <v>6731</v>
      </c>
      <c r="E1978" s="351">
        <v>8620.69</v>
      </c>
      <c r="F1978" s="351">
        <v>6465.75</v>
      </c>
      <c r="G1978" s="351">
        <v>2154.94</v>
      </c>
      <c r="H1978" s="351">
        <v>0</v>
      </c>
      <c r="I1978" s="894" t="s">
        <v>9318</v>
      </c>
      <c r="J1978" s="894" t="s">
        <v>839</v>
      </c>
      <c r="K1978" s="894" t="s">
        <v>1025</v>
      </c>
      <c r="L1978" s="894" t="s">
        <v>958</v>
      </c>
      <c r="M1978" s="894" t="s">
        <v>8289</v>
      </c>
      <c r="N1978" s="894" t="s">
        <v>9341</v>
      </c>
      <c r="O1978" s="894" t="s">
        <v>9342</v>
      </c>
      <c r="P1978" s="894" t="s">
        <v>9343</v>
      </c>
      <c r="Q1978" s="894" t="s">
        <v>9344</v>
      </c>
      <c r="R1978" s="894" t="s">
        <v>1135</v>
      </c>
      <c r="S1978" s="894" t="s">
        <v>779</v>
      </c>
      <c r="T1978" s="894" t="s">
        <v>780</v>
      </c>
      <c r="U1978" s="894" t="s">
        <v>781</v>
      </c>
      <c r="V1978" s="894" t="s">
        <v>951</v>
      </c>
      <c r="W1978" s="894" t="s">
        <v>9318</v>
      </c>
      <c r="X1978" s="894" t="s">
        <v>9345</v>
      </c>
      <c r="AA1978" s="894" t="s">
        <v>1029</v>
      </c>
    </row>
    <row r="1979" spans="1:27">
      <c r="A1979" s="894" t="s">
        <v>9348</v>
      </c>
      <c r="B1979" s="894" t="s">
        <v>9349</v>
      </c>
      <c r="C1979" s="894" t="s">
        <v>9350</v>
      </c>
      <c r="E1979" s="351">
        <v>17241.38</v>
      </c>
      <c r="F1979" s="351">
        <v>12930.75</v>
      </c>
      <c r="G1979" s="351">
        <v>4310.63</v>
      </c>
      <c r="H1979" s="351">
        <v>0</v>
      </c>
      <c r="I1979" s="894" t="s">
        <v>9318</v>
      </c>
      <c r="J1979" s="894" t="s">
        <v>839</v>
      </c>
      <c r="K1979" s="894" t="s">
        <v>1008</v>
      </c>
      <c r="L1979" s="894" t="s">
        <v>874</v>
      </c>
      <c r="M1979" s="894" t="s">
        <v>9351</v>
      </c>
      <c r="N1979" s="894" t="s">
        <v>9341</v>
      </c>
      <c r="O1979" s="894" t="s">
        <v>9352</v>
      </c>
      <c r="P1979" s="894" t="s">
        <v>9353</v>
      </c>
      <c r="Q1979" s="894" t="s">
        <v>9354</v>
      </c>
      <c r="R1979" s="894" t="s">
        <v>1135</v>
      </c>
      <c r="S1979" s="894" t="s">
        <v>779</v>
      </c>
      <c r="T1979" s="894" t="s">
        <v>780</v>
      </c>
      <c r="U1979" s="894" t="s">
        <v>781</v>
      </c>
      <c r="V1979" s="894" t="s">
        <v>951</v>
      </c>
      <c r="W1979" s="894" t="s">
        <v>9318</v>
      </c>
      <c r="X1979" s="894" t="s">
        <v>9355</v>
      </c>
      <c r="AA1979" s="894" t="s">
        <v>1012</v>
      </c>
    </row>
    <row r="1980" spans="1:27">
      <c r="A1980" s="894" t="s">
        <v>9356</v>
      </c>
      <c r="B1980" s="894" t="s">
        <v>9357</v>
      </c>
      <c r="C1980" s="894" t="s">
        <v>9350</v>
      </c>
      <c r="E1980" s="351">
        <v>17241.38</v>
      </c>
      <c r="F1980" s="351">
        <v>12930.75</v>
      </c>
      <c r="G1980" s="351">
        <v>4310.63</v>
      </c>
      <c r="H1980" s="351">
        <v>0</v>
      </c>
      <c r="I1980" s="894" t="s">
        <v>9318</v>
      </c>
      <c r="J1980" s="894" t="s">
        <v>839</v>
      </c>
      <c r="K1980" s="894" t="s">
        <v>1008</v>
      </c>
      <c r="L1980" s="894" t="s">
        <v>874</v>
      </c>
      <c r="M1980" s="894" t="s">
        <v>9351</v>
      </c>
      <c r="N1980" s="894" t="s">
        <v>9341</v>
      </c>
      <c r="O1980" s="894" t="s">
        <v>9352</v>
      </c>
      <c r="P1980" s="894" t="s">
        <v>9353</v>
      </c>
      <c r="Q1980" s="894" t="s">
        <v>9354</v>
      </c>
      <c r="R1980" s="894" t="s">
        <v>1135</v>
      </c>
      <c r="S1980" s="894" t="s">
        <v>779</v>
      </c>
      <c r="T1980" s="894" t="s">
        <v>780</v>
      </c>
      <c r="U1980" s="894" t="s">
        <v>781</v>
      </c>
      <c r="V1980" s="894" t="s">
        <v>951</v>
      </c>
      <c r="W1980" s="894" t="s">
        <v>9318</v>
      </c>
      <c r="X1980" s="894" t="s">
        <v>9355</v>
      </c>
      <c r="AA1980" s="894" t="s">
        <v>1012</v>
      </c>
    </row>
    <row r="1981" spans="1:27">
      <c r="A1981" s="894" t="s">
        <v>9358</v>
      </c>
      <c r="B1981" s="894" t="s">
        <v>9359</v>
      </c>
      <c r="C1981" s="894" t="s">
        <v>9350</v>
      </c>
      <c r="E1981" s="351">
        <v>17241.38</v>
      </c>
      <c r="F1981" s="351">
        <v>12930.75</v>
      </c>
      <c r="G1981" s="351">
        <v>4310.63</v>
      </c>
      <c r="H1981" s="351">
        <v>0</v>
      </c>
      <c r="I1981" s="894" t="s">
        <v>9318</v>
      </c>
      <c r="J1981" s="894" t="s">
        <v>839</v>
      </c>
      <c r="K1981" s="894" t="s">
        <v>1008</v>
      </c>
      <c r="L1981" s="894" t="s">
        <v>874</v>
      </c>
      <c r="M1981" s="894" t="s">
        <v>9351</v>
      </c>
      <c r="N1981" s="894" t="s">
        <v>9341</v>
      </c>
      <c r="O1981" s="894" t="s">
        <v>9352</v>
      </c>
      <c r="P1981" s="894" t="s">
        <v>9353</v>
      </c>
      <c r="Q1981" s="894" t="s">
        <v>9354</v>
      </c>
      <c r="R1981" s="894" t="s">
        <v>1135</v>
      </c>
      <c r="S1981" s="894" t="s">
        <v>779</v>
      </c>
      <c r="T1981" s="894" t="s">
        <v>780</v>
      </c>
      <c r="U1981" s="894" t="s">
        <v>781</v>
      </c>
      <c r="V1981" s="894" t="s">
        <v>951</v>
      </c>
      <c r="W1981" s="894" t="s">
        <v>9318</v>
      </c>
      <c r="X1981" s="894" t="s">
        <v>9355</v>
      </c>
      <c r="AA1981" s="894" t="s">
        <v>1012</v>
      </c>
    </row>
    <row r="1982" spans="1:27">
      <c r="A1982" s="894" t="s">
        <v>9360</v>
      </c>
      <c r="B1982" s="894" t="s">
        <v>9361</v>
      </c>
      <c r="C1982" s="894" t="s">
        <v>9350</v>
      </c>
      <c r="D1982" s="894" t="s">
        <v>9362</v>
      </c>
      <c r="E1982" s="351">
        <v>20689.66</v>
      </c>
      <c r="F1982" s="351">
        <v>15517.5</v>
      </c>
      <c r="G1982" s="351">
        <v>5172.16</v>
      </c>
      <c r="H1982" s="351">
        <v>0</v>
      </c>
      <c r="I1982" s="894" t="s">
        <v>9318</v>
      </c>
      <c r="J1982" s="894" t="s">
        <v>839</v>
      </c>
      <c r="K1982" s="894" t="s">
        <v>901</v>
      </c>
      <c r="L1982" s="894" t="s">
        <v>874</v>
      </c>
      <c r="M1982" s="894" t="s">
        <v>6769</v>
      </c>
      <c r="N1982" s="894" t="s">
        <v>6733</v>
      </c>
      <c r="O1982" s="894" t="s">
        <v>9363</v>
      </c>
      <c r="P1982" s="894" t="s">
        <v>9364</v>
      </c>
      <c r="Q1982" s="894" t="s">
        <v>9365</v>
      </c>
      <c r="R1982" s="894" t="s">
        <v>1135</v>
      </c>
      <c r="S1982" s="894" t="s">
        <v>779</v>
      </c>
      <c r="T1982" s="894" t="s">
        <v>780</v>
      </c>
      <c r="U1982" s="894" t="s">
        <v>781</v>
      </c>
      <c r="V1982" s="894" t="s">
        <v>951</v>
      </c>
      <c r="W1982" s="894" t="s">
        <v>9318</v>
      </c>
      <c r="X1982" s="894" t="s">
        <v>9366</v>
      </c>
      <c r="AA1982" s="894" t="s">
        <v>904</v>
      </c>
    </row>
    <row r="1983" spans="1:27">
      <c r="A1983" s="894" t="s">
        <v>9367</v>
      </c>
      <c r="B1983" s="894" t="s">
        <v>9368</v>
      </c>
      <c r="C1983" s="894" t="s">
        <v>9350</v>
      </c>
      <c r="D1983" s="894" t="s">
        <v>9362</v>
      </c>
      <c r="E1983" s="351">
        <v>20689.66</v>
      </c>
      <c r="F1983" s="351">
        <v>15517.5</v>
      </c>
      <c r="G1983" s="351">
        <v>5172.16</v>
      </c>
      <c r="H1983" s="351">
        <v>0</v>
      </c>
      <c r="I1983" s="894" t="s">
        <v>9318</v>
      </c>
      <c r="J1983" s="894" t="s">
        <v>839</v>
      </c>
      <c r="K1983" s="894" t="s">
        <v>901</v>
      </c>
      <c r="L1983" s="894" t="s">
        <v>874</v>
      </c>
      <c r="M1983" s="894" t="s">
        <v>6769</v>
      </c>
      <c r="N1983" s="894" t="s">
        <v>6733</v>
      </c>
      <c r="O1983" s="894" t="s">
        <v>9363</v>
      </c>
      <c r="P1983" s="894" t="s">
        <v>9364</v>
      </c>
      <c r="Q1983" s="894" t="s">
        <v>9365</v>
      </c>
      <c r="R1983" s="894" t="s">
        <v>1135</v>
      </c>
      <c r="S1983" s="894" t="s">
        <v>779</v>
      </c>
      <c r="T1983" s="894" t="s">
        <v>780</v>
      </c>
      <c r="U1983" s="894" t="s">
        <v>781</v>
      </c>
      <c r="V1983" s="894" t="s">
        <v>951</v>
      </c>
      <c r="W1983" s="894" t="s">
        <v>9318</v>
      </c>
      <c r="X1983" s="894" t="s">
        <v>9366</v>
      </c>
      <c r="AA1983" s="894" t="s">
        <v>904</v>
      </c>
    </row>
    <row r="1984" spans="1:27">
      <c r="A1984" s="894" t="s">
        <v>9369</v>
      </c>
      <c r="B1984" s="894" t="s">
        <v>9370</v>
      </c>
      <c r="C1984" s="894" t="s">
        <v>6391</v>
      </c>
      <c r="E1984" s="351">
        <v>24137.93</v>
      </c>
      <c r="F1984" s="351">
        <v>18103.5</v>
      </c>
      <c r="G1984" s="351">
        <v>6034.43</v>
      </c>
      <c r="H1984" s="351">
        <v>0</v>
      </c>
      <c r="I1984" s="894" t="s">
        <v>9318</v>
      </c>
      <c r="J1984" s="894" t="s">
        <v>839</v>
      </c>
      <c r="K1984" s="894" t="s">
        <v>1025</v>
      </c>
      <c r="L1984" s="894" t="s">
        <v>958</v>
      </c>
      <c r="M1984" s="894" t="s">
        <v>958</v>
      </c>
      <c r="N1984" s="894" t="s">
        <v>6394</v>
      </c>
      <c r="O1984" s="894" t="s">
        <v>9252</v>
      </c>
      <c r="P1984" s="894" t="s">
        <v>9371</v>
      </c>
      <c r="Q1984" s="894" t="s">
        <v>9163</v>
      </c>
      <c r="R1984" s="894" t="s">
        <v>1135</v>
      </c>
      <c r="S1984" s="894" t="s">
        <v>779</v>
      </c>
      <c r="T1984" s="894" t="s">
        <v>780</v>
      </c>
      <c r="U1984" s="894" t="s">
        <v>781</v>
      </c>
      <c r="V1984" s="894" t="s">
        <v>951</v>
      </c>
      <c r="W1984" s="894" t="s">
        <v>9318</v>
      </c>
      <c r="X1984" s="894" t="s">
        <v>9372</v>
      </c>
      <c r="AA1984" s="894" t="s">
        <v>1029</v>
      </c>
    </row>
    <row r="1985" spans="1:27">
      <c r="A1985" s="894" t="s">
        <v>9373</v>
      </c>
      <c r="B1985" s="894" t="s">
        <v>9374</v>
      </c>
      <c r="C1985" s="894" t="s">
        <v>3992</v>
      </c>
      <c r="E1985" s="351">
        <v>2843.1</v>
      </c>
      <c r="F1985" s="351">
        <v>2132.25</v>
      </c>
      <c r="G1985" s="351">
        <v>710.85</v>
      </c>
      <c r="H1985" s="351">
        <v>0</v>
      </c>
      <c r="I1985" s="894" t="s">
        <v>9318</v>
      </c>
      <c r="J1985" s="894" t="s">
        <v>839</v>
      </c>
      <c r="K1985" s="894" t="s">
        <v>1091</v>
      </c>
      <c r="L1985" s="894" t="s">
        <v>874</v>
      </c>
      <c r="M1985" s="894" t="s">
        <v>8410</v>
      </c>
      <c r="N1985" s="894" t="s">
        <v>9375</v>
      </c>
      <c r="O1985" s="894" t="s">
        <v>9376</v>
      </c>
      <c r="P1985" s="894" t="s">
        <v>9377</v>
      </c>
      <c r="Q1985" s="894" t="s">
        <v>9378</v>
      </c>
      <c r="R1985" s="894" t="s">
        <v>1135</v>
      </c>
      <c r="S1985" s="894" t="s">
        <v>779</v>
      </c>
      <c r="T1985" s="894" t="s">
        <v>780</v>
      </c>
      <c r="U1985" s="894" t="s">
        <v>781</v>
      </c>
      <c r="V1985" s="894" t="s">
        <v>951</v>
      </c>
      <c r="W1985" s="894" t="s">
        <v>9318</v>
      </c>
      <c r="X1985" s="894" t="s">
        <v>8758</v>
      </c>
      <c r="AA1985" s="894" t="s">
        <v>1093</v>
      </c>
    </row>
    <row r="1986" spans="1:27">
      <c r="A1986" s="894" t="s">
        <v>9379</v>
      </c>
      <c r="B1986" s="894" t="s">
        <v>9380</v>
      </c>
      <c r="C1986" s="894" t="s">
        <v>9381</v>
      </c>
      <c r="D1986" s="894" t="s">
        <v>9382</v>
      </c>
      <c r="E1986" s="351">
        <v>3750</v>
      </c>
      <c r="F1986" s="351">
        <v>2775</v>
      </c>
      <c r="G1986" s="351">
        <v>975</v>
      </c>
      <c r="H1986" s="351">
        <v>0</v>
      </c>
      <c r="I1986" s="894" t="s">
        <v>9383</v>
      </c>
      <c r="J1986" s="894" t="s">
        <v>839</v>
      </c>
      <c r="K1986" s="894" t="s">
        <v>1091</v>
      </c>
      <c r="L1986" s="894" t="s">
        <v>874</v>
      </c>
      <c r="M1986" s="894" t="s">
        <v>8410</v>
      </c>
      <c r="N1986" s="894" t="s">
        <v>8394</v>
      </c>
      <c r="O1986" s="894" t="s">
        <v>9384</v>
      </c>
      <c r="P1986" s="894" t="s">
        <v>9385</v>
      </c>
      <c r="Q1986" s="894" t="s">
        <v>1001</v>
      </c>
      <c r="R1986" s="894" t="s">
        <v>1129</v>
      </c>
      <c r="S1986" s="894" t="s">
        <v>779</v>
      </c>
      <c r="T1986" s="894" t="s">
        <v>780</v>
      </c>
      <c r="U1986" s="894" t="s">
        <v>781</v>
      </c>
      <c r="V1986" s="894" t="s">
        <v>951</v>
      </c>
      <c r="W1986" s="894" t="s">
        <v>9383</v>
      </c>
      <c r="X1986" s="894" t="s">
        <v>9386</v>
      </c>
      <c r="AA1986" s="894" t="s">
        <v>1093</v>
      </c>
    </row>
    <row r="1987" spans="1:27">
      <c r="A1987" s="894" t="s">
        <v>9387</v>
      </c>
      <c r="B1987" s="894" t="s">
        <v>9388</v>
      </c>
      <c r="C1987" s="894" t="s">
        <v>9389</v>
      </c>
      <c r="D1987" s="894" t="s">
        <v>9390</v>
      </c>
      <c r="E1987" s="351">
        <v>4137.93</v>
      </c>
      <c r="F1987" s="351">
        <v>3062.12</v>
      </c>
      <c r="G1987" s="351">
        <v>1075.81</v>
      </c>
      <c r="H1987" s="351">
        <v>0</v>
      </c>
      <c r="I1987" s="894" t="s">
        <v>9383</v>
      </c>
      <c r="J1987" s="894" t="s">
        <v>839</v>
      </c>
      <c r="K1987" s="894" t="s">
        <v>1025</v>
      </c>
      <c r="L1987" s="894" t="s">
        <v>958</v>
      </c>
      <c r="M1987" s="894" t="s">
        <v>8289</v>
      </c>
      <c r="N1987" s="894" t="s">
        <v>9391</v>
      </c>
      <c r="O1987" s="894" t="s">
        <v>9082</v>
      </c>
      <c r="P1987" s="894" t="s">
        <v>9083</v>
      </c>
      <c r="Q1987" s="894" t="s">
        <v>9084</v>
      </c>
      <c r="R1987" s="894" t="s">
        <v>1129</v>
      </c>
      <c r="S1987" s="894" t="s">
        <v>779</v>
      </c>
      <c r="T1987" s="894" t="s">
        <v>780</v>
      </c>
      <c r="U1987" s="894" t="s">
        <v>781</v>
      </c>
      <c r="V1987" s="894" t="s">
        <v>951</v>
      </c>
      <c r="W1987" s="894" t="s">
        <v>9383</v>
      </c>
      <c r="X1987" s="894" t="s">
        <v>9392</v>
      </c>
      <c r="AA1987" s="894" t="s">
        <v>1029</v>
      </c>
    </row>
    <row r="1988" spans="1:27">
      <c r="A1988" s="894" t="s">
        <v>9393</v>
      </c>
      <c r="B1988" s="894" t="s">
        <v>9394</v>
      </c>
      <c r="C1988" s="894" t="s">
        <v>9395</v>
      </c>
      <c r="D1988" s="894" t="s">
        <v>9396</v>
      </c>
      <c r="E1988" s="351">
        <v>35474.14</v>
      </c>
      <c r="F1988" s="351">
        <v>26250.76</v>
      </c>
      <c r="G1988" s="351">
        <v>9223.38</v>
      </c>
      <c r="H1988" s="351">
        <v>0</v>
      </c>
      <c r="I1988" s="894" t="s">
        <v>9383</v>
      </c>
      <c r="J1988" s="894" t="s">
        <v>839</v>
      </c>
      <c r="K1988" s="894" t="s">
        <v>1025</v>
      </c>
      <c r="L1988" s="894" t="s">
        <v>958</v>
      </c>
      <c r="M1988" s="894" t="s">
        <v>8289</v>
      </c>
      <c r="N1988" s="894" t="s">
        <v>9391</v>
      </c>
      <c r="O1988" s="894" t="s">
        <v>9397</v>
      </c>
      <c r="P1988" s="894" t="s">
        <v>9398</v>
      </c>
      <c r="Q1988" s="894" t="s">
        <v>9399</v>
      </c>
      <c r="R1988" s="894" t="s">
        <v>1129</v>
      </c>
      <c r="S1988" s="894" t="s">
        <v>779</v>
      </c>
      <c r="T1988" s="894" t="s">
        <v>780</v>
      </c>
      <c r="U1988" s="894" t="s">
        <v>781</v>
      </c>
      <c r="V1988" s="894" t="s">
        <v>951</v>
      </c>
      <c r="W1988" s="894" t="s">
        <v>9383</v>
      </c>
      <c r="X1988" s="894" t="s">
        <v>9392</v>
      </c>
      <c r="AA1988" s="894" t="s">
        <v>1029</v>
      </c>
    </row>
    <row r="1989" spans="1:27">
      <c r="A1989" s="894" t="s">
        <v>9400</v>
      </c>
      <c r="B1989" s="894" t="s">
        <v>9401</v>
      </c>
      <c r="C1989" s="894" t="s">
        <v>9395</v>
      </c>
      <c r="D1989" s="894" t="s">
        <v>9396</v>
      </c>
      <c r="E1989" s="351">
        <v>35474.14</v>
      </c>
      <c r="F1989" s="351">
        <v>26250.76</v>
      </c>
      <c r="G1989" s="351">
        <v>9223.38</v>
      </c>
      <c r="H1989" s="351">
        <v>0</v>
      </c>
      <c r="I1989" s="894" t="s">
        <v>9383</v>
      </c>
      <c r="J1989" s="894" t="s">
        <v>839</v>
      </c>
      <c r="K1989" s="894" t="s">
        <v>1025</v>
      </c>
      <c r="L1989" s="894" t="s">
        <v>958</v>
      </c>
      <c r="M1989" s="894" t="s">
        <v>8289</v>
      </c>
      <c r="N1989" s="894" t="s">
        <v>9391</v>
      </c>
      <c r="O1989" s="894" t="s">
        <v>9397</v>
      </c>
      <c r="P1989" s="894" t="s">
        <v>9398</v>
      </c>
      <c r="Q1989" s="894" t="s">
        <v>9399</v>
      </c>
      <c r="R1989" s="894" t="s">
        <v>1129</v>
      </c>
      <c r="S1989" s="894" t="s">
        <v>779</v>
      </c>
      <c r="T1989" s="894" t="s">
        <v>780</v>
      </c>
      <c r="U1989" s="894" t="s">
        <v>781</v>
      </c>
      <c r="V1989" s="894" t="s">
        <v>951</v>
      </c>
      <c r="W1989" s="894" t="s">
        <v>9383</v>
      </c>
      <c r="X1989" s="894" t="s">
        <v>9392</v>
      </c>
      <c r="AA1989" s="894" t="s">
        <v>1029</v>
      </c>
    </row>
    <row r="1990" hidden="1" spans="1:27">
      <c r="A1990" s="894" t="s">
        <v>9402</v>
      </c>
      <c r="B1990" s="894" t="s">
        <v>9403</v>
      </c>
      <c r="C1990" s="894" t="s">
        <v>654</v>
      </c>
      <c r="D1990" s="894" t="s">
        <v>9404</v>
      </c>
      <c r="E1990" s="351">
        <v>4379.31</v>
      </c>
      <c r="F1990" s="351">
        <v>4204.14</v>
      </c>
      <c r="G1990" s="351">
        <v>100</v>
      </c>
      <c r="H1990" s="351">
        <v>75.17</v>
      </c>
      <c r="I1990" s="894" t="s">
        <v>9383</v>
      </c>
      <c r="J1990" s="894" t="s">
        <v>773</v>
      </c>
      <c r="K1990" s="894" t="s">
        <v>631</v>
      </c>
      <c r="L1990" s="894" t="s">
        <v>9405</v>
      </c>
      <c r="N1990" s="894" t="s">
        <v>8735</v>
      </c>
      <c r="O1990" s="894" t="s">
        <v>777</v>
      </c>
      <c r="P1990" s="894" t="s">
        <v>777</v>
      </c>
      <c r="Q1990" s="894" t="s">
        <v>9406</v>
      </c>
      <c r="R1990" s="894" t="s">
        <v>773</v>
      </c>
      <c r="S1990" s="894" t="s">
        <v>779</v>
      </c>
      <c r="T1990" s="894" t="s">
        <v>780</v>
      </c>
      <c r="U1990" s="894" t="s">
        <v>781</v>
      </c>
      <c r="V1990" s="894" t="s">
        <v>951</v>
      </c>
      <c r="W1990" s="894" t="s">
        <v>9383</v>
      </c>
      <c r="X1990" s="894" t="s">
        <v>9407</v>
      </c>
      <c r="AA1990" s="894" t="s">
        <v>967</v>
      </c>
    </row>
    <row r="1991" hidden="1" spans="1:27">
      <c r="A1991" s="894" t="s">
        <v>9408</v>
      </c>
      <c r="B1991" s="894" t="s">
        <v>9409</v>
      </c>
      <c r="C1991" s="894" t="s">
        <v>654</v>
      </c>
      <c r="D1991" s="894" t="s">
        <v>9410</v>
      </c>
      <c r="E1991" s="351">
        <v>3086.21</v>
      </c>
      <c r="F1991" s="351">
        <v>2962.76</v>
      </c>
      <c r="G1991" s="351">
        <v>100</v>
      </c>
      <c r="H1991" s="351">
        <v>23.45</v>
      </c>
      <c r="I1991" s="894" t="s">
        <v>9383</v>
      </c>
      <c r="J1991" s="894" t="s">
        <v>773</v>
      </c>
      <c r="K1991" s="894" t="s">
        <v>631</v>
      </c>
      <c r="L1991" s="894" t="s">
        <v>1933</v>
      </c>
      <c r="M1991" s="894" t="s">
        <v>7320</v>
      </c>
      <c r="N1991" s="894" t="s">
        <v>8735</v>
      </c>
      <c r="O1991" s="894" t="s">
        <v>777</v>
      </c>
      <c r="P1991" s="894" t="s">
        <v>777</v>
      </c>
      <c r="Q1991" s="894" t="s">
        <v>9411</v>
      </c>
      <c r="R1991" s="894" t="s">
        <v>773</v>
      </c>
      <c r="S1991" s="894" t="s">
        <v>779</v>
      </c>
      <c r="T1991" s="894" t="s">
        <v>780</v>
      </c>
      <c r="U1991" s="894" t="s">
        <v>781</v>
      </c>
      <c r="V1991" s="894" t="s">
        <v>951</v>
      </c>
      <c r="W1991" s="894" t="s">
        <v>9383</v>
      </c>
      <c r="X1991" s="894" t="s">
        <v>9407</v>
      </c>
      <c r="AA1991" s="894" t="s">
        <v>967</v>
      </c>
    </row>
    <row r="1992" hidden="1" spans="1:27">
      <c r="A1992" s="894" t="s">
        <v>9412</v>
      </c>
      <c r="B1992" s="894" t="s">
        <v>9413</v>
      </c>
      <c r="C1992" s="894" t="s">
        <v>654</v>
      </c>
      <c r="D1992" s="894" t="s">
        <v>9414</v>
      </c>
      <c r="E1992" s="351">
        <v>3103.45</v>
      </c>
      <c r="F1992" s="351">
        <v>2979.31</v>
      </c>
      <c r="G1992" s="351">
        <v>100</v>
      </c>
      <c r="H1992" s="351">
        <v>24.14</v>
      </c>
      <c r="I1992" s="894" t="s">
        <v>9383</v>
      </c>
      <c r="J1992" s="894" t="s">
        <v>773</v>
      </c>
      <c r="K1992" s="894" t="s">
        <v>631</v>
      </c>
      <c r="L1992" s="894" t="s">
        <v>9405</v>
      </c>
      <c r="N1992" s="894" t="s">
        <v>8735</v>
      </c>
      <c r="O1992" s="894" t="s">
        <v>777</v>
      </c>
      <c r="P1992" s="894" t="s">
        <v>777</v>
      </c>
      <c r="Q1992" s="894" t="s">
        <v>9415</v>
      </c>
      <c r="R1992" s="894" t="s">
        <v>773</v>
      </c>
      <c r="S1992" s="894" t="s">
        <v>779</v>
      </c>
      <c r="T1992" s="894" t="s">
        <v>780</v>
      </c>
      <c r="U1992" s="894" t="s">
        <v>781</v>
      </c>
      <c r="V1992" s="894" t="s">
        <v>951</v>
      </c>
      <c r="W1992" s="894" t="s">
        <v>9383</v>
      </c>
      <c r="X1992" s="894" t="s">
        <v>9407</v>
      </c>
      <c r="AA1992" s="894" t="s">
        <v>967</v>
      </c>
    </row>
    <row r="1993" spans="1:27">
      <c r="A1993" s="894" t="s">
        <v>9416</v>
      </c>
      <c r="B1993" s="894" t="s">
        <v>9417</v>
      </c>
      <c r="C1993" s="894" t="s">
        <v>9418</v>
      </c>
      <c r="D1993" s="894" t="s">
        <v>9419</v>
      </c>
      <c r="E1993" s="351">
        <v>7024.14</v>
      </c>
      <c r="F1993" s="351">
        <v>5197.76</v>
      </c>
      <c r="G1993" s="351">
        <v>1826.38</v>
      </c>
      <c r="H1993" s="351">
        <v>0</v>
      </c>
      <c r="I1993" s="894" t="s">
        <v>9383</v>
      </c>
      <c r="J1993" s="894" t="s">
        <v>839</v>
      </c>
      <c r="K1993" s="894" t="s">
        <v>1025</v>
      </c>
      <c r="L1993" s="894" t="s">
        <v>958</v>
      </c>
      <c r="M1993" s="894" t="s">
        <v>958</v>
      </c>
      <c r="N1993" s="894" t="s">
        <v>9420</v>
      </c>
      <c r="O1993" s="894" t="s">
        <v>9421</v>
      </c>
      <c r="P1993" s="894" t="s">
        <v>9422</v>
      </c>
      <c r="Q1993" s="894" t="s">
        <v>9423</v>
      </c>
      <c r="R1993" s="894" t="s">
        <v>1129</v>
      </c>
      <c r="S1993" s="894" t="s">
        <v>779</v>
      </c>
      <c r="T1993" s="894" t="s">
        <v>780</v>
      </c>
      <c r="U1993" s="894" t="s">
        <v>781</v>
      </c>
      <c r="V1993" s="894" t="s">
        <v>951</v>
      </c>
      <c r="W1993" s="894" t="s">
        <v>9383</v>
      </c>
      <c r="X1993" s="894" t="s">
        <v>9424</v>
      </c>
      <c r="AA1993" s="894" t="s">
        <v>1029</v>
      </c>
    </row>
    <row r="1994" spans="1:27">
      <c r="A1994" s="894" t="s">
        <v>9425</v>
      </c>
      <c r="B1994" s="894" t="s">
        <v>9426</v>
      </c>
      <c r="C1994" s="894" t="s">
        <v>9427</v>
      </c>
      <c r="D1994" s="894" t="s">
        <v>9428</v>
      </c>
      <c r="E1994" s="351">
        <v>17273.71</v>
      </c>
      <c r="F1994" s="351">
        <v>12782.76</v>
      </c>
      <c r="G1994" s="351">
        <v>4490.95</v>
      </c>
      <c r="H1994" s="351">
        <v>0</v>
      </c>
      <c r="I1994" s="894" t="s">
        <v>9383</v>
      </c>
      <c r="J1994" s="894" t="s">
        <v>839</v>
      </c>
      <c r="K1994" s="894" t="s">
        <v>1025</v>
      </c>
      <c r="L1994" s="894" t="s">
        <v>958</v>
      </c>
      <c r="M1994" s="894" t="s">
        <v>958</v>
      </c>
      <c r="N1994" s="894" t="s">
        <v>9420</v>
      </c>
      <c r="O1994" s="894" t="s">
        <v>9429</v>
      </c>
      <c r="P1994" s="894" t="s">
        <v>9430</v>
      </c>
      <c r="Q1994" s="894" t="s">
        <v>9431</v>
      </c>
      <c r="R1994" s="894" t="s">
        <v>1129</v>
      </c>
      <c r="S1994" s="894" t="s">
        <v>779</v>
      </c>
      <c r="T1994" s="894" t="s">
        <v>780</v>
      </c>
      <c r="U1994" s="894" t="s">
        <v>781</v>
      </c>
      <c r="V1994" s="894" t="s">
        <v>951</v>
      </c>
      <c r="W1994" s="894" t="s">
        <v>9383</v>
      </c>
      <c r="X1994" s="894" t="s">
        <v>9424</v>
      </c>
      <c r="AA1994" s="894" t="s">
        <v>1029</v>
      </c>
    </row>
    <row r="1995" spans="1:27">
      <c r="A1995" s="894" t="s">
        <v>9432</v>
      </c>
      <c r="B1995" s="894" t="s">
        <v>9433</v>
      </c>
      <c r="C1995" s="894" t="s">
        <v>9427</v>
      </c>
      <c r="D1995" s="894" t="s">
        <v>9428</v>
      </c>
      <c r="E1995" s="351">
        <v>17273.71</v>
      </c>
      <c r="F1995" s="351">
        <v>12782.76</v>
      </c>
      <c r="G1995" s="351">
        <v>4490.95</v>
      </c>
      <c r="H1995" s="351">
        <v>0</v>
      </c>
      <c r="I1995" s="894" t="s">
        <v>9383</v>
      </c>
      <c r="J1995" s="894" t="s">
        <v>839</v>
      </c>
      <c r="K1995" s="894" t="s">
        <v>1025</v>
      </c>
      <c r="L1995" s="894" t="s">
        <v>958</v>
      </c>
      <c r="M1995" s="894" t="s">
        <v>958</v>
      </c>
      <c r="N1995" s="894" t="s">
        <v>9420</v>
      </c>
      <c r="O1995" s="894" t="s">
        <v>9429</v>
      </c>
      <c r="P1995" s="894" t="s">
        <v>9430</v>
      </c>
      <c r="Q1995" s="894" t="s">
        <v>9431</v>
      </c>
      <c r="R1995" s="894" t="s">
        <v>1129</v>
      </c>
      <c r="S1995" s="894" t="s">
        <v>779</v>
      </c>
      <c r="T1995" s="894" t="s">
        <v>780</v>
      </c>
      <c r="U1995" s="894" t="s">
        <v>781</v>
      </c>
      <c r="V1995" s="894" t="s">
        <v>951</v>
      </c>
      <c r="W1995" s="894" t="s">
        <v>9383</v>
      </c>
      <c r="X1995" s="894" t="s">
        <v>9424</v>
      </c>
      <c r="AA1995" s="894" t="s">
        <v>1029</v>
      </c>
    </row>
    <row r="1996" spans="1:27">
      <c r="A1996" s="894" t="s">
        <v>9434</v>
      </c>
      <c r="B1996" s="894" t="s">
        <v>9435</v>
      </c>
      <c r="C1996" s="894" t="s">
        <v>9427</v>
      </c>
      <c r="D1996" s="894" t="s">
        <v>9428</v>
      </c>
      <c r="E1996" s="351">
        <v>17273.71</v>
      </c>
      <c r="F1996" s="351">
        <v>12782.76</v>
      </c>
      <c r="G1996" s="351">
        <v>4490.95</v>
      </c>
      <c r="H1996" s="351">
        <v>0</v>
      </c>
      <c r="I1996" s="894" t="s">
        <v>9383</v>
      </c>
      <c r="J1996" s="894" t="s">
        <v>839</v>
      </c>
      <c r="K1996" s="894" t="s">
        <v>1025</v>
      </c>
      <c r="L1996" s="894" t="s">
        <v>958</v>
      </c>
      <c r="M1996" s="894" t="s">
        <v>958</v>
      </c>
      <c r="N1996" s="894" t="s">
        <v>9420</v>
      </c>
      <c r="O1996" s="894" t="s">
        <v>9429</v>
      </c>
      <c r="P1996" s="894" t="s">
        <v>9430</v>
      </c>
      <c r="Q1996" s="894" t="s">
        <v>9431</v>
      </c>
      <c r="R1996" s="894" t="s">
        <v>1129</v>
      </c>
      <c r="S1996" s="894" t="s">
        <v>779</v>
      </c>
      <c r="T1996" s="894" t="s">
        <v>780</v>
      </c>
      <c r="U1996" s="894" t="s">
        <v>781</v>
      </c>
      <c r="V1996" s="894" t="s">
        <v>951</v>
      </c>
      <c r="W1996" s="894" t="s">
        <v>9383</v>
      </c>
      <c r="X1996" s="894" t="s">
        <v>9424</v>
      </c>
      <c r="AA1996" s="894" t="s">
        <v>1029</v>
      </c>
    </row>
    <row r="1997" spans="1:27">
      <c r="A1997" s="894" t="s">
        <v>9436</v>
      </c>
      <c r="B1997" s="894" t="s">
        <v>9437</v>
      </c>
      <c r="C1997" s="894" t="s">
        <v>9427</v>
      </c>
      <c r="D1997" s="894" t="s">
        <v>9428</v>
      </c>
      <c r="E1997" s="351">
        <v>17273.71</v>
      </c>
      <c r="F1997" s="351">
        <v>12782.76</v>
      </c>
      <c r="G1997" s="351">
        <v>4490.95</v>
      </c>
      <c r="H1997" s="351">
        <v>0</v>
      </c>
      <c r="I1997" s="894" t="s">
        <v>9383</v>
      </c>
      <c r="J1997" s="894" t="s">
        <v>839</v>
      </c>
      <c r="K1997" s="894" t="s">
        <v>1025</v>
      </c>
      <c r="L1997" s="894" t="s">
        <v>958</v>
      </c>
      <c r="M1997" s="894" t="s">
        <v>958</v>
      </c>
      <c r="N1997" s="894" t="s">
        <v>9420</v>
      </c>
      <c r="O1997" s="894" t="s">
        <v>9429</v>
      </c>
      <c r="P1997" s="894" t="s">
        <v>9430</v>
      </c>
      <c r="Q1997" s="894" t="s">
        <v>9431</v>
      </c>
      <c r="R1997" s="894" t="s">
        <v>1129</v>
      </c>
      <c r="S1997" s="894" t="s">
        <v>779</v>
      </c>
      <c r="T1997" s="894" t="s">
        <v>780</v>
      </c>
      <c r="U1997" s="894" t="s">
        <v>781</v>
      </c>
      <c r="V1997" s="894" t="s">
        <v>951</v>
      </c>
      <c r="W1997" s="894" t="s">
        <v>9383</v>
      </c>
      <c r="X1997" s="894" t="s">
        <v>9424</v>
      </c>
      <c r="AA1997" s="894" t="s">
        <v>1029</v>
      </c>
    </row>
    <row r="1998" spans="1:27">
      <c r="A1998" s="894" t="s">
        <v>9438</v>
      </c>
      <c r="B1998" s="894" t="s">
        <v>9439</v>
      </c>
      <c r="C1998" s="894" t="s">
        <v>9440</v>
      </c>
      <c r="D1998" s="894" t="s">
        <v>9441</v>
      </c>
      <c r="E1998" s="351">
        <v>6448.28</v>
      </c>
      <c r="F1998" s="351">
        <v>4771.52</v>
      </c>
      <c r="G1998" s="351">
        <v>1676.76</v>
      </c>
      <c r="H1998" s="351">
        <v>0</v>
      </c>
      <c r="I1998" s="894" t="s">
        <v>9383</v>
      </c>
      <c r="J1998" s="894" t="s">
        <v>839</v>
      </c>
      <c r="K1998" s="894" t="s">
        <v>1025</v>
      </c>
      <c r="L1998" s="894" t="s">
        <v>958</v>
      </c>
      <c r="M1998" s="894" t="s">
        <v>958</v>
      </c>
      <c r="N1998" s="894" t="s">
        <v>9420</v>
      </c>
      <c r="O1998" s="894" t="s">
        <v>9442</v>
      </c>
      <c r="P1998" s="894" t="s">
        <v>9443</v>
      </c>
      <c r="Q1998" s="894" t="s">
        <v>9444</v>
      </c>
      <c r="R1998" s="894" t="s">
        <v>1129</v>
      </c>
      <c r="S1998" s="894" t="s">
        <v>779</v>
      </c>
      <c r="T1998" s="894" t="s">
        <v>780</v>
      </c>
      <c r="U1998" s="894" t="s">
        <v>781</v>
      </c>
      <c r="V1998" s="894" t="s">
        <v>951</v>
      </c>
      <c r="W1998" s="894" t="s">
        <v>9383</v>
      </c>
      <c r="X1998" s="894" t="s">
        <v>9424</v>
      </c>
      <c r="AA1998" s="894" t="s">
        <v>1029</v>
      </c>
    </row>
    <row r="1999" spans="1:27">
      <c r="A1999" s="894" t="s">
        <v>9445</v>
      </c>
      <c r="B1999" s="894" t="s">
        <v>9446</v>
      </c>
      <c r="C1999" s="894" t="s">
        <v>9447</v>
      </c>
      <c r="D1999" s="894" t="s">
        <v>9448</v>
      </c>
      <c r="E1999" s="351">
        <v>6793.1</v>
      </c>
      <c r="F1999" s="351">
        <v>5026.82</v>
      </c>
      <c r="G1999" s="351">
        <v>1766.28</v>
      </c>
      <c r="H1999" s="351">
        <v>0</v>
      </c>
      <c r="I1999" s="894" t="s">
        <v>9383</v>
      </c>
      <c r="J1999" s="894" t="s">
        <v>839</v>
      </c>
      <c r="K1999" s="894" t="s">
        <v>1025</v>
      </c>
      <c r="L1999" s="894" t="s">
        <v>958</v>
      </c>
      <c r="M1999" s="894" t="s">
        <v>958</v>
      </c>
      <c r="N1999" s="894" t="s">
        <v>9420</v>
      </c>
      <c r="O1999" s="894" t="s">
        <v>9449</v>
      </c>
      <c r="P1999" s="894" t="s">
        <v>9450</v>
      </c>
      <c r="Q1999" s="894" t="s">
        <v>9451</v>
      </c>
      <c r="R1999" s="894" t="s">
        <v>1129</v>
      </c>
      <c r="S1999" s="894" t="s">
        <v>779</v>
      </c>
      <c r="T1999" s="894" t="s">
        <v>780</v>
      </c>
      <c r="U1999" s="894" t="s">
        <v>781</v>
      </c>
      <c r="V1999" s="894" t="s">
        <v>951</v>
      </c>
      <c r="W1999" s="894" t="s">
        <v>9383</v>
      </c>
      <c r="X1999" s="894" t="s">
        <v>9424</v>
      </c>
      <c r="AA1999" s="894" t="s">
        <v>1029</v>
      </c>
    </row>
    <row r="2000" spans="1:27">
      <c r="A2000" s="894" t="s">
        <v>9452</v>
      </c>
      <c r="B2000" s="894" t="s">
        <v>9453</v>
      </c>
      <c r="C2000" s="894" t="s">
        <v>9454</v>
      </c>
      <c r="D2000" s="894" t="s">
        <v>9455</v>
      </c>
      <c r="E2000" s="351">
        <v>152413.79</v>
      </c>
      <c r="F2000" s="351">
        <v>112786.36</v>
      </c>
      <c r="G2000" s="351">
        <v>39627.43</v>
      </c>
      <c r="H2000" s="351">
        <v>0</v>
      </c>
      <c r="I2000" s="894" t="s">
        <v>9383</v>
      </c>
      <c r="J2000" s="894" t="s">
        <v>839</v>
      </c>
      <c r="K2000" s="894" t="s">
        <v>1025</v>
      </c>
      <c r="L2000" s="894" t="s">
        <v>958</v>
      </c>
      <c r="M2000" s="894" t="s">
        <v>958</v>
      </c>
      <c r="N2000" s="894" t="s">
        <v>9420</v>
      </c>
      <c r="O2000" s="894" t="s">
        <v>9456</v>
      </c>
      <c r="P2000" s="894" t="s">
        <v>9457</v>
      </c>
      <c r="Q2000" s="894" t="s">
        <v>9458</v>
      </c>
      <c r="R2000" s="894" t="s">
        <v>1129</v>
      </c>
      <c r="S2000" s="894" t="s">
        <v>779</v>
      </c>
      <c r="T2000" s="894" t="s">
        <v>780</v>
      </c>
      <c r="U2000" s="894" t="s">
        <v>781</v>
      </c>
      <c r="V2000" s="894" t="s">
        <v>951</v>
      </c>
      <c r="W2000" s="894" t="s">
        <v>9383</v>
      </c>
      <c r="X2000" s="894" t="s">
        <v>9424</v>
      </c>
      <c r="AA2000" s="894" t="s">
        <v>1029</v>
      </c>
    </row>
    <row r="2001" spans="1:27">
      <c r="A2001" s="894" t="s">
        <v>9459</v>
      </c>
      <c r="B2001" s="894" t="s">
        <v>9460</v>
      </c>
      <c r="C2001" s="894" t="s">
        <v>9461</v>
      </c>
      <c r="D2001" s="894" t="s">
        <v>9462</v>
      </c>
      <c r="E2001" s="351">
        <v>5757.76</v>
      </c>
      <c r="F2001" s="351">
        <v>4260.92</v>
      </c>
      <c r="G2001" s="351">
        <v>1496.84</v>
      </c>
      <c r="H2001" s="351">
        <v>0</v>
      </c>
      <c r="I2001" s="894" t="s">
        <v>9383</v>
      </c>
      <c r="J2001" s="894" t="s">
        <v>839</v>
      </c>
      <c r="K2001" s="894" t="s">
        <v>1025</v>
      </c>
      <c r="L2001" s="894" t="s">
        <v>958</v>
      </c>
      <c r="M2001" s="894" t="s">
        <v>958</v>
      </c>
      <c r="N2001" s="894" t="s">
        <v>9420</v>
      </c>
      <c r="O2001" s="894" t="s">
        <v>9463</v>
      </c>
      <c r="P2001" s="894" t="s">
        <v>9464</v>
      </c>
      <c r="Q2001" s="894" t="s">
        <v>9465</v>
      </c>
      <c r="R2001" s="894" t="s">
        <v>1129</v>
      </c>
      <c r="S2001" s="894" t="s">
        <v>779</v>
      </c>
      <c r="T2001" s="894" t="s">
        <v>780</v>
      </c>
      <c r="U2001" s="894" t="s">
        <v>781</v>
      </c>
      <c r="V2001" s="894" t="s">
        <v>951</v>
      </c>
      <c r="W2001" s="894" t="s">
        <v>9383</v>
      </c>
      <c r="X2001" s="894" t="s">
        <v>9424</v>
      </c>
      <c r="AA2001" s="894" t="s">
        <v>1029</v>
      </c>
    </row>
    <row r="2002" spans="1:27">
      <c r="A2002" s="894" t="s">
        <v>9466</v>
      </c>
      <c r="B2002" s="894" t="s">
        <v>9467</v>
      </c>
      <c r="C2002" s="894" t="s">
        <v>9468</v>
      </c>
      <c r="D2002" s="894" t="s">
        <v>9441</v>
      </c>
      <c r="E2002" s="351">
        <v>7487.07</v>
      </c>
      <c r="F2002" s="351">
        <v>5540.38</v>
      </c>
      <c r="G2002" s="351">
        <v>1946.69</v>
      </c>
      <c r="H2002" s="351">
        <v>0</v>
      </c>
      <c r="I2002" s="894" t="s">
        <v>9383</v>
      </c>
      <c r="J2002" s="894" t="s">
        <v>839</v>
      </c>
      <c r="K2002" s="894" t="s">
        <v>1025</v>
      </c>
      <c r="L2002" s="894" t="s">
        <v>958</v>
      </c>
      <c r="M2002" s="894" t="s">
        <v>958</v>
      </c>
      <c r="N2002" s="894" t="s">
        <v>9420</v>
      </c>
      <c r="O2002" s="894" t="s">
        <v>9469</v>
      </c>
      <c r="P2002" s="894" t="s">
        <v>9470</v>
      </c>
      <c r="Q2002" s="894" t="s">
        <v>9471</v>
      </c>
      <c r="R2002" s="894" t="s">
        <v>1129</v>
      </c>
      <c r="S2002" s="894" t="s">
        <v>779</v>
      </c>
      <c r="T2002" s="894" t="s">
        <v>780</v>
      </c>
      <c r="U2002" s="894" t="s">
        <v>781</v>
      </c>
      <c r="V2002" s="894" t="s">
        <v>951</v>
      </c>
      <c r="W2002" s="894" t="s">
        <v>9383</v>
      </c>
      <c r="X2002" s="894" t="s">
        <v>9424</v>
      </c>
      <c r="AA2002" s="894" t="s">
        <v>1029</v>
      </c>
    </row>
    <row r="2003" spans="1:27">
      <c r="A2003" s="894" t="s">
        <v>9472</v>
      </c>
      <c r="B2003" s="894" t="s">
        <v>9473</v>
      </c>
      <c r="C2003" s="894" t="s">
        <v>9474</v>
      </c>
      <c r="D2003" s="894" t="s">
        <v>9441</v>
      </c>
      <c r="E2003" s="351">
        <v>8396.55</v>
      </c>
      <c r="F2003" s="351">
        <v>6213.78</v>
      </c>
      <c r="G2003" s="351">
        <v>2182.77</v>
      </c>
      <c r="H2003" s="351">
        <v>0</v>
      </c>
      <c r="I2003" s="894" t="s">
        <v>9383</v>
      </c>
      <c r="J2003" s="894" t="s">
        <v>839</v>
      </c>
      <c r="K2003" s="894" t="s">
        <v>1025</v>
      </c>
      <c r="L2003" s="894" t="s">
        <v>958</v>
      </c>
      <c r="M2003" s="894" t="s">
        <v>958</v>
      </c>
      <c r="N2003" s="894" t="s">
        <v>9420</v>
      </c>
      <c r="O2003" s="894" t="s">
        <v>9475</v>
      </c>
      <c r="P2003" s="894" t="s">
        <v>9476</v>
      </c>
      <c r="Q2003" s="894" t="s">
        <v>9477</v>
      </c>
      <c r="R2003" s="894" t="s">
        <v>1129</v>
      </c>
      <c r="S2003" s="894" t="s">
        <v>779</v>
      </c>
      <c r="T2003" s="894" t="s">
        <v>780</v>
      </c>
      <c r="U2003" s="894" t="s">
        <v>781</v>
      </c>
      <c r="V2003" s="894" t="s">
        <v>951</v>
      </c>
      <c r="W2003" s="894" t="s">
        <v>9383</v>
      </c>
      <c r="X2003" s="894" t="s">
        <v>9424</v>
      </c>
      <c r="AA2003" s="894" t="s">
        <v>1029</v>
      </c>
    </row>
    <row r="2004" spans="1:27">
      <c r="A2004" s="894" t="s">
        <v>9478</v>
      </c>
      <c r="B2004" s="894" t="s">
        <v>9479</v>
      </c>
      <c r="C2004" s="894" t="s">
        <v>9480</v>
      </c>
      <c r="D2004" s="894" t="s">
        <v>9481</v>
      </c>
      <c r="E2004" s="351">
        <v>7793.1</v>
      </c>
      <c r="F2004" s="351">
        <v>5766.82</v>
      </c>
      <c r="G2004" s="351">
        <v>2026.28</v>
      </c>
      <c r="H2004" s="351">
        <v>0</v>
      </c>
      <c r="I2004" s="894" t="s">
        <v>9383</v>
      </c>
      <c r="J2004" s="894" t="s">
        <v>839</v>
      </c>
      <c r="K2004" s="894" t="s">
        <v>1025</v>
      </c>
      <c r="L2004" s="894" t="s">
        <v>958</v>
      </c>
      <c r="M2004" s="894" t="s">
        <v>958</v>
      </c>
      <c r="N2004" s="894" t="s">
        <v>9420</v>
      </c>
      <c r="O2004" s="894" t="s">
        <v>9482</v>
      </c>
      <c r="P2004" s="894" t="s">
        <v>9483</v>
      </c>
      <c r="Q2004" s="894" t="s">
        <v>9484</v>
      </c>
      <c r="R2004" s="894" t="s">
        <v>1129</v>
      </c>
      <c r="S2004" s="894" t="s">
        <v>779</v>
      </c>
      <c r="T2004" s="894" t="s">
        <v>780</v>
      </c>
      <c r="U2004" s="894" t="s">
        <v>781</v>
      </c>
      <c r="V2004" s="894" t="s">
        <v>951</v>
      </c>
      <c r="W2004" s="894" t="s">
        <v>9485</v>
      </c>
      <c r="X2004" s="894" t="s">
        <v>9424</v>
      </c>
      <c r="AA2004" s="894" t="s">
        <v>1029</v>
      </c>
    </row>
    <row r="2005" spans="1:27">
      <c r="A2005" s="894" t="s">
        <v>9486</v>
      </c>
      <c r="B2005" s="894" t="s">
        <v>9487</v>
      </c>
      <c r="C2005" s="894" t="s">
        <v>9488</v>
      </c>
      <c r="D2005" s="894" t="s">
        <v>9428</v>
      </c>
      <c r="E2005" s="351">
        <v>19166.38</v>
      </c>
      <c r="F2005" s="351">
        <v>14182.84</v>
      </c>
      <c r="G2005" s="351">
        <v>4983.54</v>
      </c>
      <c r="H2005" s="351">
        <v>0</v>
      </c>
      <c r="I2005" s="894" t="s">
        <v>9485</v>
      </c>
      <c r="J2005" s="894" t="s">
        <v>839</v>
      </c>
      <c r="K2005" s="894" t="s">
        <v>1025</v>
      </c>
      <c r="L2005" s="894" t="s">
        <v>958</v>
      </c>
      <c r="M2005" s="894" t="s">
        <v>958</v>
      </c>
      <c r="N2005" s="894" t="s">
        <v>9420</v>
      </c>
      <c r="O2005" s="894" t="s">
        <v>9489</v>
      </c>
      <c r="P2005" s="894" t="s">
        <v>9490</v>
      </c>
      <c r="Q2005" s="894" t="s">
        <v>9491</v>
      </c>
      <c r="R2005" s="894" t="s">
        <v>1129</v>
      </c>
      <c r="S2005" s="894" t="s">
        <v>779</v>
      </c>
      <c r="T2005" s="894" t="s">
        <v>780</v>
      </c>
      <c r="U2005" s="894" t="s">
        <v>781</v>
      </c>
      <c r="V2005" s="894" t="s">
        <v>951</v>
      </c>
      <c r="W2005" s="894" t="s">
        <v>9485</v>
      </c>
      <c r="X2005" s="894" t="s">
        <v>9424</v>
      </c>
      <c r="AA2005" s="894" t="s">
        <v>1029</v>
      </c>
    </row>
    <row r="2006" spans="1:27">
      <c r="A2006" s="894" t="s">
        <v>9492</v>
      </c>
      <c r="B2006" s="894" t="s">
        <v>9493</v>
      </c>
      <c r="C2006" s="894" t="s">
        <v>9494</v>
      </c>
      <c r="D2006" s="894" t="s">
        <v>9441</v>
      </c>
      <c r="E2006" s="351">
        <v>7155.17</v>
      </c>
      <c r="F2006" s="351">
        <v>5294.7</v>
      </c>
      <c r="G2006" s="351">
        <v>1860.47</v>
      </c>
      <c r="H2006" s="351">
        <v>0</v>
      </c>
      <c r="I2006" s="894" t="s">
        <v>9485</v>
      </c>
      <c r="J2006" s="894" t="s">
        <v>839</v>
      </c>
      <c r="K2006" s="894" t="s">
        <v>1025</v>
      </c>
      <c r="L2006" s="894" t="s">
        <v>958</v>
      </c>
      <c r="M2006" s="894" t="s">
        <v>958</v>
      </c>
      <c r="N2006" s="894" t="s">
        <v>9420</v>
      </c>
      <c r="O2006" s="894" t="s">
        <v>9495</v>
      </c>
      <c r="P2006" s="894" t="s">
        <v>9496</v>
      </c>
      <c r="Q2006" s="894" t="s">
        <v>9497</v>
      </c>
      <c r="R2006" s="894" t="s">
        <v>1129</v>
      </c>
      <c r="S2006" s="894" t="s">
        <v>779</v>
      </c>
      <c r="T2006" s="894" t="s">
        <v>780</v>
      </c>
      <c r="U2006" s="894" t="s">
        <v>781</v>
      </c>
      <c r="V2006" s="894" t="s">
        <v>951</v>
      </c>
      <c r="W2006" s="894" t="s">
        <v>9485</v>
      </c>
      <c r="X2006" s="894" t="s">
        <v>9424</v>
      </c>
      <c r="AA2006" s="894" t="s">
        <v>1029</v>
      </c>
    </row>
    <row r="2007" spans="1:27">
      <c r="A2007" s="894" t="s">
        <v>9498</v>
      </c>
      <c r="B2007" s="894" t="s">
        <v>9499</v>
      </c>
      <c r="C2007" s="894" t="s">
        <v>9500</v>
      </c>
      <c r="D2007" s="894" t="s">
        <v>9448</v>
      </c>
      <c r="E2007" s="351">
        <v>7538.79</v>
      </c>
      <c r="F2007" s="351">
        <v>5578.86</v>
      </c>
      <c r="G2007" s="351">
        <v>1959.93</v>
      </c>
      <c r="H2007" s="351">
        <v>0</v>
      </c>
      <c r="I2007" s="894" t="s">
        <v>9485</v>
      </c>
      <c r="J2007" s="894" t="s">
        <v>839</v>
      </c>
      <c r="K2007" s="894" t="s">
        <v>1025</v>
      </c>
      <c r="L2007" s="894" t="s">
        <v>958</v>
      </c>
      <c r="M2007" s="894" t="s">
        <v>958</v>
      </c>
      <c r="N2007" s="894" t="s">
        <v>9420</v>
      </c>
      <c r="O2007" s="894" t="s">
        <v>9501</v>
      </c>
      <c r="P2007" s="894" t="s">
        <v>9502</v>
      </c>
      <c r="Q2007" s="894" t="s">
        <v>9503</v>
      </c>
      <c r="R2007" s="894" t="s">
        <v>1129</v>
      </c>
      <c r="S2007" s="894" t="s">
        <v>779</v>
      </c>
      <c r="T2007" s="894" t="s">
        <v>780</v>
      </c>
      <c r="U2007" s="894" t="s">
        <v>781</v>
      </c>
      <c r="V2007" s="894" t="s">
        <v>951</v>
      </c>
      <c r="W2007" s="894" t="s">
        <v>9485</v>
      </c>
      <c r="X2007" s="894" t="s">
        <v>9424</v>
      </c>
      <c r="AA2007" s="894" t="s">
        <v>1029</v>
      </c>
    </row>
    <row r="2008" spans="1:27">
      <c r="A2008" s="894" t="s">
        <v>9504</v>
      </c>
      <c r="B2008" s="894" t="s">
        <v>9505</v>
      </c>
      <c r="C2008" s="894" t="s">
        <v>9506</v>
      </c>
      <c r="D2008" s="894" t="s">
        <v>9441</v>
      </c>
      <c r="E2008" s="351">
        <v>8305.17</v>
      </c>
      <c r="F2008" s="351">
        <v>6145.7</v>
      </c>
      <c r="G2008" s="351">
        <v>2159.47</v>
      </c>
      <c r="H2008" s="351">
        <v>0</v>
      </c>
      <c r="I2008" s="894" t="s">
        <v>9485</v>
      </c>
      <c r="J2008" s="894" t="s">
        <v>839</v>
      </c>
      <c r="K2008" s="894" t="s">
        <v>1025</v>
      </c>
      <c r="L2008" s="894" t="s">
        <v>958</v>
      </c>
      <c r="M2008" s="894" t="s">
        <v>958</v>
      </c>
      <c r="N2008" s="894" t="s">
        <v>9420</v>
      </c>
      <c r="O2008" s="894" t="s">
        <v>9507</v>
      </c>
      <c r="P2008" s="894" t="s">
        <v>9508</v>
      </c>
      <c r="Q2008" s="894" t="s">
        <v>9509</v>
      </c>
      <c r="R2008" s="894" t="s">
        <v>1129</v>
      </c>
      <c r="S2008" s="894" t="s">
        <v>779</v>
      </c>
      <c r="T2008" s="894" t="s">
        <v>780</v>
      </c>
      <c r="U2008" s="894" t="s">
        <v>781</v>
      </c>
      <c r="V2008" s="894" t="s">
        <v>951</v>
      </c>
      <c r="W2008" s="894" t="s">
        <v>9485</v>
      </c>
      <c r="X2008" s="894" t="s">
        <v>9424</v>
      </c>
      <c r="AA2008" s="894" t="s">
        <v>1029</v>
      </c>
    </row>
    <row r="2009" spans="1:27">
      <c r="A2009" s="894" t="s">
        <v>9510</v>
      </c>
      <c r="B2009" s="894" t="s">
        <v>9511</v>
      </c>
      <c r="C2009" s="894" t="s">
        <v>9512</v>
      </c>
      <c r="D2009" s="894" t="s">
        <v>9441</v>
      </c>
      <c r="E2009" s="351">
        <v>8308.62</v>
      </c>
      <c r="F2009" s="351">
        <v>6148.66</v>
      </c>
      <c r="G2009" s="351">
        <v>2159.96</v>
      </c>
      <c r="H2009" s="351">
        <v>0</v>
      </c>
      <c r="I2009" s="894" t="s">
        <v>9485</v>
      </c>
      <c r="J2009" s="894" t="s">
        <v>839</v>
      </c>
      <c r="K2009" s="894" t="s">
        <v>1025</v>
      </c>
      <c r="L2009" s="894" t="s">
        <v>958</v>
      </c>
      <c r="M2009" s="894" t="s">
        <v>958</v>
      </c>
      <c r="N2009" s="894" t="s">
        <v>9420</v>
      </c>
      <c r="O2009" s="894" t="s">
        <v>9513</v>
      </c>
      <c r="P2009" s="894" t="s">
        <v>9514</v>
      </c>
      <c r="Q2009" s="894" t="s">
        <v>9515</v>
      </c>
      <c r="R2009" s="894" t="s">
        <v>1129</v>
      </c>
      <c r="S2009" s="894" t="s">
        <v>779</v>
      </c>
      <c r="T2009" s="894" t="s">
        <v>780</v>
      </c>
      <c r="U2009" s="894" t="s">
        <v>781</v>
      </c>
      <c r="V2009" s="894" t="s">
        <v>951</v>
      </c>
      <c r="W2009" s="894" t="s">
        <v>9485</v>
      </c>
      <c r="X2009" s="894" t="s">
        <v>9424</v>
      </c>
      <c r="AA2009" s="894" t="s">
        <v>1029</v>
      </c>
    </row>
    <row r="2010" spans="1:27">
      <c r="A2010" s="894" t="s">
        <v>9516</v>
      </c>
      <c r="B2010" s="894" t="s">
        <v>9517</v>
      </c>
      <c r="C2010" s="894" t="s">
        <v>9518</v>
      </c>
      <c r="E2010" s="351">
        <v>10120.69</v>
      </c>
      <c r="F2010" s="351">
        <v>7489.54</v>
      </c>
      <c r="G2010" s="351">
        <v>2631.15</v>
      </c>
      <c r="H2010" s="351">
        <v>0</v>
      </c>
      <c r="I2010" s="894" t="s">
        <v>9485</v>
      </c>
      <c r="J2010" s="894" t="s">
        <v>839</v>
      </c>
      <c r="K2010" s="894" t="s">
        <v>1025</v>
      </c>
      <c r="L2010" s="894" t="s">
        <v>958</v>
      </c>
      <c r="M2010" s="894" t="s">
        <v>958</v>
      </c>
      <c r="N2010" s="894" t="s">
        <v>9420</v>
      </c>
      <c r="O2010" s="894" t="s">
        <v>9519</v>
      </c>
      <c r="P2010" s="894" t="s">
        <v>9520</v>
      </c>
      <c r="Q2010" s="894" t="s">
        <v>9521</v>
      </c>
      <c r="R2010" s="894" t="s">
        <v>1129</v>
      </c>
      <c r="S2010" s="894" t="s">
        <v>779</v>
      </c>
      <c r="T2010" s="894" t="s">
        <v>780</v>
      </c>
      <c r="U2010" s="894" t="s">
        <v>781</v>
      </c>
      <c r="V2010" s="894" t="s">
        <v>951</v>
      </c>
      <c r="W2010" s="894" t="s">
        <v>9485</v>
      </c>
      <c r="X2010" s="894" t="s">
        <v>9424</v>
      </c>
      <c r="AA2010" s="894" t="s">
        <v>1029</v>
      </c>
    </row>
    <row r="2011" spans="1:27">
      <c r="A2011" s="894" t="s">
        <v>9522</v>
      </c>
      <c r="B2011" s="894" t="s">
        <v>9523</v>
      </c>
      <c r="C2011" s="894" t="s">
        <v>9524</v>
      </c>
      <c r="D2011" s="894" t="s">
        <v>9525</v>
      </c>
      <c r="E2011" s="351">
        <v>8719.83</v>
      </c>
      <c r="F2011" s="351">
        <v>6452.8</v>
      </c>
      <c r="G2011" s="351">
        <v>2267.03</v>
      </c>
      <c r="H2011" s="351">
        <v>0</v>
      </c>
      <c r="I2011" s="894" t="s">
        <v>9485</v>
      </c>
      <c r="J2011" s="894" t="s">
        <v>839</v>
      </c>
      <c r="K2011" s="894" t="s">
        <v>1025</v>
      </c>
      <c r="L2011" s="894" t="s">
        <v>958</v>
      </c>
      <c r="M2011" s="894" t="s">
        <v>958</v>
      </c>
      <c r="N2011" s="894" t="s">
        <v>9420</v>
      </c>
      <c r="O2011" s="894" t="s">
        <v>9526</v>
      </c>
      <c r="P2011" s="894" t="s">
        <v>9527</v>
      </c>
      <c r="Q2011" s="894" t="s">
        <v>9528</v>
      </c>
      <c r="R2011" s="894" t="s">
        <v>1129</v>
      </c>
      <c r="S2011" s="894" t="s">
        <v>779</v>
      </c>
      <c r="T2011" s="894" t="s">
        <v>780</v>
      </c>
      <c r="U2011" s="894" t="s">
        <v>781</v>
      </c>
      <c r="V2011" s="894" t="s">
        <v>9529</v>
      </c>
      <c r="W2011" s="894" t="s">
        <v>9485</v>
      </c>
      <c r="X2011" s="894" t="s">
        <v>9424</v>
      </c>
      <c r="AA2011" s="894" t="s">
        <v>1029</v>
      </c>
    </row>
    <row r="2012" spans="1:27">
      <c r="A2012" s="894" t="s">
        <v>9530</v>
      </c>
      <c r="B2012" s="894" t="s">
        <v>9531</v>
      </c>
      <c r="C2012" s="894" t="s">
        <v>9532</v>
      </c>
      <c r="D2012" s="894" t="s">
        <v>9448</v>
      </c>
      <c r="E2012" s="351">
        <v>8433.62</v>
      </c>
      <c r="F2012" s="351">
        <v>6241.16</v>
      </c>
      <c r="G2012" s="351">
        <v>2192.46</v>
      </c>
      <c r="H2012" s="351">
        <v>0</v>
      </c>
      <c r="I2012" s="894" t="s">
        <v>9485</v>
      </c>
      <c r="J2012" s="894" t="s">
        <v>839</v>
      </c>
      <c r="K2012" s="894" t="s">
        <v>1025</v>
      </c>
      <c r="L2012" s="894" t="s">
        <v>958</v>
      </c>
      <c r="M2012" s="894" t="s">
        <v>958</v>
      </c>
      <c r="N2012" s="894" t="s">
        <v>9420</v>
      </c>
      <c r="O2012" s="894" t="s">
        <v>9533</v>
      </c>
      <c r="P2012" s="894" t="s">
        <v>9534</v>
      </c>
      <c r="Q2012" s="894" t="s">
        <v>9535</v>
      </c>
      <c r="R2012" s="894" t="s">
        <v>1129</v>
      </c>
      <c r="S2012" s="894" t="s">
        <v>779</v>
      </c>
      <c r="T2012" s="894" t="s">
        <v>780</v>
      </c>
      <c r="U2012" s="894" t="s">
        <v>781</v>
      </c>
      <c r="V2012" s="894" t="s">
        <v>9529</v>
      </c>
      <c r="W2012" s="894" t="s">
        <v>9485</v>
      </c>
      <c r="X2012" s="894" t="s">
        <v>9424</v>
      </c>
      <c r="AA2012" s="894" t="s">
        <v>1029</v>
      </c>
    </row>
    <row r="2013" spans="1:27">
      <c r="A2013" s="894" t="s">
        <v>9536</v>
      </c>
      <c r="B2013" s="894" t="s">
        <v>9537</v>
      </c>
      <c r="C2013" s="894" t="s">
        <v>9538</v>
      </c>
      <c r="D2013" s="894" t="s">
        <v>9539</v>
      </c>
      <c r="E2013" s="351">
        <v>4074.14</v>
      </c>
      <c r="F2013" s="351">
        <v>3014.76</v>
      </c>
      <c r="G2013" s="351">
        <v>1059.38</v>
      </c>
      <c r="H2013" s="351">
        <v>0</v>
      </c>
      <c r="I2013" s="894" t="s">
        <v>9485</v>
      </c>
      <c r="J2013" s="894" t="s">
        <v>839</v>
      </c>
      <c r="K2013" s="894" t="s">
        <v>1025</v>
      </c>
      <c r="L2013" s="894" t="s">
        <v>958</v>
      </c>
      <c r="M2013" s="894" t="s">
        <v>958</v>
      </c>
      <c r="N2013" s="894" t="s">
        <v>9420</v>
      </c>
      <c r="O2013" s="894" t="s">
        <v>9540</v>
      </c>
      <c r="P2013" s="894" t="s">
        <v>9541</v>
      </c>
      <c r="Q2013" s="894" t="s">
        <v>9542</v>
      </c>
      <c r="R2013" s="894" t="s">
        <v>1129</v>
      </c>
      <c r="S2013" s="894" t="s">
        <v>779</v>
      </c>
      <c r="T2013" s="894" t="s">
        <v>780</v>
      </c>
      <c r="U2013" s="894" t="s">
        <v>781</v>
      </c>
      <c r="V2013" s="894" t="s">
        <v>9529</v>
      </c>
      <c r="W2013" s="894" t="s">
        <v>9485</v>
      </c>
      <c r="X2013" s="894" t="s">
        <v>9424</v>
      </c>
      <c r="AA2013" s="894" t="s">
        <v>1029</v>
      </c>
    </row>
    <row r="2014" spans="1:27">
      <c r="A2014" s="894" t="s">
        <v>9543</v>
      </c>
      <c r="B2014" s="894" t="s">
        <v>9544</v>
      </c>
      <c r="C2014" s="894" t="s">
        <v>9538</v>
      </c>
      <c r="D2014" s="894" t="s">
        <v>9539</v>
      </c>
      <c r="E2014" s="351">
        <v>4074.14</v>
      </c>
      <c r="F2014" s="351">
        <v>3014.76</v>
      </c>
      <c r="G2014" s="351">
        <v>1059.38</v>
      </c>
      <c r="H2014" s="351">
        <v>0</v>
      </c>
      <c r="I2014" s="894" t="s">
        <v>9485</v>
      </c>
      <c r="J2014" s="894" t="s">
        <v>839</v>
      </c>
      <c r="K2014" s="894" t="s">
        <v>1025</v>
      </c>
      <c r="L2014" s="894" t="s">
        <v>958</v>
      </c>
      <c r="M2014" s="894" t="s">
        <v>958</v>
      </c>
      <c r="N2014" s="894" t="s">
        <v>9420</v>
      </c>
      <c r="O2014" s="894" t="s">
        <v>9540</v>
      </c>
      <c r="P2014" s="894" t="s">
        <v>9541</v>
      </c>
      <c r="Q2014" s="894" t="s">
        <v>9542</v>
      </c>
      <c r="R2014" s="894" t="s">
        <v>1129</v>
      </c>
      <c r="S2014" s="894" t="s">
        <v>779</v>
      </c>
      <c r="T2014" s="894" t="s">
        <v>780</v>
      </c>
      <c r="U2014" s="894" t="s">
        <v>781</v>
      </c>
      <c r="V2014" s="894" t="s">
        <v>9529</v>
      </c>
      <c r="W2014" s="894" t="s">
        <v>9485</v>
      </c>
      <c r="X2014" s="894" t="s">
        <v>9424</v>
      </c>
      <c r="AA2014" s="894" t="s">
        <v>1029</v>
      </c>
    </row>
    <row r="2015" spans="1:27">
      <c r="A2015" s="894" t="s">
        <v>9545</v>
      </c>
      <c r="B2015" s="894" t="s">
        <v>9546</v>
      </c>
      <c r="C2015" s="894" t="s">
        <v>9547</v>
      </c>
      <c r="E2015" s="351">
        <v>4439.66</v>
      </c>
      <c r="F2015" s="351">
        <v>3285.6</v>
      </c>
      <c r="G2015" s="351">
        <v>1154.06</v>
      </c>
      <c r="H2015" s="351">
        <v>0</v>
      </c>
      <c r="I2015" s="894" t="s">
        <v>9485</v>
      </c>
      <c r="J2015" s="894" t="s">
        <v>839</v>
      </c>
      <c r="K2015" s="894" t="s">
        <v>1025</v>
      </c>
      <c r="L2015" s="894" t="s">
        <v>958</v>
      </c>
      <c r="M2015" s="894" t="s">
        <v>958</v>
      </c>
      <c r="N2015" s="894" t="s">
        <v>9420</v>
      </c>
      <c r="O2015" s="894" t="s">
        <v>9548</v>
      </c>
      <c r="P2015" s="894" t="s">
        <v>9549</v>
      </c>
      <c r="Q2015" s="894" t="s">
        <v>9550</v>
      </c>
      <c r="R2015" s="894" t="s">
        <v>1129</v>
      </c>
      <c r="S2015" s="894" t="s">
        <v>779</v>
      </c>
      <c r="T2015" s="894" t="s">
        <v>780</v>
      </c>
      <c r="U2015" s="894" t="s">
        <v>781</v>
      </c>
      <c r="V2015" s="894" t="s">
        <v>9529</v>
      </c>
      <c r="W2015" s="894" t="s">
        <v>9551</v>
      </c>
      <c r="X2015" s="894" t="s">
        <v>9424</v>
      </c>
      <c r="AA2015" s="894" t="s">
        <v>1029</v>
      </c>
    </row>
    <row r="2016" spans="1:27">
      <c r="A2016" s="894" t="s">
        <v>9552</v>
      </c>
      <c r="B2016" s="894" t="s">
        <v>9553</v>
      </c>
      <c r="C2016" s="894" t="s">
        <v>9554</v>
      </c>
      <c r="D2016" s="894" t="s">
        <v>9525</v>
      </c>
      <c r="E2016" s="351">
        <v>8722.41</v>
      </c>
      <c r="F2016" s="351">
        <v>6454.28</v>
      </c>
      <c r="G2016" s="351">
        <v>2268.13</v>
      </c>
      <c r="H2016" s="351">
        <v>0</v>
      </c>
      <c r="I2016" s="894" t="s">
        <v>9551</v>
      </c>
      <c r="J2016" s="894" t="s">
        <v>839</v>
      </c>
      <c r="K2016" s="894" t="s">
        <v>1025</v>
      </c>
      <c r="L2016" s="894" t="s">
        <v>958</v>
      </c>
      <c r="M2016" s="894" t="s">
        <v>958</v>
      </c>
      <c r="N2016" s="894" t="s">
        <v>9420</v>
      </c>
      <c r="O2016" s="894" t="s">
        <v>9555</v>
      </c>
      <c r="P2016" s="894" t="s">
        <v>9556</v>
      </c>
      <c r="Q2016" s="894" t="s">
        <v>9557</v>
      </c>
      <c r="R2016" s="894" t="s">
        <v>1129</v>
      </c>
      <c r="S2016" s="894" t="s">
        <v>779</v>
      </c>
      <c r="T2016" s="894" t="s">
        <v>780</v>
      </c>
      <c r="U2016" s="894" t="s">
        <v>781</v>
      </c>
      <c r="V2016" s="894" t="s">
        <v>9529</v>
      </c>
      <c r="W2016" s="894" t="s">
        <v>9551</v>
      </c>
      <c r="X2016" s="894" t="s">
        <v>9424</v>
      </c>
      <c r="AA2016" s="894" t="s">
        <v>1029</v>
      </c>
    </row>
    <row r="2017" spans="1:27">
      <c r="A2017" s="894" t="s">
        <v>9558</v>
      </c>
      <c r="B2017" s="894" t="s">
        <v>9559</v>
      </c>
      <c r="C2017" s="894" t="s">
        <v>9560</v>
      </c>
      <c r="D2017" s="894" t="s">
        <v>9448</v>
      </c>
      <c r="E2017" s="351">
        <v>8437.07</v>
      </c>
      <c r="F2017" s="351">
        <v>6243.38</v>
      </c>
      <c r="G2017" s="351">
        <v>2193.69</v>
      </c>
      <c r="H2017" s="351">
        <v>0</v>
      </c>
      <c r="I2017" s="894" t="s">
        <v>9551</v>
      </c>
      <c r="J2017" s="894" t="s">
        <v>839</v>
      </c>
      <c r="K2017" s="894" t="s">
        <v>1025</v>
      </c>
      <c r="L2017" s="894" t="s">
        <v>958</v>
      </c>
      <c r="M2017" s="894" t="s">
        <v>958</v>
      </c>
      <c r="N2017" s="894" t="s">
        <v>9420</v>
      </c>
      <c r="O2017" s="894" t="s">
        <v>9561</v>
      </c>
      <c r="P2017" s="894" t="s">
        <v>9562</v>
      </c>
      <c r="Q2017" s="894" t="s">
        <v>9563</v>
      </c>
      <c r="R2017" s="894" t="s">
        <v>1129</v>
      </c>
      <c r="S2017" s="894" t="s">
        <v>779</v>
      </c>
      <c r="T2017" s="894" t="s">
        <v>780</v>
      </c>
      <c r="U2017" s="894" t="s">
        <v>781</v>
      </c>
      <c r="V2017" s="894" t="s">
        <v>9529</v>
      </c>
      <c r="W2017" s="894" t="s">
        <v>9551</v>
      </c>
      <c r="X2017" s="894" t="s">
        <v>9424</v>
      </c>
      <c r="AA2017" s="894" t="s">
        <v>1029</v>
      </c>
    </row>
    <row r="2018" spans="1:27">
      <c r="A2018" s="894" t="s">
        <v>9564</v>
      </c>
      <c r="B2018" s="894" t="s">
        <v>9565</v>
      </c>
      <c r="C2018" s="894" t="s">
        <v>9566</v>
      </c>
      <c r="D2018" s="894" t="s">
        <v>9539</v>
      </c>
      <c r="E2018" s="351">
        <v>4075.43</v>
      </c>
      <c r="F2018" s="351">
        <v>3015.5</v>
      </c>
      <c r="G2018" s="351">
        <v>1059.93</v>
      </c>
      <c r="H2018" s="351">
        <v>0</v>
      </c>
      <c r="I2018" s="894" t="s">
        <v>9551</v>
      </c>
      <c r="J2018" s="894" t="s">
        <v>839</v>
      </c>
      <c r="K2018" s="894" t="s">
        <v>1025</v>
      </c>
      <c r="L2018" s="894" t="s">
        <v>958</v>
      </c>
      <c r="M2018" s="894" t="s">
        <v>958</v>
      </c>
      <c r="N2018" s="894" t="s">
        <v>9420</v>
      </c>
      <c r="O2018" s="894" t="s">
        <v>9567</v>
      </c>
      <c r="P2018" s="894" t="s">
        <v>9568</v>
      </c>
      <c r="Q2018" s="894" t="s">
        <v>9569</v>
      </c>
      <c r="R2018" s="894" t="s">
        <v>1129</v>
      </c>
      <c r="S2018" s="894" t="s">
        <v>779</v>
      </c>
      <c r="T2018" s="894" t="s">
        <v>780</v>
      </c>
      <c r="U2018" s="894" t="s">
        <v>781</v>
      </c>
      <c r="V2018" s="894" t="s">
        <v>9529</v>
      </c>
      <c r="W2018" s="894" t="s">
        <v>9551</v>
      </c>
      <c r="X2018" s="894" t="s">
        <v>9424</v>
      </c>
      <c r="AA2018" s="894" t="s">
        <v>1029</v>
      </c>
    </row>
    <row r="2019" spans="1:27">
      <c r="A2019" s="894" t="s">
        <v>9570</v>
      </c>
      <c r="B2019" s="894" t="s">
        <v>9571</v>
      </c>
      <c r="C2019" s="894" t="s">
        <v>9566</v>
      </c>
      <c r="D2019" s="894" t="s">
        <v>9539</v>
      </c>
      <c r="E2019" s="351">
        <v>4075.43</v>
      </c>
      <c r="F2019" s="351">
        <v>3015.5</v>
      </c>
      <c r="G2019" s="351">
        <v>1059.93</v>
      </c>
      <c r="H2019" s="351">
        <v>0</v>
      </c>
      <c r="I2019" s="894" t="s">
        <v>9551</v>
      </c>
      <c r="J2019" s="894" t="s">
        <v>839</v>
      </c>
      <c r="K2019" s="894" t="s">
        <v>1025</v>
      </c>
      <c r="L2019" s="894" t="s">
        <v>958</v>
      </c>
      <c r="M2019" s="894" t="s">
        <v>958</v>
      </c>
      <c r="N2019" s="894" t="s">
        <v>9420</v>
      </c>
      <c r="O2019" s="894" t="s">
        <v>9567</v>
      </c>
      <c r="P2019" s="894" t="s">
        <v>9568</v>
      </c>
      <c r="Q2019" s="894" t="s">
        <v>9569</v>
      </c>
      <c r="R2019" s="894" t="s">
        <v>1129</v>
      </c>
      <c r="S2019" s="894" t="s">
        <v>779</v>
      </c>
      <c r="T2019" s="894" t="s">
        <v>780</v>
      </c>
      <c r="U2019" s="894" t="s">
        <v>781</v>
      </c>
      <c r="V2019" s="894" t="s">
        <v>9529</v>
      </c>
      <c r="W2019" s="894" t="s">
        <v>9551</v>
      </c>
      <c r="X2019" s="894" t="s">
        <v>9424</v>
      </c>
      <c r="AA2019" s="894" t="s">
        <v>1029</v>
      </c>
    </row>
    <row r="2020" spans="1:27">
      <c r="A2020" s="894" t="s">
        <v>9572</v>
      </c>
      <c r="B2020" s="894" t="s">
        <v>9573</v>
      </c>
      <c r="C2020" s="894" t="s">
        <v>9574</v>
      </c>
      <c r="E2020" s="351">
        <v>4439.66</v>
      </c>
      <c r="F2020" s="351">
        <v>3285.6</v>
      </c>
      <c r="G2020" s="351">
        <v>1154.06</v>
      </c>
      <c r="H2020" s="351">
        <v>0</v>
      </c>
      <c r="I2020" s="894" t="s">
        <v>9551</v>
      </c>
      <c r="J2020" s="894" t="s">
        <v>839</v>
      </c>
      <c r="K2020" s="894" t="s">
        <v>1025</v>
      </c>
      <c r="L2020" s="894" t="s">
        <v>958</v>
      </c>
      <c r="M2020" s="894" t="s">
        <v>958</v>
      </c>
      <c r="N2020" s="894" t="s">
        <v>9420</v>
      </c>
      <c r="O2020" s="894" t="s">
        <v>9548</v>
      </c>
      <c r="P2020" s="894" t="s">
        <v>9549</v>
      </c>
      <c r="Q2020" s="894" t="s">
        <v>9550</v>
      </c>
      <c r="R2020" s="894" t="s">
        <v>1129</v>
      </c>
      <c r="S2020" s="894" t="s">
        <v>779</v>
      </c>
      <c r="T2020" s="894" t="s">
        <v>780</v>
      </c>
      <c r="U2020" s="894" t="s">
        <v>781</v>
      </c>
      <c r="V2020" s="894" t="s">
        <v>9529</v>
      </c>
      <c r="W2020" s="894" t="s">
        <v>9551</v>
      </c>
      <c r="X2020" s="894" t="s">
        <v>9424</v>
      </c>
      <c r="AA2020" s="894" t="s">
        <v>1029</v>
      </c>
    </row>
    <row r="2021" spans="1:27">
      <c r="A2021" s="894" t="s">
        <v>9575</v>
      </c>
      <c r="B2021" s="894" t="s">
        <v>9576</v>
      </c>
      <c r="C2021" s="894" t="s">
        <v>9577</v>
      </c>
      <c r="D2021" s="894" t="s">
        <v>9441</v>
      </c>
      <c r="E2021" s="351">
        <v>52586.21</v>
      </c>
      <c r="F2021" s="351">
        <v>38913.64</v>
      </c>
      <c r="G2021" s="351">
        <v>13672.57</v>
      </c>
      <c r="H2021" s="351">
        <v>0</v>
      </c>
      <c r="I2021" s="894" t="s">
        <v>9551</v>
      </c>
      <c r="J2021" s="894" t="s">
        <v>839</v>
      </c>
      <c r="K2021" s="894" t="s">
        <v>1025</v>
      </c>
      <c r="L2021" s="894" t="s">
        <v>958</v>
      </c>
      <c r="M2021" s="894" t="s">
        <v>958</v>
      </c>
      <c r="N2021" s="894" t="s">
        <v>9420</v>
      </c>
      <c r="O2021" s="894" t="s">
        <v>9578</v>
      </c>
      <c r="P2021" s="894" t="s">
        <v>9579</v>
      </c>
      <c r="Q2021" s="894" t="s">
        <v>9580</v>
      </c>
      <c r="R2021" s="894" t="s">
        <v>1129</v>
      </c>
      <c r="S2021" s="894" t="s">
        <v>779</v>
      </c>
      <c r="T2021" s="894" t="s">
        <v>780</v>
      </c>
      <c r="U2021" s="894" t="s">
        <v>781</v>
      </c>
      <c r="V2021" s="894" t="s">
        <v>9529</v>
      </c>
      <c r="W2021" s="894" t="s">
        <v>9551</v>
      </c>
      <c r="X2021" s="894" t="s">
        <v>9424</v>
      </c>
      <c r="AA2021" s="894" t="s">
        <v>1029</v>
      </c>
    </row>
    <row r="2022" spans="1:27">
      <c r="A2022" s="894" t="s">
        <v>9581</v>
      </c>
      <c r="B2022" s="894" t="s">
        <v>9582</v>
      </c>
      <c r="C2022" s="894" t="s">
        <v>9583</v>
      </c>
      <c r="D2022" s="894" t="s">
        <v>9525</v>
      </c>
      <c r="E2022" s="351">
        <v>5258.62</v>
      </c>
      <c r="F2022" s="351">
        <v>3891.66</v>
      </c>
      <c r="G2022" s="351">
        <v>1366.96</v>
      </c>
      <c r="H2022" s="351">
        <v>0</v>
      </c>
      <c r="I2022" s="894" t="s">
        <v>9551</v>
      </c>
      <c r="J2022" s="894" t="s">
        <v>839</v>
      </c>
      <c r="K2022" s="894" t="s">
        <v>1025</v>
      </c>
      <c r="L2022" s="894" t="s">
        <v>958</v>
      </c>
      <c r="M2022" s="894" t="s">
        <v>958</v>
      </c>
      <c r="N2022" s="894" t="s">
        <v>9420</v>
      </c>
      <c r="O2022" s="894" t="s">
        <v>9584</v>
      </c>
      <c r="P2022" s="894" t="s">
        <v>9585</v>
      </c>
      <c r="Q2022" s="894" t="s">
        <v>9586</v>
      </c>
      <c r="R2022" s="894" t="s">
        <v>1129</v>
      </c>
      <c r="S2022" s="894" t="s">
        <v>779</v>
      </c>
      <c r="T2022" s="894" t="s">
        <v>780</v>
      </c>
      <c r="U2022" s="894" t="s">
        <v>781</v>
      </c>
      <c r="V2022" s="894" t="s">
        <v>9529</v>
      </c>
      <c r="W2022" s="894" t="s">
        <v>9551</v>
      </c>
      <c r="X2022" s="894" t="s">
        <v>9424</v>
      </c>
      <c r="AA2022" s="894" t="s">
        <v>1029</v>
      </c>
    </row>
    <row r="2023" spans="1:27">
      <c r="A2023" s="894" t="s">
        <v>9587</v>
      </c>
      <c r="B2023" s="894" t="s">
        <v>9588</v>
      </c>
      <c r="C2023" s="894" t="s">
        <v>9589</v>
      </c>
      <c r="D2023" s="894" t="s">
        <v>9428</v>
      </c>
      <c r="E2023" s="351">
        <v>12931.03</v>
      </c>
      <c r="F2023" s="351">
        <v>9568.94</v>
      </c>
      <c r="G2023" s="351">
        <v>905.52</v>
      </c>
      <c r="H2023" s="351">
        <v>2456.57</v>
      </c>
      <c r="I2023" s="894" t="s">
        <v>9551</v>
      </c>
      <c r="J2023" s="894" t="s">
        <v>839</v>
      </c>
      <c r="K2023" s="894" t="s">
        <v>1025</v>
      </c>
      <c r="L2023" s="894" t="s">
        <v>958</v>
      </c>
      <c r="M2023" s="894" t="s">
        <v>958</v>
      </c>
      <c r="N2023" s="894" t="s">
        <v>9420</v>
      </c>
      <c r="O2023" s="894" t="s">
        <v>9147</v>
      </c>
      <c r="P2023" s="894" t="s">
        <v>9148</v>
      </c>
      <c r="Q2023" s="894" t="s">
        <v>9149</v>
      </c>
      <c r="R2023" s="894" t="s">
        <v>1129</v>
      </c>
      <c r="S2023" s="894" t="s">
        <v>779</v>
      </c>
      <c r="T2023" s="894" t="s">
        <v>780</v>
      </c>
      <c r="U2023" s="894" t="s">
        <v>781</v>
      </c>
      <c r="V2023" s="894" t="s">
        <v>9529</v>
      </c>
      <c r="W2023" s="894" t="s">
        <v>9551</v>
      </c>
      <c r="X2023" s="894" t="s">
        <v>9424</v>
      </c>
      <c r="AA2023" s="894" t="s">
        <v>1029</v>
      </c>
    </row>
    <row r="2024" spans="1:27">
      <c r="A2024" s="894" t="s">
        <v>9590</v>
      </c>
      <c r="B2024" s="894" t="s">
        <v>9591</v>
      </c>
      <c r="C2024" s="894" t="s">
        <v>9592</v>
      </c>
      <c r="E2024" s="351">
        <v>4517.24</v>
      </c>
      <c r="F2024" s="351">
        <v>3342.58</v>
      </c>
      <c r="G2024" s="351">
        <v>1174.66</v>
      </c>
      <c r="H2024" s="351">
        <v>0</v>
      </c>
      <c r="I2024" s="894" t="s">
        <v>9551</v>
      </c>
      <c r="J2024" s="894" t="s">
        <v>839</v>
      </c>
      <c r="K2024" s="894" t="s">
        <v>1025</v>
      </c>
      <c r="L2024" s="894" t="s">
        <v>958</v>
      </c>
      <c r="M2024" s="894" t="s">
        <v>958</v>
      </c>
      <c r="N2024" s="894" t="s">
        <v>9420</v>
      </c>
      <c r="O2024" s="894" t="s">
        <v>9593</v>
      </c>
      <c r="P2024" s="894" t="s">
        <v>9594</v>
      </c>
      <c r="Q2024" s="894" t="s">
        <v>9595</v>
      </c>
      <c r="R2024" s="894" t="s">
        <v>1129</v>
      </c>
      <c r="S2024" s="894" t="s">
        <v>779</v>
      </c>
      <c r="T2024" s="894" t="s">
        <v>780</v>
      </c>
      <c r="U2024" s="894" t="s">
        <v>781</v>
      </c>
      <c r="V2024" s="894" t="s">
        <v>9529</v>
      </c>
      <c r="W2024" s="894" t="s">
        <v>9551</v>
      </c>
      <c r="X2024" s="894" t="s">
        <v>9424</v>
      </c>
      <c r="AA2024" s="894" t="s">
        <v>1029</v>
      </c>
    </row>
    <row r="2025" spans="1:27">
      <c r="A2025" s="894" t="s">
        <v>9596</v>
      </c>
      <c r="B2025" s="894" t="s">
        <v>9597</v>
      </c>
      <c r="C2025" s="894" t="s">
        <v>1970</v>
      </c>
      <c r="D2025" s="894" t="s">
        <v>9598</v>
      </c>
      <c r="E2025" s="351">
        <v>81034.49</v>
      </c>
      <c r="F2025" s="351">
        <v>59663.44</v>
      </c>
      <c r="G2025" s="351">
        <v>21371.05</v>
      </c>
      <c r="H2025" s="351">
        <v>0</v>
      </c>
      <c r="I2025" s="894" t="s">
        <v>9599</v>
      </c>
      <c r="J2025" s="894" t="s">
        <v>839</v>
      </c>
      <c r="K2025" s="894" t="s">
        <v>5063</v>
      </c>
      <c r="L2025" s="894" t="s">
        <v>958</v>
      </c>
      <c r="M2025" s="894" t="s">
        <v>9600</v>
      </c>
      <c r="N2025" s="894" t="s">
        <v>5001</v>
      </c>
      <c r="O2025" s="894" t="s">
        <v>9601</v>
      </c>
      <c r="P2025" s="894" t="s">
        <v>9602</v>
      </c>
      <c r="Q2025" s="894" t="s">
        <v>9603</v>
      </c>
      <c r="R2025" s="894" t="s">
        <v>1129</v>
      </c>
      <c r="S2025" s="894" t="s">
        <v>779</v>
      </c>
      <c r="T2025" s="894" t="s">
        <v>780</v>
      </c>
      <c r="U2025" s="894" t="s">
        <v>781</v>
      </c>
      <c r="V2025" s="894" t="s">
        <v>951</v>
      </c>
      <c r="W2025" s="894" t="s">
        <v>9599</v>
      </c>
      <c r="X2025" s="894" t="s">
        <v>5366</v>
      </c>
      <c r="AA2025" s="894" t="s">
        <v>5069</v>
      </c>
    </row>
    <row r="2026" spans="1:27">
      <c r="A2026" s="894" t="s">
        <v>9604</v>
      </c>
      <c r="B2026" s="894" t="s">
        <v>9605</v>
      </c>
      <c r="C2026" s="894" t="s">
        <v>1970</v>
      </c>
      <c r="D2026" s="894" t="s">
        <v>9598</v>
      </c>
      <c r="E2026" s="351">
        <v>81034.48</v>
      </c>
      <c r="F2026" s="351">
        <v>59663.44</v>
      </c>
      <c r="G2026" s="351">
        <v>21371.04</v>
      </c>
      <c r="H2026" s="351">
        <v>0</v>
      </c>
      <c r="I2026" s="894" t="s">
        <v>9599</v>
      </c>
      <c r="J2026" s="894" t="s">
        <v>839</v>
      </c>
      <c r="K2026" s="894" t="s">
        <v>5063</v>
      </c>
      <c r="L2026" s="894" t="s">
        <v>958</v>
      </c>
      <c r="M2026" s="894" t="s">
        <v>9600</v>
      </c>
      <c r="N2026" s="894" t="s">
        <v>5001</v>
      </c>
      <c r="O2026" s="894" t="s">
        <v>9601</v>
      </c>
      <c r="P2026" s="894" t="s">
        <v>9602</v>
      </c>
      <c r="Q2026" s="894" t="s">
        <v>9603</v>
      </c>
      <c r="R2026" s="894" t="s">
        <v>1129</v>
      </c>
      <c r="S2026" s="894" t="s">
        <v>779</v>
      </c>
      <c r="T2026" s="894" t="s">
        <v>780</v>
      </c>
      <c r="U2026" s="894" t="s">
        <v>781</v>
      </c>
      <c r="V2026" s="894" t="s">
        <v>951</v>
      </c>
      <c r="W2026" s="894" t="s">
        <v>9599</v>
      </c>
      <c r="X2026" s="894" t="s">
        <v>5366</v>
      </c>
      <c r="AA2026" s="894" t="s">
        <v>5069</v>
      </c>
    </row>
    <row r="2027" spans="1:27">
      <c r="A2027" s="894" t="s">
        <v>9606</v>
      </c>
      <c r="B2027" s="894" t="s">
        <v>9607</v>
      </c>
      <c r="C2027" s="894" t="s">
        <v>9608</v>
      </c>
      <c r="D2027" s="894" t="s">
        <v>9609</v>
      </c>
      <c r="E2027" s="351">
        <v>327586.21</v>
      </c>
      <c r="F2027" s="351">
        <v>242413.64</v>
      </c>
      <c r="G2027" s="351">
        <v>85172.57</v>
      </c>
      <c r="H2027" s="351">
        <v>0</v>
      </c>
      <c r="I2027" s="894" t="s">
        <v>9599</v>
      </c>
      <c r="J2027" s="894" t="s">
        <v>839</v>
      </c>
      <c r="K2027" s="894" t="s">
        <v>6564</v>
      </c>
      <c r="L2027" s="894" t="s">
        <v>874</v>
      </c>
      <c r="M2027" s="894" t="s">
        <v>9610</v>
      </c>
      <c r="N2027" s="894" t="s">
        <v>5305</v>
      </c>
      <c r="O2027" s="894" t="s">
        <v>9611</v>
      </c>
      <c r="P2027" s="894" t="s">
        <v>9612</v>
      </c>
      <c r="Q2027" s="894" t="s">
        <v>9613</v>
      </c>
      <c r="R2027" s="894" t="s">
        <v>1129</v>
      </c>
      <c r="S2027" s="894" t="s">
        <v>779</v>
      </c>
      <c r="T2027" s="894" t="s">
        <v>780</v>
      </c>
      <c r="U2027" s="894" t="s">
        <v>781</v>
      </c>
      <c r="V2027" s="894" t="s">
        <v>951</v>
      </c>
      <c r="W2027" s="894" t="s">
        <v>9599</v>
      </c>
      <c r="X2027" s="894" t="s">
        <v>6038</v>
      </c>
      <c r="AA2027" s="894" t="s">
        <v>6569</v>
      </c>
    </row>
    <row r="2028" spans="1:27">
      <c r="A2028" s="894" t="s">
        <v>9614</v>
      </c>
      <c r="B2028" s="894" t="s">
        <v>9615</v>
      </c>
      <c r="C2028" s="894" t="s">
        <v>2104</v>
      </c>
      <c r="D2028" s="894" t="s">
        <v>9616</v>
      </c>
      <c r="E2028" s="351">
        <v>3275.86</v>
      </c>
      <c r="F2028" s="351">
        <v>2424.24</v>
      </c>
      <c r="G2028" s="351">
        <v>851.62</v>
      </c>
      <c r="H2028" s="351">
        <v>0</v>
      </c>
      <c r="I2028" s="894" t="s">
        <v>9617</v>
      </c>
      <c r="J2028" s="894" t="s">
        <v>839</v>
      </c>
      <c r="K2028" s="894" t="s">
        <v>1008</v>
      </c>
      <c r="L2028" s="894" t="s">
        <v>874</v>
      </c>
      <c r="M2028" s="894" t="s">
        <v>9618</v>
      </c>
      <c r="N2028" s="894" t="s">
        <v>9619</v>
      </c>
      <c r="O2028" s="894" t="s">
        <v>8755</v>
      </c>
      <c r="P2028" s="894" t="s">
        <v>8756</v>
      </c>
      <c r="Q2028" s="894" t="s">
        <v>8757</v>
      </c>
      <c r="R2028" s="894" t="s">
        <v>1129</v>
      </c>
      <c r="S2028" s="894" t="s">
        <v>779</v>
      </c>
      <c r="T2028" s="894" t="s">
        <v>780</v>
      </c>
      <c r="U2028" s="894" t="s">
        <v>781</v>
      </c>
      <c r="V2028" s="894" t="s">
        <v>9529</v>
      </c>
      <c r="W2028" s="894" t="s">
        <v>9617</v>
      </c>
      <c r="X2028" s="894" t="s">
        <v>9620</v>
      </c>
      <c r="AA2028" s="894" t="s">
        <v>1012</v>
      </c>
    </row>
    <row r="2029" spans="1:27">
      <c r="A2029" s="894" t="s">
        <v>9621</v>
      </c>
      <c r="B2029" s="894" t="s">
        <v>9622</v>
      </c>
      <c r="C2029" s="894" t="s">
        <v>2104</v>
      </c>
      <c r="D2029" s="894" t="s">
        <v>9616</v>
      </c>
      <c r="E2029" s="351">
        <v>3275.86</v>
      </c>
      <c r="F2029" s="351">
        <v>2424.24</v>
      </c>
      <c r="G2029" s="351">
        <v>851.62</v>
      </c>
      <c r="H2029" s="351">
        <v>0</v>
      </c>
      <c r="I2029" s="894" t="s">
        <v>9617</v>
      </c>
      <c r="J2029" s="894" t="s">
        <v>839</v>
      </c>
      <c r="K2029" s="894" t="s">
        <v>1008</v>
      </c>
      <c r="L2029" s="894" t="s">
        <v>874</v>
      </c>
      <c r="M2029" s="894" t="s">
        <v>9623</v>
      </c>
      <c r="N2029" s="894" t="s">
        <v>9619</v>
      </c>
      <c r="O2029" s="894" t="s">
        <v>8755</v>
      </c>
      <c r="P2029" s="894" t="s">
        <v>8756</v>
      </c>
      <c r="Q2029" s="894" t="s">
        <v>8757</v>
      </c>
      <c r="R2029" s="894" t="s">
        <v>1129</v>
      </c>
      <c r="S2029" s="894" t="s">
        <v>779</v>
      </c>
      <c r="T2029" s="894" t="s">
        <v>780</v>
      </c>
      <c r="U2029" s="894" t="s">
        <v>781</v>
      </c>
      <c r="V2029" s="894" t="s">
        <v>9529</v>
      </c>
      <c r="W2029" s="894" t="s">
        <v>9617</v>
      </c>
      <c r="X2029" s="894" t="s">
        <v>9620</v>
      </c>
      <c r="AA2029" s="894" t="s">
        <v>1012</v>
      </c>
    </row>
    <row r="2030" spans="1:27">
      <c r="A2030" s="894" t="s">
        <v>9624</v>
      </c>
      <c r="B2030" s="894" t="s">
        <v>9625</v>
      </c>
      <c r="C2030" s="894" t="s">
        <v>9626</v>
      </c>
      <c r="D2030" s="894" t="s">
        <v>9627</v>
      </c>
      <c r="E2030" s="351">
        <v>1801.72</v>
      </c>
      <c r="F2030" s="351">
        <v>1333.48</v>
      </c>
      <c r="G2030" s="351">
        <v>468.24</v>
      </c>
      <c r="H2030" s="351">
        <v>0</v>
      </c>
      <c r="I2030" s="894" t="s">
        <v>9617</v>
      </c>
      <c r="J2030" s="894" t="s">
        <v>839</v>
      </c>
      <c r="K2030" s="894" t="s">
        <v>901</v>
      </c>
      <c r="L2030" s="894" t="s">
        <v>874</v>
      </c>
      <c r="M2030" s="894" t="s">
        <v>9628</v>
      </c>
      <c r="N2030" s="894" t="s">
        <v>9619</v>
      </c>
      <c r="O2030" s="894" t="s">
        <v>9629</v>
      </c>
      <c r="P2030" s="894" t="s">
        <v>9630</v>
      </c>
      <c r="Q2030" s="894" t="s">
        <v>9631</v>
      </c>
      <c r="R2030" s="894" t="s">
        <v>1129</v>
      </c>
      <c r="S2030" s="894" t="s">
        <v>779</v>
      </c>
      <c r="T2030" s="894" t="s">
        <v>780</v>
      </c>
      <c r="U2030" s="894" t="s">
        <v>781</v>
      </c>
      <c r="V2030" s="894" t="s">
        <v>9529</v>
      </c>
      <c r="W2030" s="894" t="s">
        <v>9617</v>
      </c>
      <c r="X2030" s="894" t="s">
        <v>9620</v>
      </c>
      <c r="AA2030" s="894" t="s">
        <v>904</v>
      </c>
    </row>
    <row r="2031" spans="1:27">
      <c r="A2031" s="894" t="s">
        <v>9632</v>
      </c>
      <c r="B2031" s="894" t="s">
        <v>9633</v>
      </c>
      <c r="C2031" s="894" t="s">
        <v>9626</v>
      </c>
      <c r="D2031" s="894" t="s">
        <v>9627</v>
      </c>
      <c r="E2031" s="351">
        <v>1801.72</v>
      </c>
      <c r="F2031" s="351">
        <v>1333.48</v>
      </c>
      <c r="G2031" s="351">
        <v>468.24</v>
      </c>
      <c r="H2031" s="351">
        <v>0</v>
      </c>
      <c r="I2031" s="894" t="s">
        <v>9617</v>
      </c>
      <c r="J2031" s="894" t="s">
        <v>839</v>
      </c>
      <c r="K2031" s="894" t="s">
        <v>901</v>
      </c>
      <c r="L2031" s="894" t="s">
        <v>874</v>
      </c>
      <c r="M2031" s="894" t="s">
        <v>9628</v>
      </c>
      <c r="N2031" s="894" t="s">
        <v>9619</v>
      </c>
      <c r="O2031" s="894" t="s">
        <v>9629</v>
      </c>
      <c r="P2031" s="894" t="s">
        <v>9630</v>
      </c>
      <c r="Q2031" s="894" t="s">
        <v>9631</v>
      </c>
      <c r="R2031" s="894" t="s">
        <v>1129</v>
      </c>
      <c r="S2031" s="894" t="s">
        <v>779</v>
      </c>
      <c r="T2031" s="894" t="s">
        <v>780</v>
      </c>
      <c r="U2031" s="894" t="s">
        <v>781</v>
      </c>
      <c r="V2031" s="894" t="s">
        <v>9529</v>
      </c>
      <c r="W2031" s="894" t="s">
        <v>9617</v>
      </c>
      <c r="X2031" s="894" t="s">
        <v>9620</v>
      </c>
      <c r="AA2031" s="894" t="s">
        <v>904</v>
      </c>
    </row>
    <row r="2032" spans="1:27">
      <c r="A2032" s="894" t="s">
        <v>9634</v>
      </c>
      <c r="B2032" s="894" t="s">
        <v>9635</v>
      </c>
      <c r="C2032" s="894" t="s">
        <v>2104</v>
      </c>
      <c r="D2032" s="894" t="s">
        <v>9616</v>
      </c>
      <c r="E2032" s="351">
        <v>3275.86</v>
      </c>
      <c r="F2032" s="351">
        <v>2424.24</v>
      </c>
      <c r="G2032" s="351">
        <v>851.62</v>
      </c>
      <c r="H2032" s="351">
        <v>0</v>
      </c>
      <c r="I2032" s="894" t="s">
        <v>9617</v>
      </c>
      <c r="J2032" s="894" t="s">
        <v>839</v>
      </c>
      <c r="K2032" s="894" t="s">
        <v>1091</v>
      </c>
      <c r="L2032" s="894" t="s">
        <v>874</v>
      </c>
      <c r="M2032" s="894" t="s">
        <v>9636</v>
      </c>
      <c r="N2032" s="894" t="s">
        <v>9619</v>
      </c>
      <c r="O2032" s="894" t="s">
        <v>8755</v>
      </c>
      <c r="P2032" s="894" t="s">
        <v>8756</v>
      </c>
      <c r="Q2032" s="894" t="s">
        <v>8757</v>
      </c>
      <c r="R2032" s="894" t="s">
        <v>1129</v>
      </c>
      <c r="S2032" s="894" t="s">
        <v>779</v>
      </c>
      <c r="T2032" s="894" t="s">
        <v>780</v>
      </c>
      <c r="U2032" s="894" t="s">
        <v>781</v>
      </c>
      <c r="V2032" s="894" t="s">
        <v>9529</v>
      </c>
      <c r="W2032" s="894" t="s">
        <v>9617</v>
      </c>
      <c r="X2032" s="894" t="s">
        <v>9620</v>
      </c>
      <c r="AA2032" s="894" t="s">
        <v>1093</v>
      </c>
    </row>
    <row r="2033" spans="1:27">
      <c r="A2033" s="894" t="s">
        <v>9637</v>
      </c>
      <c r="B2033" s="894" t="s">
        <v>9638</v>
      </c>
      <c r="C2033" s="894" t="s">
        <v>2104</v>
      </c>
      <c r="D2033" s="894" t="s">
        <v>9616</v>
      </c>
      <c r="E2033" s="351">
        <v>3275.86</v>
      </c>
      <c r="F2033" s="351">
        <v>2424.24</v>
      </c>
      <c r="G2033" s="351">
        <v>851.62</v>
      </c>
      <c r="H2033" s="351">
        <v>0</v>
      </c>
      <c r="I2033" s="894" t="s">
        <v>9617</v>
      </c>
      <c r="J2033" s="894" t="s">
        <v>839</v>
      </c>
      <c r="K2033" s="894" t="s">
        <v>1091</v>
      </c>
      <c r="L2033" s="894" t="s">
        <v>874</v>
      </c>
      <c r="M2033" s="894" t="s">
        <v>9636</v>
      </c>
      <c r="N2033" s="894" t="s">
        <v>9619</v>
      </c>
      <c r="O2033" s="894" t="s">
        <v>8755</v>
      </c>
      <c r="P2033" s="894" t="s">
        <v>8756</v>
      </c>
      <c r="Q2033" s="894" t="s">
        <v>8757</v>
      </c>
      <c r="R2033" s="894" t="s">
        <v>1129</v>
      </c>
      <c r="S2033" s="894" t="s">
        <v>779</v>
      </c>
      <c r="T2033" s="894" t="s">
        <v>780</v>
      </c>
      <c r="U2033" s="894" t="s">
        <v>781</v>
      </c>
      <c r="V2033" s="894" t="s">
        <v>9529</v>
      </c>
      <c r="W2033" s="894" t="s">
        <v>9617</v>
      </c>
      <c r="X2033" s="894" t="s">
        <v>9620</v>
      </c>
      <c r="AA2033" s="894" t="s">
        <v>1093</v>
      </c>
    </row>
    <row r="2034" spans="1:27">
      <c r="A2034" s="894" t="s">
        <v>9639</v>
      </c>
      <c r="B2034" s="894" t="s">
        <v>9640</v>
      </c>
      <c r="C2034" s="894" t="s">
        <v>9641</v>
      </c>
      <c r="D2034" s="894" t="s">
        <v>9642</v>
      </c>
      <c r="E2034" s="351">
        <v>3344.83</v>
      </c>
      <c r="F2034" s="351">
        <v>2475.3</v>
      </c>
      <c r="G2034" s="351">
        <v>869.53</v>
      </c>
      <c r="H2034" s="351">
        <v>0</v>
      </c>
      <c r="I2034" s="894" t="s">
        <v>9617</v>
      </c>
      <c r="J2034" s="894" t="s">
        <v>839</v>
      </c>
      <c r="K2034" s="894" t="s">
        <v>1091</v>
      </c>
      <c r="L2034" s="894" t="s">
        <v>874</v>
      </c>
      <c r="M2034" s="894" t="s">
        <v>9636</v>
      </c>
      <c r="N2034" s="894" t="s">
        <v>9619</v>
      </c>
      <c r="O2034" s="894" t="s">
        <v>9643</v>
      </c>
      <c r="P2034" s="894" t="s">
        <v>9644</v>
      </c>
      <c r="Q2034" s="894" t="s">
        <v>9645</v>
      </c>
      <c r="R2034" s="894" t="s">
        <v>1129</v>
      </c>
      <c r="S2034" s="894" t="s">
        <v>779</v>
      </c>
      <c r="T2034" s="894" t="s">
        <v>780</v>
      </c>
      <c r="U2034" s="894" t="s">
        <v>781</v>
      </c>
      <c r="V2034" s="894" t="s">
        <v>9529</v>
      </c>
      <c r="W2034" s="894" t="s">
        <v>9617</v>
      </c>
      <c r="X2034" s="894" t="s">
        <v>9620</v>
      </c>
      <c r="AA2034" s="894" t="s">
        <v>1093</v>
      </c>
    </row>
    <row r="2035" spans="1:27">
      <c r="A2035" s="894" t="s">
        <v>9646</v>
      </c>
      <c r="B2035" s="894" t="s">
        <v>9647</v>
      </c>
      <c r="C2035" s="894" t="s">
        <v>7728</v>
      </c>
      <c r="D2035" s="894" t="s">
        <v>9648</v>
      </c>
      <c r="E2035" s="351">
        <v>3275.86</v>
      </c>
      <c r="F2035" s="351">
        <v>2424.24</v>
      </c>
      <c r="G2035" s="351">
        <v>851.62</v>
      </c>
      <c r="H2035" s="351">
        <v>0</v>
      </c>
      <c r="I2035" s="894" t="s">
        <v>9617</v>
      </c>
      <c r="J2035" s="894" t="s">
        <v>839</v>
      </c>
      <c r="K2035" s="894" t="s">
        <v>1025</v>
      </c>
      <c r="L2035" s="894" t="s">
        <v>958</v>
      </c>
      <c r="M2035" s="894" t="s">
        <v>9600</v>
      </c>
      <c r="N2035" s="894" t="s">
        <v>9619</v>
      </c>
      <c r="O2035" s="894" t="s">
        <v>8755</v>
      </c>
      <c r="P2035" s="894" t="s">
        <v>8756</v>
      </c>
      <c r="Q2035" s="894" t="s">
        <v>8757</v>
      </c>
      <c r="R2035" s="894" t="s">
        <v>1129</v>
      </c>
      <c r="S2035" s="894" t="s">
        <v>779</v>
      </c>
      <c r="T2035" s="894" t="s">
        <v>780</v>
      </c>
      <c r="U2035" s="894" t="s">
        <v>781</v>
      </c>
      <c r="V2035" s="894" t="s">
        <v>9529</v>
      </c>
      <c r="W2035" s="894" t="s">
        <v>9617</v>
      </c>
      <c r="X2035" s="894" t="s">
        <v>9620</v>
      </c>
      <c r="AA2035" s="894" t="s">
        <v>1029</v>
      </c>
    </row>
    <row r="2036" spans="1:27">
      <c r="A2036" s="894" t="s">
        <v>9649</v>
      </c>
      <c r="B2036" s="894" t="s">
        <v>9650</v>
      </c>
      <c r="C2036" s="894" t="s">
        <v>9626</v>
      </c>
      <c r="D2036" s="894" t="s">
        <v>9627</v>
      </c>
      <c r="E2036" s="351">
        <v>1801.72</v>
      </c>
      <c r="F2036" s="351">
        <v>1333.48</v>
      </c>
      <c r="G2036" s="351">
        <v>468.24</v>
      </c>
      <c r="H2036" s="351">
        <v>0</v>
      </c>
      <c r="I2036" s="894" t="s">
        <v>9617</v>
      </c>
      <c r="J2036" s="894" t="s">
        <v>839</v>
      </c>
      <c r="K2036" s="894" t="s">
        <v>1025</v>
      </c>
      <c r="L2036" s="894" t="s">
        <v>958</v>
      </c>
      <c r="M2036" s="894" t="s">
        <v>9600</v>
      </c>
      <c r="N2036" s="894" t="s">
        <v>9619</v>
      </c>
      <c r="O2036" s="894" t="s">
        <v>9629</v>
      </c>
      <c r="P2036" s="894" t="s">
        <v>9630</v>
      </c>
      <c r="Q2036" s="894" t="s">
        <v>9631</v>
      </c>
      <c r="R2036" s="894" t="s">
        <v>1129</v>
      </c>
      <c r="S2036" s="894" t="s">
        <v>779</v>
      </c>
      <c r="T2036" s="894" t="s">
        <v>780</v>
      </c>
      <c r="U2036" s="894" t="s">
        <v>781</v>
      </c>
      <c r="V2036" s="894" t="s">
        <v>9529</v>
      </c>
      <c r="W2036" s="894" t="s">
        <v>9617</v>
      </c>
      <c r="X2036" s="894" t="s">
        <v>9620</v>
      </c>
      <c r="AA2036" s="894" t="s">
        <v>1029</v>
      </c>
    </row>
    <row r="2037" spans="1:27">
      <c r="A2037" s="894" t="s">
        <v>9651</v>
      </c>
      <c r="B2037" s="894" t="s">
        <v>9652</v>
      </c>
      <c r="C2037" s="894" t="s">
        <v>9626</v>
      </c>
      <c r="D2037" s="894" t="s">
        <v>9627</v>
      </c>
      <c r="E2037" s="351">
        <v>1801.75</v>
      </c>
      <c r="F2037" s="351">
        <v>1333.48</v>
      </c>
      <c r="G2037" s="351">
        <v>468.27</v>
      </c>
      <c r="H2037" s="351">
        <v>0</v>
      </c>
      <c r="I2037" s="894" t="s">
        <v>9617</v>
      </c>
      <c r="J2037" s="894" t="s">
        <v>839</v>
      </c>
      <c r="K2037" s="894" t="s">
        <v>1025</v>
      </c>
      <c r="L2037" s="894" t="s">
        <v>958</v>
      </c>
      <c r="M2037" s="894" t="s">
        <v>9600</v>
      </c>
      <c r="N2037" s="894" t="s">
        <v>9619</v>
      </c>
      <c r="O2037" s="894" t="s">
        <v>9629</v>
      </c>
      <c r="P2037" s="894" t="s">
        <v>9630</v>
      </c>
      <c r="Q2037" s="894" t="s">
        <v>9631</v>
      </c>
      <c r="R2037" s="894" t="s">
        <v>1129</v>
      </c>
      <c r="S2037" s="894" t="s">
        <v>779</v>
      </c>
      <c r="T2037" s="894" t="s">
        <v>780</v>
      </c>
      <c r="U2037" s="894" t="s">
        <v>781</v>
      </c>
      <c r="V2037" s="894" t="s">
        <v>9529</v>
      </c>
      <c r="W2037" s="894" t="s">
        <v>9617</v>
      </c>
      <c r="X2037" s="894" t="s">
        <v>9620</v>
      </c>
      <c r="AA2037" s="894" t="s">
        <v>1029</v>
      </c>
    </row>
    <row r="2038" spans="1:27">
      <c r="A2038" s="894" t="s">
        <v>9653</v>
      </c>
      <c r="B2038" s="894" t="s">
        <v>9654</v>
      </c>
      <c r="C2038" s="894" t="s">
        <v>9655</v>
      </c>
      <c r="D2038" s="894" t="s">
        <v>9656</v>
      </c>
      <c r="E2038" s="351">
        <v>196581.2</v>
      </c>
      <c r="F2038" s="351">
        <v>145469.94</v>
      </c>
      <c r="G2038" s="351">
        <v>51111.26</v>
      </c>
      <c r="H2038" s="351">
        <v>0</v>
      </c>
      <c r="I2038" s="894" t="s">
        <v>9617</v>
      </c>
      <c r="J2038" s="894" t="s">
        <v>839</v>
      </c>
      <c r="K2038" s="894" t="s">
        <v>1025</v>
      </c>
      <c r="L2038" s="894" t="s">
        <v>958</v>
      </c>
      <c r="M2038" s="894" t="s">
        <v>9657</v>
      </c>
      <c r="N2038" s="894" t="s">
        <v>9658</v>
      </c>
      <c r="O2038" s="894" t="s">
        <v>9659</v>
      </c>
      <c r="P2038" s="894" t="s">
        <v>9660</v>
      </c>
      <c r="Q2038" s="894" t="s">
        <v>2035</v>
      </c>
      <c r="R2038" s="894" t="s">
        <v>1129</v>
      </c>
      <c r="S2038" s="894" t="s">
        <v>779</v>
      </c>
      <c r="T2038" s="894" t="s">
        <v>780</v>
      </c>
      <c r="U2038" s="894" t="s">
        <v>781</v>
      </c>
      <c r="V2038" s="894" t="s">
        <v>9529</v>
      </c>
      <c r="W2038" s="894" t="s">
        <v>9617</v>
      </c>
      <c r="X2038" s="894" t="s">
        <v>9661</v>
      </c>
      <c r="AA2038" s="894" t="s">
        <v>1029</v>
      </c>
    </row>
    <row r="2039" spans="1:27">
      <c r="A2039" s="894" t="s">
        <v>9662</v>
      </c>
      <c r="B2039" s="894" t="s">
        <v>9663</v>
      </c>
      <c r="C2039" s="894" t="s">
        <v>1005</v>
      </c>
      <c r="D2039" s="894" t="s">
        <v>8400</v>
      </c>
      <c r="E2039" s="351">
        <v>6465.52</v>
      </c>
      <c r="F2039" s="351">
        <v>4784.84</v>
      </c>
      <c r="G2039" s="351">
        <v>1680.68</v>
      </c>
      <c r="H2039" s="351">
        <v>0</v>
      </c>
      <c r="I2039" s="894" t="s">
        <v>9617</v>
      </c>
      <c r="J2039" s="894" t="s">
        <v>839</v>
      </c>
      <c r="K2039" s="894" t="s">
        <v>1091</v>
      </c>
      <c r="L2039" s="894" t="s">
        <v>874</v>
      </c>
      <c r="M2039" s="894" t="s">
        <v>9636</v>
      </c>
      <c r="N2039" s="894" t="s">
        <v>8954</v>
      </c>
      <c r="O2039" s="894" t="s">
        <v>9664</v>
      </c>
      <c r="P2039" s="894" t="s">
        <v>9665</v>
      </c>
      <c r="Q2039" s="894" t="s">
        <v>9123</v>
      </c>
      <c r="R2039" s="894" t="s">
        <v>1129</v>
      </c>
      <c r="S2039" s="894" t="s">
        <v>779</v>
      </c>
      <c r="T2039" s="894" t="s">
        <v>780</v>
      </c>
      <c r="U2039" s="894" t="s">
        <v>781</v>
      </c>
      <c r="V2039" s="894" t="s">
        <v>9529</v>
      </c>
      <c r="W2039" s="894" t="s">
        <v>9617</v>
      </c>
      <c r="X2039" s="894" t="s">
        <v>9666</v>
      </c>
      <c r="AA2039" s="894" t="s">
        <v>1093</v>
      </c>
    </row>
    <row r="2040" spans="1:27">
      <c r="A2040" s="894" t="s">
        <v>9667</v>
      </c>
      <c r="B2040" s="894" t="s">
        <v>9668</v>
      </c>
      <c r="C2040" s="894" t="s">
        <v>5924</v>
      </c>
      <c r="D2040" s="894" t="s">
        <v>9669</v>
      </c>
      <c r="E2040" s="351">
        <v>15086.21</v>
      </c>
      <c r="F2040" s="351">
        <v>11163.64</v>
      </c>
      <c r="G2040" s="351">
        <v>3922.57</v>
      </c>
      <c r="H2040" s="351">
        <v>0</v>
      </c>
      <c r="I2040" s="894" t="s">
        <v>9617</v>
      </c>
      <c r="J2040" s="894" t="s">
        <v>839</v>
      </c>
      <c r="K2040" s="894" t="s">
        <v>1091</v>
      </c>
      <c r="L2040" s="894" t="s">
        <v>874</v>
      </c>
      <c r="M2040" s="894" t="s">
        <v>9636</v>
      </c>
      <c r="N2040" s="894" t="s">
        <v>8954</v>
      </c>
      <c r="O2040" s="894" t="s">
        <v>9670</v>
      </c>
      <c r="P2040" s="894" t="s">
        <v>9671</v>
      </c>
      <c r="Q2040" s="894" t="s">
        <v>9672</v>
      </c>
      <c r="R2040" s="894" t="s">
        <v>1129</v>
      </c>
      <c r="S2040" s="894" t="s">
        <v>779</v>
      </c>
      <c r="T2040" s="894" t="s">
        <v>780</v>
      </c>
      <c r="U2040" s="894" t="s">
        <v>781</v>
      </c>
      <c r="V2040" s="894" t="s">
        <v>9529</v>
      </c>
      <c r="W2040" s="894" t="s">
        <v>9617</v>
      </c>
      <c r="X2040" s="894" t="s">
        <v>9666</v>
      </c>
      <c r="AA2040" s="894" t="s">
        <v>1093</v>
      </c>
    </row>
    <row r="2041" spans="1:27">
      <c r="A2041" s="894" t="s">
        <v>9673</v>
      </c>
      <c r="B2041" s="894" t="s">
        <v>9674</v>
      </c>
      <c r="C2041" s="894" t="s">
        <v>9675</v>
      </c>
      <c r="D2041" s="894" t="s">
        <v>9676</v>
      </c>
      <c r="E2041" s="351">
        <v>58119.66</v>
      </c>
      <c r="F2041" s="351">
        <v>43008.8</v>
      </c>
      <c r="G2041" s="351">
        <v>15110.86</v>
      </c>
      <c r="H2041" s="351">
        <v>0</v>
      </c>
      <c r="I2041" s="894" t="s">
        <v>9677</v>
      </c>
      <c r="J2041" s="894" t="s">
        <v>839</v>
      </c>
      <c r="K2041" s="894" t="s">
        <v>1025</v>
      </c>
      <c r="L2041" s="894" t="s">
        <v>958</v>
      </c>
      <c r="M2041" s="894" t="s">
        <v>9678</v>
      </c>
      <c r="N2041" s="894" t="s">
        <v>9658</v>
      </c>
      <c r="O2041" s="894" t="s">
        <v>6178</v>
      </c>
      <c r="P2041" s="894" t="s">
        <v>9679</v>
      </c>
      <c r="Q2041" s="894" t="s">
        <v>9680</v>
      </c>
      <c r="R2041" s="894" t="s">
        <v>1129</v>
      </c>
      <c r="S2041" s="894" t="s">
        <v>779</v>
      </c>
      <c r="T2041" s="894" t="s">
        <v>780</v>
      </c>
      <c r="U2041" s="894" t="s">
        <v>781</v>
      </c>
      <c r="V2041" s="894" t="s">
        <v>9529</v>
      </c>
      <c r="W2041" s="894" t="s">
        <v>9677</v>
      </c>
      <c r="X2041" s="894" t="s">
        <v>9681</v>
      </c>
      <c r="AA2041" s="894" t="s">
        <v>1029</v>
      </c>
    </row>
    <row r="2042" spans="1:27">
      <c r="A2042" s="894" t="s">
        <v>9682</v>
      </c>
      <c r="B2042" s="894" t="s">
        <v>9683</v>
      </c>
      <c r="C2042" s="894" t="s">
        <v>9684</v>
      </c>
      <c r="D2042" s="894" t="s">
        <v>9685</v>
      </c>
      <c r="E2042" s="351">
        <v>12820.51</v>
      </c>
      <c r="F2042" s="351">
        <v>9487.54</v>
      </c>
      <c r="G2042" s="351">
        <v>3332.97</v>
      </c>
      <c r="H2042" s="351">
        <v>0</v>
      </c>
      <c r="I2042" s="894" t="s">
        <v>9677</v>
      </c>
      <c r="J2042" s="894" t="s">
        <v>839</v>
      </c>
      <c r="K2042" s="894" t="s">
        <v>1025</v>
      </c>
      <c r="L2042" s="894" t="s">
        <v>958</v>
      </c>
      <c r="M2042" s="894" t="s">
        <v>9686</v>
      </c>
      <c r="N2042" s="894" t="s">
        <v>9658</v>
      </c>
      <c r="O2042" s="894" t="s">
        <v>1572</v>
      </c>
      <c r="P2042" s="894" t="s">
        <v>7092</v>
      </c>
      <c r="Q2042" s="894" t="s">
        <v>1246</v>
      </c>
      <c r="R2042" s="894" t="s">
        <v>1129</v>
      </c>
      <c r="S2042" s="894" t="s">
        <v>779</v>
      </c>
      <c r="T2042" s="894" t="s">
        <v>780</v>
      </c>
      <c r="U2042" s="894" t="s">
        <v>781</v>
      </c>
      <c r="V2042" s="894" t="s">
        <v>9529</v>
      </c>
      <c r="W2042" s="894" t="s">
        <v>9677</v>
      </c>
      <c r="X2042" s="894" t="s">
        <v>9681</v>
      </c>
      <c r="AA2042" s="894" t="s">
        <v>1029</v>
      </c>
    </row>
    <row r="2043" spans="1:27">
      <c r="A2043" s="894" t="s">
        <v>9687</v>
      </c>
      <c r="B2043" s="894" t="s">
        <v>9688</v>
      </c>
      <c r="C2043" s="894" t="s">
        <v>9689</v>
      </c>
      <c r="D2043" s="894" t="s">
        <v>9690</v>
      </c>
      <c r="E2043" s="351">
        <v>4741.38</v>
      </c>
      <c r="F2043" s="351">
        <v>3508.34</v>
      </c>
      <c r="G2043" s="351">
        <v>1233.04</v>
      </c>
      <c r="H2043" s="351">
        <v>0</v>
      </c>
      <c r="I2043" s="894" t="s">
        <v>9677</v>
      </c>
      <c r="J2043" s="894" t="s">
        <v>839</v>
      </c>
      <c r="K2043" s="894" t="s">
        <v>1025</v>
      </c>
      <c r="L2043" s="894" t="s">
        <v>958</v>
      </c>
      <c r="M2043" s="894" t="s">
        <v>9691</v>
      </c>
      <c r="N2043" s="894" t="s">
        <v>9658</v>
      </c>
      <c r="O2043" s="894" t="s">
        <v>9692</v>
      </c>
      <c r="P2043" s="894" t="s">
        <v>9693</v>
      </c>
      <c r="Q2043" s="894" t="s">
        <v>9694</v>
      </c>
      <c r="R2043" s="894" t="s">
        <v>1129</v>
      </c>
      <c r="S2043" s="894" t="s">
        <v>779</v>
      </c>
      <c r="T2043" s="894" t="s">
        <v>780</v>
      </c>
      <c r="U2043" s="894" t="s">
        <v>781</v>
      </c>
      <c r="V2043" s="894" t="s">
        <v>9529</v>
      </c>
      <c r="W2043" s="894" t="s">
        <v>9677</v>
      </c>
      <c r="X2043" s="894" t="s">
        <v>9695</v>
      </c>
      <c r="AA2043" s="894" t="s">
        <v>1029</v>
      </c>
    </row>
    <row r="2044" spans="1:27">
      <c r="A2044" s="894" t="s">
        <v>9696</v>
      </c>
      <c r="B2044" s="894" t="s">
        <v>9697</v>
      </c>
      <c r="C2044" s="894" t="s">
        <v>9689</v>
      </c>
      <c r="D2044" s="894" t="s">
        <v>9690</v>
      </c>
      <c r="E2044" s="351">
        <v>4741.38</v>
      </c>
      <c r="F2044" s="351">
        <v>3508.34</v>
      </c>
      <c r="G2044" s="351">
        <v>1233.04</v>
      </c>
      <c r="H2044" s="351">
        <v>0</v>
      </c>
      <c r="I2044" s="894" t="s">
        <v>9677</v>
      </c>
      <c r="J2044" s="894" t="s">
        <v>839</v>
      </c>
      <c r="K2044" s="894" t="s">
        <v>1025</v>
      </c>
      <c r="L2044" s="894" t="s">
        <v>958</v>
      </c>
      <c r="M2044" s="894" t="s">
        <v>9691</v>
      </c>
      <c r="N2044" s="894" t="s">
        <v>9658</v>
      </c>
      <c r="O2044" s="894" t="s">
        <v>9692</v>
      </c>
      <c r="P2044" s="894" t="s">
        <v>9693</v>
      </c>
      <c r="Q2044" s="894" t="s">
        <v>9694</v>
      </c>
      <c r="R2044" s="894" t="s">
        <v>1129</v>
      </c>
      <c r="S2044" s="894" t="s">
        <v>779</v>
      </c>
      <c r="T2044" s="894" t="s">
        <v>780</v>
      </c>
      <c r="U2044" s="894" t="s">
        <v>781</v>
      </c>
      <c r="V2044" s="894" t="s">
        <v>9529</v>
      </c>
      <c r="W2044" s="894" t="s">
        <v>9677</v>
      </c>
      <c r="X2044" s="894" t="s">
        <v>9695</v>
      </c>
      <c r="AA2044" s="894" t="s">
        <v>1029</v>
      </c>
    </row>
    <row r="2045" spans="1:27">
      <c r="A2045" s="894" t="s">
        <v>9698</v>
      </c>
      <c r="B2045" s="894" t="s">
        <v>9699</v>
      </c>
      <c r="C2045" s="894" t="s">
        <v>9700</v>
      </c>
      <c r="D2045" s="894" t="s">
        <v>9701</v>
      </c>
      <c r="E2045" s="351">
        <v>13793.1</v>
      </c>
      <c r="F2045" s="351">
        <v>10206.82</v>
      </c>
      <c r="G2045" s="351">
        <v>3586.28</v>
      </c>
      <c r="H2045" s="351">
        <v>0</v>
      </c>
      <c r="I2045" s="894" t="s">
        <v>9677</v>
      </c>
      <c r="J2045" s="894" t="s">
        <v>839</v>
      </c>
      <c r="K2045" s="894" t="s">
        <v>1025</v>
      </c>
      <c r="L2045" s="894" t="s">
        <v>958</v>
      </c>
      <c r="M2045" s="894" t="s">
        <v>9691</v>
      </c>
      <c r="N2045" s="894" t="s">
        <v>9658</v>
      </c>
      <c r="O2045" s="894" t="s">
        <v>8927</v>
      </c>
      <c r="P2045" s="894" t="s">
        <v>8928</v>
      </c>
      <c r="Q2045" s="894" t="s">
        <v>8929</v>
      </c>
      <c r="R2045" s="894" t="s">
        <v>1129</v>
      </c>
      <c r="S2045" s="894" t="s">
        <v>779</v>
      </c>
      <c r="T2045" s="894" t="s">
        <v>780</v>
      </c>
      <c r="U2045" s="894" t="s">
        <v>781</v>
      </c>
      <c r="V2045" s="894" t="s">
        <v>9529</v>
      </c>
      <c r="W2045" s="894" t="s">
        <v>9677</v>
      </c>
      <c r="X2045" s="894" t="s">
        <v>9695</v>
      </c>
      <c r="AA2045" s="894" t="s">
        <v>1029</v>
      </c>
    </row>
    <row r="2046" spans="1:27">
      <c r="A2046" s="894" t="s">
        <v>9702</v>
      </c>
      <c r="B2046" s="894" t="s">
        <v>9703</v>
      </c>
      <c r="C2046" s="894" t="s">
        <v>9700</v>
      </c>
      <c r="D2046" s="894" t="s">
        <v>9701</v>
      </c>
      <c r="E2046" s="351">
        <v>13793.11</v>
      </c>
      <c r="F2046" s="351">
        <v>10206.82</v>
      </c>
      <c r="G2046" s="351">
        <v>3586.29</v>
      </c>
      <c r="H2046" s="351">
        <v>0</v>
      </c>
      <c r="I2046" s="894" t="s">
        <v>9677</v>
      </c>
      <c r="J2046" s="894" t="s">
        <v>839</v>
      </c>
      <c r="K2046" s="894" t="s">
        <v>1025</v>
      </c>
      <c r="L2046" s="894" t="s">
        <v>958</v>
      </c>
      <c r="M2046" s="894" t="s">
        <v>9691</v>
      </c>
      <c r="N2046" s="894" t="s">
        <v>9658</v>
      </c>
      <c r="O2046" s="894" t="s">
        <v>8927</v>
      </c>
      <c r="P2046" s="894" t="s">
        <v>8928</v>
      </c>
      <c r="Q2046" s="894" t="s">
        <v>8929</v>
      </c>
      <c r="R2046" s="894" t="s">
        <v>1129</v>
      </c>
      <c r="S2046" s="894" t="s">
        <v>779</v>
      </c>
      <c r="T2046" s="894" t="s">
        <v>780</v>
      </c>
      <c r="U2046" s="894" t="s">
        <v>781</v>
      </c>
      <c r="V2046" s="894" t="s">
        <v>9529</v>
      </c>
      <c r="W2046" s="894" t="s">
        <v>9677</v>
      </c>
      <c r="X2046" s="894" t="s">
        <v>9695</v>
      </c>
      <c r="AA2046" s="894" t="s">
        <v>1029</v>
      </c>
    </row>
    <row r="2047" spans="1:27">
      <c r="A2047" s="894" t="s">
        <v>9704</v>
      </c>
      <c r="B2047" s="894" t="s">
        <v>9705</v>
      </c>
      <c r="C2047" s="894" t="s">
        <v>9706</v>
      </c>
      <c r="D2047" s="894" t="s">
        <v>7518</v>
      </c>
      <c r="E2047" s="351">
        <v>4137.93</v>
      </c>
      <c r="F2047" s="351">
        <v>2727.18</v>
      </c>
      <c r="G2047" s="351">
        <v>165.52</v>
      </c>
      <c r="H2047" s="351">
        <v>1245.23</v>
      </c>
      <c r="I2047" s="894" t="s">
        <v>9707</v>
      </c>
      <c r="J2047" s="894" t="s">
        <v>839</v>
      </c>
      <c r="K2047" s="894" t="s">
        <v>901</v>
      </c>
      <c r="L2047" s="894" t="s">
        <v>874</v>
      </c>
      <c r="M2047" s="894" t="s">
        <v>9708</v>
      </c>
      <c r="N2047" s="894" t="s">
        <v>9709</v>
      </c>
      <c r="O2047" s="894" t="s">
        <v>9710</v>
      </c>
      <c r="P2047" s="894" t="s">
        <v>9711</v>
      </c>
      <c r="Q2047" s="894" t="s">
        <v>9084</v>
      </c>
      <c r="R2047" s="894" t="s">
        <v>9712</v>
      </c>
      <c r="S2047" s="894" t="s">
        <v>779</v>
      </c>
      <c r="T2047" s="894" t="s">
        <v>780</v>
      </c>
      <c r="U2047" s="894" t="s">
        <v>781</v>
      </c>
      <c r="V2047" s="894" t="s">
        <v>9529</v>
      </c>
      <c r="W2047" s="894" t="s">
        <v>9707</v>
      </c>
      <c r="X2047" s="894" t="s">
        <v>6090</v>
      </c>
      <c r="AA2047" s="894" t="s">
        <v>904</v>
      </c>
    </row>
    <row r="2048" spans="1:27">
      <c r="A2048" s="894" t="s">
        <v>9713</v>
      </c>
      <c r="B2048" s="894" t="s">
        <v>9714</v>
      </c>
      <c r="C2048" s="894" t="s">
        <v>9715</v>
      </c>
      <c r="D2048" s="894" t="s">
        <v>6131</v>
      </c>
      <c r="E2048" s="351">
        <v>6034.48</v>
      </c>
      <c r="F2048" s="351">
        <v>4404.82</v>
      </c>
      <c r="G2048" s="351">
        <v>1629.66</v>
      </c>
      <c r="H2048" s="351">
        <v>0</v>
      </c>
      <c r="I2048" s="894" t="s">
        <v>9707</v>
      </c>
      <c r="J2048" s="894" t="s">
        <v>839</v>
      </c>
      <c r="K2048" s="894" t="s">
        <v>4946</v>
      </c>
      <c r="L2048" s="894" t="s">
        <v>958</v>
      </c>
      <c r="M2048" s="894" t="s">
        <v>9716</v>
      </c>
      <c r="N2048" s="894" t="s">
        <v>7237</v>
      </c>
      <c r="O2048" s="894" t="s">
        <v>9250</v>
      </c>
      <c r="P2048" s="894" t="s">
        <v>9251</v>
      </c>
      <c r="Q2048" s="894" t="s">
        <v>9252</v>
      </c>
      <c r="R2048" s="894" t="s">
        <v>9712</v>
      </c>
      <c r="S2048" s="894" t="s">
        <v>779</v>
      </c>
      <c r="T2048" s="894" t="s">
        <v>780</v>
      </c>
      <c r="U2048" s="894" t="s">
        <v>877</v>
      </c>
      <c r="V2048" s="894" t="s">
        <v>9529</v>
      </c>
      <c r="W2048" s="894" t="s">
        <v>9707</v>
      </c>
      <c r="X2048" s="894" t="s">
        <v>9717</v>
      </c>
      <c r="AA2048" s="894" t="s">
        <v>4948</v>
      </c>
    </row>
    <row r="2049" spans="1:27">
      <c r="A2049" s="894" t="s">
        <v>9718</v>
      </c>
      <c r="B2049" s="894" t="s">
        <v>9719</v>
      </c>
      <c r="C2049" s="894" t="s">
        <v>9720</v>
      </c>
      <c r="D2049" s="894" t="s">
        <v>6903</v>
      </c>
      <c r="E2049" s="351">
        <v>159482.76</v>
      </c>
      <c r="F2049" s="351">
        <v>116422.59</v>
      </c>
      <c r="G2049" s="351">
        <v>43060.17</v>
      </c>
      <c r="H2049" s="351">
        <v>0</v>
      </c>
      <c r="I2049" s="894" t="s">
        <v>9707</v>
      </c>
      <c r="J2049" s="894" t="s">
        <v>839</v>
      </c>
      <c r="K2049" s="894" t="s">
        <v>4946</v>
      </c>
      <c r="L2049" s="894" t="s">
        <v>958</v>
      </c>
      <c r="M2049" s="894" t="s">
        <v>9716</v>
      </c>
      <c r="N2049" s="894" t="s">
        <v>7237</v>
      </c>
      <c r="O2049" s="894" t="s">
        <v>9721</v>
      </c>
      <c r="P2049" s="894" t="s">
        <v>9722</v>
      </c>
      <c r="Q2049" s="894" t="s">
        <v>9723</v>
      </c>
      <c r="R2049" s="894" t="s">
        <v>9712</v>
      </c>
      <c r="S2049" s="894" t="s">
        <v>779</v>
      </c>
      <c r="T2049" s="894" t="s">
        <v>780</v>
      </c>
      <c r="U2049" s="894" t="s">
        <v>877</v>
      </c>
      <c r="V2049" s="894" t="s">
        <v>9529</v>
      </c>
      <c r="W2049" s="894" t="s">
        <v>9707</v>
      </c>
      <c r="X2049" s="894" t="s">
        <v>9717</v>
      </c>
      <c r="AA2049" s="894" t="s">
        <v>4948</v>
      </c>
    </row>
    <row r="2050" spans="1:27">
      <c r="A2050" s="894" t="s">
        <v>9724</v>
      </c>
      <c r="B2050" s="894" t="s">
        <v>9725</v>
      </c>
      <c r="C2050" s="894" t="s">
        <v>9720</v>
      </c>
      <c r="D2050" s="894" t="s">
        <v>6903</v>
      </c>
      <c r="E2050" s="351">
        <v>159482.76</v>
      </c>
      <c r="F2050" s="351">
        <v>116422.59</v>
      </c>
      <c r="G2050" s="351">
        <v>43060.17</v>
      </c>
      <c r="H2050" s="351">
        <v>0</v>
      </c>
      <c r="I2050" s="894" t="s">
        <v>9707</v>
      </c>
      <c r="J2050" s="894" t="s">
        <v>839</v>
      </c>
      <c r="K2050" s="894" t="s">
        <v>4946</v>
      </c>
      <c r="L2050" s="894" t="s">
        <v>958</v>
      </c>
      <c r="M2050" s="894" t="s">
        <v>9716</v>
      </c>
      <c r="N2050" s="894" t="s">
        <v>7237</v>
      </c>
      <c r="O2050" s="894" t="s">
        <v>9721</v>
      </c>
      <c r="P2050" s="894" t="s">
        <v>9722</v>
      </c>
      <c r="Q2050" s="894" t="s">
        <v>9723</v>
      </c>
      <c r="R2050" s="894" t="s">
        <v>9712</v>
      </c>
      <c r="S2050" s="894" t="s">
        <v>779</v>
      </c>
      <c r="T2050" s="894" t="s">
        <v>780</v>
      </c>
      <c r="U2050" s="894" t="s">
        <v>877</v>
      </c>
      <c r="V2050" s="894" t="s">
        <v>9529</v>
      </c>
      <c r="W2050" s="894" t="s">
        <v>9707</v>
      </c>
      <c r="X2050" s="894" t="s">
        <v>9717</v>
      </c>
      <c r="AA2050" s="894" t="s">
        <v>4948</v>
      </c>
    </row>
    <row r="2051" spans="1:27">
      <c r="A2051" s="894" t="s">
        <v>9726</v>
      </c>
      <c r="B2051" s="894" t="s">
        <v>9727</v>
      </c>
      <c r="C2051" s="894" t="s">
        <v>9728</v>
      </c>
      <c r="D2051" s="894" t="s">
        <v>6912</v>
      </c>
      <c r="E2051" s="351">
        <v>6896.55</v>
      </c>
      <c r="F2051" s="351">
        <v>5034.81</v>
      </c>
      <c r="G2051" s="351">
        <v>1861.74</v>
      </c>
      <c r="H2051" s="351">
        <v>0</v>
      </c>
      <c r="I2051" s="894" t="s">
        <v>9707</v>
      </c>
      <c r="J2051" s="894" t="s">
        <v>839</v>
      </c>
      <c r="K2051" s="894" t="s">
        <v>4946</v>
      </c>
      <c r="L2051" s="894" t="s">
        <v>958</v>
      </c>
      <c r="M2051" s="894" t="s">
        <v>9716</v>
      </c>
      <c r="N2051" s="894" t="s">
        <v>7237</v>
      </c>
      <c r="O2051" s="894" t="s">
        <v>9729</v>
      </c>
      <c r="P2051" s="894" t="s">
        <v>9730</v>
      </c>
      <c r="Q2051" s="894" t="s">
        <v>9731</v>
      </c>
      <c r="R2051" s="894" t="s">
        <v>9712</v>
      </c>
      <c r="S2051" s="894" t="s">
        <v>779</v>
      </c>
      <c r="T2051" s="894" t="s">
        <v>780</v>
      </c>
      <c r="U2051" s="894" t="s">
        <v>877</v>
      </c>
      <c r="V2051" s="894" t="s">
        <v>9529</v>
      </c>
      <c r="W2051" s="894" t="s">
        <v>9707</v>
      </c>
      <c r="X2051" s="894" t="s">
        <v>9717</v>
      </c>
      <c r="AA2051" s="894" t="s">
        <v>4948</v>
      </c>
    </row>
    <row r="2052" spans="1:27">
      <c r="A2052" s="894" t="s">
        <v>9732</v>
      </c>
      <c r="B2052" s="894" t="s">
        <v>9733</v>
      </c>
      <c r="C2052" s="894" t="s">
        <v>9728</v>
      </c>
      <c r="D2052" s="894" t="s">
        <v>6912</v>
      </c>
      <c r="E2052" s="351">
        <v>6896.55</v>
      </c>
      <c r="F2052" s="351">
        <v>5034.81</v>
      </c>
      <c r="G2052" s="351">
        <v>1861.74</v>
      </c>
      <c r="H2052" s="351">
        <v>0</v>
      </c>
      <c r="I2052" s="894" t="s">
        <v>9707</v>
      </c>
      <c r="J2052" s="894" t="s">
        <v>839</v>
      </c>
      <c r="K2052" s="894" t="s">
        <v>4946</v>
      </c>
      <c r="L2052" s="894" t="s">
        <v>958</v>
      </c>
      <c r="M2052" s="894" t="s">
        <v>9716</v>
      </c>
      <c r="N2052" s="894" t="s">
        <v>7237</v>
      </c>
      <c r="O2052" s="894" t="s">
        <v>9729</v>
      </c>
      <c r="P2052" s="894" t="s">
        <v>9730</v>
      </c>
      <c r="Q2052" s="894" t="s">
        <v>9731</v>
      </c>
      <c r="R2052" s="894" t="s">
        <v>9712</v>
      </c>
      <c r="S2052" s="894" t="s">
        <v>779</v>
      </c>
      <c r="T2052" s="894" t="s">
        <v>780</v>
      </c>
      <c r="U2052" s="894" t="s">
        <v>877</v>
      </c>
      <c r="V2052" s="894" t="s">
        <v>9529</v>
      </c>
      <c r="W2052" s="894" t="s">
        <v>9707</v>
      </c>
      <c r="X2052" s="894" t="s">
        <v>9717</v>
      </c>
      <c r="AA2052" s="894" t="s">
        <v>4948</v>
      </c>
    </row>
    <row r="2053" spans="1:27">
      <c r="A2053" s="894" t="s">
        <v>9734</v>
      </c>
      <c r="B2053" s="894" t="s">
        <v>9735</v>
      </c>
      <c r="C2053" s="894" t="s">
        <v>9736</v>
      </c>
      <c r="D2053" s="894" t="s">
        <v>6160</v>
      </c>
      <c r="E2053" s="351">
        <v>8620.69</v>
      </c>
      <c r="F2053" s="351">
        <v>6293.33</v>
      </c>
      <c r="G2053" s="351">
        <v>2327.36</v>
      </c>
      <c r="H2053" s="351">
        <v>0</v>
      </c>
      <c r="I2053" s="894" t="s">
        <v>9707</v>
      </c>
      <c r="J2053" s="894" t="s">
        <v>839</v>
      </c>
      <c r="K2053" s="894" t="s">
        <v>4946</v>
      </c>
      <c r="L2053" s="894" t="s">
        <v>958</v>
      </c>
      <c r="M2053" s="894" t="s">
        <v>9716</v>
      </c>
      <c r="N2053" s="894" t="s">
        <v>7237</v>
      </c>
      <c r="O2053" s="894" t="s">
        <v>9342</v>
      </c>
      <c r="P2053" s="894" t="s">
        <v>9343</v>
      </c>
      <c r="Q2053" s="894" t="s">
        <v>9344</v>
      </c>
      <c r="R2053" s="894" t="s">
        <v>9712</v>
      </c>
      <c r="S2053" s="894" t="s">
        <v>779</v>
      </c>
      <c r="T2053" s="894" t="s">
        <v>780</v>
      </c>
      <c r="U2053" s="894" t="s">
        <v>877</v>
      </c>
      <c r="V2053" s="894" t="s">
        <v>9529</v>
      </c>
      <c r="W2053" s="894" t="s">
        <v>9707</v>
      </c>
      <c r="X2053" s="894" t="s">
        <v>9717</v>
      </c>
      <c r="AA2053" s="894" t="s">
        <v>4948</v>
      </c>
    </row>
    <row r="2054" spans="1:27">
      <c r="A2054" s="894" t="s">
        <v>9737</v>
      </c>
      <c r="B2054" s="894" t="s">
        <v>9738</v>
      </c>
      <c r="C2054" s="894" t="s">
        <v>9736</v>
      </c>
      <c r="D2054" s="894" t="s">
        <v>6160</v>
      </c>
      <c r="E2054" s="351">
        <v>8620.69</v>
      </c>
      <c r="F2054" s="351">
        <v>6293.33</v>
      </c>
      <c r="G2054" s="351">
        <v>2327.36</v>
      </c>
      <c r="H2054" s="351">
        <v>0</v>
      </c>
      <c r="I2054" s="894" t="s">
        <v>9707</v>
      </c>
      <c r="J2054" s="894" t="s">
        <v>839</v>
      </c>
      <c r="K2054" s="894" t="s">
        <v>4946</v>
      </c>
      <c r="L2054" s="894" t="s">
        <v>958</v>
      </c>
      <c r="M2054" s="894" t="s">
        <v>9716</v>
      </c>
      <c r="N2054" s="894" t="s">
        <v>7237</v>
      </c>
      <c r="O2054" s="894" t="s">
        <v>9342</v>
      </c>
      <c r="P2054" s="894" t="s">
        <v>9343</v>
      </c>
      <c r="Q2054" s="894" t="s">
        <v>9344</v>
      </c>
      <c r="R2054" s="894" t="s">
        <v>9712</v>
      </c>
      <c r="S2054" s="894" t="s">
        <v>779</v>
      </c>
      <c r="T2054" s="894" t="s">
        <v>780</v>
      </c>
      <c r="U2054" s="894" t="s">
        <v>877</v>
      </c>
      <c r="V2054" s="894" t="s">
        <v>9529</v>
      </c>
      <c r="W2054" s="894" t="s">
        <v>9707</v>
      </c>
      <c r="X2054" s="894" t="s">
        <v>9717</v>
      </c>
      <c r="AA2054" s="894" t="s">
        <v>4948</v>
      </c>
    </row>
    <row r="2055" spans="1:27">
      <c r="A2055" s="894" t="s">
        <v>9739</v>
      </c>
      <c r="B2055" s="894" t="s">
        <v>9740</v>
      </c>
      <c r="C2055" s="894" t="s">
        <v>9741</v>
      </c>
      <c r="D2055" s="894" t="s">
        <v>6921</v>
      </c>
      <c r="E2055" s="351">
        <v>5603.45</v>
      </c>
      <c r="F2055" s="351">
        <v>4090.19</v>
      </c>
      <c r="G2055" s="351">
        <v>1513.26</v>
      </c>
      <c r="H2055" s="351">
        <v>0</v>
      </c>
      <c r="I2055" s="894" t="s">
        <v>9707</v>
      </c>
      <c r="J2055" s="894" t="s">
        <v>839</v>
      </c>
      <c r="K2055" s="894" t="s">
        <v>4946</v>
      </c>
      <c r="L2055" s="894" t="s">
        <v>958</v>
      </c>
      <c r="M2055" s="894" t="s">
        <v>9716</v>
      </c>
      <c r="N2055" s="894" t="s">
        <v>7237</v>
      </c>
      <c r="O2055" s="894" t="s">
        <v>9742</v>
      </c>
      <c r="P2055" s="894" t="s">
        <v>9743</v>
      </c>
      <c r="Q2055" s="894" t="s">
        <v>9194</v>
      </c>
      <c r="R2055" s="894" t="s">
        <v>9712</v>
      </c>
      <c r="S2055" s="894" t="s">
        <v>779</v>
      </c>
      <c r="T2055" s="894" t="s">
        <v>780</v>
      </c>
      <c r="U2055" s="894" t="s">
        <v>877</v>
      </c>
      <c r="V2055" s="894" t="s">
        <v>9529</v>
      </c>
      <c r="W2055" s="894" t="s">
        <v>9707</v>
      </c>
      <c r="X2055" s="894" t="s">
        <v>9717</v>
      </c>
      <c r="AA2055" s="894" t="s">
        <v>4948</v>
      </c>
    </row>
    <row r="2056" spans="1:27">
      <c r="A2056" s="894" t="s">
        <v>9744</v>
      </c>
      <c r="B2056" s="894" t="s">
        <v>9745</v>
      </c>
      <c r="C2056" s="894" t="s">
        <v>9741</v>
      </c>
      <c r="D2056" s="894" t="s">
        <v>6921</v>
      </c>
      <c r="E2056" s="351">
        <v>5603.45</v>
      </c>
      <c r="F2056" s="351">
        <v>4090.19</v>
      </c>
      <c r="G2056" s="351">
        <v>1513.26</v>
      </c>
      <c r="H2056" s="351">
        <v>0</v>
      </c>
      <c r="I2056" s="894" t="s">
        <v>9707</v>
      </c>
      <c r="J2056" s="894" t="s">
        <v>839</v>
      </c>
      <c r="K2056" s="894" t="s">
        <v>4946</v>
      </c>
      <c r="L2056" s="894" t="s">
        <v>958</v>
      </c>
      <c r="M2056" s="894" t="s">
        <v>9716</v>
      </c>
      <c r="N2056" s="894" t="s">
        <v>7237</v>
      </c>
      <c r="O2056" s="894" t="s">
        <v>9742</v>
      </c>
      <c r="P2056" s="894" t="s">
        <v>9743</v>
      </c>
      <c r="Q2056" s="894" t="s">
        <v>9194</v>
      </c>
      <c r="R2056" s="894" t="s">
        <v>9712</v>
      </c>
      <c r="S2056" s="894" t="s">
        <v>779</v>
      </c>
      <c r="T2056" s="894" t="s">
        <v>780</v>
      </c>
      <c r="U2056" s="894" t="s">
        <v>877</v>
      </c>
      <c r="V2056" s="894" t="s">
        <v>9529</v>
      </c>
      <c r="W2056" s="894" t="s">
        <v>9707</v>
      </c>
      <c r="X2056" s="894" t="s">
        <v>9717</v>
      </c>
      <c r="AA2056" s="894" t="s">
        <v>4948</v>
      </c>
    </row>
    <row r="2057" spans="1:27">
      <c r="A2057" s="894" t="s">
        <v>9746</v>
      </c>
      <c r="B2057" s="894" t="s">
        <v>9747</v>
      </c>
      <c r="C2057" s="894" t="s">
        <v>9748</v>
      </c>
      <c r="E2057" s="351">
        <v>38793.1</v>
      </c>
      <c r="F2057" s="351">
        <v>28318.89</v>
      </c>
      <c r="G2057" s="351">
        <v>10474.21</v>
      </c>
      <c r="H2057" s="351">
        <v>0</v>
      </c>
      <c r="I2057" s="894" t="s">
        <v>9707</v>
      </c>
      <c r="J2057" s="894" t="s">
        <v>839</v>
      </c>
      <c r="K2057" s="894" t="s">
        <v>4946</v>
      </c>
      <c r="L2057" s="894" t="s">
        <v>958</v>
      </c>
      <c r="M2057" s="894" t="s">
        <v>9716</v>
      </c>
      <c r="N2057" s="894" t="s">
        <v>7237</v>
      </c>
      <c r="O2057" s="894" t="s">
        <v>9749</v>
      </c>
      <c r="P2057" s="894" t="s">
        <v>9750</v>
      </c>
      <c r="Q2057" s="894" t="s">
        <v>9148</v>
      </c>
      <c r="R2057" s="894" t="s">
        <v>9712</v>
      </c>
      <c r="S2057" s="894" t="s">
        <v>779</v>
      </c>
      <c r="T2057" s="894" t="s">
        <v>780</v>
      </c>
      <c r="U2057" s="894" t="s">
        <v>877</v>
      </c>
      <c r="V2057" s="894" t="s">
        <v>9529</v>
      </c>
      <c r="W2057" s="894" t="s">
        <v>9707</v>
      </c>
      <c r="X2057" s="894" t="s">
        <v>9717</v>
      </c>
      <c r="AA2057" s="894" t="s">
        <v>4948</v>
      </c>
    </row>
    <row r="2058" spans="1:27">
      <c r="A2058" s="894" t="s">
        <v>9751</v>
      </c>
      <c r="B2058" s="894" t="s">
        <v>9752</v>
      </c>
      <c r="C2058" s="894" t="s">
        <v>9748</v>
      </c>
      <c r="E2058" s="351">
        <v>38793.1</v>
      </c>
      <c r="F2058" s="351">
        <v>28318.89</v>
      </c>
      <c r="G2058" s="351">
        <v>10474.21</v>
      </c>
      <c r="H2058" s="351">
        <v>0</v>
      </c>
      <c r="I2058" s="894" t="s">
        <v>9707</v>
      </c>
      <c r="J2058" s="894" t="s">
        <v>839</v>
      </c>
      <c r="K2058" s="894" t="s">
        <v>4946</v>
      </c>
      <c r="L2058" s="894" t="s">
        <v>958</v>
      </c>
      <c r="M2058" s="894" t="s">
        <v>9716</v>
      </c>
      <c r="N2058" s="894" t="s">
        <v>7237</v>
      </c>
      <c r="O2058" s="894" t="s">
        <v>9749</v>
      </c>
      <c r="P2058" s="894" t="s">
        <v>9750</v>
      </c>
      <c r="Q2058" s="894" t="s">
        <v>9148</v>
      </c>
      <c r="R2058" s="894" t="s">
        <v>9712</v>
      </c>
      <c r="S2058" s="894" t="s">
        <v>779</v>
      </c>
      <c r="T2058" s="894" t="s">
        <v>780</v>
      </c>
      <c r="U2058" s="894" t="s">
        <v>877</v>
      </c>
      <c r="V2058" s="894" t="s">
        <v>9529</v>
      </c>
      <c r="W2058" s="894" t="s">
        <v>9707</v>
      </c>
      <c r="X2058" s="894" t="s">
        <v>9717</v>
      </c>
      <c r="AA2058" s="894" t="s">
        <v>4948</v>
      </c>
    </row>
    <row r="2059" spans="1:27">
      <c r="A2059" s="894" t="s">
        <v>9753</v>
      </c>
      <c r="B2059" s="894" t="s">
        <v>9754</v>
      </c>
      <c r="C2059" s="894" t="s">
        <v>9755</v>
      </c>
      <c r="E2059" s="351">
        <v>19396.55</v>
      </c>
      <c r="F2059" s="351">
        <v>14159.81</v>
      </c>
      <c r="G2059" s="351">
        <v>5236.74</v>
      </c>
      <c r="H2059" s="351">
        <v>0</v>
      </c>
      <c r="I2059" s="894" t="s">
        <v>9707</v>
      </c>
      <c r="J2059" s="894" t="s">
        <v>839</v>
      </c>
      <c r="K2059" s="894" t="s">
        <v>4946</v>
      </c>
      <c r="L2059" s="894" t="s">
        <v>958</v>
      </c>
      <c r="M2059" s="894" t="s">
        <v>9716</v>
      </c>
      <c r="N2059" s="894" t="s">
        <v>7237</v>
      </c>
      <c r="O2059" s="894" t="s">
        <v>9756</v>
      </c>
      <c r="P2059" s="894" t="s">
        <v>9757</v>
      </c>
      <c r="Q2059" s="894" t="s">
        <v>9758</v>
      </c>
      <c r="R2059" s="894" t="s">
        <v>9712</v>
      </c>
      <c r="S2059" s="894" t="s">
        <v>779</v>
      </c>
      <c r="T2059" s="894" t="s">
        <v>780</v>
      </c>
      <c r="U2059" s="894" t="s">
        <v>877</v>
      </c>
      <c r="V2059" s="894" t="s">
        <v>9529</v>
      </c>
      <c r="W2059" s="894" t="s">
        <v>9707</v>
      </c>
      <c r="X2059" s="894" t="s">
        <v>9717</v>
      </c>
      <c r="AA2059" s="894" t="s">
        <v>4948</v>
      </c>
    </row>
    <row r="2060" spans="1:27">
      <c r="A2060" s="894" t="s">
        <v>9759</v>
      </c>
      <c r="B2060" s="894" t="s">
        <v>9760</v>
      </c>
      <c r="C2060" s="894" t="s">
        <v>9755</v>
      </c>
      <c r="E2060" s="351">
        <v>19396.55</v>
      </c>
      <c r="F2060" s="351">
        <v>14159.81</v>
      </c>
      <c r="G2060" s="351">
        <v>5236.74</v>
      </c>
      <c r="H2060" s="351">
        <v>0</v>
      </c>
      <c r="I2060" s="894" t="s">
        <v>9707</v>
      </c>
      <c r="J2060" s="894" t="s">
        <v>839</v>
      </c>
      <c r="K2060" s="894" t="s">
        <v>4946</v>
      </c>
      <c r="L2060" s="894" t="s">
        <v>958</v>
      </c>
      <c r="M2060" s="894" t="s">
        <v>9716</v>
      </c>
      <c r="N2060" s="894" t="s">
        <v>7237</v>
      </c>
      <c r="O2060" s="894" t="s">
        <v>9756</v>
      </c>
      <c r="P2060" s="894" t="s">
        <v>9757</v>
      </c>
      <c r="Q2060" s="894" t="s">
        <v>9758</v>
      </c>
      <c r="R2060" s="894" t="s">
        <v>9712</v>
      </c>
      <c r="S2060" s="894" t="s">
        <v>779</v>
      </c>
      <c r="T2060" s="894" t="s">
        <v>780</v>
      </c>
      <c r="U2060" s="894" t="s">
        <v>877</v>
      </c>
      <c r="V2060" s="894" t="s">
        <v>9529</v>
      </c>
      <c r="W2060" s="894" t="s">
        <v>9707</v>
      </c>
      <c r="X2060" s="894" t="s">
        <v>9717</v>
      </c>
      <c r="AA2060" s="894" t="s">
        <v>4948</v>
      </c>
    </row>
    <row r="2061" spans="1:27">
      <c r="A2061" s="894" t="s">
        <v>9761</v>
      </c>
      <c r="B2061" s="894" t="s">
        <v>9762</v>
      </c>
      <c r="C2061" s="894" t="s">
        <v>9763</v>
      </c>
      <c r="D2061" s="894" t="s">
        <v>6137</v>
      </c>
      <c r="E2061" s="351">
        <v>12931.03</v>
      </c>
      <c r="F2061" s="351">
        <v>9439.63</v>
      </c>
      <c r="G2061" s="351">
        <v>3491.4</v>
      </c>
      <c r="H2061" s="351">
        <v>0</v>
      </c>
      <c r="I2061" s="894" t="s">
        <v>9707</v>
      </c>
      <c r="J2061" s="894" t="s">
        <v>839</v>
      </c>
      <c r="K2061" s="894" t="s">
        <v>4946</v>
      </c>
      <c r="L2061" s="894" t="s">
        <v>958</v>
      </c>
      <c r="M2061" s="894" t="s">
        <v>9716</v>
      </c>
      <c r="N2061" s="894" t="s">
        <v>7237</v>
      </c>
      <c r="O2061" s="894" t="s">
        <v>9147</v>
      </c>
      <c r="P2061" s="894" t="s">
        <v>9148</v>
      </c>
      <c r="Q2061" s="894" t="s">
        <v>9149</v>
      </c>
      <c r="R2061" s="894" t="s">
        <v>9712</v>
      </c>
      <c r="S2061" s="894" t="s">
        <v>779</v>
      </c>
      <c r="T2061" s="894" t="s">
        <v>780</v>
      </c>
      <c r="U2061" s="894" t="s">
        <v>877</v>
      </c>
      <c r="V2061" s="894" t="s">
        <v>9529</v>
      </c>
      <c r="W2061" s="894" t="s">
        <v>9707</v>
      </c>
      <c r="X2061" s="894" t="s">
        <v>9717</v>
      </c>
      <c r="AA2061" s="894" t="s">
        <v>4948</v>
      </c>
    </row>
    <row r="2062" spans="1:27">
      <c r="A2062" s="894" t="s">
        <v>9764</v>
      </c>
      <c r="B2062" s="894" t="s">
        <v>9765</v>
      </c>
      <c r="C2062" s="894" t="s">
        <v>9766</v>
      </c>
      <c r="E2062" s="351">
        <v>43103.45</v>
      </c>
      <c r="F2062" s="351">
        <v>31465.19</v>
      </c>
      <c r="G2062" s="351">
        <v>11638.26</v>
      </c>
      <c r="H2062" s="351">
        <v>0</v>
      </c>
      <c r="I2062" s="894" t="s">
        <v>9707</v>
      </c>
      <c r="J2062" s="894" t="s">
        <v>839</v>
      </c>
      <c r="K2062" s="894" t="s">
        <v>4946</v>
      </c>
      <c r="L2062" s="894" t="s">
        <v>958</v>
      </c>
      <c r="M2062" s="894" t="s">
        <v>9716</v>
      </c>
      <c r="N2062" s="894" t="s">
        <v>7237</v>
      </c>
      <c r="O2062" s="894" t="s">
        <v>9130</v>
      </c>
      <c r="P2062" s="894" t="s">
        <v>9767</v>
      </c>
      <c r="Q2062" s="894" t="s">
        <v>9768</v>
      </c>
      <c r="R2062" s="894" t="s">
        <v>9712</v>
      </c>
      <c r="S2062" s="894" t="s">
        <v>779</v>
      </c>
      <c r="T2062" s="894" t="s">
        <v>780</v>
      </c>
      <c r="U2062" s="894" t="s">
        <v>877</v>
      </c>
      <c r="V2062" s="894" t="s">
        <v>9529</v>
      </c>
      <c r="W2062" s="894" t="s">
        <v>9707</v>
      </c>
      <c r="X2062" s="894" t="s">
        <v>9717</v>
      </c>
      <c r="AA2062" s="894" t="s">
        <v>4948</v>
      </c>
    </row>
    <row r="2063" spans="1:27">
      <c r="A2063" s="894" t="s">
        <v>9769</v>
      </c>
      <c r="B2063" s="894" t="s">
        <v>9770</v>
      </c>
      <c r="C2063" s="894" t="s">
        <v>9771</v>
      </c>
      <c r="E2063" s="351">
        <v>43103.45</v>
      </c>
      <c r="F2063" s="351">
        <v>31465.19</v>
      </c>
      <c r="G2063" s="351">
        <v>11638.26</v>
      </c>
      <c r="H2063" s="351">
        <v>0</v>
      </c>
      <c r="I2063" s="894" t="s">
        <v>9772</v>
      </c>
      <c r="J2063" s="894" t="s">
        <v>839</v>
      </c>
      <c r="K2063" s="894" t="s">
        <v>4946</v>
      </c>
      <c r="L2063" s="894" t="s">
        <v>958</v>
      </c>
      <c r="M2063" s="894" t="s">
        <v>9716</v>
      </c>
      <c r="N2063" s="894" t="s">
        <v>7237</v>
      </c>
      <c r="O2063" s="894" t="s">
        <v>9130</v>
      </c>
      <c r="P2063" s="894" t="s">
        <v>9767</v>
      </c>
      <c r="Q2063" s="894" t="s">
        <v>9768</v>
      </c>
      <c r="R2063" s="894" t="s">
        <v>9712</v>
      </c>
      <c r="S2063" s="894" t="s">
        <v>779</v>
      </c>
      <c r="T2063" s="894" t="s">
        <v>780</v>
      </c>
      <c r="U2063" s="894" t="s">
        <v>877</v>
      </c>
      <c r="V2063" s="894" t="s">
        <v>9529</v>
      </c>
      <c r="W2063" s="894" t="s">
        <v>9772</v>
      </c>
      <c r="X2063" s="894" t="s">
        <v>9717</v>
      </c>
      <c r="AA2063" s="894" t="s">
        <v>4948</v>
      </c>
    </row>
    <row r="2064" spans="1:27">
      <c r="A2064" s="894" t="s">
        <v>9773</v>
      </c>
      <c r="B2064" s="894" t="s">
        <v>9774</v>
      </c>
      <c r="C2064" s="894" t="s">
        <v>9720</v>
      </c>
      <c r="D2064" s="894" t="s">
        <v>6903</v>
      </c>
      <c r="E2064" s="351">
        <v>159482.76</v>
      </c>
      <c r="F2064" s="351">
        <v>116422.59</v>
      </c>
      <c r="G2064" s="351">
        <v>43060.17</v>
      </c>
      <c r="H2064" s="351">
        <v>0</v>
      </c>
      <c r="I2064" s="894" t="s">
        <v>9772</v>
      </c>
      <c r="J2064" s="894" t="s">
        <v>839</v>
      </c>
      <c r="K2064" s="894" t="s">
        <v>4946</v>
      </c>
      <c r="L2064" s="894" t="s">
        <v>958</v>
      </c>
      <c r="M2064" s="894" t="s">
        <v>9716</v>
      </c>
      <c r="N2064" s="894" t="s">
        <v>7237</v>
      </c>
      <c r="O2064" s="894" t="s">
        <v>9721</v>
      </c>
      <c r="P2064" s="894" t="s">
        <v>9722</v>
      </c>
      <c r="Q2064" s="894" t="s">
        <v>9723</v>
      </c>
      <c r="R2064" s="894" t="s">
        <v>9712</v>
      </c>
      <c r="S2064" s="894" t="s">
        <v>779</v>
      </c>
      <c r="T2064" s="894" t="s">
        <v>780</v>
      </c>
      <c r="U2064" s="894" t="s">
        <v>877</v>
      </c>
      <c r="V2064" s="894" t="s">
        <v>9529</v>
      </c>
      <c r="W2064" s="894" t="s">
        <v>9772</v>
      </c>
      <c r="X2064" s="894" t="s">
        <v>9717</v>
      </c>
      <c r="AA2064" s="894" t="s">
        <v>4948</v>
      </c>
    </row>
    <row r="2065" spans="1:27">
      <c r="A2065" s="894" t="s">
        <v>9775</v>
      </c>
      <c r="B2065" s="894" t="s">
        <v>9776</v>
      </c>
      <c r="C2065" s="894" t="s">
        <v>9777</v>
      </c>
      <c r="D2065" s="894" t="s">
        <v>9778</v>
      </c>
      <c r="E2065" s="351">
        <v>15086.21</v>
      </c>
      <c r="F2065" s="351">
        <v>11012.78</v>
      </c>
      <c r="G2065" s="351">
        <v>4073.43</v>
      </c>
      <c r="H2065" s="351">
        <v>0</v>
      </c>
      <c r="I2065" s="894" t="s">
        <v>9772</v>
      </c>
      <c r="J2065" s="894" t="s">
        <v>839</v>
      </c>
      <c r="K2065" s="894" t="s">
        <v>4946</v>
      </c>
      <c r="L2065" s="894" t="s">
        <v>958</v>
      </c>
      <c r="M2065" s="894" t="s">
        <v>9716</v>
      </c>
      <c r="N2065" s="894" t="s">
        <v>7237</v>
      </c>
      <c r="O2065" s="894" t="s">
        <v>9670</v>
      </c>
      <c r="P2065" s="894" t="s">
        <v>9671</v>
      </c>
      <c r="Q2065" s="894" t="s">
        <v>9672</v>
      </c>
      <c r="R2065" s="894" t="s">
        <v>9712</v>
      </c>
      <c r="S2065" s="894" t="s">
        <v>779</v>
      </c>
      <c r="T2065" s="894" t="s">
        <v>780</v>
      </c>
      <c r="U2065" s="894" t="s">
        <v>877</v>
      </c>
      <c r="V2065" s="894" t="s">
        <v>9529</v>
      </c>
      <c r="W2065" s="894" t="s">
        <v>9772</v>
      </c>
      <c r="X2065" s="894" t="s">
        <v>9717</v>
      </c>
      <c r="AA2065" s="894" t="s">
        <v>4948</v>
      </c>
    </row>
    <row r="2066" spans="1:27">
      <c r="A2066" s="894" t="s">
        <v>9779</v>
      </c>
      <c r="B2066" s="894" t="s">
        <v>9780</v>
      </c>
      <c r="C2066" s="894" t="s">
        <v>9781</v>
      </c>
      <c r="D2066" s="894" t="s">
        <v>9782</v>
      </c>
      <c r="E2066" s="351">
        <v>16551.72</v>
      </c>
      <c r="F2066" s="351">
        <v>12082.96</v>
      </c>
      <c r="G2066" s="351">
        <v>4468.76</v>
      </c>
      <c r="H2066" s="351">
        <v>0</v>
      </c>
      <c r="I2066" s="894" t="s">
        <v>9772</v>
      </c>
      <c r="J2066" s="894" t="s">
        <v>839</v>
      </c>
      <c r="K2066" s="894" t="s">
        <v>4946</v>
      </c>
      <c r="L2066" s="894" t="s">
        <v>958</v>
      </c>
      <c r="M2066" s="894" t="s">
        <v>9716</v>
      </c>
      <c r="N2066" s="894" t="s">
        <v>7237</v>
      </c>
      <c r="O2066" s="894" t="s">
        <v>9084</v>
      </c>
      <c r="P2066" s="894" t="s">
        <v>9783</v>
      </c>
      <c r="Q2066" s="894" t="s">
        <v>9784</v>
      </c>
      <c r="R2066" s="894" t="s">
        <v>9712</v>
      </c>
      <c r="S2066" s="894" t="s">
        <v>779</v>
      </c>
      <c r="T2066" s="894" t="s">
        <v>780</v>
      </c>
      <c r="U2066" s="894" t="s">
        <v>877</v>
      </c>
      <c r="V2066" s="894" t="s">
        <v>9529</v>
      </c>
      <c r="W2066" s="894" t="s">
        <v>9772</v>
      </c>
      <c r="X2066" s="894" t="s">
        <v>9717</v>
      </c>
      <c r="AA2066" s="894" t="s">
        <v>4948</v>
      </c>
    </row>
    <row r="2067" spans="1:27">
      <c r="A2067" s="894" t="s">
        <v>9785</v>
      </c>
      <c r="B2067" s="894" t="s">
        <v>9786</v>
      </c>
      <c r="C2067" s="894" t="s">
        <v>9787</v>
      </c>
      <c r="D2067" s="894" t="s">
        <v>9788</v>
      </c>
      <c r="E2067" s="351">
        <v>17379.31</v>
      </c>
      <c r="F2067" s="351">
        <v>12686.67</v>
      </c>
      <c r="G2067" s="351">
        <v>4692.64</v>
      </c>
      <c r="H2067" s="351">
        <v>0</v>
      </c>
      <c r="I2067" s="894" t="s">
        <v>9772</v>
      </c>
      <c r="J2067" s="894" t="s">
        <v>839</v>
      </c>
      <c r="K2067" s="894" t="s">
        <v>4946</v>
      </c>
      <c r="L2067" s="894" t="s">
        <v>958</v>
      </c>
      <c r="M2067" s="894" t="s">
        <v>9716</v>
      </c>
      <c r="N2067" s="894" t="s">
        <v>7237</v>
      </c>
      <c r="O2067" s="894" t="s">
        <v>9789</v>
      </c>
      <c r="P2067" s="894" t="s">
        <v>9790</v>
      </c>
      <c r="Q2067" s="894" t="s">
        <v>9791</v>
      </c>
      <c r="R2067" s="894" t="s">
        <v>9712</v>
      </c>
      <c r="S2067" s="894" t="s">
        <v>779</v>
      </c>
      <c r="T2067" s="894" t="s">
        <v>780</v>
      </c>
      <c r="U2067" s="894" t="s">
        <v>877</v>
      </c>
      <c r="V2067" s="894" t="s">
        <v>9529</v>
      </c>
      <c r="W2067" s="894" t="s">
        <v>9772</v>
      </c>
      <c r="X2067" s="894" t="s">
        <v>9717</v>
      </c>
      <c r="AA2067" s="894" t="s">
        <v>4948</v>
      </c>
    </row>
    <row r="2068" spans="1:27">
      <c r="A2068" s="894" t="s">
        <v>9792</v>
      </c>
      <c r="B2068" s="894" t="s">
        <v>9793</v>
      </c>
      <c r="C2068" s="894" t="s">
        <v>9794</v>
      </c>
      <c r="E2068" s="351">
        <v>3620.69</v>
      </c>
      <c r="F2068" s="351">
        <v>2643.33</v>
      </c>
      <c r="G2068" s="351">
        <v>977.36</v>
      </c>
      <c r="H2068" s="351">
        <v>0</v>
      </c>
      <c r="I2068" s="894" t="s">
        <v>9772</v>
      </c>
      <c r="J2068" s="894" t="s">
        <v>839</v>
      </c>
      <c r="K2068" s="894" t="s">
        <v>4946</v>
      </c>
      <c r="L2068" s="894" t="s">
        <v>958</v>
      </c>
      <c r="M2068" s="894" t="s">
        <v>9716</v>
      </c>
      <c r="N2068" s="894" t="s">
        <v>7237</v>
      </c>
      <c r="O2068" s="894" t="s">
        <v>9025</v>
      </c>
      <c r="P2068" s="894" t="s">
        <v>9026</v>
      </c>
      <c r="Q2068" s="894" t="s">
        <v>9027</v>
      </c>
      <c r="R2068" s="894" t="s">
        <v>9712</v>
      </c>
      <c r="S2068" s="894" t="s">
        <v>779</v>
      </c>
      <c r="T2068" s="894" t="s">
        <v>780</v>
      </c>
      <c r="U2068" s="894" t="s">
        <v>877</v>
      </c>
      <c r="V2068" s="894" t="s">
        <v>9529</v>
      </c>
      <c r="W2068" s="894" t="s">
        <v>9772</v>
      </c>
      <c r="X2068" s="894" t="s">
        <v>9717</v>
      </c>
      <c r="AA2068" s="894" t="s">
        <v>4948</v>
      </c>
    </row>
    <row r="2069" spans="1:27">
      <c r="A2069" s="894" t="s">
        <v>9795</v>
      </c>
      <c r="B2069" s="894" t="s">
        <v>9796</v>
      </c>
      <c r="C2069" s="894" t="s">
        <v>9794</v>
      </c>
      <c r="E2069" s="351">
        <v>3620.69</v>
      </c>
      <c r="F2069" s="351">
        <v>2643.33</v>
      </c>
      <c r="G2069" s="351">
        <v>977.36</v>
      </c>
      <c r="H2069" s="351">
        <v>0</v>
      </c>
      <c r="I2069" s="894" t="s">
        <v>9772</v>
      </c>
      <c r="J2069" s="894" t="s">
        <v>839</v>
      </c>
      <c r="K2069" s="894" t="s">
        <v>4946</v>
      </c>
      <c r="L2069" s="894" t="s">
        <v>958</v>
      </c>
      <c r="M2069" s="894" t="s">
        <v>9716</v>
      </c>
      <c r="N2069" s="894" t="s">
        <v>7237</v>
      </c>
      <c r="O2069" s="894" t="s">
        <v>9025</v>
      </c>
      <c r="P2069" s="894" t="s">
        <v>9026</v>
      </c>
      <c r="Q2069" s="894" t="s">
        <v>9027</v>
      </c>
      <c r="R2069" s="894" t="s">
        <v>9712</v>
      </c>
      <c r="S2069" s="894" t="s">
        <v>779</v>
      </c>
      <c r="T2069" s="894" t="s">
        <v>780</v>
      </c>
      <c r="U2069" s="894" t="s">
        <v>877</v>
      </c>
      <c r="V2069" s="894" t="s">
        <v>9529</v>
      </c>
      <c r="W2069" s="894" t="s">
        <v>9772</v>
      </c>
      <c r="X2069" s="894" t="s">
        <v>9717</v>
      </c>
      <c r="AA2069" s="894" t="s">
        <v>4948</v>
      </c>
    </row>
    <row r="2070" spans="1:27">
      <c r="A2070" s="894" t="s">
        <v>9797</v>
      </c>
      <c r="B2070" s="894" t="s">
        <v>9798</v>
      </c>
      <c r="C2070" s="894" t="s">
        <v>9799</v>
      </c>
      <c r="D2070" s="894" t="s">
        <v>6675</v>
      </c>
      <c r="E2070" s="351">
        <v>2586.21</v>
      </c>
      <c r="F2070" s="351">
        <v>1887.78</v>
      </c>
      <c r="G2070" s="351">
        <v>698.43</v>
      </c>
      <c r="H2070" s="351">
        <v>0</v>
      </c>
      <c r="I2070" s="894" t="s">
        <v>9772</v>
      </c>
      <c r="J2070" s="894" t="s">
        <v>839</v>
      </c>
      <c r="K2070" s="894" t="s">
        <v>4946</v>
      </c>
      <c r="L2070" s="894" t="s">
        <v>958</v>
      </c>
      <c r="M2070" s="894" t="s">
        <v>9716</v>
      </c>
      <c r="N2070" s="894" t="s">
        <v>7237</v>
      </c>
      <c r="O2070" s="894" t="s">
        <v>9800</v>
      </c>
      <c r="P2070" s="894" t="s">
        <v>9801</v>
      </c>
      <c r="Q2070" s="894" t="s">
        <v>8980</v>
      </c>
      <c r="R2070" s="894" t="s">
        <v>9712</v>
      </c>
      <c r="S2070" s="894" t="s">
        <v>779</v>
      </c>
      <c r="T2070" s="894" t="s">
        <v>780</v>
      </c>
      <c r="U2070" s="894" t="s">
        <v>877</v>
      </c>
      <c r="V2070" s="894" t="s">
        <v>9529</v>
      </c>
      <c r="W2070" s="894" t="s">
        <v>9772</v>
      </c>
      <c r="X2070" s="894" t="s">
        <v>9717</v>
      </c>
      <c r="AA2070" s="894" t="s">
        <v>4948</v>
      </c>
    </row>
    <row r="2071" spans="1:27">
      <c r="A2071" s="894" t="s">
        <v>9802</v>
      </c>
      <c r="B2071" s="894" t="s">
        <v>9803</v>
      </c>
      <c r="C2071" s="894" t="s">
        <v>9799</v>
      </c>
      <c r="D2071" s="894" t="s">
        <v>6675</v>
      </c>
      <c r="E2071" s="351">
        <v>2586.21</v>
      </c>
      <c r="F2071" s="351">
        <v>1887.78</v>
      </c>
      <c r="G2071" s="351">
        <v>698.43</v>
      </c>
      <c r="H2071" s="351">
        <v>0</v>
      </c>
      <c r="I2071" s="894" t="s">
        <v>9772</v>
      </c>
      <c r="J2071" s="894" t="s">
        <v>839</v>
      </c>
      <c r="K2071" s="894" t="s">
        <v>4946</v>
      </c>
      <c r="L2071" s="894" t="s">
        <v>958</v>
      </c>
      <c r="M2071" s="894" t="s">
        <v>9716</v>
      </c>
      <c r="N2071" s="894" t="s">
        <v>7237</v>
      </c>
      <c r="O2071" s="894" t="s">
        <v>9800</v>
      </c>
      <c r="P2071" s="894" t="s">
        <v>9801</v>
      </c>
      <c r="Q2071" s="894" t="s">
        <v>8980</v>
      </c>
      <c r="R2071" s="894" t="s">
        <v>9712</v>
      </c>
      <c r="S2071" s="894" t="s">
        <v>779</v>
      </c>
      <c r="T2071" s="894" t="s">
        <v>780</v>
      </c>
      <c r="U2071" s="894" t="s">
        <v>877</v>
      </c>
      <c r="V2071" s="894" t="s">
        <v>9529</v>
      </c>
      <c r="W2071" s="894" t="s">
        <v>9772</v>
      </c>
      <c r="X2071" s="894" t="s">
        <v>9717</v>
      </c>
      <c r="AA2071" s="894" t="s">
        <v>4948</v>
      </c>
    </row>
    <row r="2072" spans="1:27">
      <c r="A2072" s="894" t="s">
        <v>9804</v>
      </c>
      <c r="B2072" s="894" t="s">
        <v>9805</v>
      </c>
      <c r="C2072" s="894" t="s">
        <v>9806</v>
      </c>
      <c r="D2072" s="894" t="s">
        <v>9807</v>
      </c>
      <c r="E2072" s="351">
        <v>19396.55</v>
      </c>
      <c r="F2072" s="351">
        <v>14159.81</v>
      </c>
      <c r="G2072" s="351">
        <v>5236.74</v>
      </c>
      <c r="H2072" s="351">
        <v>0</v>
      </c>
      <c r="I2072" s="894" t="s">
        <v>9772</v>
      </c>
      <c r="J2072" s="894" t="s">
        <v>839</v>
      </c>
      <c r="K2072" s="894" t="s">
        <v>4946</v>
      </c>
      <c r="L2072" s="894" t="s">
        <v>958</v>
      </c>
      <c r="M2072" s="894" t="s">
        <v>9716</v>
      </c>
      <c r="N2072" s="894" t="s">
        <v>7237</v>
      </c>
      <c r="O2072" s="894" t="s">
        <v>9756</v>
      </c>
      <c r="P2072" s="894" t="s">
        <v>9757</v>
      </c>
      <c r="Q2072" s="894" t="s">
        <v>9758</v>
      </c>
      <c r="R2072" s="894" t="s">
        <v>9712</v>
      </c>
      <c r="S2072" s="894" t="s">
        <v>779</v>
      </c>
      <c r="T2072" s="894" t="s">
        <v>780</v>
      </c>
      <c r="U2072" s="894" t="s">
        <v>877</v>
      </c>
      <c r="V2072" s="894" t="s">
        <v>9529</v>
      </c>
      <c r="W2072" s="894" t="s">
        <v>9772</v>
      </c>
      <c r="X2072" s="894" t="s">
        <v>9717</v>
      </c>
      <c r="AA2072" s="894" t="s">
        <v>4948</v>
      </c>
    </row>
    <row r="2073" spans="1:27">
      <c r="A2073" s="894" t="s">
        <v>9808</v>
      </c>
      <c r="B2073" s="894" t="s">
        <v>9809</v>
      </c>
      <c r="C2073" s="894" t="s">
        <v>9810</v>
      </c>
      <c r="E2073" s="351">
        <v>31034.49</v>
      </c>
      <c r="F2073" s="351">
        <v>22654.82</v>
      </c>
      <c r="G2073" s="351">
        <v>8379.67</v>
      </c>
      <c r="H2073" s="351">
        <v>0</v>
      </c>
      <c r="I2073" s="894" t="s">
        <v>9772</v>
      </c>
      <c r="J2073" s="894" t="s">
        <v>839</v>
      </c>
      <c r="K2073" s="894" t="s">
        <v>4946</v>
      </c>
      <c r="L2073" s="894" t="s">
        <v>958</v>
      </c>
      <c r="M2073" s="894" t="s">
        <v>9716</v>
      </c>
      <c r="N2073" s="894" t="s">
        <v>7237</v>
      </c>
      <c r="O2073" s="894" t="s">
        <v>9811</v>
      </c>
      <c r="P2073" s="894" t="s">
        <v>9812</v>
      </c>
      <c r="Q2073" s="894" t="s">
        <v>9813</v>
      </c>
      <c r="R2073" s="894" t="s">
        <v>9712</v>
      </c>
      <c r="S2073" s="894" t="s">
        <v>779</v>
      </c>
      <c r="T2073" s="894" t="s">
        <v>780</v>
      </c>
      <c r="U2073" s="894" t="s">
        <v>877</v>
      </c>
      <c r="V2073" s="894" t="s">
        <v>9529</v>
      </c>
      <c r="W2073" s="894" t="s">
        <v>9772</v>
      </c>
      <c r="X2073" s="894" t="s">
        <v>9717</v>
      </c>
      <c r="AA2073" s="894" t="s">
        <v>4948</v>
      </c>
    </row>
    <row r="2074" spans="1:27">
      <c r="A2074" s="894" t="s">
        <v>9814</v>
      </c>
      <c r="B2074" s="894" t="s">
        <v>9815</v>
      </c>
      <c r="C2074" s="894" t="s">
        <v>9816</v>
      </c>
      <c r="D2074" s="894" t="s">
        <v>6101</v>
      </c>
      <c r="E2074" s="351">
        <v>190031.49</v>
      </c>
      <c r="F2074" s="351">
        <v>138998.08</v>
      </c>
      <c r="G2074" s="351">
        <v>51033.41</v>
      </c>
      <c r="H2074" s="351">
        <v>0</v>
      </c>
      <c r="I2074" s="894" t="s">
        <v>9772</v>
      </c>
      <c r="J2074" s="894" t="s">
        <v>839</v>
      </c>
      <c r="K2074" s="894" t="s">
        <v>4926</v>
      </c>
      <c r="L2074" s="894" t="s">
        <v>958</v>
      </c>
      <c r="M2074" s="894" t="s">
        <v>9817</v>
      </c>
      <c r="N2074" s="894" t="s">
        <v>7237</v>
      </c>
      <c r="O2074" s="894" t="s">
        <v>9818</v>
      </c>
      <c r="P2074" s="894" t="s">
        <v>9819</v>
      </c>
      <c r="Q2074" s="894" t="s">
        <v>9820</v>
      </c>
      <c r="R2074" s="894" t="s">
        <v>9712</v>
      </c>
      <c r="S2074" s="894" t="s">
        <v>779</v>
      </c>
      <c r="T2074" s="894" t="s">
        <v>780</v>
      </c>
      <c r="U2074" s="894" t="s">
        <v>877</v>
      </c>
      <c r="V2074" s="894" t="s">
        <v>9529</v>
      </c>
      <c r="W2074" s="894" t="s">
        <v>9772</v>
      </c>
      <c r="X2074" s="894" t="s">
        <v>9821</v>
      </c>
      <c r="AA2074" s="894" t="s">
        <v>4930</v>
      </c>
    </row>
    <row r="2075" spans="1:27">
      <c r="A2075" s="894" t="s">
        <v>9822</v>
      </c>
      <c r="B2075" s="894" t="s">
        <v>9823</v>
      </c>
      <c r="C2075" s="894" t="s">
        <v>9824</v>
      </c>
      <c r="D2075" s="894" t="s">
        <v>6111</v>
      </c>
      <c r="E2075" s="351">
        <v>4310.34</v>
      </c>
      <c r="F2075" s="351">
        <v>3146.3</v>
      </c>
      <c r="G2075" s="351">
        <v>1164.04</v>
      </c>
      <c r="H2075" s="351">
        <v>0</v>
      </c>
      <c r="I2075" s="894" t="s">
        <v>9772</v>
      </c>
      <c r="J2075" s="894" t="s">
        <v>839</v>
      </c>
      <c r="K2075" s="894" t="s">
        <v>4926</v>
      </c>
      <c r="L2075" s="894" t="s">
        <v>958</v>
      </c>
      <c r="M2075" s="894" t="s">
        <v>9817</v>
      </c>
      <c r="N2075" s="894" t="s">
        <v>7237</v>
      </c>
      <c r="O2075" s="894" t="s">
        <v>9825</v>
      </c>
      <c r="P2075" s="894" t="s">
        <v>9826</v>
      </c>
      <c r="Q2075" s="894" t="s">
        <v>9352</v>
      </c>
      <c r="R2075" s="894" t="s">
        <v>9712</v>
      </c>
      <c r="S2075" s="894" t="s">
        <v>779</v>
      </c>
      <c r="T2075" s="894" t="s">
        <v>780</v>
      </c>
      <c r="U2075" s="894" t="s">
        <v>877</v>
      </c>
      <c r="V2075" s="894" t="s">
        <v>9529</v>
      </c>
      <c r="W2075" s="894" t="s">
        <v>9772</v>
      </c>
      <c r="X2075" s="894" t="s">
        <v>9821</v>
      </c>
      <c r="AA2075" s="894" t="s">
        <v>4930</v>
      </c>
    </row>
    <row r="2076" spans="1:27">
      <c r="A2076" s="894" t="s">
        <v>9827</v>
      </c>
      <c r="B2076" s="894" t="s">
        <v>9828</v>
      </c>
      <c r="C2076" s="894" t="s">
        <v>9829</v>
      </c>
      <c r="D2076" s="894" t="s">
        <v>6117</v>
      </c>
      <c r="E2076" s="351">
        <v>8620.69</v>
      </c>
      <c r="F2076" s="351">
        <v>6293.33</v>
      </c>
      <c r="G2076" s="351">
        <v>2327.36</v>
      </c>
      <c r="H2076" s="351">
        <v>0</v>
      </c>
      <c r="I2076" s="894" t="s">
        <v>9772</v>
      </c>
      <c r="J2076" s="894" t="s">
        <v>839</v>
      </c>
      <c r="K2076" s="894" t="s">
        <v>4926</v>
      </c>
      <c r="L2076" s="894" t="s">
        <v>958</v>
      </c>
      <c r="M2076" s="894" t="s">
        <v>9817</v>
      </c>
      <c r="N2076" s="894" t="s">
        <v>7237</v>
      </c>
      <c r="O2076" s="894" t="s">
        <v>9342</v>
      </c>
      <c r="P2076" s="894" t="s">
        <v>9343</v>
      </c>
      <c r="Q2076" s="894" t="s">
        <v>9344</v>
      </c>
      <c r="R2076" s="894" t="s">
        <v>9712</v>
      </c>
      <c r="S2076" s="894" t="s">
        <v>779</v>
      </c>
      <c r="T2076" s="894" t="s">
        <v>780</v>
      </c>
      <c r="U2076" s="894" t="s">
        <v>877</v>
      </c>
      <c r="V2076" s="894" t="s">
        <v>9529</v>
      </c>
      <c r="W2076" s="894" t="s">
        <v>9772</v>
      </c>
      <c r="X2076" s="894" t="s">
        <v>9821</v>
      </c>
      <c r="AA2076" s="894" t="s">
        <v>4930</v>
      </c>
    </row>
    <row r="2077" spans="1:27">
      <c r="A2077" s="894" t="s">
        <v>9830</v>
      </c>
      <c r="B2077" s="894" t="s">
        <v>9831</v>
      </c>
      <c r="C2077" s="894" t="s">
        <v>9832</v>
      </c>
      <c r="D2077" s="894" t="s">
        <v>6121</v>
      </c>
      <c r="E2077" s="351">
        <v>21551.72</v>
      </c>
      <c r="F2077" s="351">
        <v>15732.96</v>
      </c>
      <c r="G2077" s="351">
        <v>5818.76</v>
      </c>
      <c r="H2077" s="351">
        <v>0</v>
      </c>
      <c r="I2077" s="894" t="s">
        <v>9772</v>
      </c>
      <c r="J2077" s="894" t="s">
        <v>839</v>
      </c>
      <c r="K2077" s="894" t="s">
        <v>4926</v>
      </c>
      <c r="L2077" s="894" t="s">
        <v>958</v>
      </c>
      <c r="M2077" s="894" t="s">
        <v>9817</v>
      </c>
      <c r="N2077" s="894" t="s">
        <v>7237</v>
      </c>
      <c r="O2077" s="894" t="s">
        <v>9833</v>
      </c>
      <c r="P2077" s="894" t="s">
        <v>9834</v>
      </c>
      <c r="Q2077" s="894" t="s">
        <v>9835</v>
      </c>
      <c r="R2077" s="894" t="s">
        <v>9712</v>
      </c>
      <c r="S2077" s="894" t="s">
        <v>779</v>
      </c>
      <c r="T2077" s="894" t="s">
        <v>780</v>
      </c>
      <c r="U2077" s="894" t="s">
        <v>877</v>
      </c>
      <c r="V2077" s="894" t="s">
        <v>9529</v>
      </c>
      <c r="W2077" s="894" t="s">
        <v>9772</v>
      </c>
      <c r="X2077" s="894" t="s">
        <v>9821</v>
      </c>
      <c r="AA2077" s="894" t="s">
        <v>4930</v>
      </c>
    </row>
    <row r="2078" spans="1:27">
      <c r="A2078" s="894" t="s">
        <v>9836</v>
      </c>
      <c r="B2078" s="894" t="s">
        <v>9837</v>
      </c>
      <c r="C2078" s="894" t="s">
        <v>9838</v>
      </c>
      <c r="D2078" s="894" t="s">
        <v>6131</v>
      </c>
      <c r="E2078" s="351">
        <v>6465.52</v>
      </c>
      <c r="F2078" s="351">
        <v>4720.18</v>
      </c>
      <c r="G2078" s="351">
        <v>1745.34</v>
      </c>
      <c r="H2078" s="351">
        <v>0</v>
      </c>
      <c r="I2078" s="894" t="s">
        <v>9772</v>
      </c>
      <c r="J2078" s="894" t="s">
        <v>839</v>
      </c>
      <c r="K2078" s="894" t="s">
        <v>4926</v>
      </c>
      <c r="L2078" s="894" t="s">
        <v>958</v>
      </c>
      <c r="M2078" s="894" t="s">
        <v>9817</v>
      </c>
      <c r="N2078" s="894" t="s">
        <v>7237</v>
      </c>
      <c r="O2078" s="894" t="s">
        <v>9664</v>
      </c>
      <c r="P2078" s="894" t="s">
        <v>9665</v>
      </c>
      <c r="Q2078" s="894" t="s">
        <v>9123</v>
      </c>
      <c r="R2078" s="894" t="s">
        <v>9712</v>
      </c>
      <c r="S2078" s="894" t="s">
        <v>779</v>
      </c>
      <c r="T2078" s="894" t="s">
        <v>780</v>
      </c>
      <c r="U2078" s="894" t="s">
        <v>877</v>
      </c>
      <c r="V2078" s="894" t="s">
        <v>9529</v>
      </c>
      <c r="W2078" s="894" t="s">
        <v>9772</v>
      </c>
      <c r="X2078" s="894" t="s">
        <v>9821</v>
      </c>
      <c r="AA2078" s="894" t="s">
        <v>4930</v>
      </c>
    </row>
    <row r="2079" spans="1:27">
      <c r="A2079" s="894" t="s">
        <v>9839</v>
      </c>
      <c r="B2079" s="894" t="s">
        <v>9840</v>
      </c>
      <c r="C2079" s="894" t="s">
        <v>9841</v>
      </c>
      <c r="D2079" s="894" t="s">
        <v>6912</v>
      </c>
      <c r="E2079" s="351">
        <v>6896.55</v>
      </c>
      <c r="F2079" s="351">
        <v>5034.81</v>
      </c>
      <c r="G2079" s="351">
        <v>1861.74</v>
      </c>
      <c r="H2079" s="351">
        <v>0</v>
      </c>
      <c r="I2079" s="894" t="s">
        <v>9772</v>
      </c>
      <c r="J2079" s="894" t="s">
        <v>839</v>
      </c>
      <c r="K2079" s="894" t="s">
        <v>4926</v>
      </c>
      <c r="L2079" s="894" t="s">
        <v>958</v>
      </c>
      <c r="M2079" s="894" t="s">
        <v>9817</v>
      </c>
      <c r="N2079" s="894" t="s">
        <v>7237</v>
      </c>
      <c r="O2079" s="894" t="s">
        <v>9729</v>
      </c>
      <c r="P2079" s="894" t="s">
        <v>9730</v>
      </c>
      <c r="Q2079" s="894" t="s">
        <v>9731</v>
      </c>
      <c r="R2079" s="894" t="s">
        <v>9712</v>
      </c>
      <c r="S2079" s="894" t="s">
        <v>779</v>
      </c>
      <c r="T2079" s="894" t="s">
        <v>780</v>
      </c>
      <c r="U2079" s="894" t="s">
        <v>877</v>
      </c>
      <c r="V2079" s="894" t="s">
        <v>9529</v>
      </c>
      <c r="W2079" s="894" t="s">
        <v>9772</v>
      </c>
      <c r="X2079" s="894" t="s">
        <v>9821</v>
      </c>
      <c r="AA2079" s="894" t="s">
        <v>4930</v>
      </c>
    </row>
    <row r="2080" spans="1:27">
      <c r="A2080" s="894" t="s">
        <v>9842</v>
      </c>
      <c r="B2080" s="894" t="s">
        <v>9843</v>
      </c>
      <c r="C2080" s="894" t="s">
        <v>9844</v>
      </c>
      <c r="D2080" s="894" t="s">
        <v>6160</v>
      </c>
      <c r="E2080" s="351">
        <v>8620.69</v>
      </c>
      <c r="F2080" s="351">
        <v>6293.33</v>
      </c>
      <c r="G2080" s="351">
        <v>2327.36</v>
      </c>
      <c r="H2080" s="351">
        <v>0</v>
      </c>
      <c r="I2080" s="894" t="s">
        <v>9772</v>
      </c>
      <c r="J2080" s="894" t="s">
        <v>839</v>
      </c>
      <c r="K2080" s="894" t="s">
        <v>4926</v>
      </c>
      <c r="L2080" s="894" t="s">
        <v>958</v>
      </c>
      <c r="M2080" s="894" t="s">
        <v>9817</v>
      </c>
      <c r="N2080" s="894" t="s">
        <v>7237</v>
      </c>
      <c r="O2080" s="894" t="s">
        <v>9342</v>
      </c>
      <c r="P2080" s="894" t="s">
        <v>9343</v>
      </c>
      <c r="Q2080" s="894" t="s">
        <v>9344</v>
      </c>
      <c r="R2080" s="894" t="s">
        <v>9712</v>
      </c>
      <c r="S2080" s="894" t="s">
        <v>779</v>
      </c>
      <c r="T2080" s="894" t="s">
        <v>780</v>
      </c>
      <c r="U2080" s="894" t="s">
        <v>877</v>
      </c>
      <c r="V2080" s="894" t="s">
        <v>9529</v>
      </c>
      <c r="W2080" s="894" t="s">
        <v>9772</v>
      </c>
      <c r="X2080" s="894" t="s">
        <v>9821</v>
      </c>
      <c r="AA2080" s="894" t="s">
        <v>4930</v>
      </c>
    </row>
    <row r="2081" spans="1:27">
      <c r="A2081" s="894" t="s">
        <v>9845</v>
      </c>
      <c r="B2081" s="894" t="s">
        <v>9846</v>
      </c>
      <c r="C2081" s="894" t="s">
        <v>9847</v>
      </c>
      <c r="D2081" s="894" t="s">
        <v>6921</v>
      </c>
      <c r="E2081" s="351">
        <v>5603.45</v>
      </c>
      <c r="F2081" s="351">
        <v>4090.19</v>
      </c>
      <c r="G2081" s="351">
        <v>1513.26</v>
      </c>
      <c r="H2081" s="351">
        <v>0</v>
      </c>
      <c r="I2081" s="894" t="s">
        <v>9772</v>
      </c>
      <c r="J2081" s="894" t="s">
        <v>839</v>
      </c>
      <c r="K2081" s="894" t="s">
        <v>4926</v>
      </c>
      <c r="L2081" s="894" t="s">
        <v>958</v>
      </c>
      <c r="M2081" s="894" t="s">
        <v>9817</v>
      </c>
      <c r="N2081" s="894" t="s">
        <v>7237</v>
      </c>
      <c r="O2081" s="894" t="s">
        <v>9742</v>
      </c>
      <c r="P2081" s="894" t="s">
        <v>9743</v>
      </c>
      <c r="Q2081" s="894" t="s">
        <v>9194</v>
      </c>
      <c r="R2081" s="894" t="s">
        <v>9712</v>
      </c>
      <c r="S2081" s="894" t="s">
        <v>779</v>
      </c>
      <c r="T2081" s="894" t="s">
        <v>780</v>
      </c>
      <c r="U2081" s="894" t="s">
        <v>877</v>
      </c>
      <c r="V2081" s="894" t="s">
        <v>9529</v>
      </c>
      <c r="W2081" s="894" t="s">
        <v>9772</v>
      </c>
      <c r="X2081" s="894" t="s">
        <v>9821</v>
      </c>
      <c r="AA2081" s="894" t="s">
        <v>4930</v>
      </c>
    </row>
    <row r="2082" spans="1:27">
      <c r="A2082" s="894" t="s">
        <v>9848</v>
      </c>
      <c r="B2082" s="894" t="s">
        <v>9849</v>
      </c>
      <c r="C2082" s="894" t="s">
        <v>9850</v>
      </c>
      <c r="E2082" s="351">
        <v>38793.1</v>
      </c>
      <c r="F2082" s="351">
        <v>28318.89</v>
      </c>
      <c r="G2082" s="351">
        <v>10474.21</v>
      </c>
      <c r="H2082" s="351">
        <v>0</v>
      </c>
      <c r="I2082" s="894" t="s">
        <v>9772</v>
      </c>
      <c r="J2082" s="894" t="s">
        <v>839</v>
      </c>
      <c r="K2082" s="894" t="s">
        <v>4926</v>
      </c>
      <c r="L2082" s="894" t="s">
        <v>958</v>
      </c>
      <c r="M2082" s="894" t="s">
        <v>9817</v>
      </c>
      <c r="N2082" s="894" t="s">
        <v>7237</v>
      </c>
      <c r="O2082" s="894" t="s">
        <v>9749</v>
      </c>
      <c r="P2082" s="894" t="s">
        <v>9750</v>
      </c>
      <c r="Q2082" s="894" t="s">
        <v>9148</v>
      </c>
      <c r="R2082" s="894" t="s">
        <v>9712</v>
      </c>
      <c r="S2082" s="894" t="s">
        <v>779</v>
      </c>
      <c r="T2082" s="894" t="s">
        <v>780</v>
      </c>
      <c r="U2082" s="894" t="s">
        <v>877</v>
      </c>
      <c r="V2082" s="894" t="s">
        <v>9529</v>
      </c>
      <c r="W2082" s="894" t="s">
        <v>9772</v>
      </c>
      <c r="X2082" s="894" t="s">
        <v>9821</v>
      </c>
      <c r="AA2082" s="894" t="s">
        <v>4930</v>
      </c>
    </row>
    <row r="2083" spans="1:27">
      <c r="A2083" s="894" t="s">
        <v>9851</v>
      </c>
      <c r="B2083" s="894" t="s">
        <v>9852</v>
      </c>
      <c r="C2083" s="894" t="s">
        <v>9853</v>
      </c>
      <c r="E2083" s="351">
        <v>19396.55</v>
      </c>
      <c r="F2083" s="351">
        <v>14159.81</v>
      </c>
      <c r="G2083" s="351">
        <v>5236.74</v>
      </c>
      <c r="H2083" s="351">
        <v>0</v>
      </c>
      <c r="I2083" s="894" t="s">
        <v>9772</v>
      </c>
      <c r="J2083" s="894" t="s">
        <v>839</v>
      </c>
      <c r="K2083" s="894" t="s">
        <v>4926</v>
      </c>
      <c r="L2083" s="894" t="s">
        <v>958</v>
      </c>
      <c r="M2083" s="894" t="s">
        <v>9817</v>
      </c>
      <c r="N2083" s="894" t="s">
        <v>7237</v>
      </c>
      <c r="O2083" s="894" t="s">
        <v>9756</v>
      </c>
      <c r="P2083" s="894" t="s">
        <v>9757</v>
      </c>
      <c r="Q2083" s="894" t="s">
        <v>9758</v>
      </c>
      <c r="R2083" s="894" t="s">
        <v>9712</v>
      </c>
      <c r="S2083" s="894" t="s">
        <v>779</v>
      </c>
      <c r="T2083" s="894" t="s">
        <v>780</v>
      </c>
      <c r="U2083" s="894" t="s">
        <v>877</v>
      </c>
      <c r="V2083" s="894" t="s">
        <v>9529</v>
      </c>
      <c r="W2083" s="894" t="s">
        <v>9772</v>
      </c>
      <c r="X2083" s="894" t="s">
        <v>9821</v>
      </c>
      <c r="AA2083" s="894" t="s">
        <v>4930</v>
      </c>
    </row>
    <row r="2084" spans="1:27">
      <c r="A2084" s="894" t="s">
        <v>9854</v>
      </c>
      <c r="B2084" s="894" t="s">
        <v>9855</v>
      </c>
      <c r="C2084" s="894" t="s">
        <v>9856</v>
      </c>
      <c r="E2084" s="351">
        <v>21551.72</v>
      </c>
      <c r="F2084" s="351">
        <v>15732.96</v>
      </c>
      <c r="G2084" s="351">
        <v>5818.76</v>
      </c>
      <c r="H2084" s="351">
        <v>0</v>
      </c>
      <c r="I2084" s="894" t="s">
        <v>9772</v>
      </c>
      <c r="J2084" s="894" t="s">
        <v>839</v>
      </c>
      <c r="K2084" s="894" t="s">
        <v>4926</v>
      </c>
      <c r="L2084" s="894" t="s">
        <v>958</v>
      </c>
      <c r="M2084" s="894" t="s">
        <v>9817</v>
      </c>
      <c r="N2084" s="894" t="s">
        <v>7237</v>
      </c>
      <c r="O2084" s="894" t="s">
        <v>9833</v>
      </c>
      <c r="P2084" s="894" t="s">
        <v>9834</v>
      </c>
      <c r="Q2084" s="894" t="s">
        <v>9835</v>
      </c>
      <c r="R2084" s="894" t="s">
        <v>9712</v>
      </c>
      <c r="S2084" s="894" t="s">
        <v>779</v>
      </c>
      <c r="T2084" s="894" t="s">
        <v>780</v>
      </c>
      <c r="U2084" s="894" t="s">
        <v>877</v>
      </c>
      <c r="V2084" s="894" t="s">
        <v>9529</v>
      </c>
      <c r="W2084" s="894" t="s">
        <v>9772</v>
      </c>
      <c r="X2084" s="894" t="s">
        <v>9821</v>
      </c>
      <c r="AA2084" s="894" t="s">
        <v>4930</v>
      </c>
    </row>
    <row r="2085" spans="1:27">
      <c r="A2085" s="894" t="s">
        <v>9857</v>
      </c>
      <c r="B2085" s="894" t="s">
        <v>9858</v>
      </c>
      <c r="C2085" s="894" t="s">
        <v>9859</v>
      </c>
      <c r="D2085" s="894" t="s">
        <v>6137</v>
      </c>
      <c r="E2085" s="351">
        <v>11637.93</v>
      </c>
      <c r="F2085" s="351">
        <v>8495.74</v>
      </c>
      <c r="G2085" s="351">
        <v>3142.19</v>
      </c>
      <c r="H2085" s="351">
        <v>0</v>
      </c>
      <c r="I2085" s="894" t="s">
        <v>9772</v>
      </c>
      <c r="J2085" s="894" t="s">
        <v>839</v>
      </c>
      <c r="K2085" s="894" t="s">
        <v>4926</v>
      </c>
      <c r="L2085" s="894" t="s">
        <v>958</v>
      </c>
      <c r="M2085" s="894" t="s">
        <v>9817</v>
      </c>
      <c r="N2085" s="894" t="s">
        <v>7237</v>
      </c>
      <c r="O2085" s="894" t="s">
        <v>9860</v>
      </c>
      <c r="P2085" s="894" t="s">
        <v>9861</v>
      </c>
      <c r="Q2085" s="894" t="s">
        <v>9862</v>
      </c>
      <c r="R2085" s="894" t="s">
        <v>9712</v>
      </c>
      <c r="S2085" s="894" t="s">
        <v>779</v>
      </c>
      <c r="T2085" s="894" t="s">
        <v>780</v>
      </c>
      <c r="U2085" s="894" t="s">
        <v>877</v>
      </c>
      <c r="V2085" s="894" t="s">
        <v>9529</v>
      </c>
      <c r="W2085" s="894" t="s">
        <v>9772</v>
      </c>
      <c r="X2085" s="894" t="s">
        <v>9821</v>
      </c>
      <c r="AA2085" s="894" t="s">
        <v>4930</v>
      </c>
    </row>
    <row r="2086" spans="1:27">
      <c r="A2086" s="894" t="s">
        <v>9863</v>
      </c>
      <c r="B2086" s="894" t="s">
        <v>9864</v>
      </c>
      <c r="C2086" s="894" t="s">
        <v>9859</v>
      </c>
      <c r="D2086" s="894" t="s">
        <v>6137</v>
      </c>
      <c r="E2086" s="351">
        <v>11637.93</v>
      </c>
      <c r="F2086" s="351">
        <v>8495.74</v>
      </c>
      <c r="G2086" s="351">
        <v>3142.19</v>
      </c>
      <c r="H2086" s="351">
        <v>0</v>
      </c>
      <c r="I2086" s="894" t="s">
        <v>9772</v>
      </c>
      <c r="J2086" s="894" t="s">
        <v>839</v>
      </c>
      <c r="K2086" s="894" t="s">
        <v>4926</v>
      </c>
      <c r="L2086" s="894" t="s">
        <v>958</v>
      </c>
      <c r="M2086" s="894" t="s">
        <v>9817</v>
      </c>
      <c r="N2086" s="894" t="s">
        <v>7237</v>
      </c>
      <c r="O2086" s="894" t="s">
        <v>9860</v>
      </c>
      <c r="P2086" s="894" t="s">
        <v>9861</v>
      </c>
      <c r="Q2086" s="894" t="s">
        <v>9862</v>
      </c>
      <c r="R2086" s="894" t="s">
        <v>9712</v>
      </c>
      <c r="S2086" s="894" t="s">
        <v>779</v>
      </c>
      <c r="T2086" s="894" t="s">
        <v>780</v>
      </c>
      <c r="U2086" s="894" t="s">
        <v>877</v>
      </c>
      <c r="V2086" s="894" t="s">
        <v>9529</v>
      </c>
      <c r="W2086" s="894" t="s">
        <v>9772</v>
      </c>
      <c r="X2086" s="894" t="s">
        <v>9821</v>
      </c>
      <c r="AA2086" s="894" t="s">
        <v>4930</v>
      </c>
    </row>
    <row r="2087" spans="1:27">
      <c r="A2087" s="894" t="s">
        <v>9865</v>
      </c>
      <c r="B2087" s="894" t="s">
        <v>9866</v>
      </c>
      <c r="C2087" s="894" t="s">
        <v>9867</v>
      </c>
      <c r="D2087" s="894" t="s">
        <v>6949</v>
      </c>
      <c r="E2087" s="351">
        <v>5603.45</v>
      </c>
      <c r="F2087" s="351">
        <v>4090.19</v>
      </c>
      <c r="G2087" s="351">
        <v>1513.26</v>
      </c>
      <c r="H2087" s="351">
        <v>0</v>
      </c>
      <c r="I2087" s="894" t="s">
        <v>9772</v>
      </c>
      <c r="J2087" s="894" t="s">
        <v>839</v>
      </c>
      <c r="K2087" s="894" t="s">
        <v>4926</v>
      </c>
      <c r="L2087" s="894" t="s">
        <v>958</v>
      </c>
      <c r="M2087" s="894" t="s">
        <v>9817</v>
      </c>
      <c r="N2087" s="894" t="s">
        <v>7237</v>
      </c>
      <c r="O2087" s="894" t="s">
        <v>9742</v>
      </c>
      <c r="P2087" s="894" t="s">
        <v>9743</v>
      </c>
      <c r="Q2087" s="894" t="s">
        <v>9194</v>
      </c>
      <c r="R2087" s="894" t="s">
        <v>9712</v>
      </c>
      <c r="S2087" s="894" t="s">
        <v>779</v>
      </c>
      <c r="T2087" s="894" t="s">
        <v>780</v>
      </c>
      <c r="U2087" s="894" t="s">
        <v>877</v>
      </c>
      <c r="V2087" s="894" t="s">
        <v>9529</v>
      </c>
      <c r="W2087" s="894" t="s">
        <v>9772</v>
      </c>
      <c r="X2087" s="894" t="s">
        <v>9821</v>
      </c>
      <c r="AA2087" s="894" t="s">
        <v>4930</v>
      </c>
    </row>
    <row r="2088" spans="1:27">
      <c r="A2088" s="894" t="s">
        <v>9868</v>
      </c>
      <c r="B2088" s="894" t="s">
        <v>9869</v>
      </c>
      <c r="C2088" s="894" t="s">
        <v>9870</v>
      </c>
      <c r="D2088" s="894" t="s">
        <v>6131</v>
      </c>
      <c r="E2088" s="351">
        <v>10775.86</v>
      </c>
      <c r="F2088" s="351">
        <v>7866.48</v>
      </c>
      <c r="G2088" s="351">
        <v>2909.38</v>
      </c>
      <c r="H2088" s="351">
        <v>0</v>
      </c>
      <c r="I2088" s="894" t="s">
        <v>9772</v>
      </c>
      <c r="J2088" s="894" t="s">
        <v>839</v>
      </c>
      <c r="K2088" s="894" t="s">
        <v>4926</v>
      </c>
      <c r="L2088" s="894" t="s">
        <v>958</v>
      </c>
      <c r="M2088" s="894" t="s">
        <v>9817</v>
      </c>
      <c r="N2088" s="894" t="s">
        <v>7237</v>
      </c>
      <c r="O2088" s="894" t="s">
        <v>9128</v>
      </c>
      <c r="P2088" s="894" t="s">
        <v>9129</v>
      </c>
      <c r="Q2088" s="894" t="s">
        <v>9130</v>
      </c>
      <c r="R2088" s="894" t="s">
        <v>9712</v>
      </c>
      <c r="S2088" s="894" t="s">
        <v>779</v>
      </c>
      <c r="T2088" s="894" t="s">
        <v>780</v>
      </c>
      <c r="U2088" s="894" t="s">
        <v>877</v>
      </c>
      <c r="V2088" s="894" t="s">
        <v>9529</v>
      </c>
      <c r="W2088" s="894" t="s">
        <v>9772</v>
      </c>
      <c r="X2088" s="894" t="s">
        <v>9821</v>
      </c>
      <c r="AA2088" s="894" t="s">
        <v>4930</v>
      </c>
    </row>
    <row r="2089" spans="1:27">
      <c r="A2089" s="894" t="s">
        <v>9871</v>
      </c>
      <c r="B2089" s="894" t="s">
        <v>9872</v>
      </c>
      <c r="C2089" s="894" t="s">
        <v>9873</v>
      </c>
      <c r="D2089" s="894" t="s">
        <v>6160</v>
      </c>
      <c r="E2089" s="351">
        <v>10775.86</v>
      </c>
      <c r="F2089" s="351">
        <v>7866.48</v>
      </c>
      <c r="G2089" s="351">
        <v>2909.38</v>
      </c>
      <c r="H2089" s="351">
        <v>0</v>
      </c>
      <c r="I2089" s="894" t="s">
        <v>9772</v>
      </c>
      <c r="J2089" s="894" t="s">
        <v>839</v>
      </c>
      <c r="K2089" s="894" t="s">
        <v>4926</v>
      </c>
      <c r="L2089" s="894" t="s">
        <v>958</v>
      </c>
      <c r="M2089" s="894" t="s">
        <v>9817</v>
      </c>
      <c r="N2089" s="894" t="s">
        <v>7237</v>
      </c>
      <c r="O2089" s="894" t="s">
        <v>9128</v>
      </c>
      <c r="P2089" s="894" t="s">
        <v>9129</v>
      </c>
      <c r="Q2089" s="894" t="s">
        <v>9130</v>
      </c>
      <c r="R2089" s="894" t="s">
        <v>9712</v>
      </c>
      <c r="S2089" s="894" t="s">
        <v>779</v>
      </c>
      <c r="T2089" s="894" t="s">
        <v>780</v>
      </c>
      <c r="U2089" s="894" t="s">
        <v>877</v>
      </c>
      <c r="V2089" s="894" t="s">
        <v>9529</v>
      </c>
      <c r="W2089" s="894" t="s">
        <v>9772</v>
      </c>
      <c r="X2089" s="894" t="s">
        <v>9821</v>
      </c>
      <c r="AA2089" s="894" t="s">
        <v>4930</v>
      </c>
    </row>
    <row r="2090" spans="1:27">
      <c r="A2090" s="894" t="s">
        <v>9874</v>
      </c>
      <c r="B2090" s="894" t="s">
        <v>9875</v>
      </c>
      <c r="C2090" s="894" t="s">
        <v>9876</v>
      </c>
      <c r="D2090" s="894" t="s">
        <v>6977</v>
      </c>
      <c r="E2090" s="351">
        <v>10344.83</v>
      </c>
      <c r="F2090" s="351">
        <v>7551.85</v>
      </c>
      <c r="G2090" s="351">
        <v>2792.98</v>
      </c>
      <c r="H2090" s="351">
        <v>0</v>
      </c>
      <c r="I2090" s="894" t="s">
        <v>9772</v>
      </c>
      <c r="J2090" s="894" t="s">
        <v>839</v>
      </c>
      <c r="K2090" s="894" t="s">
        <v>4926</v>
      </c>
      <c r="L2090" s="894" t="s">
        <v>958</v>
      </c>
      <c r="M2090" s="894" t="s">
        <v>9817</v>
      </c>
      <c r="N2090" s="894" t="s">
        <v>7237</v>
      </c>
      <c r="O2090" s="894" t="s">
        <v>8980</v>
      </c>
      <c r="P2090" s="894" t="s">
        <v>9305</v>
      </c>
      <c r="Q2090" s="894" t="s">
        <v>9306</v>
      </c>
      <c r="R2090" s="894" t="s">
        <v>9712</v>
      </c>
      <c r="S2090" s="894" t="s">
        <v>779</v>
      </c>
      <c r="T2090" s="894" t="s">
        <v>780</v>
      </c>
      <c r="U2090" s="894" t="s">
        <v>877</v>
      </c>
      <c r="V2090" s="894" t="s">
        <v>9529</v>
      </c>
      <c r="W2090" s="894" t="s">
        <v>9772</v>
      </c>
      <c r="X2090" s="894" t="s">
        <v>9821</v>
      </c>
      <c r="AA2090" s="894" t="s">
        <v>4930</v>
      </c>
    </row>
    <row r="2091" spans="1:27">
      <c r="A2091" s="894" t="s">
        <v>9877</v>
      </c>
      <c r="B2091" s="894" t="s">
        <v>9878</v>
      </c>
      <c r="C2091" s="894" t="s">
        <v>9879</v>
      </c>
      <c r="D2091" s="894" t="s">
        <v>6176</v>
      </c>
      <c r="E2091" s="351">
        <v>14655.17</v>
      </c>
      <c r="F2091" s="351">
        <v>10698.15</v>
      </c>
      <c r="G2091" s="351">
        <v>3957.02</v>
      </c>
      <c r="H2091" s="351">
        <v>0</v>
      </c>
      <c r="I2091" s="894" t="s">
        <v>9772</v>
      </c>
      <c r="J2091" s="894" t="s">
        <v>839</v>
      </c>
      <c r="K2091" s="894" t="s">
        <v>4926</v>
      </c>
      <c r="L2091" s="894" t="s">
        <v>958</v>
      </c>
      <c r="M2091" s="894" t="s">
        <v>9817</v>
      </c>
      <c r="N2091" s="894" t="s">
        <v>7237</v>
      </c>
      <c r="O2091" s="894" t="s">
        <v>9880</v>
      </c>
      <c r="P2091" s="894" t="s">
        <v>9881</v>
      </c>
      <c r="Q2091" s="894" t="s">
        <v>9882</v>
      </c>
      <c r="R2091" s="894" t="s">
        <v>9712</v>
      </c>
      <c r="S2091" s="894" t="s">
        <v>779</v>
      </c>
      <c r="T2091" s="894" t="s">
        <v>780</v>
      </c>
      <c r="U2091" s="894" t="s">
        <v>877</v>
      </c>
      <c r="V2091" s="894" t="s">
        <v>9529</v>
      </c>
      <c r="W2091" s="894" t="s">
        <v>9772</v>
      </c>
      <c r="X2091" s="894" t="s">
        <v>9821</v>
      </c>
      <c r="AA2091" s="894" t="s">
        <v>4930</v>
      </c>
    </row>
    <row r="2092" spans="1:27">
      <c r="A2092" s="894" t="s">
        <v>9883</v>
      </c>
      <c r="B2092" s="894" t="s">
        <v>9884</v>
      </c>
      <c r="C2092" s="894" t="s">
        <v>9885</v>
      </c>
      <c r="D2092" s="894" t="s">
        <v>6986</v>
      </c>
      <c r="E2092" s="351">
        <v>10344.83</v>
      </c>
      <c r="F2092" s="351">
        <v>7551.85</v>
      </c>
      <c r="G2092" s="351">
        <v>2792.98</v>
      </c>
      <c r="H2092" s="351">
        <v>0</v>
      </c>
      <c r="I2092" s="894" t="s">
        <v>9772</v>
      </c>
      <c r="J2092" s="894" t="s">
        <v>839</v>
      </c>
      <c r="K2092" s="894" t="s">
        <v>4926</v>
      </c>
      <c r="L2092" s="894" t="s">
        <v>958</v>
      </c>
      <c r="M2092" s="894" t="s">
        <v>9817</v>
      </c>
      <c r="N2092" s="894" t="s">
        <v>7237</v>
      </c>
      <c r="O2092" s="894" t="s">
        <v>8980</v>
      </c>
      <c r="P2092" s="894" t="s">
        <v>9305</v>
      </c>
      <c r="Q2092" s="894" t="s">
        <v>9306</v>
      </c>
      <c r="R2092" s="894" t="s">
        <v>9712</v>
      </c>
      <c r="S2092" s="894" t="s">
        <v>779</v>
      </c>
      <c r="T2092" s="894" t="s">
        <v>780</v>
      </c>
      <c r="U2092" s="894" t="s">
        <v>877</v>
      </c>
      <c r="V2092" s="894" t="s">
        <v>9529</v>
      </c>
      <c r="W2092" s="894" t="s">
        <v>9772</v>
      </c>
      <c r="X2092" s="894" t="s">
        <v>9821</v>
      </c>
      <c r="AA2092" s="894" t="s">
        <v>4930</v>
      </c>
    </row>
    <row r="2093" spans="1:27">
      <c r="A2093" s="894" t="s">
        <v>9886</v>
      </c>
      <c r="B2093" s="894" t="s">
        <v>9887</v>
      </c>
      <c r="C2093" s="894" t="s">
        <v>9888</v>
      </c>
      <c r="D2093" s="894" t="s">
        <v>6182</v>
      </c>
      <c r="E2093" s="351">
        <v>11206.9</v>
      </c>
      <c r="F2093" s="351">
        <v>8181.11</v>
      </c>
      <c r="G2093" s="351">
        <v>3025.79</v>
      </c>
      <c r="H2093" s="351">
        <v>0</v>
      </c>
      <c r="I2093" s="894" t="s">
        <v>9772</v>
      </c>
      <c r="J2093" s="894" t="s">
        <v>839</v>
      </c>
      <c r="K2093" s="894" t="s">
        <v>4926</v>
      </c>
      <c r="L2093" s="894" t="s">
        <v>958</v>
      </c>
      <c r="M2093" s="894" t="s">
        <v>9817</v>
      </c>
      <c r="N2093" s="894" t="s">
        <v>7237</v>
      </c>
      <c r="O2093" s="894" t="s">
        <v>8971</v>
      </c>
      <c r="P2093" s="894" t="s">
        <v>8972</v>
      </c>
      <c r="Q2093" s="894" t="s">
        <v>8973</v>
      </c>
      <c r="R2093" s="894" t="s">
        <v>9712</v>
      </c>
      <c r="S2093" s="894" t="s">
        <v>779</v>
      </c>
      <c r="T2093" s="894" t="s">
        <v>780</v>
      </c>
      <c r="U2093" s="894" t="s">
        <v>877</v>
      </c>
      <c r="V2093" s="894" t="s">
        <v>9529</v>
      </c>
      <c r="W2093" s="894" t="s">
        <v>9772</v>
      </c>
      <c r="X2093" s="894" t="s">
        <v>9821</v>
      </c>
      <c r="AA2093" s="894" t="s">
        <v>4930</v>
      </c>
    </row>
    <row r="2094" spans="1:27">
      <c r="A2094" s="894" t="s">
        <v>9889</v>
      </c>
      <c r="B2094" s="894" t="s">
        <v>9890</v>
      </c>
      <c r="C2094" s="894" t="s">
        <v>9891</v>
      </c>
      <c r="D2094" s="894" t="s">
        <v>6191</v>
      </c>
      <c r="E2094" s="351">
        <v>16810.35</v>
      </c>
      <c r="F2094" s="351">
        <v>12271.3</v>
      </c>
      <c r="G2094" s="351">
        <v>4539.05</v>
      </c>
      <c r="H2094" s="351">
        <v>0</v>
      </c>
      <c r="I2094" s="894" t="s">
        <v>9772</v>
      </c>
      <c r="J2094" s="894" t="s">
        <v>839</v>
      </c>
      <c r="K2094" s="894" t="s">
        <v>4926</v>
      </c>
      <c r="L2094" s="894" t="s">
        <v>958</v>
      </c>
      <c r="M2094" s="894" t="s">
        <v>9817</v>
      </c>
      <c r="N2094" s="894" t="s">
        <v>7237</v>
      </c>
      <c r="O2094" s="894" t="s">
        <v>9892</v>
      </c>
      <c r="P2094" s="894" t="s">
        <v>9893</v>
      </c>
      <c r="Q2094" s="894" t="s">
        <v>9894</v>
      </c>
      <c r="R2094" s="894" t="s">
        <v>9712</v>
      </c>
      <c r="S2094" s="894" t="s">
        <v>779</v>
      </c>
      <c r="T2094" s="894" t="s">
        <v>780</v>
      </c>
      <c r="U2094" s="894" t="s">
        <v>877</v>
      </c>
      <c r="V2094" s="894" t="s">
        <v>9529</v>
      </c>
      <c r="W2094" s="894" t="s">
        <v>9772</v>
      </c>
      <c r="X2094" s="894" t="s">
        <v>9821</v>
      </c>
      <c r="AA2094" s="894" t="s">
        <v>4930</v>
      </c>
    </row>
    <row r="2095" spans="1:27">
      <c r="A2095" s="894" t="s">
        <v>9895</v>
      </c>
      <c r="B2095" s="894" t="s">
        <v>9896</v>
      </c>
      <c r="C2095" s="894" t="s">
        <v>9891</v>
      </c>
      <c r="D2095" s="894" t="s">
        <v>6191</v>
      </c>
      <c r="E2095" s="351">
        <v>16810.35</v>
      </c>
      <c r="F2095" s="351">
        <v>12271.3</v>
      </c>
      <c r="G2095" s="351">
        <v>4539.05</v>
      </c>
      <c r="H2095" s="351">
        <v>0</v>
      </c>
      <c r="I2095" s="894" t="s">
        <v>9772</v>
      </c>
      <c r="J2095" s="894" t="s">
        <v>839</v>
      </c>
      <c r="K2095" s="894" t="s">
        <v>4926</v>
      </c>
      <c r="L2095" s="894" t="s">
        <v>958</v>
      </c>
      <c r="M2095" s="894" t="s">
        <v>9817</v>
      </c>
      <c r="N2095" s="894" t="s">
        <v>7237</v>
      </c>
      <c r="O2095" s="894" t="s">
        <v>9892</v>
      </c>
      <c r="P2095" s="894" t="s">
        <v>9893</v>
      </c>
      <c r="Q2095" s="894" t="s">
        <v>9894</v>
      </c>
      <c r="R2095" s="894" t="s">
        <v>9712</v>
      </c>
      <c r="S2095" s="894" t="s">
        <v>779</v>
      </c>
      <c r="T2095" s="894" t="s">
        <v>780</v>
      </c>
      <c r="U2095" s="894" t="s">
        <v>877</v>
      </c>
      <c r="V2095" s="894" t="s">
        <v>9529</v>
      </c>
      <c r="W2095" s="894" t="s">
        <v>9772</v>
      </c>
      <c r="X2095" s="894" t="s">
        <v>9821</v>
      </c>
      <c r="AA2095" s="894" t="s">
        <v>4930</v>
      </c>
    </row>
    <row r="2096" spans="1:27">
      <c r="A2096" s="894" t="s">
        <v>9897</v>
      </c>
      <c r="B2096" s="894" t="s">
        <v>9898</v>
      </c>
      <c r="C2096" s="894" t="s">
        <v>9899</v>
      </c>
      <c r="D2096" s="894" t="s">
        <v>6198</v>
      </c>
      <c r="E2096" s="351">
        <v>11206.9</v>
      </c>
      <c r="F2096" s="351">
        <v>8181.11</v>
      </c>
      <c r="G2096" s="351">
        <v>3025.79</v>
      </c>
      <c r="H2096" s="351">
        <v>0</v>
      </c>
      <c r="I2096" s="894" t="s">
        <v>9772</v>
      </c>
      <c r="J2096" s="894" t="s">
        <v>839</v>
      </c>
      <c r="K2096" s="894" t="s">
        <v>4926</v>
      </c>
      <c r="L2096" s="894" t="s">
        <v>958</v>
      </c>
      <c r="M2096" s="894" t="s">
        <v>9817</v>
      </c>
      <c r="N2096" s="894" t="s">
        <v>7237</v>
      </c>
      <c r="O2096" s="894" t="s">
        <v>8971</v>
      </c>
      <c r="P2096" s="894" t="s">
        <v>8972</v>
      </c>
      <c r="Q2096" s="894" t="s">
        <v>8973</v>
      </c>
      <c r="R2096" s="894" t="s">
        <v>9712</v>
      </c>
      <c r="S2096" s="894" t="s">
        <v>779</v>
      </c>
      <c r="T2096" s="894" t="s">
        <v>780</v>
      </c>
      <c r="U2096" s="894" t="s">
        <v>877</v>
      </c>
      <c r="V2096" s="894" t="s">
        <v>9529</v>
      </c>
      <c r="W2096" s="894" t="s">
        <v>9772</v>
      </c>
      <c r="X2096" s="894" t="s">
        <v>9821</v>
      </c>
      <c r="AA2096" s="894" t="s">
        <v>4930</v>
      </c>
    </row>
    <row r="2097" spans="1:27">
      <c r="A2097" s="894" t="s">
        <v>9900</v>
      </c>
      <c r="B2097" s="894" t="s">
        <v>9901</v>
      </c>
      <c r="C2097" s="894" t="s">
        <v>9899</v>
      </c>
      <c r="D2097" s="894" t="s">
        <v>6198</v>
      </c>
      <c r="E2097" s="351">
        <v>11206.9</v>
      </c>
      <c r="F2097" s="351">
        <v>8181.11</v>
      </c>
      <c r="G2097" s="351">
        <v>3025.79</v>
      </c>
      <c r="H2097" s="351">
        <v>0</v>
      </c>
      <c r="I2097" s="894" t="s">
        <v>9772</v>
      </c>
      <c r="J2097" s="894" t="s">
        <v>839</v>
      </c>
      <c r="K2097" s="894" t="s">
        <v>4926</v>
      </c>
      <c r="L2097" s="894" t="s">
        <v>958</v>
      </c>
      <c r="M2097" s="894" t="s">
        <v>9817</v>
      </c>
      <c r="N2097" s="894" t="s">
        <v>7237</v>
      </c>
      <c r="O2097" s="894" t="s">
        <v>8971</v>
      </c>
      <c r="P2097" s="894" t="s">
        <v>8972</v>
      </c>
      <c r="Q2097" s="894" t="s">
        <v>8973</v>
      </c>
      <c r="R2097" s="894" t="s">
        <v>9712</v>
      </c>
      <c r="S2097" s="894" t="s">
        <v>779</v>
      </c>
      <c r="T2097" s="894" t="s">
        <v>780</v>
      </c>
      <c r="U2097" s="894" t="s">
        <v>877</v>
      </c>
      <c r="V2097" s="894" t="s">
        <v>9529</v>
      </c>
      <c r="W2097" s="894" t="s">
        <v>9772</v>
      </c>
      <c r="X2097" s="894" t="s">
        <v>9821</v>
      </c>
      <c r="AA2097" s="894" t="s">
        <v>4930</v>
      </c>
    </row>
    <row r="2098" spans="1:27">
      <c r="A2098" s="894" t="s">
        <v>9902</v>
      </c>
      <c r="B2098" s="894" t="s">
        <v>9903</v>
      </c>
      <c r="C2098" s="894" t="s">
        <v>9904</v>
      </c>
      <c r="D2098" s="894" t="s">
        <v>6206</v>
      </c>
      <c r="E2098" s="351">
        <v>8189.64</v>
      </c>
      <c r="F2098" s="351">
        <v>5978.7</v>
      </c>
      <c r="G2098" s="351">
        <v>2210.94</v>
      </c>
      <c r="H2098" s="351">
        <v>0</v>
      </c>
      <c r="I2098" s="894" t="s">
        <v>9772</v>
      </c>
      <c r="J2098" s="894" t="s">
        <v>839</v>
      </c>
      <c r="K2098" s="894" t="s">
        <v>4926</v>
      </c>
      <c r="L2098" s="894" t="s">
        <v>958</v>
      </c>
      <c r="M2098" s="894" t="s">
        <v>9817</v>
      </c>
      <c r="N2098" s="894" t="s">
        <v>7237</v>
      </c>
      <c r="O2098" s="894" t="s">
        <v>9905</v>
      </c>
      <c r="P2098" s="894" t="s">
        <v>9906</v>
      </c>
      <c r="Q2098" s="894" t="s">
        <v>9907</v>
      </c>
      <c r="R2098" s="894" t="s">
        <v>9712</v>
      </c>
      <c r="S2098" s="894" t="s">
        <v>779</v>
      </c>
      <c r="T2098" s="894" t="s">
        <v>780</v>
      </c>
      <c r="U2098" s="894" t="s">
        <v>877</v>
      </c>
      <c r="V2098" s="894" t="s">
        <v>9529</v>
      </c>
      <c r="W2098" s="894" t="s">
        <v>9772</v>
      </c>
      <c r="X2098" s="894" t="s">
        <v>9821</v>
      </c>
      <c r="AA2098" s="894" t="s">
        <v>4930</v>
      </c>
    </row>
    <row r="2099" spans="1:27">
      <c r="A2099" s="894" t="s">
        <v>9908</v>
      </c>
      <c r="B2099" s="894" t="s">
        <v>9909</v>
      </c>
      <c r="C2099" s="894" t="s">
        <v>9904</v>
      </c>
      <c r="D2099" s="894" t="s">
        <v>6206</v>
      </c>
      <c r="E2099" s="351">
        <v>8189.64</v>
      </c>
      <c r="F2099" s="351">
        <v>5978.7</v>
      </c>
      <c r="G2099" s="351">
        <v>2210.94</v>
      </c>
      <c r="H2099" s="351">
        <v>0</v>
      </c>
      <c r="I2099" s="894" t="s">
        <v>9772</v>
      </c>
      <c r="J2099" s="894" t="s">
        <v>839</v>
      </c>
      <c r="K2099" s="894" t="s">
        <v>4926</v>
      </c>
      <c r="L2099" s="894" t="s">
        <v>958</v>
      </c>
      <c r="M2099" s="894" t="s">
        <v>9817</v>
      </c>
      <c r="N2099" s="894" t="s">
        <v>7237</v>
      </c>
      <c r="O2099" s="894" t="s">
        <v>9905</v>
      </c>
      <c r="P2099" s="894" t="s">
        <v>9906</v>
      </c>
      <c r="Q2099" s="894" t="s">
        <v>9907</v>
      </c>
      <c r="R2099" s="894" t="s">
        <v>9712</v>
      </c>
      <c r="S2099" s="894" t="s">
        <v>779</v>
      </c>
      <c r="T2099" s="894" t="s">
        <v>780</v>
      </c>
      <c r="U2099" s="894" t="s">
        <v>877</v>
      </c>
      <c r="V2099" s="894" t="s">
        <v>9529</v>
      </c>
      <c r="W2099" s="894" t="s">
        <v>9772</v>
      </c>
      <c r="X2099" s="894" t="s">
        <v>9821</v>
      </c>
      <c r="AA2099" s="894" t="s">
        <v>4930</v>
      </c>
    </row>
    <row r="2100" spans="1:27">
      <c r="A2100" s="894" t="s">
        <v>9910</v>
      </c>
      <c r="B2100" s="894" t="s">
        <v>9911</v>
      </c>
      <c r="C2100" s="894" t="s">
        <v>9912</v>
      </c>
      <c r="E2100" s="351">
        <v>43103.45</v>
      </c>
      <c r="F2100" s="351">
        <v>31465.19</v>
      </c>
      <c r="G2100" s="351">
        <v>11638.26</v>
      </c>
      <c r="H2100" s="351">
        <v>0</v>
      </c>
      <c r="I2100" s="894" t="s">
        <v>9772</v>
      </c>
      <c r="J2100" s="894" t="s">
        <v>839</v>
      </c>
      <c r="K2100" s="894" t="s">
        <v>4926</v>
      </c>
      <c r="L2100" s="894" t="s">
        <v>958</v>
      </c>
      <c r="M2100" s="894" t="s">
        <v>9817</v>
      </c>
      <c r="N2100" s="894" t="s">
        <v>7237</v>
      </c>
      <c r="O2100" s="894" t="s">
        <v>9130</v>
      </c>
      <c r="P2100" s="894" t="s">
        <v>9767</v>
      </c>
      <c r="Q2100" s="894" t="s">
        <v>9768</v>
      </c>
      <c r="R2100" s="894" t="s">
        <v>9712</v>
      </c>
      <c r="S2100" s="894" t="s">
        <v>779</v>
      </c>
      <c r="T2100" s="894" t="s">
        <v>780</v>
      </c>
      <c r="U2100" s="894" t="s">
        <v>877</v>
      </c>
      <c r="V2100" s="894" t="s">
        <v>9529</v>
      </c>
      <c r="W2100" s="894" t="s">
        <v>9772</v>
      </c>
      <c r="X2100" s="894" t="s">
        <v>9821</v>
      </c>
      <c r="AA2100" s="894" t="s">
        <v>4930</v>
      </c>
    </row>
    <row r="2101" spans="1:27">
      <c r="A2101" s="894" t="s">
        <v>9913</v>
      </c>
      <c r="B2101" s="894" t="s">
        <v>9914</v>
      </c>
      <c r="C2101" s="894" t="s">
        <v>9915</v>
      </c>
      <c r="D2101" s="894" t="s">
        <v>9916</v>
      </c>
      <c r="E2101" s="351">
        <v>118965.52</v>
      </c>
      <c r="F2101" s="351">
        <v>86845.18</v>
      </c>
      <c r="G2101" s="351">
        <v>32120.34</v>
      </c>
      <c r="H2101" s="351">
        <v>0</v>
      </c>
      <c r="I2101" s="894" t="s">
        <v>9772</v>
      </c>
      <c r="J2101" s="894" t="s">
        <v>839</v>
      </c>
      <c r="K2101" s="894" t="s">
        <v>4926</v>
      </c>
      <c r="L2101" s="894" t="s">
        <v>958</v>
      </c>
      <c r="M2101" s="894" t="s">
        <v>9817</v>
      </c>
      <c r="N2101" s="894" t="s">
        <v>7237</v>
      </c>
      <c r="O2101" s="894" t="s">
        <v>9917</v>
      </c>
      <c r="P2101" s="894" t="s">
        <v>9918</v>
      </c>
      <c r="Q2101" s="894" t="s">
        <v>9919</v>
      </c>
      <c r="R2101" s="894" t="s">
        <v>9712</v>
      </c>
      <c r="S2101" s="894" t="s">
        <v>779</v>
      </c>
      <c r="T2101" s="894" t="s">
        <v>780</v>
      </c>
      <c r="U2101" s="894" t="s">
        <v>877</v>
      </c>
      <c r="V2101" s="894" t="s">
        <v>9529</v>
      </c>
      <c r="W2101" s="894" t="s">
        <v>9772</v>
      </c>
      <c r="X2101" s="894" t="s">
        <v>9821</v>
      </c>
      <c r="AA2101" s="894" t="s">
        <v>4930</v>
      </c>
    </row>
    <row r="2102" spans="1:27">
      <c r="A2102" s="894" t="s">
        <v>9920</v>
      </c>
      <c r="B2102" s="894" t="s">
        <v>9921</v>
      </c>
      <c r="C2102" s="894" t="s">
        <v>9922</v>
      </c>
      <c r="D2102" s="894" t="s">
        <v>6675</v>
      </c>
      <c r="E2102" s="351">
        <v>2586.21</v>
      </c>
      <c r="F2102" s="351">
        <v>1887.78</v>
      </c>
      <c r="G2102" s="351">
        <v>698.43</v>
      </c>
      <c r="H2102" s="351">
        <v>0</v>
      </c>
      <c r="I2102" s="894" t="s">
        <v>9772</v>
      </c>
      <c r="J2102" s="894" t="s">
        <v>839</v>
      </c>
      <c r="K2102" s="894" t="s">
        <v>4926</v>
      </c>
      <c r="L2102" s="894" t="s">
        <v>958</v>
      </c>
      <c r="M2102" s="894" t="s">
        <v>9817</v>
      </c>
      <c r="N2102" s="894" t="s">
        <v>7237</v>
      </c>
      <c r="O2102" s="894" t="s">
        <v>9800</v>
      </c>
      <c r="P2102" s="894" t="s">
        <v>9801</v>
      </c>
      <c r="Q2102" s="894" t="s">
        <v>8980</v>
      </c>
      <c r="R2102" s="894" t="s">
        <v>9712</v>
      </c>
      <c r="S2102" s="894" t="s">
        <v>779</v>
      </c>
      <c r="T2102" s="894" t="s">
        <v>780</v>
      </c>
      <c r="U2102" s="894" t="s">
        <v>877</v>
      </c>
      <c r="V2102" s="894" t="s">
        <v>9529</v>
      </c>
      <c r="W2102" s="894" t="s">
        <v>9772</v>
      </c>
      <c r="X2102" s="894" t="s">
        <v>9821</v>
      </c>
      <c r="AA2102" s="894" t="s">
        <v>4930</v>
      </c>
    </row>
    <row r="2103" spans="1:27">
      <c r="A2103" s="894" t="s">
        <v>9923</v>
      </c>
      <c r="B2103" s="894" t="s">
        <v>9924</v>
      </c>
      <c r="C2103" s="894" t="s">
        <v>9922</v>
      </c>
      <c r="D2103" s="894" t="s">
        <v>6675</v>
      </c>
      <c r="E2103" s="351">
        <v>2586.21</v>
      </c>
      <c r="F2103" s="351">
        <v>1887.78</v>
      </c>
      <c r="G2103" s="351">
        <v>698.43</v>
      </c>
      <c r="H2103" s="351">
        <v>0</v>
      </c>
      <c r="I2103" s="894" t="s">
        <v>9772</v>
      </c>
      <c r="J2103" s="894" t="s">
        <v>839</v>
      </c>
      <c r="K2103" s="894" t="s">
        <v>4926</v>
      </c>
      <c r="L2103" s="894" t="s">
        <v>958</v>
      </c>
      <c r="M2103" s="894" t="s">
        <v>9817</v>
      </c>
      <c r="N2103" s="894" t="s">
        <v>7237</v>
      </c>
      <c r="O2103" s="894" t="s">
        <v>9800</v>
      </c>
      <c r="P2103" s="894" t="s">
        <v>9801</v>
      </c>
      <c r="Q2103" s="894" t="s">
        <v>8980</v>
      </c>
      <c r="R2103" s="894" t="s">
        <v>9712</v>
      </c>
      <c r="S2103" s="894" t="s">
        <v>779</v>
      </c>
      <c r="T2103" s="894" t="s">
        <v>780</v>
      </c>
      <c r="U2103" s="894" t="s">
        <v>877</v>
      </c>
      <c r="V2103" s="894" t="s">
        <v>9529</v>
      </c>
      <c r="W2103" s="894" t="s">
        <v>9772</v>
      </c>
      <c r="X2103" s="894" t="s">
        <v>9821</v>
      </c>
      <c r="AA2103" s="894" t="s">
        <v>4930</v>
      </c>
    </row>
    <row r="2104" spans="1:27">
      <c r="A2104" s="894" t="s">
        <v>9925</v>
      </c>
      <c r="B2104" s="894" t="s">
        <v>9926</v>
      </c>
      <c r="C2104" s="894" t="s">
        <v>9922</v>
      </c>
      <c r="D2104" s="894" t="s">
        <v>6675</v>
      </c>
      <c r="E2104" s="351">
        <v>2586.21</v>
      </c>
      <c r="F2104" s="351">
        <v>1887.78</v>
      </c>
      <c r="G2104" s="351">
        <v>698.43</v>
      </c>
      <c r="H2104" s="351">
        <v>0</v>
      </c>
      <c r="I2104" s="894" t="s">
        <v>9772</v>
      </c>
      <c r="J2104" s="894" t="s">
        <v>839</v>
      </c>
      <c r="K2104" s="894" t="s">
        <v>4926</v>
      </c>
      <c r="L2104" s="894" t="s">
        <v>958</v>
      </c>
      <c r="M2104" s="894" t="s">
        <v>9817</v>
      </c>
      <c r="N2104" s="894" t="s">
        <v>7237</v>
      </c>
      <c r="O2104" s="894" t="s">
        <v>9800</v>
      </c>
      <c r="P2104" s="894" t="s">
        <v>9801</v>
      </c>
      <c r="Q2104" s="894" t="s">
        <v>8980</v>
      </c>
      <c r="R2104" s="894" t="s">
        <v>9712</v>
      </c>
      <c r="S2104" s="894" t="s">
        <v>779</v>
      </c>
      <c r="T2104" s="894" t="s">
        <v>780</v>
      </c>
      <c r="U2104" s="894" t="s">
        <v>877</v>
      </c>
      <c r="V2104" s="894" t="s">
        <v>9529</v>
      </c>
      <c r="W2104" s="894" t="s">
        <v>9772</v>
      </c>
      <c r="X2104" s="894" t="s">
        <v>9821</v>
      </c>
      <c r="AA2104" s="894" t="s">
        <v>4930</v>
      </c>
    </row>
    <row r="2105" spans="1:27">
      <c r="A2105" s="894" t="s">
        <v>9927</v>
      </c>
      <c r="B2105" s="894" t="s">
        <v>9928</v>
      </c>
      <c r="C2105" s="894" t="s">
        <v>9922</v>
      </c>
      <c r="D2105" s="894" t="s">
        <v>6675</v>
      </c>
      <c r="E2105" s="351">
        <v>2586.21</v>
      </c>
      <c r="F2105" s="351">
        <v>1887.78</v>
      </c>
      <c r="G2105" s="351">
        <v>698.43</v>
      </c>
      <c r="H2105" s="351">
        <v>0</v>
      </c>
      <c r="I2105" s="894" t="s">
        <v>9772</v>
      </c>
      <c r="J2105" s="894" t="s">
        <v>839</v>
      </c>
      <c r="K2105" s="894" t="s">
        <v>4926</v>
      </c>
      <c r="L2105" s="894" t="s">
        <v>958</v>
      </c>
      <c r="M2105" s="894" t="s">
        <v>9817</v>
      </c>
      <c r="N2105" s="894" t="s">
        <v>7237</v>
      </c>
      <c r="O2105" s="894" t="s">
        <v>9800</v>
      </c>
      <c r="P2105" s="894" t="s">
        <v>9801</v>
      </c>
      <c r="Q2105" s="894" t="s">
        <v>8980</v>
      </c>
      <c r="R2105" s="894" t="s">
        <v>9712</v>
      </c>
      <c r="S2105" s="894" t="s">
        <v>779</v>
      </c>
      <c r="T2105" s="894" t="s">
        <v>780</v>
      </c>
      <c r="U2105" s="894" t="s">
        <v>877</v>
      </c>
      <c r="V2105" s="894" t="s">
        <v>9529</v>
      </c>
      <c r="W2105" s="894" t="s">
        <v>9772</v>
      </c>
      <c r="X2105" s="894" t="s">
        <v>9821</v>
      </c>
      <c r="AA2105" s="894" t="s">
        <v>4930</v>
      </c>
    </row>
    <row r="2106" spans="1:27">
      <c r="A2106" s="894" t="s">
        <v>9929</v>
      </c>
      <c r="B2106" s="894" t="s">
        <v>9930</v>
      </c>
      <c r="C2106" s="894" t="s">
        <v>9922</v>
      </c>
      <c r="D2106" s="894" t="s">
        <v>6675</v>
      </c>
      <c r="E2106" s="351">
        <v>2586.21</v>
      </c>
      <c r="F2106" s="351">
        <v>1887.78</v>
      </c>
      <c r="G2106" s="351">
        <v>698.43</v>
      </c>
      <c r="H2106" s="351">
        <v>0</v>
      </c>
      <c r="I2106" s="894" t="s">
        <v>9772</v>
      </c>
      <c r="J2106" s="894" t="s">
        <v>839</v>
      </c>
      <c r="K2106" s="894" t="s">
        <v>4926</v>
      </c>
      <c r="L2106" s="894" t="s">
        <v>958</v>
      </c>
      <c r="M2106" s="894" t="s">
        <v>9817</v>
      </c>
      <c r="N2106" s="894" t="s">
        <v>7237</v>
      </c>
      <c r="O2106" s="894" t="s">
        <v>9800</v>
      </c>
      <c r="P2106" s="894" t="s">
        <v>9801</v>
      </c>
      <c r="Q2106" s="894" t="s">
        <v>8980</v>
      </c>
      <c r="R2106" s="894" t="s">
        <v>9712</v>
      </c>
      <c r="S2106" s="894" t="s">
        <v>779</v>
      </c>
      <c r="T2106" s="894" t="s">
        <v>780</v>
      </c>
      <c r="U2106" s="894" t="s">
        <v>877</v>
      </c>
      <c r="V2106" s="894" t="s">
        <v>9529</v>
      </c>
      <c r="W2106" s="894" t="s">
        <v>9772</v>
      </c>
      <c r="X2106" s="894" t="s">
        <v>9821</v>
      </c>
      <c r="AA2106" s="894" t="s">
        <v>4930</v>
      </c>
    </row>
    <row r="2107" spans="1:27">
      <c r="A2107" s="894" t="s">
        <v>9931</v>
      </c>
      <c r="B2107" s="894" t="s">
        <v>9932</v>
      </c>
      <c r="C2107" s="894" t="s">
        <v>9933</v>
      </c>
      <c r="D2107" s="894" t="s">
        <v>9934</v>
      </c>
      <c r="E2107" s="351">
        <v>7068.97</v>
      </c>
      <c r="F2107" s="351">
        <v>5160.37</v>
      </c>
      <c r="G2107" s="351">
        <v>1908.6</v>
      </c>
      <c r="H2107" s="351">
        <v>0</v>
      </c>
      <c r="I2107" s="894" t="s">
        <v>9772</v>
      </c>
      <c r="J2107" s="894" t="s">
        <v>839</v>
      </c>
      <c r="K2107" s="894" t="s">
        <v>1091</v>
      </c>
      <c r="L2107" s="894" t="s">
        <v>874</v>
      </c>
      <c r="M2107" s="894" t="s">
        <v>8410</v>
      </c>
      <c r="N2107" s="894" t="s">
        <v>9935</v>
      </c>
      <c r="O2107" s="894" t="s">
        <v>9936</v>
      </c>
      <c r="P2107" s="894" t="s">
        <v>9937</v>
      </c>
      <c r="Q2107" s="894" t="s">
        <v>9938</v>
      </c>
      <c r="R2107" s="894" t="s">
        <v>9712</v>
      </c>
      <c r="S2107" s="894" t="s">
        <v>779</v>
      </c>
      <c r="T2107" s="894" t="s">
        <v>780</v>
      </c>
      <c r="U2107" s="894" t="s">
        <v>781</v>
      </c>
      <c r="V2107" s="894" t="s">
        <v>9529</v>
      </c>
      <c r="W2107" s="894" t="s">
        <v>9772</v>
      </c>
      <c r="X2107" s="894" t="s">
        <v>9939</v>
      </c>
      <c r="AA2107" s="894" t="s">
        <v>1093</v>
      </c>
    </row>
    <row r="2108" spans="1:27">
      <c r="A2108" s="894" t="s">
        <v>9940</v>
      </c>
      <c r="B2108" s="894" t="s">
        <v>9941</v>
      </c>
      <c r="C2108" s="894" t="s">
        <v>9933</v>
      </c>
      <c r="D2108" s="894" t="s">
        <v>9934</v>
      </c>
      <c r="E2108" s="351">
        <v>7068.97</v>
      </c>
      <c r="F2108" s="351">
        <v>5160.37</v>
      </c>
      <c r="G2108" s="351">
        <v>1908.6</v>
      </c>
      <c r="H2108" s="351">
        <v>0</v>
      </c>
      <c r="I2108" s="894" t="s">
        <v>9772</v>
      </c>
      <c r="J2108" s="894" t="s">
        <v>839</v>
      </c>
      <c r="K2108" s="894" t="s">
        <v>1091</v>
      </c>
      <c r="L2108" s="894" t="s">
        <v>874</v>
      </c>
      <c r="M2108" s="894" t="s">
        <v>8410</v>
      </c>
      <c r="N2108" s="894" t="s">
        <v>9935</v>
      </c>
      <c r="O2108" s="894" t="s">
        <v>9936</v>
      </c>
      <c r="P2108" s="894" t="s">
        <v>9937</v>
      </c>
      <c r="Q2108" s="894" t="s">
        <v>9938</v>
      </c>
      <c r="R2108" s="894" t="s">
        <v>9712</v>
      </c>
      <c r="S2108" s="894" t="s">
        <v>779</v>
      </c>
      <c r="T2108" s="894" t="s">
        <v>780</v>
      </c>
      <c r="U2108" s="894" t="s">
        <v>781</v>
      </c>
      <c r="V2108" s="894" t="s">
        <v>9529</v>
      </c>
      <c r="W2108" s="894" t="s">
        <v>9772</v>
      </c>
      <c r="X2108" s="894" t="s">
        <v>9939</v>
      </c>
      <c r="AA2108" s="894" t="s">
        <v>1093</v>
      </c>
    </row>
    <row r="2109" spans="1:27">
      <c r="A2109" s="894" t="s">
        <v>9942</v>
      </c>
      <c r="B2109" s="894" t="s">
        <v>9943</v>
      </c>
      <c r="C2109" s="894" t="s">
        <v>9933</v>
      </c>
      <c r="D2109" s="894" t="s">
        <v>9934</v>
      </c>
      <c r="E2109" s="351">
        <v>7068.97</v>
      </c>
      <c r="F2109" s="351">
        <v>5160.37</v>
      </c>
      <c r="G2109" s="351">
        <v>1908.6</v>
      </c>
      <c r="H2109" s="351">
        <v>0</v>
      </c>
      <c r="I2109" s="894" t="s">
        <v>9772</v>
      </c>
      <c r="J2109" s="894" t="s">
        <v>839</v>
      </c>
      <c r="K2109" s="894" t="s">
        <v>1091</v>
      </c>
      <c r="L2109" s="894" t="s">
        <v>874</v>
      </c>
      <c r="M2109" s="894" t="s">
        <v>8410</v>
      </c>
      <c r="N2109" s="894" t="s">
        <v>9935</v>
      </c>
      <c r="O2109" s="894" t="s">
        <v>9936</v>
      </c>
      <c r="P2109" s="894" t="s">
        <v>9937</v>
      </c>
      <c r="Q2109" s="894" t="s">
        <v>9938</v>
      </c>
      <c r="R2109" s="894" t="s">
        <v>9712</v>
      </c>
      <c r="S2109" s="894" t="s">
        <v>779</v>
      </c>
      <c r="T2109" s="894" t="s">
        <v>780</v>
      </c>
      <c r="U2109" s="894" t="s">
        <v>781</v>
      </c>
      <c r="V2109" s="894" t="s">
        <v>9529</v>
      </c>
      <c r="W2109" s="894" t="s">
        <v>9772</v>
      </c>
      <c r="X2109" s="894" t="s">
        <v>9939</v>
      </c>
      <c r="AA2109" s="894" t="s">
        <v>1093</v>
      </c>
    </row>
    <row r="2110" spans="1:27">
      <c r="A2110" s="894" t="s">
        <v>9944</v>
      </c>
      <c r="B2110" s="894" t="s">
        <v>9945</v>
      </c>
      <c r="C2110" s="894" t="s">
        <v>9933</v>
      </c>
      <c r="D2110" s="894" t="s">
        <v>9934</v>
      </c>
      <c r="E2110" s="351">
        <v>7068.97</v>
      </c>
      <c r="F2110" s="351">
        <v>5160.37</v>
      </c>
      <c r="G2110" s="351">
        <v>1908.6</v>
      </c>
      <c r="H2110" s="351">
        <v>0</v>
      </c>
      <c r="I2110" s="894" t="s">
        <v>9772</v>
      </c>
      <c r="J2110" s="894" t="s">
        <v>839</v>
      </c>
      <c r="K2110" s="894" t="s">
        <v>1091</v>
      </c>
      <c r="L2110" s="894" t="s">
        <v>874</v>
      </c>
      <c r="M2110" s="894" t="s">
        <v>8410</v>
      </c>
      <c r="N2110" s="894" t="s">
        <v>9935</v>
      </c>
      <c r="O2110" s="894" t="s">
        <v>9936</v>
      </c>
      <c r="P2110" s="894" t="s">
        <v>9937</v>
      </c>
      <c r="Q2110" s="894" t="s">
        <v>9938</v>
      </c>
      <c r="R2110" s="894" t="s">
        <v>9712</v>
      </c>
      <c r="S2110" s="894" t="s">
        <v>779</v>
      </c>
      <c r="T2110" s="894" t="s">
        <v>780</v>
      </c>
      <c r="U2110" s="894" t="s">
        <v>781</v>
      </c>
      <c r="V2110" s="894" t="s">
        <v>9529</v>
      </c>
      <c r="W2110" s="894" t="s">
        <v>9772</v>
      </c>
      <c r="X2110" s="894" t="s">
        <v>9939</v>
      </c>
      <c r="AA2110" s="894" t="s">
        <v>1093</v>
      </c>
    </row>
    <row r="2111" spans="1:27">
      <c r="A2111" s="894" t="s">
        <v>9946</v>
      </c>
      <c r="B2111" s="894" t="s">
        <v>9947</v>
      </c>
      <c r="C2111" s="894" t="s">
        <v>9933</v>
      </c>
      <c r="D2111" s="894" t="s">
        <v>9934</v>
      </c>
      <c r="E2111" s="351">
        <v>7068.97</v>
      </c>
      <c r="F2111" s="351">
        <v>5160.37</v>
      </c>
      <c r="G2111" s="351">
        <v>1908.6</v>
      </c>
      <c r="H2111" s="351">
        <v>0</v>
      </c>
      <c r="I2111" s="894" t="s">
        <v>9772</v>
      </c>
      <c r="J2111" s="894" t="s">
        <v>839</v>
      </c>
      <c r="K2111" s="894" t="s">
        <v>1091</v>
      </c>
      <c r="L2111" s="894" t="s">
        <v>874</v>
      </c>
      <c r="M2111" s="894" t="s">
        <v>8410</v>
      </c>
      <c r="N2111" s="894" t="s">
        <v>9935</v>
      </c>
      <c r="O2111" s="894" t="s">
        <v>9936</v>
      </c>
      <c r="P2111" s="894" t="s">
        <v>9937</v>
      </c>
      <c r="Q2111" s="894" t="s">
        <v>9938</v>
      </c>
      <c r="R2111" s="894" t="s">
        <v>9712</v>
      </c>
      <c r="S2111" s="894" t="s">
        <v>779</v>
      </c>
      <c r="T2111" s="894" t="s">
        <v>780</v>
      </c>
      <c r="U2111" s="894" t="s">
        <v>781</v>
      </c>
      <c r="V2111" s="894" t="s">
        <v>9529</v>
      </c>
      <c r="W2111" s="894" t="s">
        <v>9772</v>
      </c>
      <c r="X2111" s="894" t="s">
        <v>9939</v>
      </c>
      <c r="AA2111" s="894" t="s">
        <v>1093</v>
      </c>
    </row>
    <row r="2112" spans="1:27">
      <c r="A2112" s="894" t="s">
        <v>9948</v>
      </c>
      <c r="B2112" s="894" t="s">
        <v>9949</v>
      </c>
      <c r="C2112" s="894" t="s">
        <v>9933</v>
      </c>
      <c r="D2112" s="894" t="s">
        <v>9934</v>
      </c>
      <c r="E2112" s="351">
        <v>7068.94</v>
      </c>
      <c r="F2112" s="351">
        <v>5160.37</v>
      </c>
      <c r="G2112" s="351">
        <v>1908.57</v>
      </c>
      <c r="H2112" s="351">
        <v>0</v>
      </c>
      <c r="I2112" s="894" t="s">
        <v>9772</v>
      </c>
      <c r="J2112" s="894" t="s">
        <v>839</v>
      </c>
      <c r="K2112" s="894" t="s">
        <v>1091</v>
      </c>
      <c r="L2112" s="894" t="s">
        <v>874</v>
      </c>
      <c r="M2112" s="894" t="s">
        <v>8410</v>
      </c>
      <c r="N2112" s="894" t="s">
        <v>9935</v>
      </c>
      <c r="O2112" s="894" t="s">
        <v>9936</v>
      </c>
      <c r="P2112" s="894" t="s">
        <v>9937</v>
      </c>
      <c r="Q2112" s="894" t="s">
        <v>9938</v>
      </c>
      <c r="R2112" s="894" t="s">
        <v>9712</v>
      </c>
      <c r="S2112" s="894" t="s">
        <v>779</v>
      </c>
      <c r="T2112" s="894" t="s">
        <v>780</v>
      </c>
      <c r="U2112" s="894" t="s">
        <v>781</v>
      </c>
      <c r="V2112" s="894" t="s">
        <v>9529</v>
      </c>
      <c r="W2112" s="894" t="s">
        <v>9772</v>
      </c>
      <c r="X2112" s="894" t="s">
        <v>9939</v>
      </c>
      <c r="AA2112" s="894" t="s">
        <v>1093</v>
      </c>
    </row>
    <row r="2113" spans="1:27">
      <c r="A2113" s="894" t="s">
        <v>9950</v>
      </c>
      <c r="B2113" s="894" t="s">
        <v>9951</v>
      </c>
      <c r="C2113" s="894" t="s">
        <v>3981</v>
      </c>
      <c r="D2113" s="894" t="s">
        <v>9952</v>
      </c>
      <c r="E2113" s="351">
        <v>3739.66</v>
      </c>
      <c r="F2113" s="351">
        <v>2730.2</v>
      </c>
      <c r="G2113" s="351">
        <v>1009.46</v>
      </c>
      <c r="H2113" s="351">
        <v>0</v>
      </c>
      <c r="I2113" s="894" t="s">
        <v>9772</v>
      </c>
      <c r="J2113" s="894" t="s">
        <v>839</v>
      </c>
      <c r="K2113" s="894" t="s">
        <v>1025</v>
      </c>
      <c r="L2113" s="894" t="s">
        <v>958</v>
      </c>
      <c r="M2113" s="894" t="s">
        <v>9600</v>
      </c>
      <c r="N2113" s="894" t="s">
        <v>9953</v>
      </c>
      <c r="O2113" s="894" t="s">
        <v>9954</v>
      </c>
      <c r="P2113" s="894" t="s">
        <v>9955</v>
      </c>
      <c r="Q2113" s="894" t="s">
        <v>9956</v>
      </c>
      <c r="R2113" s="894" t="s">
        <v>9712</v>
      </c>
      <c r="S2113" s="894" t="s">
        <v>779</v>
      </c>
      <c r="T2113" s="894" t="s">
        <v>780</v>
      </c>
      <c r="U2113" s="894" t="s">
        <v>781</v>
      </c>
      <c r="V2113" s="894" t="s">
        <v>9529</v>
      </c>
      <c r="W2113" s="894" t="s">
        <v>9772</v>
      </c>
      <c r="X2113" s="894" t="s">
        <v>9957</v>
      </c>
      <c r="AA2113" s="894" t="s">
        <v>1029</v>
      </c>
    </row>
    <row r="2114" spans="1:27">
      <c r="A2114" s="894" t="s">
        <v>9958</v>
      </c>
      <c r="B2114" s="894" t="s">
        <v>9959</v>
      </c>
      <c r="C2114" s="894" t="s">
        <v>9170</v>
      </c>
      <c r="D2114" s="894" t="s">
        <v>9171</v>
      </c>
      <c r="E2114" s="351">
        <v>4482.76</v>
      </c>
      <c r="F2114" s="351">
        <v>3272.59</v>
      </c>
      <c r="G2114" s="351">
        <v>1210.17</v>
      </c>
      <c r="H2114" s="351">
        <v>0</v>
      </c>
      <c r="I2114" s="894" t="s">
        <v>9960</v>
      </c>
      <c r="J2114" s="894" t="s">
        <v>839</v>
      </c>
      <c r="K2114" s="894" t="s">
        <v>901</v>
      </c>
      <c r="L2114" s="894" t="s">
        <v>874</v>
      </c>
      <c r="M2114" s="894" t="s">
        <v>9961</v>
      </c>
      <c r="N2114" s="894" t="s">
        <v>4984</v>
      </c>
      <c r="O2114" s="894" t="s">
        <v>9173</v>
      </c>
      <c r="P2114" s="894" t="s">
        <v>9174</v>
      </c>
      <c r="Q2114" s="894" t="s">
        <v>9175</v>
      </c>
      <c r="R2114" s="894" t="s">
        <v>9712</v>
      </c>
      <c r="S2114" s="894" t="s">
        <v>779</v>
      </c>
      <c r="T2114" s="894" t="s">
        <v>780</v>
      </c>
      <c r="U2114" s="894" t="s">
        <v>781</v>
      </c>
      <c r="V2114" s="894" t="s">
        <v>951</v>
      </c>
      <c r="W2114" s="894" t="s">
        <v>9960</v>
      </c>
      <c r="X2114" s="894" t="s">
        <v>9962</v>
      </c>
      <c r="AA2114" s="894" t="s">
        <v>904</v>
      </c>
    </row>
    <row r="2115" spans="1:27">
      <c r="A2115" s="894" t="s">
        <v>9963</v>
      </c>
      <c r="B2115" s="894" t="s">
        <v>9964</v>
      </c>
      <c r="C2115" s="894" t="s">
        <v>9170</v>
      </c>
      <c r="D2115" s="894" t="s">
        <v>9171</v>
      </c>
      <c r="E2115" s="351">
        <v>4482.76</v>
      </c>
      <c r="F2115" s="351">
        <v>3272.59</v>
      </c>
      <c r="G2115" s="351">
        <v>1210.17</v>
      </c>
      <c r="H2115" s="351">
        <v>0</v>
      </c>
      <c r="I2115" s="894" t="s">
        <v>9960</v>
      </c>
      <c r="J2115" s="894" t="s">
        <v>839</v>
      </c>
      <c r="K2115" s="894" t="s">
        <v>901</v>
      </c>
      <c r="L2115" s="894" t="s">
        <v>874</v>
      </c>
      <c r="M2115" s="894" t="s">
        <v>9961</v>
      </c>
      <c r="N2115" s="894" t="s">
        <v>4984</v>
      </c>
      <c r="O2115" s="894" t="s">
        <v>9173</v>
      </c>
      <c r="P2115" s="894" t="s">
        <v>9174</v>
      </c>
      <c r="Q2115" s="894" t="s">
        <v>9175</v>
      </c>
      <c r="R2115" s="894" t="s">
        <v>9712</v>
      </c>
      <c r="S2115" s="894" t="s">
        <v>779</v>
      </c>
      <c r="T2115" s="894" t="s">
        <v>780</v>
      </c>
      <c r="U2115" s="894" t="s">
        <v>781</v>
      </c>
      <c r="V2115" s="894" t="s">
        <v>951</v>
      </c>
      <c r="W2115" s="894" t="s">
        <v>9960</v>
      </c>
      <c r="X2115" s="894" t="s">
        <v>9962</v>
      </c>
      <c r="AA2115" s="894" t="s">
        <v>904</v>
      </c>
    </row>
    <row r="2116" spans="1:27">
      <c r="A2116" s="894" t="s">
        <v>9965</v>
      </c>
      <c r="B2116" s="894" t="s">
        <v>9966</v>
      </c>
      <c r="C2116" s="894" t="s">
        <v>9967</v>
      </c>
      <c r="D2116" s="894" t="s">
        <v>9968</v>
      </c>
      <c r="E2116" s="351">
        <v>2241.38</v>
      </c>
      <c r="F2116" s="351">
        <v>1635.93</v>
      </c>
      <c r="G2116" s="351">
        <v>605.45</v>
      </c>
      <c r="H2116" s="351">
        <v>0</v>
      </c>
      <c r="I2116" s="894" t="s">
        <v>9960</v>
      </c>
      <c r="J2116" s="894" t="s">
        <v>839</v>
      </c>
      <c r="K2116" s="894" t="s">
        <v>840</v>
      </c>
      <c r="L2116" s="894" t="s">
        <v>958</v>
      </c>
      <c r="M2116" s="894" t="s">
        <v>842</v>
      </c>
      <c r="O2116" s="894" t="s">
        <v>9969</v>
      </c>
      <c r="P2116" s="894" t="s">
        <v>9970</v>
      </c>
      <c r="Q2116" s="894" t="s">
        <v>9971</v>
      </c>
      <c r="R2116" s="894" t="s">
        <v>9712</v>
      </c>
      <c r="S2116" s="894" t="s">
        <v>779</v>
      </c>
      <c r="T2116" s="894" t="s">
        <v>780</v>
      </c>
      <c r="U2116" s="894" t="s">
        <v>781</v>
      </c>
      <c r="V2116" s="894" t="s">
        <v>951</v>
      </c>
      <c r="W2116" s="894" t="s">
        <v>9960</v>
      </c>
      <c r="X2116" s="894" t="s">
        <v>9972</v>
      </c>
      <c r="AA2116" s="894" t="s">
        <v>844</v>
      </c>
    </row>
    <row r="2117" spans="1:27">
      <c r="A2117" s="894" t="s">
        <v>9973</v>
      </c>
      <c r="B2117" s="894" t="s">
        <v>9974</v>
      </c>
      <c r="C2117" s="894" t="s">
        <v>9967</v>
      </c>
      <c r="D2117" s="894" t="s">
        <v>9968</v>
      </c>
      <c r="E2117" s="351">
        <v>2241.38</v>
      </c>
      <c r="F2117" s="351">
        <v>1635.93</v>
      </c>
      <c r="G2117" s="351">
        <v>605.45</v>
      </c>
      <c r="H2117" s="351">
        <v>0</v>
      </c>
      <c r="I2117" s="894" t="s">
        <v>9960</v>
      </c>
      <c r="J2117" s="894" t="s">
        <v>839</v>
      </c>
      <c r="K2117" s="894" t="s">
        <v>840</v>
      </c>
      <c r="L2117" s="894" t="s">
        <v>958</v>
      </c>
      <c r="M2117" s="894" t="s">
        <v>842</v>
      </c>
      <c r="O2117" s="894" t="s">
        <v>9969</v>
      </c>
      <c r="P2117" s="894" t="s">
        <v>9970</v>
      </c>
      <c r="Q2117" s="894" t="s">
        <v>9971</v>
      </c>
      <c r="R2117" s="894" t="s">
        <v>9712</v>
      </c>
      <c r="S2117" s="894" t="s">
        <v>779</v>
      </c>
      <c r="T2117" s="894" t="s">
        <v>780</v>
      </c>
      <c r="U2117" s="894" t="s">
        <v>781</v>
      </c>
      <c r="V2117" s="894" t="s">
        <v>951</v>
      </c>
      <c r="W2117" s="894" t="s">
        <v>9960</v>
      </c>
      <c r="X2117" s="894" t="s">
        <v>9972</v>
      </c>
      <c r="AA2117" s="894" t="s">
        <v>844</v>
      </c>
    </row>
    <row r="2118" spans="1:27">
      <c r="A2118" s="894" t="s">
        <v>9975</v>
      </c>
      <c r="B2118" s="894" t="s">
        <v>9976</v>
      </c>
      <c r="C2118" s="894" t="s">
        <v>9967</v>
      </c>
      <c r="D2118" s="894" t="s">
        <v>9968</v>
      </c>
      <c r="E2118" s="351">
        <v>2241.38</v>
      </c>
      <c r="F2118" s="351">
        <v>1635.93</v>
      </c>
      <c r="G2118" s="351">
        <v>605.45</v>
      </c>
      <c r="H2118" s="351">
        <v>0</v>
      </c>
      <c r="I2118" s="894" t="s">
        <v>9960</v>
      </c>
      <c r="J2118" s="894" t="s">
        <v>839</v>
      </c>
      <c r="K2118" s="894" t="s">
        <v>1357</v>
      </c>
      <c r="L2118" s="894" t="s">
        <v>1590</v>
      </c>
      <c r="M2118" s="894" t="s">
        <v>1591</v>
      </c>
      <c r="N2118" s="894" t="s">
        <v>4984</v>
      </c>
      <c r="O2118" s="894" t="s">
        <v>9969</v>
      </c>
      <c r="P2118" s="894" t="s">
        <v>9970</v>
      </c>
      <c r="Q2118" s="894" t="s">
        <v>9971</v>
      </c>
      <c r="R2118" s="894" t="s">
        <v>9712</v>
      </c>
      <c r="S2118" s="894" t="s">
        <v>779</v>
      </c>
      <c r="T2118" s="894" t="s">
        <v>780</v>
      </c>
      <c r="U2118" s="894" t="s">
        <v>781</v>
      </c>
      <c r="V2118" s="894" t="s">
        <v>951</v>
      </c>
      <c r="W2118" s="894" t="s">
        <v>9960</v>
      </c>
      <c r="X2118" s="894" t="s">
        <v>9972</v>
      </c>
      <c r="AA2118" s="894" t="s">
        <v>1359</v>
      </c>
    </row>
    <row r="2119" spans="1:27">
      <c r="A2119" s="894" t="s">
        <v>9977</v>
      </c>
      <c r="B2119" s="894" t="s">
        <v>9978</v>
      </c>
      <c r="C2119" s="894" t="s">
        <v>9979</v>
      </c>
      <c r="D2119" s="894" t="s">
        <v>9980</v>
      </c>
      <c r="E2119" s="351">
        <v>25000</v>
      </c>
      <c r="F2119" s="351">
        <v>18250</v>
      </c>
      <c r="G2119" s="351">
        <v>6750</v>
      </c>
      <c r="H2119" s="351">
        <v>0</v>
      </c>
      <c r="I2119" s="894" t="s">
        <v>9960</v>
      </c>
      <c r="J2119" s="894" t="s">
        <v>839</v>
      </c>
      <c r="K2119" s="894" t="s">
        <v>840</v>
      </c>
      <c r="L2119" s="894" t="s">
        <v>841</v>
      </c>
      <c r="M2119" s="894" t="s">
        <v>9981</v>
      </c>
      <c r="N2119" s="894" t="s">
        <v>9982</v>
      </c>
      <c r="O2119" s="894" t="s">
        <v>9180</v>
      </c>
      <c r="P2119" s="894" t="s">
        <v>9181</v>
      </c>
      <c r="Q2119" s="894" t="s">
        <v>9182</v>
      </c>
      <c r="R2119" s="894" t="s">
        <v>9712</v>
      </c>
      <c r="S2119" s="894" t="s">
        <v>779</v>
      </c>
      <c r="T2119" s="894" t="s">
        <v>780</v>
      </c>
      <c r="U2119" s="894" t="s">
        <v>781</v>
      </c>
      <c r="V2119" s="894" t="s">
        <v>951</v>
      </c>
      <c r="W2119" s="894" t="s">
        <v>9960</v>
      </c>
      <c r="X2119" s="894" t="s">
        <v>9983</v>
      </c>
      <c r="AA2119" s="894" t="s">
        <v>844</v>
      </c>
    </row>
    <row r="2120" spans="1:27">
      <c r="A2120" s="894" t="s">
        <v>9984</v>
      </c>
      <c r="B2120" s="894" t="s">
        <v>9985</v>
      </c>
      <c r="C2120" s="894" t="s">
        <v>9986</v>
      </c>
      <c r="D2120" s="894" t="s">
        <v>9987</v>
      </c>
      <c r="E2120" s="351">
        <v>29310.34</v>
      </c>
      <c r="F2120" s="351">
        <v>21396.3</v>
      </c>
      <c r="G2120" s="351">
        <v>7914.04</v>
      </c>
      <c r="H2120" s="351">
        <v>0</v>
      </c>
      <c r="I2120" s="894" t="s">
        <v>9960</v>
      </c>
      <c r="J2120" s="894" t="s">
        <v>839</v>
      </c>
      <c r="K2120" s="894" t="s">
        <v>1091</v>
      </c>
      <c r="L2120" s="894" t="s">
        <v>874</v>
      </c>
      <c r="M2120" s="894" t="s">
        <v>9988</v>
      </c>
      <c r="N2120" s="894" t="s">
        <v>7988</v>
      </c>
      <c r="O2120" s="894" t="s">
        <v>9989</v>
      </c>
      <c r="P2120" s="894" t="s">
        <v>9990</v>
      </c>
      <c r="Q2120" s="894" t="s">
        <v>9991</v>
      </c>
      <c r="R2120" s="894" t="s">
        <v>9712</v>
      </c>
      <c r="S2120" s="894" t="s">
        <v>779</v>
      </c>
      <c r="T2120" s="894" t="s">
        <v>780</v>
      </c>
      <c r="U2120" s="894" t="s">
        <v>781</v>
      </c>
      <c r="V2120" s="894" t="s">
        <v>951</v>
      </c>
      <c r="W2120" s="894" t="s">
        <v>9960</v>
      </c>
      <c r="X2120" s="894" t="s">
        <v>9992</v>
      </c>
      <c r="AA2120" s="894" t="s">
        <v>1093</v>
      </c>
    </row>
    <row r="2121" spans="1:27">
      <c r="A2121" s="894" t="s">
        <v>9993</v>
      </c>
      <c r="B2121" s="894" t="s">
        <v>9994</v>
      </c>
      <c r="C2121" s="894" t="s">
        <v>9995</v>
      </c>
      <c r="D2121" s="894" t="s">
        <v>9996</v>
      </c>
      <c r="E2121" s="351">
        <v>24206.9</v>
      </c>
      <c r="F2121" s="351">
        <v>17671.11</v>
      </c>
      <c r="G2121" s="351">
        <v>6535.79</v>
      </c>
      <c r="H2121" s="351">
        <v>0</v>
      </c>
      <c r="I2121" s="894" t="s">
        <v>9960</v>
      </c>
      <c r="J2121" s="894" t="s">
        <v>839</v>
      </c>
      <c r="K2121" s="894" t="s">
        <v>1091</v>
      </c>
      <c r="L2121" s="894" t="s">
        <v>874</v>
      </c>
      <c r="M2121" s="894" t="s">
        <v>6300</v>
      </c>
      <c r="N2121" s="894" t="s">
        <v>7988</v>
      </c>
      <c r="O2121" s="894" t="s">
        <v>9997</v>
      </c>
      <c r="P2121" s="894" t="s">
        <v>9998</v>
      </c>
      <c r="Q2121" s="894" t="s">
        <v>9999</v>
      </c>
      <c r="R2121" s="894" t="s">
        <v>9712</v>
      </c>
      <c r="S2121" s="894" t="s">
        <v>779</v>
      </c>
      <c r="T2121" s="894" t="s">
        <v>780</v>
      </c>
      <c r="U2121" s="894" t="s">
        <v>781</v>
      </c>
      <c r="V2121" s="894" t="s">
        <v>951</v>
      </c>
      <c r="W2121" s="894" t="s">
        <v>9960</v>
      </c>
      <c r="X2121" s="894" t="s">
        <v>10000</v>
      </c>
      <c r="AA2121" s="894" t="s">
        <v>1093</v>
      </c>
    </row>
    <row r="2122" spans="1:27">
      <c r="A2122" s="894" t="s">
        <v>10001</v>
      </c>
      <c r="B2122" s="894" t="s">
        <v>10002</v>
      </c>
      <c r="C2122" s="894" t="s">
        <v>7862</v>
      </c>
      <c r="D2122" s="894" t="s">
        <v>10003</v>
      </c>
      <c r="E2122" s="351">
        <v>222347.01</v>
      </c>
      <c r="F2122" s="351">
        <v>162313.31</v>
      </c>
      <c r="G2122" s="351">
        <v>60033.7</v>
      </c>
      <c r="H2122" s="351">
        <v>0</v>
      </c>
      <c r="I2122" s="894" t="s">
        <v>9960</v>
      </c>
      <c r="J2122" s="894" t="s">
        <v>839</v>
      </c>
      <c r="K2122" s="894" t="s">
        <v>8426</v>
      </c>
      <c r="L2122" s="894" t="s">
        <v>958</v>
      </c>
      <c r="M2122" s="894" t="s">
        <v>8947</v>
      </c>
      <c r="N2122" s="894" t="s">
        <v>6280</v>
      </c>
      <c r="O2122" s="894" t="s">
        <v>10004</v>
      </c>
      <c r="P2122" s="894" t="s">
        <v>10005</v>
      </c>
      <c r="Q2122" s="894" t="s">
        <v>10006</v>
      </c>
      <c r="R2122" s="894" t="s">
        <v>9712</v>
      </c>
      <c r="S2122" s="894" t="s">
        <v>779</v>
      </c>
      <c r="T2122" s="894" t="s">
        <v>780</v>
      </c>
      <c r="U2122" s="894" t="s">
        <v>781</v>
      </c>
      <c r="V2122" s="894" t="s">
        <v>951</v>
      </c>
      <c r="W2122" s="894" t="s">
        <v>9960</v>
      </c>
      <c r="X2122" s="894" t="s">
        <v>10007</v>
      </c>
      <c r="AA2122" s="894" t="s">
        <v>8433</v>
      </c>
    </row>
    <row r="2123" spans="1:27">
      <c r="A2123" s="894" t="s">
        <v>10008</v>
      </c>
      <c r="B2123" s="894" t="s">
        <v>10009</v>
      </c>
      <c r="C2123" s="894" t="s">
        <v>10010</v>
      </c>
      <c r="D2123" s="894" t="s">
        <v>10003</v>
      </c>
      <c r="E2123" s="351">
        <v>15494.87</v>
      </c>
      <c r="F2123" s="351">
        <v>11311.35</v>
      </c>
      <c r="G2123" s="351">
        <v>4183.52</v>
      </c>
      <c r="H2123" s="351">
        <v>0</v>
      </c>
      <c r="I2123" s="894" t="s">
        <v>9960</v>
      </c>
      <c r="J2123" s="894" t="s">
        <v>839</v>
      </c>
      <c r="K2123" s="894" t="s">
        <v>8426</v>
      </c>
      <c r="L2123" s="894" t="s">
        <v>958</v>
      </c>
      <c r="M2123" s="894" t="s">
        <v>8947</v>
      </c>
      <c r="N2123" s="894" t="s">
        <v>6280</v>
      </c>
      <c r="O2123" s="894" t="s">
        <v>10011</v>
      </c>
      <c r="P2123" s="894" t="s">
        <v>10012</v>
      </c>
      <c r="Q2123" s="894" t="s">
        <v>10013</v>
      </c>
      <c r="R2123" s="894" t="s">
        <v>9712</v>
      </c>
      <c r="S2123" s="894" t="s">
        <v>779</v>
      </c>
      <c r="T2123" s="894" t="s">
        <v>780</v>
      </c>
      <c r="U2123" s="894" t="s">
        <v>781</v>
      </c>
      <c r="V2123" s="894" t="s">
        <v>951</v>
      </c>
      <c r="W2123" s="894" t="s">
        <v>9960</v>
      </c>
      <c r="X2123" s="894" t="s">
        <v>10007</v>
      </c>
      <c r="AA2123" s="894" t="s">
        <v>8433</v>
      </c>
    </row>
    <row r="2124" spans="1:27">
      <c r="A2124" s="894" t="s">
        <v>10014</v>
      </c>
      <c r="B2124" s="894" t="s">
        <v>10015</v>
      </c>
      <c r="C2124" s="894" t="s">
        <v>10016</v>
      </c>
      <c r="D2124" s="894" t="s">
        <v>10003</v>
      </c>
      <c r="E2124" s="351">
        <v>15494.87</v>
      </c>
      <c r="F2124" s="351">
        <v>11311.35</v>
      </c>
      <c r="G2124" s="351">
        <v>4183.52</v>
      </c>
      <c r="H2124" s="351">
        <v>0</v>
      </c>
      <c r="I2124" s="894" t="s">
        <v>9960</v>
      </c>
      <c r="J2124" s="894" t="s">
        <v>839</v>
      </c>
      <c r="K2124" s="894" t="s">
        <v>8426</v>
      </c>
      <c r="L2124" s="894" t="s">
        <v>958</v>
      </c>
      <c r="M2124" s="894" t="s">
        <v>8947</v>
      </c>
      <c r="N2124" s="894" t="s">
        <v>6280</v>
      </c>
      <c r="O2124" s="894" t="s">
        <v>10011</v>
      </c>
      <c r="P2124" s="894" t="s">
        <v>10012</v>
      </c>
      <c r="Q2124" s="894" t="s">
        <v>10013</v>
      </c>
      <c r="R2124" s="894" t="s">
        <v>9712</v>
      </c>
      <c r="S2124" s="894" t="s">
        <v>779</v>
      </c>
      <c r="T2124" s="894" t="s">
        <v>780</v>
      </c>
      <c r="U2124" s="894" t="s">
        <v>781</v>
      </c>
      <c r="V2124" s="894" t="s">
        <v>951</v>
      </c>
      <c r="W2124" s="894" t="s">
        <v>9960</v>
      </c>
      <c r="X2124" s="894" t="s">
        <v>10007</v>
      </c>
      <c r="AA2124" s="894" t="s">
        <v>8433</v>
      </c>
    </row>
    <row r="2125" spans="1:27">
      <c r="A2125" s="894" t="s">
        <v>10017</v>
      </c>
      <c r="B2125" s="894" t="s">
        <v>10018</v>
      </c>
      <c r="C2125" s="894" t="s">
        <v>10019</v>
      </c>
      <c r="D2125" s="894" t="s">
        <v>10003</v>
      </c>
      <c r="E2125" s="351">
        <v>9296.58</v>
      </c>
      <c r="F2125" s="351">
        <v>6786.81</v>
      </c>
      <c r="G2125" s="351">
        <v>2509.77</v>
      </c>
      <c r="H2125" s="351">
        <v>0</v>
      </c>
      <c r="I2125" s="894" t="s">
        <v>9960</v>
      </c>
      <c r="J2125" s="894" t="s">
        <v>839</v>
      </c>
      <c r="K2125" s="894" t="s">
        <v>8426</v>
      </c>
      <c r="L2125" s="894" t="s">
        <v>958</v>
      </c>
      <c r="M2125" s="894" t="s">
        <v>8947</v>
      </c>
      <c r="N2125" s="894" t="s">
        <v>6280</v>
      </c>
      <c r="O2125" s="894" t="s">
        <v>10020</v>
      </c>
      <c r="P2125" s="894" t="s">
        <v>10021</v>
      </c>
      <c r="Q2125" s="894" t="s">
        <v>10022</v>
      </c>
      <c r="R2125" s="894" t="s">
        <v>9712</v>
      </c>
      <c r="S2125" s="894" t="s">
        <v>779</v>
      </c>
      <c r="T2125" s="894" t="s">
        <v>780</v>
      </c>
      <c r="U2125" s="894" t="s">
        <v>781</v>
      </c>
      <c r="V2125" s="894" t="s">
        <v>951</v>
      </c>
      <c r="W2125" s="894" t="s">
        <v>9960</v>
      </c>
      <c r="X2125" s="894" t="s">
        <v>10007</v>
      </c>
      <c r="AA2125" s="894" t="s">
        <v>8433</v>
      </c>
    </row>
    <row r="2126" spans="1:27">
      <c r="A2126" s="894" t="s">
        <v>10023</v>
      </c>
      <c r="B2126" s="894" t="s">
        <v>10024</v>
      </c>
      <c r="C2126" s="894" t="s">
        <v>10025</v>
      </c>
      <c r="D2126" s="894" t="s">
        <v>10003</v>
      </c>
      <c r="E2126" s="351">
        <v>2323.93</v>
      </c>
      <c r="F2126" s="351">
        <v>1696.52</v>
      </c>
      <c r="G2126" s="351">
        <v>627.41</v>
      </c>
      <c r="H2126" s="351">
        <v>0</v>
      </c>
      <c r="I2126" s="894" t="s">
        <v>9960</v>
      </c>
      <c r="J2126" s="894" t="s">
        <v>839</v>
      </c>
      <c r="K2126" s="894" t="s">
        <v>8426</v>
      </c>
      <c r="L2126" s="894" t="s">
        <v>958</v>
      </c>
      <c r="M2126" s="894" t="s">
        <v>8947</v>
      </c>
      <c r="N2126" s="894" t="s">
        <v>6280</v>
      </c>
      <c r="O2126" s="894" t="s">
        <v>10026</v>
      </c>
      <c r="P2126" s="894" t="s">
        <v>10027</v>
      </c>
      <c r="Q2126" s="894" t="s">
        <v>10028</v>
      </c>
      <c r="R2126" s="894" t="s">
        <v>9712</v>
      </c>
      <c r="S2126" s="894" t="s">
        <v>779</v>
      </c>
      <c r="T2126" s="894" t="s">
        <v>780</v>
      </c>
      <c r="U2126" s="894" t="s">
        <v>781</v>
      </c>
      <c r="V2126" s="894" t="s">
        <v>951</v>
      </c>
      <c r="W2126" s="894" t="s">
        <v>9960</v>
      </c>
      <c r="X2126" s="894" t="s">
        <v>10007</v>
      </c>
      <c r="AA2126" s="894" t="s">
        <v>8433</v>
      </c>
    </row>
    <row r="2127" spans="1:27">
      <c r="A2127" s="894" t="s">
        <v>10029</v>
      </c>
      <c r="B2127" s="894" t="s">
        <v>10030</v>
      </c>
      <c r="C2127" s="894" t="s">
        <v>7912</v>
      </c>
      <c r="D2127" s="894" t="s">
        <v>10031</v>
      </c>
      <c r="E2127" s="351">
        <v>3017.24</v>
      </c>
      <c r="F2127" s="351">
        <v>2202.41</v>
      </c>
      <c r="G2127" s="351">
        <v>814.83</v>
      </c>
      <c r="H2127" s="351">
        <v>0</v>
      </c>
      <c r="I2127" s="894" t="s">
        <v>9960</v>
      </c>
      <c r="J2127" s="894" t="s">
        <v>839</v>
      </c>
      <c r="K2127" s="894" t="s">
        <v>1091</v>
      </c>
      <c r="L2127" s="894" t="s">
        <v>874</v>
      </c>
      <c r="M2127" s="894" t="s">
        <v>6300</v>
      </c>
      <c r="N2127" s="894" t="s">
        <v>10032</v>
      </c>
      <c r="O2127" s="894" t="s">
        <v>9105</v>
      </c>
      <c r="P2127" s="894" t="s">
        <v>9106</v>
      </c>
      <c r="Q2127" s="894" t="s">
        <v>8765</v>
      </c>
      <c r="R2127" s="894" t="s">
        <v>9712</v>
      </c>
      <c r="S2127" s="894" t="s">
        <v>779</v>
      </c>
      <c r="T2127" s="894" t="s">
        <v>780</v>
      </c>
      <c r="U2127" s="894" t="s">
        <v>781</v>
      </c>
      <c r="V2127" s="894" t="s">
        <v>951</v>
      </c>
      <c r="W2127" s="894" t="s">
        <v>9960</v>
      </c>
      <c r="X2127" s="894" t="s">
        <v>9366</v>
      </c>
      <c r="AA2127" s="894" t="s">
        <v>1093</v>
      </c>
    </row>
    <row r="2128" spans="1:27">
      <c r="A2128" s="894" t="s">
        <v>10033</v>
      </c>
      <c r="B2128" s="894" t="s">
        <v>10034</v>
      </c>
      <c r="C2128" s="894" t="s">
        <v>6220</v>
      </c>
      <c r="D2128" s="894" t="s">
        <v>10035</v>
      </c>
      <c r="E2128" s="351">
        <v>83705.84</v>
      </c>
      <c r="F2128" s="351">
        <v>61012.29</v>
      </c>
      <c r="G2128" s="351">
        <v>22693.55</v>
      </c>
      <c r="H2128" s="351">
        <v>0</v>
      </c>
      <c r="I2128" s="894" t="s">
        <v>9960</v>
      </c>
      <c r="J2128" s="894" t="s">
        <v>839</v>
      </c>
      <c r="K2128" s="894" t="s">
        <v>8415</v>
      </c>
      <c r="L2128" s="894" t="s">
        <v>5710</v>
      </c>
      <c r="M2128" s="894" t="s">
        <v>10036</v>
      </c>
      <c r="N2128" s="894" t="s">
        <v>6224</v>
      </c>
      <c r="O2128" s="894" t="s">
        <v>10037</v>
      </c>
      <c r="P2128" s="894" t="s">
        <v>10038</v>
      </c>
      <c r="Q2128" s="894" t="s">
        <v>10039</v>
      </c>
      <c r="R2128" s="894" t="s">
        <v>9712</v>
      </c>
      <c r="S2128" s="894" t="s">
        <v>779</v>
      </c>
      <c r="T2128" s="894" t="s">
        <v>780</v>
      </c>
      <c r="U2128" s="894" t="s">
        <v>781</v>
      </c>
      <c r="V2128" s="894" t="s">
        <v>951</v>
      </c>
      <c r="W2128" s="894" t="s">
        <v>9960</v>
      </c>
      <c r="X2128" s="894" t="s">
        <v>10040</v>
      </c>
      <c r="AA2128" s="894" t="s">
        <v>8421</v>
      </c>
    </row>
    <row r="2129" spans="1:27">
      <c r="A2129" s="894" t="s">
        <v>10041</v>
      </c>
      <c r="B2129" s="894" t="s">
        <v>10042</v>
      </c>
      <c r="C2129" s="894" t="s">
        <v>6220</v>
      </c>
      <c r="D2129" s="894" t="s">
        <v>10035</v>
      </c>
      <c r="E2129" s="351">
        <v>83705.85</v>
      </c>
      <c r="F2129" s="351">
        <v>61012.29</v>
      </c>
      <c r="G2129" s="351">
        <v>22693.56</v>
      </c>
      <c r="H2129" s="351">
        <v>0</v>
      </c>
      <c r="I2129" s="894" t="s">
        <v>9960</v>
      </c>
      <c r="J2129" s="894" t="s">
        <v>839</v>
      </c>
      <c r="K2129" s="894" t="s">
        <v>8415</v>
      </c>
      <c r="L2129" s="894" t="s">
        <v>5710</v>
      </c>
      <c r="M2129" s="894" t="s">
        <v>10036</v>
      </c>
      <c r="N2129" s="894" t="s">
        <v>6224</v>
      </c>
      <c r="O2129" s="894" t="s">
        <v>10037</v>
      </c>
      <c r="P2129" s="894" t="s">
        <v>10038</v>
      </c>
      <c r="Q2129" s="894" t="s">
        <v>10039</v>
      </c>
      <c r="R2129" s="894" t="s">
        <v>9712</v>
      </c>
      <c r="S2129" s="894" t="s">
        <v>779</v>
      </c>
      <c r="T2129" s="894" t="s">
        <v>780</v>
      </c>
      <c r="U2129" s="894" t="s">
        <v>781</v>
      </c>
      <c r="V2129" s="894" t="s">
        <v>951</v>
      </c>
      <c r="W2129" s="894" t="s">
        <v>9960</v>
      </c>
      <c r="X2129" s="894" t="s">
        <v>10040</v>
      </c>
      <c r="AA2129" s="894" t="s">
        <v>8421</v>
      </c>
    </row>
    <row r="2130" spans="1:27">
      <c r="A2130" s="894" t="s">
        <v>10043</v>
      </c>
      <c r="B2130" s="894" t="s">
        <v>10044</v>
      </c>
      <c r="C2130" s="894" t="s">
        <v>10045</v>
      </c>
      <c r="D2130" s="894" t="s">
        <v>10046</v>
      </c>
      <c r="E2130" s="351">
        <v>103226.76</v>
      </c>
      <c r="F2130" s="351">
        <v>75355.71</v>
      </c>
      <c r="G2130" s="351">
        <v>27871.05</v>
      </c>
      <c r="H2130" s="351">
        <v>0</v>
      </c>
      <c r="I2130" s="894" t="s">
        <v>10047</v>
      </c>
      <c r="J2130" s="894" t="s">
        <v>839</v>
      </c>
      <c r="K2130" s="894" t="s">
        <v>840</v>
      </c>
      <c r="L2130" s="894" t="s">
        <v>841</v>
      </c>
      <c r="M2130" s="894" t="s">
        <v>10048</v>
      </c>
      <c r="N2130" s="894" t="s">
        <v>10049</v>
      </c>
      <c r="O2130" s="894" t="s">
        <v>10050</v>
      </c>
      <c r="P2130" s="894" t="s">
        <v>10051</v>
      </c>
      <c r="Q2130" s="894" t="s">
        <v>10052</v>
      </c>
      <c r="R2130" s="894" t="s">
        <v>9712</v>
      </c>
      <c r="S2130" s="894" t="s">
        <v>779</v>
      </c>
      <c r="T2130" s="894" t="s">
        <v>780</v>
      </c>
      <c r="U2130" s="894" t="s">
        <v>781</v>
      </c>
      <c r="V2130" s="894" t="s">
        <v>951</v>
      </c>
      <c r="W2130" s="894" t="s">
        <v>10047</v>
      </c>
      <c r="X2130" s="894" t="s">
        <v>10053</v>
      </c>
      <c r="AA2130" s="894" t="s">
        <v>844</v>
      </c>
    </row>
    <row r="2131" spans="1:27">
      <c r="A2131" s="894" t="s">
        <v>10054</v>
      </c>
      <c r="B2131" s="894" t="s">
        <v>10055</v>
      </c>
      <c r="C2131" s="894" t="s">
        <v>10056</v>
      </c>
      <c r="D2131" s="894" t="s">
        <v>10057</v>
      </c>
      <c r="E2131" s="351">
        <v>80406.88</v>
      </c>
      <c r="F2131" s="351">
        <v>58697.11</v>
      </c>
      <c r="G2131" s="351">
        <v>21709.77</v>
      </c>
      <c r="H2131" s="351">
        <v>0</v>
      </c>
      <c r="I2131" s="894" t="s">
        <v>10047</v>
      </c>
      <c r="J2131" s="894" t="s">
        <v>839</v>
      </c>
      <c r="K2131" s="894" t="s">
        <v>840</v>
      </c>
      <c r="L2131" s="894" t="s">
        <v>841</v>
      </c>
      <c r="M2131" s="894" t="s">
        <v>10058</v>
      </c>
      <c r="N2131" s="894" t="s">
        <v>10049</v>
      </c>
      <c r="O2131" s="894" t="s">
        <v>10059</v>
      </c>
      <c r="P2131" s="894" t="s">
        <v>10060</v>
      </c>
      <c r="Q2131" s="894" t="s">
        <v>10061</v>
      </c>
      <c r="R2131" s="894" t="s">
        <v>9712</v>
      </c>
      <c r="S2131" s="894" t="s">
        <v>779</v>
      </c>
      <c r="T2131" s="894" t="s">
        <v>780</v>
      </c>
      <c r="U2131" s="894" t="s">
        <v>781</v>
      </c>
      <c r="V2131" s="894" t="s">
        <v>951</v>
      </c>
      <c r="W2131" s="894" t="s">
        <v>10047</v>
      </c>
      <c r="X2131" s="894" t="s">
        <v>10053</v>
      </c>
      <c r="AA2131" s="894" t="s">
        <v>844</v>
      </c>
    </row>
    <row r="2132" spans="1:27">
      <c r="A2132" s="894" t="s">
        <v>10062</v>
      </c>
      <c r="B2132" s="894" t="s">
        <v>10063</v>
      </c>
      <c r="C2132" s="894" t="s">
        <v>10064</v>
      </c>
      <c r="D2132" s="894" t="s">
        <v>10065</v>
      </c>
      <c r="E2132" s="351">
        <v>212559.87</v>
      </c>
      <c r="F2132" s="351">
        <v>146379.11</v>
      </c>
      <c r="G2132" s="351">
        <v>66180.76</v>
      </c>
      <c r="H2132" s="351">
        <v>0</v>
      </c>
      <c r="I2132" s="894" t="s">
        <v>10066</v>
      </c>
      <c r="J2132" s="894" t="s">
        <v>839</v>
      </c>
      <c r="K2132" s="894" t="s">
        <v>1091</v>
      </c>
      <c r="L2132" s="894" t="s">
        <v>874</v>
      </c>
      <c r="M2132" s="894" t="s">
        <v>7172</v>
      </c>
      <c r="N2132" s="894" t="s">
        <v>10067</v>
      </c>
      <c r="O2132" s="894" t="s">
        <v>10068</v>
      </c>
      <c r="P2132" s="894" t="s">
        <v>10069</v>
      </c>
      <c r="Q2132" s="894" t="s">
        <v>10070</v>
      </c>
      <c r="R2132" s="894" t="s">
        <v>10071</v>
      </c>
      <c r="S2132" s="894" t="s">
        <v>779</v>
      </c>
      <c r="T2132" s="894" t="s">
        <v>780</v>
      </c>
      <c r="U2132" s="894" t="s">
        <v>877</v>
      </c>
      <c r="V2132" s="894" t="s">
        <v>951</v>
      </c>
      <c r="W2132" s="894" t="s">
        <v>10072</v>
      </c>
      <c r="AA2132" s="894" t="s">
        <v>1093</v>
      </c>
    </row>
    <row r="2133" spans="1:27">
      <c r="A2133" s="894" t="s">
        <v>10073</v>
      </c>
      <c r="B2133" s="894" t="s">
        <v>10074</v>
      </c>
      <c r="C2133" s="894" t="s">
        <v>10064</v>
      </c>
      <c r="D2133" s="894" t="s">
        <v>10065</v>
      </c>
      <c r="E2133" s="351">
        <v>212559.87</v>
      </c>
      <c r="F2133" s="351">
        <v>146379.11</v>
      </c>
      <c r="G2133" s="351">
        <v>66180.76</v>
      </c>
      <c r="H2133" s="351">
        <v>0</v>
      </c>
      <c r="I2133" s="894" t="s">
        <v>10066</v>
      </c>
      <c r="J2133" s="894" t="s">
        <v>839</v>
      </c>
      <c r="K2133" s="894" t="s">
        <v>1091</v>
      </c>
      <c r="L2133" s="894" t="s">
        <v>874</v>
      </c>
      <c r="M2133" s="894" t="s">
        <v>7172</v>
      </c>
      <c r="N2133" s="894" t="s">
        <v>10067</v>
      </c>
      <c r="O2133" s="894" t="s">
        <v>10068</v>
      </c>
      <c r="P2133" s="894" t="s">
        <v>10069</v>
      </c>
      <c r="Q2133" s="894" t="s">
        <v>10070</v>
      </c>
      <c r="R2133" s="894" t="s">
        <v>10071</v>
      </c>
      <c r="S2133" s="894" t="s">
        <v>779</v>
      </c>
      <c r="T2133" s="894" t="s">
        <v>780</v>
      </c>
      <c r="U2133" s="894" t="s">
        <v>877</v>
      </c>
      <c r="V2133" s="894" t="s">
        <v>951</v>
      </c>
      <c r="W2133" s="894" t="s">
        <v>10072</v>
      </c>
      <c r="AA2133" s="894" t="s">
        <v>1093</v>
      </c>
    </row>
    <row r="2134" spans="1:27">
      <c r="A2134" s="894" t="s">
        <v>10075</v>
      </c>
      <c r="B2134" s="894" t="s">
        <v>10076</v>
      </c>
      <c r="C2134" s="894" t="s">
        <v>10064</v>
      </c>
      <c r="D2134" s="894" t="s">
        <v>10065</v>
      </c>
      <c r="E2134" s="351">
        <v>212559.87</v>
      </c>
      <c r="F2134" s="351">
        <v>146379.11</v>
      </c>
      <c r="G2134" s="351">
        <v>66180.76</v>
      </c>
      <c r="H2134" s="351">
        <v>0</v>
      </c>
      <c r="I2134" s="894" t="s">
        <v>10066</v>
      </c>
      <c r="J2134" s="894" t="s">
        <v>839</v>
      </c>
      <c r="K2134" s="894" t="s">
        <v>1091</v>
      </c>
      <c r="L2134" s="894" t="s">
        <v>874</v>
      </c>
      <c r="M2134" s="894" t="s">
        <v>7172</v>
      </c>
      <c r="N2134" s="894" t="s">
        <v>10067</v>
      </c>
      <c r="O2134" s="894" t="s">
        <v>10068</v>
      </c>
      <c r="P2134" s="894" t="s">
        <v>10069</v>
      </c>
      <c r="Q2134" s="894" t="s">
        <v>10070</v>
      </c>
      <c r="R2134" s="894" t="s">
        <v>10071</v>
      </c>
      <c r="S2134" s="894" t="s">
        <v>779</v>
      </c>
      <c r="T2134" s="894" t="s">
        <v>780</v>
      </c>
      <c r="U2134" s="894" t="s">
        <v>877</v>
      </c>
      <c r="V2134" s="894" t="s">
        <v>951</v>
      </c>
      <c r="W2134" s="894" t="s">
        <v>10072</v>
      </c>
      <c r="AA2134" s="894" t="s">
        <v>1093</v>
      </c>
    </row>
    <row r="2135" spans="1:27">
      <c r="A2135" s="894" t="s">
        <v>10077</v>
      </c>
      <c r="B2135" s="894" t="s">
        <v>10078</v>
      </c>
      <c r="C2135" s="894" t="s">
        <v>10064</v>
      </c>
      <c r="D2135" s="894" t="s">
        <v>10065</v>
      </c>
      <c r="E2135" s="351">
        <v>212559.87</v>
      </c>
      <c r="F2135" s="351">
        <v>146379.11</v>
      </c>
      <c r="G2135" s="351">
        <v>66180.76</v>
      </c>
      <c r="H2135" s="351">
        <v>0</v>
      </c>
      <c r="I2135" s="894" t="s">
        <v>10066</v>
      </c>
      <c r="J2135" s="894" t="s">
        <v>839</v>
      </c>
      <c r="K2135" s="894" t="s">
        <v>1091</v>
      </c>
      <c r="L2135" s="894" t="s">
        <v>874</v>
      </c>
      <c r="M2135" s="894" t="s">
        <v>7172</v>
      </c>
      <c r="N2135" s="894" t="s">
        <v>10067</v>
      </c>
      <c r="O2135" s="894" t="s">
        <v>10068</v>
      </c>
      <c r="P2135" s="894" t="s">
        <v>10069</v>
      </c>
      <c r="Q2135" s="894" t="s">
        <v>10070</v>
      </c>
      <c r="R2135" s="894" t="s">
        <v>10071</v>
      </c>
      <c r="S2135" s="894" t="s">
        <v>779</v>
      </c>
      <c r="T2135" s="894" t="s">
        <v>780</v>
      </c>
      <c r="U2135" s="894" t="s">
        <v>877</v>
      </c>
      <c r="V2135" s="894" t="s">
        <v>951</v>
      </c>
      <c r="W2135" s="894" t="s">
        <v>10072</v>
      </c>
      <c r="AA2135" s="894" t="s">
        <v>1093</v>
      </c>
    </row>
    <row r="2136" spans="1:27">
      <c r="A2136" s="894" t="s">
        <v>10079</v>
      </c>
      <c r="B2136" s="894" t="s">
        <v>10080</v>
      </c>
      <c r="C2136" s="894" t="s">
        <v>10064</v>
      </c>
      <c r="D2136" s="894" t="s">
        <v>10065</v>
      </c>
      <c r="E2136" s="351">
        <v>212559.85</v>
      </c>
      <c r="F2136" s="351">
        <v>146379.11</v>
      </c>
      <c r="G2136" s="351">
        <v>66180.74</v>
      </c>
      <c r="H2136" s="351">
        <v>0</v>
      </c>
      <c r="I2136" s="894" t="s">
        <v>10066</v>
      </c>
      <c r="J2136" s="894" t="s">
        <v>839</v>
      </c>
      <c r="K2136" s="894" t="s">
        <v>1091</v>
      </c>
      <c r="L2136" s="894" t="s">
        <v>874</v>
      </c>
      <c r="M2136" s="894" t="s">
        <v>7172</v>
      </c>
      <c r="N2136" s="894" t="s">
        <v>10067</v>
      </c>
      <c r="O2136" s="894" t="s">
        <v>10068</v>
      </c>
      <c r="P2136" s="894" t="s">
        <v>10069</v>
      </c>
      <c r="Q2136" s="894" t="s">
        <v>10070</v>
      </c>
      <c r="R2136" s="894" t="s">
        <v>10071</v>
      </c>
      <c r="S2136" s="894" t="s">
        <v>779</v>
      </c>
      <c r="T2136" s="894" t="s">
        <v>780</v>
      </c>
      <c r="U2136" s="894" t="s">
        <v>877</v>
      </c>
      <c r="V2136" s="894" t="s">
        <v>951</v>
      </c>
      <c r="W2136" s="894" t="s">
        <v>10072</v>
      </c>
      <c r="AA2136" s="894" t="s">
        <v>1093</v>
      </c>
    </row>
    <row r="2137" hidden="1" spans="1:27">
      <c r="A2137" s="894" t="s">
        <v>10081</v>
      </c>
      <c r="B2137" s="894" t="s">
        <v>10082</v>
      </c>
      <c r="C2137" s="894" t="s">
        <v>740</v>
      </c>
      <c r="D2137" s="894" t="s">
        <v>8732</v>
      </c>
      <c r="E2137" s="351">
        <v>3577.59</v>
      </c>
      <c r="F2137" s="351">
        <v>3434.49</v>
      </c>
      <c r="G2137" s="351">
        <v>100</v>
      </c>
      <c r="H2137" s="351">
        <v>43.1</v>
      </c>
      <c r="I2137" s="894" t="s">
        <v>10083</v>
      </c>
      <c r="J2137" s="894" t="s">
        <v>773</v>
      </c>
      <c r="K2137" s="894" t="s">
        <v>631</v>
      </c>
      <c r="L2137" s="894" t="s">
        <v>108</v>
      </c>
      <c r="M2137" s="894" t="s">
        <v>10084</v>
      </c>
      <c r="N2137" s="894" t="s">
        <v>8735</v>
      </c>
      <c r="O2137" s="894" t="s">
        <v>777</v>
      </c>
      <c r="P2137" s="894" t="s">
        <v>777</v>
      </c>
      <c r="Q2137" s="894" t="s">
        <v>10085</v>
      </c>
      <c r="R2137" s="894" t="s">
        <v>773</v>
      </c>
      <c r="S2137" s="894" t="s">
        <v>779</v>
      </c>
      <c r="T2137" s="894" t="s">
        <v>780</v>
      </c>
      <c r="U2137" s="894" t="s">
        <v>781</v>
      </c>
      <c r="V2137" s="894" t="s">
        <v>951</v>
      </c>
      <c r="W2137" s="894" t="s">
        <v>10083</v>
      </c>
      <c r="X2137" s="894" t="s">
        <v>10086</v>
      </c>
      <c r="AA2137" s="894" t="s">
        <v>967</v>
      </c>
    </row>
    <row r="2138" hidden="1" spans="1:27">
      <c r="A2138" s="894" t="s">
        <v>10087</v>
      </c>
      <c r="B2138" s="894" t="s">
        <v>10088</v>
      </c>
      <c r="C2138" s="894" t="s">
        <v>10089</v>
      </c>
      <c r="D2138" s="894" t="s">
        <v>10090</v>
      </c>
      <c r="E2138" s="351">
        <v>4051.72</v>
      </c>
      <c r="F2138" s="351">
        <v>3889.65</v>
      </c>
      <c r="G2138" s="351">
        <v>100</v>
      </c>
      <c r="H2138" s="351">
        <v>62.07</v>
      </c>
      <c r="I2138" s="894" t="s">
        <v>10083</v>
      </c>
      <c r="J2138" s="894" t="s">
        <v>773</v>
      </c>
      <c r="K2138" s="894" t="s">
        <v>646</v>
      </c>
      <c r="L2138" s="894" t="s">
        <v>958</v>
      </c>
      <c r="M2138" s="894" t="s">
        <v>10091</v>
      </c>
      <c r="N2138" s="894" t="s">
        <v>8735</v>
      </c>
      <c r="O2138" s="894" t="s">
        <v>777</v>
      </c>
      <c r="P2138" s="894" t="s">
        <v>777</v>
      </c>
      <c r="Q2138" s="894" t="s">
        <v>10092</v>
      </c>
      <c r="R2138" s="894" t="s">
        <v>773</v>
      </c>
      <c r="S2138" s="894" t="s">
        <v>779</v>
      </c>
      <c r="T2138" s="894" t="s">
        <v>780</v>
      </c>
      <c r="U2138" s="894" t="s">
        <v>781</v>
      </c>
      <c r="V2138" s="894" t="s">
        <v>951</v>
      </c>
      <c r="W2138" s="894" t="s">
        <v>10083</v>
      </c>
      <c r="X2138" s="894" t="s">
        <v>4707</v>
      </c>
      <c r="AA2138" s="894" t="s">
        <v>917</v>
      </c>
    </row>
    <row r="2139" spans="1:27">
      <c r="A2139" s="894" t="s">
        <v>10093</v>
      </c>
      <c r="B2139" s="894" t="s">
        <v>10094</v>
      </c>
      <c r="C2139" s="894" t="s">
        <v>10095</v>
      </c>
      <c r="D2139" s="894" t="s">
        <v>10096</v>
      </c>
      <c r="E2139" s="351">
        <v>6465.52</v>
      </c>
      <c r="F2139" s="351">
        <v>4202.9</v>
      </c>
      <c r="G2139" s="351">
        <v>405.34</v>
      </c>
      <c r="H2139" s="351">
        <v>1857.28</v>
      </c>
      <c r="I2139" s="894" t="s">
        <v>10097</v>
      </c>
      <c r="J2139" s="894" t="s">
        <v>839</v>
      </c>
      <c r="K2139" s="894" t="s">
        <v>1091</v>
      </c>
      <c r="L2139" s="894" t="s">
        <v>874</v>
      </c>
      <c r="M2139" s="894" t="s">
        <v>8410</v>
      </c>
      <c r="N2139" s="894" t="s">
        <v>10098</v>
      </c>
      <c r="O2139" s="894" t="s">
        <v>9664</v>
      </c>
      <c r="P2139" s="894" t="s">
        <v>9665</v>
      </c>
      <c r="Q2139" s="894" t="s">
        <v>9123</v>
      </c>
      <c r="R2139" s="894" t="s">
        <v>10071</v>
      </c>
      <c r="S2139" s="894" t="s">
        <v>779</v>
      </c>
      <c r="T2139" s="894" t="s">
        <v>780</v>
      </c>
      <c r="U2139" s="894" t="s">
        <v>781</v>
      </c>
      <c r="V2139" s="894" t="s">
        <v>951</v>
      </c>
      <c r="W2139" s="894" t="s">
        <v>10097</v>
      </c>
      <c r="X2139" s="894" t="s">
        <v>9183</v>
      </c>
      <c r="AA2139" s="894" t="s">
        <v>1093</v>
      </c>
    </row>
    <row r="2140" spans="1:27">
      <c r="A2140" s="894" t="s">
        <v>10099</v>
      </c>
      <c r="B2140" s="894" t="s">
        <v>10100</v>
      </c>
      <c r="C2140" s="894" t="s">
        <v>9389</v>
      </c>
      <c r="D2140" s="894" t="s">
        <v>10101</v>
      </c>
      <c r="E2140" s="351">
        <v>2413.79</v>
      </c>
      <c r="F2140" s="351">
        <v>1738.08</v>
      </c>
      <c r="G2140" s="351">
        <v>675.71</v>
      </c>
      <c r="H2140" s="351">
        <v>0</v>
      </c>
      <c r="I2140" s="894" t="s">
        <v>10102</v>
      </c>
      <c r="J2140" s="894" t="s">
        <v>839</v>
      </c>
      <c r="K2140" s="894" t="s">
        <v>901</v>
      </c>
      <c r="L2140" s="894" t="s">
        <v>874</v>
      </c>
      <c r="M2140" s="894" t="s">
        <v>7873</v>
      </c>
      <c r="N2140" s="894" t="s">
        <v>10103</v>
      </c>
      <c r="O2140" s="894" t="s">
        <v>10104</v>
      </c>
      <c r="P2140" s="894" t="s">
        <v>10105</v>
      </c>
      <c r="Q2140" s="894" t="s">
        <v>10106</v>
      </c>
      <c r="R2140" s="894" t="s">
        <v>10071</v>
      </c>
      <c r="S2140" s="894" t="s">
        <v>779</v>
      </c>
      <c r="T2140" s="894" t="s">
        <v>780</v>
      </c>
      <c r="U2140" s="894" t="s">
        <v>781</v>
      </c>
      <c r="V2140" s="894" t="s">
        <v>951</v>
      </c>
      <c r="W2140" s="894" t="s">
        <v>10102</v>
      </c>
      <c r="X2140" s="894" t="s">
        <v>10107</v>
      </c>
      <c r="AA2140" s="894" t="s">
        <v>904</v>
      </c>
    </row>
    <row r="2141" spans="1:27">
      <c r="A2141" s="894" t="s">
        <v>10108</v>
      </c>
      <c r="B2141" s="894" t="s">
        <v>10109</v>
      </c>
      <c r="C2141" s="894" t="s">
        <v>9389</v>
      </c>
      <c r="D2141" s="894" t="s">
        <v>10110</v>
      </c>
      <c r="E2141" s="351">
        <v>2543.1</v>
      </c>
      <c r="F2141" s="351">
        <v>1830.96</v>
      </c>
      <c r="G2141" s="351">
        <v>712.14</v>
      </c>
      <c r="H2141" s="351">
        <v>0</v>
      </c>
      <c r="I2141" s="894" t="s">
        <v>10102</v>
      </c>
      <c r="J2141" s="894" t="s">
        <v>839</v>
      </c>
      <c r="K2141" s="894" t="s">
        <v>901</v>
      </c>
      <c r="L2141" s="894" t="s">
        <v>874</v>
      </c>
      <c r="M2141" s="894" t="s">
        <v>7873</v>
      </c>
      <c r="N2141" s="894" t="s">
        <v>10103</v>
      </c>
      <c r="O2141" s="894" t="s">
        <v>10111</v>
      </c>
      <c r="P2141" s="894" t="s">
        <v>10112</v>
      </c>
      <c r="Q2141" s="894" t="s">
        <v>10113</v>
      </c>
      <c r="R2141" s="894" t="s">
        <v>10071</v>
      </c>
      <c r="S2141" s="894" t="s">
        <v>779</v>
      </c>
      <c r="T2141" s="894" t="s">
        <v>780</v>
      </c>
      <c r="U2141" s="894" t="s">
        <v>781</v>
      </c>
      <c r="V2141" s="894" t="s">
        <v>951</v>
      </c>
      <c r="W2141" s="894" t="s">
        <v>10102</v>
      </c>
      <c r="X2141" s="894" t="s">
        <v>10107</v>
      </c>
      <c r="AA2141" s="894" t="s">
        <v>904</v>
      </c>
    </row>
    <row r="2142" spans="1:27">
      <c r="A2142" s="894" t="s">
        <v>10114</v>
      </c>
      <c r="B2142" s="894" t="s">
        <v>10115</v>
      </c>
      <c r="C2142" s="894" t="s">
        <v>9389</v>
      </c>
      <c r="D2142" s="894" t="s">
        <v>10110</v>
      </c>
      <c r="E2142" s="351">
        <v>2543.1</v>
      </c>
      <c r="F2142" s="351">
        <v>1830.96</v>
      </c>
      <c r="G2142" s="351">
        <v>712.14</v>
      </c>
      <c r="H2142" s="351">
        <v>0</v>
      </c>
      <c r="I2142" s="894" t="s">
        <v>10102</v>
      </c>
      <c r="J2142" s="894" t="s">
        <v>839</v>
      </c>
      <c r="K2142" s="894" t="s">
        <v>1008</v>
      </c>
      <c r="L2142" s="894" t="s">
        <v>874</v>
      </c>
      <c r="M2142" s="894" t="s">
        <v>7987</v>
      </c>
      <c r="N2142" s="894" t="s">
        <v>10103</v>
      </c>
      <c r="O2142" s="894" t="s">
        <v>10111</v>
      </c>
      <c r="P2142" s="894" t="s">
        <v>10112</v>
      </c>
      <c r="Q2142" s="894" t="s">
        <v>10113</v>
      </c>
      <c r="R2142" s="894" t="s">
        <v>10071</v>
      </c>
      <c r="S2142" s="894" t="s">
        <v>779</v>
      </c>
      <c r="T2142" s="894" t="s">
        <v>780</v>
      </c>
      <c r="U2142" s="894" t="s">
        <v>781</v>
      </c>
      <c r="V2142" s="894" t="s">
        <v>951</v>
      </c>
      <c r="W2142" s="894" t="s">
        <v>10102</v>
      </c>
      <c r="X2142" s="894" t="s">
        <v>10107</v>
      </c>
      <c r="AA2142" s="894" t="s">
        <v>1012</v>
      </c>
    </row>
    <row r="2143" spans="1:27">
      <c r="A2143" s="894" t="s">
        <v>10116</v>
      </c>
      <c r="B2143" s="894" t="s">
        <v>10117</v>
      </c>
      <c r="C2143" s="894" t="s">
        <v>9389</v>
      </c>
      <c r="D2143" s="894" t="s">
        <v>10110</v>
      </c>
      <c r="E2143" s="351">
        <v>2543.11</v>
      </c>
      <c r="F2143" s="351">
        <v>1830.96</v>
      </c>
      <c r="G2143" s="351">
        <v>712.15</v>
      </c>
      <c r="H2143" s="351">
        <v>0</v>
      </c>
      <c r="I2143" s="894" t="s">
        <v>10102</v>
      </c>
      <c r="J2143" s="894" t="s">
        <v>839</v>
      </c>
      <c r="K2143" s="894" t="s">
        <v>1008</v>
      </c>
      <c r="L2143" s="894" t="s">
        <v>874</v>
      </c>
      <c r="M2143" s="894" t="s">
        <v>7987</v>
      </c>
      <c r="N2143" s="894" t="s">
        <v>10103</v>
      </c>
      <c r="O2143" s="894" t="s">
        <v>10111</v>
      </c>
      <c r="P2143" s="894" t="s">
        <v>10112</v>
      </c>
      <c r="Q2143" s="894" t="s">
        <v>10113</v>
      </c>
      <c r="R2143" s="894" t="s">
        <v>10071</v>
      </c>
      <c r="S2143" s="894" t="s">
        <v>779</v>
      </c>
      <c r="T2143" s="894" t="s">
        <v>780</v>
      </c>
      <c r="U2143" s="894" t="s">
        <v>781</v>
      </c>
      <c r="V2143" s="894" t="s">
        <v>951</v>
      </c>
      <c r="W2143" s="894" t="s">
        <v>10102</v>
      </c>
      <c r="X2143" s="894" t="s">
        <v>10107</v>
      </c>
      <c r="AA2143" s="894" t="s">
        <v>1012</v>
      </c>
    </row>
    <row r="2144" spans="1:27">
      <c r="A2144" s="894" t="s">
        <v>10118</v>
      </c>
      <c r="B2144" s="894" t="s">
        <v>10119</v>
      </c>
      <c r="C2144" s="894" t="s">
        <v>9389</v>
      </c>
      <c r="D2144" s="894" t="s">
        <v>10110</v>
      </c>
      <c r="E2144" s="351">
        <v>2543.1</v>
      </c>
      <c r="F2144" s="351">
        <v>1830.96</v>
      </c>
      <c r="G2144" s="351">
        <v>712.14</v>
      </c>
      <c r="H2144" s="351">
        <v>0</v>
      </c>
      <c r="I2144" s="894" t="s">
        <v>10102</v>
      </c>
      <c r="J2144" s="894" t="s">
        <v>839</v>
      </c>
      <c r="K2144" s="894" t="s">
        <v>1008</v>
      </c>
      <c r="L2144" s="894" t="s">
        <v>874</v>
      </c>
      <c r="M2144" s="894" t="s">
        <v>7987</v>
      </c>
      <c r="N2144" s="894" t="s">
        <v>10103</v>
      </c>
      <c r="O2144" s="894" t="s">
        <v>10111</v>
      </c>
      <c r="P2144" s="894" t="s">
        <v>10112</v>
      </c>
      <c r="Q2144" s="894" t="s">
        <v>10113</v>
      </c>
      <c r="R2144" s="894" t="s">
        <v>10071</v>
      </c>
      <c r="S2144" s="894" t="s">
        <v>779</v>
      </c>
      <c r="T2144" s="894" t="s">
        <v>780</v>
      </c>
      <c r="U2144" s="894" t="s">
        <v>781</v>
      </c>
      <c r="V2144" s="894" t="s">
        <v>951</v>
      </c>
      <c r="W2144" s="894" t="s">
        <v>10102</v>
      </c>
      <c r="X2144" s="894" t="s">
        <v>10107</v>
      </c>
      <c r="AA2144" s="894" t="s">
        <v>1012</v>
      </c>
    </row>
    <row r="2145" spans="1:27">
      <c r="A2145" s="894" t="s">
        <v>10120</v>
      </c>
      <c r="B2145" s="894" t="s">
        <v>10121</v>
      </c>
      <c r="C2145" s="894" t="s">
        <v>10122</v>
      </c>
      <c r="D2145" s="894" t="s">
        <v>10123</v>
      </c>
      <c r="E2145" s="351">
        <v>6465.52</v>
      </c>
      <c r="F2145" s="351">
        <v>4202.9</v>
      </c>
      <c r="G2145" s="351">
        <v>260.34</v>
      </c>
      <c r="H2145" s="351">
        <v>2002.28</v>
      </c>
      <c r="I2145" s="894" t="s">
        <v>10102</v>
      </c>
      <c r="J2145" s="894" t="s">
        <v>839</v>
      </c>
      <c r="K2145" s="894" t="s">
        <v>1008</v>
      </c>
      <c r="L2145" s="894" t="s">
        <v>874</v>
      </c>
      <c r="M2145" s="894" t="s">
        <v>7987</v>
      </c>
      <c r="N2145" s="894" t="s">
        <v>10124</v>
      </c>
      <c r="O2145" s="894" t="s">
        <v>9664</v>
      </c>
      <c r="P2145" s="894" t="s">
        <v>9665</v>
      </c>
      <c r="Q2145" s="894" t="s">
        <v>9123</v>
      </c>
      <c r="R2145" s="894" t="s">
        <v>10071</v>
      </c>
      <c r="S2145" s="894" t="s">
        <v>779</v>
      </c>
      <c r="T2145" s="894" t="s">
        <v>780</v>
      </c>
      <c r="U2145" s="894" t="s">
        <v>781</v>
      </c>
      <c r="V2145" s="894" t="s">
        <v>951</v>
      </c>
      <c r="W2145" s="894" t="s">
        <v>10102</v>
      </c>
      <c r="X2145" s="894" t="s">
        <v>10125</v>
      </c>
      <c r="AA2145" s="894" t="s">
        <v>1012</v>
      </c>
    </row>
    <row r="2146" spans="1:27">
      <c r="A2146" s="894" t="s">
        <v>10126</v>
      </c>
      <c r="B2146" s="894" t="s">
        <v>10127</v>
      </c>
      <c r="C2146" s="894" t="s">
        <v>10128</v>
      </c>
      <c r="D2146" s="894" t="s">
        <v>10129</v>
      </c>
      <c r="E2146" s="351">
        <v>268498.28</v>
      </c>
      <c r="F2146" s="351">
        <v>193318.56</v>
      </c>
      <c r="G2146" s="351">
        <v>75179.72</v>
      </c>
      <c r="H2146" s="351">
        <v>0</v>
      </c>
      <c r="I2146" s="894" t="s">
        <v>10102</v>
      </c>
      <c r="J2146" s="894" t="s">
        <v>839</v>
      </c>
      <c r="K2146" s="894" t="s">
        <v>1008</v>
      </c>
      <c r="L2146" s="894" t="s">
        <v>874</v>
      </c>
      <c r="M2146" s="894" t="s">
        <v>10130</v>
      </c>
      <c r="N2146" s="894" t="s">
        <v>10131</v>
      </c>
      <c r="O2146" s="894" t="s">
        <v>10132</v>
      </c>
      <c r="P2146" s="894" t="s">
        <v>10133</v>
      </c>
      <c r="Q2146" s="894" t="s">
        <v>10134</v>
      </c>
      <c r="R2146" s="894" t="s">
        <v>10071</v>
      </c>
      <c r="S2146" s="894" t="s">
        <v>779</v>
      </c>
      <c r="T2146" s="894" t="s">
        <v>780</v>
      </c>
      <c r="U2146" s="894" t="s">
        <v>781</v>
      </c>
      <c r="V2146" s="894" t="s">
        <v>951</v>
      </c>
      <c r="W2146" s="894" t="s">
        <v>10102</v>
      </c>
      <c r="X2146" s="894" t="s">
        <v>10007</v>
      </c>
      <c r="AA2146" s="894" t="s">
        <v>1012</v>
      </c>
    </row>
    <row r="2147" spans="1:27">
      <c r="A2147" s="894" t="s">
        <v>10135</v>
      </c>
      <c r="B2147" s="894" t="s">
        <v>10136</v>
      </c>
      <c r="C2147" s="894" t="s">
        <v>10137</v>
      </c>
      <c r="D2147" s="894" t="s">
        <v>10138</v>
      </c>
      <c r="E2147" s="351">
        <v>8965.52</v>
      </c>
      <c r="F2147" s="351">
        <v>6455.52</v>
      </c>
      <c r="G2147" s="351">
        <v>2510</v>
      </c>
      <c r="H2147" s="351">
        <v>0</v>
      </c>
      <c r="I2147" s="894" t="s">
        <v>10139</v>
      </c>
      <c r="J2147" s="894" t="s">
        <v>839</v>
      </c>
      <c r="K2147" s="894" t="s">
        <v>840</v>
      </c>
      <c r="L2147" s="894" t="s">
        <v>958</v>
      </c>
      <c r="M2147" s="894" t="s">
        <v>4983</v>
      </c>
      <c r="N2147" s="894" t="s">
        <v>10140</v>
      </c>
      <c r="O2147" s="894" t="s">
        <v>9971</v>
      </c>
      <c r="P2147" s="894" t="s">
        <v>10141</v>
      </c>
      <c r="Q2147" s="894" t="s">
        <v>10142</v>
      </c>
      <c r="R2147" s="894" t="s">
        <v>10071</v>
      </c>
      <c r="S2147" s="894" t="s">
        <v>779</v>
      </c>
      <c r="T2147" s="894" t="s">
        <v>780</v>
      </c>
      <c r="U2147" s="894" t="s">
        <v>781</v>
      </c>
      <c r="V2147" s="894" t="s">
        <v>951</v>
      </c>
      <c r="W2147" s="894" t="s">
        <v>10139</v>
      </c>
      <c r="X2147" s="894" t="s">
        <v>10143</v>
      </c>
      <c r="AA2147" s="894" t="s">
        <v>844</v>
      </c>
    </row>
    <row r="2148" spans="1:27">
      <c r="A2148" s="894" t="s">
        <v>10144</v>
      </c>
      <c r="B2148" s="894" t="s">
        <v>10145</v>
      </c>
      <c r="C2148" s="894" t="s">
        <v>10146</v>
      </c>
      <c r="D2148" s="894" t="s">
        <v>10147</v>
      </c>
      <c r="E2148" s="351">
        <v>25000</v>
      </c>
      <c r="F2148" s="351">
        <v>18000</v>
      </c>
      <c r="G2148" s="351">
        <v>7000</v>
      </c>
      <c r="H2148" s="351">
        <v>0</v>
      </c>
      <c r="I2148" s="894" t="s">
        <v>10139</v>
      </c>
      <c r="J2148" s="894" t="s">
        <v>839</v>
      </c>
      <c r="K2148" s="894" t="s">
        <v>1091</v>
      </c>
      <c r="L2148" s="894" t="s">
        <v>874</v>
      </c>
      <c r="M2148" s="894" t="s">
        <v>7172</v>
      </c>
      <c r="N2148" s="894" t="s">
        <v>10148</v>
      </c>
      <c r="O2148" s="894" t="s">
        <v>9180</v>
      </c>
      <c r="P2148" s="894" t="s">
        <v>9181</v>
      </c>
      <c r="Q2148" s="894" t="s">
        <v>9182</v>
      </c>
      <c r="R2148" s="894" t="s">
        <v>10071</v>
      </c>
      <c r="S2148" s="894" t="s">
        <v>779</v>
      </c>
      <c r="T2148" s="894" t="s">
        <v>780</v>
      </c>
      <c r="U2148" s="894" t="s">
        <v>781</v>
      </c>
      <c r="V2148" s="894" t="s">
        <v>951</v>
      </c>
      <c r="W2148" s="894" t="s">
        <v>10139</v>
      </c>
      <c r="X2148" s="894" t="s">
        <v>10149</v>
      </c>
      <c r="AA2148" s="894" t="s">
        <v>1093</v>
      </c>
    </row>
    <row r="2149" spans="1:27">
      <c r="A2149" s="894" t="s">
        <v>10150</v>
      </c>
      <c r="B2149" s="894" t="s">
        <v>10151</v>
      </c>
      <c r="C2149" s="894" t="s">
        <v>10152</v>
      </c>
      <c r="D2149" s="894" t="s">
        <v>10153</v>
      </c>
      <c r="E2149" s="351">
        <v>5025.86</v>
      </c>
      <c r="F2149" s="351">
        <v>3618.72</v>
      </c>
      <c r="G2149" s="351">
        <v>1407.14</v>
      </c>
      <c r="H2149" s="351">
        <v>0</v>
      </c>
      <c r="I2149" s="894" t="s">
        <v>10139</v>
      </c>
      <c r="J2149" s="894" t="s">
        <v>839</v>
      </c>
      <c r="K2149" s="894" t="s">
        <v>1091</v>
      </c>
      <c r="L2149" s="894" t="s">
        <v>874</v>
      </c>
      <c r="M2149" s="894" t="s">
        <v>7172</v>
      </c>
      <c r="N2149" s="894" t="s">
        <v>5995</v>
      </c>
      <c r="O2149" s="894" t="s">
        <v>10154</v>
      </c>
      <c r="P2149" s="894" t="s">
        <v>10155</v>
      </c>
      <c r="Q2149" s="894" t="s">
        <v>10156</v>
      </c>
      <c r="R2149" s="894" t="s">
        <v>10071</v>
      </c>
      <c r="S2149" s="894" t="s">
        <v>779</v>
      </c>
      <c r="T2149" s="894" t="s">
        <v>780</v>
      </c>
      <c r="U2149" s="894" t="s">
        <v>781</v>
      </c>
      <c r="V2149" s="894" t="s">
        <v>10157</v>
      </c>
      <c r="W2149" s="894" t="s">
        <v>10139</v>
      </c>
      <c r="X2149" s="894" t="s">
        <v>10158</v>
      </c>
      <c r="AA2149" s="894" t="s">
        <v>1093</v>
      </c>
    </row>
    <row r="2150" spans="1:27">
      <c r="A2150" s="894" t="s">
        <v>10159</v>
      </c>
      <c r="B2150" s="894" t="s">
        <v>10160</v>
      </c>
      <c r="C2150" s="894" t="s">
        <v>10161</v>
      </c>
      <c r="D2150" s="894" t="s">
        <v>10162</v>
      </c>
      <c r="E2150" s="351">
        <v>18362.07</v>
      </c>
      <c r="F2150" s="351">
        <v>13220.64</v>
      </c>
      <c r="G2150" s="351">
        <v>5141.43</v>
      </c>
      <c r="H2150" s="351">
        <v>0</v>
      </c>
      <c r="I2150" s="894" t="s">
        <v>10139</v>
      </c>
      <c r="J2150" s="894" t="s">
        <v>839</v>
      </c>
      <c r="K2150" s="894" t="s">
        <v>1091</v>
      </c>
      <c r="L2150" s="894" t="s">
        <v>874</v>
      </c>
      <c r="M2150" s="894" t="s">
        <v>7172</v>
      </c>
      <c r="N2150" s="894" t="s">
        <v>10163</v>
      </c>
      <c r="O2150" s="894" t="s">
        <v>10164</v>
      </c>
      <c r="P2150" s="894" t="s">
        <v>10165</v>
      </c>
      <c r="Q2150" s="894" t="s">
        <v>10166</v>
      </c>
      <c r="R2150" s="894" t="s">
        <v>10071</v>
      </c>
      <c r="S2150" s="894" t="s">
        <v>779</v>
      </c>
      <c r="T2150" s="894" t="s">
        <v>780</v>
      </c>
      <c r="U2150" s="894" t="s">
        <v>781</v>
      </c>
      <c r="V2150" s="894" t="s">
        <v>10157</v>
      </c>
      <c r="W2150" s="894" t="s">
        <v>10139</v>
      </c>
      <c r="X2150" s="894" t="s">
        <v>10167</v>
      </c>
      <c r="AA2150" s="894" t="s">
        <v>1093</v>
      </c>
    </row>
    <row r="2151" spans="1:27">
      <c r="A2151" s="894" t="s">
        <v>10168</v>
      </c>
      <c r="B2151" s="894" t="s">
        <v>10169</v>
      </c>
      <c r="C2151" s="894" t="s">
        <v>10170</v>
      </c>
      <c r="D2151" s="894" t="s">
        <v>10171</v>
      </c>
      <c r="E2151" s="351">
        <v>37931.03</v>
      </c>
      <c r="F2151" s="351">
        <v>24275.84</v>
      </c>
      <c r="G2151" s="351">
        <v>608</v>
      </c>
      <c r="H2151" s="351">
        <v>13047.19</v>
      </c>
      <c r="I2151" s="894" t="s">
        <v>10139</v>
      </c>
      <c r="J2151" s="894" t="s">
        <v>839</v>
      </c>
      <c r="K2151" s="894" t="s">
        <v>901</v>
      </c>
      <c r="L2151" s="894" t="s">
        <v>874</v>
      </c>
      <c r="M2151" s="894" t="s">
        <v>10172</v>
      </c>
      <c r="N2151" s="894" t="s">
        <v>10173</v>
      </c>
      <c r="O2151" s="894" t="s">
        <v>777</v>
      </c>
      <c r="P2151" s="894" t="s">
        <v>10174</v>
      </c>
      <c r="Q2151" s="894" t="s">
        <v>10175</v>
      </c>
      <c r="R2151" s="894" t="s">
        <v>10071</v>
      </c>
      <c r="S2151" s="894" t="s">
        <v>779</v>
      </c>
      <c r="T2151" s="894" t="s">
        <v>780</v>
      </c>
      <c r="U2151" s="894" t="s">
        <v>781</v>
      </c>
      <c r="V2151" s="894" t="s">
        <v>10157</v>
      </c>
      <c r="W2151" s="894" t="s">
        <v>10139</v>
      </c>
      <c r="X2151" s="894" t="s">
        <v>7916</v>
      </c>
      <c r="AA2151" s="894" t="s">
        <v>904</v>
      </c>
    </row>
    <row r="2152" spans="1:27">
      <c r="A2152" s="894" t="s">
        <v>10176</v>
      </c>
      <c r="B2152" s="894" t="s">
        <v>10177</v>
      </c>
      <c r="C2152" s="894" t="s">
        <v>10170</v>
      </c>
      <c r="D2152" s="894" t="s">
        <v>10171</v>
      </c>
      <c r="E2152" s="351">
        <v>37931.04</v>
      </c>
      <c r="F2152" s="351">
        <v>27310.32</v>
      </c>
      <c r="G2152" s="351">
        <v>10620.72</v>
      </c>
      <c r="H2152" s="351">
        <v>0</v>
      </c>
      <c r="I2152" s="894" t="s">
        <v>10139</v>
      </c>
      <c r="J2152" s="894" t="s">
        <v>839</v>
      </c>
      <c r="K2152" s="894" t="s">
        <v>901</v>
      </c>
      <c r="L2152" s="894" t="s">
        <v>874</v>
      </c>
      <c r="M2152" s="894" t="s">
        <v>10172</v>
      </c>
      <c r="N2152" s="894" t="s">
        <v>10173</v>
      </c>
      <c r="O2152" s="894" t="s">
        <v>10178</v>
      </c>
      <c r="P2152" s="894" t="s">
        <v>10179</v>
      </c>
      <c r="Q2152" s="894" t="s">
        <v>10175</v>
      </c>
      <c r="R2152" s="894" t="s">
        <v>10071</v>
      </c>
      <c r="S2152" s="894" t="s">
        <v>779</v>
      </c>
      <c r="T2152" s="894" t="s">
        <v>780</v>
      </c>
      <c r="U2152" s="894" t="s">
        <v>781</v>
      </c>
      <c r="V2152" s="894" t="s">
        <v>951</v>
      </c>
      <c r="W2152" s="894" t="s">
        <v>10180</v>
      </c>
      <c r="X2152" s="894" t="s">
        <v>7916</v>
      </c>
      <c r="AA2152" s="894" t="s">
        <v>904</v>
      </c>
    </row>
    <row r="2153" spans="1:27">
      <c r="A2153" s="894" t="s">
        <v>10181</v>
      </c>
      <c r="B2153" s="894" t="s">
        <v>10182</v>
      </c>
      <c r="C2153" s="894" t="s">
        <v>10183</v>
      </c>
      <c r="D2153" s="894" t="s">
        <v>10184</v>
      </c>
      <c r="E2153" s="351">
        <v>3017.24</v>
      </c>
      <c r="F2153" s="351">
        <v>2172.24</v>
      </c>
      <c r="G2153" s="351">
        <v>845</v>
      </c>
      <c r="H2153" s="351">
        <v>0</v>
      </c>
      <c r="I2153" s="894" t="s">
        <v>10180</v>
      </c>
      <c r="J2153" s="894" t="s">
        <v>839</v>
      </c>
      <c r="K2153" s="894" t="s">
        <v>1025</v>
      </c>
      <c r="L2153" s="894" t="s">
        <v>958</v>
      </c>
      <c r="M2153" s="894" t="s">
        <v>10185</v>
      </c>
      <c r="N2153" s="894" t="s">
        <v>8163</v>
      </c>
      <c r="O2153" s="894" t="s">
        <v>9105</v>
      </c>
      <c r="P2153" s="894" t="s">
        <v>9106</v>
      </c>
      <c r="Q2153" s="894" t="s">
        <v>8765</v>
      </c>
      <c r="R2153" s="894" t="s">
        <v>10071</v>
      </c>
      <c r="S2153" s="894" t="s">
        <v>779</v>
      </c>
      <c r="T2153" s="894" t="s">
        <v>780</v>
      </c>
      <c r="U2153" s="894" t="s">
        <v>781</v>
      </c>
      <c r="V2153" s="894" t="s">
        <v>951</v>
      </c>
      <c r="W2153" s="894" t="s">
        <v>10180</v>
      </c>
      <c r="X2153" s="894" t="s">
        <v>10186</v>
      </c>
      <c r="AA2153" s="894" t="s">
        <v>1029</v>
      </c>
    </row>
    <row r="2154" spans="1:27">
      <c r="A2154" s="894" t="s">
        <v>10187</v>
      </c>
      <c r="B2154" s="894" t="s">
        <v>10188</v>
      </c>
      <c r="C2154" s="894" t="s">
        <v>10183</v>
      </c>
      <c r="D2154" s="894" t="s">
        <v>10184</v>
      </c>
      <c r="E2154" s="351">
        <v>3017.24</v>
      </c>
      <c r="F2154" s="351">
        <v>2172.24</v>
      </c>
      <c r="G2154" s="351">
        <v>845</v>
      </c>
      <c r="H2154" s="351">
        <v>0</v>
      </c>
      <c r="I2154" s="894" t="s">
        <v>10180</v>
      </c>
      <c r="J2154" s="894" t="s">
        <v>839</v>
      </c>
      <c r="K2154" s="894" t="s">
        <v>1025</v>
      </c>
      <c r="L2154" s="894" t="s">
        <v>958</v>
      </c>
      <c r="M2154" s="894" t="s">
        <v>10185</v>
      </c>
      <c r="N2154" s="894" t="s">
        <v>8163</v>
      </c>
      <c r="O2154" s="894" t="s">
        <v>9105</v>
      </c>
      <c r="P2154" s="894" t="s">
        <v>9106</v>
      </c>
      <c r="Q2154" s="894" t="s">
        <v>8765</v>
      </c>
      <c r="R2154" s="894" t="s">
        <v>10071</v>
      </c>
      <c r="S2154" s="894" t="s">
        <v>779</v>
      </c>
      <c r="T2154" s="894" t="s">
        <v>780</v>
      </c>
      <c r="U2154" s="894" t="s">
        <v>781</v>
      </c>
      <c r="V2154" s="894" t="s">
        <v>951</v>
      </c>
      <c r="W2154" s="894" t="s">
        <v>10180</v>
      </c>
      <c r="X2154" s="894" t="s">
        <v>10186</v>
      </c>
      <c r="AA2154" s="894" t="s">
        <v>1029</v>
      </c>
    </row>
    <row r="2155" spans="1:27">
      <c r="A2155" s="894" t="s">
        <v>10189</v>
      </c>
      <c r="B2155" s="894" t="s">
        <v>10190</v>
      </c>
      <c r="C2155" s="894" t="s">
        <v>10183</v>
      </c>
      <c r="D2155" s="894" t="s">
        <v>10184</v>
      </c>
      <c r="E2155" s="351">
        <v>3017.24</v>
      </c>
      <c r="F2155" s="351">
        <v>2172.24</v>
      </c>
      <c r="G2155" s="351">
        <v>845</v>
      </c>
      <c r="H2155" s="351">
        <v>0</v>
      </c>
      <c r="I2155" s="894" t="s">
        <v>10180</v>
      </c>
      <c r="J2155" s="894" t="s">
        <v>839</v>
      </c>
      <c r="K2155" s="894" t="s">
        <v>1025</v>
      </c>
      <c r="L2155" s="894" t="s">
        <v>958</v>
      </c>
      <c r="M2155" s="894" t="s">
        <v>10185</v>
      </c>
      <c r="N2155" s="894" t="s">
        <v>8163</v>
      </c>
      <c r="O2155" s="894" t="s">
        <v>9105</v>
      </c>
      <c r="P2155" s="894" t="s">
        <v>9106</v>
      </c>
      <c r="Q2155" s="894" t="s">
        <v>8765</v>
      </c>
      <c r="R2155" s="894" t="s">
        <v>10071</v>
      </c>
      <c r="S2155" s="894" t="s">
        <v>779</v>
      </c>
      <c r="T2155" s="894" t="s">
        <v>780</v>
      </c>
      <c r="U2155" s="894" t="s">
        <v>781</v>
      </c>
      <c r="V2155" s="894" t="s">
        <v>951</v>
      </c>
      <c r="W2155" s="894" t="s">
        <v>10180</v>
      </c>
      <c r="X2155" s="894" t="s">
        <v>10186</v>
      </c>
      <c r="AA2155" s="894" t="s">
        <v>1029</v>
      </c>
    </row>
    <row r="2156" spans="1:27">
      <c r="A2156" s="894" t="s">
        <v>10191</v>
      </c>
      <c r="B2156" s="894" t="s">
        <v>10192</v>
      </c>
      <c r="C2156" s="894" t="s">
        <v>10183</v>
      </c>
      <c r="D2156" s="894" t="s">
        <v>10184</v>
      </c>
      <c r="E2156" s="351">
        <v>3017.24</v>
      </c>
      <c r="F2156" s="351">
        <v>2172.24</v>
      </c>
      <c r="G2156" s="351">
        <v>845</v>
      </c>
      <c r="H2156" s="351">
        <v>0</v>
      </c>
      <c r="I2156" s="894" t="s">
        <v>10180</v>
      </c>
      <c r="J2156" s="894" t="s">
        <v>839</v>
      </c>
      <c r="K2156" s="894" t="s">
        <v>1025</v>
      </c>
      <c r="L2156" s="894" t="s">
        <v>958</v>
      </c>
      <c r="M2156" s="894" t="s">
        <v>10185</v>
      </c>
      <c r="N2156" s="894" t="s">
        <v>8163</v>
      </c>
      <c r="O2156" s="894" t="s">
        <v>9105</v>
      </c>
      <c r="P2156" s="894" t="s">
        <v>9106</v>
      </c>
      <c r="Q2156" s="894" t="s">
        <v>8765</v>
      </c>
      <c r="R2156" s="894" t="s">
        <v>10071</v>
      </c>
      <c r="S2156" s="894" t="s">
        <v>779</v>
      </c>
      <c r="T2156" s="894" t="s">
        <v>780</v>
      </c>
      <c r="U2156" s="894" t="s">
        <v>781</v>
      </c>
      <c r="V2156" s="894" t="s">
        <v>951</v>
      </c>
      <c r="W2156" s="894" t="s">
        <v>10180</v>
      </c>
      <c r="X2156" s="894" t="s">
        <v>10186</v>
      </c>
      <c r="AA2156" s="894" t="s">
        <v>1029</v>
      </c>
    </row>
    <row r="2157" spans="1:27">
      <c r="A2157" s="894" t="s">
        <v>10193</v>
      </c>
      <c r="B2157" s="894" t="s">
        <v>10194</v>
      </c>
      <c r="C2157" s="894" t="s">
        <v>10183</v>
      </c>
      <c r="D2157" s="894" t="s">
        <v>10184</v>
      </c>
      <c r="E2157" s="351">
        <v>3017.24</v>
      </c>
      <c r="F2157" s="351">
        <v>2172.24</v>
      </c>
      <c r="G2157" s="351">
        <v>845</v>
      </c>
      <c r="H2157" s="351">
        <v>0</v>
      </c>
      <c r="I2157" s="894" t="s">
        <v>10180</v>
      </c>
      <c r="J2157" s="894" t="s">
        <v>839</v>
      </c>
      <c r="K2157" s="894" t="s">
        <v>1025</v>
      </c>
      <c r="L2157" s="894" t="s">
        <v>958</v>
      </c>
      <c r="M2157" s="894" t="s">
        <v>10185</v>
      </c>
      <c r="N2157" s="894" t="s">
        <v>8163</v>
      </c>
      <c r="O2157" s="894" t="s">
        <v>9105</v>
      </c>
      <c r="P2157" s="894" t="s">
        <v>9106</v>
      </c>
      <c r="Q2157" s="894" t="s">
        <v>8765</v>
      </c>
      <c r="R2157" s="894" t="s">
        <v>10071</v>
      </c>
      <c r="S2157" s="894" t="s">
        <v>779</v>
      </c>
      <c r="T2157" s="894" t="s">
        <v>780</v>
      </c>
      <c r="U2157" s="894" t="s">
        <v>781</v>
      </c>
      <c r="V2157" s="894" t="s">
        <v>951</v>
      </c>
      <c r="W2157" s="894" t="s">
        <v>10180</v>
      </c>
      <c r="X2157" s="894" t="s">
        <v>10186</v>
      </c>
      <c r="AA2157" s="894" t="s">
        <v>1029</v>
      </c>
    </row>
    <row r="2158" spans="1:27">
      <c r="A2158" s="894" t="s">
        <v>10195</v>
      </c>
      <c r="B2158" s="894" t="s">
        <v>10196</v>
      </c>
      <c r="C2158" s="894" t="s">
        <v>10183</v>
      </c>
      <c r="D2158" s="894" t="s">
        <v>10184</v>
      </c>
      <c r="E2158" s="351">
        <v>3017.24</v>
      </c>
      <c r="F2158" s="351">
        <v>2172.24</v>
      </c>
      <c r="G2158" s="351">
        <v>845</v>
      </c>
      <c r="H2158" s="351">
        <v>0</v>
      </c>
      <c r="I2158" s="894" t="s">
        <v>10180</v>
      </c>
      <c r="J2158" s="894" t="s">
        <v>839</v>
      </c>
      <c r="K2158" s="894" t="s">
        <v>1025</v>
      </c>
      <c r="L2158" s="894" t="s">
        <v>958</v>
      </c>
      <c r="M2158" s="894" t="s">
        <v>10185</v>
      </c>
      <c r="N2158" s="894" t="s">
        <v>8163</v>
      </c>
      <c r="O2158" s="894" t="s">
        <v>9105</v>
      </c>
      <c r="P2158" s="894" t="s">
        <v>9106</v>
      </c>
      <c r="Q2158" s="894" t="s">
        <v>8765</v>
      </c>
      <c r="R2158" s="894" t="s">
        <v>10071</v>
      </c>
      <c r="S2158" s="894" t="s">
        <v>779</v>
      </c>
      <c r="T2158" s="894" t="s">
        <v>780</v>
      </c>
      <c r="U2158" s="894" t="s">
        <v>781</v>
      </c>
      <c r="V2158" s="894" t="s">
        <v>951</v>
      </c>
      <c r="W2158" s="894" t="s">
        <v>10180</v>
      </c>
      <c r="X2158" s="894" t="s">
        <v>10186</v>
      </c>
      <c r="AA2158" s="894" t="s">
        <v>1029</v>
      </c>
    </row>
    <row r="2159" spans="1:27">
      <c r="A2159" s="894" t="s">
        <v>10197</v>
      </c>
      <c r="B2159" s="894" t="s">
        <v>10198</v>
      </c>
      <c r="C2159" s="894" t="s">
        <v>10183</v>
      </c>
      <c r="D2159" s="894" t="s">
        <v>10184</v>
      </c>
      <c r="E2159" s="351">
        <v>3017.24</v>
      </c>
      <c r="F2159" s="351">
        <v>2172.24</v>
      </c>
      <c r="G2159" s="351">
        <v>845</v>
      </c>
      <c r="H2159" s="351">
        <v>0</v>
      </c>
      <c r="I2159" s="894" t="s">
        <v>10180</v>
      </c>
      <c r="J2159" s="894" t="s">
        <v>839</v>
      </c>
      <c r="K2159" s="894" t="s">
        <v>1025</v>
      </c>
      <c r="L2159" s="894" t="s">
        <v>958</v>
      </c>
      <c r="M2159" s="894" t="s">
        <v>10185</v>
      </c>
      <c r="N2159" s="894" t="s">
        <v>8163</v>
      </c>
      <c r="O2159" s="894" t="s">
        <v>9105</v>
      </c>
      <c r="P2159" s="894" t="s">
        <v>9106</v>
      </c>
      <c r="Q2159" s="894" t="s">
        <v>8765</v>
      </c>
      <c r="R2159" s="894" t="s">
        <v>10071</v>
      </c>
      <c r="S2159" s="894" t="s">
        <v>779</v>
      </c>
      <c r="T2159" s="894" t="s">
        <v>780</v>
      </c>
      <c r="U2159" s="894" t="s">
        <v>781</v>
      </c>
      <c r="V2159" s="894" t="s">
        <v>951</v>
      </c>
      <c r="W2159" s="894" t="s">
        <v>10180</v>
      </c>
      <c r="X2159" s="894" t="s">
        <v>10186</v>
      </c>
      <c r="AA2159" s="894" t="s">
        <v>1029</v>
      </c>
    </row>
    <row r="2160" spans="1:27">
      <c r="A2160" s="894" t="s">
        <v>10199</v>
      </c>
      <c r="B2160" s="894" t="s">
        <v>10200</v>
      </c>
      <c r="C2160" s="894" t="s">
        <v>731</v>
      </c>
      <c r="D2160" s="894" t="s">
        <v>7872</v>
      </c>
      <c r="E2160" s="351">
        <v>11206.9</v>
      </c>
      <c r="F2160" s="351">
        <v>8069.04</v>
      </c>
      <c r="G2160" s="351">
        <v>3137.86</v>
      </c>
      <c r="H2160" s="351">
        <v>0</v>
      </c>
      <c r="I2160" s="894" t="s">
        <v>10201</v>
      </c>
      <c r="J2160" s="894" t="s">
        <v>839</v>
      </c>
      <c r="K2160" s="894" t="s">
        <v>901</v>
      </c>
      <c r="L2160" s="894" t="s">
        <v>874</v>
      </c>
      <c r="M2160" s="894" t="s">
        <v>10202</v>
      </c>
      <c r="N2160" s="894" t="s">
        <v>7614</v>
      </c>
      <c r="O2160" s="894" t="s">
        <v>8971</v>
      </c>
      <c r="P2160" s="894" t="s">
        <v>8972</v>
      </c>
      <c r="Q2160" s="894" t="s">
        <v>8973</v>
      </c>
      <c r="R2160" s="894" t="s">
        <v>10071</v>
      </c>
      <c r="S2160" s="894" t="s">
        <v>779</v>
      </c>
      <c r="T2160" s="894" t="s">
        <v>780</v>
      </c>
      <c r="U2160" s="894" t="s">
        <v>781</v>
      </c>
      <c r="V2160" s="894" t="s">
        <v>951</v>
      </c>
      <c r="W2160" s="894" t="s">
        <v>10201</v>
      </c>
      <c r="X2160" s="894" t="s">
        <v>10203</v>
      </c>
      <c r="AA2160" s="894" t="s">
        <v>904</v>
      </c>
    </row>
    <row r="2161" spans="1:27">
      <c r="A2161" s="894" t="s">
        <v>10204</v>
      </c>
      <c r="B2161" s="894" t="s">
        <v>10205</v>
      </c>
      <c r="C2161" s="894" t="s">
        <v>10206</v>
      </c>
      <c r="D2161" s="894" t="s">
        <v>10207</v>
      </c>
      <c r="E2161" s="351">
        <v>3448.28</v>
      </c>
      <c r="F2161" s="351">
        <v>2482.56</v>
      </c>
      <c r="G2161" s="351">
        <v>254.16</v>
      </c>
      <c r="H2161" s="351">
        <v>711.56</v>
      </c>
      <c r="I2161" s="894" t="s">
        <v>10201</v>
      </c>
      <c r="J2161" s="894" t="s">
        <v>839</v>
      </c>
      <c r="K2161" s="894" t="s">
        <v>1114</v>
      </c>
      <c r="L2161" s="894" t="s">
        <v>5710</v>
      </c>
      <c r="M2161" s="894" t="s">
        <v>10208</v>
      </c>
      <c r="N2161" s="894" t="s">
        <v>10209</v>
      </c>
      <c r="O2161" s="894" t="s">
        <v>9242</v>
      </c>
      <c r="P2161" s="894" t="s">
        <v>9243</v>
      </c>
      <c r="Q2161" s="894" t="s">
        <v>8927</v>
      </c>
      <c r="R2161" s="894" t="s">
        <v>10071</v>
      </c>
      <c r="S2161" s="894" t="s">
        <v>779</v>
      </c>
      <c r="T2161" s="894" t="s">
        <v>780</v>
      </c>
      <c r="U2161" s="894" t="s">
        <v>781</v>
      </c>
      <c r="V2161" s="894" t="s">
        <v>951</v>
      </c>
      <c r="W2161" s="894" t="s">
        <v>10201</v>
      </c>
      <c r="X2161" s="894" t="s">
        <v>10210</v>
      </c>
      <c r="AA2161" s="894" t="s">
        <v>1116</v>
      </c>
    </row>
    <row r="2162" spans="1:27">
      <c r="A2162" s="894" t="s">
        <v>10211</v>
      </c>
      <c r="B2162" s="894" t="s">
        <v>10212</v>
      </c>
      <c r="C2162" s="894" t="s">
        <v>10206</v>
      </c>
      <c r="D2162" s="894" t="s">
        <v>10207</v>
      </c>
      <c r="E2162" s="351">
        <v>3448.28</v>
      </c>
      <c r="F2162" s="351">
        <v>2482.56</v>
      </c>
      <c r="G2162" s="351">
        <v>254.16</v>
      </c>
      <c r="H2162" s="351">
        <v>711.56</v>
      </c>
      <c r="I2162" s="894" t="s">
        <v>10201</v>
      </c>
      <c r="J2162" s="894" t="s">
        <v>839</v>
      </c>
      <c r="K2162" s="894" t="s">
        <v>1114</v>
      </c>
      <c r="L2162" s="894" t="s">
        <v>5710</v>
      </c>
      <c r="M2162" s="894" t="s">
        <v>10208</v>
      </c>
      <c r="N2162" s="894" t="s">
        <v>10209</v>
      </c>
      <c r="O2162" s="894" t="s">
        <v>9242</v>
      </c>
      <c r="P2162" s="894" t="s">
        <v>9243</v>
      </c>
      <c r="Q2162" s="894" t="s">
        <v>8927</v>
      </c>
      <c r="R2162" s="894" t="s">
        <v>10071</v>
      </c>
      <c r="S2162" s="894" t="s">
        <v>779</v>
      </c>
      <c r="T2162" s="894" t="s">
        <v>780</v>
      </c>
      <c r="U2162" s="894" t="s">
        <v>781</v>
      </c>
      <c r="V2162" s="894" t="s">
        <v>951</v>
      </c>
      <c r="W2162" s="894" t="s">
        <v>10201</v>
      </c>
      <c r="X2162" s="894" t="s">
        <v>10210</v>
      </c>
      <c r="AA2162" s="894" t="s">
        <v>1116</v>
      </c>
    </row>
    <row r="2163" spans="1:27">
      <c r="A2163" s="894" t="s">
        <v>10213</v>
      </c>
      <c r="B2163" s="894" t="s">
        <v>10214</v>
      </c>
      <c r="C2163" s="894" t="s">
        <v>10206</v>
      </c>
      <c r="D2163" s="894" t="s">
        <v>10207</v>
      </c>
      <c r="E2163" s="351">
        <v>3448.28</v>
      </c>
      <c r="F2163" s="351">
        <v>2482.56</v>
      </c>
      <c r="G2163" s="351">
        <v>254.16</v>
      </c>
      <c r="H2163" s="351">
        <v>711.56</v>
      </c>
      <c r="I2163" s="894" t="s">
        <v>10201</v>
      </c>
      <c r="J2163" s="894" t="s">
        <v>839</v>
      </c>
      <c r="K2163" s="894" t="s">
        <v>1114</v>
      </c>
      <c r="L2163" s="894" t="s">
        <v>5710</v>
      </c>
      <c r="M2163" s="894" t="s">
        <v>10208</v>
      </c>
      <c r="N2163" s="894" t="s">
        <v>10209</v>
      </c>
      <c r="O2163" s="894" t="s">
        <v>9242</v>
      </c>
      <c r="P2163" s="894" t="s">
        <v>9243</v>
      </c>
      <c r="Q2163" s="894" t="s">
        <v>8927</v>
      </c>
      <c r="R2163" s="894" t="s">
        <v>10071</v>
      </c>
      <c r="S2163" s="894" t="s">
        <v>779</v>
      </c>
      <c r="T2163" s="894" t="s">
        <v>780</v>
      </c>
      <c r="U2163" s="894" t="s">
        <v>781</v>
      </c>
      <c r="V2163" s="894" t="s">
        <v>951</v>
      </c>
      <c r="W2163" s="894" t="s">
        <v>10201</v>
      </c>
      <c r="X2163" s="894" t="s">
        <v>10210</v>
      </c>
      <c r="AA2163" s="894" t="s">
        <v>1116</v>
      </c>
    </row>
    <row r="2164" spans="1:27">
      <c r="A2164" s="894" t="s">
        <v>10215</v>
      </c>
      <c r="B2164" s="894" t="s">
        <v>10216</v>
      </c>
      <c r="C2164" s="894" t="s">
        <v>10217</v>
      </c>
      <c r="D2164" s="894" t="s">
        <v>10218</v>
      </c>
      <c r="E2164" s="351">
        <v>265996.55</v>
      </c>
      <c r="F2164" s="351">
        <v>191517.84</v>
      </c>
      <c r="G2164" s="351">
        <v>74478.71</v>
      </c>
      <c r="H2164" s="351">
        <v>0</v>
      </c>
      <c r="I2164" s="894" t="s">
        <v>10201</v>
      </c>
      <c r="J2164" s="894" t="s">
        <v>839</v>
      </c>
      <c r="K2164" s="894" t="s">
        <v>1114</v>
      </c>
      <c r="L2164" s="894" t="s">
        <v>5710</v>
      </c>
      <c r="M2164" s="894" t="s">
        <v>10219</v>
      </c>
      <c r="N2164" s="894" t="s">
        <v>10209</v>
      </c>
      <c r="O2164" s="894" t="s">
        <v>10220</v>
      </c>
      <c r="P2164" s="894" t="s">
        <v>10221</v>
      </c>
      <c r="Q2164" s="894" t="s">
        <v>10222</v>
      </c>
      <c r="R2164" s="894" t="s">
        <v>10071</v>
      </c>
      <c r="S2164" s="894" t="s">
        <v>779</v>
      </c>
      <c r="T2164" s="894" t="s">
        <v>780</v>
      </c>
      <c r="U2164" s="894" t="s">
        <v>781</v>
      </c>
      <c r="V2164" s="894" t="s">
        <v>951</v>
      </c>
      <c r="W2164" s="894" t="s">
        <v>10201</v>
      </c>
      <c r="X2164" s="894" t="s">
        <v>10210</v>
      </c>
      <c r="AA2164" s="894" t="s">
        <v>1116</v>
      </c>
    </row>
    <row r="2165" spans="1:27">
      <c r="A2165" s="894" t="s">
        <v>10223</v>
      </c>
      <c r="B2165" s="894" t="s">
        <v>10224</v>
      </c>
      <c r="C2165" s="894" t="s">
        <v>10225</v>
      </c>
      <c r="D2165" s="894" t="s">
        <v>10226</v>
      </c>
      <c r="E2165" s="351">
        <v>3300</v>
      </c>
      <c r="F2165" s="351">
        <v>2376</v>
      </c>
      <c r="G2165" s="351">
        <v>924</v>
      </c>
      <c r="H2165" s="351">
        <v>0</v>
      </c>
      <c r="I2165" s="894" t="s">
        <v>10201</v>
      </c>
      <c r="J2165" s="894" t="s">
        <v>839</v>
      </c>
      <c r="K2165" s="894" t="s">
        <v>1114</v>
      </c>
      <c r="L2165" s="894" t="s">
        <v>958</v>
      </c>
      <c r="M2165" s="894" t="s">
        <v>10227</v>
      </c>
      <c r="N2165" s="894" t="s">
        <v>10228</v>
      </c>
      <c r="O2165" s="894" t="s">
        <v>10229</v>
      </c>
      <c r="P2165" s="894" t="s">
        <v>10230</v>
      </c>
      <c r="Q2165" s="894" t="s">
        <v>4289</v>
      </c>
      <c r="R2165" s="894" t="s">
        <v>10071</v>
      </c>
      <c r="S2165" s="894" t="s">
        <v>779</v>
      </c>
      <c r="T2165" s="894" t="s">
        <v>780</v>
      </c>
      <c r="U2165" s="894" t="s">
        <v>781</v>
      </c>
      <c r="V2165" s="894" t="s">
        <v>951</v>
      </c>
      <c r="W2165" s="894" t="s">
        <v>10201</v>
      </c>
      <c r="X2165" s="894" t="s">
        <v>10231</v>
      </c>
      <c r="AA2165" s="894" t="s">
        <v>1116</v>
      </c>
    </row>
    <row r="2166" spans="1:27">
      <c r="A2166" s="894" t="s">
        <v>10232</v>
      </c>
      <c r="B2166" s="894" t="s">
        <v>10233</v>
      </c>
      <c r="C2166" s="894" t="s">
        <v>10225</v>
      </c>
      <c r="D2166" s="894" t="s">
        <v>10226</v>
      </c>
      <c r="E2166" s="351">
        <v>3300</v>
      </c>
      <c r="F2166" s="351">
        <v>2376</v>
      </c>
      <c r="G2166" s="351">
        <v>924</v>
      </c>
      <c r="H2166" s="351">
        <v>0</v>
      </c>
      <c r="I2166" s="894" t="s">
        <v>10201</v>
      </c>
      <c r="J2166" s="894" t="s">
        <v>839</v>
      </c>
      <c r="K2166" s="894" t="s">
        <v>1114</v>
      </c>
      <c r="L2166" s="894" t="s">
        <v>958</v>
      </c>
      <c r="M2166" s="894" t="s">
        <v>10227</v>
      </c>
      <c r="N2166" s="894" t="s">
        <v>10228</v>
      </c>
      <c r="O2166" s="894" t="s">
        <v>10229</v>
      </c>
      <c r="P2166" s="894" t="s">
        <v>10230</v>
      </c>
      <c r="Q2166" s="894" t="s">
        <v>4289</v>
      </c>
      <c r="R2166" s="894" t="s">
        <v>10071</v>
      </c>
      <c r="S2166" s="894" t="s">
        <v>779</v>
      </c>
      <c r="T2166" s="894" t="s">
        <v>780</v>
      </c>
      <c r="U2166" s="894" t="s">
        <v>781</v>
      </c>
      <c r="V2166" s="894" t="s">
        <v>951</v>
      </c>
      <c r="W2166" s="894" t="s">
        <v>10201</v>
      </c>
      <c r="X2166" s="894" t="s">
        <v>10231</v>
      </c>
      <c r="AA2166" s="894" t="s">
        <v>1116</v>
      </c>
    </row>
    <row r="2167" spans="1:27">
      <c r="A2167" s="894" t="s">
        <v>10234</v>
      </c>
      <c r="B2167" s="894" t="s">
        <v>10235</v>
      </c>
      <c r="C2167" s="894" t="s">
        <v>10225</v>
      </c>
      <c r="D2167" s="894" t="s">
        <v>10226</v>
      </c>
      <c r="E2167" s="351">
        <v>3300</v>
      </c>
      <c r="F2167" s="351">
        <v>2376</v>
      </c>
      <c r="G2167" s="351">
        <v>924</v>
      </c>
      <c r="H2167" s="351">
        <v>0</v>
      </c>
      <c r="I2167" s="894" t="s">
        <v>10201</v>
      </c>
      <c r="J2167" s="894" t="s">
        <v>839</v>
      </c>
      <c r="K2167" s="894" t="s">
        <v>1114</v>
      </c>
      <c r="L2167" s="894" t="s">
        <v>958</v>
      </c>
      <c r="M2167" s="894" t="s">
        <v>10227</v>
      </c>
      <c r="N2167" s="894" t="s">
        <v>10228</v>
      </c>
      <c r="O2167" s="894" t="s">
        <v>10229</v>
      </c>
      <c r="P2167" s="894" t="s">
        <v>10230</v>
      </c>
      <c r="Q2167" s="894" t="s">
        <v>4289</v>
      </c>
      <c r="R2167" s="894" t="s">
        <v>10071</v>
      </c>
      <c r="S2167" s="894" t="s">
        <v>779</v>
      </c>
      <c r="T2167" s="894" t="s">
        <v>780</v>
      </c>
      <c r="U2167" s="894" t="s">
        <v>781</v>
      </c>
      <c r="V2167" s="894" t="s">
        <v>951</v>
      </c>
      <c r="W2167" s="894" t="s">
        <v>10201</v>
      </c>
      <c r="X2167" s="894" t="s">
        <v>10231</v>
      </c>
      <c r="AA2167" s="894" t="s">
        <v>1116</v>
      </c>
    </row>
    <row r="2168" hidden="1" spans="1:27">
      <c r="A2168" s="894" t="s">
        <v>10236</v>
      </c>
      <c r="B2168" s="894" t="s">
        <v>10237</v>
      </c>
      <c r="C2168" s="894" t="s">
        <v>10238</v>
      </c>
      <c r="D2168" s="894" t="s">
        <v>10239</v>
      </c>
      <c r="E2168" s="351">
        <v>2585.34</v>
      </c>
      <c r="F2168" s="351">
        <v>2481.93</v>
      </c>
      <c r="G2168" s="351">
        <v>100</v>
      </c>
      <c r="H2168" s="351">
        <v>3.41</v>
      </c>
      <c r="I2168" s="894" t="s">
        <v>10201</v>
      </c>
      <c r="J2168" s="894" t="s">
        <v>773</v>
      </c>
      <c r="K2168" s="894" t="s">
        <v>774</v>
      </c>
      <c r="L2168" s="894" t="s">
        <v>958</v>
      </c>
      <c r="M2168" s="894" t="s">
        <v>10240</v>
      </c>
      <c r="N2168" s="894" t="s">
        <v>4383</v>
      </c>
      <c r="O2168" s="894" t="s">
        <v>777</v>
      </c>
      <c r="P2168" s="894" t="s">
        <v>777</v>
      </c>
      <c r="Q2168" s="894" t="s">
        <v>10241</v>
      </c>
      <c r="R2168" s="894" t="s">
        <v>773</v>
      </c>
      <c r="S2168" s="894" t="s">
        <v>779</v>
      </c>
      <c r="T2168" s="894" t="s">
        <v>780</v>
      </c>
      <c r="U2168" s="894" t="s">
        <v>781</v>
      </c>
      <c r="V2168" s="894" t="s">
        <v>951</v>
      </c>
      <c r="W2168" s="894" t="s">
        <v>10201</v>
      </c>
      <c r="X2168" s="894" t="s">
        <v>10242</v>
      </c>
      <c r="AA2168" s="894" t="s">
        <v>784</v>
      </c>
    </row>
    <row r="2169" hidden="1" spans="1:27">
      <c r="A2169" s="894" t="s">
        <v>10243</v>
      </c>
      <c r="B2169" s="894" t="s">
        <v>10244</v>
      </c>
      <c r="C2169" s="894" t="s">
        <v>10245</v>
      </c>
      <c r="D2169" s="894" t="s">
        <v>10246</v>
      </c>
      <c r="E2169" s="351">
        <v>3534.48</v>
      </c>
      <c r="F2169" s="351">
        <v>3393.1</v>
      </c>
      <c r="G2169" s="351">
        <v>0</v>
      </c>
      <c r="H2169" s="351">
        <v>141.38</v>
      </c>
      <c r="I2169" s="894" t="s">
        <v>10201</v>
      </c>
      <c r="J2169" s="894" t="s">
        <v>773</v>
      </c>
      <c r="K2169" s="894" t="s">
        <v>774</v>
      </c>
      <c r="L2169" s="894" t="s">
        <v>874</v>
      </c>
      <c r="M2169" s="894" t="s">
        <v>10247</v>
      </c>
      <c r="N2169" s="894" t="s">
        <v>4383</v>
      </c>
      <c r="O2169" s="894" t="s">
        <v>777</v>
      </c>
      <c r="P2169" s="894" t="s">
        <v>777</v>
      </c>
      <c r="Q2169" s="894" t="s">
        <v>10248</v>
      </c>
      <c r="R2169" s="894" t="s">
        <v>773</v>
      </c>
      <c r="S2169" s="894" t="s">
        <v>779</v>
      </c>
      <c r="T2169" s="894" t="s">
        <v>780</v>
      </c>
      <c r="U2169" s="894" t="s">
        <v>781</v>
      </c>
      <c r="V2169" s="894" t="s">
        <v>951</v>
      </c>
      <c r="W2169" s="894" t="s">
        <v>10201</v>
      </c>
      <c r="X2169" s="894" t="s">
        <v>10242</v>
      </c>
      <c r="AA2169" s="894" t="s">
        <v>784</v>
      </c>
    </row>
    <row r="2170" hidden="1" spans="1:27">
      <c r="A2170" s="894" t="s">
        <v>10249</v>
      </c>
      <c r="B2170" s="894" t="s">
        <v>10250</v>
      </c>
      <c r="C2170" s="894" t="s">
        <v>10245</v>
      </c>
      <c r="D2170" s="894" t="s">
        <v>10246</v>
      </c>
      <c r="E2170" s="351">
        <v>3534.48</v>
      </c>
      <c r="F2170" s="351">
        <v>3393.1</v>
      </c>
      <c r="G2170" s="351">
        <v>141.38</v>
      </c>
      <c r="H2170" s="351">
        <v>0</v>
      </c>
      <c r="I2170" s="894" t="s">
        <v>10201</v>
      </c>
      <c r="J2170" s="894" t="s">
        <v>773</v>
      </c>
      <c r="K2170" s="894" t="s">
        <v>774</v>
      </c>
      <c r="L2170" s="894" t="s">
        <v>958</v>
      </c>
      <c r="M2170" s="894" t="s">
        <v>10251</v>
      </c>
      <c r="N2170" s="894" t="s">
        <v>4383</v>
      </c>
      <c r="O2170" s="894" t="s">
        <v>777</v>
      </c>
      <c r="P2170" s="894" t="s">
        <v>777</v>
      </c>
      <c r="Q2170" s="894" t="s">
        <v>10248</v>
      </c>
      <c r="R2170" s="894" t="s">
        <v>773</v>
      </c>
      <c r="S2170" s="894" t="s">
        <v>779</v>
      </c>
      <c r="T2170" s="894" t="s">
        <v>780</v>
      </c>
      <c r="U2170" s="894" t="s">
        <v>781</v>
      </c>
      <c r="V2170" s="894" t="s">
        <v>951</v>
      </c>
      <c r="W2170" s="894" t="s">
        <v>10201</v>
      </c>
      <c r="X2170" s="894" t="s">
        <v>10242</v>
      </c>
      <c r="AA2170" s="894" t="s">
        <v>784</v>
      </c>
    </row>
    <row r="2171" hidden="1" spans="1:27">
      <c r="A2171" s="894" t="s">
        <v>10252</v>
      </c>
      <c r="B2171" s="894" t="s">
        <v>10253</v>
      </c>
      <c r="C2171" s="894" t="s">
        <v>10254</v>
      </c>
      <c r="D2171" s="894" t="s">
        <v>10255</v>
      </c>
      <c r="E2171" s="351">
        <v>1198.28</v>
      </c>
      <c r="F2171" s="351">
        <v>1150.35</v>
      </c>
      <c r="G2171" s="351">
        <v>47.93</v>
      </c>
      <c r="H2171" s="351">
        <v>0</v>
      </c>
      <c r="I2171" s="894" t="s">
        <v>10201</v>
      </c>
      <c r="J2171" s="894" t="s">
        <v>773</v>
      </c>
      <c r="K2171" s="894" t="s">
        <v>646</v>
      </c>
      <c r="L2171" s="894" t="s">
        <v>8711</v>
      </c>
      <c r="M2171" s="894" t="s">
        <v>10256</v>
      </c>
      <c r="N2171" s="894" t="s">
        <v>5494</v>
      </c>
      <c r="O2171" s="894" t="s">
        <v>777</v>
      </c>
      <c r="P2171" s="894" t="s">
        <v>777</v>
      </c>
      <c r="Q2171" s="894" t="s">
        <v>10257</v>
      </c>
      <c r="R2171" s="894" t="s">
        <v>773</v>
      </c>
      <c r="S2171" s="894" t="s">
        <v>779</v>
      </c>
      <c r="T2171" s="894" t="s">
        <v>780</v>
      </c>
      <c r="U2171" s="894" t="s">
        <v>781</v>
      </c>
      <c r="V2171" s="894" t="s">
        <v>951</v>
      </c>
      <c r="W2171" s="894" t="s">
        <v>10201</v>
      </c>
      <c r="X2171" s="894" t="s">
        <v>10242</v>
      </c>
      <c r="AA2171" s="894" t="s">
        <v>917</v>
      </c>
    </row>
    <row r="2172" hidden="1" spans="1:27">
      <c r="A2172" s="894" t="s">
        <v>10258</v>
      </c>
      <c r="B2172" s="894" t="s">
        <v>733</v>
      </c>
      <c r="C2172" s="894" t="s">
        <v>734</v>
      </c>
      <c r="D2172" s="894" t="s">
        <v>735</v>
      </c>
      <c r="E2172" s="351">
        <v>1448.28</v>
      </c>
      <c r="F2172" s="351">
        <v>1390.35</v>
      </c>
      <c r="G2172" s="351">
        <v>57.93</v>
      </c>
      <c r="H2172" s="351">
        <v>0</v>
      </c>
      <c r="I2172" s="894" t="s">
        <v>10201</v>
      </c>
      <c r="J2172" s="894" t="s">
        <v>773</v>
      </c>
      <c r="K2172" s="894" t="s">
        <v>646</v>
      </c>
      <c r="L2172" s="894" t="s">
        <v>958</v>
      </c>
      <c r="M2172" s="894" t="s">
        <v>7758</v>
      </c>
      <c r="N2172" s="894" t="s">
        <v>10259</v>
      </c>
      <c r="O2172" s="894" t="s">
        <v>777</v>
      </c>
      <c r="P2172" s="894" t="s">
        <v>777</v>
      </c>
      <c r="Q2172" s="894" t="s">
        <v>10260</v>
      </c>
      <c r="R2172" s="894" t="s">
        <v>773</v>
      </c>
      <c r="S2172" s="894" t="s">
        <v>779</v>
      </c>
      <c r="T2172" s="894" t="s">
        <v>780</v>
      </c>
      <c r="U2172" s="894" t="s">
        <v>781</v>
      </c>
      <c r="V2172" s="894" t="s">
        <v>951</v>
      </c>
      <c r="W2172" s="894" t="s">
        <v>10201</v>
      </c>
      <c r="X2172" s="894" t="s">
        <v>10242</v>
      </c>
      <c r="AA2172" s="894" t="s">
        <v>917</v>
      </c>
    </row>
    <row r="2173" hidden="1" spans="1:27">
      <c r="A2173" s="894" t="s">
        <v>10261</v>
      </c>
      <c r="B2173" s="894" t="s">
        <v>10262</v>
      </c>
      <c r="C2173" s="894" t="s">
        <v>10263</v>
      </c>
      <c r="D2173" s="894" t="s">
        <v>10264</v>
      </c>
      <c r="E2173" s="351">
        <v>818.96</v>
      </c>
      <c r="F2173" s="351">
        <v>786.2</v>
      </c>
      <c r="G2173" s="351">
        <v>32.76</v>
      </c>
      <c r="H2173" s="351">
        <v>0</v>
      </c>
      <c r="I2173" s="894" t="s">
        <v>10201</v>
      </c>
      <c r="J2173" s="894" t="s">
        <v>773</v>
      </c>
      <c r="K2173" s="894" t="s">
        <v>646</v>
      </c>
      <c r="L2173" s="894" t="s">
        <v>958</v>
      </c>
      <c r="M2173" s="894" t="s">
        <v>6223</v>
      </c>
      <c r="N2173" s="894" t="s">
        <v>5494</v>
      </c>
      <c r="O2173" s="894" t="s">
        <v>777</v>
      </c>
      <c r="P2173" s="894" t="s">
        <v>10265</v>
      </c>
      <c r="Q2173" s="894" t="s">
        <v>8755</v>
      </c>
      <c r="R2173" s="894" t="s">
        <v>10266</v>
      </c>
      <c r="S2173" s="894" t="s">
        <v>779</v>
      </c>
      <c r="T2173" s="894" t="s">
        <v>780</v>
      </c>
      <c r="U2173" s="894" t="s">
        <v>781</v>
      </c>
      <c r="V2173" s="894" t="s">
        <v>951</v>
      </c>
      <c r="W2173" s="894" t="s">
        <v>10201</v>
      </c>
      <c r="X2173" s="894" t="s">
        <v>10242</v>
      </c>
      <c r="AA2173" s="894" t="s">
        <v>917</v>
      </c>
    </row>
    <row r="2174" hidden="1" spans="1:27">
      <c r="A2174" s="894" t="s">
        <v>10267</v>
      </c>
      <c r="B2174" s="894" t="s">
        <v>10268</v>
      </c>
      <c r="C2174" s="894" t="s">
        <v>10263</v>
      </c>
      <c r="D2174" s="894" t="s">
        <v>10264</v>
      </c>
      <c r="E2174" s="351">
        <v>818.96</v>
      </c>
      <c r="F2174" s="351">
        <v>786.2</v>
      </c>
      <c r="G2174" s="351">
        <v>32.76</v>
      </c>
      <c r="H2174" s="351">
        <v>0</v>
      </c>
      <c r="I2174" s="894" t="s">
        <v>10201</v>
      </c>
      <c r="J2174" s="894" t="s">
        <v>773</v>
      </c>
      <c r="K2174" s="894" t="s">
        <v>646</v>
      </c>
      <c r="L2174" s="894" t="s">
        <v>958</v>
      </c>
      <c r="M2174" s="894" t="s">
        <v>6223</v>
      </c>
      <c r="N2174" s="894" t="s">
        <v>5494</v>
      </c>
      <c r="O2174" s="894" t="s">
        <v>777</v>
      </c>
      <c r="P2174" s="894" t="s">
        <v>10265</v>
      </c>
      <c r="Q2174" s="894" t="s">
        <v>8755</v>
      </c>
      <c r="R2174" s="894" t="s">
        <v>10266</v>
      </c>
      <c r="S2174" s="894" t="s">
        <v>779</v>
      </c>
      <c r="T2174" s="894" t="s">
        <v>780</v>
      </c>
      <c r="U2174" s="894" t="s">
        <v>781</v>
      </c>
      <c r="V2174" s="894" t="s">
        <v>951</v>
      </c>
      <c r="W2174" s="894" t="s">
        <v>10201</v>
      </c>
      <c r="X2174" s="894" t="s">
        <v>10242</v>
      </c>
      <c r="AA2174" s="894" t="s">
        <v>917</v>
      </c>
    </row>
    <row r="2175" hidden="1" spans="1:27">
      <c r="A2175" s="894" t="s">
        <v>10269</v>
      </c>
      <c r="B2175" s="894" t="s">
        <v>10270</v>
      </c>
      <c r="C2175" s="894" t="s">
        <v>663</v>
      </c>
      <c r="D2175" s="894" t="s">
        <v>10271</v>
      </c>
      <c r="E2175" s="351">
        <v>2241.38</v>
      </c>
      <c r="F2175" s="351">
        <v>2151.72</v>
      </c>
      <c r="G2175" s="351">
        <v>89.66</v>
      </c>
      <c r="H2175" s="351">
        <v>0</v>
      </c>
      <c r="I2175" s="894" t="s">
        <v>10201</v>
      </c>
      <c r="J2175" s="894" t="s">
        <v>773</v>
      </c>
      <c r="K2175" s="894" t="s">
        <v>774</v>
      </c>
      <c r="L2175" s="894" t="s">
        <v>5048</v>
      </c>
      <c r="M2175" s="894" t="s">
        <v>10272</v>
      </c>
      <c r="N2175" s="894" t="s">
        <v>4383</v>
      </c>
      <c r="O2175" s="894" t="s">
        <v>777</v>
      </c>
      <c r="P2175" s="894" t="s">
        <v>777</v>
      </c>
      <c r="Q2175" s="894" t="s">
        <v>9971</v>
      </c>
      <c r="R2175" s="894" t="s">
        <v>773</v>
      </c>
      <c r="S2175" s="894" t="s">
        <v>779</v>
      </c>
      <c r="T2175" s="894" t="s">
        <v>780</v>
      </c>
      <c r="U2175" s="894" t="s">
        <v>781</v>
      </c>
      <c r="V2175" s="894" t="s">
        <v>951</v>
      </c>
      <c r="W2175" s="894" t="s">
        <v>10201</v>
      </c>
      <c r="X2175" s="894" t="s">
        <v>10242</v>
      </c>
      <c r="AA2175" s="894" t="s">
        <v>784</v>
      </c>
    </row>
    <row r="2176" hidden="1" spans="1:27">
      <c r="A2176" s="894" t="s">
        <v>10273</v>
      </c>
      <c r="B2176" s="894" t="s">
        <v>10274</v>
      </c>
      <c r="C2176" s="894" t="s">
        <v>740</v>
      </c>
      <c r="D2176" s="894" t="s">
        <v>10275</v>
      </c>
      <c r="E2176" s="351">
        <v>3172.41</v>
      </c>
      <c r="F2176" s="351">
        <v>3045.51</v>
      </c>
      <c r="G2176" s="351">
        <v>100</v>
      </c>
      <c r="H2176" s="351">
        <v>26.9</v>
      </c>
      <c r="I2176" s="894" t="s">
        <v>10201</v>
      </c>
      <c r="J2176" s="894" t="s">
        <v>773</v>
      </c>
      <c r="K2176" s="894" t="s">
        <v>631</v>
      </c>
      <c r="L2176" s="894" t="s">
        <v>9405</v>
      </c>
      <c r="M2176" s="894" t="s">
        <v>10276</v>
      </c>
      <c r="N2176" s="894" t="s">
        <v>5494</v>
      </c>
      <c r="O2176" s="894" t="s">
        <v>777</v>
      </c>
      <c r="P2176" s="894" t="s">
        <v>777</v>
      </c>
      <c r="Q2176" s="894" t="s">
        <v>10277</v>
      </c>
      <c r="R2176" s="894" t="s">
        <v>773</v>
      </c>
      <c r="S2176" s="894" t="s">
        <v>779</v>
      </c>
      <c r="T2176" s="894" t="s">
        <v>780</v>
      </c>
      <c r="U2176" s="894" t="s">
        <v>781</v>
      </c>
      <c r="V2176" s="894" t="s">
        <v>951</v>
      </c>
      <c r="W2176" s="894" t="s">
        <v>10201</v>
      </c>
      <c r="X2176" s="894" t="s">
        <v>10242</v>
      </c>
      <c r="AA2176" s="894" t="s">
        <v>967</v>
      </c>
    </row>
    <row r="2177" hidden="1" spans="1:27">
      <c r="A2177" s="894" t="s">
        <v>10278</v>
      </c>
      <c r="B2177" s="894" t="s">
        <v>10279</v>
      </c>
      <c r="C2177" s="894" t="s">
        <v>10280</v>
      </c>
      <c r="D2177" s="894" t="s">
        <v>10281</v>
      </c>
      <c r="E2177" s="351">
        <v>2715.52</v>
      </c>
      <c r="F2177" s="351">
        <v>2606.9</v>
      </c>
      <c r="G2177" s="351">
        <v>100</v>
      </c>
      <c r="H2177" s="351">
        <v>8.62</v>
      </c>
      <c r="I2177" s="894" t="s">
        <v>10201</v>
      </c>
      <c r="J2177" s="894" t="s">
        <v>773</v>
      </c>
      <c r="K2177" s="894" t="s">
        <v>631</v>
      </c>
      <c r="L2177" s="894" t="s">
        <v>8711</v>
      </c>
      <c r="M2177" s="894" t="s">
        <v>10282</v>
      </c>
      <c r="N2177" s="894" t="s">
        <v>5494</v>
      </c>
      <c r="O2177" s="894" t="s">
        <v>777</v>
      </c>
      <c r="P2177" s="894" t="s">
        <v>777</v>
      </c>
      <c r="Q2177" s="894" t="s">
        <v>10283</v>
      </c>
      <c r="R2177" s="894" t="s">
        <v>773</v>
      </c>
      <c r="S2177" s="894" t="s">
        <v>779</v>
      </c>
      <c r="T2177" s="894" t="s">
        <v>780</v>
      </c>
      <c r="U2177" s="894" t="s">
        <v>781</v>
      </c>
      <c r="V2177" s="894" t="s">
        <v>951</v>
      </c>
      <c r="W2177" s="894" t="s">
        <v>10201</v>
      </c>
      <c r="X2177" s="894" t="s">
        <v>10242</v>
      </c>
      <c r="AA2177" s="894" t="s">
        <v>967</v>
      </c>
    </row>
    <row r="2178" hidden="1" spans="1:27">
      <c r="A2178" s="894" t="s">
        <v>10284</v>
      </c>
      <c r="B2178" s="894" t="s">
        <v>10285</v>
      </c>
      <c r="C2178" s="894" t="s">
        <v>10280</v>
      </c>
      <c r="D2178" s="894" t="s">
        <v>10281</v>
      </c>
      <c r="E2178" s="351">
        <v>2715.52</v>
      </c>
      <c r="F2178" s="351">
        <v>2606.9</v>
      </c>
      <c r="G2178" s="351">
        <v>100</v>
      </c>
      <c r="H2178" s="351">
        <v>8.62</v>
      </c>
      <c r="I2178" s="894" t="s">
        <v>10201</v>
      </c>
      <c r="J2178" s="894" t="s">
        <v>773</v>
      </c>
      <c r="K2178" s="894" t="s">
        <v>631</v>
      </c>
      <c r="L2178" s="894" t="s">
        <v>5529</v>
      </c>
      <c r="M2178" s="894" t="s">
        <v>10286</v>
      </c>
      <c r="N2178" s="894" t="s">
        <v>5494</v>
      </c>
      <c r="O2178" s="894" t="s">
        <v>777</v>
      </c>
      <c r="P2178" s="894" t="s">
        <v>777</v>
      </c>
      <c r="Q2178" s="894" t="s">
        <v>10283</v>
      </c>
      <c r="R2178" s="894" t="s">
        <v>773</v>
      </c>
      <c r="S2178" s="894" t="s">
        <v>779</v>
      </c>
      <c r="T2178" s="894" t="s">
        <v>780</v>
      </c>
      <c r="U2178" s="894" t="s">
        <v>781</v>
      </c>
      <c r="V2178" s="894" t="s">
        <v>951</v>
      </c>
      <c r="W2178" s="894" t="s">
        <v>10201</v>
      </c>
      <c r="X2178" s="894" t="s">
        <v>10242</v>
      </c>
      <c r="AA2178" s="894" t="s">
        <v>967</v>
      </c>
    </row>
    <row r="2179" hidden="1" spans="1:27">
      <c r="A2179" s="894" t="s">
        <v>10287</v>
      </c>
      <c r="B2179" s="894" t="s">
        <v>10288</v>
      </c>
      <c r="C2179" s="894" t="s">
        <v>740</v>
      </c>
      <c r="D2179" s="894" t="s">
        <v>10275</v>
      </c>
      <c r="E2179" s="351">
        <v>3172.41</v>
      </c>
      <c r="F2179" s="351">
        <v>3045.51</v>
      </c>
      <c r="G2179" s="351">
        <v>100</v>
      </c>
      <c r="H2179" s="351">
        <v>26.9</v>
      </c>
      <c r="I2179" s="894" t="s">
        <v>10201</v>
      </c>
      <c r="J2179" s="894" t="s">
        <v>773</v>
      </c>
      <c r="K2179" s="894" t="s">
        <v>631</v>
      </c>
      <c r="L2179" s="894" t="s">
        <v>9405</v>
      </c>
      <c r="M2179" s="894" t="s">
        <v>10289</v>
      </c>
      <c r="N2179" s="894" t="s">
        <v>5494</v>
      </c>
      <c r="O2179" s="894" t="s">
        <v>777</v>
      </c>
      <c r="P2179" s="894" t="s">
        <v>777</v>
      </c>
      <c r="Q2179" s="894" t="s">
        <v>10277</v>
      </c>
      <c r="R2179" s="894" t="s">
        <v>773</v>
      </c>
      <c r="S2179" s="894" t="s">
        <v>779</v>
      </c>
      <c r="T2179" s="894" t="s">
        <v>780</v>
      </c>
      <c r="U2179" s="894" t="s">
        <v>781</v>
      </c>
      <c r="V2179" s="894" t="s">
        <v>951</v>
      </c>
      <c r="W2179" s="894" t="s">
        <v>10201</v>
      </c>
      <c r="X2179" s="894" t="s">
        <v>10242</v>
      </c>
      <c r="AA2179" s="894" t="s">
        <v>967</v>
      </c>
    </row>
    <row r="2180" hidden="1" spans="1:27">
      <c r="A2180" s="894" t="s">
        <v>10290</v>
      </c>
      <c r="B2180" s="894" t="s">
        <v>10291</v>
      </c>
      <c r="C2180" s="894" t="s">
        <v>10280</v>
      </c>
      <c r="D2180" s="894" t="s">
        <v>10275</v>
      </c>
      <c r="E2180" s="351">
        <v>3172.41</v>
      </c>
      <c r="F2180" s="351">
        <v>3045.51</v>
      </c>
      <c r="G2180" s="351">
        <v>100</v>
      </c>
      <c r="H2180" s="351">
        <v>26.9</v>
      </c>
      <c r="I2180" s="894" t="s">
        <v>10201</v>
      </c>
      <c r="J2180" s="894" t="s">
        <v>773</v>
      </c>
      <c r="K2180" s="894" t="s">
        <v>631</v>
      </c>
      <c r="L2180" s="894" t="s">
        <v>1590</v>
      </c>
      <c r="M2180" s="894" t="s">
        <v>1590</v>
      </c>
      <c r="N2180" s="894" t="s">
        <v>5494</v>
      </c>
      <c r="O2180" s="894" t="s">
        <v>777</v>
      </c>
      <c r="P2180" s="894" t="s">
        <v>777</v>
      </c>
      <c r="Q2180" s="894" t="s">
        <v>10277</v>
      </c>
      <c r="R2180" s="894" t="s">
        <v>773</v>
      </c>
      <c r="S2180" s="894" t="s">
        <v>779</v>
      </c>
      <c r="T2180" s="894" t="s">
        <v>780</v>
      </c>
      <c r="U2180" s="894" t="s">
        <v>781</v>
      </c>
      <c r="V2180" s="894" t="s">
        <v>951</v>
      </c>
      <c r="W2180" s="894" t="s">
        <v>10201</v>
      </c>
      <c r="X2180" s="894" t="s">
        <v>10242</v>
      </c>
      <c r="AA2180" s="894" t="s">
        <v>967</v>
      </c>
    </row>
    <row r="2181" spans="1:27">
      <c r="A2181" s="894" t="s">
        <v>10292</v>
      </c>
      <c r="B2181" s="894" t="s">
        <v>10293</v>
      </c>
      <c r="C2181" s="894" t="s">
        <v>10294</v>
      </c>
      <c r="D2181" s="894" t="s">
        <v>10295</v>
      </c>
      <c r="E2181" s="351">
        <v>18103.45</v>
      </c>
      <c r="F2181" s="351">
        <v>13034.16</v>
      </c>
      <c r="G2181" s="351">
        <v>5069.29</v>
      </c>
      <c r="H2181" s="351">
        <v>0</v>
      </c>
      <c r="I2181" s="894" t="s">
        <v>10296</v>
      </c>
      <c r="J2181" s="894" t="s">
        <v>839</v>
      </c>
      <c r="K2181" s="894" t="s">
        <v>873</v>
      </c>
      <c r="L2181" s="894" t="s">
        <v>874</v>
      </c>
      <c r="M2181" s="894" t="s">
        <v>10297</v>
      </c>
      <c r="N2181" s="894" t="s">
        <v>10298</v>
      </c>
      <c r="O2181" s="894" t="s">
        <v>10299</v>
      </c>
      <c r="P2181" s="894" t="s">
        <v>10300</v>
      </c>
      <c r="Q2181" s="894" t="s">
        <v>10301</v>
      </c>
      <c r="R2181" s="894" t="s">
        <v>10071</v>
      </c>
      <c r="S2181" s="894" t="s">
        <v>779</v>
      </c>
      <c r="T2181" s="894" t="s">
        <v>780</v>
      </c>
      <c r="U2181" s="894" t="s">
        <v>781</v>
      </c>
      <c r="V2181" s="894" t="s">
        <v>951</v>
      </c>
      <c r="W2181" s="894" t="s">
        <v>10296</v>
      </c>
      <c r="X2181" s="894" t="s">
        <v>10302</v>
      </c>
      <c r="AA2181" s="894" t="s">
        <v>878</v>
      </c>
    </row>
    <row r="2182" spans="1:27">
      <c r="A2182" s="894" t="s">
        <v>10303</v>
      </c>
      <c r="B2182" s="894" t="s">
        <v>10304</v>
      </c>
      <c r="C2182" s="894" t="s">
        <v>5941</v>
      </c>
      <c r="D2182" s="894" t="s">
        <v>10305</v>
      </c>
      <c r="E2182" s="351">
        <v>4267.25</v>
      </c>
      <c r="F2182" s="351">
        <v>3072.24</v>
      </c>
      <c r="G2182" s="351">
        <v>1195.01</v>
      </c>
      <c r="H2182" s="351">
        <v>0</v>
      </c>
      <c r="I2182" s="894" t="s">
        <v>10296</v>
      </c>
      <c r="J2182" s="894" t="s">
        <v>839</v>
      </c>
      <c r="K2182" s="894" t="s">
        <v>901</v>
      </c>
      <c r="L2182" s="894" t="s">
        <v>874</v>
      </c>
      <c r="M2182" s="894" t="s">
        <v>6769</v>
      </c>
      <c r="N2182" s="894" t="s">
        <v>5945</v>
      </c>
      <c r="O2182" s="894" t="s">
        <v>10306</v>
      </c>
      <c r="P2182" s="894" t="s">
        <v>10307</v>
      </c>
      <c r="Q2182" s="894" t="s">
        <v>10308</v>
      </c>
      <c r="R2182" s="894" t="s">
        <v>10071</v>
      </c>
      <c r="S2182" s="894" t="s">
        <v>779</v>
      </c>
      <c r="T2182" s="894" t="s">
        <v>780</v>
      </c>
      <c r="U2182" s="894" t="s">
        <v>781</v>
      </c>
      <c r="V2182" s="894" t="s">
        <v>951</v>
      </c>
      <c r="W2182" s="894" t="s">
        <v>10296</v>
      </c>
      <c r="X2182" s="894" t="s">
        <v>10309</v>
      </c>
      <c r="AA2182" s="894" t="s">
        <v>904</v>
      </c>
    </row>
    <row r="2183" spans="1:27">
      <c r="A2183" s="894" t="s">
        <v>10310</v>
      </c>
      <c r="B2183" s="894" t="s">
        <v>10311</v>
      </c>
      <c r="C2183" s="894" t="s">
        <v>5941</v>
      </c>
      <c r="D2183" s="894" t="s">
        <v>10305</v>
      </c>
      <c r="E2183" s="351">
        <v>4267.24</v>
      </c>
      <c r="F2183" s="351">
        <v>3072.24</v>
      </c>
      <c r="G2183" s="351">
        <v>1195</v>
      </c>
      <c r="H2183" s="351">
        <v>0</v>
      </c>
      <c r="I2183" s="894" t="s">
        <v>10296</v>
      </c>
      <c r="J2183" s="894" t="s">
        <v>839</v>
      </c>
      <c r="K2183" s="894" t="s">
        <v>901</v>
      </c>
      <c r="L2183" s="894" t="s">
        <v>874</v>
      </c>
      <c r="M2183" s="894" t="s">
        <v>6769</v>
      </c>
      <c r="N2183" s="894" t="s">
        <v>5945</v>
      </c>
      <c r="O2183" s="894" t="s">
        <v>10306</v>
      </c>
      <c r="P2183" s="894" t="s">
        <v>10307</v>
      </c>
      <c r="Q2183" s="894" t="s">
        <v>10308</v>
      </c>
      <c r="R2183" s="894" t="s">
        <v>10071</v>
      </c>
      <c r="S2183" s="894" t="s">
        <v>779</v>
      </c>
      <c r="T2183" s="894" t="s">
        <v>780</v>
      </c>
      <c r="U2183" s="894" t="s">
        <v>781</v>
      </c>
      <c r="V2183" s="894" t="s">
        <v>951</v>
      </c>
      <c r="W2183" s="894" t="s">
        <v>10296</v>
      </c>
      <c r="X2183" s="894" t="s">
        <v>10309</v>
      </c>
      <c r="AA2183" s="894" t="s">
        <v>904</v>
      </c>
    </row>
    <row r="2184" spans="1:27">
      <c r="A2184" s="894" t="s">
        <v>10312</v>
      </c>
      <c r="B2184" s="894" t="s">
        <v>10313</v>
      </c>
      <c r="C2184" s="894" t="s">
        <v>5941</v>
      </c>
      <c r="D2184" s="894" t="s">
        <v>10305</v>
      </c>
      <c r="E2184" s="351">
        <v>4267.24</v>
      </c>
      <c r="F2184" s="351">
        <v>3072.24</v>
      </c>
      <c r="G2184" s="351">
        <v>1195</v>
      </c>
      <c r="H2184" s="351">
        <v>0</v>
      </c>
      <c r="I2184" s="894" t="s">
        <v>10296</v>
      </c>
      <c r="J2184" s="894" t="s">
        <v>839</v>
      </c>
      <c r="K2184" s="894" t="s">
        <v>901</v>
      </c>
      <c r="L2184" s="894" t="s">
        <v>874</v>
      </c>
      <c r="M2184" s="894" t="s">
        <v>7953</v>
      </c>
      <c r="N2184" s="894" t="s">
        <v>5945</v>
      </c>
      <c r="O2184" s="894" t="s">
        <v>10306</v>
      </c>
      <c r="P2184" s="894" t="s">
        <v>10307</v>
      </c>
      <c r="Q2184" s="894" t="s">
        <v>10308</v>
      </c>
      <c r="R2184" s="894" t="s">
        <v>10071</v>
      </c>
      <c r="S2184" s="894" t="s">
        <v>779</v>
      </c>
      <c r="T2184" s="894" t="s">
        <v>780</v>
      </c>
      <c r="U2184" s="894" t="s">
        <v>781</v>
      </c>
      <c r="V2184" s="894" t="s">
        <v>951</v>
      </c>
      <c r="W2184" s="894" t="s">
        <v>10296</v>
      </c>
      <c r="X2184" s="894" t="s">
        <v>10309</v>
      </c>
      <c r="AA2184" s="894" t="s">
        <v>904</v>
      </c>
    </row>
    <row r="2185" spans="1:27">
      <c r="A2185" s="894" t="s">
        <v>10314</v>
      </c>
      <c r="B2185" s="894" t="s">
        <v>10315</v>
      </c>
      <c r="C2185" s="894" t="s">
        <v>5941</v>
      </c>
      <c r="D2185" s="894" t="s">
        <v>10305</v>
      </c>
      <c r="E2185" s="351">
        <v>4267.24</v>
      </c>
      <c r="F2185" s="351">
        <v>3072.24</v>
      </c>
      <c r="G2185" s="351">
        <v>1195</v>
      </c>
      <c r="H2185" s="351">
        <v>0</v>
      </c>
      <c r="I2185" s="894" t="s">
        <v>10296</v>
      </c>
      <c r="J2185" s="894" t="s">
        <v>839</v>
      </c>
      <c r="K2185" s="894" t="s">
        <v>901</v>
      </c>
      <c r="L2185" s="894" t="s">
        <v>874</v>
      </c>
      <c r="M2185" s="894" t="s">
        <v>7953</v>
      </c>
      <c r="N2185" s="894" t="s">
        <v>5945</v>
      </c>
      <c r="O2185" s="894" t="s">
        <v>10306</v>
      </c>
      <c r="P2185" s="894" t="s">
        <v>10307</v>
      </c>
      <c r="Q2185" s="894" t="s">
        <v>10308</v>
      </c>
      <c r="R2185" s="894" t="s">
        <v>10071</v>
      </c>
      <c r="S2185" s="894" t="s">
        <v>779</v>
      </c>
      <c r="T2185" s="894" t="s">
        <v>780</v>
      </c>
      <c r="U2185" s="894" t="s">
        <v>781</v>
      </c>
      <c r="V2185" s="894" t="s">
        <v>951</v>
      </c>
      <c r="W2185" s="894" t="s">
        <v>10296</v>
      </c>
      <c r="X2185" s="894" t="s">
        <v>10309</v>
      </c>
      <c r="AA2185" s="894" t="s">
        <v>904</v>
      </c>
    </row>
    <row r="2186" spans="1:27">
      <c r="A2186" s="894" t="s">
        <v>10316</v>
      </c>
      <c r="B2186" s="894" t="s">
        <v>10317</v>
      </c>
      <c r="C2186" s="894" t="s">
        <v>10318</v>
      </c>
      <c r="D2186" s="894" t="s">
        <v>10319</v>
      </c>
      <c r="E2186" s="351">
        <v>6896.55</v>
      </c>
      <c r="F2186" s="351">
        <v>4965.84</v>
      </c>
      <c r="G2186" s="351">
        <v>1930.71</v>
      </c>
      <c r="H2186" s="351">
        <v>0</v>
      </c>
      <c r="I2186" s="894" t="s">
        <v>10296</v>
      </c>
      <c r="J2186" s="894" t="s">
        <v>839</v>
      </c>
      <c r="K2186" s="894" t="s">
        <v>1025</v>
      </c>
      <c r="L2186" s="894" t="s">
        <v>958</v>
      </c>
      <c r="M2186" s="894" t="s">
        <v>958</v>
      </c>
      <c r="N2186" s="894" t="s">
        <v>10320</v>
      </c>
      <c r="O2186" s="894" t="s">
        <v>9729</v>
      </c>
      <c r="P2186" s="894" t="s">
        <v>9730</v>
      </c>
      <c r="Q2186" s="894" t="s">
        <v>9731</v>
      </c>
      <c r="R2186" s="894" t="s">
        <v>10071</v>
      </c>
      <c r="S2186" s="894" t="s">
        <v>779</v>
      </c>
      <c r="T2186" s="894" t="s">
        <v>780</v>
      </c>
      <c r="U2186" s="894" t="s">
        <v>781</v>
      </c>
      <c r="V2186" s="894" t="s">
        <v>951</v>
      </c>
      <c r="W2186" s="894" t="s">
        <v>10296</v>
      </c>
      <c r="X2186" s="894" t="s">
        <v>10321</v>
      </c>
      <c r="AA2186" s="894" t="s">
        <v>1029</v>
      </c>
    </row>
    <row r="2187" spans="1:27">
      <c r="A2187" s="894" t="s">
        <v>10322</v>
      </c>
      <c r="B2187" s="894" t="s">
        <v>10323</v>
      </c>
      <c r="C2187" s="894" t="s">
        <v>10324</v>
      </c>
      <c r="D2187" s="894" t="s">
        <v>10325</v>
      </c>
      <c r="E2187" s="351">
        <v>418965.53</v>
      </c>
      <c r="F2187" s="351">
        <v>293276.2</v>
      </c>
      <c r="G2187" s="351">
        <v>125689.33</v>
      </c>
      <c r="H2187" s="351">
        <v>0</v>
      </c>
      <c r="I2187" s="894" t="s">
        <v>10326</v>
      </c>
      <c r="J2187" s="894" t="s">
        <v>839</v>
      </c>
      <c r="K2187" s="894" t="s">
        <v>5214</v>
      </c>
      <c r="L2187" s="894" t="s">
        <v>958</v>
      </c>
      <c r="M2187" s="894" t="s">
        <v>6003</v>
      </c>
      <c r="N2187" s="894" t="s">
        <v>8316</v>
      </c>
      <c r="O2187" s="894" t="s">
        <v>10327</v>
      </c>
      <c r="P2187" s="894" t="s">
        <v>10328</v>
      </c>
      <c r="Q2187" s="894" t="s">
        <v>10329</v>
      </c>
      <c r="R2187" s="894" t="s">
        <v>10330</v>
      </c>
      <c r="S2187" s="894" t="s">
        <v>779</v>
      </c>
      <c r="T2187" s="894" t="s">
        <v>780</v>
      </c>
      <c r="U2187" s="894" t="s">
        <v>781</v>
      </c>
      <c r="V2187" s="894" t="s">
        <v>951</v>
      </c>
      <c r="W2187" s="894" t="s">
        <v>10326</v>
      </c>
      <c r="X2187" s="894" t="s">
        <v>10331</v>
      </c>
      <c r="AA2187" s="894" t="s">
        <v>5220</v>
      </c>
    </row>
    <row r="2188" spans="1:27">
      <c r="A2188" s="894" t="s">
        <v>10332</v>
      </c>
      <c r="B2188" s="894" t="s">
        <v>10333</v>
      </c>
      <c r="C2188" s="894" t="s">
        <v>1005</v>
      </c>
      <c r="D2188" s="894" t="s">
        <v>10334</v>
      </c>
      <c r="E2188" s="351">
        <v>2844.83</v>
      </c>
      <c r="F2188" s="351">
        <v>1991.5</v>
      </c>
      <c r="G2188" s="351">
        <v>853.33</v>
      </c>
      <c r="H2188" s="351">
        <v>0</v>
      </c>
      <c r="I2188" s="894" t="s">
        <v>10326</v>
      </c>
      <c r="J2188" s="894" t="s">
        <v>839</v>
      </c>
      <c r="K2188" s="894" t="s">
        <v>1091</v>
      </c>
      <c r="L2188" s="894" t="s">
        <v>874</v>
      </c>
      <c r="M2188" s="894" t="s">
        <v>10335</v>
      </c>
      <c r="N2188" s="894" t="s">
        <v>8954</v>
      </c>
      <c r="O2188" s="894" t="s">
        <v>10336</v>
      </c>
      <c r="P2188" s="894" t="s">
        <v>10337</v>
      </c>
      <c r="Q2188" s="894" t="s">
        <v>10338</v>
      </c>
      <c r="R2188" s="894" t="s">
        <v>10330</v>
      </c>
      <c r="S2188" s="894" t="s">
        <v>779</v>
      </c>
      <c r="T2188" s="894" t="s">
        <v>780</v>
      </c>
      <c r="U2188" s="894" t="s">
        <v>781</v>
      </c>
      <c r="V2188" s="894" t="s">
        <v>951</v>
      </c>
      <c r="W2188" s="894" t="s">
        <v>10326</v>
      </c>
      <c r="X2188" s="894" t="s">
        <v>8157</v>
      </c>
      <c r="AA2188" s="894" t="s">
        <v>1093</v>
      </c>
    </row>
    <row r="2189" spans="1:27">
      <c r="A2189" s="894" t="s">
        <v>10339</v>
      </c>
      <c r="B2189" s="894" t="s">
        <v>10340</v>
      </c>
      <c r="C2189" s="894" t="s">
        <v>1005</v>
      </c>
      <c r="D2189" s="894" t="s">
        <v>10341</v>
      </c>
      <c r="E2189" s="351">
        <v>4827.59</v>
      </c>
      <c r="F2189" s="351">
        <v>3379.6</v>
      </c>
      <c r="G2189" s="351">
        <v>1447.99</v>
      </c>
      <c r="H2189" s="351">
        <v>0</v>
      </c>
      <c r="I2189" s="894" t="s">
        <v>10326</v>
      </c>
      <c r="J2189" s="894" t="s">
        <v>839</v>
      </c>
      <c r="K2189" s="894" t="s">
        <v>1091</v>
      </c>
      <c r="L2189" s="894" t="s">
        <v>874</v>
      </c>
      <c r="M2189" s="894" t="s">
        <v>10342</v>
      </c>
      <c r="N2189" s="894" t="s">
        <v>10343</v>
      </c>
      <c r="O2189" s="894" t="s">
        <v>10344</v>
      </c>
      <c r="P2189" s="894" t="s">
        <v>10345</v>
      </c>
      <c r="Q2189" s="894" t="s">
        <v>10346</v>
      </c>
      <c r="R2189" s="894" t="s">
        <v>10330</v>
      </c>
      <c r="S2189" s="894" t="s">
        <v>779</v>
      </c>
      <c r="T2189" s="894" t="s">
        <v>780</v>
      </c>
      <c r="U2189" s="894" t="s">
        <v>781</v>
      </c>
      <c r="V2189" s="894" t="s">
        <v>951</v>
      </c>
      <c r="W2189" s="894" t="s">
        <v>10326</v>
      </c>
      <c r="X2189" s="894" t="s">
        <v>8157</v>
      </c>
      <c r="AA2189" s="894" t="s">
        <v>1093</v>
      </c>
    </row>
    <row r="2190" spans="1:27">
      <c r="A2190" s="894" t="s">
        <v>10347</v>
      </c>
      <c r="B2190" s="894" t="s">
        <v>10348</v>
      </c>
      <c r="C2190" s="894" t="s">
        <v>1005</v>
      </c>
      <c r="D2190" s="894" t="s">
        <v>10341</v>
      </c>
      <c r="E2190" s="351">
        <v>4827.58</v>
      </c>
      <c r="F2190" s="351">
        <v>3379.6</v>
      </c>
      <c r="G2190" s="351">
        <v>1447.98</v>
      </c>
      <c r="H2190" s="351">
        <v>0</v>
      </c>
      <c r="I2190" s="894" t="s">
        <v>10326</v>
      </c>
      <c r="J2190" s="894" t="s">
        <v>839</v>
      </c>
      <c r="K2190" s="894" t="s">
        <v>1091</v>
      </c>
      <c r="L2190" s="894" t="s">
        <v>874</v>
      </c>
      <c r="M2190" s="894" t="s">
        <v>10342</v>
      </c>
      <c r="N2190" s="894" t="s">
        <v>10343</v>
      </c>
      <c r="O2190" s="894" t="s">
        <v>10344</v>
      </c>
      <c r="P2190" s="894" t="s">
        <v>10345</v>
      </c>
      <c r="Q2190" s="894" t="s">
        <v>10346</v>
      </c>
      <c r="R2190" s="894" t="s">
        <v>10330</v>
      </c>
      <c r="S2190" s="894" t="s">
        <v>779</v>
      </c>
      <c r="T2190" s="894" t="s">
        <v>780</v>
      </c>
      <c r="U2190" s="894" t="s">
        <v>781</v>
      </c>
      <c r="V2190" s="894" t="s">
        <v>951</v>
      </c>
      <c r="W2190" s="894" t="s">
        <v>10326</v>
      </c>
      <c r="X2190" s="894" t="s">
        <v>8157</v>
      </c>
      <c r="AA2190" s="894" t="s">
        <v>1093</v>
      </c>
    </row>
    <row r="2191" spans="1:27">
      <c r="A2191" s="894" t="s">
        <v>10349</v>
      </c>
      <c r="B2191" s="894" t="s">
        <v>10350</v>
      </c>
      <c r="C2191" s="894" t="s">
        <v>10351</v>
      </c>
      <c r="D2191" s="894" t="s">
        <v>10352</v>
      </c>
      <c r="E2191" s="351">
        <v>90517.24</v>
      </c>
      <c r="F2191" s="351">
        <v>63361.9</v>
      </c>
      <c r="G2191" s="351">
        <v>27155.34</v>
      </c>
      <c r="H2191" s="351">
        <v>0</v>
      </c>
      <c r="I2191" s="894" t="s">
        <v>10353</v>
      </c>
      <c r="J2191" s="894" t="s">
        <v>839</v>
      </c>
      <c r="K2191" s="894" t="s">
        <v>840</v>
      </c>
      <c r="L2191" s="894" t="s">
        <v>841</v>
      </c>
      <c r="M2191" s="894" t="s">
        <v>4983</v>
      </c>
      <c r="N2191" s="894" t="s">
        <v>4984</v>
      </c>
      <c r="O2191" s="894" t="s">
        <v>10354</v>
      </c>
      <c r="P2191" s="894" t="s">
        <v>10355</v>
      </c>
      <c r="Q2191" s="894" t="s">
        <v>10356</v>
      </c>
      <c r="R2191" s="894" t="s">
        <v>10330</v>
      </c>
      <c r="S2191" s="894" t="s">
        <v>779</v>
      </c>
      <c r="T2191" s="894" t="s">
        <v>780</v>
      </c>
      <c r="U2191" s="894" t="s">
        <v>781</v>
      </c>
      <c r="V2191" s="894" t="s">
        <v>951</v>
      </c>
      <c r="W2191" s="894" t="s">
        <v>10353</v>
      </c>
      <c r="X2191" s="894" t="s">
        <v>10357</v>
      </c>
      <c r="AA2191" s="894" t="s">
        <v>844</v>
      </c>
    </row>
    <row r="2192" spans="1:27">
      <c r="A2192" s="894" t="s">
        <v>10358</v>
      </c>
      <c r="B2192" s="894" t="s">
        <v>10359</v>
      </c>
      <c r="C2192" s="894" t="s">
        <v>10360</v>
      </c>
      <c r="D2192" s="894" t="s">
        <v>10361</v>
      </c>
      <c r="E2192" s="351">
        <v>14137.93</v>
      </c>
      <c r="F2192" s="351">
        <v>9896.6</v>
      </c>
      <c r="G2192" s="351">
        <v>4241.33</v>
      </c>
      <c r="H2192" s="351">
        <v>0</v>
      </c>
      <c r="I2192" s="894" t="s">
        <v>10353</v>
      </c>
      <c r="J2192" s="894" t="s">
        <v>839</v>
      </c>
      <c r="K2192" s="894" t="s">
        <v>901</v>
      </c>
      <c r="L2192" s="894" t="s">
        <v>874</v>
      </c>
      <c r="M2192" s="894" t="s">
        <v>7873</v>
      </c>
      <c r="N2192" s="894" t="s">
        <v>10362</v>
      </c>
      <c r="O2192" s="894" t="s">
        <v>10248</v>
      </c>
      <c r="P2192" s="894" t="s">
        <v>10363</v>
      </c>
      <c r="Q2192" s="894" t="s">
        <v>10364</v>
      </c>
      <c r="R2192" s="894" t="s">
        <v>10330</v>
      </c>
      <c r="S2192" s="894" t="s">
        <v>779</v>
      </c>
      <c r="T2192" s="894" t="s">
        <v>780</v>
      </c>
      <c r="U2192" s="894" t="s">
        <v>781</v>
      </c>
      <c r="V2192" s="894" t="s">
        <v>951</v>
      </c>
      <c r="W2192" s="894" t="s">
        <v>10353</v>
      </c>
      <c r="X2192" s="894" t="s">
        <v>10365</v>
      </c>
      <c r="AA2192" s="894" t="s">
        <v>904</v>
      </c>
    </row>
    <row r="2193" spans="1:27">
      <c r="A2193" s="894" t="s">
        <v>10366</v>
      </c>
      <c r="B2193" s="894" t="s">
        <v>10367</v>
      </c>
      <c r="C2193" s="894" t="s">
        <v>6391</v>
      </c>
      <c r="D2193" s="894" t="s">
        <v>10368</v>
      </c>
      <c r="E2193" s="351">
        <v>23275.86</v>
      </c>
      <c r="F2193" s="351">
        <v>16293.2</v>
      </c>
      <c r="G2193" s="351">
        <v>6982.66</v>
      </c>
      <c r="H2193" s="351">
        <v>0</v>
      </c>
      <c r="I2193" s="894" t="s">
        <v>10353</v>
      </c>
      <c r="J2193" s="894" t="s">
        <v>839</v>
      </c>
      <c r="K2193" s="894" t="s">
        <v>1025</v>
      </c>
      <c r="L2193" s="894" t="s">
        <v>958</v>
      </c>
      <c r="M2193" s="894" t="s">
        <v>959</v>
      </c>
      <c r="N2193" s="894" t="s">
        <v>10369</v>
      </c>
      <c r="O2193" s="894" t="s">
        <v>10370</v>
      </c>
      <c r="P2193" s="894" t="s">
        <v>10371</v>
      </c>
      <c r="Q2193" s="894" t="s">
        <v>10372</v>
      </c>
      <c r="R2193" s="894" t="s">
        <v>10330</v>
      </c>
      <c r="S2193" s="894" t="s">
        <v>779</v>
      </c>
      <c r="T2193" s="894" t="s">
        <v>780</v>
      </c>
      <c r="U2193" s="894" t="s">
        <v>781</v>
      </c>
      <c r="V2193" s="894" t="s">
        <v>951</v>
      </c>
      <c r="W2193" s="894" t="s">
        <v>10353</v>
      </c>
      <c r="X2193" s="894" t="s">
        <v>10373</v>
      </c>
      <c r="AA2193" s="894" t="s">
        <v>1029</v>
      </c>
    </row>
    <row r="2194" spans="1:27">
      <c r="A2194" s="894" t="s">
        <v>10374</v>
      </c>
      <c r="B2194" s="894" t="s">
        <v>10375</v>
      </c>
      <c r="C2194" s="894" t="s">
        <v>10376</v>
      </c>
      <c r="D2194" s="894" t="s">
        <v>10377</v>
      </c>
      <c r="E2194" s="351">
        <v>18965.52</v>
      </c>
      <c r="F2194" s="351">
        <v>13276.2</v>
      </c>
      <c r="G2194" s="351">
        <v>5689.32</v>
      </c>
      <c r="H2194" s="351">
        <v>0</v>
      </c>
      <c r="I2194" s="894" t="s">
        <v>10353</v>
      </c>
      <c r="J2194" s="894" t="s">
        <v>839</v>
      </c>
      <c r="K2194" s="894" t="s">
        <v>1025</v>
      </c>
      <c r="L2194" s="894" t="s">
        <v>958</v>
      </c>
      <c r="M2194" s="894" t="s">
        <v>6393</v>
      </c>
      <c r="N2194" s="894" t="s">
        <v>10378</v>
      </c>
      <c r="O2194" s="894" t="s">
        <v>9694</v>
      </c>
      <c r="P2194" s="894" t="s">
        <v>10379</v>
      </c>
      <c r="Q2194" s="894" t="s">
        <v>10380</v>
      </c>
      <c r="R2194" s="894" t="s">
        <v>10330</v>
      </c>
      <c r="S2194" s="894" t="s">
        <v>779</v>
      </c>
      <c r="T2194" s="894" t="s">
        <v>780</v>
      </c>
      <c r="U2194" s="894" t="s">
        <v>781</v>
      </c>
      <c r="V2194" s="894" t="s">
        <v>951</v>
      </c>
      <c r="W2194" s="894" t="s">
        <v>10353</v>
      </c>
      <c r="X2194" s="894" t="s">
        <v>6097</v>
      </c>
      <c r="AA2194" s="894" t="s">
        <v>1029</v>
      </c>
    </row>
    <row r="2195" spans="1:27">
      <c r="A2195" s="894" t="s">
        <v>10381</v>
      </c>
      <c r="B2195" s="894" t="s">
        <v>10382</v>
      </c>
      <c r="C2195" s="894" t="s">
        <v>10383</v>
      </c>
      <c r="D2195" s="894" t="s">
        <v>10384</v>
      </c>
      <c r="E2195" s="351">
        <v>4741.38</v>
      </c>
      <c r="F2195" s="351">
        <v>3318.7</v>
      </c>
      <c r="G2195" s="351">
        <v>1422.68</v>
      </c>
      <c r="H2195" s="351">
        <v>0</v>
      </c>
      <c r="I2195" s="894" t="s">
        <v>10353</v>
      </c>
      <c r="J2195" s="894" t="s">
        <v>839</v>
      </c>
      <c r="K2195" s="894" t="s">
        <v>1091</v>
      </c>
      <c r="L2195" s="894" t="s">
        <v>874</v>
      </c>
      <c r="M2195" s="894" t="s">
        <v>8410</v>
      </c>
      <c r="N2195" s="894" t="s">
        <v>10385</v>
      </c>
      <c r="O2195" s="894" t="s">
        <v>9692</v>
      </c>
      <c r="P2195" s="894" t="s">
        <v>9693</v>
      </c>
      <c r="Q2195" s="894" t="s">
        <v>9694</v>
      </c>
      <c r="R2195" s="894" t="s">
        <v>10330</v>
      </c>
      <c r="S2195" s="894" t="s">
        <v>779</v>
      </c>
      <c r="T2195" s="894" t="s">
        <v>780</v>
      </c>
      <c r="U2195" s="894" t="s">
        <v>781</v>
      </c>
      <c r="V2195" s="894" t="s">
        <v>951</v>
      </c>
      <c r="W2195" s="894" t="s">
        <v>10353</v>
      </c>
      <c r="X2195" s="894" t="s">
        <v>10386</v>
      </c>
      <c r="AA2195" s="894" t="s">
        <v>1093</v>
      </c>
    </row>
    <row r="2196" spans="1:27">
      <c r="A2196" s="894" t="s">
        <v>10387</v>
      </c>
      <c r="B2196" s="894" t="s">
        <v>10388</v>
      </c>
      <c r="C2196" s="894" t="s">
        <v>10383</v>
      </c>
      <c r="D2196" s="894" t="s">
        <v>10384</v>
      </c>
      <c r="E2196" s="351">
        <v>4741.38</v>
      </c>
      <c r="F2196" s="351">
        <v>3318.7</v>
      </c>
      <c r="G2196" s="351">
        <v>1422.68</v>
      </c>
      <c r="H2196" s="351">
        <v>0</v>
      </c>
      <c r="I2196" s="894" t="s">
        <v>10353</v>
      </c>
      <c r="J2196" s="894" t="s">
        <v>839</v>
      </c>
      <c r="K2196" s="894" t="s">
        <v>1091</v>
      </c>
      <c r="L2196" s="894" t="s">
        <v>874</v>
      </c>
      <c r="M2196" s="894" t="s">
        <v>8410</v>
      </c>
      <c r="N2196" s="894" t="s">
        <v>10385</v>
      </c>
      <c r="O2196" s="894" t="s">
        <v>9692</v>
      </c>
      <c r="P2196" s="894" t="s">
        <v>9693</v>
      </c>
      <c r="Q2196" s="894" t="s">
        <v>9694</v>
      </c>
      <c r="R2196" s="894" t="s">
        <v>10330</v>
      </c>
      <c r="S2196" s="894" t="s">
        <v>779</v>
      </c>
      <c r="T2196" s="894" t="s">
        <v>780</v>
      </c>
      <c r="U2196" s="894" t="s">
        <v>781</v>
      </c>
      <c r="V2196" s="894" t="s">
        <v>951</v>
      </c>
      <c r="W2196" s="894" t="s">
        <v>10353</v>
      </c>
      <c r="X2196" s="894" t="s">
        <v>10386</v>
      </c>
      <c r="AA2196" s="894" t="s">
        <v>1093</v>
      </c>
    </row>
    <row r="2197" spans="1:27">
      <c r="A2197" s="894" t="s">
        <v>10389</v>
      </c>
      <c r="B2197" s="894" t="s">
        <v>10390</v>
      </c>
      <c r="C2197" s="894" t="s">
        <v>10391</v>
      </c>
      <c r="D2197" s="894" t="s">
        <v>10392</v>
      </c>
      <c r="E2197" s="351">
        <v>30172.41</v>
      </c>
      <c r="F2197" s="351">
        <v>21120.4</v>
      </c>
      <c r="G2197" s="351">
        <v>9052.01</v>
      </c>
      <c r="H2197" s="351">
        <v>0</v>
      </c>
      <c r="I2197" s="894" t="s">
        <v>10353</v>
      </c>
      <c r="J2197" s="894" t="s">
        <v>839</v>
      </c>
      <c r="K2197" s="894" t="s">
        <v>1025</v>
      </c>
      <c r="L2197" s="894" t="s">
        <v>958</v>
      </c>
      <c r="M2197" s="894" t="s">
        <v>8289</v>
      </c>
      <c r="N2197" s="894" t="s">
        <v>10393</v>
      </c>
      <c r="O2197" s="894" t="s">
        <v>10394</v>
      </c>
      <c r="P2197" s="894" t="s">
        <v>10395</v>
      </c>
      <c r="Q2197" s="894" t="s">
        <v>10396</v>
      </c>
      <c r="R2197" s="894" t="s">
        <v>10330</v>
      </c>
      <c r="S2197" s="894" t="s">
        <v>779</v>
      </c>
      <c r="T2197" s="894" t="s">
        <v>780</v>
      </c>
      <c r="U2197" s="894" t="s">
        <v>781</v>
      </c>
      <c r="V2197" s="894" t="s">
        <v>951</v>
      </c>
      <c r="W2197" s="894" t="s">
        <v>10353</v>
      </c>
      <c r="X2197" s="894" t="s">
        <v>9821</v>
      </c>
      <c r="AA2197" s="894" t="s">
        <v>1029</v>
      </c>
    </row>
    <row r="2198" spans="1:27">
      <c r="A2198" s="894" t="s">
        <v>10397</v>
      </c>
      <c r="B2198" s="894" t="s">
        <v>10398</v>
      </c>
      <c r="C2198" s="894" t="s">
        <v>10399</v>
      </c>
      <c r="D2198" s="894" t="s">
        <v>10400</v>
      </c>
      <c r="E2198" s="351">
        <v>7758.62</v>
      </c>
      <c r="F2198" s="351">
        <v>5431.3</v>
      </c>
      <c r="G2198" s="351">
        <v>2327.32</v>
      </c>
      <c r="H2198" s="351">
        <v>0</v>
      </c>
      <c r="I2198" s="894" t="s">
        <v>10353</v>
      </c>
      <c r="J2198" s="894" t="s">
        <v>839</v>
      </c>
      <c r="K2198" s="894" t="s">
        <v>1025</v>
      </c>
      <c r="L2198" s="894" t="s">
        <v>958</v>
      </c>
      <c r="M2198" s="894" t="s">
        <v>8289</v>
      </c>
      <c r="N2198" s="894" t="s">
        <v>10393</v>
      </c>
      <c r="O2198" s="894" t="s">
        <v>10401</v>
      </c>
      <c r="P2198" s="894" t="s">
        <v>10402</v>
      </c>
      <c r="Q2198" s="894" t="s">
        <v>9811</v>
      </c>
      <c r="R2198" s="894" t="s">
        <v>10330</v>
      </c>
      <c r="S2198" s="894" t="s">
        <v>779</v>
      </c>
      <c r="T2198" s="894" t="s">
        <v>780</v>
      </c>
      <c r="U2198" s="894" t="s">
        <v>781</v>
      </c>
      <c r="V2198" s="894" t="s">
        <v>951</v>
      </c>
      <c r="W2198" s="894" t="s">
        <v>10353</v>
      </c>
      <c r="X2198" s="894" t="s">
        <v>9821</v>
      </c>
      <c r="AA2198" s="894" t="s">
        <v>1029</v>
      </c>
    </row>
    <row r="2199" spans="1:27">
      <c r="A2199" s="894" t="s">
        <v>10403</v>
      </c>
      <c r="B2199" s="894" t="s">
        <v>10404</v>
      </c>
      <c r="C2199" s="894" t="s">
        <v>10405</v>
      </c>
      <c r="D2199" s="894" t="s">
        <v>10406</v>
      </c>
      <c r="E2199" s="351">
        <v>62758.62</v>
      </c>
      <c r="F2199" s="351">
        <v>43931.3</v>
      </c>
      <c r="G2199" s="351">
        <v>18827.32</v>
      </c>
      <c r="H2199" s="351">
        <v>0</v>
      </c>
      <c r="I2199" s="894" t="s">
        <v>10353</v>
      </c>
      <c r="J2199" s="894" t="s">
        <v>839</v>
      </c>
      <c r="K2199" s="894" t="s">
        <v>1025</v>
      </c>
      <c r="L2199" s="894" t="s">
        <v>958</v>
      </c>
      <c r="M2199" s="894" t="s">
        <v>6103</v>
      </c>
      <c r="N2199" s="894" t="s">
        <v>10407</v>
      </c>
      <c r="O2199" s="894" t="s">
        <v>10408</v>
      </c>
      <c r="P2199" s="894" t="s">
        <v>10409</v>
      </c>
      <c r="Q2199" s="894" t="s">
        <v>10410</v>
      </c>
      <c r="R2199" s="894" t="s">
        <v>10330</v>
      </c>
      <c r="S2199" s="894" t="s">
        <v>779</v>
      </c>
      <c r="T2199" s="894" t="s">
        <v>780</v>
      </c>
      <c r="U2199" s="894" t="s">
        <v>781</v>
      </c>
      <c r="V2199" s="894" t="s">
        <v>951</v>
      </c>
      <c r="W2199" s="894" t="s">
        <v>10353</v>
      </c>
      <c r="X2199" s="894" t="s">
        <v>10411</v>
      </c>
      <c r="AA2199" s="894" t="s">
        <v>1029</v>
      </c>
    </row>
    <row r="2200" spans="1:27">
      <c r="A2200" s="894" t="s">
        <v>10412</v>
      </c>
      <c r="B2200" s="894" t="s">
        <v>10413</v>
      </c>
      <c r="C2200" s="894" t="s">
        <v>10383</v>
      </c>
      <c r="D2200" s="894" t="s">
        <v>10414</v>
      </c>
      <c r="E2200" s="351">
        <v>8448.28</v>
      </c>
      <c r="F2200" s="351">
        <v>5913.6</v>
      </c>
      <c r="G2200" s="351">
        <v>852.16</v>
      </c>
      <c r="H2200" s="351">
        <v>1682.52</v>
      </c>
      <c r="I2200" s="894" t="s">
        <v>10353</v>
      </c>
      <c r="J2200" s="894" t="s">
        <v>839</v>
      </c>
      <c r="K2200" s="894" t="s">
        <v>1091</v>
      </c>
      <c r="L2200" s="894" t="s">
        <v>874</v>
      </c>
      <c r="M2200" s="894" t="s">
        <v>10415</v>
      </c>
      <c r="N2200" s="894" t="s">
        <v>10416</v>
      </c>
      <c r="O2200" s="894" t="s">
        <v>9034</v>
      </c>
      <c r="P2200" s="894" t="s">
        <v>10417</v>
      </c>
      <c r="Q2200" s="894" t="s">
        <v>10418</v>
      </c>
      <c r="R2200" s="894" t="s">
        <v>10330</v>
      </c>
      <c r="S2200" s="894" t="s">
        <v>779</v>
      </c>
      <c r="T2200" s="894" t="s">
        <v>780</v>
      </c>
      <c r="U2200" s="894" t="s">
        <v>781</v>
      </c>
      <c r="V2200" s="894" t="s">
        <v>951</v>
      </c>
      <c r="W2200" s="894" t="s">
        <v>10353</v>
      </c>
      <c r="X2200" s="894" t="s">
        <v>10419</v>
      </c>
      <c r="AA2200" s="894" t="s">
        <v>1093</v>
      </c>
    </row>
    <row r="2201" spans="1:27">
      <c r="A2201" s="894" t="s">
        <v>10420</v>
      </c>
      <c r="B2201" s="894" t="s">
        <v>10421</v>
      </c>
      <c r="C2201" s="894" t="s">
        <v>9986</v>
      </c>
      <c r="D2201" s="894" t="s">
        <v>9987</v>
      </c>
      <c r="E2201" s="351">
        <v>29310.34</v>
      </c>
      <c r="F2201" s="351">
        <v>20517</v>
      </c>
      <c r="G2201" s="351">
        <v>8793.34</v>
      </c>
      <c r="H2201" s="351">
        <v>0</v>
      </c>
      <c r="I2201" s="894" t="s">
        <v>10353</v>
      </c>
      <c r="J2201" s="894" t="s">
        <v>839</v>
      </c>
      <c r="K2201" s="894" t="s">
        <v>1091</v>
      </c>
      <c r="L2201" s="894" t="s">
        <v>874</v>
      </c>
      <c r="M2201" s="894" t="s">
        <v>10415</v>
      </c>
      <c r="N2201" s="894" t="s">
        <v>10422</v>
      </c>
      <c r="O2201" s="894" t="s">
        <v>9989</v>
      </c>
      <c r="P2201" s="894" t="s">
        <v>9990</v>
      </c>
      <c r="Q2201" s="894" t="s">
        <v>9991</v>
      </c>
      <c r="R2201" s="894" t="s">
        <v>10330</v>
      </c>
      <c r="S2201" s="894" t="s">
        <v>779</v>
      </c>
      <c r="T2201" s="894" t="s">
        <v>780</v>
      </c>
      <c r="U2201" s="894" t="s">
        <v>781</v>
      </c>
      <c r="V2201" s="894" t="s">
        <v>951</v>
      </c>
      <c r="W2201" s="894" t="s">
        <v>10353</v>
      </c>
      <c r="X2201" s="894" t="s">
        <v>5416</v>
      </c>
      <c r="AA2201" s="894" t="s">
        <v>1093</v>
      </c>
    </row>
    <row r="2202" hidden="1" spans="1:27">
      <c r="A2202" s="894" t="s">
        <v>10423</v>
      </c>
      <c r="B2202" s="894" t="s">
        <v>10424</v>
      </c>
      <c r="C2202" s="894" t="s">
        <v>10425</v>
      </c>
      <c r="D2202" s="894" t="s">
        <v>10426</v>
      </c>
      <c r="E2202" s="351">
        <v>63793.1</v>
      </c>
      <c r="F2202" s="351">
        <v>61241.38</v>
      </c>
      <c r="G2202" s="351">
        <v>2551.72</v>
      </c>
      <c r="H2202" s="351">
        <v>0</v>
      </c>
      <c r="I2202" s="894" t="s">
        <v>10353</v>
      </c>
      <c r="J2202" s="894" t="s">
        <v>773</v>
      </c>
      <c r="K2202" s="894" t="s">
        <v>631</v>
      </c>
      <c r="L2202" s="894" t="s">
        <v>4588</v>
      </c>
      <c r="M2202" s="894" t="s">
        <v>4589</v>
      </c>
      <c r="N2202" s="894" t="s">
        <v>7608</v>
      </c>
      <c r="O2202" s="894" t="s">
        <v>777</v>
      </c>
      <c r="P2202" s="894" t="s">
        <v>10427</v>
      </c>
      <c r="Q2202" s="894" t="s">
        <v>10428</v>
      </c>
      <c r="R2202" s="894" t="s">
        <v>773</v>
      </c>
      <c r="S2202" s="894" t="s">
        <v>779</v>
      </c>
      <c r="T2202" s="894" t="s">
        <v>780</v>
      </c>
      <c r="U2202" s="894" t="s">
        <v>781</v>
      </c>
      <c r="V2202" s="894" t="s">
        <v>951</v>
      </c>
      <c r="W2202" s="894" t="s">
        <v>10353</v>
      </c>
      <c r="X2202" s="894" t="s">
        <v>6479</v>
      </c>
      <c r="AA2202" s="894" t="s">
        <v>967</v>
      </c>
    </row>
    <row r="2203" spans="1:27">
      <c r="A2203" s="894" t="s">
        <v>10429</v>
      </c>
      <c r="B2203" s="894" t="s">
        <v>10430</v>
      </c>
      <c r="C2203" s="894" t="s">
        <v>10431</v>
      </c>
      <c r="D2203" s="894" t="s">
        <v>10432</v>
      </c>
      <c r="E2203" s="351">
        <v>10344.83</v>
      </c>
      <c r="F2203" s="351">
        <v>7241.5</v>
      </c>
      <c r="G2203" s="351">
        <v>3103.33</v>
      </c>
      <c r="H2203" s="351">
        <v>0</v>
      </c>
      <c r="I2203" s="894" t="s">
        <v>10353</v>
      </c>
      <c r="J2203" s="894" t="s">
        <v>839</v>
      </c>
      <c r="K2203" s="894" t="s">
        <v>1008</v>
      </c>
      <c r="L2203" s="894" t="s">
        <v>874</v>
      </c>
      <c r="M2203" s="894" t="s">
        <v>7914</v>
      </c>
      <c r="N2203" s="894" t="s">
        <v>10433</v>
      </c>
      <c r="O2203" s="894" t="s">
        <v>8980</v>
      </c>
      <c r="P2203" s="894" t="s">
        <v>9305</v>
      </c>
      <c r="Q2203" s="894" t="s">
        <v>9306</v>
      </c>
      <c r="R2203" s="894" t="s">
        <v>10330</v>
      </c>
      <c r="S2203" s="894" t="s">
        <v>779</v>
      </c>
      <c r="T2203" s="894" t="s">
        <v>780</v>
      </c>
      <c r="U2203" s="894" t="s">
        <v>781</v>
      </c>
      <c r="V2203" s="894" t="s">
        <v>951</v>
      </c>
      <c r="W2203" s="894" t="s">
        <v>10353</v>
      </c>
      <c r="X2203" s="894" t="s">
        <v>10434</v>
      </c>
      <c r="AA2203" s="894" t="s">
        <v>1012</v>
      </c>
    </row>
    <row r="2204" spans="1:27">
      <c r="A2204" s="894" t="s">
        <v>10435</v>
      </c>
      <c r="B2204" s="894" t="s">
        <v>10436</v>
      </c>
      <c r="C2204" s="894" t="s">
        <v>10431</v>
      </c>
      <c r="D2204" s="894" t="s">
        <v>10432</v>
      </c>
      <c r="E2204" s="351">
        <v>10344.83</v>
      </c>
      <c r="F2204" s="351">
        <v>7241.5</v>
      </c>
      <c r="G2204" s="351">
        <v>3103.33</v>
      </c>
      <c r="H2204" s="351">
        <v>0</v>
      </c>
      <c r="I2204" s="894" t="s">
        <v>10353</v>
      </c>
      <c r="J2204" s="894" t="s">
        <v>839</v>
      </c>
      <c r="K2204" s="894" t="s">
        <v>1008</v>
      </c>
      <c r="L2204" s="894" t="s">
        <v>874</v>
      </c>
      <c r="M2204" s="894" t="s">
        <v>7914</v>
      </c>
      <c r="N2204" s="894" t="s">
        <v>10433</v>
      </c>
      <c r="O2204" s="894" t="s">
        <v>8980</v>
      </c>
      <c r="P2204" s="894" t="s">
        <v>9305</v>
      </c>
      <c r="Q2204" s="894" t="s">
        <v>9306</v>
      </c>
      <c r="R2204" s="894" t="s">
        <v>10330</v>
      </c>
      <c r="S2204" s="894" t="s">
        <v>779</v>
      </c>
      <c r="T2204" s="894" t="s">
        <v>780</v>
      </c>
      <c r="U2204" s="894" t="s">
        <v>781</v>
      </c>
      <c r="V2204" s="894" t="s">
        <v>951</v>
      </c>
      <c r="W2204" s="894" t="s">
        <v>10353</v>
      </c>
      <c r="X2204" s="894" t="s">
        <v>10434</v>
      </c>
      <c r="AA2204" s="894" t="s">
        <v>1012</v>
      </c>
    </row>
    <row r="2205" spans="1:27">
      <c r="A2205" s="894" t="s">
        <v>10437</v>
      </c>
      <c r="B2205" s="894" t="s">
        <v>10438</v>
      </c>
      <c r="C2205" s="894" t="s">
        <v>1389</v>
      </c>
      <c r="D2205" s="894" t="s">
        <v>4162</v>
      </c>
      <c r="E2205" s="351">
        <v>49396.55</v>
      </c>
      <c r="F2205" s="351">
        <v>34577.9</v>
      </c>
      <c r="G2205" s="351">
        <v>14818.65</v>
      </c>
      <c r="H2205" s="351">
        <v>0</v>
      </c>
      <c r="I2205" s="894" t="s">
        <v>10353</v>
      </c>
      <c r="J2205" s="894" t="s">
        <v>839</v>
      </c>
      <c r="K2205" s="894" t="s">
        <v>901</v>
      </c>
      <c r="L2205" s="894" t="s">
        <v>874</v>
      </c>
      <c r="M2205" s="894" t="s">
        <v>6769</v>
      </c>
      <c r="N2205" s="894" t="s">
        <v>4927</v>
      </c>
      <c r="O2205" s="894" t="s">
        <v>10439</v>
      </c>
      <c r="P2205" s="894" t="s">
        <v>10440</v>
      </c>
      <c r="Q2205" s="894" t="s">
        <v>10441</v>
      </c>
      <c r="R2205" s="894" t="s">
        <v>10330</v>
      </c>
      <c r="S2205" s="894" t="s">
        <v>779</v>
      </c>
      <c r="T2205" s="894" t="s">
        <v>780</v>
      </c>
      <c r="U2205" s="894" t="s">
        <v>781</v>
      </c>
      <c r="V2205" s="894" t="s">
        <v>951</v>
      </c>
      <c r="W2205" s="894" t="s">
        <v>10353</v>
      </c>
      <c r="X2205" s="894" t="s">
        <v>10442</v>
      </c>
      <c r="AA2205" s="894" t="s">
        <v>904</v>
      </c>
    </row>
    <row r="2206" spans="1:27">
      <c r="A2206" s="894" t="s">
        <v>10443</v>
      </c>
      <c r="B2206" s="894" t="s">
        <v>10444</v>
      </c>
      <c r="C2206" s="894" t="s">
        <v>10445</v>
      </c>
      <c r="D2206" s="894" t="s">
        <v>10446</v>
      </c>
      <c r="E2206" s="351">
        <v>11896.55</v>
      </c>
      <c r="F2206" s="351">
        <v>7257.17</v>
      </c>
      <c r="G2206" s="351">
        <v>300</v>
      </c>
      <c r="H2206" s="351">
        <v>4339.38</v>
      </c>
      <c r="I2206" s="894" t="s">
        <v>10447</v>
      </c>
      <c r="J2206" s="894" t="s">
        <v>839</v>
      </c>
      <c r="K2206" s="894" t="s">
        <v>901</v>
      </c>
      <c r="L2206" s="894" t="s">
        <v>874</v>
      </c>
      <c r="M2206" s="894" t="s">
        <v>7873</v>
      </c>
      <c r="N2206" s="894" t="s">
        <v>7988</v>
      </c>
      <c r="O2206" s="894" t="s">
        <v>777</v>
      </c>
      <c r="P2206" s="894" t="s">
        <v>10448</v>
      </c>
      <c r="Q2206" s="894" t="s">
        <v>10449</v>
      </c>
      <c r="R2206" s="894" t="s">
        <v>10450</v>
      </c>
      <c r="S2206" s="894" t="s">
        <v>779</v>
      </c>
      <c r="T2206" s="894" t="s">
        <v>780</v>
      </c>
      <c r="U2206" s="894" t="s">
        <v>781</v>
      </c>
      <c r="V2206" s="894" t="s">
        <v>10451</v>
      </c>
      <c r="W2206" s="894" t="s">
        <v>10447</v>
      </c>
      <c r="X2206" s="894" t="s">
        <v>10452</v>
      </c>
      <c r="AA2206" s="894" t="s">
        <v>904</v>
      </c>
    </row>
    <row r="2207" spans="1:27">
      <c r="A2207" s="894" t="s">
        <v>10453</v>
      </c>
      <c r="B2207" s="894" t="s">
        <v>10454</v>
      </c>
      <c r="C2207" s="894" t="s">
        <v>10455</v>
      </c>
      <c r="D2207" s="894" t="s">
        <v>10456</v>
      </c>
      <c r="E2207" s="351">
        <v>3595.45</v>
      </c>
      <c r="F2207" s="351">
        <v>2480.55</v>
      </c>
      <c r="G2207" s="351">
        <v>1114.9</v>
      </c>
      <c r="H2207" s="351">
        <v>0</v>
      </c>
      <c r="I2207" s="894" t="s">
        <v>10447</v>
      </c>
      <c r="J2207" s="894" t="s">
        <v>839</v>
      </c>
      <c r="K2207" s="894" t="s">
        <v>5063</v>
      </c>
      <c r="L2207" s="894" t="s">
        <v>958</v>
      </c>
      <c r="M2207" s="894" t="s">
        <v>6518</v>
      </c>
      <c r="N2207" s="894" t="s">
        <v>10457</v>
      </c>
      <c r="O2207" s="894" t="s">
        <v>10458</v>
      </c>
      <c r="P2207" s="894" t="s">
        <v>10459</v>
      </c>
      <c r="Q2207" s="894" t="s">
        <v>10460</v>
      </c>
      <c r="R2207" s="894" t="s">
        <v>10450</v>
      </c>
      <c r="S2207" s="894" t="s">
        <v>779</v>
      </c>
      <c r="T2207" s="894" t="s">
        <v>780</v>
      </c>
      <c r="U2207" s="894" t="s">
        <v>781</v>
      </c>
      <c r="V2207" s="894" t="s">
        <v>10451</v>
      </c>
      <c r="W2207" s="894" t="s">
        <v>10447</v>
      </c>
      <c r="X2207" s="894" t="s">
        <v>10461</v>
      </c>
      <c r="AA2207" s="894" t="s">
        <v>5069</v>
      </c>
    </row>
    <row r="2208" spans="1:27">
      <c r="A2208" s="894" t="s">
        <v>10462</v>
      </c>
      <c r="B2208" s="894" t="s">
        <v>10463</v>
      </c>
      <c r="C2208" s="894" t="s">
        <v>10455</v>
      </c>
      <c r="D2208" s="894" t="s">
        <v>10456</v>
      </c>
      <c r="E2208" s="351">
        <v>3595.45</v>
      </c>
      <c r="F2208" s="351">
        <v>2480.55</v>
      </c>
      <c r="G2208" s="351">
        <v>1114.9</v>
      </c>
      <c r="H2208" s="351">
        <v>0</v>
      </c>
      <c r="I2208" s="894" t="s">
        <v>10447</v>
      </c>
      <c r="J2208" s="894" t="s">
        <v>839</v>
      </c>
      <c r="K2208" s="894" t="s">
        <v>5063</v>
      </c>
      <c r="L2208" s="894" t="s">
        <v>958</v>
      </c>
      <c r="M2208" s="894" t="s">
        <v>6518</v>
      </c>
      <c r="N2208" s="894" t="s">
        <v>10457</v>
      </c>
      <c r="O2208" s="894" t="s">
        <v>10458</v>
      </c>
      <c r="P2208" s="894" t="s">
        <v>10459</v>
      </c>
      <c r="Q2208" s="894" t="s">
        <v>10460</v>
      </c>
      <c r="R2208" s="894" t="s">
        <v>10450</v>
      </c>
      <c r="S2208" s="894" t="s">
        <v>779</v>
      </c>
      <c r="T2208" s="894" t="s">
        <v>780</v>
      </c>
      <c r="U2208" s="894" t="s">
        <v>781</v>
      </c>
      <c r="V2208" s="894" t="s">
        <v>10451</v>
      </c>
      <c r="W2208" s="894" t="s">
        <v>10447</v>
      </c>
      <c r="X2208" s="894" t="s">
        <v>10461</v>
      </c>
      <c r="AA2208" s="894" t="s">
        <v>5069</v>
      </c>
    </row>
    <row r="2209" spans="1:27">
      <c r="A2209" s="894" t="s">
        <v>10464</v>
      </c>
      <c r="B2209" s="894" t="s">
        <v>10465</v>
      </c>
      <c r="C2209" s="894" t="s">
        <v>10455</v>
      </c>
      <c r="D2209" s="894" t="s">
        <v>10456</v>
      </c>
      <c r="E2209" s="351">
        <v>3595.45</v>
      </c>
      <c r="F2209" s="351">
        <v>2480.55</v>
      </c>
      <c r="G2209" s="351">
        <v>1114.9</v>
      </c>
      <c r="H2209" s="351">
        <v>0</v>
      </c>
      <c r="I2209" s="894" t="s">
        <v>10447</v>
      </c>
      <c r="J2209" s="894" t="s">
        <v>839</v>
      </c>
      <c r="K2209" s="894" t="s">
        <v>5063</v>
      </c>
      <c r="L2209" s="894" t="s">
        <v>958</v>
      </c>
      <c r="M2209" s="894" t="s">
        <v>6518</v>
      </c>
      <c r="N2209" s="894" t="s">
        <v>10457</v>
      </c>
      <c r="O2209" s="894" t="s">
        <v>10458</v>
      </c>
      <c r="P2209" s="894" t="s">
        <v>10459</v>
      </c>
      <c r="Q2209" s="894" t="s">
        <v>10460</v>
      </c>
      <c r="R2209" s="894" t="s">
        <v>10450</v>
      </c>
      <c r="S2209" s="894" t="s">
        <v>779</v>
      </c>
      <c r="T2209" s="894" t="s">
        <v>780</v>
      </c>
      <c r="U2209" s="894" t="s">
        <v>781</v>
      </c>
      <c r="V2209" s="894" t="s">
        <v>10451</v>
      </c>
      <c r="W2209" s="894" t="s">
        <v>10447</v>
      </c>
      <c r="X2209" s="894" t="s">
        <v>10461</v>
      </c>
      <c r="AA2209" s="894" t="s">
        <v>5069</v>
      </c>
    </row>
    <row r="2210" spans="1:27">
      <c r="A2210" s="894" t="s">
        <v>10466</v>
      </c>
      <c r="B2210" s="894" t="s">
        <v>10467</v>
      </c>
      <c r="C2210" s="894" t="s">
        <v>10455</v>
      </c>
      <c r="D2210" s="894" t="s">
        <v>10468</v>
      </c>
      <c r="E2210" s="351">
        <v>3595.46</v>
      </c>
      <c r="F2210" s="351">
        <v>2480.55</v>
      </c>
      <c r="G2210" s="351">
        <v>1114.91</v>
      </c>
      <c r="H2210" s="351">
        <v>0</v>
      </c>
      <c r="I2210" s="894" t="s">
        <v>10447</v>
      </c>
      <c r="J2210" s="894" t="s">
        <v>839</v>
      </c>
      <c r="K2210" s="894" t="s">
        <v>1025</v>
      </c>
      <c r="L2210" s="894" t="s">
        <v>958</v>
      </c>
      <c r="M2210" s="894" t="s">
        <v>958</v>
      </c>
      <c r="N2210" s="894" t="s">
        <v>10469</v>
      </c>
      <c r="O2210" s="894" t="s">
        <v>10458</v>
      </c>
      <c r="P2210" s="894" t="s">
        <v>10459</v>
      </c>
      <c r="Q2210" s="894" t="s">
        <v>10460</v>
      </c>
      <c r="R2210" s="894" t="s">
        <v>10450</v>
      </c>
      <c r="S2210" s="894" t="s">
        <v>779</v>
      </c>
      <c r="T2210" s="894" t="s">
        <v>780</v>
      </c>
      <c r="U2210" s="894" t="s">
        <v>781</v>
      </c>
      <c r="V2210" s="894" t="s">
        <v>10451</v>
      </c>
      <c r="W2210" s="894" t="s">
        <v>10447</v>
      </c>
      <c r="X2210" s="894" t="s">
        <v>10461</v>
      </c>
      <c r="AA2210" s="894" t="s">
        <v>1029</v>
      </c>
    </row>
    <row r="2211" spans="1:27">
      <c r="A2211" s="894" t="s">
        <v>10470</v>
      </c>
      <c r="B2211" s="894" t="s">
        <v>10471</v>
      </c>
      <c r="C2211" s="894" t="s">
        <v>10455</v>
      </c>
      <c r="D2211" s="894" t="s">
        <v>10468</v>
      </c>
      <c r="E2211" s="351">
        <v>3595.46</v>
      </c>
      <c r="F2211" s="351">
        <v>2480.55</v>
      </c>
      <c r="G2211" s="351">
        <v>1114.91</v>
      </c>
      <c r="H2211" s="351">
        <v>0</v>
      </c>
      <c r="I2211" s="894" t="s">
        <v>10447</v>
      </c>
      <c r="J2211" s="894" t="s">
        <v>839</v>
      </c>
      <c r="K2211" s="894" t="s">
        <v>1025</v>
      </c>
      <c r="L2211" s="894" t="s">
        <v>958</v>
      </c>
      <c r="M2211" s="894" t="s">
        <v>958</v>
      </c>
      <c r="N2211" s="894" t="s">
        <v>10469</v>
      </c>
      <c r="O2211" s="894" t="s">
        <v>10458</v>
      </c>
      <c r="P2211" s="894" t="s">
        <v>10459</v>
      </c>
      <c r="Q2211" s="894" t="s">
        <v>10460</v>
      </c>
      <c r="R2211" s="894" t="s">
        <v>10450</v>
      </c>
      <c r="S2211" s="894" t="s">
        <v>779</v>
      </c>
      <c r="T2211" s="894" t="s">
        <v>780</v>
      </c>
      <c r="U2211" s="894" t="s">
        <v>781</v>
      </c>
      <c r="V2211" s="894" t="s">
        <v>10451</v>
      </c>
      <c r="W2211" s="894" t="s">
        <v>10447</v>
      </c>
      <c r="X2211" s="894" t="s">
        <v>10461</v>
      </c>
      <c r="AA2211" s="894" t="s">
        <v>1029</v>
      </c>
    </row>
    <row r="2212" spans="1:27">
      <c r="A2212" s="894" t="s">
        <v>10472</v>
      </c>
      <c r="B2212" s="894" t="s">
        <v>10473</v>
      </c>
      <c r="C2212" s="894" t="s">
        <v>10455</v>
      </c>
      <c r="D2212" s="894" t="s">
        <v>10468</v>
      </c>
      <c r="E2212" s="351">
        <v>3595.46</v>
      </c>
      <c r="F2212" s="351">
        <v>2480.55</v>
      </c>
      <c r="G2212" s="351">
        <v>1114.91</v>
      </c>
      <c r="H2212" s="351">
        <v>0</v>
      </c>
      <c r="I2212" s="894" t="s">
        <v>10447</v>
      </c>
      <c r="J2212" s="894" t="s">
        <v>839</v>
      </c>
      <c r="K2212" s="894" t="s">
        <v>1025</v>
      </c>
      <c r="L2212" s="894" t="s">
        <v>958</v>
      </c>
      <c r="M2212" s="894" t="s">
        <v>958</v>
      </c>
      <c r="N2212" s="894" t="s">
        <v>10469</v>
      </c>
      <c r="O2212" s="894" t="s">
        <v>10458</v>
      </c>
      <c r="P2212" s="894" t="s">
        <v>10459</v>
      </c>
      <c r="Q2212" s="894" t="s">
        <v>10460</v>
      </c>
      <c r="R2212" s="894" t="s">
        <v>10450</v>
      </c>
      <c r="S2212" s="894" t="s">
        <v>779</v>
      </c>
      <c r="T2212" s="894" t="s">
        <v>780</v>
      </c>
      <c r="U2212" s="894" t="s">
        <v>781</v>
      </c>
      <c r="V2212" s="894" t="s">
        <v>10451</v>
      </c>
      <c r="W2212" s="894" t="s">
        <v>10447</v>
      </c>
      <c r="X2212" s="894" t="s">
        <v>10461</v>
      </c>
      <c r="AA2212" s="894" t="s">
        <v>1029</v>
      </c>
    </row>
    <row r="2213" spans="1:27">
      <c r="A2213" s="894" t="s">
        <v>10474</v>
      </c>
      <c r="B2213" s="894" t="s">
        <v>10475</v>
      </c>
      <c r="C2213" s="894" t="s">
        <v>10476</v>
      </c>
      <c r="D2213" s="894" t="s">
        <v>10477</v>
      </c>
      <c r="E2213" s="351">
        <v>2862.72</v>
      </c>
      <c r="F2213" s="351">
        <v>1975.47</v>
      </c>
      <c r="G2213" s="351">
        <v>887.25</v>
      </c>
      <c r="H2213" s="351">
        <v>0</v>
      </c>
      <c r="I2213" s="894" t="s">
        <v>10447</v>
      </c>
      <c r="J2213" s="894" t="s">
        <v>839</v>
      </c>
      <c r="K2213" s="894" t="s">
        <v>1025</v>
      </c>
      <c r="L2213" s="894" t="s">
        <v>958</v>
      </c>
      <c r="M2213" s="894" t="s">
        <v>958</v>
      </c>
      <c r="N2213" s="894" t="s">
        <v>10457</v>
      </c>
      <c r="O2213" s="894" t="s">
        <v>10478</v>
      </c>
      <c r="P2213" s="894" t="s">
        <v>10479</v>
      </c>
      <c r="Q2213" s="894" t="s">
        <v>10480</v>
      </c>
      <c r="R2213" s="894" t="s">
        <v>10450</v>
      </c>
      <c r="S2213" s="894" t="s">
        <v>779</v>
      </c>
      <c r="T2213" s="894" t="s">
        <v>780</v>
      </c>
      <c r="U2213" s="894" t="s">
        <v>781</v>
      </c>
      <c r="V2213" s="894" t="s">
        <v>10451</v>
      </c>
      <c r="W2213" s="894" t="s">
        <v>10447</v>
      </c>
      <c r="X2213" s="894" t="s">
        <v>10461</v>
      </c>
      <c r="AA2213" s="894" t="s">
        <v>1029</v>
      </c>
    </row>
    <row r="2214" spans="1:27">
      <c r="A2214" s="894" t="s">
        <v>10481</v>
      </c>
      <c r="B2214" s="894" t="s">
        <v>10482</v>
      </c>
      <c r="C2214" s="894" t="s">
        <v>10476</v>
      </c>
      <c r="D2214" s="894" t="s">
        <v>10477</v>
      </c>
      <c r="E2214" s="351">
        <v>2862.73</v>
      </c>
      <c r="F2214" s="351">
        <v>1975.47</v>
      </c>
      <c r="G2214" s="351">
        <v>887.26</v>
      </c>
      <c r="H2214" s="351">
        <v>0</v>
      </c>
      <c r="I2214" s="894" t="s">
        <v>10447</v>
      </c>
      <c r="J2214" s="894" t="s">
        <v>839</v>
      </c>
      <c r="K2214" s="894" t="s">
        <v>1025</v>
      </c>
      <c r="L2214" s="894" t="s">
        <v>958</v>
      </c>
      <c r="M2214" s="894" t="s">
        <v>958</v>
      </c>
      <c r="N2214" s="894" t="s">
        <v>10457</v>
      </c>
      <c r="O2214" s="894" t="s">
        <v>10478</v>
      </c>
      <c r="P2214" s="894" t="s">
        <v>10479</v>
      </c>
      <c r="Q2214" s="894" t="s">
        <v>10480</v>
      </c>
      <c r="R2214" s="894" t="s">
        <v>10450</v>
      </c>
      <c r="S2214" s="894" t="s">
        <v>779</v>
      </c>
      <c r="T2214" s="894" t="s">
        <v>780</v>
      </c>
      <c r="U2214" s="894" t="s">
        <v>781</v>
      </c>
      <c r="V2214" s="894" t="s">
        <v>10451</v>
      </c>
      <c r="W2214" s="894" t="s">
        <v>10447</v>
      </c>
      <c r="X2214" s="894" t="s">
        <v>10461</v>
      </c>
      <c r="AA2214" s="894" t="s">
        <v>1029</v>
      </c>
    </row>
    <row r="2215" spans="1:27">
      <c r="A2215" s="894" t="s">
        <v>10483</v>
      </c>
      <c r="B2215" s="894" t="s">
        <v>10484</v>
      </c>
      <c r="C2215" s="894" t="s">
        <v>10476</v>
      </c>
      <c r="D2215" s="894" t="s">
        <v>10477</v>
      </c>
      <c r="E2215" s="351">
        <v>2862.73</v>
      </c>
      <c r="F2215" s="351">
        <v>1975.47</v>
      </c>
      <c r="G2215" s="351">
        <v>887.26</v>
      </c>
      <c r="H2215" s="351">
        <v>0</v>
      </c>
      <c r="I2215" s="894" t="s">
        <v>10447</v>
      </c>
      <c r="J2215" s="894" t="s">
        <v>839</v>
      </c>
      <c r="K2215" s="894" t="s">
        <v>1025</v>
      </c>
      <c r="L2215" s="894" t="s">
        <v>958</v>
      </c>
      <c r="M2215" s="894" t="s">
        <v>958</v>
      </c>
      <c r="N2215" s="894" t="s">
        <v>10457</v>
      </c>
      <c r="O2215" s="894" t="s">
        <v>10478</v>
      </c>
      <c r="P2215" s="894" t="s">
        <v>10479</v>
      </c>
      <c r="Q2215" s="894" t="s">
        <v>10480</v>
      </c>
      <c r="R2215" s="894" t="s">
        <v>10450</v>
      </c>
      <c r="S2215" s="894" t="s">
        <v>779</v>
      </c>
      <c r="T2215" s="894" t="s">
        <v>780</v>
      </c>
      <c r="U2215" s="894" t="s">
        <v>781</v>
      </c>
      <c r="V2215" s="894" t="s">
        <v>10451</v>
      </c>
      <c r="W2215" s="894" t="s">
        <v>10447</v>
      </c>
      <c r="X2215" s="894" t="s">
        <v>10461</v>
      </c>
      <c r="AA2215" s="894" t="s">
        <v>1029</v>
      </c>
    </row>
    <row r="2216" spans="1:27">
      <c r="A2216" s="894" t="s">
        <v>10485</v>
      </c>
      <c r="B2216" s="894" t="s">
        <v>10486</v>
      </c>
      <c r="C2216" s="894" t="s">
        <v>10476</v>
      </c>
      <c r="D2216" s="894" t="s">
        <v>10477</v>
      </c>
      <c r="E2216" s="351">
        <v>2862.73</v>
      </c>
      <c r="F2216" s="351">
        <v>1975.47</v>
      </c>
      <c r="G2216" s="351">
        <v>887.26</v>
      </c>
      <c r="H2216" s="351">
        <v>0</v>
      </c>
      <c r="I2216" s="894" t="s">
        <v>10447</v>
      </c>
      <c r="J2216" s="894" t="s">
        <v>839</v>
      </c>
      <c r="K2216" s="894" t="s">
        <v>1025</v>
      </c>
      <c r="L2216" s="894" t="s">
        <v>958</v>
      </c>
      <c r="M2216" s="894" t="s">
        <v>958</v>
      </c>
      <c r="N2216" s="894" t="s">
        <v>10457</v>
      </c>
      <c r="O2216" s="894" t="s">
        <v>10478</v>
      </c>
      <c r="P2216" s="894" t="s">
        <v>10479</v>
      </c>
      <c r="Q2216" s="894" t="s">
        <v>10480</v>
      </c>
      <c r="R2216" s="894" t="s">
        <v>10450</v>
      </c>
      <c r="S2216" s="894" t="s">
        <v>779</v>
      </c>
      <c r="T2216" s="894" t="s">
        <v>780</v>
      </c>
      <c r="U2216" s="894" t="s">
        <v>781</v>
      </c>
      <c r="V2216" s="894" t="s">
        <v>10451</v>
      </c>
      <c r="W2216" s="894" t="s">
        <v>10447</v>
      </c>
      <c r="X2216" s="894" t="s">
        <v>10461</v>
      </c>
      <c r="AA2216" s="894" t="s">
        <v>1029</v>
      </c>
    </row>
    <row r="2217" spans="1:27">
      <c r="A2217" s="894" t="s">
        <v>10487</v>
      </c>
      <c r="B2217" s="894" t="s">
        <v>10488</v>
      </c>
      <c r="C2217" s="894" t="s">
        <v>10476</v>
      </c>
      <c r="D2217" s="894" t="s">
        <v>10477</v>
      </c>
      <c r="E2217" s="351">
        <v>2862.73</v>
      </c>
      <c r="F2217" s="351">
        <v>1975.47</v>
      </c>
      <c r="G2217" s="351">
        <v>887.26</v>
      </c>
      <c r="H2217" s="351">
        <v>0</v>
      </c>
      <c r="I2217" s="894" t="s">
        <v>10447</v>
      </c>
      <c r="J2217" s="894" t="s">
        <v>839</v>
      </c>
      <c r="K2217" s="894" t="s">
        <v>1025</v>
      </c>
      <c r="L2217" s="894" t="s">
        <v>958</v>
      </c>
      <c r="M2217" s="894" t="s">
        <v>958</v>
      </c>
      <c r="N2217" s="894" t="s">
        <v>10457</v>
      </c>
      <c r="O2217" s="894" t="s">
        <v>10478</v>
      </c>
      <c r="P2217" s="894" t="s">
        <v>10479</v>
      </c>
      <c r="Q2217" s="894" t="s">
        <v>10480</v>
      </c>
      <c r="R2217" s="894" t="s">
        <v>10450</v>
      </c>
      <c r="S2217" s="894" t="s">
        <v>779</v>
      </c>
      <c r="T2217" s="894" t="s">
        <v>780</v>
      </c>
      <c r="U2217" s="894" t="s">
        <v>781</v>
      </c>
      <c r="V2217" s="894" t="s">
        <v>10451</v>
      </c>
      <c r="W2217" s="894" t="s">
        <v>10447</v>
      </c>
      <c r="X2217" s="894" t="s">
        <v>10461</v>
      </c>
      <c r="AA2217" s="894" t="s">
        <v>1029</v>
      </c>
    </row>
    <row r="2218" hidden="1" spans="1:27">
      <c r="A2218" s="894" t="s">
        <v>10489</v>
      </c>
      <c r="B2218" s="894" t="s">
        <v>10490</v>
      </c>
      <c r="C2218" s="894" t="s">
        <v>9059</v>
      </c>
      <c r="D2218" s="894" t="s">
        <v>10491</v>
      </c>
      <c r="E2218" s="351">
        <v>1896.55</v>
      </c>
      <c r="F2218" s="351">
        <v>1820.69</v>
      </c>
      <c r="G2218" s="351">
        <v>75.86</v>
      </c>
      <c r="H2218" s="351">
        <v>0</v>
      </c>
      <c r="I2218" s="894" t="s">
        <v>10492</v>
      </c>
      <c r="J2218" s="894" t="s">
        <v>773</v>
      </c>
      <c r="K2218" s="894" t="s">
        <v>807</v>
      </c>
      <c r="L2218" s="894" t="s">
        <v>775</v>
      </c>
      <c r="M2218" s="894" t="s">
        <v>9061</v>
      </c>
      <c r="N2218" s="894" t="s">
        <v>4383</v>
      </c>
      <c r="O2218" s="894" t="s">
        <v>777</v>
      </c>
      <c r="P2218" s="894" t="s">
        <v>10493</v>
      </c>
      <c r="Q2218" s="894" t="s">
        <v>9062</v>
      </c>
      <c r="R2218" s="894" t="s">
        <v>773</v>
      </c>
      <c r="S2218" s="894" t="s">
        <v>779</v>
      </c>
      <c r="T2218" s="894" t="s">
        <v>780</v>
      </c>
      <c r="U2218" s="894" t="s">
        <v>781</v>
      </c>
      <c r="V2218" s="894" t="s">
        <v>10451</v>
      </c>
      <c r="W2218" s="894" t="s">
        <v>10492</v>
      </c>
      <c r="X2218" s="894" t="s">
        <v>10494</v>
      </c>
      <c r="AA2218" s="894" t="s">
        <v>808</v>
      </c>
    </row>
    <row r="2219" hidden="1" spans="1:27">
      <c r="A2219" s="894" t="s">
        <v>10495</v>
      </c>
      <c r="B2219" s="894" t="s">
        <v>10496</v>
      </c>
      <c r="C2219" s="894" t="s">
        <v>9059</v>
      </c>
      <c r="D2219" s="894" t="s">
        <v>10491</v>
      </c>
      <c r="E2219" s="351">
        <v>1896.55</v>
      </c>
      <c r="F2219" s="351">
        <v>1820.69</v>
      </c>
      <c r="G2219" s="351">
        <v>75.86</v>
      </c>
      <c r="H2219" s="351">
        <v>0</v>
      </c>
      <c r="I2219" s="894" t="s">
        <v>10492</v>
      </c>
      <c r="J2219" s="894" t="s">
        <v>773</v>
      </c>
      <c r="K2219" s="894" t="s">
        <v>807</v>
      </c>
      <c r="L2219" s="894" t="s">
        <v>775</v>
      </c>
      <c r="M2219" s="894" t="s">
        <v>9061</v>
      </c>
      <c r="N2219" s="894" t="s">
        <v>4383</v>
      </c>
      <c r="O2219" s="894" t="s">
        <v>777</v>
      </c>
      <c r="P2219" s="894" t="s">
        <v>10493</v>
      </c>
      <c r="Q2219" s="894" t="s">
        <v>9062</v>
      </c>
      <c r="R2219" s="894" t="s">
        <v>773</v>
      </c>
      <c r="S2219" s="894" t="s">
        <v>779</v>
      </c>
      <c r="T2219" s="894" t="s">
        <v>780</v>
      </c>
      <c r="U2219" s="894" t="s">
        <v>781</v>
      </c>
      <c r="V2219" s="894" t="s">
        <v>10451</v>
      </c>
      <c r="W2219" s="894" t="s">
        <v>10492</v>
      </c>
      <c r="X2219" s="894" t="s">
        <v>10494</v>
      </c>
      <c r="AA2219" s="894" t="s">
        <v>808</v>
      </c>
    </row>
    <row r="2220" hidden="1" spans="1:27">
      <c r="A2220" s="894" t="s">
        <v>10497</v>
      </c>
      <c r="B2220" s="894" t="s">
        <v>10498</v>
      </c>
      <c r="C2220" s="894" t="s">
        <v>9059</v>
      </c>
      <c r="D2220" s="894" t="s">
        <v>10491</v>
      </c>
      <c r="E2220" s="351">
        <v>1896.55</v>
      </c>
      <c r="F2220" s="351">
        <v>1820.69</v>
      </c>
      <c r="G2220" s="351">
        <v>75.86</v>
      </c>
      <c r="H2220" s="351">
        <v>0</v>
      </c>
      <c r="I2220" s="894" t="s">
        <v>10492</v>
      </c>
      <c r="J2220" s="894" t="s">
        <v>773</v>
      </c>
      <c r="K2220" s="894" t="s">
        <v>807</v>
      </c>
      <c r="L2220" s="894" t="s">
        <v>775</v>
      </c>
      <c r="M2220" s="894" t="s">
        <v>9061</v>
      </c>
      <c r="N2220" s="894" t="s">
        <v>4383</v>
      </c>
      <c r="O2220" s="894" t="s">
        <v>777</v>
      </c>
      <c r="P2220" s="894" t="s">
        <v>10493</v>
      </c>
      <c r="Q2220" s="894" t="s">
        <v>9062</v>
      </c>
      <c r="R2220" s="894" t="s">
        <v>773</v>
      </c>
      <c r="S2220" s="894" t="s">
        <v>779</v>
      </c>
      <c r="T2220" s="894" t="s">
        <v>780</v>
      </c>
      <c r="U2220" s="894" t="s">
        <v>781</v>
      </c>
      <c r="V2220" s="894" t="s">
        <v>10451</v>
      </c>
      <c r="W2220" s="894" t="s">
        <v>10492</v>
      </c>
      <c r="X2220" s="894" t="s">
        <v>10494</v>
      </c>
      <c r="AA2220" s="894" t="s">
        <v>808</v>
      </c>
    </row>
    <row r="2221" hidden="1" spans="1:27">
      <c r="A2221" s="894" t="s">
        <v>10499</v>
      </c>
      <c r="B2221" s="894" t="s">
        <v>10500</v>
      </c>
      <c r="C2221" s="894" t="s">
        <v>9059</v>
      </c>
      <c r="D2221" s="894" t="s">
        <v>10491</v>
      </c>
      <c r="E2221" s="351">
        <v>1896.55</v>
      </c>
      <c r="F2221" s="351">
        <v>1820.69</v>
      </c>
      <c r="G2221" s="351">
        <v>75.86</v>
      </c>
      <c r="H2221" s="351">
        <v>0</v>
      </c>
      <c r="I2221" s="894" t="s">
        <v>10492</v>
      </c>
      <c r="J2221" s="894" t="s">
        <v>773</v>
      </c>
      <c r="K2221" s="894" t="s">
        <v>807</v>
      </c>
      <c r="L2221" s="894" t="s">
        <v>775</v>
      </c>
      <c r="M2221" s="894" t="s">
        <v>9061</v>
      </c>
      <c r="N2221" s="894" t="s">
        <v>4383</v>
      </c>
      <c r="O2221" s="894" t="s">
        <v>777</v>
      </c>
      <c r="P2221" s="894" t="s">
        <v>10493</v>
      </c>
      <c r="Q2221" s="894" t="s">
        <v>9062</v>
      </c>
      <c r="R2221" s="894" t="s">
        <v>773</v>
      </c>
      <c r="S2221" s="894" t="s">
        <v>779</v>
      </c>
      <c r="T2221" s="894" t="s">
        <v>780</v>
      </c>
      <c r="U2221" s="894" t="s">
        <v>781</v>
      </c>
      <c r="V2221" s="894" t="s">
        <v>10451</v>
      </c>
      <c r="W2221" s="894" t="s">
        <v>10492</v>
      </c>
      <c r="X2221" s="894" t="s">
        <v>10494</v>
      </c>
      <c r="AA2221" s="894" t="s">
        <v>808</v>
      </c>
    </row>
    <row r="2222" hidden="1" spans="1:27">
      <c r="A2222" s="894" t="s">
        <v>10501</v>
      </c>
      <c r="B2222" s="894" t="s">
        <v>10502</v>
      </c>
      <c r="C2222" s="894" t="s">
        <v>9059</v>
      </c>
      <c r="D2222" s="894" t="s">
        <v>10491</v>
      </c>
      <c r="E2222" s="351">
        <v>1896.55</v>
      </c>
      <c r="F2222" s="351">
        <v>1820.69</v>
      </c>
      <c r="G2222" s="351">
        <v>75.86</v>
      </c>
      <c r="H2222" s="351">
        <v>0</v>
      </c>
      <c r="I2222" s="894" t="s">
        <v>10492</v>
      </c>
      <c r="J2222" s="894" t="s">
        <v>773</v>
      </c>
      <c r="K2222" s="894" t="s">
        <v>807</v>
      </c>
      <c r="L2222" s="894" t="s">
        <v>775</v>
      </c>
      <c r="M2222" s="894" t="s">
        <v>9061</v>
      </c>
      <c r="N2222" s="894" t="s">
        <v>4383</v>
      </c>
      <c r="O2222" s="894" t="s">
        <v>777</v>
      </c>
      <c r="P2222" s="894" t="s">
        <v>10493</v>
      </c>
      <c r="Q2222" s="894" t="s">
        <v>9062</v>
      </c>
      <c r="R2222" s="894" t="s">
        <v>773</v>
      </c>
      <c r="S2222" s="894" t="s">
        <v>779</v>
      </c>
      <c r="T2222" s="894" t="s">
        <v>780</v>
      </c>
      <c r="U2222" s="894" t="s">
        <v>781</v>
      </c>
      <c r="V2222" s="894" t="s">
        <v>10451</v>
      </c>
      <c r="W2222" s="894" t="s">
        <v>10492</v>
      </c>
      <c r="X2222" s="894" t="s">
        <v>10494</v>
      </c>
      <c r="AA2222" s="894" t="s">
        <v>808</v>
      </c>
    </row>
    <row r="2223" hidden="1" spans="1:27">
      <c r="A2223" s="894" t="s">
        <v>10503</v>
      </c>
      <c r="B2223" s="894" t="s">
        <v>10504</v>
      </c>
      <c r="C2223" s="894" t="s">
        <v>9059</v>
      </c>
      <c r="D2223" s="894" t="s">
        <v>10491</v>
      </c>
      <c r="E2223" s="351">
        <v>1896.55</v>
      </c>
      <c r="F2223" s="351">
        <v>1820.69</v>
      </c>
      <c r="G2223" s="351">
        <v>75.86</v>
      </c>
      <c r="H2223" s="351">
        <v>0</v>
      </c>
      <c r="I2223" s="894" t="s">
        <v>10492</v>
      </c>
      <c r="J2223" s="894" t="s">
        <v>773</v>
      </c>
      <c r="K2223" s="894" t="s">
        <v>807</v>
      </c>
      <c r="L2223" s="894" t="s">
        <v>775</v>
      </c>
      <c r="M2223" s="894" t="s">
        <v>9061</v>
      </c>
      <c r="N2223" s="894" t="s">
        <v>4383</v>
      </c>
      <c r="O2223" s="894" t="s">
        <v>777</v>
      </c>
      <c r="P2223" s="894" t="s">
        <v>10493</v>
      </c>
      <c r="Q2223" s="894" t="s">
        <v>9062</v>
      </c>
      <c r="R2223" s="894" t="s">
        <v>773</v>
      </c>
      <c r="S2223" s="894" t="s">
        <v>779</v>
      </c>
      <c r="T2223" s="894" t="s">
        <v>780</v>
      </c>
      <c r="U2223" s="894" t="s">
        <v>781</v>
      </c>
      <c r="V2223" s="894" t="s">
        <v>10451</v>
      </c>
      <c r="W2223" s="894" t="s">
        <v>10492</v>
      </c>
      <c r="X2223" s="894" t="s">
        <v>10494</v>
      </c>
      <c r="AA2223" s="894" t="s">
        <v>808</v>
      </c>
    </row>
    <row r="2224" hidden="1" spans="1:27">
      <c r="A2224" s="894" t="s">
        <v>10505</v>
      </c>
      <c r="B2224" s="894" t="s">
        <v>10506</v>
      </c>
      <c r="C2224" s="894" t="s">
        <v>9059</v>
      </c>
      <c r="D2224" s="894" t="s">
        <v>10491</v>
      </c>
      <c r="E2224" s="351">
        <v>1896.55</v>
      </c>
      <c r="F2224" s="351">
        <v>1820.69</v>
      </c>
      <c r="G2224" s="351">
        <v>75.86</v>
      </c>
      <c r="H2224" s="351">
        <v>0</v>
      </c>
      <c r="I2224" s="894" t="s">
        <v>10492</v>
      </c>
      <c r="J2224" s="894" t="s">
        <v>773</v>
      </c>
      <c r="K2224" s="894" t="s">
        <v>807</v>
      </c>
      <c r="L2224" s="894" t="s">
        <v>775</v>
      </c>
      <c r="M2224" s="894" t="s">
        <v>9061</v>
      </c>
      <c r="N2224" s="894" t="s">
        <v>4383</v>
      </c>
      <c r="O2224" s="894" t="s">
        <v>777</v>
      </c>
      <c r="P2224" s="894" t="s">
        <v>10493</v>
      </c>
      <c r="Q2224" s="894" t="s">
        <v>9062</v>
      </c>
      <c r="R2224" s="894" t="s">
        <v>773</v>
      </c>
      <c r="S2224" s="894" t="s">
        <v>779</v>
      </c>
      <c r="T2224" s="894" t="s">
        <v>780</v>
      </c>
      <c r="U2224" s="894" t="s">
        <v>781</v>
      </c>
      <c r="V2224" s="894" t="s">
        <v>10451</v>
      </c>
      <c r="W2224" s="894" t="s">
        <v>10492</v>
      </c>
      <c r="X2224" s="894" t="s">
        <v>10494</v>
      </c>
      <c r="AA2224" s="894" t="s">
        <v>808</v>
      </c>
    </row>
    <row r="2225" hidden="1" spans="1:27">
      <c r="A2225" s="894" t="s">
        <v>10507</v>
      </c>
      <c r="B2225" s="894" t="s">
        <v>10508</v>
      </c>
      <c r="C2225" s="894" t="s">
        <v>9059</v>
      </c>
      <c r="D2225" s="894" t="s">
        <v>10491</v>
      </c>
      <c r="E2225" s="351">
        <v>1896.55</v>
      </c>
      <c r="F2225" s="351">
        <v>1820.69</v>
      </c>
      <c r="G2225" s="351">
        <v>75.86</v>
      </c>
      <c r="H2225" s="351">
        <v>0</v>
      </c>
      <c r="I2225" s="894" t="s">
        <v>10492</v>
      </c>
      <c r="J2225" s="894" t="s">
        <v>773</v>
      </c>
      <c r="K2225" s="894" t="s">
        <v>807</v>
      </c>
      <c r="L2225" s="894" t="s">
        <v>775</v>
      </c>
      <c r="M2225" s="894" t="s">
        <v>9061</v>
      </c>
      <c r="N2225" s="894" t="s">
        <v>4383</v>
      </c>
      <c r="O2225" s="894" t="s">
        <v>777</v>
      </c>
      <c r="P2225" s="894" t="s">
        <v>10493</v>
      </c>
      <c r="Q2225" s="894" t="s">
        <v>9062</v>
      </c>
      <c r="R2225" s="894" t="s">
        <v>773</v>
      </c>
      <c r="S2225" s="894" t="s">
        <v>779</v>
      </c>
      <c r="T2225" s="894" t="s">
        <v>780</v>
      </c>
      <c r="U2225" s="894" t="s">
        <v>781</v>
      </c>
      <c r="V2225" s="894" t="s">
        <v>10451</v>
      </c>
      <c r="W2225" s="894" t="s">
        <v>10492</v>
      </c>
      <c r="X2225" s="894" t="s">
        <v>10494</v>
      </c>
      <c r="AA2225" s="894" t="s">
        <v>808</v>
      </c>
    </row>
    <row r="2226" hidden="1" spans="1:27">
      <c r="A2226" s="894" t="s">
        <v>10509</v>
      </c>
      <c r="B2226" s="894" t="s">
        <v>10510</v>
      </c>
      <c r="C2226" s="894" t="s">
        <v>9059</v>
      </c>
      <c r="D2226" s="894" t="s">
        <v>10491</v>
      </c>
      <c r="E2226" s="351">
        <v>1896.55</v>
      </c>
      <c r="F2226" s="351">
        <v>1820.69</v>
      </c>
      <c r="G2226" s="351">
        <v>75.86</v>
      </c>
      <c r="H2226" s="351">
        <v>0</v>
      </c>
      <c r="I2226" s="894" t="s">
        <v>10492</v>
      </c>
      <c r="J2226" s="894" t="s">
        <v>773</v>
      </c>
      <c r="K2226" s="894" t="s">
        <v>807</v>
      </c>
      <c r="L2226" s="894" t="s">
        <v>775</v>
      </c>
      <c r="M2226" s="894" t="s">
        <v>9061</v>
      </c>
      <c r="N2226" s="894" t="s">
        <v>4383</v>
      </c>
      <c r="O2226" s="894" t="s">
        <v>777</v>
      </c>
      <c r="P2226" s="894" t="s">
        <v>10493</v>
      </c>
      <c r="Q2226" s="894" t="s">
        <v>9062</v>
      </c>
      <c r="R2226" s="894" t="s">
        <v>773</v>
      </c>
      <c r="S2226" s="894" t="s">
        <v>779</v>
      </c>
      <c r="T2226" s="894" t="s">
        <v>780</v>
      </c>
      <c r="U2226" s="894" t="s">
        <v>781</v>
      </c>
      <c r="V2226" s="894" t="s">
        <v>10451</v>
      </c>
      <c r="W2226" s="894" t="s">
        <v>10492</v>
      </c>
      <c r="X2226" s="894" t="s">
        <v>10494</v>
      </c>
      <c r="AA2226" s="894" t="s">
        <v>808</v>
      </c>
    </row>
    <row r="2227" hidden="1" spans="1:27">
      <c r="A2227" s="894" t="s">
        <v>10511</v>
      </c>
      <c r="B2227" s="894" t="s">
        <v>10512</v>
      </c>
      <c r="C2227" s="894" t="s">
        <v>9059</v>
      </c>
      <c r="D2227" s="894" t="s">
        <v>10491</v>
      </c>
      <c r="E2227" s="351">
        <v>1896.55</v>
      </c>
      <c r="F2227" s="351">
        <v>1820.69</v>
      </c>
      <c r="G2227" s="351">
        <v>75.86</v>
      </c>
      <c r="H2227" s="351">
        <v>0</v>
      </c>
      <c r="I2227" s="894" t="s">
        <v>10492</v>
      </c>
      <c r="J2227" s="894" t="s">
        <v>773</v>
      </c>
      <c r="K2227" s="894" t="s">
        <v>807</v>
      </c>
      <c r="L2227" s="894" t="s">
        <v>775</v>
      </c>
      <c r="M2227" s="894" t="s">
        <v>9061</v>
      </c>
      <c r="N2227" s="894" t="s">
        <v>4383</v>
      </c>
      <c r="O2227" s="894" t="s">
        <v>777</v>
      </c>
      <c r="P2227" s="894" t="s">
        <v>10493</v>
      </c>
      <c r="Q2227" s="894" t="s">
        <v>9062</v>
      </c>
      <c r="R2227" s="894" t="s">
        <v>773</v>
      </c>
      <c r="S2227" s="894" t="s">
        <v>779</v>
      </c>
      <c r="T2227" s="894" t="s">
        <v>780</v>
      </c>
      <c r="U2227" s="894" t="s">
        <v>781</v>
      </c>
      <c r="V2227" s="894" t="s">
        <v>10451</v>
      </c>
      <c r="W2227" s="894" t="s">
        <v>10492</v>
      </c>
      <c r="X2227" s="894" t="s">
        <v>10494</v>
      </c>
      <c r="AA2227" s="894" t="s">
        <v>808</v>
      </c>
    </row>
    <row r="2228" hidden="1" spans="1:27">
      <c r="A2228" s="894" t="s">
        <v>10513</v>
      </c>
      <c r="B2228" s="894" t="s">
        <v>10514</v>
      </c>
      <c r="C2228" s="894" t="s">
        <v>9059</v>
      </c>
      <c r="D2228" s="894" t="s">
        <v>10491</v>
      </c>
      <c r="E2228" s="351">
        <v>1896.55</v>
      </c>
      <c r="F2228" s="351">
        <v>1820.69</v>
      </c>
      <c r="G2228" s="351">
        <v>75.86</v>
      </c>
      <c r="H2228" s="351">
        <v>0</v>
      </c>
      <c r="I2228" s="894" t="s">
        <v>10492</v>
      </c>
      <c r="J2228" s="894" t="s">
        <v>773</v>
      </c>
      <c r="K2228" s="894" t="s">
        <v>807</v>
      </c>
      <c r="L2228" s="894" t="s">
        <v>775</v>
      </c>
      <c r="M2228" s="894" t="s">
        <v>9061</v>
      </c>
      <c r="N2228" s="894" t="s">
        <v>4383</v>
      </c>
      <c r="O2228" s="894" t="s">
        <v>777</v>
      </c>
      <c r="P2228" s="894" t="s">
        <v>10493</v>
      </c>
      <c r="Q2228" s="894" t="s">
        <v>9062</v>
      </c>
      <c r="R2228" s="894" t="s">
        <v>773</v>
      </c>
      <c r="S2228" s="894" t="s">
        <v>779</v>
      </c>
      <c r="T2228" s="894" t="s">
        <v>780</v>
      </c>
      <c r="U2228" s="894" t="s">
        <v>781</v>
      </c>
      <c r="V2228" s="894" t="s">
        <v>10451</v>
      </c>
      <c r="W2228" s="894" t="s">
        <v>10492</v>
      </c>
      <c r="X2228" s="894" t="s">
        <v>10494</v>
      </c>
      <c r="AA2228" s="894" t="s">
        <v>808</v>
      </c>
    </row>
    <row r="2229" hidden="1" spans="1:27">
      <c r="A2229" s="894" t="s">
        <v>10515</v>
      </c>
      <c r="B2229" s="894" t="s">
        <v>10516</v>
      </c>
      <c r="C2229" s="894" t="s">
        <v>9059</v>
      </c>
      <c r="D2229" s="894" t="s">
        <v>10491</v>
      </c>
      <c r="E2229" s="351">
        <v>1896.57</v>
      </c>
      <c r="F2229" s="351">
        <v>1820.71</v>
      </c>
      <c r="G2229" s="351">
        <v>75.86</v>
      </c>
      <c r="H2229" s="351">
        <v>0</v>
      </c>
      <c r="I2229" s="894" t="s">
        <v>10492</v>
      </c>
      <c r="J2229" s="894" t="s">
        <v>773</v>
      </c>
      <c r="K2229" s="894" t="s">
        <v>807</v>
      </c>
      <c r="L2229" s="894" t="s">
        <v>775</v>
      </c>
      <c r="M2229" s="894" t="s">
        <v>9061</v>
      </c>
      <c r="N2229" s="894" t="s">
        <v>4383</v>
      </c>
      <c r="O2229" s="894" t="s">
        <v>777</v>
      </c>
      <c r="P2229" s="894" t="s">
        <v>10517</v>
      </c>
      <c r="Q2229" s="894" t="s">
        <v>9062</v>
      </c>
      <c r="R2229" s="894" t="s">
        <v>773</v>
      </c>
      <c r="S2229" s="894" t="s">
        <v>779</v>
      </c>
      <c r="T2229" s="894" t="s">
        <v>780</v>
      </c>
      <c r="U2229" s="894" t="s">
        <v>781</v>
      </c>
      <c r="V2229" s="894" t="s">
        <v>10451</v>
      </c>
      <c r="W2229" s="894" t="s">
        <v>10492</v>
      </c>
      <c r="X2229" s="894" t="s">
        <v>10494</v>
      </c>
      <c r="AA2229" s="894" t="s">
        <v>808</v>
      </c>
    </row>
    <row r="2230" spans="1:27">
      <c r="A2230" s="894" t="s">
        <v>10518</v>
      </c>
      <c r="B2230" s="894" t="s">
        <v>10519</v>
      </c>
      <c r="C2230" s="894" t="s">
        <v>10520</v>
      </c>
      <c r="E2230" s="351">
        <v>495145.63</v>
      </c>
      <c r="F2230" s="351">
        <v>341650.74</v>
      </c>
      <c r="G2230" s="351">
        <v>153494.89</v>
      </c>
      <c r="H2230" s="351">
        <v>0</v>
      </c>
      <c r="I2230" s="894" t="s">
        <v>10492</v>
      </c>
      <c r="J2230" s="894" t="s">
        <v>839</v>
      </c>
      <c r="K2230" s="894" t="s">
        <v>1091</v>
      </c>
      <c r="L2230" s="894" t="s">
        <v>874</v>
      </c>
      <c r="M2230" s="894" t="s">
        <v>6300</v>
      </c>
      <c r="N2230" s="894" t="s">
        <v>10521</v>
      </c>
      <c r="O2230" s="894" t="s">
        <v>10522</v>
      </c>
      <c r="P2230" s="894" t="s">
        <v>10523</v>
      </c>
      <c r="Q2230" s="894" t="s">
        <v>10524</v>
      </c>
      <c r="R2230" s="894" t="s">
        <v>10450</v>
      </c>
      <c r="S2230" s="894" t="s">
        <v>779</v>
      </c>
      <c r="T2230" s="894" t="s">
        <v>780</v>
      </c>
      <c r="U2230" s="894" t="s">
        <v>781</v>
      </c>
      <c r="V2230" s="894" t="s">
        <v>10451</v>
      </c>
      <c r="W2230" s="894" t="s">
        <v>10492</v>
      </c>
      <c r="X2230" s="894" t="s">
        <v>10525</v>
      </c>
      <c r="AA2230" s="894" t="s">
        <v>1093</v>
      </c>
    </row>
    <row r="2231" spans="1:27">
      <c r="A2231" s="894" t="s">
        <v>10526</v>
      </c>
      <c r="B2231" s="894" t="s">
        <v>10527</v>
      </c>
      <c r="C2231" s="894" t="s">
        <v>10528</v>
      </c>
      <c r="E2231" s="351">
        <v>81896.55</v>
      </c>
      <c r="F2231" s="351">
        <v>56508.93</v>
      </c>
      <c r="G2231" s="351">
        <v>25387.62</v>
      </c>
      <c r="H2231" s="351">
        <v>0</v>
      </c>
      <c r="I2231" s="894" t="s">
        <v>10529</v>
      </c>
      <c r="J2231" s="894" t="s">
        <v>839</v>
      </c>
      <c r="K2231" s="894" t="s">
        <v>1025</v>
      </c>
      <c r="L2231" s="894" t="s">
        <v>958</v>
      </c>
      <c r="M2231" s="894" t="s">
        <v>10530</v>
      </c>
      <c r="N2231" s="894" t="s">
        <v>6104</v>
      </c>
      <c r="O2231" s="894" t="s">
        <v>10531</v>
      </c>
      <c r="P2231" s="894" t="s">
        <v>10532</v>
      </c>
      <c r="Q2231" s="894" t="s">
        <v>9611</v>
      </c>
      <c r="R2231" s="894" t="s">
        <v>10450</v>
      </c>
      <c r="S2231" s="894" t="s">
        <v>779</v>
      </c>
      <c r="T2231" s="894" t="s">
        <v>780</v>
      </c>
      <c r="U2231" s="894" t="s">
        <v>781</v>
      </c>
      <c r="V2231" s="894" t="s">
        <v>951</v>
      </c>
      <c r="W2231" s="894" t="s">
        <v>10529</v>
      </c>
      <c r="X2231" s="894" t="s">
        <v>10533</v>
      </c>
      <c r="AA2231" s="894" t="s">
        <v>1029</v>
      </c>
    </row>
    <row r="2232" spans="1:27">
      <c r="A2232" s="894" t="s">
        <v>10534</v>
      </c>
      <c r="B2232" s="894" t="s">
        <v>10535</v>
      </c>
      <c r="C2232" s="894" t="s">
        <v>10536</v>
      </c>
      <c r="E2232" s="351">
        <v>25862.07</v>
      </c>
      <c r="F2232" s="351">
        <v>17844.78</v>
      </c>
      <c r="G2232" s="351">
        <v>8017.29</v>
      </c>
      <c r="H2232" s="351">
        <v>0</v>
      </c>
      <c r="I2232" s="894" t="s">
        <v>10529</v>
      </c>
      <c r="J2232" s="894" t="s">
        <v>839</v>
      </c>
      <c r="K2232" s="894" t="s">
        <v>1025</v>
      </c>
      <c r="L2232" s="894" t="s">
        <v>958</v>
      </c>
      <c r="M2232" s="894" t="s">
        <v>6393</v>
      </c>
      <c r="N2232" s="894" t="s">
        <v>6104</v>
      </c>
      <c r="O2232" s="894" t="s">
        <v>9123</v>
      </c>
      <c r="P2232" s="894" t="s">
        <v>10537</v>
      </c>
      <c r="Q2232" s="894" t="s">
        <v>10538</v>
      </c>
      <c r="R2232" s="894" t="s">
        <v>10450</v>
      </c>
      <c r="S2232" s="894" t="s">
        <v>779</v>
      </c>
      <c r="T2232" s="894" t="s">
        <v>780</v>
      </c>
      <c r="U2232" s="894" t="s">
        <v>781</v>
      </c>
      <c r="V2232" s="894" t="s">
        <v>951</v>
      </c>
      <c r="W2232" s="894" t="s">
        <v>10529</v>
      </c>
      <c r="X2232" s="894" t="s">
        <v>10533</v>
      </c>
      <c r="AA2232" s="894" t="s">
        <v>1029</v>
      </c>
    </row>
    <row r="2233" spans="1:27">
      <c r="A2233" s="894" t="s">
        <v>10539</v>
      </c>
      <c r="B2233" s="894" t="s">
        <v>10540</v>
      </c>
      <c r="C2233" s="894" t="s">
        <v>10541</v>
      </c>
      <c r="E2233" s="351">
        <v>107758.62</v>
      </c>
      <c r="F2233" s="351">
        <v>74353.71</v>
      </c>
      <c r="G2233" s="351">
        <v>33404.91</v>
      </c>
      <c r="H2233" s="351">
        <v>0</v>
      </c>
      <c r="I2233" s="894" t="s">
        <v>10529</v>
      </c>
      <c r="J2233" s="894" t="s">
        <v>839</v>
      </c>
      <c r="K2233" s="894" t="s">
        <v>1025</v>
      </c>
      <c r="L2233" s="894" t="s">
        <v>958</v>
      </c>
      <c r="M2233" s="894" t="s">
        <v>6103</v>
      </c>
      <c r="N2233" s="894" t="s">
        <v>6104</v>
      </c>
      <c r="O2233" s="894" t="s">
        <v>10542</v>
      </c>
      <c r="P2233" s="894" t="s">
        <v>10543</v>
      </c>
      <c r="Q2233" s="894" t="s">
        <v>10544</v>
      </c>
      <c r="R2233" s="894" t="s">
        <v>10450</v>
      </c>
      <c r="S2233" s="894" t="s">
        <v>779</v>
      </c>
      <c r="T2233" s="894" t="s">
        <v>780</v>
      </c>
      <c r="U2233" s="894" t="s">
        <v>781</v>
      </c>
      <c r="V2233" s="894" t="s">
        <v>951</v>
      </c>
      <c r="W2233" s="894" t="s">
        <v>10529</v>
      </c>
      <c r="X2233" s="894" t="s">
        <v>10533</v>
      </c>
      <c r="AA2233" s="894" t="s">
        <v>1029</v>
      </c>
    </row>
    <row r="2234" hidden="1" spans="1:27">
      <c r="A2234" s="894" t="s">
        <v>10545</v>
      </c>
      <c r="B2234" s="894" t="s">
        <v>10546</v>
      </c>
      <c r="C2234" s="894" t="s">
        <v>10547</v>
      </c>
      <c r="D2234" s="894" t="s">
        <v>10548</v>
      </c>
      <c r="E2234" s="351">
        <v>111896.55</v>
      </c>
      <c r="F2234" s="351">
        <v>76089.96</v>
      </c>
      <c r="G2234" s="351">
        <v>35806.59</v>
      </c>
      <c r="H2234" s="351">
        <v>0</v>
      </c>
      <c r="I2234" s="894" t="s">
        <v>10549</v>
      </c>
      <c r="J2234" s="894" t="s">
        <v>839</v>
      </c>
      <c r="K2234" s="894" t="s">
        <v>1708</v>
      </c>
      <c r="L2234" s="894" t="s">
        <v>2191</v>
      </c>
      <c r="M2234" s="894" t="s">
        <v>8130</v>
      </c>
      <c r="N2234" s="894" t="s">
        <v>10550</v>
      </c>
      <c r="O2234" s="894" t="s">
        <v>10551</v>
      </c>
      <c r="P2234" s="894" t="s">
        <v>10552</v>
      </c>
      <c r="Q2234" s="894" t="s">
        <v>10553</v>
      </c>
      <c r="R2234" s="894" t="s">
        <v>10554</v>
      </c>
      <c r="S2234" s="894" t="s">
        <v>779</v>
      </c>
      <c r="T2234" s="894" t="s">
        <v>780</v>
      </c>
      <c r="U2234" s="894" t="s">
        <v>781</v>
      </c>
      <c r="V2234" s="894" t="s">
        <v>951</v>
      </c>
      <c r="W2234" s="894" t="s">
        <v>10549</v>
      </c>
      <c r="X2234" s="894" t="s">
        <v>10555</v>
      </c>
      <c r="AA2234" s="894" t="s">
        <v>1711</v>
      </c>
    </row>
    <row r="2235" hidden="1" spans="1:27">
      <c r="A2235" s="894" t="s">
        <v>10556</v>
      </c>
      <c r="B2235" s="894" t="s">
        <v>10557</v>
      </c>
      <c r="C2235" s="894" t="s">
        <v>10558</v>
      </c>
      <c r="D2235" s="894" t="s">
        <v>10548</v>
      </c>
      <c r="E2235" s="351">
        <v>111896.55</v>
      </c>
      <c r="F2235" s="351">
        <v>76089.96</v>
      </c>
      <c r="G2235" s="351">
        <v>35806.59</v>
      </c>
      <c r="H2235" s="351">
        <v>0</v>
      </c>
      <c r="I2235" s="894" t="s">
        <v>10549</v>
      </c>
      <c r="J2235" s="894" t="s">
        <v>839</v>
      </c>
      <c r="K2235" s="894" t="s">
        <v>1708</v>
      </c>
      <c r="L2235" s="894" t="s">
        <v>2191</v>
      </c>
      <c r="M2235" s="894" t="s">
        <v>8130</v>
      </c>
      <c r="N2235" s="894" t="s">
        <v>10550</v>
      </c>
      <c r="O2235" s="894" t="s">
        <v>10551</v>
      </c>
      <c r="P2235" s="894" t="s">
        <v>10552</v>
      </c>
      <c r="Q2235" s="894" t="s">
        <v>10553</v>
      </c>
      <c r="R2235" s="894" t="s">
        <v>10554</v>
      </c>
      <c r="S2235" s="894" t="s">
        <v>779</v>
      </c>
      <c r="T2235" s="894" t="s">
        <v>780</v>
      </c>
      <c r="U2235" s="894" t="s">
        <v>781</v>
      </c>
      <c r="V2235" s="894" t="s">
        <v>951</v>
      </c>
      <c r="W2235" s="894" t="s">
        <v>10549</v>
      </c>
      <c r="X2235" s="894" t="s">
        <v>10555</v>
      </c>
      <c r="AA2235" s="894" t="s">
        <v>1711</v>
      </c>
    </row>
    <row r="2236" spans="1:27">
      <c r="A2236" s="894" t="s">
        <v>10559</v>
      </c>
      <c r="B2236" s="894" t="s">
        <v>10560</v>
      </c>
      <c r="C2236" s="894" t="s">
        <v>10561</v>
      </c>
      <c r="D2236" s="894" t="s">
        <v>10562</v>
      </c>
      <c r="E2236" s="351">
        <v>18252.43</v>
      </c>
      <c r="F2236" s="351">
        <v>12411.36</v>
      </c>
      <c r="G2236" s="351">
        <v>5841.07</v>
      </c>
      <c r="H2236" s="351">
        <v>0</v>
      </c>
      <c r="I2236" s="894" t="s">
        <v>10563</v>
      </c>
      <c r="J2236" s="894" t="s">
        <v>839</v>
      </c>
      <c r="K2236" s="894" t="s">
        <v>1025</v>
      </c>
      <c r="L2236" s="894" t="s">
        <v>958</v>
      </c>
      <c r="M2236" s="894" t="s">
        <v>6103</v>
      </c>
      <c r="N2236" s="894" t="s">
        <v>10564</v>
      </c>
      <c r="O2236" s="894" t="s">
        <v>10565</v>
      </c>
      <c r="P2236" s="894" t="s">
        <v>10566</v>
      </c>
      <c r="Q2236" s="894" t="s">
        <v>10567</v>
      </c>
      <c r="R2236" s="894" t="s">
        <v>10554</v>
      </c>
      <c r="S2236" s="894" t="s">
        <v>779</v>
      </c>
      <c r="T2236" s="894" t="s">
        <v>780</v>
      </c>
      <c r="U2236" s="894" t="s">
        <v>781</v>
      </c>
      <c r="V2236" s="894" t="s">
        <v>951</v>
      </c>
      <c r="W2236" s="894" t="s">
        <v>10563</v>
      </c>
      <c r="X2236" s="894" t="s">
        <v>10568</v>
      </c>
      <c r="AA2236" s="894" t="s">
        <v>1029</v>
      </c>
    </row>
    <row r="2237" spans="1:27">
      <c r="A2237" s="894" t="s">
        <v>10569</v>
      </c>
      <c r="B2237" s="894" t="s">
        <v>10570</v>
      </c>
      <c r="C2237" s="894" t="s">
        <v>10571</v>
      </c>
      <c r="D2237" s="894" t="s">
        <v>10572</v>
      </c>
      <c r="E2237" s="351">
        <v>41079.6</v>
      </c>
      <c r="F2237" s="351">
        <v>27934.4</v>
      </c>
      <c r="G2237" s="351">
        <v>13145.2</v>
      </c>
      <c r="H2237" s="351">
        <v>0</v>
      </c>
      <c r="I2237" s="894" t="s">
        <v>10563</v>
      </c>
      <c r="J2237" s="894" t="s">
        <v>839</v>
      </c>
      <c r="K2237" s="894" t="s">
        <v>1091</v>
      </c>
      <c r="L2237" s="894" t="s">
        <v>874</v>
      </c>
      <c r="M2237" s="894" t="s">
        <v>10573</v>
      </c>
      <c r="N2237" s="894" t="s">
        <v>10574</v>
      </c>
      <c r="O2237" s="894" t="s">
        <v>10575</v>
      </c>
      <c r="P2237" s="894" t="s">
        <v>10576</v>
      </c>
      <c r="Q2237" s="894" t="s">
        <v>10577</v>
      </c>
      <c r="R2237" s="894" t="s">
        <v>10554</v>
      </c>
      <c r="S2237" s="894" t="s">
        <v>779</v>
      </c>
      <c r="T2237" s="894" t="s">
        <v>780</v>
      </c>
      <c r="U2237" s="894" t="s">
        <v>781</v>
      </c>
      <c r="V2237" s="894" t="s">
        <v>951</v>
      </c>
      <c r="W2237" s="894" t="s">
        <v>10563</v>
      </c>
      <c r="X2237" s="894" t="s">
        <v>10578</v>
      </c>
      <c r="AA2237" s="894" t="s">
        <v>1093</v>
      </c>
    </row>
    <row r="2238" spans="1:27">
      <c r="A2238" s="894" t="s">
        <v>10579</v>
      </c>
      <c r="B2238" s="894" t="s">
        <v>10580</v>
      </c>
      <c r="C2238" s="894" t="s">
        <v>9700</v>
      </c>
      <c r="D2238" s="894" t="s">
        <v>9701</v>
      </c>
      <c r="E2238" s="351">
        <v>18534.48</v>
      </c>
      <c r="F2238" s="351">
        <v>12603.12</v>
      </c>
      <c r="G2238" s="351">
        <v>5931.36</v>
      </c>
      <c r="H2238" s="351">
        <v>0</v>
      </c>
      <c r="I2238" s="894" t="s">
        <v>10563</v>
      </c>
      <c r="J2238" s="894" t="s">
        <v>839</v>
      </c>
      <c r="K2238" s="894" t="s">
        <v>1025</v>
      </c>
      <c r="L2238" s="894" t="s">
        <v>958</v>
      </c>
      <c r="M2238" s="894" t="s">
        <v>10581</v>
      </c>
      <c r="N2238" s="894" t="s">
        <v>9658</v>
      </c>
      <c r="O2238" s="894" t="s">
        <v>10582</v>
      </c>
      <c r="P2238" s="894" t="s">
        <v>10583</v>
      </c>
      <c r="Q2238" s="894" t="s">
        <v>10584</v>
      </c>
      <c r="R2238" s="894" t="s">
        <v>10554</v>
      </c>
      <c r="S2238" s="894" t="s">
        <v>779</v>
      </c>
      <c r="T2238" s="894" t="s">
        <v>780</v>
      </c>
      <c r="U2238" s="894" t="s">
        <v>781</v>
      </c>
      <c r="V2238" s="894" t="s">
        <v>951</v>
      </c>
      <c r="W2238" s="894" t="s">
        <v>10563</v>
      </c>
      <c r="X2238" s="894" t="s">
        <v>10585</v>
      </c>
      <c r="AA2238" s="894" t="s">
        <v>1029</v>
      </c>
    </row>
    <row r="2239" spans="1:27">
      <c r="A2239" s="894" t="s">
        <v>10586</v>
      </c>
      <c r="B2239" s="894" t="s">
        <v>10587</v>
      </c>
      <c r="C2239" s="894" t="s">
        <v>9700</v>
      </c>
      <c r="D2239" s="894" t="s">
        <v>9701</v>
      </c>
      <c r="E2239" s="351">
        <v>18534.49</v>
      </c>
      <c r="F2239" s="351">
        <v>12603.12</v>
      </c>
      <c r="G2239" s="351">
        <v>5931.37</v>
      </c>
      <c r="H2239" s="351">
        <v>0</v>
      </c>
      <c r="I2239" s="894" t="s">
        <v>10563</v>
      </c>
      <c r="J2239" s="894" t="s">
        <v>839</v>
      </c>
      <c r="K2239" s="894" t="s">
        <v>1025</v>
      </c>
      <c r="L2239" s="894" t="s">
        <v>958</v>
      </c>
      <c r="M2239" s="894" t="s">
        <v>10581</v>
      </c>
      <c r="N2239" s="894" t="s">
        <v>9658</v>
      </c>
      <c r="O2239" s="894" t="s">
        <v>10582</v>
      </c>
      <c r="P2239" s="894" t="s">
        <v>10583</v>
      </c>
      <c r="Q2239" s="894" t="s">
        <v>10584</v>
      </c>
      <c r="R2239" s="894" t="s">
        <v>10554</v>
      </c>
      <c r="S2239" s="894" t="s">
        <v>779</v>
      </c>
      <c r="T2239" s="894" t="s">
        <v>780</v>
      </c>
      <c r="U2239" s="894" t="s">
        <v>781</v>
      </c>
      <c r="V2239" s="894" t="s">
        <v>951</v>
      </c>
      <c r="W2239" s="894" t="s">
        <v>10563</v>
      </c>
      <c r="X2239" s="894" t="s">
        <v>10585</v>
      </c>
      <c r="AA2239" s="894" t="s">
        <v>1029</v>
      </c>
    </row>
    <row r="2240" spans="1:27">
      <c r="A2240" s="894" t="s">
        <v>10588</v>
      </c>
      <c r="B2240" s="894" t="s">
        <v>10589</v>
      </c>
      <c r="C2240" s="894" t="s">
        <v>10590</v>
      </c>
      <c r="E2240" s="351">
        <v>60172.41</v>
      </c>
      <c r="F2240" s="351">
        <v>40916.96</v>
      </c>
      <c r="G2240" s="351">
        <v>19255.45</v>
      </c>
      <c r="H2240" s="351">
        <v>0</v>
      </c>
      <c r="I2240" s="894" t="s">
        <v>10591</v>
      </c>
      <c r="J2240" s="894" t="s">
        <v>839</v>
      </c>
      <c r="K2240" s="894" t="s">
        <v>1025</v>
      </c>
      <c r="L2240" s="894" t="s">
        <v>958</v>
      </c>
      <c r="M2240" s="894" t="s">
        <v>10592</v>
      </c>
      <c r="N2240" s="894" t="s">
        <v>6695</v>
      </c>
      <c r="O2240" s="894" t="s">
        <v>10593</v>
      </c>
      <c r="P2240" s="894" t="s">
        <v>10594</v>
      </c>
      <c r="Q2240" s="894" t="s">
        <v>10595</v>
      </c>
      <c r="R2240" s="894" t="s">
        <v>10554</v>
      </c>
      <c r="S2240" s="894" t="s">
        <v>779</v>
      </c>
      <c r="T2240" s="894" t="s">
        <v>780</v>
      </c>
      <c r="U2240" s="894" t="s">
        <v>781</v>
      </c>
      <c r="V2240" s="894" t="s">
        <v>951</v>
      </c>
      <c r="W2240" s="894" t="s">
        <v>10591</v>
      </c>
      <c r="X2240" s="894" t="s">
        <v>10596</v>
      </c>
      <c r="AA2240" s="894" t="s">
        <v>1029</v>
      </c>
    </row>
    <row r="2241" spans="1:27">
      <c r="A2241" s="894" t="s">
        <v>10597</v>
      </c>
      <c r="B2241" s="894" t="s">
        <v>10598</v>
      </c>
      <c r="C2241" s="894" t="s">
        <v>10599</v>
      </c>
      <c r="E2241" s="351">
        <v>8448.28</v>
      </c>
      <c r="F2241" s="351">
        <v>5744.64</v>
      </c>
      <c r="G2241" s="351">
        <v>2703.64</v>
      </c>
      <c r="H2241" s="351">
        <v>0</v>
      </c>
      <c r="I2241" s="894" t="s">
        <v>10591</v>
      </c>
      <c r="J2241" s="894" t="s">
        <v>839</v>
      </c>
      <c r="K2241" s="894" t="s">
        <v>1025</v>
      </c>
      <c r="L2241" s="894" t="s">
        <v>958</v>
      </c>
      <c r="M2241" s="894" t="s">
        <v>10600</v>
      </c>
      <c r="N2241" s="894" t="s">
        <v>6695</v>
      </c>
      <c r="O2241" s="894" t="s">
        <v>9034</v>
      </c>
      <c r="P2241" s="894" t="s">
        <v>10417</v>
      </c>
      <c r="Q2241" s="894" t="s">
        <v>10418</v>
      </c>
      <c r="R2241" s="894" t="s">
        <v>10554</v>
      </c>
      <c r="S2241" s="894" t="s">
        <v>779</v>
      </c>
      <c r="T2241" s="894" t="s">
        <v>780</v>
      </c>
      <c r="U2241" s="894" t="s">
        <v>781</v>
      </c>
      <c r="V2241" s="894" t="s">
        <v>951</v>
      </c>
      <c r="W2241" s="894" t="s">
        <v>10591</v>
      </c>
      <c r="X2241" s="894" t="s">
        <v>10596</v>
      </c>
      <c r="AA2241" s="894" t="s">
        <v>1029</v>
      </c>
    </row>
    <row r="2242" spans="1:27">
      <c r="A2242" s="894" t="s">
        <v>10601</v>
      </c>
      <c r="B2242" s="894" t="s">
        <v>10602</v>
      </c>
      <c r="C2242" s="894" t="s">
        <v>10599</v>
      </c>
      <c r="E2242" s="351">
        <v>8448.27</v>
      </c>
      <c r="F2242" s="351">
        <v>5744.64</v>
      </c>
      <c r="G2242" s="351">
        <v>2703.63</v>
      </c>
      <c r="H2242" s="351">
        <v>0</v>
      </c>
      <c r="I2242" s="894" t="s">
        <v>10591</v>
      </c>
      <c r="J2242" s="894" t="s">
        <v>839</v>
      </c>
      <c r="K2242" s="894" t="s">
        <v>1025</v>
      </c>
      <c r="L2242" s="894" t="s">
        <v>958</v>
      </c>
      <c r="M2242" s="894" t="s">
        <v>10600</v>
      </c>
      <c r="N2242" s="894" t="s">
        <v>6695</v>
      </c>
      <c r="O2242" s="894" t="s">
        <v>9034</v>
      </c>
      <c r="P2242" s="894" t="s">
        <v>10417</v>
      </c>
      <c r="Q2242" s="894" t="s">
        <v>10418</v>
      </c>
      <c r="R2242" s="894" t="s">
        <v>10554</v>
      </c>
      <c r="S2242" s="894" t="s">
        <v>779</v>
      </c>
      <c r="T2242" s="894" t="s">
        <v>780</v>
      </c>
      <c r="U2242" s="894" t="s">
        <v>781</v>
      </c>
      <c r="V2242" s="894" t="s">
        <v>951</v>
      </c>
      <c r="W2242" s="894" t="s">
        <v>10591</v>
      </c>
      <c r="X2242" s="894" t="s">
        <v>10596</v>
      </c>
      <c r="AA2242" s="894" t="s">
        <v>1029</v>
      </c>
    </row>
    <row r="2243" spans="1:27">
      <c r="A2243" s="894" t="s">
        <v>10603</v>
      </c>
      <c r="B2243" s="894" t="s">
        <v>10604</v>
      </c>
      <c r="C2243" s="894" t="s">
        <v>10599</v>
      </c>
      <c r="E2243" s="351">
        <v>8448.28</v>
      </c>
      <c r="F2243" s="351">
        <v>5744.64</v>
      </c>
      <c r="G2243" s="351">
        <v>2703.64</v>
      </c>
      <c r="H2243" s="351">
        <v>0</v>
      </c>
      <c r="I2243" s="894" t="s">
        <v>10591</v>
      </c>
      <c r="J2243" s="894" t="s">
        <v>839</v>
      </c>
      <c r="K2243" s="894" t="s">
        <v>1025</v>
      </c>
      <c r="L2243" s="894" t="s">
        <v>958</v>
      </c>
      <c r="M2243" s="894" t="s">
        <v>10600</v>
      </c>
      <c r="N2243" s="894" t="s">
        <v>6695</v>
      </c>
      <c r="O2243" s="894" t="s">
        <v>9034</v>
      </c>
      <c r="P2243" s="894" t="s">
        <v>10417</v>
      </c>
      <c r="Q2243" s="894" t="s">
        <v>10418</v>
      </c>
      <c r="R2243" s="894" t="s">
        <v>10554</v>
      </c>
      <c r="S2243" s="894" t="s">
        <v>779</v>
      </c>
      <c r="T2243" s="894" t="s">
        <v>780</v>
      </c>
      <c r="U2243" s="894" t="s">
        <v>781</v>
      </c>
      <c r="V2243" s="894" t="s">
        <v>951</v>
      </c>
      <c r="W2243" s="894" t="s">
        <v>10591</v>
      </c>
      <c r="X2243" s="894" t="s">
        <v>10596</v>
      </c>
      <c r="AA2243" s="894" t="s">
        <v>1029</v>
      </c>
    </row>
    <row r="2244" spans="1:27">
      <c r="A2244" s="894" t="s">
        <v>10605</v>
      </c>
      <c r="B2244" s="894" t="s">
        <v>10606</v>
      </c>
      <c r="C2244" s="894" t="s">
        <v>1005</v>
      </c>
      <c r="D2244" s="894" t="s">
        <v>10334</v>
      </c>
      <c r="E2244" s="351">
        <v>2844.83</v>
      </c>
      <c r="F2244" s="351">
        <v>1934.6</v>
      </c>
      <c r="G2244" s="351">
        <v>910.23</v>
      </c>
      <c r="H2244" s="351">
        <v>0</v>
      </c>
      <c r="I2244" s="894" t="s">
        <v>10591</v>
      </c>
      <c r="J2244" s="894" t="s">
        <v>839</v>
      </c>
      <c r="K2244" s="894" t="s">
        <v>901</v>
      </c>
      <c r="L2244" s="894" t="s">
        <v>874</v>
      </c>
      <c r="M2244" s="894" t="s">
        <v>10607</v>
      </c>
      <c r="N2244" s="894" t="s">
        <v>10608</v>
      </c>
      <c r="O2244" s="894" t="s">
        <v>10336</v>
      </c>
      <c r="P2244" s="894" t="s">
        <v>10337</v>
      </c>
      <c r="Q2244" s="894" t="s">
        <v>10338</v>
      </c>
      <c r="R2244" s="894" t="s">
        <v>10554</v>
      </c>
      <c r="S2244" s="894" t="s">
        <v>779</v>
      </c>
      <c r="T2244" s="894" t="s">
        <v>780</v>
      </c>
      <c r="U2244" s="894" t="s">
        <v>781</v>
      </c>
      <c r="V2244" s="894" t="s">
        <v>951</v>
      </c>
      <c r="W2244" s="894" t="s">
        <v>10591</v>
      </c>
      <c r="X2244" s="894" t="s">
        <v>10609</v>
      </c>
      <c r="AA2244" s="894" t="s">
        <v>904</v>
      </c>
    </row>
    <row r="2245" spans="1:27">
      <c r="A2245" s="894" t="s">
        <v>10610</v>
      </c>
      <c r="B2245" s="894" t="s">
        <v>10611</v>
      </c>
      <c r="C2245" s="894" t="s">
        <v>1005</v>
      </c>
      <c r="D2245" s="894" t="s">
        <v>10334</v>
      </c>
      <c r="E2245" s="351">
        <v>2844.83</v>
      </c>
      <c r="F2245" s="351">
        <v>1934.6</v>
      </c>
      <c r="G2245" s="351">
        <v>910.23</v>
      </c>
      <c r="H2245" s="351">
        <v>0</v>
      </c>
      <c r="I2245" s="894" t="s">
        <v>10591</v>
      </c>
      <c r="J2245" s="894" t="s">
        <v>839</v>
      </c>
      <c r="K2245" s="894" t="s">
        <v>901</v>
      </c>
      <c r="L2245" s="894" t="s">
        <v>874</v>
      </c>
      <c r="M2245" s="894" t="s">
        <v>7037</v>
      </c>
      <c r="N2245" s="894" t="s">
        <v>10608</v>
      </c>
      <c r="O2245" s="894" t="s">
        <v>10336</v>
      </c>
      <c r="P2245" s="894" t="s">
        <v>10337</v>
      </c>
      <c r="Q2245" s="894" t="s">
        <v>10338</v>
      </c>
      <c r="R2245" s="894" t="s">
        <v>10554</v>
      </c>
      <c r="S2245" s="894" t="s">
        <v>779</v>
      </c>
      <c r="T2245" s="894" t="s">
        <v>780</v>
      </c>
      <c r="U2245" s="894" t="s">
        <v>781</v>
      </c>
      <c r="V2245" s="894" t="s">
        <v>951</v>
      </c>
      <c r="W2245" s="894" t="s">
        <v>10591</v>
      </c>
      <c r="X2245" s="894" t="s">
        <v>10609</v>
      </c>
      <c r="AA2245" s="894" t="s">
        <v>904</v>
      </c>
    </row>
    <row r="2246" spans="1:27">
      <c r="A2246" s="894" t="s">
        <v>10612</v>
      </c>
      <c r="B2246" s="894" t="s">
        <v>10613</v>
      </c>
      <c r="C2246" s="894" t="s">
        <v>2104</v>
      </c>
      <c r="D2246" s="894" t="s">
        <v>9022</v>
      </c>
      <c r="E2246" s="351">
        <v>3620.69</v>
      </c>
      <c r="F2246" s="351">
        <v>2462.28</v>
      </c>
      <c r="G2246" s="351">
        <v>1158.41</v>
      </c>
      <c r="H2246" s="351">
        <v>0</v>
      </c>
      <c r="I2246" s="894" t="s">
        <v>10591</v>
      </c>
      <c r="J2246" s="894" t="s">
        <v>839</v>
      </c>
      <c r="K2246" s="894" t="s">
        <v>1008</v>
      </c>
      <c r="L2246" s="894" t="s">
        <v>874</v>
      </c>
      <c r="M2246" s="894" t="s">
        <v>7953</v>
      </c>
      <c r="N2246" s="894" t="s">
        <v>9619</v>
      </c>
      <c r="O2246" s="894" t="s">
        <v>9025</v>
      </c>
      <c r="P2246" s="894" t="s">
        <v>9026</v>
      </c>
      <c r="Q2246" s="894" t="s">
        <v>9027</v>
      </c>
      <c r="R2246" s="894" t="s">
        <v>10554</v>
      </c>
      <c r="S2246" s="894" t="s">
        <v>779</v>
      </c>
      <c r="T2246" s="894" t="s">
        <v>780</v>
      </c>
      <c r="U2246" s="894" t="s">
        <v>781</v>
      </c>
      <c r="V2246" s="894" t="s">
        <v>951</v>
      </c>
      <c r="W2246" s="894" t="s">
        <v>10591</v>
      </c>
      <c r="X2246" s="894" t="s">
        <v>10614</v>
      </c>
      <c r="AA2246" s="894" t="s">
        <v>1012</v>
      </c>
    </row>
    <row r="2247" spans="1:27">
      <c r="A2247" s="894" t="s">
        <v>10615</v>
      </c>
      <c r="B2247" s="894" t="s">
        <v>10616</v>
      </c>
      <c r="C2247" s="894" t="s">
        <v>2104</v>
      </c>
      <c r="D2247" s="894" t="s">
        <v>10617</v>
      </c>
      <c r="E2247" s="351">
        <v>3275.86</v>
      </c>
      <c r="F2247" s="351">
        <v>2227.68</v>
      </c>
      <c r="G2247" s="351">
        <v>1048.18</v>
      </c>
      <c r="H2247" s="351">
        <v>0</v>
      </c>
      <c r="I2247" s="894" t="s">
        <v>10591</v>
      </c>
      <c r="J2247" s="894" t="s">
        <v>839</v>
      </c>
      <c r="K2247" s="894" t="s">
        <v>1091</v>
      </c>
      <c r="L2247" s="894" t="s">
        <v>874</v>
      </c>
      <c r="M2247" s="894" t="s">
        <v>10618</v>
      </c>
      <c r="N2247" s="894" t="s">
        <v>9619</v>
      </c>
      <c r="O2247" s="894" t="s">
        <v>8755</v>
      </c>
      <c r="P2247" s="894" t="s">
        <v>8756</v>
      </c>
      <c r="Q2247" s="894" t="s">
        <v>8757</v>
      </c>
      <c r="R2247" s="894" t="s">
        <v>10554</v>
      </c>
      <c r="S2247" s="894" t="s">
        <v>779</v>
      </c>
      <c r="T2247" s="894" t="s">
        <v>780</v>
      </c>
      <c r="U2247" s="894" t="s">
        <v>781</v>
      </c>
      <c r="V2247" s="894" t="s">
        <v>951</v>
      </c>
      <c r="W2247" s="894" t="s">
        <v>10591</v>
      </c>
      <c r="X2247" s="894" t="s">
        <v>10614</v>
      </c>
      <c r="AA2247" s="894" t="s">
        <v>1093</v>
      </c>
    </row>
    <row r="2248" spans="1:27">
      <c r="A2248" s="894" t="s">
        <v>10619</v>
      </c>
      <c r="B2248" s="894" t="s">
        <v>10620</v>
      </c>
      <c r="C2248" s="894" t="s">
        <v>2104</v>
      </c>
      <c r="D2248" s="894" t="s">
        <v>10621</v>
      </c>
      <c r="E2248" s="351">
        <v>3405.17</v>
      </c>
      <c r="F2248" s="351">
        <v>2315.4</v>
      </c>
      <c r="G2248" s="351">
        <v>1089.77</v>
      </c>
      <c r="H2248" s="351">
        <v>0</v>
      </c>
      <c r="I2248" s="894" t="s">
        <v>10591</v>
      </c>
      <c r="J2248" s="894" t="s">
        <v>839</v>
      </c>
      <c r="K2248" s="894" t="s">
        <v>1091</v>
      </c>
      <c r="L2248" s="894" t="s">
        <v>874</v>
      </c>
      <c r="M2248" s="894" t="s">
        <v>10618</v>
      </c>
      <c r="N2248" s="894" t="s">
        <v>9619</v>
      </c>
      <c r="O2248" s="894" t="s">
        <v>10622</v>
      </c>
      <c r="P2248" s="894" t="s">
        <v>10623</v>
      </c>
      <c r="Q2248" s="894" t="s">
        <v>10624</v>
      </c>
      <c r="R2248" s="894" t="s">
        <v>10554</v>
      </c>
      <c r="S2248" s="894" t="s">
        <v>779</v>
      </c>
      <c r="T2248" s="894" t="s">
        <v>780</v>
      </c>
      <c r="U2248" s="894" t="s">
        <v>781</v>
      </c>
      <c r="V2248" s="894" t="s">
        <v>951</v>
      </c>
      <c r="W2248" s="894" t="s">
        <v>10591</v>
      </c>
      <c r="X2248" s="894" t="s">
        <v>10614</v>
      </c>
      <c r="AA2248" s="894" t="s">
        <v>1093</v>
      </c>
    </row>
    <row r="2249" spans="1:27">
      <c r="A2249" s="894" t="s">
        <v>10625</v>
      </c>
      <c r="B2249" s="894" t="s">
        <v>10626</v>
      </c>
      <c r="C2249" s="894" t="s">
        <v>2104</v>
      </c>
      <c r="D2249" s="894" t="s">
        <v>10617</v>
      </c>
      <c r="E2249" s="351">
        <v>3275.86</v>
      </c>
      <c r="F2249" s="351">
        <v>2227.68</v>
      </c>
      <c r="G2249" s="351">
        <v>1048.18</v>
      </c>
      <c r="H2249" s="351">
        <v>0</v>
      </c>
      <c r="I2249" s="894" t="s">
        <v>10591</v>
      </c>
      <c r="J2249" s="894" t="s">
        <v>839</v>
      </c>
      <c r="K2249" s="894" t="s">
        <v>1091</v>
      </c>
      <c r="L2249" s="894" t="s">
        <v>874</v>
      </c>
      <c r="M2249" s="894" t="s">
        <v>10618</v>
      </c>
      <c r="N2249" s="894" t="s">
        <v>9619</v>
      </c>
      <c r="O2249" s="894" t="s">
        <v>8755</v>
      </c>
      <c r="P2249" s="894" t="s">
        <v>8756</v>
      </c>
      <c r="Q2249" s="894" t="s">
        <v>8757</v>
      </c>
      <c r="R2249" s="894" t="s">
        <v>10554</v>
      </c>
      <c r="S2249" s="894" t="s">
        <v>779</v>
      </c>
      <c r="T2249" s="894" t="s">
        <v>780</v>
      </c>
      <c r="U2249" s="894" t="s">
        <v>781</v>
      </c>
      <c r="V2249" s="894" t="s">
        <v>951</v>
      </c>
      <c r="W2249" s="894" t="s">
        <v>10591</v>
      </c>
      <c r="X2249" s="894" t="s">
        <v>10614</v>
      </c>
      <c r="AA2249" s="894" t="s">
        <v>1093</v>
      </c>
    </row>
    <row r="2250" spans="1:27">
      <c r="A2250" s="894" t="s">
        <v>10627</v>
      </c>
      <c r="B2250" s="894" t="s">
        <v>10628</v>
      </c>
      <c r="C2250" s="894" t="s">
        <v>1132</v>
      </c>
      <c r="D2250" s="894" t="s">
        <v>10629</v>
      </c>
      <c r="E2250" s="351">
        <v>27586.21</v>
      </c>
      <c r="F2250" s="351">
        <v>18758.48</v>
      </c>
      <c r="G2250" s="351">
        <v>8827.73</v>
      </c>
      <c r="H2250" s="351">
        <v>0</v>
      </c>
      <c r="I2250" s="894" t="s">
        <v>10591</v>
      </c>
      <c r="J2250" s="894" t="s">
        <v>839</v>
      </c>
      <c r="K2250" s="894" t="s">
        <v>1025</v>
      </c>
      <c r="L2250" s="894" t="s">
        <v>958</v>
      </c>
      <c r="M2250" s="894" t="s">
        <v>6146</v>
      </c>
      <c r="N2250" s="894" t="s">
        <v>10630</v>
      </c>
      <c r="O2250" s="894" t="s">
        <v>9731</v>
      </c>
      <c r="P2250" s="894" t="s">
        <v>10631</v>
      </c>
      <c r="Q2250" s="894" t="s">
        <v>10632</v>
      </c>
      <c r="R2250" s="894" t="s">
        <v>10554</v>
      </c>
      <c r="S2250" s="894" t="s">
        <v>779</v>
      </c>
      <c r="T2250" s="894" t="s">
        <v>780</v>
      </c>
      <c r="U2250" s="894" t="s">
        <v>781</v>
      </c>
      <c r="V2250" s="894" t="s">
        <v>951</v>
      </c>
      <c r="W2250" s="894" t="s">
        <v>10591</v>
      </c>
      <c r="X2250" s="894" t="s">
        <v>10633</v>
      </c>
      <c r="AA2250" s="894" t="s">
        <v>1029</v>
      </c>
    </row>
    <row r="2251" spans="1:27">
      <c r="A2251" s="894" t="s">
        <v>10634</v>
      </c>
      <c r="B2251" s="894" t="s">
        <v>10635</v>
      </c>
      <c r="C2251" s="894" t="s">
        <v>1132</v>
      </c>
      <c r="D2251" s="894" t="s">
        <v>10629</v>
      </c>
      <c r="E2251" s="351">
        <v>27586.21</v>
      </c>
      <c r="F2251" s="351">
        <v>18758.48</v>
      </c>
      <c r="G2251" s="351">
        <v>8827.73</v>
      </c>
      <c r="H2251" s="351">
        <v>0</v>
      </c>
      <c r="I2251" s="894" t="s">
        <v>10591</v>
      </c>
      <c r="J2251" s="894" t="s">
        <v>839</v>
      </c>
      <c r="K2251" s="894" t="s">
        <v>1025</v>
      </c>
      <c r="L2251" s="894" t="s">
        <v>958</v>
      </c>
      <c r="M2251" s="894" t="s">
        <v>6146</v>
      </c>
      <c r="N2251" s="894" t="s">
        <v>10630</v>
      </c>
      <c r="O2251" s="894" t="s">
        <v>9731</v>
      </c>
      <c r="P2251" s="894" t="s">
        <v>10631</v>
      </c>
      <c r="Q2251" s="894" t="s">
        <v>10632</v>
      </c>
      <c r="R2251" s="894" t="s">
        <v>10554</v>
      </c>
      <c r="S2251" s="894" t="s">
        <v>779</v>
      </c>
      <c r="T2251" s="894" t="s">
        <v>780</v>
      </c>
      <c r="U2251" s="894" t="s">
        <v>781</v>
      </c>
      <c r="V2251" s="894" t="s">
        <v>951</v>
      </c>
      <c r="W2251" s="894" t="s">
        <v>10591</v>
      </c>
      <c r="X2251" s="894" t="s">
        <v>10633</v>
      </c>
      <c r="AA2251" s="894" t="s">
        <v>1029</v>
      </c>
    </row>
    <row r="2252" spans="1:27">
      <c r="A2252" s="894" t="s">
        <v>10636</v>
      </c>
      <c r="B2252" s="894" t="s">
        <v>10637</v>
      </c>
      <c r="C2252" s="894" t="s">
        <v>10638</v>
      </c>
      <c r="D2252" s="894" t="s">
        <v>10639</v>
      </c>
      <c r="E2252" s="351">
        <v>25431.03</v>
      </c>
      <c r="F2252" s="351">
        <v>17293.08</v>
      </c>
      <c r="G2252" s="351">
        <v>8137.95</v>
      </c>
      <c r="H2252" s="351">
        <v>0</v>
      </c>
      <c r="I2252" s="894" t="s">
        <v>10591</v>
      </c>
      <c r="J2252" s="894" t="s">
        <v>839</v>
      </c>
      <c r="K2252" s="894" t="s">
        <v>840</v>
      </c>
      <c r="L2252" s="894" t="s">
        <v>841</v>
      </c>
      <c r="M2252" s="894" t="s">
        <v>9172</v>
      </c>
      <c r="N2252" s="894" t="s">
        <v>6717</v>
      </c>
      <c r="O2252" s="894" t="s">
        <v>10640</v>
      </c>
      <c r="P2252" s="894" t="s">
        <v>10641</v>
      </c>
      <c r="Q2252" s="894" t="s">
        <v>9226</v>
      </c>
      <c r="R2252" s="894" t="s">
        <v>10554</v>
      </c>
      <c r="S2252" s="894" t="s">
        <v>779</v>
      </c>
      <c r="T2252" s="894" t="s">
        <v>780</v>
      </c>
      <c r="U2252" s="894" t="s">
        <v>781</v>
      </c>
      <c r="V2252" s="894" t="s">
        <v>951</v>
      </c>
      <c r="W2252" s="894" t="s">
        <v>10591</v>
      </c>
      <c r="X2252" s="894" t="s">
        <v>10642</v>
      </c>
      <c r="AA2252" s="894" t="s">
        <v>844</v>
      </c>
    </row>
    <row r="2253" spans="1:27">
      <c r="A2253" s="894" t="s">
        <v>10643</v>
      </c>
      <c r="B2253" s="894" t="s">
        <v>10644</v>
      </c>
      <c r="C2253" s="894" t="s">
        <v>7950</v>
      </c>
      <c r="D2253" s="894" t="s">
        <v>10645</v>
      </c>
      <c r="E2253" s="351">
        <v>50000</v>
      </c>
      <c r="F2253" s="351">
        <v>30125</v>
      </c>
      <c r="G2253" s="351">
        <v>2000</v>
      </c>
      <c r="H2253" s="351">
        <v>17875</v>
      </c>
      <c r="I2253" s="894" t="s">
        <v>10591</v>
      </c>
      <c r="J2253" s="894" t="s">
        <v>839</v>
      </c>
      <c r="K2253" s="894" t="s">
        <v>901</v>
      </c>
      <c r="L2253" s="894" t="s">
        <v>874</v>
      </c>
      <c r="M2253" s="894" t="s">
        <v>2815</v>
      </c>
      <c r="N2253" s="894" t="s">
        <v>10646</v>
      </c>
      <c r="O2253" s="894" t="s">
        <v>10647</v>
      </c>
      <c r="P2253" s="894" t="s">
        <v>10648</v>
      </c>
      <c r="Q2253" s="894" t="s">
        <v>10649</v>
      </c>
      <c r="R2253" s="894" t="s">
        <v>10554</v>
      </c>
      <c r="S2253" s="894" t="s">
        <v>779</v>
      </c>
      <c r="T2253" s="894" t="s">
        <v>780</v>
      </c>
      <c r="U2253" s="894" t="s">
        <v>781</v>
      </c>
      <c r="V2253" s="894" t="s">
        <v>951</v>
      </c>
      <c r="W2253" s="894" t="s">
        <v>10591</v>
      </c>
      <c r="X2253" s="894" t="s">
        <v>10650</v>
      </c>
      <c r="AA2253" s="894" t="s">
        <v>904</v>
      </c>
    </row>
    <row r="2254" spans="1:27">
      <c r="A2254" s="894" t="s">
        <v>10651</v>
      </c>
      <c r="B2254" s="894" t="s">
        <v>10652</v>
      </c>
      <c r="C2254" s="894" t="s">
        <v>10653</v>
      </c>
      <c r="D2254" s="894" t="s">
        <v>10654</v>
      </c>
      <c r="E2254" s="351">
        <v>3275.86</v>
      </c>
      <c r="F2254" s="351">
        <v>2227.68</v>
      </c>
      <c r="G2254" s="351">
        <v>1048.18</v>
      </c>
      <c r="H2254" s="351">
        <v>0</v>
      </c>
      <c r="I2254" s="894" t="s">
        <v>10591</v>
      </c>
      <c r="J2254" s="894" t="s">
        <v>839</v>
      </c>
      <c r="K2254" s="894" t="s">
        <v>4946</v>
      </c>
      <c r="L2254" s="894" t="s">
        <v>958</v>
      </c>
      <c r="M2254" s="894" t="s">
        <v>10655</v>
      </c>
      <c r="N2254" s="894" t="s">
        <v>10656</v>
      </c>
      <c r="O2254" s="894" t="s">
        <v>8755</v>
      </c>
      <c r="P2254" s="894" t="s">
        <v>8756</v>
      </c>
      <c r="Q2254" s="894" t="s">
        <v>8757</v>
      </c>
      <c r="R2254" s="894" t="s">
        <v>10554</v>
      </c>
      <c r="S2254" s="894" t="s">
        <v>779</v>
      </c>
      <c r="T2254" s="894" t="s">
        <v>780</v>
      </c>
      <c r="U2254" s="894" t="s">
        <v>781</v>
      </c>
      <c r="V2254" s="894" t="s">
        <v>951</v>
      </c>
      <c r="W2254" s="894" t="s">
        <v>10591</v>
      </c>
      <c r="X2254" s="894" t="s">
        <v>10657</v>
      </c>
      <c r="AA2254" s="894" t="s">
        <v>4948</v>
      </c>
    </row>
    <row r="2255" spans="1:27">
      <c r="A2255" s="894" t="s">
        <v>10658</v>
      </c>
      <c r="B2255" s="894" t="s">
        <v>10659</v>
      </c>
      <c r="C2255" s="894" t="s">
        <v>10660</v>
      </c>
      <c r="D2255" s="894" t="s">
        <v>10661</v>
      </c>
      <c r="E2255" s="351">
        <v>3034.48</v>
      </c>
      <c r="F2255" s="351">
        <v>2063.12</v>
      </c>
      <c r="G2255" s="351">
        <v>971.36</v>
      </c>
      <c r="H2255" s="351">
        <v>0</v>
      </c>
      <c r="I2255" s="894" t="s">
        <v>10662</v>
      </c>
      <c r="J2255" s="894" t="s">
        <v>839</v>
      </c>
      <c r="K2255" s="894" t="s">
        <v>4946</v>
      </c>
      <c r="L2255" s="894" t="s">
        <v>958</v>
      </c>
      <c r="M2255" s="894" t="s">
        <v>10655</v>
      </c>
      <c r="N2255" s="894" t="s">
        <v>7676</v>
      </c>
      <c r="O2255" s="894" t="s">
        <v>6703</v>
      </c>
      <c r="P2255" s="894" t="s">
        <v>6704</v>
      </c>
      <c r="Q2255" s="894" t="s">
        <v>10663</v>
      </c>
      <c r="R2255" s="894" t="s">
        <v>10554</v>
      </c>
      <c r="S2255" s="894" t="s">
        <v>779</v>
      </c>
      <c r="T2255" s="894" t="s">
        <v>780</v>
      </c>
      <c r="U2255" s="894" t="s">
        <v>781</v>
      </c>
      <c r="V2255" s="894" t="s">
        <v>951</v>
      </c>
      <c r="W2255" s="894" t="s">
        <v>10662</v>
      </c>
      <c r="X2255" s="894" t="s">
        <v>10664</v>
      </c>
      <c r="AA2255" s="894" t="s">
        <v>4948</v>
      </c>
    </row>
    <row r="2256" spans="1:27">
      <c r="A2256" s="894" t="s">
        <v>10665</v>
      </c>
      <c r="B2256" s="894" t="s">
        <v>10666</v>
      </c>
      <c r="C2256" s="894" t="s">
        <v>10667</v>
      </c>
      <c r="D2256" s="894" t="s">
        <v>10668</v>
      </c>
      <c r="E2256" s="351">
        <v>3965.52</v>
      </c>
      <c r="F2256" s="351">
        <v>2696.88</v>
      </c>
      <c r="G2256" s="351">
        <v>1268.64</v>
      </c>
      <c r="H2256" s="351">
        <v>0</v>
      </c>
      <c r="I2256" s="894" t="s">
        <v>10662</v>
      </c>
      <c r="J2256" s="894" t="s">
        <v>839</v>
      </c>
      <c r="K2256" s="894" t="s">
        <v>901</v>
      </c>
      <c r="L2256" s="894" t="s">
        <v>874</v>
      </c>
      <c r="M2256" s="894" t="s">
        <v>7873</v>
      </c>
      <c r="N2256" s="894" t="s">
        <v>10669</v>
      </c>
      <c r="O2256" s="894" t="s">
        <v>10670</v>
      </c>
      <c r="P2256" s="894" t="s">
        <v>10671</v>
      </c>
      <c r="Q2256" s="894" t="s">
        <v>10672</v>
      </c>
      <c r="R2256" s="894" t="s">
        <v>10554</v>
      </c>
      <c r="S2256" s="894" t="s">
        <v>779</v>
      </c>
      <c r="T2256" s="894" t="s">
        <v>780</v>
      </c>
      <c r="U2256" s="894" t="s">
        <v>781</v>
      </c>
      <c r="V2256" s="894" t="s">
        <v>951</v>
      </c>
      <c r="W2256" s="894" t="s">
        <v>10662</v>
      </c>
      <c r="X2256" s="894" t="s">
        <v>10673</v>
      </c>
      <c r="AA2256" s="894" t="s">
        <v>904</v>
      </c>
    </row>
    <row r="2257" spans="1:27">
      <c r="A2257" s="894" t="s">
        <v>10674</v>
      </c>
      <c r="B2257" s="894" t="s">
        <v>10675</v>
      </c>
      <c r="C2257" s="894" t="s">
        <v>10676</v>
      </c>
      <c r="D2257" s="894" t="s">
        <v>10677</v>
      </c>
      <c r="E2257" s="351">
        <v>3965.51</v>
      </c>
      <c r="F2257" s="351">
        <v>2696.88</v>
      </c>
      <c r="G2257" s="351">
        <v>1268.63</v>
      </c>
      <c r="H2257" s="351">
        <v>0</v>
      </c>
      <c r="I2257" s="894" t="s">
        <v>10662</v>
      </c>
      <c r="J2257" s="894" t="s">
        <v>839</v>
      </c>
      <c r="K2257" s="894" t="s">
        <v>901</v>
      </c>
      <c r="L2257" s="894" t="s">
        <v>874</v>
      </c>
      <c r="M2257" s="894" t="s">
        <v>7873</v>
      </c>
      <c r="N2257" s="894" t="s">
        <v>10669</v>
      </c>
      <c r="O2257" s="894" t="s">
        <v>10670</v>
      </c>
      <c r="P2257" s="894" t="s">
        <v>10671</v>
      </c>
      <c r="Q2257" s="894" t="s">
        <v>10672</v>
      </c>
      <c r="R2257" s="894" t="s">
        <v>10554</v>
      </c>
      <c r="S2257" s="894" t="s">
        <v>779</v>
      </c>
      <c r="T2257" s="894" t="s">
        <v>780</v>
      </c>
      <c r="U2257" s="894" t="s">
        <v>781</v>
      </c>
      <c r="V2257" s="894" t="s">
        <v>951</v>
      </c>
      <c r="W2257" s="894" t="s">
        <v>10662</v>
      </c>
      <c r="X2257" s="894" t="s">
        <v>10673</v>
      </c>
      <c r="AA2257" s="894" t="s">
        <v>904</v>
      </c>
    </row>
    <row r="2258" spans="1:27">
      <c r="A2258" s="894" t="s">
        <v>10678</v>
      </c>
      <c r="B2258" s="894" t="s">
        <v>10679</v>
      </c>
      <c r="C2258" s="894" t="s">
        <v>10680</v>
      </c>
      <c r="D2258" s="894" t="s">
        <v>10681</v>
      </c>
      <c r="E2258" s="351">
        <v>1724.14</v>
      </c>
      <c r="F2258" s="351">
        <v>1172.32</v>
      </c>
      <c r="G2258" s="351">
        <v>551.82</v>
      </c>
      <c r="H2258" s="351">
        <v>0</v>
      </c>
      <c r="I2258" s="894" t="s">
        <v>10662</v>
      </c>
      <c r="J2258" s="894" t="s">
        <v>839</v>
      </c>
      <c r="K2258" s="894" t="s">
        <v>901</v>
      </c>
      <c r="L2258" s="894" t="s">
        <v>874</v>
      </c>
      <c r="M2258" s="894" t="s">
        <v>7873</v>
      </c>
      <c r="N2258" s="894" t="s">
        <v>10669</v>
      </c>
      <c r="O2258" s="894" t="s">
        <v>10682</v>
      </c>
      <c r="P2258" s="894" t="s">
        <v>10683</v>
      </c>
      <c r="Q2258" s="894" t="s">
        <v>9729</v>
      </c>
      <c r="R2258" s="894" t="s">
        <v>10554</v>
      </c>
      <c r="S2258" s="894" t="s">
        <v>779</v>
      </c>
      <c r="T2258" s="894" t="s">
        <v>780</v>
      </c>
      <c r="U2258" s="894" t="s">
        <v>781</v>
      </c>
      <c r="V2258" s="894" t="s">
        <v>951</v>
      </c>
      <c r="W2258" s="894" t="s">
        <v>10662</v>
      </c>
      <c r="X2258" s="894" t="s">
        <v>10673</v>
      </c>
      <c r="AA2258" s="894" t="s">
        <v>904</v>
      </c>
    </row>
    <row r="2259" spans="1:27">
      <c r="A2259" s="894" t="s">
        <v>10684</v>
      </c>
      <c r="B2259" s="894" t="s">
        <v>10685</v>
      </c>
      <c r="C2259" s="894" t="s">
        <v>10686</v>
      </c>
      <c r="D2259" s="894" t="s">
        <v>10687</v>
      </c>
      <c r="E2259" s="351">
        <v>9482.76</v>
      </c>
      <c r="F2259" s="351">
        <v>6448.44</v>
      </c>
      <c r="G2259" s="351">
        <v>3034.32</v>
      </c>
      <c r="H2259" s="351">
        <v>0</v>
      </c>
      <c r="I2259" s="894" t="s">
        <v>10662</v>
      </c>
      <c r="J2259" s="894" t="s">
        <v>839</v>
      </c>
      <c r="K2259" s="894" t="s">
        <v>901</v>
      </c>
      <c r="L2259" s="894" t="s">
        <v>874</v>
      </c>
      <c r="M2259" s="894" t="s">
        <v>7873</v>
      </c>
      <c r="N2259" s="894" t="s">
        <v>10688</v>
      </c>
      <c r="O2259" s="894" t="s">
        <v>10689</v>
      </c>
      <c r="P2259" s="894" t="s">
        <v>10690</v>
      </c>
      <c r="Q2259" s="894" t="s">
        <v>10178</v>
      </c>
      <c r="R2259" s="894" t="s">
        <v>10554</v>
      </c>
      <c r="S2259" s="894" t="s">
        <v>779</v>
      </c>
      <c r="T2259" s="894" t="s">
        <v>780</v>
      </c>
      <c r="U2259" s="894" t="s">
        <v>781</v>
      </c>
      <c r="V2259" s="894" t="s">
        <v>951</v>
      </c>
      <c r="W2259" s="894" t="s">
        <v>10662</v>
      </c>
      <c r="X2259" s="894" t="s">
        <v>10691</v>
      </c>
      <c r="AA2259" s="894" t="s">
        <v>904</v>
      </c>
    </row>
    <row r="2260" spans="1:27">
      <c r="A2260" s="894" t="s">
        <v>10692</v>
      </c>
      <c r="B2260" s="894" t="s">
        <v>10693</v>
      </c>
      <c r="C2260" s="894" t="s">
        <v>10694</v>
      </c>
      <c r="D2260" s="894" t="s">
        <v>10695</v>
      </c>
      <c r="E2260" s="351">
        <v>8446.6</v>
      </c>
      <c r="F2260" s="351">
        <v>5659.49</v>
      </c>
      <c r="G2260" s="351">
        <v>2787.11</v>
      </c>
      <c r="H2260" s="351">
        <v>0</v>
      </c>
      <c r="I2260" s="894" t="s">
        <v>10696</v>
      </c>
      <c r="J2260" s="894" t="s">
        <v>839</v>
      </c>
      <c r="K2260" s="894" t="s">
        <v>901</v>
      </c>
      <c r="L2260" s="894" t="s">
        <v>874</v>
      </c>
      <c r="M2260" s="894" t="s">
        <v>2815</v>
      </c>
      <c r="N2260" s="894" t="s">
        <v>10697</v>
      </c>
      <c r="O2260" s="894" t="s">
        <v>10698</v>
      </c>
      <c r="P2260" s="894" t="s">
        <v>10699</v>
      </c>
      <c r="Q2260" s="894" t="s">
        <v>10700</v>
      </c>
      <c r="R2260" s="894" t="s">
        <v>10701</v>
      </c>
      <c r="S2260" s="894" t="s">
        <v>779</v>
      </c>
      <c r="T2260" s="894" t="s">
        <v>780</v>
      </c>
      <c r="U2260" s="894" t="s">
        <v>781</v>
      </c>
      <c r="V2260" s="894" t="s">
        <v>951</v>
      </c>
      <c r="W2260" s="894" t="s">
        <v>10696</v>
      </c>
      <c r="X2260" s="894" t="s">
        <v>10702</v>
      </c>
      <c r="AA2260" s="894" t="s">
        <v>904</v>
      </c>
    </row>
    <row r="2261" hidden="1" spans="1:27">
      <c r="A2261" s="894" t="s">
        <v>10703</v>
      </c>
      <c r="B2261" s="894" t="s">
        <v>10704</v>
      </c>
      <c r="C2261" s="894" t="s">
        <v>10705</v>
      </c>
      <c r="D2261" s="894" t="s">
        <v>10706</v>
      </c>
      <c r="E2261" s="351">
        <v>2999</v>
      </c>
      <c r="F2261" s="351">
        <v>2879.04</v>
      </c>
      <c r="G2261" s="351">
        <v>100</v>
      </c>
      <c r="H2261" s="351">
        <v>19.96</v>
      </c>
      <c r="I2261" s="894" t="s">
        <v>10696</v>
      </c>
      <c r="J2261" s="894" t="s">
        <v>773</v>
      </c>
      <c r="K2261" s="894" t="s">
        <v>774</v>
      </c>
      <c r="L2261" s="894" t="s">
        <v>2291</v>
      </c>
      <c r="M2261" s="894" t="s">
        <v>10707</v>
      </c>
      <c r="N2261" s="894" t="s">
        <v>10708</v>
      </c>
      <c r="O2261" s="894" t="s">
        <v>777</v>
      </c>
      <c r="P2261" s="894" t="s">
        <v>10709</v>
      </c>
      <c r="Q2261" s="894" t="s">
        <v>10710</v>
      </c>
      <c r="R2261" s="894" t="s">
        <v>773</v>
      </c>
      <c r="S2261" s="894" t="s">
        <v>779</v>
      </c>
      <c r="T2261" s="894" t="s">
        <v>780</v>
      </c>
      <c r="U2261" s="894" t="s">
        <v>781</v>
      </c>
      <c r="V2261" s="894" t="s">
        <v>951</v>
      </c>
      <c r="W2261" s="894" t="s">
        <v>10696</v>
      </c>
      <c r="X2261" s="894" t="s">
        <v>10711</v>
      </c>
      <c r="AA2261" s="894" t="s">
        <v>784</v>
      </c>
    </row>
    <row r="2262" hidden="1" spans="1:27">
      <c r="A2262" s="894" t="s">
        <v>10712</v>
      </c>
      <c r="B2262" s="894" t="s">
        <v>10713</v>
      </c>
      <c r="C2262" s="894" t="s">
        <v>631</v>
      </c>
      <c r="D2262" s="894" t="s">
        <v>10714</v>
      </c>
      <c r="E2262" s="351">
        <v>1654.87</v>
      </c>
      <c r="F2262" s="351">
        <v>1588.68</v>
      </c>
      <c r="G2262" s="351">
        <v>66.19</v>
      </c>
      <c r="H2262" s="351">
        <v>0</v>
      </c>
      <c r="I2262" s="894" t="s">
        <v>10696</v>
      </c>
      <c r="J2262" s="894" t="s">
        <v>773</v>
      </c>
      <c r="K2262" s="894" t="s">
        <v>631</v>
      </c>
      <c r="L2262" s="894" t="s">
        <v>841</v>
      </c>
      <c r="M2262" s="894" t="s">
        <v>842</v>
      </c>
      <c r="N2262" s="894" t="s">
        <v>10715</v>
      </c>
      <c r="O2262" s="894" t="s">
        <v>777</v>
      </c>
      <c r="P2262" s="894" t="s">
        <v>10716</v>
      </c>
      <c r="Q2262" s="894" t="s">
        <v>10717</v>
      </c>
      <c r="R2262" s="894" t="s">
        <v>773</v>
      </c>
      <c r="S2262" s="894" t="s">
        <v>779</v>
      </c>
      <c r="T2262" s="894" t="s">
        <v>780</v>
      </c>
      <c r="U2262" s="894" t="s">
        <v>781</v>
      </c>
      <c r="V2262" s="894" t="s">
        <v>951</v>
      </c>
      <c r="W2262" s="894" t="s">
        <v>10696</v>
      </c>
      <c r="X2262" s="894" t="s">
        <v>10718</v>
      </c>
      <c r="AA2262" s="894" t="s">
        <v>967</v>
      </c>
    </row>
    <row r="2263" hidden="1" spans="1:27">
      <c r="A2263" s="894" t="s">
        <v>10719</v>
      </c>
      <c r="B2263" s="894" t="s">
        <v>10720</v>
      </c>
      <c r="C2263" s="894" t="s">
        <v>10721</v>
      </c>
      <c r="D2263" s="894" t="s">
        <v>10722</v>
      </c>
      <c r="E2263" s="351">
        <v>3123.89</v>
      </c>
      <c r="F2263" s="351">
        <v>2998.93</v>
      </c>
      <c r="G2263" s="351">
        <v>124.96</v>
      </c>
      <c r="H2263" s="351">
        <v>0</v>
      </c>
      <c r="I2263" s="894" t="s">
        <v>10696</v>
      </c>
      <c r="J2263" s="894" t="s">
        <v>773</v>
      </c>
      <c r="K2263" s="894" t="s">
        <v>631</v>
      </c>
      <c r="L2263" s="894" t="s">
        <v>2191</v>
      </c>
      <c r="M2263" s="894" t="s">
        <v>10723</v>
      </c>
      <c r="N2263" s="894" t="s">
        <v>9207</v>
      </c>
      <c r="O2263" s="894" t="s">
        <v>777</v>
      </c>
      <c r="P2263" s="894" t="s">
        <v>10724</v>
      </c>
      <c r="Q2263" s="894" t="s">
        <v>10725</v>
      </c>
      <c r="R2263" s="894" t="s">
        <v>10266</v>
      </c>
      <c r="S2263" s="894" t="s">
        <v>779</v>
      </c>
      <c r="T2263" s="894" t="s">
        <v>780</v>
      </c>
      <c r="U2263" s="894" t="s">
        <v>781</v>
      </c>
      <c r="V2263" s="894" t="s">
        <v>951</v>
      </c>
      <c r="W2263" s="894" t="s">
        <v>10696</v>
      </c>
      <c r="X2263" s="894" t="s">
        <v>10718</v>
      </c>
      <c r="AA2263" s="894" t="s">
        <v>967</v>
      </c>
    </row>
    <row r="2264" hidden="1" spans="1:27">
      <c r="A2264" s="894" t="s">
        <v>10726</v>
      </c>
      <c r="B2264" s="894" t="s">
        <v>10727</v>
      </c>
      <c r="C2264" s="894" t="s">
        <v>10728</v>
      </c>
      <c r="D2264" s="894" t="s">
        <v>10729</v>
      </c>
      <c r="E2264" s="351">
        <v>1460.18</v>
      </c>
      <c r="F2264" s="351">
        <v>1401.77</v>
      </c>
      <c r="G2264" s="351">
        <v>58.41</v>
      </c>
      <c r="H2264" s="351">
        <v>0</v>
      </c>
      <c r="I2264" s="894" t="s">
        <v>10696</v>
      </c>
      <c r="J2264" s="894" t="s">
        <v>773</v>
      </c>
      <c r="K2264" s="894" t="s">
        <v>646</v>
      </c>
      <c r="L2264" s="894" t="s">
        <v>2191</v>
      </c>
      <c r="M2264" s="894" t="s">
        <v>10730</v>
      </c>
      <c r="N2264" s="894" t="s">
        <v>10715</v>
      </c>
      <c r="O2264" s="894" t="s">
        <v>777</v>
      </c>
      <c r="P2264" s="894" t="s">
        <v>10731</v>
      </c>
      <c r="Q2264" s="894" t="s">
        <v>10732</v>
      </c>
      <c r="R2264" s="894" t="s">
        <v>10266</v>
      </c>
      <c r="S2264" s="894" t="s">
        <v>779</v>
      </c>
      <c r="T2264" s="894" t="s">
        <v>780</v>
      </c>
      <c r="U2264" s="894" t="s">
        <v>781</v>
      </c>
      <c r="V2264" s="894" t="s">
        <v>951</v>
      </c>
      <c r="W2264" s="894" t="s">
        <v>10696</v>
      </c>
      <c r="X2264" s="894" t="s">
        <v>10718</v>
      </c>
      <c r="AA2264" s="894" t="s">
        <v>917</v>
      </c>
    </row>
    <row r="2265" spans="1:27">
      <c r="A2265" s="894" t="s">
        <v>10733</v>
      </c>
      <c r="B2265" s="894" t="s">
        <v>10734</v>
      </c>
      <c r="C2265" s="894" t="s">
        <v>10735</v>
      </c>
      <c r="D2265" s="894" t="s">
        <v>10736</v>
      </c>
      <c r="E2265" s="351">
        <v>232758.62</v>
      </c>
      <c r="F2265" s="351">
        <v>155948.53</v>
      </c>
      <c r="G2265" s="351">
        <v>76810.09</v>
      </c>
      <c r="H2265" s="351">
        <v>0</v>
      </c>
      <c r="I2265" s="894" t="s">
        <v>10737</v>
      </c>
      <c r="J2265" s="894" t="s">
        <v>839</v>
      </c>
      <c r="K2265" s="894" t="s">
        <v>1025</v>
      </c>
      <c r="L2265" s="894" t="s">
        <v>958</v>
      </c>
      <c r="M2265" s="894" t="s">
        <v>10738</v>
      </c>
      <c r="N2265" s="894" t="s">
        <v>10739</v>
      </c>
      <c r="O2265" s="894" t="s">
        <v>10740</v>
      </c>
      <c r="P2265" s="894" t="s">
        <v>10741</v>
      </c>
      <c r="Q2265" s="894" t="s">
        <v>10742</v>
      </c>
      <c r="R2265" s="894" t="s">
        <v>10701</v>
      </c>
      <c r="S2265" s="894" t="s">
        <v>779</v>
      </c>
      <c r="T2265" s="894" t="s">
        <v>780</v>
      </c>
      <c r="U2265" s="894" t="s">
        <v>781</v>
      </c>
      <c r="V2265" s="894" t="s">
        <v>951</v>
      </c>
      <c r="W2265" s="894" t="s">
        <v>10737</v>
      </c>
      <c r="X2265" s="894" t="s">
        <v>4907</v>
      </c>
      <c r="AA2265" s="894" t="s">
        <v>1029</v>
      </c>
    </row>
    <row r="2266" spans="1:27">
      <c r="A2266" s="894" t="s">
        <v>10743</v>
      </c>
      <c r="B2266" s="894" t="s">
        <v>10744</v>
      </c>
      <c r="C2266" s="894" t="s">
        <v>5671</v>
      </c>
      <c r="D2266" s="894" t="s">
        <v>10745</v>
      </c>
      <c r="E2266" s="351">
        <v>31858.4</v>
      </c>
      <c r="F2266" s="351">
        <v>21344.86</v>
      </c>
      <c r="G2266" s="351">
        <v>10513.54</v>
      </c>
      <c r="H2266" s="351">
        <v>0</v>
      </c>
      <c r="I2266" s="894" t="s">
        <v>10746</v>
      </c>
      <c r="J2266" s="894" t="s">
        <v>839</v>
      </c>
      <c r="K2266" s="894" t="s">
        <v>1025</v>
      </c>
      <c r="L2266" s="894" t="s">
        <v>958</v>
      </c>
      <c r="M2266" s="894" t="s">
        <v>10747</v>
      </c>
      <c r="N2266" s="894" t="s">
        <v>7868</v>
      </c>
      <c r="O2266" s="894" t="s">
        <v>10748</v>
      </c>
      <c r="P2266" s="894" t="s">
        <v>10749</v>
      </c>
      <c r="Q2266" s="894" t="s">
        <v>10750</v>
      </c>
      <c r="R2266" s="894" t="s">
        <v>10701</v>
      </c>
      <c r="S2266" s="894" t="s">
        <v>779</v>
      </c>
      <c r="T2266" s="894" t="s">
        <v>780</v>
      </c>
      <c r="U2266" s="894" t="s">
        <v>781</v>
      </c>
      <c r="V2266" s="894" t="s">
        <v>951</v>
      </c>
      <c r="W2266" s="894" t="s">
        <v>10746</v>
      </c>
      <c r="X2266" s="894" t="s">
        <v>10751</v>
      </c>
      <c r="AA2266" s="894" t="s">
        <v>1029</v>
      </c>
    </row>
    <row r="2267" spans="1:27">
      <c r="A2267" s="894" t="s">
        <v>10752</v>
      </c>
      <c r="B2267" s="894" t="s">
        <v>10753</v>
      </c>
      <c r="C2267" s="894" t="s">
        <v>8274</v>
      </c>
      <c r="D2267" s="894" t="s">
        <v>10754</v>
      </c>
      <c r="E2267" s="351">
        <v>413793.1</v>
      </c>
      <c r="F2267" s="351">
        <v>277241.31</v>
      </c>
      <c r="G2267" s="351">
        <v>136551.79</v>
      </c>
      <c r="H2267" s="351">
        <v>0</v>
      </c>
      <c r="I2267" s="894" t="s">
        <v>10755</v>
      </c>
      <c r="J2267" s="894" t="s">
        <v>839</v>
      </c>
      <c r="K2267" s="894" t="s">
        <v>901</v>
      </c>
      <c r="L2267" s="894" t="s">
        <v>874</v>
      </c>
      <c r="M2267" s="894" t="s">
        <v>10756</v>
      </c>
      <c r="N2267" s="894" t="s">
        <v>8276</v>
      </c>
      <c r="O2267" s="894" t="s">
        <v>10757</v>
      </c>
      <c r="P2267" s="894" t="s">
        <v>10758</v>
      </c>
      <c r="Q2267" s="894" t="s">
        <v>10759</v>
      </c>
      <c r="R2267" s="894" t="s">
        <v>10701</v>
      </c>
      <c r="S2267" s="894" t="s">
        <v>779</v>
      </c>
      <c r="T2267" s="894" t="s">
        <v>780</v>
      </c>
      <c r="U2267" s="894" t="s">
        <v>781</v>
      </c>
      <c r="V2267" s="894" t="s">
        <v>951</v>
      </c>
      <c r="W2267" s="894" t="s">
        <v>10755</v>
      </c>
      <c r="X2267" s="894" t="s">
        <v>10555</v>
      </c>
      <c r="AA2267" s="894" t="s">
        <v>904</v>
      </c>
    </row>
    <row r="2268" spans="1:27">
      <c r="A2268" s="894" t="s">
        <v>10760</v>
      </c>
      <c r="B2268" s="894" t="s">
        <v>10761</v>
      </c>
      <c r="C2268" s="894" t="s">
        <v>8274</v>
      </c>
      <c r="D2268" s="894" t="s">
        <v>10754</v>
      </c>
      <c r="E2268" s="351">
        <v>413793.11</v>
      </c>
      <c r="F2268" s="351">
        <v>277241.31</v>
      </c>
      <c r="G2268" s="351">
        <v>136551.8</v>
      </c>
      <c r="H2268" s="351">
        <v>0</v>
      </c>
      <c r="I2268" s="894" t="s">
        <v>10755</v>
      </c>
      <c r="J2268" s="894" t="s">
        <v>839</v>
      </c>
      <c r="K2268" s="894" t="s">
        <v>1008</v>
      </c>
      <c r="L2268" s="894" t="s">
        <v>874</v>
      </c>
      <c r="M2268" s="894" t="s">
        <v>8248</v>
      </c>
      <c r="N2268" s="894" t="s">
        <v>8276</v>
      </c>
      <c r="O2268" s="894" t="s">
        <v>10757</v>
      </c>
      <c r="P2268" s="894" t="s">
        <v>10758</v>
      </c>
      <c r="Q2268" s="894" t="s">
        <v>10759</v>
      </c>
      <c r="R2268" s="894" t="s">
        <v>10701</v>
      </c>
      <c r="S2268" s="894" t="s">
        <v>779</v>
      </c>
      <c r="T2268" s="894" t="s">
        <v>780</v>
      </c>
      <c r="U2268" s="894" t="s">
        <v>781</v>
      </c>
      <c r="V2268" s="894" t="s">
        <v>951</v>
      </c>
      <c r="W2268" s="894" t="s">
        <v>10755</v>
      </c>
      <c r="X2268" s="894" t="s">
        <v>10555</v>
      </c>
      <c r="AA2268" s="894" t="s">
        <v>1012</v>
      </c>
    </row>
    <row r="2269" spans="1:27">
      <c r="A2269" s="894" t="s">
        <v>10762</v>
      </c>
      <c r="B2269" s="894" t="s">
        <v>10763</v>
      </c>
      <c r="C2269" s="894" t="s">
        <v>10764</v>
      </c>
      <c r="D2269" s="894" t="s">
        <v>10325</v>
      </c>
      <c r="E2269" s="351">
        <v>344827.57</v>
      </c>
      <c r="F2269" s="351">
        <v>231034.76</v>
      </c>
      <c r="G2269" s="351">
        <v>113792.81</v>
      </c>
      <c r="H2269" s="351">
        <v>0</v>
      </c>
      <c r="I2269" s="894" t="s">
        <v>10765</v>
      </c>
      <c r="J2269" s="894" t="s">
        <v>839</v>
      </c>
      <c r="K2269" s="894" t="s">
        <v>5214</v>
      </c>
      <c r="L2269" s="894" t="s">
        <v>958</v>
      </c>
      <c r="M2269" s="894" t="s">
        <v>10766</v>
      </c>
      <c r="N2269" s="894" t="s">
        <v>8316</v>
      </c>
      <c r="O2269" s="894" t="s">
        <v>10767</v>
      </c>
      <c r="P2269" s="894" t="s">
        <v>10768</v>
      </c>
      <c r="Q2269" s="894" t="s">
        <v>10769</v>
      </c>
      <c r="R2269" s="894" t="s">
        <v>10701</v>
      </c>
      <c r="S2269" s="894" t="s">
        <v>779</v>
      </c>
      <c r="T2269" s="894" t="s">
        <v>780</v>
      </c>
      <c r="U2269" s="894" t="s">
        <v>781</v>
      </c>
      <c r="V2269" s="894" t="s">
        <v>951</v>
      </c>
      <c r="W2269" s="894" t="s">
        <v>10765</v>
      </c>
      <c r="X2269" s="894" t="s">
        <v>10770</v>
      </c>
      <c r="AA2269" s="894" t="s">
        <v>5220</v>
      </c>
    </row>
    <row r="2270" hidden="1" spans="1:27">
      <c r="A2270" s="894" t="s">
        <v>10771</v>
      </c>
      <c r="B2270" s="894" t="s">
        <v>10772</v>
      </c>
      <c r="C2270" s="894" t="s">
        <v>9059</v>
      </c>
      <c r="D2270" s="894" t="s">
        <v>10773</v>
      </c>
      <c r="E2270" s="351">
        <v>1946.9</v>
      </c>
      <c r="F2270" s="351">
        <v>1869.02</v>
      </c>
      <c r="G2270" s="351">
        <v>77.88</v>
      </c>
      <c r="H2270" s="351">
        <v>0</v>
      </c>
      <c r="I2270" s="894" t="s">
        <v>10774</v>
      </c>
      <c r="J2270" s="894" t="s">
        <v>773</v>
      </c>
      <c r="K2270" s="894" t="s">
        <v>807</v>
      </c>
      <c r="L2270" s="894" t="s">
        <v>1933</v>
      </c>
      <c r="M2270" s="894" t="s">
        <v>9061</v>
      </c>
      <c r="N2270" s="894" t="s">
        <v>4383</v>
      </c>
      <c r="O2270" s="894" t="s">
        <v>777</v>
      </c>
      <c r="P2270" s="894" t="s">
        <v>10775</v>
      </c>
      <c r="Q2270" s="894" t="s">
        <v>10776</v>
      </c>
      <c r="R2270" s="894" t="s">
        <v>773</v>
      </c>
      <c r="S2270" s="894" t="s">
        <v>779</v>
      </c>
      <c r="T2270" s="894" t="s">
        <v>780</v>
      </c>
      <c r="U2270" s="894" t="s">
        <v>781</v>
      </c>
      <c r="V2270" s="894" t="s">
        <v>951</v>
      </c>
      <c r="W2270" s="894" t="s">
        <v>10774</v>
      </c>
      <c r="X2270" s="894" t="s">
        <v>10777</v>
      </c>
      <c r="AA2270" s="894" t="s">
        <v>808</v>
      </c>
    </row>
    <row r="2271" spans="1:27">
      <c r="A2271" s="894" t="s">
        <v>10778</v>
      </c>
      <c r="B2271" s="894" t="s">
        <v>10779</v>
      </c>
      <c r="C2271" s="894" t="s">
        <v>9933</v>
      </c>
      <c r="D2271" s="894" t="s">
        <v>10780</v>
      </c>
      <c r="E2271" s="351">
        <v>6896.55</v>
      </c>
      <c r="F2271" s="351">
        <v>4620.99</v>
      </c>
      <c r="G2271" s="351">
        <v>2275.56</v>
      </c>
      <c r="H2271" s="351">
        <v>0</v>
      </c>
      <c r="I2271" s="894" t="s">
        <v>10781</v>
      </c>
      <c r="J2271" s="894" t="s">
        <v>839</v>
      </c>
      <c r="K2271" s="894" t="s">
        <v>1091</v>
      </c>
      <c r="L2271" s="894" t="s">
        <v>874</v>
      </c>
      <c r="M2271" s="894" t="s">
        <v>8410</v>
      </c>
      <c r="N2271" s="894" t="s">
        <v>9935</v>
      </c>
      <c r="O2271" s="894" t="s">
        <v>9729</v>
      </c>
      <c r="P2271" s="894" t="s">
        <v>9730</v>
      </c>
      <c r="Q2271" s="894" t="s">
        <v>9731</v>
      </c>
      <c r="R2271" s="894" t="s">
        <v>10701</v>
      </c>
      <c r="S2271" s="894" t="s">
        <v>779</v>
      </c>
      <c r="T2271" s="894" t="s">
        <v>780</v>
      </c>
      <c r="U2271" s="894" t="s">
        <v>781</v>
      </c>
      <c r="V2271" s="894" t="s">
        <v>951</v>
      </c>
      <c r="W2271" s="894" t="s">
        <v>10781</v>
      </c>
      <c r="X2271" s="894" t="s">
        <v>10782</v>
      </c>
      <c r="AA2271" s="894" t="s">
        <v>1093</v>
      </c>
    </row>
    <row r="2272" spans="1:27">
      <c r="A2272" s="894" t="s">
        <v>10783</v>
      </c>
      <c r="B2272" s="894" t="s">
        <v>10784</v>
      </c>
      <c r="C2272" s="894" t="s">
        <v>9933</v>
      </c>
      <c r="D2272" s="894" t="s">
        <v>10780</v>
      </c>
      <c r="E2272" s="351">
        <v>6896.55</v>
      </c>
      <c r="F2272" s="351">
        <v>4620.99</v>
      </c>
      <c r="G2272" s="351">
        <v>2275.56</v>
      </c>
      <c r="H2272" s="351">
        <v>0</v>
      </c>
      <c r="I2272" s="894" t="s">
        <v>10781</v>
      </c>
      <c r="J2272" s="894" t="s">
        <v>839</v>
      </c>
      <c r="K2272" s="894" t="s">
        <v>1091</v>
      </c>
      <c r="L2272" s="894" t="s">
        <v>874</v>
      </c>
      <c r="M2272" s="894" t="s">
        <v>8410</v>
      </c>
      <c r="N2272" s="894" t="s">
        <v>9935</v>
      </c>
      <c r="O2272" s="894" t="s">
        <v>9729</v>
      </c>
      <c r="P2272" s="894" t="s">
        <v>9730</v>
      </c>
      <c r="Q2272" s="894" t="s">
        <v>9731</v>
      </c>
      <c r="R2272" s="894" t="s">
        <v>10701</v>
      </c>
      <c r="S2272" s="894" t="s">
        <v>779</v>
      </c>
      <c r="T2272" s="894" t="s">
        <v>780</v>
      </c>
      <c r="U2272" s="894" t="s">
        <v>781</v>
      </c>
      <c r="V2272" s="894" t="s">
        <v>951</v>
      </c>
      <c r="W2272" s="894" t="s">
        <v>10781</v>
      </c>
      <c r="X2272" s="894" t="s">
        <v>10782</v>
      </c>
      <c r="AA2272" s="894" t="s">
        <v>1093</v>
      </c>
    </row>
    <row r="2273" spans="1:27">
      <c r="A2273" s="894" t="s">
        <v>10785</v>
      </c>
      <c r="B2273" s="894" t="s">
        <v>10786</v>
      </c>
      <c r="C2273" s="894" t="s">
        <v>9933</v>
      </c>
      <c r="D2273" s="894" t="s">
        <v>10780</v>
      </c>
      <c r="E2273" s="351">
        <v>6896.55</v>
      </c>
      <c r="F2273" s="351">
        <v>4620.99</v>
      </c>
      <c r="G2273" s="351">
        <v>2275.56</v>
      </c>
      <c r="H2273" s="351">
        <v>0</v>
      </c>
      <c r="I2273" s="894" t="s">
        <v>10781</v>
      </c>
      <c r="J2273" s="894" t="s">
        <v>839</v>
      </c>
      <c r="K2273" s="894" t="s">
        <v>1091</v>
      </c>
      <c r="L2273" s="894" t="s">
        <v>874</v>
      </c>
      <c r="M2273" s="894" t="s">
        <v>8410</v>
      </c>
      <c r="N2273" s="894" t="s">
        <v>9935</v>
      </c>
      <c r="O2273" s="894" t="s">
        <v>9729</v>
      </c>
      <c r="P2273" s="894" t="s">
        <v>9730</v>
      </c>
      <c r="Q2273" s="894" t="s">
        <v>9731</v>
      </c>
      <c r="R2273" s="894" t="s">
        <v>10701</v>
      </c>
      <c r="S2273" s="894" t="s">
        <v>779</v>
      </c>
      <c r="T2273" s="894" t="s">
        <v>780</v>
      </c>
      <c r="U2273" s="894" t="s">
        <v>781</v>
      </c>
      <c r="V2273" s="894" t="s">
        <v>951</v>
      </c>
      <c r="W2273" s="894" t="s">
        <v>10781</v>
      </c>
      <c r="X2273" s="894" t="s">
        <v>10782</v>
      </c>
      <c r="AA2273" s="894" t="s">
        <v>1093</v>
      </c>
    </row>
    <row r="2274" spans="1:27">
      <c r="A2274" s="894" t="s">
        <v>10787</v>
      </c>
      <c r="B2274" s="894" t="s">
        <v>10788</v>
      </c>
      <c r="C2274" s="894" t="s">
        <v>9933</v>
      </c>
      <c r="D2274" s="894" t="s">
        <v>10780</v>
      </c>
      <c r="E2274" s="351">
        <v>6896.55</v>
      </c>
      <c r="F2274" s="351">
        <v>4620.99</v>
      </c>
      <c r="G2274" s="351">
        <v>2275.56</v>
      </c>
      <c r="H2274" s="351">
        <v>0</v>
      </c>
      <c r="I2274" s="894" t="s">
        <v>10781</v>
      </c>
      <c r="J2274" s="894" t="s">
        <v>839</v>
      </c>
      <c r="K2274" s="894" t="s">
        <v>1091</v>
      </c>
      <c r="L2274" s="894" t="s">
        <v>874</v>
      </c>
      <c r="M2274" s="894" t="s">
        <v>8410</v>
      </c>
      <c r="N2274" s="894" t="s">
        <v>9935</v>
      </c>
      <c r="O2274" s="894" t="s">
        <v>9729</v>
      </c>
      <c r="P2274" s="894" t="s">
        <v>9730</v>
      </c>
      <c r="Q2274" s="894" t="s">
        <v>9731</v>
      </c>
      <c r="R2274" s="894" t="s">
        <v>10701</v>
      </c>
      <c r="S2274" s="894" t="s">
        <v>779</v>
      </c>
      <c r="T2274" s="894" t="s">
        <v>780</v>
      </c>
      <c r="U2274" s="894" t="s">
        <v>781</v>
      </c>
      <c r="V2274" s="894" t="s">
        <v>951</v>
      </c>
      <c r="W2274" s="894" t="s">
        <v>10781</v>
      </c>
      <c r="X2274" s="894" t="s">
        <v>10782</v>
      </c>
      <c r="AA2274" s="894" t="s">
        <v>1093</v>
      </c>
    </row>
    <row r="2275" spans="1:27">
      <c r="A2275" s="894" t="s">
        <v>10789</v>
      </c>
      <c r="B2275" s="894" t="s">
        <v>10790</v>
      </c>
      <c r="C2275" s="894" t="s">
        <v>10791</v>
      </c>
      <c r="D2275" s="894" t="s">
        <v>4265</v>
      </c>
      <c r="E2275" s="351">
        <v>4896.55</v>
      </c>
      <c r="F2275" s="351">
        <v>3280.99</v>
      </c>
      <c r="G2275" s="351">
        <v>1615.56</v>
      </c>
      <c r="H2275" s="351">
        <v>0</v>
      </c>
      <c r="I2275" s="894" t="s">
        <v>10781</v>
      </c>
      <c r="J2275" s="894" t="s">
        <v>839</v>
      </c>
      <c r="K2275" s="894" t="s">
        <v>1091</v>
      </c>
      <c r="L2275" s="894" t="s">
        <v>874</v>
      </c>
      <c r="M2275" s="894" t="s">
        <v>8410</v>
      </c>
      <c r="N2275" s="894" t="s">
        <v>6290</v>
      </c>
      <c r="O2275" s="894" t="s">
        <v>10792</v>
      </c>
      <c r="P2275" s="894" t="s">
        <v>10793</v>
      </c>
      <c r="Q2275" s="894" t="s">
        <v>10794</v>
      </c>
      <c r="R2275" s="894" t="s">
        <v>10701</v>
      </c>
      <c r="S2275" s="894" t="s">
        <v>779</v>
      </c>
      <c r="T2275" s="894" t="s">
        <v>780</v>
      </c>
      <c r="U2275" s="894" t="s">
        <v>781</v>
      </c>
      <c r="V2275" s="894" t="s">
        <v>951</v>
      </c>
      <c r="W2275" s="894" t="s">
        <v>10781</v>
      </c>
      <c r="X2275" s="894" t="s">
        <v>8350</v>
      </c>
      <c r="AA2275" s="894" t="s">
        <v>1093</v>
      </c>
    </row>
    <row r="2276" spans="1:27">
      <c r="A2276" s="894" t="s">
        <v>10795</v>
      </c>
      <c r="B2276" s="894" t="s">
        <v>10796</v>
      </c>
      <c r="C2276" s="894" t="s">
        <v>10797</v>
      </c>
      <c r="D2276" s="894" t="s">
        <v>4265</v>
      </c>
      <c r="E2276" s="351">
        <v>4896.55</v>
      </c>
      <c r="F2276" s="351">
        <v>3280.99</v>
      </c>
      <c r="G2276" s="351">
        <v>1615.56</v>
      </c>
      <c r="H2276" s="351">
        <v>0</v>
      </c>
      <c r="I2276" s="894" t="s">
        <v>10781</v>
      </c>
      <c r="J2276" s="894" t="s">
        <v>839</v>
      </c>
      <c r="K2276" s="894" t="s">
        <v>1008</v>
      </c>
      <c r="L2276" s="894" t="s">
        <v>874</v>
      </c>
      <c r="M2276" s="894" t="s">
        <v>7987</v>
      </c>
      <c r="O2276" s="894" t="s">
        <v>10792</v>
      </c>
      <c r="P2276" s="894" t="s">
        <v>10793</v>
      </c>
      <c r="Q2276" s="894" t="s">
        <v>10794</v>
      </c>
      <c r="R2276" s="894" t="s">
        <v>10701</v>
      </c>
      <c r="S2276" s="894" t="s">
        <v>779</v>
      </c>
      <c r="T2276" s="894" t="s">
        <v>780</v>
      </c>
      <c r="U2276" s="894" t="s">
        <v>781</v>
      </c>
      <c r="V2276" s="894" t="s">
        <v>951</v>
      </c>
      <c r="W2276" s="894" t="s">
        <v>10781</v>
      </c>
      <c r="X2276" s="894" t="s">
        <v>8350</v>
      </c>
      <c r="AA2276" s="894" t="s">
        <v>1012</v>
      </c>
    </row>
    <row r="2277" spans="1:27">
      <c r="A2277" s="894" t="s">
        <v>10798</v>
      </c>
      <c r="B2277" s="894" t="s">
        <v>10799</v>
      </c>
      <c r="C2277" s="894" t="s">
        <v>10800</v>
      </c>
      <c r="D2277" s="894" t="s">
        <v>10801</v>
      </c>
      <c r="E2277" s="351">
        <v>256637.18</v>
      </c>
      <c r="F2277" s="351">
        <v>171415.82</v>
      </c>
      <c r="G2277" s="351">
        <v>85221.36</v>
      </c>
      <c r="H2277" s="351">
        <v>0</v>
      </c>
      <c r="I2277" s="894" t="s">
        <v>10781</v>
      </c>
      <c r="J2277" s="894" t="s">
        <v>839</v>
      </c>
      <c r="K2277" s="894" t="s">
        <v>4926</v>
      </c>
      <c r="L2277" s="894" t="s">
        <v>958</v>
      </c>
      <c r="M2277" s="894" t="s">
        <v>5398</v>
      </c>
      <c r="N2277" s="894" t="s">
        <v>10802</v>
      </c>
      <c r="O2277" s="894" t="s">
        <v>10803</v>
      </c>
      <c r="P2277" s="894" t="s">
        <v>10804</v>
      </c>
      <c r="Q2277" s="894" t="s">
        <v>10805</v>
      </c>
      <c r="R2277" s="894" t="s">
        <v>10701</v>
      </c>
      <c r="S2277" s="894" t="s">
        <v>779</v>
      </c>
      <c r="T2277" s="894" t="s">
        <v>780</v>
      </c>
      <c r="U2277" s="894" t="s">
        <v>781</v>
      </c>
      <c r="V2277" s="894" t="s">
        <v>951</v>
      </c>
      <c r="W2277" s="894" t="s">
        <v>10781</v>
      </c>
      <c r="X2277" s="894" t="s">
        <v>7744</v>
      </c>
      <c r="AA2277" s="894" t="s">
        <v>4930</v>
      </c>
    </row>
    <row r="2278" spans="1:27">
      <c r="A2278" s="894" t="s">
        <v>10806</v>
      </c>
      <c r="B2278" s="894" t="s">
        <v>10807</v>
      </c>
      <c r="C2278" s="894" t="s">
        <v>1970</v>
      </c>
      <c r="D2278" s="894" t="s">
        <v>1040</v>
      </c>
      <c r="E2278" s="351">
        <v>38495.58</v>
      </c>
      <c r="F2278" s="351">
        <v>25792.32</v>
      </c>
      <c r="G2278" s="351">
        <v>12703.26</v>
      </c>
      <c r="H2278" s="351">
        <v>0</v>
      </c>
      <c r="I2278" s="894" t="s">
        <v>10781</v>
      </c>
      <c r="J2278" s="894" t="s">
        <v>839</v>
      </c>
      <c r="K2278" s="894" t="s">
        <v>1008</v>
      </c>
      <c r="L2278" s="894" t="s">
        <v>874</v>
      </c>
      <c r="M2278" s="894" t="s">
        <v>7987</v>
      </c>
      <c r="N2278" s="894" t="s">
        <v>10808</v>
      </c>
      <c r="O2278" s="894" t="s">
        <v>10809</v>
      </c>
      <c r="P2278" s="894" t="s">
        <v>10810</v>
      </c>
      <c r="Q2278" s="894" t="s">
        <v>10811</v>
      </c>
      <c r="R2278" s="894" t="s">
        <v>10701</v>
      </c>
      <c r="S2278" s="894" t="s">
        <v>779</v>
      </c>
      <c r="T2278" s="894" t="s">
        <v>780</v>
      </c>
      <c r="U2278" s="894" t="s">
        <v>781</v>
      </c>
      <c r="V2278" s="894" t="s">
        <v>951</v>
      </c>
      <c r="W2278" s="894" t="s">
        <v>10781</v>
      </c>
      <c r="X2278" s="894" t="s">
        <v>6737</v>
      </c>
      <c r="AA2278" s="894" t="s">
        <v>1012</v>
      </c>
    </row>
    <row r="2279" spans="1:27">
      <c r="A2279" s="894" t="s">
        <v>10812</v>
      </c>
      <c r="B2279" s="894" t="s">
        <v>10813</v>
      </c>
      <c r="C2279" s="894" t="s">
        <v>7895</v>
      </c>
      <c r="D2279" s="894" t="s">
        <v>5403</v>
      </c>
      <c r="E2279" s="351">
        <v>64655.17</v>
      </c>
      <c r="F2279" s="351">
        <v>43318.85</v>
      </c>
      <c r="G2279" s="351">
        <v>21336.32</v>
      </c>
      <c r="H2279" s="351">
        <v>0</v>
      </c>
      <c r="I2279" s="894" t="s">
        <v>10781</v>
      </c>
      <c r="J2279" s="894" t="s">
        <v>839</v>
      </c>
      <c r="K2279" s="894" t="s">
        <v>1025</v>
      </c>
      <c r="L2279" s="894" t="s">
        <v>958</v>
      </c>
      <c r="N2279" s="894" t="s">
        <v>5399</v>
      </c>
      <c r="O2279" s="894" t="s">
        <v>10814</v>
      </c>
      <c r="P2279" s="894" t="s">
        <v>10815</v>
      </c>
      <c r="Q2279" s="894" t="s">
        <v>10816</v>
      </c>
      <c r="R2279" s="894" t="s">
        <v>10701</v>
      </c>
      <c r="S2279" s="894" t="s">
        <v>779</v>
      </c>
      <c r="T2279" s="894" t="s">
        <v>780</v>
      </c>
      <c r="U2279" s="894" t="s">
        <v>781</v>
      </c>
      <c r="V2279" s="894" t="s">
        <v>951</v>
      </c>
      <c r="W2279" s="894" t="s">
        <v>10781</v>
      </c>
      <c r="X2279" s="894" t="s">
        <v>10817</v>
      </c>
      <c r="AA2279" s="894" t="s">
        <v>1029</v>
      </c>
    </row>
    <row r="2280" spans="1:27">
      <c r="A2280" s="894" t="s">
        <v>10818</v>
      </c>
      <c r="B2280" s="894" t="s">
        <v>10819</v>
      </c>
      <c r="C2280" s="894" t="s">
        <v>7895</v>
      </c>
      <c r="D2280" s="894" t="s">
        <v>5403</v>
      </c>
      <c r="E2280" s="351">
        <v>64655.17</v>
      </c>
      <c r="F2280" s="351">
        <v>43318.85</v>
      </c>
      <c r="G2280" s="351">
        <v>21336.32</v>
      </c>
      <c r="H2280" s="351">
        <v>0</v>
      </c>
      <c r="I2280" s="894" t="s">
        <v>10781</v>
      </c>
      <c r="J2280" s="894" t="s">
        <v>839</v>
      </c>
      <c r="K2280" s="894" t="s">
        <v>1025</v>
      </c>
      <c r="L2280" s="894" t="s">
        <v>958</v>
      </c>
      <c r="N2280" s="894" t="s">
        <v>5399</v>
      </c>
      <c r="O2280" s="894" t="s">
        <v>10814</v>
      </c>
      <c r="P2280" s="894" t="s">
        <v>10815</v>
      </c>
      <c r="Q2280" s="894" t="s">
        <v>10816</v>
      </c>
      <c r="R2280" s="894" t="s">
        <v>10701</v>
      </c>
      <c r="S2280" s="894" t="s">
        <v>779</v>
      </c>
      <c r="T2280" s="894" t="s">
        <v>780</v>
      </c>
      <c r="U2280" s="894" t="s">
        <v>781</v>
      </c>
      <c r="V2280" s="894" t="s">
        <v>951</v>
      </c>
      <c r="W2280" s="894" t="s">
        <v>10781</v>
      </c>
      <c r="X2280" s="894" t="s">
        <v>10817</v>
      </c>
      <c r="AA2280" s="894" t="s">
        <v>1029</v>
      </c>
    </row>
    <row r="2281" spans="1:27">
      <c r="A2281" s="894" t="s">
        <v>10820</v>
      </c>
      <c r="B2281" s="894" t="s">
        <v>10821</v>
      </c>
      <c r="C2281" s="894" t="s">
        <v>7895</v>
      </c>
      <c r="D2281" s="894" t="s">
        <v>5403</v>
      </c>
      <c r="E2281" s="351">
        <v>64655.17</v>
      </c>
      <c r="F2281" s="351">
        <v>43318.85</v>
      </c>
      <c r="G2281" s="351">
        <v>21336.32</v>
      </c>
      <c r="H2281" s="351">
        <v>0</v>
      </c>
      <c r="I2281" s="894" t="s">
        <v>10781</v>
      </c>
      <c r="J2281" s="894" t="s">
        <v>839</v>
      </c>
      <c r="K2281" s="894" t="s">
        <v>1025</v>
      </c>
      <c r="L2281" s="894" t="s">
        <v>958</v>
      </c>
      <c r="N2281" s="894" t="s">
        <v>5399</v>
      </c>
      <c r="O2281" s="894" t="s">
        <v>10814</v>
      </c>
      <c r="P2281" s="894" t="s">
        <v>10815</v>
      </c>
      <c r="Q2281" s="894" t="s">
        <v>10816</v>
      </c>
      <c r="R2281" s="894" t="s">
        <v>10701</v>
      </c>
      <c r="S2281" s="894" t="s">
        <v>779</v>
      </c>
      <c r="T2281" s="894" t="s">
        <v>780</v>
      </c>
      <c r="U2281" s="894" t="s">
        <v>781</v>
      </c>
      <c r="V2281" s="894" t="s">
        <v>951</v>
      </c>
      <c r="W2281" s="894" t="s">
        <v>10781</v>
      </c>
      <c r="X2281" s="894" t="s">
        <v>10817</v>
      </c>
      <c r="AA2281" s="894" t="s">
        <v>1029</v>
      </c>
    </row>
    <row r="2282" spans="1:27">
      <c r="A2282" s="894" t="s">
        <v>10822</v>
      </c>
      <c r="B2282" s="894" t="s">
        <v>10823</v>
      </c>
      <c r="C2282" s="894" t="s">
        <v>7895</v>
      </c>
      <c r="D2282" s="894" t="s">
        <v>5403</v>
      </c>
      <c r="E2282" s="351">
        <v>64655.18</v>
      </c>
      <c r="F2282" s="351">
        <v>43318.85</v>
      </c>
      <c r="G2282" s="351">
        <v>21336.33</v>
      </c>
      <c r="H2282" s="351">
        <v>0</v>
      </c>
      <c r="I2282" s="894" t="s">
        <v>10781</v>
      </c>
      <c r="J2282" s="894" t="s">
        <v>839</v>
      </c>
      <c r="K2282" s="894" t="s">
        <v>1025</v>
      </c>
      <c r="L2282" s="894" t="s">
        <v>958</v>
      </c>
      <c r="N2282" s="894" t="s">
        <v>5399</v>
      </c>
      <c r="O2282" s="894" t="s">
        <v>10814</v>
      </c>
      <c r="P2282" s="894" t="s">
        <v>10815</v>
      </c>
      <c r="Q2282" s="894" t="s">
        <v>10816</v>
      </c>
      <c r="R2282" s="894" t="s">
        <v>10701</v>
      </c>
      <c r="S2282" s="894" t="s">
        <v>779</v>
      </c>
      <c r="T2282" s="894" t="s">
        <v>780</v>
      </c>
      <c r="U2282" s="894" t="s">
        <v>781</v>
      </c>
      <c r="V2282" s="894" t="s">
        <v>951</v>
      </c>
      <c r="W2282" s="894" t="s">
        <v>10781</v>
      </c>
      <c r="X2282" s="894" t="s">
        <v>10817</v>
      </c>
      <c r="AA2282" s="894" t="s">
        <v>1029</v>
      </c>
    </row>
    <row r="2283" spans="1:27">
      <c r="A2283" s="894" t="s">
        <v>10824</v>
      </c>
      <c r="B2283" s="894" t="s">
        <v>10825</v>
      </c>
      <c r="C2283" s="894" t="s">
        <v>6799</v>
      </c>
      <c r="D2283" s="894" t="s">
        <v>4184</v>
      </c>
      <c r="E2283" s="351">
        <v>18965.52</v>
      </c>
      <c r="F2283" s="351">
        <v>12707.22</v>
      </c>
      <c r="G2283" s="351">
        <v>6258.3</v>
      </c>
      <c r="H2283" s="351">
        <v>0</v>
      </c>
      <c r="I2283" s="894" t="s">
        <v>10781</v>
      </c>
      <c r="J2283" s="894" t="s">
        <v>839</v>
      </c>
      <c r="K2283" s="894" t="s">
        <v>1025</v>
      </c>
      <c r="L2283" s="894" t="s">
        <v>958</v>
      </c>
      <c r="M2283" s="894" t="s">
        <v>6103</v>
      </c>
      <c r="N2283" s="894" t="s">
        <v>10826</v>
      </c>
      <c r="O2283" s="894" t="s">
        <v>9694</v>
      </c>
      <c r="P2283" s="894" t="s">
        <v>10379</v>
      </c>
      <c r="Q2283" s="894" t="s">
        <v>10380</v>
      </c>
      <c r="R2283" s="894" t="s">
        <v>10701</v>
      </c>
      <c r="S2283" s="894" t="s">
        <v>779</v>
      </c>
      <c r="T2283" s="894" t="s">
        <v>780</v>
      </c>
      <c r="U2283" s="894" t="s">
        <v>781</v>
      </c>
      <c r="V2283" s="894" t="s">
        <v>951</v>
      </c>
      <c r="W2283" s="894" t="s">
        <v>10781</v>
      </c>
      <c r="X2283" s="894" t="s">
        <v>10827</v>
      </c>
      <c r="AA2283" s="894" t="s">
        <v>1029</v>
      </c>
    </row>
    <row r="2284" spans="1:27">
      <c r="A2284" s="894" t="s">
        <v>10828</v>
      </c>
      <c r="B2284" s="894" t="s">
        <v>10829</v>
      </c>
      <c r="C2284" s="894" t="s">
        <v>6799</v>
      </c>
      <c r="D2284" s="894" t="s">
        <v>4184</v>
      </c>
      <c r="E2284" s="351">
        <v>18965.51</v>
      </c>
      <c r="F2284" s="351">
        <v>12707.22</v>
      </c>
      <c r="G2284" s="351">
        <v>6258.29</v>
      </c>
      <c r="H2284" s="351">
        <v>0</v>
      </c>
      <c r="I2284" s="894" t="s">
        <v>10781</v>
      </c>
      <c r="J2284" s="894" t="s">
        <v>839</v>
      </c>
      <c r="K2284" s="894" t="s">
        <v>1025</v>
      </c>
      <c r="L2284" s="894" t="s">
        <v>958</v>
      </c>
      <c r="M2284" s="894" t="s">
        <v>6103</v>
      </c>
      <c r="N2284" s="894" t="s">
        <v>10826</v>
      </c>
      <c r="O2284" s="894" t="s">
        <v>9694</v>
      </c>
      <c r="P2284" s="894" t="s">
        <v>10379</v>
      </c>
      <c r="Q2284" s="894" t="s">
        <v>10380</v>
      </c>
      <c r="R2284" s="894" t="s">
        <v>10701</v>
      </c>
      <c r="S2284" s="894" t="s">
        <v>779</v>
      </c>
      <c r="T2284" s="894" t="s">
        <v>780</v>
      </c>
      <c r="U2284" s="894" t="s">
        <v>781</v>
      </c>
      <c r="V2284" s="894" t="s">
        <v>951</v>
      </c>
      <c r="W2284" s="894" t="s">
        <v>10781</v>
      </c>
      <c r="X2284" s="894" t="s">
        <v>10827</v>
      </c>
      <c r="AA2284" s="894" t="s">
        <v>1029</v>
      </c>
    </row>
    <row r="2285" spans="1:27">
      <c r="A2285" s="894" t="s">
        <v>10830</v>
      </c>
      <c r="B2285" s="894" t="s">
        <v>10831</v>
      </c>
      <c r="C2285" s="894" t="s">
        <v>6799</v>
      </c>
      <c r="D2285" s="894" t="s">
        <v>4184</v>
      </c>
      <c r="E2285" s="351">
        <v>18965.52</v>
      </c>
      <c r="F2285" s="351">
        <v>12707.22</v>
      </c>
      <c r="G2285" s="351">
        <v>6258.3</v>
      </c>
      <c r="H2285" s="351">
        <v>0</v>
      </c>
      <c r="I2285" s="894" t="s">
        <v>10781</v>
      </c>
      <c r="J2285" s="894" t="s">
        <v>839</v>
      </c>
      <c r="K2285" s="894" t="s">
        <v>1025</v>
      </c>
      <c r="L2285" s="894" t="s">
        <v>958</v>
      </c>
      <c r="M2285" s="894" t="s">
        <v>6103</v>
      </c>
      <c r="N2285" s="894" t="s">
        <v>10826</v>
      </c>
      <c r="O2285" s="894" t="s">
        <v>9694</v>
      </c>
      <c r="P2285" s="894" t="s">
        <v>10379</v>
      </c>
      <c r="Q2285" s="894" t="s">
        <v>10380</v>
      </c>
      <c r="R2285" s="894" t="s">
        <v>10701</v>
      </c>
      <c r="S2285" s="894" t="s">
        <v>779</v>
      </c>
      <c r="T2285" s="894" t="s">
        <v>780</v>
      </c>
      <c r="U2285" s="894" t="s">
        <v>781</v>
      </c>
      <c r="V2285" s="894" t="s">
        <v>951</v>
      </c>
      <c r="W2285" s="894" t="s">
        <v>10781</v>
      </c>
      <c r="X2285" s="894" t="s">
        <v>10827</v>
      </c>
      <c r="AA2285" s="894" t="s">
        <v>1029</v>
      </c>
    </row>
    <row r="2286" spans="1:27">
      <c r="A2286" s="894" t="s">
        <v>10832</v>
      </c>
      <c r="B2286" s="894" t="s">
        <v>10833</v>
      </c>
      <c r="C2286" s="894" t="s">
        <v>6391</v>
      </c>
      <c r="D2286" s="894" t="s">
        <v>10834</v>
      </c>
      <c r="E2286" s="351">
        <v>23451.33</v>
      </c>
      <c r="F2286" s="351">
        <v>15712.17</v>
      </c>
      <c r="G2286" s="351">
        <v>7739.16</v>
      </c>
      <c r="H2286" s="351">
        <v>0</v>
      </c>
      <c r="I2286" s="894" t="s">
        <v>10781</v>
      </c>
      <c r="J2286" s="894" t="s">
        <v>839</v>
      </c>
      <c r="K2286" s="894" t="s">
        <v>8426</v>
      </c>
      <c r="L2286" s="894" t="s">
        <v>958</v>
      </c>
      <c r="M2286" s="894" t="s">
        <v>959</v>
      </c>
      <c r="N2286" s="894" t="s">
        <v>10835</v>
      </c>
      <c r="O2286" s="894" t="s">
        <v>10836</v>
      </c>
      <c r="P2286" s="894" t="s">
        <v>10837</v>
      </c>
      <c r="Q2286" s="894" t="s">
        <v>10838</v>
      </c>
      <c r="R2286" s="894" t="s">
        <v>10701</v>
      </c>
      <c r="S2286" s="894" t="s">
        <v>779</v>
      </c>
      <c r="T2286" s="894" t="s">
        <v>780</v>
      </c>
      <c r="U2286" s="894" t="s">
        <v>781</v>
      </c>
      <c r="V2286" s="894" t="s">
        <v>951</v>
      </c>
      <c r="W2286" s="894" t="s">
        <v>10781</v>
      </c>
      <c r="X2286" s="894" t="s">
        <v>10839</v>
      </c>
      <c r="AA2286" s="894" t="s">
        <v>8433</v>
      </c>
    </row>
    <row r="2287" spans="1:27">
      <c r="A2287" s="894" t="s">
        <v>10840</v>
      </c>
      <c r="B2287" s="894" t="s">
        <v>10841</v>
      </c>
      <c r="C2287" s="894" t="s">
        <v>6391</v>
      </c>
      <c r="D2287" s="894" t="s">
        <v>10842</v>
      </c>
      <c r="E2287" s="351">
        <v>23628.32</v>
      </c>
      <c r="F2287" s="351">
        <v>15830.76</v>
      </c>
      <c r="G2287" s="351">
        <v>7797.56</v>
      </c>
      <c r="H2287" s="351">
        <v>0</v>
      </c>
      <c r="I2287" s="894" t="s">
        <v>10781</v>
      </c>
      <c r="J2287" s="894" t="s">
        <v>839</v>
      </c>
      <c r="K2287" s="894" t="s">
        <v>5214</v>
      </c>
      <c r="L2287" s="894" t="s">
        <v>958</v>
      </c>
      <c r="M2287" s="894" t="s">
        <v>10843</v>
      </c>
      <c r="N2287" s="894" t="s">
        <v>10630</v>
      </c>
      <c r="O2287" s="894" t="s">
        <v>10844</v>
      </c>
      <c r="P2287" s="894" t="s">
        <v>10845</v>
      </c>
      <c r="Q2287" s="894" t="s">
        <v>10846</v>
      </c>
      <c r="R2287" s="894" t="s">
        <v>10701</v>
      </c>
      <c r="S2287" s="894" t="s">
        <v>779</v>
      </c>
      <c r="T2287" s="894" t="s">
        <v>780</v>
      </c>
      <c r="U2287" s="894" t="s">
        <v>781</v>
      </c>
      <c r="V2287" s="894" t="s">
        <v>951</v>
      </c>
      <c r="W2287" s="894" t="s">
        <v>10781</v>
      </c>
      <c r="X2287" s="894" t="s">
        <v>10847</v>
      </c>
      <c r="AA2287" s="894" t="s">
        <v>5220</v>
      </c>
    </row>
    <row r="2288" spans="1:27">
      <c r="A2288" s="894" t="s">
        <v>10848</v>
      </c>
      <c r="B2288" s="894" t="s">
        <v>10849</v>
      </c>
      <c r="C2288" s="894" t="s">
        <v>6391</v>
      </c>
      <c r="D2288" s="894" t="s">
        <v>10842</v>
      </c>
      <c r="E2288" s="351">
        <v>23706.9</v>
      </c>
      <c r="F2288" s="351">
        <v>15883.69</v>
      </c>
      <c r="G2288" s="351">
        <v>7823.21</v>
      </c>
      <c r="H2288" s="351">
        <v>0</v>
      </c>
      <c r="I2288" s="894" t="s">
        <v>10781</v>
      </c>
      <c r="J2288" s="894" t="s">
        <v>839</v>
      </c>
      <c r="K2288" s="894" t="s">
        <v>5214</v>
      </c>
      <c r="L2288" s="894" t="s">
        <v>958</v>
      </c>
      <c r="M2288" s="894" t="s">
        <v>10843</v>
      </c>
      <c r="N2288" s="894" t="s">
        <v>10630</v>
      </c>
      <c r="O2288" s="894" t="s">
        <v>10850</v>
      </c>
      <c r="P2288" s="894" t="s">
        <v>10851</v>
      </c>
      <c r="Q2288" s="894" t="s">
        <v>10852</v>
      </c>
      <c r="R2288" s="894" t="s">
        <v>10701</v>
      </c>
      <c r="S2288" s="894" t="s">
        <v>779</v>
      </c>
      <c r="T2288" s="894" t="s">
        <v>780</v>
      </c>
      <c r="U2288" s="894" t="s">
        <v>781</v>
      </c>
      <c r="V2288" s="894" t="s">
        <v>951</v>
      </c>
      <c r="W2288" s="894" t="s">
        <v>10781</v>
      </c>
      <c r="X2288" s="894" t="s">
        <v>10847</v>
      </c>
      <c r="AA2288" s="894" t="s">
        <v>5220</v>
      </c>
    </row>
    <row r="2289" spans="1:27">
      <c r="A2289" s="894" t="s">
        <v>10853</v>
      </c>
      <c r="B2289" s="894" t="s">
        <v>10854</v>
      </c>
      <c r="C2289" s="894" t="s">
        <v>10383</v>
      </c>
      <c r="D2289" s="894" t="s">
        <v>10855</v>
      </c>
      <c r="E2289" s="351">
        <v>4741.38</v>
      </c>
      <c r="F2289" s="351">
        <v>3176.47</v>
      </c>
      <c r="G2289" s="351">
        <v>1564.91</v>
      </c>
      <c r="H2289" s="351">
        <v>0</v>
      </c>
      <c r="I2289" s="894" t="s">
        <v>10781</v>
      </c>
      <c r="J2289" s="894" t="s">
        <v>839</v>
      </c>
      <c r="K2289" s="894" t="s">
        <v>1091</v>
      </c>
      <c r="L2289" s="894" t="s">
        <v>874</v>
      </c>
      <c r="M2289" s="894" t="s">
        <v>6300</v>
      </c>
      <c r="N2289" s="894" t="s">
        <v>10856</v>
      </c>
      <c r="O2289" s="894" t="s">
        <v>9692</v>
      </c>
      <c r="P2289" s="894" t="s">
        <v>9693</v>
      </c>
      <c r="Q2289" s="894" t="s">
        <v>9694</v>
      </c>
      <c r="R2289" s="894" t="s">
        <v>10701</v>
      </c>
      <c r="S2289" s="894" t="s">
        <v>779</v>
      </c>
      <c r="T2289" s="894" t="s">
        <v>780</v>
      </c>
      <c r="U2289" s="894" t="s">
        <v>781</v>
      </c>
      <c r="V2289" s="894" t="s">
        <v>951</v>
      </c>
      <c r="W2289" s="894" t="s">
        <v>10781</v>
      </c>
      <c r="X2289" s="894" t="s">
        <v>10857</v>
      </c>
      <c r="AA2289" s="894" t="s">
        <v>1093</v>
      </c>
    </row>
    <row r="2290" spans="1:27">
      <c r="A2290" s="894" t="s">
        <v>10858</v>
      </c>
      <c r="B2290" s="894" t="s">
        <v>10859</v>
      </c>
      <c r="C2290" s="894" t="s">
        <v>10383</v>
      </c>
      <c r="D2290" s="894" t="s">
        <v>10855</v>
      </c>
      <c r="E2290" s="351">
        <v>4741.38</v>
      </c>
      <c r="F2290" s="351">
        <v>3176.47</v>
      </c>
      <c r="G2290" s="351">
        <v>1564.91</v>
      </c>
      <c r="H2290" s="351">
        <v>0</v>
      </c>
      <c r="I2290" s="894" t="s">
        <v>10781</v>
      </c>
      <c r="J2290" s="894" t="s">
        <v>839</v>
      </c>
      <c r="K2290" s="894" t="s">
        <v>1091</v>
      </c>
      <c r="L2290" s="894" t="s">
        <v>874</v>
      </c>
      <c r="M2290" s="894" t="s">
        <v>6300</v>
      </c>
      <c r="N2290" s="894" t="s">
        <v>10856</v>
      </c>
      <c r="O2290" s="894" t="s">
        <v>9692</v>
      </c>
      <c r="P2290" s="894" t="s">
        <v>9693</v>
      </c>
      <c r="Q2290" s="894" t="s">
        <v>9694</v>
      </c>
      <c r="R2290" s="894" t="s">
        <v>10701</v>
      </c>
      <c r="S2290" s="894" t="s">
        <v>779</v>
      </c>
      <c r="T2290" s="894" t="s">
        <v>780</v>
      </c>
      <c r="U2290" s="894" t="s">
        <v>781</v>
      </c>
      <c r="V2290" s="894" t="s">
        <v>951</v>
      </c>
      <c r="W2290" s="894" t="s">
        <v>10781</v>
      </c>
      <c r="X2290" s="894" t="s">
        <v>10857</v>
      </c>
      <c r="AA2290" s="894" t="s">
        <v>1093</v>
      </c>
    </row>
    <row r="2291" spans="1:27">
      <c r="A2291" s="894" t="s">
        <v>10860</v>
      </c>
      <c r="B2291" s="894" t="s">
        <v>10861</v>
      </c>
      <c r="C2291" s="894" t="s">
        <v>10862</v>
      </c>
      <c r="D2291" s="894" t="s">
        <v>9134</v>
      </c>
      <c r="E2291" s="351">
        <v>21238.94</v>
      </c>
      <c r="F2291" s="351">
        <v>14230.13</v>
      </c>
      <c r="G2291" s="351">
        <v>7008.81</v>
      </c>
      <c r="H2291" s="351">
        <v>0</v>
      </c>
      <c r="I2291" s="894" t="s">
        <v>10781</v>
      </c>
      <c r="J2291" s="894" t="s">
        <v>839</v>
      </c>
      <c r="K2291" s="894" t="s">
        <v>1091</v>
      </c>
      <c r="L2291" s="894" t="s">
        <v>874</v>
      </c>
      <c r="M2291" s="894" t="s">
        <v>10863</v>
      </c>
      <c r="N2291" s="894" t="s">
        <v>9199</v>
      </c>
      <c r="O2291" s="894" t="s">
        <v>10864</v>
      </c>
      <c r="P2291" s="894" t="s">
        <v>10865</v>
      </c>
      <c r="Q2291" s="894" t="s">
        <v>10866</v>
      </c>
      <c r="R2291" s="894" t="s">
        <v>10701</v>
      </c>
      <c r="S2291" s="894" t="s">
        <v>779</v>
      </c>
      <c r="T2291" s="894" t="s">
        <v>780</v>
      </c>
      <c r="U2291" s="894" t="s">
        <v>781</v>
      </c>
      <c r="V2291" s="894" t="s">
        <v>951</v>
      </c>
      <c r="W2291" s="894" t="s">
        <v>10781</v>
      </c>
      <c r="X2291" s="894" t="s">
        <v>10867</v>
      </c>
      <c r="AA2291" s="894" t="s">
        <v>1093</v>
      </c>
    </row>
    <row r="2292" spans="1:27">
      <c r="A2292" s="894" t="s">
        <v>10868</v>
      </c>
      <c r="B2292" s="894" t="s">
        <v>10869</v>
      </c>
      <c r="C2292" s="894" t="s">
        <v>10870</v>
      </c>
      <c r="D2292" s="894" t="s">
        <v>10871</v>
      </c>
      <c r="E2292" s="351">
        <v>10619.47</v>
      </c>
      <c r="F2292" s="351">
        <v>7114.73</v>
      </c>
      <c r="G2292" s="351">
        <v>3504.74</v>
      </c>
      <c r="H2292" s="351">
        <v>0</v>
      </c>
      <c r="I2292" s="894" t="s">
        <v>10781</v>
      </c>
      <c r="J2292" s="894" t="s">
        <v>839</v>
      </c>
      <c r="K2292" s="894" t="s">
        <v>1008</v>
      </c>
      <c r="L2292" s="894" t="s">
        <v>874</v>
      </c>
      <c r="M2292" s="894" t="s">
        <v>7987</v>
      </c>
      <c r="N2292" s="894" t="s">
        <v>10872</v>
      </c>
      <c r="O2292" s="894" t="s">
        <v>10873</v>
      </c>
      <c r="P2292" s="894" t="s">
        <v>10874</v>
      </c>
      <c r="Q2292" s="894" t="s">
        <v>10875</v>
      </c>
      <c r="R2292" s="894" t="s">
        <v>10701</v>
      </c>
      <c r="S2292" s="894" t="s">
        <v>779</v>
      </c>
      <c r="T2292" s="894" t="s">
        <v>780</v>
      </c>
      <c r="U2292" s="894" t="s">
        <v>781</v>
      </c>
      <c r="V2292" s="894" t="s">
        <v>951</v>
      </c>
      <c r="W2292" s="894" t="s">
        <v>10781</v>
      </c>
      <c r="X2292" s="894" t="s">
        <v>10876</v>
      </c>
      <c r="AA2292" s="894" t="s">
        <v>1012</v>
      </c>
    </row>
    <row r="2293" spans="1:27">
      <c r="A2293" s="894" t="s">
        <v>10877</v>
      </c>
      <c r="B2293" s="894" t="s">
        <v>10878</v>
      </c>
      <c r="C2293" s="894" t="s">
        <v>10870</v>
      </c>
      <c r="D2293" s="894" t="s">
        <v>10871</v>
      </c>
      <c r="E2293" s="351">
        <v>10619.47</v>
      </c>
      <c r="F2293" s="351">
        <v>7114.73</v>
      </c>
      <c r="G2293" s="351">
        <v>3504.74</v>
      </c>
      <c r="H2293" s="351">
        <v>0</v>
      </c>
      <c r="I2293" s="894" t="s">
        <v>10781</v>
      </c>
      <c r="J2293" s="894" t="s">
        <v>839</v>
      </c>
      <c r="K2293" s="894" t="s">
        <v>1008</v>
      </c>
      <c r="L2293" s="894" t="s">
        <v>874</v>
      </c>
      <c r="M2293" s="894" t="s">
        <v>7987</v>
      </c>
      <c r="N2293" s="894" t="s">
        <v>10872</v>
      </c>
      <c r="O2293" s="894" t="s">
        <v>10873</v>
      </c>
      <c r="P2293" s="894" t="s">
        <v>10874</v>
      </c>
      <c r="Q2293" s="894" t="s">
        <v>10875</v>
      </c>
      <c r="R2293" s="894" t="s">
        <v>10701</v>
      </c>
      <c r="S2293" s="894" t="s">
        <v>779</v>
      </c>
      <c r="T2293" s="894" t="s">
        <v>780</v>
      </c>
      <c r="U2293" s="894" t="s">
        <v>781</v>
      </c>
      <c r="V2293" s="894" t="s">
        <v>951</v>
      </c>
      <c r="W2293" s="894" t="s">
        <v>10781</v>
      </c>
      <c r="X2293" s="894" t="s">
        <v>10876</v>
      </c>
      <c r="AA2293" s="894" t="s">
        <v>1012</v>
      </c>
    </row>
    <row r="2294" spans="1:27">
      <c r="A2294" s="894" t="s">
        <v>10879</v>
      </c>
      <c r="B2294" s="894" t="s">
        <v>10880</v>
      </c>
      <c r="C2294" s="894" t="s">
        <v>3981</v>
      </c>
      <c r="D2294" s="894" t="s">
        <v>10881</v>
      </c>
      <c r="E2294" s="351">
        <v>8189.66</v>
      </c>
      <c r="F2294" s="351">
        <v>5487.3</v>
      </c>
      <c r="G2294" s="351">
        <v>2702.36</v>
      </c>
      <c r="H2294" s="351">
        <v>0</v>
      </c>
      <c r="I2294" s="894" t="s">
        <v>10781</v>
      </c>
      <c r="J2294" s="894" t="s">
        <v>839</v>
      </c>
      <c r="K2294" s="894" t="s">
        <v>1025</v>
      </c>
      <c r="L2294" s="894" t="s">
        <v>958</v>
      </c>
      <c r="M2294" s="894" t="s">
        <v>959</v>
      </c>
      <c r="N2294" s="894" t="s">
        <v>10882</v>
      </c>
      <c r="O2294" s="894" t="s">
        <v>9905</v>
      </c>
      <c r="P2294" s="894" t="s">
        <v>9906</v>
      </c>
      <c r="Q2294" s="894" t="s">
        <v>9907</v>
      </c>
      <c r="R2294" s="894" t="s">
        <v>10701</v>
      </c>
      <c r="S2294" s="894" t="s">
        <v>779</v>
      </c>
      <c r="T2294" s="894" t="s">
        <v>780</v>
      </c>
      <c r="U2294" s="894" t="s">
        <v>781</v>
      </c>
      <c r="V2294" s="894" t="s">
        <v>951</v>
      </c>
      <c r="W2294" s="894" t="s">
        <v>10781</v>
      </c>
      <c r="X2294" s="894" t="s">
        <v>10883</v>
      </c>
      <c r="AA2294" s="894" t="s">
        <v>1029</v>
      </c>
    </row>
    <row r="2295" spans="1:27">
      <c r="A2295" s="894" t="s">
        <v>10884</v>
      </c>
      <c r="B2295" s="894" t="s">
        <v>10885</v>
      </c>
      <c r="C2295" s="894" t="s">
        <v>10886</v>
      </c>
      <c r="D2295" s="894" t="s">
        <v>10887</v>
      </c>
      <c r="E2295" s="351">
        <v>4977.87</v>
      </c>
      <c r="F2295" s="351">
        <v>3335.26</v>
      </c>
      <c r="G2295" s="351">
        <v>1471.76</v>
      </c>
      <c r="H2295" s="351">
        <v>170.85</v>
      </c>
      <c r="I2295" s="894" t="s">
        <v>10781</v>
      </c>
      <c r="J2295" s="894" t="s">
        <v>839</v>
      </c>
      <c r="K2295" s="894" t="s">
        <v>1091</v>
      </c>
      <c r="L2295" s="894" t="s">
        <v>874</v>
      </c>
      <c r="M2295" s="894" t="s">
        <v>6300</v>
      </c>
      <c r="N2295" s="894" t="s">
        <v>10888</v>
      </c>
      <c r="O2295" s="894" t="s">
        <v>10889</v>
      </c>
      <c r="P2295" s="894" t="s">
        <v>10890</v>
      </c>
      <c r="Q2295" s="894" t="s">
        <v>10891</v>
      </c>
      <c r="R2295" s="894" t="s">
        <v>10701</v>
      </c>
      <c r="S2295" s="894" t="s">
        <v>779</v>
      </c>
      <c r="T2295" s="894" t="s">
        <v>780</v>
      </c>
      <c r="U2295" s="894" t="s">
        <v>781</v>
      </c>
      <c r="V2295" s="894" t="s">
        <v>951</v>
      </c>
      <c r="W2295" s="894" t="s">
        <v>10781</v>
      </c>
      <c r="X2295" s="894" t="s">
        <v>10892</v>
      </c>
      <c r="AA2295" s="894" t="s">
        <v>1093</v>
      </c>
    </row>
    <row r="2296" spans="1:27">
      <c r="A2296" s="894" t="s">
        <v>10893</v>
      </c>
      <c r="B2296" s="894" t="s">
        <v>10894</v>
      </c>
      <c r="C2296" s="894" t="s">
        <v>10886</v>
      </c>
      <c r="D2296" s="894" t="s">
        <v>10887</v>
      </c>
      <c r="E2296" s="351">
        <v>4977.89</v>
      </c>
      <c r="F2296" s="351">
        <v>3335.26</v>
      </c>
      <c r="G2296" s="351">
        <v>1471.76</v>
      </c>
      <c r="H2296" s="351">
        <v>170.87</v>
      </c>
      <c r="I2296" s="894" t="s">
        <v>10781</v>
      </c>
      <c r="J2296" s="894" t="s">
        <v>839</v>
      </c>
      <c r="K2296" s="894" t="s">
        <v>1091</v>
      </c>
      <c r="L2296" s="894" t="s">
        <v>874</v>
      </c>
      <c r="M2296" s="894" t="s">
        <v>6300</v>
      </c>
      <c r="N2296" s="894" t="s">
        <v>10888</v>
      </c>
      <c r="O2296" s="894" t="s">
        <v>10889</v>
      </c>
      <c r="P2296" s="894" t="s">
        <v>10890</v>
      </c>
      <c r="Q2296" s="894" t="s">
        <v>10895</v>
      </c>
      <c r="R2296" s="894" t="s">
        <v>10701</v>
      </c>
      <c r="S2296" s="894" t="s">
        <v>779</v>
      </c>
      <c r="T2296" s="894" t="s">
        <v>780</v>
      </c>
      <c r="U2296" s="894" t="s">
        <v>781</v>
      </c>
      <c r="V2296" s="894" t="s">
        <v>951</v>
      </c>
      <c r="W2296" s="894" t="s">
        <v>10781</v>
      </c>
      <c r="X2296" s="894" t="s">
        <v>10892</v>
      </c>
      <c r="AA2296" s="894" t="s">
        <v>1093</v>
      </c>
    </row>
    <row r="2297" spans="1:27">
      <c r="A2297" s="894" t="s">
        <v>10896</v>
      </c>
      <c r="B2297" s="894" t="s">
        <v>10897</v>
      </c>
      <c r="C2297" s="894" t="s">
        <v>10886</v>
      </c>
      <c r="D2297" s="894" t="s">
        <v>10887</v>
      </c>
      <c r="E2297" s="351">
        <v>4977.87</v>
      </c>
      <c r="F2297" s="351">
        <v>3335.26</v>
      </c>
      <c r="G2297" s="351">
        <v>1471.76</v>
      </c>
      <c r="H2297" s="351">
        <v>170.85</v>
      </c>
      <c r="I2297" s="894" t="s">
        <v>10781</v>
      </c>
      <c r="J2297" s="894" t="s">
        <v>839</v>
      </c>
      <c r="K2297" s="894" t="s">
        <v>1091</v>
      </c>
      <c r="L2297" s="894" t="s">
        <v>874</v>
      </c>
      <c r="M2297" s="894" t="s">
        <v>6300</v>
      </c>
      <c r="N2297" s="894" t="s">
        <v>10888</v>
      </c>
      <c r="O2297" s="894" t="s">
        <v>10889</v>
      </c>
      <c r="P2297" s="894" t="s">
        <v>10890</v>
      </c>
      <c r="Q2297" s="894" t="s">
        <v>10891</v>
      </c>
      <c r="R2297" s="894" t="s">
        <v>10701</v>
      </c>
      <c r="S2297" s="894" t="s">
        <v>779</v>
      </c>
      <c r="T2297" s="894" t="s">
        <v>780</v>
      </c>
      <c r="U2297" s="894" t="s">
        <v>781</v>
      </c>
      <c r="V2297" s="894" t="s">
        <v>951</v>
      </c>
      <c r="W2297" s="894" t="s">
        <v>10781</v>
      </c>
      <c r="X2297" s="894" t="s">
        <v>10892</v>
      </c>
      <c r="AA2297" s="894" t="s">
        <v>1093</v>
      </c>
    </row>
    <row r="2298" spans="1:27">
      <c r="A2298" s="894" t="s">
        <v>10898</v>
      </c>
      <c r="B2298" s="894" t="s">
        <v>10899</v>
      </c>
      <c r="C2298" s="894" t="s">
        <v>10886</v>
      </c>
      <c r="D2298" s="894" t="s">
        <v>10887</v>
      </c>
      <c r="E2298" s="351">
        <v>4977.87</v>
      </c>
      <c r="F2298" s="351">
        <v>3335.26</v>
      </c>
      <c r="G2298" s="351">
        <v>1471.76</v>
      </c>
      <c r="H2298" s="351">
        <v>170.85</v>
      </c>
      <c r="I2298" s="894" t="s">
        <v>10781</v>
      </c>
      <c r="J2298" s="894" t="s">
        <v>839</v>
      </c>
      <c r="K2298" s="894" t="s">
        <v>1091</v>
      </c>
      <c r="L2298" s="894" t="s">
        <v>874</v>
      </c>
      <c r="M2298" s="894" t="s">
        <v>6300</v>
      </c>
      <c r="N2298" s="894" t="s">
        <v>10888</v>
      </c>
      <c r="O2298" s="894" t="s">
        <v>10889</v>
      </c>
      <c r="P2298" s="894" t="s">
        <v>10890</v>
      </c>
      <c r="Q2298" s="894" t="s">
        <v>10891</v>
      </c>
      <c r="R2298" s="894" t="s">
        <v>10701</v>
      </c>
      <c r="S2298" s="894" t="s">
        <v>779</v>
      </c>
      <c r="T2298" s="894" t="s">
        <v>780</v>
      </c>
      <c r="U2298" s="894" t="s">
        <v>781</v>
      </c>
      <c r="V2298" s="894" t="s">
        <v>951</v>
      </c>
      <c r="W2298" s="894" t="s">
        <v>10781</v>
      </c>
      <c r="X2298" s="894" t="s">
        <v>10892</v>
      </c>
      <c r="AA2298" s="894" t="s">
        <v>1093</v>
      </c>
    </row>
    <row r="2299" spans="1:27">
      <c r="A2299" s="894" t="s">
        <v>10900</v>
      </c>
      <c r="B2299" s="894" t="s">
        <v>10901</v>
      </c>
      <c r="C2299" s="894" t="s">
        <v>10886</v>
      </c>
      <c r="D2299" s="894" t="s">
        <v>10902</v>
      </c>
      <c r="E2299" s="351">
        <v>41150.44</v>
      </c>
      <c r="F2299" s="351">
        <v>23867</v>
      </c>
      <c r="G2299" s="351">
        <v>1350</v>
      </c>
      <c r="H2299" s="351">
        <v>15933.44</v>
      </c>
      <c r="I2299" s="894" t="s">
        <v>10903</v>
      </c>
      <c r="J2299" s="894" t="s">
        <v>839</v>
      </c>
      <c r="K2299" s="894" t="s">
        <v>901</v>
      </c>
      <c r="L2299" s="894" t="s">
        <v>874</v>
      </c>
      <c r="M2299" s="894" t="s">
        <v>10904</v>
      </c>
      <c r="N2299" s="894" t="s">
        <v>10905</v>
      </c>
      <c r="O2299" s="894" t="s">
        <v>777</v>
      </c>
      <c r="P2299" s="894" t="s">
        <v>10906</v>
      </c>
      <c r="Q2299" s="894" t="s">
        <v>10907</v>
      </c>
      <c r="R2299" s="894" t="s">
        <v>10908</v>
      </c>
      <c r="S2299" s="894" t="s">
        <v>779</v>
      </c>
      <c r="T2299" s="894" t="s">
        <v>780</v>
      </c>
      <c r="U2299" s="894" t="s">
        <v>781</v>
      </c>
      <c r="V2299" s="894" t="s">
        <v>951</v>
      </c>
      <c r="W2299" s="894" t="s">
        <v>10903</v>
      </c>
      <c r="X2299" s="894" t="s">
        <v>10909</v>
      </c>
      <c r="AA2299" s="894" t="s">
        <v>904</v>
      </c>
    </row>
    <row r="2300" spans="1:27">
      <c r="A2300" s="894" t="s">
        <v>10910</v>
      </c>
      <c r="B2300" s="894" t="s">
        <v>10911</v>
      </c>
      <c r="C2300" s="894" t="s">
        <v>10912</v>
      </c>
      <c r="D2300" s="894" t="s">
        <v>10913</v>
      </c>
      <c r="E2300" s="351">
        <v>29203.54</v>
      </c>
      <c r="F2300" s="351">
        <v>19274.64</v>
      </c>
      <c r="G2300" s="351">
        <v>9928.9</v>
      </c>
      <c r="H2300" s="351">
        <v>0</v>
      </c>
      <c r="I2300" s="894" t="s">
        <v>10914</v>
      </c>
      <c r="J2300" s="894" t="s">
        <v>839</v>
      </c>
      <c r="K2300" s="894" t="s">
        <v>1091</v>
      </c>
      <c r="L2300" s="894" t="s">
        <v>874</v>
      </c>
      <c r="M2300" s="894" t="s">
        <v>874</v>
      </c>
      <c r="N2300" s="894" t="s">
        <v>10915</v>
      </c>
      <c r="O2300" s="894" t="s">
        <v>10916</v>
      </c>
      <c r="P2300" s="894" t="s">
        <v>10917</v>
      </c>
      <c r="Q2300" s="894" t="s">
        <v>10918</v>
      </c>
      <c r="R2300" s="894" t="s">
        <v>10908</v>
      </c>
      <c r="S2300" s="894" t="s">
        <v>779</v>
      </c>
      <c r="T2300" s="894" t="s">
        <v>780</v>
      </c>
      <c r="U2300" s="894" t="s">
        <v>781</v>
      </c>
      <c r="V2300" s="894" t="s">
        <v>951</v>
      </c>
      <c r="W2300" s="894" t="s">
        <v>10914</v>
      </c>
      <c r="X2300" s="894" t="s">
        <v>10919</v>
      </c>
      <c r="AA2300" s="894" t="s">
        <v>1093</v>
      </c>
    </row>
    <row r="2301" spans="1:27">
      <c r="A2301" s="894" t="s">
        <v>10920</v>
      </c>
      <c r="B2301" s="894" t="s">
        <v>10921</v>
      </c>
      <c r="C2301" s="894" t="s">
        <v>10922</v>
      </c>
      <c r="D2301" s="894" t="s">
        <v>10923</v>
      </c>
      <c r="E2301" s="351">
        <v>8620.69</v>
      </c>
      <c r="F2301" s="351">
        <v>5689.86</v>
      </c>
      <c r="G2301" s="351">
        <v>2930.83</v>
      </c>
      <c r="H2301" s="351">
        <v>0</v>
      </c>
      <c r="I2301" s="894" t="s">
        <v>10914</v>
      </c>
      <c r="J2301" s="894" t="s">
        <v>839</v>
      </c>
      <c r="K2301" s="894" t="s">
        <v>1091</v>
      </c>
      <c r="L2301" s="894" t="s">
        <v>874</v>
      </c>
      <c r="M2301" s="894" t="s">
        <v>10415</v>
      </c>
      <c r="N2301" s="894" t="s">
        <v>8394</v>
      </c>
      <c r="O2301" s="894" t="s">
        <v>9342</v>
      </c>
      <c r="P2301" s="894" t="s">
        <v>9343</v>
      </c>
      <c r="Q2301" s="894" t="s">
        <v>9344</v>
      </c>
      <c r="R2301" s="894" t="s">
        <v>10908</v>
      </c>
      <c r="S2301" s="894" t="s">
        <v>779</v>
      </c>
      <c r="T2301" s="894" t="s">
        <v>780</v>
      </c>
      <c r="U2301" s="894" t="s">
        <v>781</v>
      </c>
      <c r="V2301" s="894" t="s">
        <v>951</v>
      </c>
      <c r="W2301" s="894" t="s">
        <v>10914</v>
      </c>
      <c r="X2301" s="894" t="s">
        <v>10924</v>
      </c>
      <c r="AA2301" s="894" t="s">
        <v>1093</v>
      </c>
    </row>
    <row r="2302" spans="1:27">
      <c r="A2302" s="894" t="s">
        <v>10925</v>
      </c>
      <c r="B2302" s="894" t="s">
        <v>10926</v>
      </c>
      <c r="C2302" s="894" t="s">
        <v>6583</v>
      </c>
      <c r="D2302" s="894" t="s">
        <v>6584</v>
      </c>
      <c r="E2302" s="351">
        <v>213892.27</v>
      </c>
      <c r="F2302" s="351">
        <v>124814.8</v>
      </c>
      <c r="G2302" s="351">
        <v>89077.47</v>
      </c>
      <c r="H2302" s="351">
        <v>0</v>
      </c>
      <c r="I2302" s="894" t="s">
        <v>10914</v>
      </c>
      <c r="J2302" s="894" t="s">
        <v>839</v>
      </c>
      <c r="K2302" s="894" t="s">
        <v>8426</v>
      </c>
      <c r="L2302" s="894" t="s">
        <v>8711</v>
      </c>
      <c r="M2302" s="894" t="s">
        <v>10927</v>
      </c>
      <c r="N2302" s="894" t="s">
        <v>10928</v>
      </c>
      <c r="O2302" s="894" t="s">
        <v>10929</v>
      </c>
      <c r="P2302" s="894" t="s">
        <v>10930</v>
      </c>
      <c r="Q2302" s="894" t="s">
        <v>10931</v>
      </c>
      <c r="R2302" s="894" t="s">
        <v>10908</v>
      </c>
      <c r="S2302" s="894" t="s">
        <v>779</v>
      </c>
      <c r="T2302" s="894" t="s">
        <v>780</v>
      </c>
      <c r="U2302" s="894" t="s">
        <v>781</v>
      </c>
      <c r="V2302" s="894" t="s">
        <v>951</v>
      </c>
      <c r="W2302" s="894" t="s">
        <v>10914</v>
      </c>
      <c r="X2302" s="894" t="s">
        <v>10932</v>
      </c>
      <c r="AA2302" s="894" t="s">
        <v>8433</v>
      </c>
    </row>
    <row r="2303" hidden="1" spans="1:27">
      <c r="A2303" s="894" t="s">
        <v>10933</v>
      </c>
      <c r="B2303" s="894" t="s">
        <v>10934</v>
      </c>
      <c r="C2303" s="894" t="s">
        <v>10935</v>
      </c>
      <c r="D2303" s="894" t="s">
        <v>10936</v>
      </c>
      <c r="E2303" s="351">
        <v>3034.48</v>
      </c>
      <c r="F2303" s="351">
        <v>2913.1</v>
      </c>
      <c r="G2303" s="351">
        <v>102.8</v>
      </c>
      <c r="H2303" s="351">
        <v>18.58</v>
      </c>
      <c r="I2303" s="894" t="s">
        <v>10937</v>
      </c>
      <c r="J2303" s="894" t="s">
        <v>773</v>
      </c>
      <c r="K2303" s="894" t="s">
        <v>631</v>
      </c>
      <c r="L2303" s="894" t="s">
        <v>2012</v>
      </c>
      <c r="M2303" s="894" t="s">
        <v>5485</v>
      </c>
      <c r="N2303" s="894" t="s">
        <v>9207</v>
      </c>
      <c r="O2303" s="894" t="s">
        <v>777</v>
      </c>
      <c r="P2303" s="894" t="s">
        <v>10938</v>
      </c>
      <c r="Q2303" s="894" t="s">
        <v>10663</v>
      </c>
      <c r="R2303" s="894" t="s">
        <v>773</v>
      </c>
      <c r="S2303" s="894" t="s">
        <v>779</v>
      </c>
      <c r="T2303" s="894" t="s">
        <v>780</v>
      </c>
      <c r="U2303" s="894" t="s">
        <v>781</v>
      </c>
      <c r="V2303" s="894" t="s">
        <v>951</v>
      </c>
      <c r="W2303" s="894" t="s">
        <v>10937</v>
      </c>
      <c r="X2303" s="894" t="s">
        <v>10939</v>
      </c>
      <c r="AA2303" s="894" t="s">
        <v>967</v>
      </c>
    </row>
    <row r="2304" hidden="1" spans="1:27">
      <c r="A2304" s="894" t="s">
        <v>10940</v>
      </c>
      <c r="B2304" s="894" t="s">
        <v>10941</v>
      </c>
      <c r="C2304" s="894" t="s">
        <v>654</v>
      </c>
      <c r="D2304" s="894" t="s">
        <v>10942</v>
      </c>
      <c r="E2304" s="351">
        <v>4379.31</v>
      </c>
      <c r="F2304" s="351">
        <v>4204.14</v>
      </c>
      <c r="G2304" s="351">
        <v>59.92</v>
      </c>
      <c r="H2304" s="351">
        <v>115.25</v>
      </c>
      <c r="I2304" s="894" t="s">
        <v>10937</v>
      </c>
      <c r="J2304" s="894" t="s">
        <v>773</v>
      </c>
      <c r="K2304" s="894" t="s">
        <v>631</v>
      </c>
      <c r="L2304" s="894" t="s">
        <v>9405</v>
      </c>
      <c r="M2304" s="894" t="s">
        <v>10943</v>
      </c>
      <c r="N2304" s="894" t="s">
        <v>10715</v>
      </c>
      <c r="O2304" s="894" t="s">
        <v>777</v>
      </c>
      <c r="P2304" s="894" t="s">
        <v>10944</v>
      </c>
      <c r="Q2304" s="894" t="s">
        <v>9406</v>
      </c>
      <c r="R2304" s="894" t="s">
        <v>773</v>
      </c>
      <c r="S2304" s="894" t="s">
        <v>779</v>
      </c>
      <c r="T2304" s="894" t="s">
        <v>780</v>
      </c>
      <c r="U2304" s="894" t="s">
        <v>781</v>
      </c>
      <c r="V2304" s="894" t="s">
        <v>951</v>
      </c>
      <c r="W2304" s="894" t="s">
        <v>10937</v>
      </c>
      <c r="X2304" s="894" t="s">
        <v>10939</v>
      </c>
      <c r="AA2304" s="894" t="s">
        <v>967</v>
      </c>
    </row>
    <row r="2305" spans="1:27">
      <c r="A2305" s="894" t="s">
        <v>10945</v>
      </c>
      <c r="B2305" s="894" t="s">
        <v>10946</v>
      </c>
      <c r="C2305" s="894" t="s">
        <v>4349</v>
      </c>
      <c r="D2305" s="894" t="s">
        <v>10947</v>
      </c>
      <c r="E2305" s="351">
        <v>53805.31</v>
      </c>
      <c r="F2305" s="351">
        <v>35511.3</v>
      </c>
      <c r="G2305" s="351">
        <v>18294.01</v>
      </c>
      <c r="H2305" s="351">
        <v>0</v>
      </c>
      <c r="I2305" s="894" t="s">
        <v>10937</v>
      </c>
      <c r="J2305" s="894" t="s">
        <v>839</v>
      </c>
      <c r="K2305" s="894" t="s">
        <v>1008</v>
      </c>
      <c r="L2305" s="894" t="s">
        <v>874</v>
      </c>
      <c r="M2305" s="894" t="s">
        <v>7987</v>
      </c>
      <c r="N2305" s="894" t="s">
        <v>10948</v>
      </c>
      <c r="O2305" s="894" t="s">
        <v>10949</v>
      </c>
      <c r="P2305" s="894" t="s">
        <v>10950</v>
      </c>
      <c r="Q2305" s="894" t="s">
        <v>10951</v>
      </c>
      <c r="R2305" s="894" t="s">
        <v>10908</v>
      </c>
      <c r="S2305" s="894" t="s">
        <v>779</v>
      </c>
      <c r="T2305" s="894" t="s">
        <v>780</v>
      </c>
      <c r="U2305" s="894" t="s">
        <v>781</v>
      </c>
      <c r="V2305" s="894" t="s">
        <v>951</v>
      </c>
      <c r="W2305" s="894" t="s">
        <v>10937</v>
      </c>
      <c r="X2305" s="894" t="s">
        <v>10952</v>
      </c>
      <c r="AA2305" s="894" t="s">
        <v>1012</v>
      </c>
    </row>
    <row r="2306" spans="1:27">
      <c r="A2306" s="894" t="s">
        <v>10953</v>
      </c>
      <c r="B2306" s="894" t="s">
        <v>10954</v>
      </c>
      <c r="C2306" s="894" t="s">
        <v>6391</v>
      </c>
      <c r="D2306" s="894" t="s">
        <v>10842</v>
      </c>
      <c r="E2306" s="351">
        <v>23628.32</v>
      </c>
      <c r="F2306" s="351">
        <v>15594.48</v>
      </c>
      <c r="G2306" s="351">
        <v>8033.84</v>
      </c>
      <c r="H2306" s="351">
        <v>0</v>
      </c>
      <c r="I2306" s="894" t="s">
        <v>10937</v>
      </c>
      <c r="J2306" s="894" t="s">
        <v>839</v>
      </c>
      <c r="K2306" s="894" t="s">
        <v>1025</v>
      </c>
      <c r="L2306" s="894" t="s">
        <v>958</v>
      </c>
      <c r="M2306" s="894" t="s">
        <v>959</v>
      </c>
      <c r="N2306" s="894" t="s">
        <v>10955</v>
      </c>
      <c r="O2306" s="894" t="s">
        <v>10844</v>
      </c>
      <c r="P2306" s="894" t="s">
        <v>10845</v>
      </c>
      <c r="Q2306" s="894" t="s">
        <v>10846</v>
      </c>
      <c r="R2306" s="894" t="s">
        <v>10908</v>
      </c>
      <c r="S2306" s="894" t="s">
        <v>779</v>
      </c>
      <c r="T2306" s="894" t="s">
        <v>780</v>
      </c>
      <c r="U2306" s="894" t="s">
        <v>781</v>
      </c>
      <c r="V2306" s="894" t="s">
        <v>951</v>
      </c>
      <c r="W2306" s="894" t="s">
        <v>10937</v>
      </c>
      <c r="X2306" s="894" t="s">
        <v>10956</v>
      </c>
      <c r="AA2306" s="894" t="s">
        <v>1029</v>
      </c>
    </row>
    <row r="2307" spans="1:27">
      <c r="A2307" s="894" t="s">
        <v>10957</v>
      </c>
      <c r="B2307" s="894" t="s">
        <v>10958</v>
      </c>
      <c r="C2307" s="894" t="s">
        <v>6024</v>
      </c>
      <c r="D2307" s="894" t="s">
        <v>10959</v>
      </c>
      <c r="E2307" s="351">
        <v>9380.53</v>
      </c>
      <c r="F2307" s="351">
        <v>6191.46</v>
      </c>
      <c r="G2307" s="351">
        <v>3189.07</v>
      </c>
      <c r="H2307" s="351">
        <v>0</v>
      </c>
      <c r="I2307" s="894" t="s">
        <v>10937</v>
      </c>
      <c r="J2307" s="894" t="s">
        <v>839</v>
      </c>
      <c r="K2307" s="894" t="s">
        <v>1091</v>
      </c>
      <c r="L2307" s="894" t="s">
        <v>874</v>
      </c>
      <c r="M2307" s="894" t="s">
        <v>10960</v>
      </c>
      <c r="N2307" s="894" t="s">
        <v>8963</v>
      </c>
      <c r="O2307" s="894" t="s">
        <v>10961</v>
      </c>
      <c r="P2307" s="894" t="s">
        <v>10962</v>
      </c>
      <c r="Q2307" s="894" t="s">
        <v>10963</v>
      </c>
      <c r="R2307" s="894" t="s">
        <v>10908</v>
      </c>
      <c r="S2307" s="894" t="s">
        <v>779</v>
      </c>
      <c r="T2307" s="894" t="s">
        <v>780</v>
      </c>
      <c r="U2307" s="894" t="s">
        <v>781</v>
      </c>
      <c r="V2307" s="894" t="s">
        <v>951</v>
      </c>
      <c r="W2307" s="894" t="s">
        <v>10937</v>
      </c>
      <c r="X2307" s="894" t="s">
        <v>10964</v>
      </c>
      <c r="AA2307" s="894" t="s">
        <v>1093</v>
      </c>
    </row>
    <row r="2308" spans="1:27">
      <c r="A2308" s="894" t="s">
        <v>10965</v>
      </c>
      <c r="B2308" s="894" t="s">
        <v>10966</v>
      </c>
      <c r="C2308" s="894" t="s">
        <v>10967</v>
      </c>
      <c r="D2308" s="894" t="s">
        <v>956</v>
      </c>
      <c r="E2308" s="351">
        <v>39823</v>
      </c>
      <c r="F2308" s="351">
        <v>26230.08</v>
      </c>
      <c r="G2308" s="351">
        <v>13592.92</v>
      </c>
      <c r="H2308" s="351">
        <v>0</v>
      </c>
      <c r="I2308" s="894" t="s">
        <v>10937</v>
      </c>
      <c r="J2308" s="894" t="s">
        <v>839</v>
      </c>
      <c r="K2308" s="894" t="s">
        <v>4926</v>
      </c>
      <c r="L2308" s="894" t="s">
        <v>958</v>
      </c>
      <c r="M2308" s="894" t="s">
        <v>5398</v>
      </c>
      <c r="N2308" s="894" t="s">
        <v>5001</v>
      </c>
      <c r="O2308" s="894" t="s">
        <v>10968</v>
      </c>
      <c r="P2308" s="894" t="s">
        <v>10969</v>
      </c>
      <c r="Q2308" s="894" t="s">
        <v>10970</v>
      </c>
      <c r="R2308" s="894" t="s">
        <v>10908</v>
      </c>
      <c r="S2308" s="894" t="s">
        <v>779</v>
      </c>
      <c r="T2308" s="894" t="s">
        <v>780</v>
      </c>
      <c r="U2308" s="894" t="s">
        <v>781</v>
      </c>
      <c r="V2308" s="894" t="s">
        <v>951</v>
      </c>
      <c r="W2308" s="894" t="s">
        <v>10937</v>
      </c>
      <c r="X2308" s="894" t="s">
        <v>10971</v>
      </c>
      <c r="AA2308" s="894" t="s">
        <v>4930</v>
      </c>
    </row>
    <row r="2309" spans="1:27">
      <c r="A2309" s="894" t="s">
        <v>10972</v>
      </c>
      <c r="B2309" s="894" t="s">
        <v>10973</v>
      </c>
      <c r="C2309" s="894" t="s">
        <v>10967</v>
      </c>
      <c r="D2309" s="894" t="s">
        <v>956</v>
      </c>
      <c r="E2309" s="351">
        <v>39822.93</v>
      </c>
      <c r="F2309" s="351">
        <v>26230.08</v>
      </c>
      <c r="G2309" s="351">
        <v>13592.85</v>
      </c>
      <c r="H2309" s="351">
        <v>0</v>
      </c>
      <c r="I2309" s="894" t="s">
        <v>10937</v>
      </c>
      <c r="J2309" s="894" t="s">
        <v>839</v>
      </c>
      <c r="K2309" s="894" t="s">
        <v>4926</v>
      </c>
      <c r="L2309" s="894" t="s">
        <v>958</v>
      </c>
      <c r="M2309" s="894" t="s">
        <v>5398</v>
      </c>
      <c r="N2309" s="894" t="s">
        <v>5001</v>
      </c>
      <c r="O2309" s="894" t="s">
        <v>10968</v>
      </c>
      <c r="P2309" s="894" t="s">
        <v>10969</v>
      </c>
      <c r="Q2309" s="894" t="s">
        <v>10970</v>
      </c>
      <c r="R2309" s="894" t="s">
        <v>10908</v>
      </c>
      <c r="S2309" s="894" t="s">
        <v>779</v>
      </c>
      <c r="T2309" s="894" t="s">
        <v>780</v>
      </c>
      <c r="U2309" s="894" t="s">
        <v>781</v>
      </c>
      <c r="V2309" s="894" t="s">
        <v>951</v>
      </c>
      <c r="W2309" s="894" t="s">
        <v>10937</v>
      </c>
      <c r="X2309" s="894" t="s">
        <v>10971</v>
      </c>
      <c r="AA2309" s="894" t="s">
        <v>4930</v>
      </c>
    </row>
    <row r="2310" spans="1:27">
      <c r="A2310" s="894" t="s">
        <v>10974</v>
      </c>
      <c r="B2310" s="894" t="s">
        <v>10975</v>
      </c>
      <c r="C2310" s="894" t="s">
        <v>10967</v>
      </c>
      <c r="D2310" s="894" t="s">
        <v>956</v>
      </c>
      <c r="E2310" s="351">
        <v>39823</v>
      </c>
      <c r="F2310" s="351">
        <v>26230.08</v>
      </c>
      <c r="G2310" s="351">
        <v>13592.92</v>
      </c>
      <c r="H2310" s="351">
        <v>0</v>
      </c>
      <c r="I2310" s="894" t="s">
        <v>10937</v>
      </c>
      <c r="J2310" s="894" t="s">
        <v>839</v>
      </c>
      <c r="K2310" s="894" t="s">
        <v>4926</v>
      </c>
      <c r="L2310" s="894" t="s">
        <v>958</v>
      </c>
      <c r="M2310" s="894" t="s">
        <v>5398</v>
      </c>
      <c r="N2310" s="894" t="s">
        <v>5001</v>
      </c>
      <c r="O2310" s="894" t="s">
        <v>10968</v>
      </c>
      <c r="P2310" s="894" t="s">
        <v>10969</v>
      </c>
      <c r="Q2310" s="894" t="s">
        <v>10970</v>
      </c>
      <c r="R2310" s="894" t="s">
        <v>10908</v>
      </c>
      <c r="S2310" s="894" t="s">
        <v>779</v>
      </c>
      <c r="T2310" s="894" t="s">
        <v>780</v>
      </c>
      <c r="U2310" s="894" t="s">
        <v>781</v>
      </c>
      <c r="V2310" s="894" t="s">
        <v>951</v>
      </c>
      <c r="W2310" s="894" t="s">
        <v>10937</v>
      </c>
      <c r="X2310" s="894" t="s">
        <v>10971</v>
      </c>
      <c r="AA2310" s="894" t="s">
        <v>4930</v>
      </c>
    </row>
    <row r="2311" spans="1:27">
      <c r="A2311" s="894" t="s">
        <v>10976</v>
      </c>
      <c r="B2311" s="894" t="s">
        <v>10977</v>
      </c>
      <c r="C2311" s="894" t="s">
        <v>8952</v>
      </c>
      <c r="D2311" s="894" t="s">
        <v>10978</v>
      </c>
      <c r="E2311" s="351">
        <v>2654.87</v>
      </c>
      <c r="F2311" s="351">
        <v>1752.3</v>
      </c>
      <c r="G2311" s="351">
        <v>902.57</v>
      </c>
      <c r="H2311" s="351">
        <v>0</v>
      </c>
      <c r="I2311" s="894" t="s">
        <v>10937</v>
      </c>
      <c r="J2311" s="894" t="s">
        <v>839</v>
      </c>
      <c r="K2311" s="894" t="s">
        <v>4946</v>
      </c>
      <c r="L2311" s="894" t="s">
        <v>958</v>
      </c>
      <c r="M2311" s="894" t="s">
        <v>5382</v>
      </c>
      <c r="N2311" s="894" t="s">
        <v>10979</v>
      </c>
      <c r="O2311" s="894" t="s">
        <v>10980</v>
      </c>
      <c r="P2311" s="894" t="s">
        <v>10981</v>
      </c>
      <c r="Q2311" s="894" t="s">
        <v>10873</v>
      </c>
      <c r="R2311" s="894" t="s">
        <v>10908</v>
      </c>
      <c r="S2311" s="894" t="s">
        <v>779</v>
      </c>
      <c r="T2311" s="894" t="s">
        <v>780</v>
      </c>
      <c r="U2311" s="894" t="s">
        <v>781</v>
      </c>
      <c r="V2311" s="894" t="s">
        <v>951</v>
      </c>
      <c r="W2311" s="894" t="s">
        <v>10937</v>
      </c>
      <c r="X2311" s="894" t="s">
        <v>8374</v>
      </c>
      <c r="AA2311" s="894" t="s">
        <v>4948</v>
      </c>
    </row>
    <row r="2312" spans="1:27">
      <c r="A2312" s="894" t="s">
        <v>10982</v>
      </c>
      <c r="B2312" s="894" t="s">
        <v>10983</v>
      </c>
      <c r="C2312" s="894" t="s">
        <v>10922</v>
      </c>
      <c r="D2312" s="894" t="s">
        <v>10923</v>
      </c>
      <c r="E2312" s="351">
        <v>8584.07</v>
      </c>
      <c r="F2312" s="351">
        <v>5665.44</v>
      </c>
      <c r="G2312" s="351">
        <v>2918.63</v>
      </c>
      <c r="H2312" s="351">
        <v>0</v>
      </c>
      <c r="I2312" s="894" t="s">
        <v>10937</v>
      </c>
      <c r="J2312" s="894" t="s">
        <v>839</v>
      </c>
      <c r="K2312" s="894" t="s">
        <v>1091</v>
      </c>
      <c r="L2312" s="894" t="s">
        <v>874</v>
      </c>
      <c r="M2312" s="894" t="s">
        <v>10415</v>
      </c>
      <c r="N2312" s="894" t="s">
        <v>8394</v>
      </c>
      <c r="O2312" s="894" t="s">
        <v>10984</v>
      </c>
      <c r="P2312" s="894" t="s">
        <v>10985</v>
      </c>
      <c r="Q2312" s="894" t="s">
        <v>10986</v>
      </c>
      <c r="R2312" s="894" t="s">
        <v>10908</v>
      </c>
      <c r="S2312" s="894" t="s">
        <v>779</v>
      </c>
      <c r="T2312" s="894" t="s">
        <v>780</v>
      </c>
      <c r="U2312" s="894" t="s">
        <v>781</v>
      </c>
      <c r="V2312" s="894" t="s">
        <v>951</v>
      </c>
      <c r="W2312" s="894" t="s">
        <v>10937</v>
      </c>
      <c r="X2312" s="894" t="s">
        <v>10987</v>
      </c>
      <c r="AA2312" s="894" t="s">
        <v>1093</v>
      </c>
    </row>
    <row r="2313" spans="1:27">
      <c r="A2313" s="894" t="s">
        <v>10988</v>
      </c>
      <c r="B2313" s="894" t="s">
        <v>10989</v>
      </c>
      <c r="C2313" s="894" t="s">
        <v>1005</v>
      </c>
      <c r="D2313" s="894" t="s">
        <v>1006</v>
      </c>
      <c r="E2313" s="351">
        <v>2876.11</v>
      </c>
      <c r="F2313" s="351">
        <v>1898.16</v>
      </c>
      <c r="G2313" s="351">
        <v>977.95</v>
      </c>
      <c r="H2313" s="351">
        <v>0</v>
      </c>
      <c r="I2313" s="894" t="s">
        <v>10937</v>
      </c>
      <c r="J2313" s="894" t="s">
        <v>839</v>
      </c>
      <c r="K2313" s="894" t="s">
        <v>1091</v>
      </c>
      <c r="L2313" s="894" t="s">
        <v>874</v>
      </c>
      <c r="M2313" s="894" t="s">
        <v>10415</v>
      </c>
      <c r="N2313" s="894" t="s">
        <v>8394</v>
      </c>
      <c r="O2313" s="894" t="s">
        <v>10990</v>
      </c>
      <c r="P2313" s="894" t="s">
        <v>10991</v>
      </c>
      <c r="Q2313" s="894" t="s">
        <v>10992</v>
      </c>
      <c r="R2313" s="894" t="s">
        <v>10908</v>
      </c>
      <c r="S2313" s="894" t="s">
        <v>779</v>
      </c>
      <c r="T2313" s="894" t="s">
        <v>780</v>
      </c>
      <c r="U2313" s="894" t="s">
        <v>781</v>
      </c>
      <c r="V2313" s="894" t="s">
        <v>951</v>
      </c>
      <c r="W2313" s="894" t="s">
        <v>10937</v>
      </c>
      <c r="X2313" s="894" t="s">
        <v>10987</v>
      </c>
      <c r="AA2313" s="894" t="s">
        <v>1093</v>
      </c>
    </row>
    <row r="2314" spans="1:27">
      <c r="A2314" s="894" t="s">
        <v>10993</v>
      </c>
      <c r="B2314" s="894" t="s">
        <v>10994</v>
      </c>
      <c r="C2314" s="894" t="s">
        <v>1005</v>
      </c>
      <c r="D2314" s="894" t="s">
        <v>1006</v>
      </c>
      <c r="E2314" s="351">
        <v>2876.1</v>
      </c>
      <c r="F2314" s="351">
        <v>1898.16</v>
      </c>
      <c r="G2314" s="351">
        <v>977.94</v>
      </c>
      <c r="H2314" s="351">
        <v>0</v>
      </c>
      <c r="I2314" s="894" t="s">
        <v>10937</v>
      </c>
      <c r="J2314" s="894" t="s">
        <v>839</v>
      </c>
      <c r="K2314" s="894" t="s">
        <v>1091</v>
      </c>
      <c r="L2314" s="894" t="s">
        <v>874</v>
      </c>
      <c r="M2314" s="894" t="s">
        <v>10415</v>
      </c>
      <c r="N2314" s="894" t="s">
        <v>8394</v>
      </c>
      <c r="O2314" s="894" t="s">
        <v>10990</v>
      </c>
      <c r="P2314" s="894" t="s">
        <v>10991</v>
      </c>
      <c r="Q2314" s="894" t="s">
        <v>10992</v>
      </c>
      <c r="R2314" s="894" t="s">
        <v>10908</v>
      </c>
      <c r="S2314" s="894" t="s">
        <v>779</v>
      </c>
      <c r="T2314" s="894" t="s">
        <v>780</v>
      </c>
      <c r="U2314" s="894" t="s">
        <v>781</v>
      </c>
      <c r="V2314" s="894" t="s">
        <v>951</v>
      </c>
      <c r="W2314" s="894" t="s">
        <v>10937</v>
      </c>
      <c r="X2314" s="894" t="s">
        <v>10987</v>
      </c>
      <c r="AA2314" s="894" t="s">
        <v>1093</v>
      </c>
    </row>
    <row r="2315" spans="1:27">
      <c r="A2315" s="894" t="s">
        <v>10995</v>
      </c>
      <c r="B2315" s="894" t="s">
        <v>10996</v>
      </c>
      <c r="C2315" s="894" t="s">
        <v>3981</v>
      </c>
      <c r="D2315" s="894" t="s">
        <v>10997</v>
      </c>
      <c r="E2315" s="351">
        <v>3716.81</v>
      </c>
      <c r="F2315" s="351">
        <v>2453.22</v>
      </c>
      <c r="G2315" s="351">
        <v>1263.59</v>
      </c>
      <c r="H2315" s="351">
        <v>0</v>
      </c>
      <c r="I2315" s="894" t="s">
        <v>10937</v>
      </c>
      <c r="J2315" s="894" t="s">
        <v>839</v>
      </c>
      <c r="K2315" s="894" t="s">
        <v>1025</v>
      </c>
      <c r="L2315" s="894" t="s">
        <v>958</v>
      </c>
      <c r="M2315" s="894" t="s">
        <v>958</v>
      </c>
      <c r="N2315" s="894" t="s">
        <v>10343</v>
      </c>
      <c r="O2315" s="894" t="s">
        <v>10998</v>
      </c>
      <c r="P2315" s="894" t="s">
        <v>10999</v>
      </c>
      <c r="Q2315" s="894" t="s">
        <v>11000</v>
      </c>
      <c r="R2315" s="894" t="s">
        <v>10908</v>
      </c>
      <c r="S2315" s="894" t="s">
        <v>779</v>
      </c>
      <c r="T2315" s="894" t="s">
        <v>780</v>
      </c>
      <c r="U2315" s="894" t="s">
        <v>781</v>
      </c>
      <c r="V2315" s="894" t="s">
        <v>951</v>
      </c>
      <c r="W2315" s="894" t="s">
        <v>10937</v>
      </c>
      <c r="X2315" s="894" t="s">
        <v>11001</v>
      </c>
      <c r="AA2315" s="894" t="s">
        <v>1029</v>
      </c>
    </row>
    <row r="2316" spans="1:27">
      <c r="A2316" s="894" t="s">
        <v>11002</v>
      </c>
      <c r="B2316" s="894" t="s">
        <v>11003</v>
      </c>
      <c r="C2316" s="894" t="s">
        <v>5955</v>
      </c>
      <c r="D2316" s="894" t="s">
        <v>7036</v>
      </c>
      <c r="E2316" s="351">
        <v>7256.64</v>
      </c>
      <c r="F2316" s="351">
        <v>4789.62</v>
      </c>
      <c r="G2316" s="351">
        <v>2467.02</v>
      </c>
      <c r="H2316" s="351">
        <v>0</v>
      </c>
      <c r="I2316" s="894" t="s">
        <v>10937</v>
      </c>
      <c r="J2316" s="894" t="s">
        <v>839</v>
      </c>
      <c r="K2316" s="894" t="s">
        <v>1025</v>
      </c>
      <c r="L2316" s="894" t="s">
        <v>958</v>
      </c>
      <c r="M2316" s="894" t="s">
        <v>958</v>
      </c>
      <c r="N2316" s="894" t="s">
        <v>11004</v>
      </c>
      <c r="O2316" s="894" t="s">
        <v>11005</v>
      </c>
      <c r="P2316" s="894" t="s">
        <v>11006</v>
      </c>
      <c r="Q2316" s="894" t="s">
        <v>11007</v>
      </c>
      <c r="R2316" s="894" t="s">
        <v>10908</v>
      </c>
      <c r="S2316" s="894" t="s">
        <v>779</v>
      </c>
      <c r="T2316" s="894" t="s">
        <v>780</v>
      </c>
      <c r="U2316" s="894" t="s">
        <v>781</v>
      </c>
      <c r="V2316" s="894" t="s">
        <v>951</v>
      </c>
      <c r="W2316" s="894" t="s">
        <v>10937</v>
      </c>
      <c r="X2316" s="894" t="s">
        <v>11008</v>
      </c>
      <c r="AA2316" s="894" t="s">
        <v>1029</v>
      </c>
    </row>
    <row r="2317" spans="1:27">
      <c r="A2317" s="894" t="s">
        <v>11009</v>
      </c>
      <c r="B2317" s="894" t="s">
        <v>11010</v>
      </c>
      <c r="C2317" s="894" t="s">
        <v>6391</v>
      </c>
      <c r="D2317" s="894" t="s">
        <v>10834</v>
      </c>
      <c r="E2317" s="351">
        <v>23893.81</v>
      </c>
      <c r="F2317" s="351">
        <v>15770.04</v>
      </c>
      <c r="G2317" s="351">
        <v>8123.77</v>
      </c>
      <c r="H2317" s="351">
        <v>0</v>
      </c>
      <c r="I2317" s="894" t="s">
        <v>10937</v>
      </c>
      <c r="J2317" s="894" t="s">
        <v>839</v>
      </c>
      <c r="K2317" s="894" t="s">
        <v>1025</v>
      </c>
      <c r="L2317" s="894" t="s">
        <v>958</v>
      </c>
      <c r="M2317" s="894" t="s">
        <v>959</v>
      </c>
      <c r="N2317" s="894" t="s">
        <v>10369</v>
      </c>
      <c r="O2317" s="894" t="s">
        <v>11011</v>
      </c>
      <c r="P2317" s="894" t="s">
        <v>11012</v>
      </c>
      <c r="Q2317" s="894" t="s">
        <v>11013</v>
      </c>
      <c r="R2317" s="894" t="s">
        <v>10908</v>
      </c>
      <c r="S2317" s="894" t="s">
        <v>779</v>
      </c>
      <c r="T2317" s="894" t="s">
        <v>780</v>
      </c>
      <c r="U2317" s="894" t="s">
        <v>781</v>
      </c>
      <c r="V2317" s="894" t="s">
        <v>951</v>
      </c>
      <c r="W2317" s="894" t="s">
        <v>10937</v>
      </c>
      <c r="X2317" s="894" t="s">
        <v>11014</v>
      </c>
      <c r="AA2317" s="894" t="s">
        <v>1029</v>
      </c>
    </row>
    <row r="2318" hidden="1" spans="1:27">
      <c r="A2318" s="894" t="s">
        <v>11015</v>
      </c>
      <c r="B2318" s="894" t="s">
        <v>11016</v>
      </c>
      <c r="C2318" s="894" t="s">
        <v>631</v>
      </c>
      <c r="D2318" s="894" t="s">
        <v>11017</v>
      </c>
      <c r="E2318" s="351">
        <v>3097.35</v>
      </c>
      <c r="F2318" s="351">
        <v>2973.46</v>
      </c>
      <c r="G2318" s="351">
        <v>51.46</v>
      </c>
      <c r="H2318" s="351">
        <v>72.43</v>
      </c>
      <c r="I2318" s="894" t="s">
        <v>11018</v>
      </c>
      <c r="J2318" s="894" t="s">
        <v>773</v>
      </c>
      <c r="K2318" s="894" t="s">
        <v>631</v>
      </c>
      <c r="L2318" s="894" t="s">
        <v>2012</v>
      </c>
      <c r="M2318" s="894" t="s">
        <v>11019</v>
      </c>
      <c r="N2318" s="894" t="s">
        <v>9207</v>
      </c>
      <c r="O2318" s="894" t="s">
        <v>777</v>
      </c>
      <c r="P2318" s="894" t="s">
        <v>11020</v>
      </c>
      <c r="Q2318" s="894" t="s">
        <v>11021</v>
      </c>
      <c r="R2318" s="894" t="s">
        <v>773</v>
      </c>
      <c r="S2318" s="894" t="s">
        <v>779</v>
      </c>
      <c r="T2318" s="894" t="s">
        <v>780</v>
      </c>
      <c r="U2318" s="894" t="s">
        <v>781</v>
      </c>
      <c r="V2318" s="894" t="s">
        <v>951</v>
      </c>
      <c r="W2318" s="894" t="s">
        <v>11018</v>
      </c>
      <c r="X2318" s="894" t="s">
        <v>11022</v>
      </c>
      <c r="AA2318" s="894" t="s">
        <v>967</v>
      </c>
    </row>
    <row r="2319" hidden="1" spans="1:27">
      <c r="A2319" s="894" t="s">
        <v>11023</v>
      </c>
      <c r="B2319" s="894" t="s">
        <v>11024</v>
      </c>
      <c r="C2319" s="894" t="s">
        <v>646</v>
      </c>
      <c r="D2319" s="894" t="s">
        <v>11025</v>
      </c>
      <c r="E2319" s="351">
        <v>2389.38</v>
      </c>
      <c r="F2319" s="351">
        <v>2179.11</v>
      </c>
      <c r="G2319" s="351">
        <v>20</v>
      </c>
      <c r="H2319" s="351">
        <v>190.27</v>
      </c>
      <c r="I2319" s="894" t="s">
        <v>11018</v>
      </c>
      <c r="J2319" s="894" t="s">
        <v>773</v>
      </c>
      <c r="K2319" s="894" t="s">
        <v>646</v>
      </c>
      <c r="L2319" s="894" t="s">
        <v>2012</v>
      </c>
      <c r="M2319" s="894" t="s">
        <v>5485</v>
      </c>
      <c r="N2319" s="894" t="s">
        <v>9207</v>
      </c>
      <c r="O2319" s="894" t="s">
        <v>777</v>
      </c>
      <c r="P2319" s="894" t="s">
        <v>11026</v>
      </c>
      <c r="Q2319" s="894" t="s">
        <v>11027</v>
      </c>
      <c r="R2319" s="894" t="s">
        <v>773</v>
      </c>
      <c r="S2319" s="894" t="s">
        <v>779</v>
      </c>
      <c r="T2319" s="894" t="s">
        <v>780</v>
      </c>
      <c r="U2319" s="894" t="s">
        <v>781</v>
      </c>
      <c r="V2319" s="894" t="s">
        <v>951</v>
      </c>
      <c r="W2319" s="894" t="s">
        <v>11018</v>
      </c>
      <c r="X2319" s="894" t="s">
        <v>11022</v>
      </c>
      <c r="AA2319" s="894" t="s">
        <v>917</v>
      </c>
    </row>
    <row r="2320" hidden="1" spans="1:27">
      <c r="A2320" s="894" t="s">
        <v>11028</v>
      </c>
      <c r="B2320" s="894" t="s">
        <v>11029</v>
      </c>
      <c r="C2320" s="894" t="s">
        <v>646</v>
      </c>
      <c r="D2320" s="894" t="s">
        <v>11030</v>
      </c>
      <c r="E2320" s="351">
        <v>2256.64</v>
      </c>
      <c r="F2320" s="351">
        <v>2058.27</v>
      </c>
      <c r="G2320" s="351">
        <v>20</v>
      </c>
      <c r="H2320" s="351">
        <v>178.37</v>
      </c>
      <c r="I2320" s="894" t="s">
        <v>11018</v>
      </c>
      <c r="J2320" s="894" t="s">
        <v>773</v>
      </c>
      <c r="K2320" s="894" t="s">
        <v>646</v>
      </c>
      <c r="L2320" s="894" t="s">
        <v>2012</v>
      </c>
      <c r="M2320" s="894" t="s">
        <v>5485</v>
      </c>
      <c r="N2320" s="894" t="s">
        <v>9207</v>
      </c>
      <c r="O2320" s="894" t="s">
        <v>777</v>
      </c>
      <c r="P2320" s="894" t="s">
        <v>11031</v>
      </c>
      <c r="Q2320" s="894" t="s">
        <v>11032</v>
      </c>
      <c r="R2320" s="894" t="s">
        <v>773</v>
      </c>
      <c r="S2320" s="894" t="s">
        <v>779</v>
      </c>
      <c r="T2320" s="894" t="s">
        <v>780</v>
      </c>
      <c r="U2320" s="894" t="s">
        <v>781</v>
      </c>
      <c r="V2320" s="894" t="s">
        <v>951</v>
      </c>
      <c r="W2320" s="894" t="s">
        <v>11018</v>
      </c>
      <c r="X2320" s="894" t="s">
        <v>11022</v>
      </c>
      <c r="AA2320" s="894" t="s">
        <v>917</v>
      </c>
    </row>
    <row r="2321" spans="1:27">
      <c r="A2321" s="894" t="s">
        <v>11033</v>
      </c>
      <c r="B2321" s="894" t="s">
        <v>11034</v>
      </c>
      <c r="C2321" s="894" t="s">
        <v>11035</v>
      </c>
      <c r="D2321" s="894" t="s">
        <v>11036</v>
      </c>
      <c r="E2321" s="351">
        <v>2654.87</v>
      </c>
      <c r="F2321" s="351">
        <v>1725.75</v>
      </c>
      <c r="G2321" s="351">
        <v>929.12</v>
      </c>
      <c r="H2321" s="351">
        <v>0</v>
      </c>
      <c r="I2321" s="894" t="s">
        <v>11037</v>
      </c>
      <c r="J2321" s="894" t="s">
        <v>839</v>
      </c>
      <c r="K2321" s="894" t="s">
        <v>1357</v>
      </c>
      <c r="L2321" s="894" t="s">
        <v>1590</v>
      </c>
      <c r="M2321" s="894" t="s">
        <v>1591</v>
      </c>
      <c r="N2321" s="894" t="s">
        <v>6717</v>
      </c>
      <c r="O2321" s="894" t="s">
        <v>10980</v>
      </c>
      <c r="P2321" s="894" t="s">
        <v>10981</v>
      </c>
      <c r="Q2321" s="894" t="s">
        <v>10873</v>
      </c>
      <c r="R2321" s="894" t="s">
        <v>11038</v>
      </c>
      <c r="S2321" s="894" t="s">
        <v>779</v>
      </c>
      <c r="T2321" s="894" t="s">
        <v>780</v>
      </c>
      <c r="U2321" s="894" t="s">
        <v>781</v>
      </c>
      <c r="V2321" s="894" t="s">
        <v>951</v>
      </c>
      <c r="W2321" s="894" t="s">
        <v>11037</v>
      </c>
      <c r="X2321" s="894" t="s">
        <v>11039</v>
      </c>
      <c r="AA2321" s="894" t="s">
        <v>1359</v>
      </c>
    </row>
    <row r="2322" spans="1:27">
      <c r="A2322" s="894" t="s">
        <v>11040</v>
      </c>
      <c r="B2322" s="894" t="s">
        <v>11041</v>
      </c>
      <c r="C2322" s="894" t="s">
        <v>11042</v>
      </c>
      <c r="D2322" s="894" t="s">
        <v>11043</v>
      </c>
      <c r="E2322" s="351">
        <v>7787.61</v>
      </c>
      <c r="F2322" s="351">
        <v>5062.2</v>
      </c>
      <c r="G2322" s="351">
        <v>2725.41</v>
      </c>
      <c r="H2322" s="351">
        <v>0</v>
      </c>
      <c r="I2322" s="894" t="s">
        <v>11037</v>
      </c>
      <c r="J2322" s="894" t="s">
        <v>839</v>
      </c>
      <c r="K2322" s="894" t="s">
        <v>1357</v>
      </c>
      <c r="L2322" s="894" t="s">
        <v>1590</v>
      </c>
      <c r="M2322" s="894" t="s">
        <v>1591</v>
      </c>
      <c r="N2322" s="894" t="s">
        <v>6717</v>
      </c>
      <c r="O2322" s="894" t="s">
        <v>10776</v>
      </c>
      <c r="P2322" s="894" t="s">
        <v>11044</v>
      </c>
      <c r="Q2322" s="894" t="s">
        <v>11045</v>
      </c>
      <c r="R2322" s="894" t="s">
        <v>11038</v>
      </c>
      <c r="S2322" s="894" t="s">
        <v>779</v>
      </c>
      <c r="T2322" s="894" t="s">
        <v>780</v>
      </c>
      <c r="U2322" s="894" t="s">
        <v>781</v>
      </c>
      <c r="V2322" s="894" t="s">
        <v>951</v>
      </c>
      <c r="W2322" s="894" t="s">
        <v>11037</v>
      </c>
      <c r="X2322" s="894" t="s">
        <v>11039</v>
      </c>
      <c r="AA2322" s="894" t="s">
        <v>1359</v>
      </c>
    </row>
    <row r="2323" spans="1:27">
      <c r="A2323" s="894" t="s">
        <v>11046</v>
      </c>
      <c r="B2323" s="894" t="s">
        <v>11047</v>
      </c>
      <c r="C2323" s="894" t="s">
        <v>5924</v>
      </c>
      <c r="D2323" s="894" t="s">
        <v>8400</v>
      </c>
      <c r="E2323" s="351">
        <v>6327.43</v>
      </c>
      <c r="F2323" s="351">
        <v>4112.55</v>
      </c>
      <c r="G2323" s="351">
        <v>2214.88</v>
      </c>
      <c r="H2323" s="351">
        <v>0</v>
      </c>
      <c r="I2323" s="894" t="s">
        <v>11048</v>
      </c>
      <c r="J2323" s="894" t="s">
        <v>839</v>
      </c>
      <c r="K2323" s="894" t="s">
        <v>901</v>
      </c>
      <c r="L2323" s="894" t="s">
        <v>874</v>
      </c>
      <c r="M2323" s="894" t="s">
        <v>874</v>
      </c>
      <c r="N2323" s="894" t="s">
        <v>8954</v>
      </c>
      <c r="O2323" s="894" t="s">
        <v>11049</v>
      </c>
      <c r="P2323" s="894" t="s">
        <v>11050</v>
      </c>
      <c r="Q2323" s="894" t="s">
        <v>11051</v>
      </c>
      <c r="R2323" s="894" t="s">
        <v>11038</v>
      </c>
      <c r="S2323" s="894" t="s">
        <v>779</v>
      </c>
      <c r="T2323" s="894" t="s">
        <v>780</v>
      </c>
      <c r="U2323" s="894" t="s">
        <v>781</v>
      </c>
      <c r="V2323" s="894" t="s">
        <v>951</v>
      </c>
      <c r="W2323" s="894" t="s">
        <v>11048</v>
      </c>
      <c r="X2323" s="894" t="s">
        <v>5051</v>
      </c>
      <c r="AA2323" s="894" t="s">
        <v>904</v>
      </c>
    </row>
    <row r="2324" spans="1:27">
      <c r="A2324" s="894" t="s">
        <v>11052</v>
      </c>
      <c r="B2324" s="894" t="s">
        <v>11053</v>
      </c>
      <c r="C2324" s="894" t="s">
        <v>5924</v>
      </c>
      <c r="D2324" s="894" t="s">
        <v>4887</v>
      </c>
      <c r="E2324" s="351">
        <v>5221.24</v>
      </c>
      <c r="F2324" s="351">
        <v>3393.65</v>
      </c>
      <c r="G2324" s="351">
        <v>1827.59</v>
      </c>
      <c r="H2324" s="351">
        <v>0</v>
      </c>
      <c r="I2324" s="894" t="s">
        <v>11048</v>
      </c>
      <c r="J2324" s="894" t="s">
        <v>839</v>
      </c>
      <c r="K2324" s="894" t="s">
        <v>901</v>
      </c>
      <c r="L2324" s="894" t="s">
        <v>874</v>
      </c>
      <c r="M2324" s="894" t="s">
        <v>874</v>
      </c>
      <c r="N2324" s="894" t="s">
        <v>8954</v>
      </c>
      <c r="O2324" s="894" t="s">
        <v>11054</v>
      </c>
      <c r="P2324" s="894" t="s">
        <v>11055</v>
      </c>
      <c r="Q2324" s="894" t="s">
        <v>11056</v>
      </c>
      <c r="R2324" s="894" t="s">
        <v>11038</v>
      </c>
      <c r="S2324" s="894" t="s">
        <v>779</v>
      </c>
      <c r="T2324" s="894" t="s">
        <v>780</v>
      </c>
      <c r="U2324" s="894" t="s">
        <v>781</v>
      </c>
      <c r="V2324" s="894" t="s">
        <v>951</v>
      </c>
      <c r="W2324" s="894" t="s">
        <v>11048</v>
      </c>
      <c r="X2324" s="894" t="s">
        <v>5051</v>
      </c>
      <c r="AA2324" s="894" t="s">
        <v>904</v>
      </c>
    </row>
    <row r="2325" spans="1:27">
      <c r="A2325" s="894" t="s">
        <v>11057</v>
      </c>
      <c r="B2325" s="894" t="s">
        <v>11058</v>
      </c>
      <c r="C2325" s="894" t="s">
        <v>5924</v>
      </c>
      <c r="D2325" s="894" t="s">
        <v>4406</v>
      </c>
      <c r="E2325" s="351">
        <v>4823.01</v>
      </c>
      <c r="F2325" s="351">
        <v>3134.95</v>
      </c>
      <c r="G2325" s="351">
        <v>1688.06</v>
      </c>
      <c r="H2325" s="351">
        <v>0</v>
      </c>
      <c r="I2325" s="894" t="s">
        <v>11048</v>
      </c>
      <c r="J2325" s="894" t="s">
        <v>839</v>
      </c>
      <c r="K2325" s="894" t="s">
        <v>4946</v>
      </c>
      <c r="L2325" s="894" t="s">
        <v>958</v>
      </c>
      <c r="M2325" s="894" t="s">
        <v>5382</v>
      </c>
      <c r="N2325" s="894" t="s">
        <v>8954</v>
      </c>
      <c r="O2325" s="894" t="s">
        <v>11059</v>
      </c>
      <c r="P2325" s="894" t="s">
        <v>11060</v>
      </c>
      <c r="Q2325" s="894" t="s">
        <v>11061</v>
      </c>
      <c r="R2325" s="894" t="s">
        <v>11038</v>
      </c>
      <c r="S2325" s="894" t="s">
        <v>779</v>
      </c>
      <c r="T2325" s="894" t="s">
        <v>780</v>
      </c>
      <c r="U2325" s="894" t="s">
        <v>781</v>
      </c>
      <c r="V2325" s="894" t="s">
        <v>951</v>
      </c>
      <c r="W2325" s="894" t="s">
        <v>11048</v>
      </c>
      <c r="X2325" s="894" t="s">
        <v>5051</v>
      </c>
      <c r="AA2325" s="894" t="s">
        <v>4948</v>
      </c>
    </row>
    <row r="2326" spans="1:27">
      <c r="A2326" s="894" t="s">
        <v>11062</v>
      </c>
      <c r="B2326" s="894" t="s">
        <v>11063</v>
      </c>
      <c r="C2326" s="894" t="s">
        <v>11064</v>
      </c>
      <c r="D2326" s="894" t="s">
        <v>11065</v>
      </c>
      <c r="E2326" s="351">
        <v>11946.9</v>
      </c>
      <c r="F2326" s="351">
        <v>7765.55</v>
      </c>
      <c r="G2326" s="351">
        <v>4181.35</v>
      </c>
      <c r="H2326" s="351">
        <v>0</v>
      </c>
      <c r="I2326" s="894" t="s">
        <v>11048</v>
      </c>
      <c r="J2326" s="894" t="s">
        <v>839</v>
      </c>
      <c r="K2326" s="894" t="s">
        <v>1025</v>
      </c>
      <c r="L2326" s="894" t="s">
        <v>958</v>
      </c>
      <c r="M2326" s="894" t="s">
        <v>6146</v>
      </c>
      <c r="N2326" s="894" t="s">
        <v>11066</v>
      </c>
      <c r="O2326" s="894" t="s">
        <v>11067</v>
      </c>
      <c r="P2326" s="894" t="s">
        <v>11068</v>
      </c>
      <c r="Q2326" s="894" t="s">
        <v>11069</v>
      </c>
      <c r="R2326" s="894" t="s">
        <v>11038</v>
      </c>
      <c r="S2326" s="894" t="s">
        <v>779</v>
      </c>
      <c r="T2326" s="894" t="s">
        <v>780</v>
      </c>
      <c r="U2326" s="894" t="s">
        <v>781</v>
      </c>
      <c r="V2326" s="894" t="s">
        <v>951</v>
      </c>
      <c r="W2326" s="894" t="s">
        <v>11048</v>
      </c>
      <c r="X2326" s="894" t="s">
        <v>6366</v>
      </c>
      <c r="AA2326" s="894" t="s">
        <v>1029</v>
      </c>
    </row>
    <row r="2327" spans="1:27">
      <c r="A2327" s="894" t="s">
        <v>11070</v>
      </c>
      <c r="B2327" s="894" t="s">
        <v>11071</v>
      </c>
      <c r="C2327" s="894" t="s">
        <v>9188</v>
      </c>
      <c r="D2327" s="894" t="s">
        <v>11072</v>
      </c>
      <c r="E2327" s="351">
        <v>11150.44</v>
      </c>
      <c r="F2327" s="351">
        <v>7247.5</v>
      </c>
      <c r="G2327" s="351">
        <v>3902.94</v>
      </c>
      <c r="H2327" s="351">
        <v>0</v>
      </c>
      <c r="I2327" s="894" t="s">
        <v>11048</v>
      </c>
      <c r="J2327" s="894" t="s">
        <v>839</v>
      </c>
      <c r="K2327" s="894" t="s">
        <v>901</v>
      </c>
      <c r="L2327" s="894" t="s">
        <v>874</v>
      </c>
      <c r="M2327" s="894" t="s">
        <v>6769</v>
      </c>
      <c r="N2327" s="894" t="s">
        <v>11073</v>
      </c>
      <c r="O2327" s="894" t="s">
        <v>11074</v>
      </c>
      <c r="P2327" s="894" t="s">
        <v>11075</v>
      </c>
      <c r="Q2327" s="894" t="s">
        <v>11076</v>
      </c>
      <c r="R2327" s="894" t="s">
        <v>11038</v>
      </c>
      <c r="S2327" s="894" t="s">
        <v>779</v>
      </c>
      <c r="T2327" s="894" t="s">
        <v>780</v>
      </c>
      <c r="U2327" s="894" t="s">
        <v>781</v>
      </c>
      <c r="V2327" s="894" t="s">
        <v>951</v>
      </c>
      <c r="W2327" s="894" t="s">
        <v>11048</v>
      </c>
      <c r="X2327" s="894" t="s">
        <v>6397</v>
      </c>
      <c r="AA2327" s="894" t="s">
        <v>904</v>
      </c>
    </row>
    <row r="2328" spans="1:27">
      <c r="A2328" s="894" t="s">
        <v>11077</v>
      </c>
      <c r="B2328" s="894" t="s">
        <v>11078</v>
      </c>
      <c r="C2328" s="894" t="s">
        <v>5086</v>
      </c>
      <c r="D2328" s="894" t="s">
        <v>11079</v>
      </c>
      <c r="E2328" s="351">
        <v>25486.73</v>
      </c>
      <c r="F2328" s="351">
        <v>16566.55</v>
      </c>
      <c r="G2328" s="351">
        <v>8920.18</v>
      </c>
      <c r="H2328" s="351">
        <v>0</v>
      </c>
      <c r="I2328" s="894" t="s">
        <v>11048</v>
      </c>
      <c r="J2328" s="894" t="s">
        <v>839</v>
      </c>
      <c r="K2328" s="894" t="s">
        <v>1008</v>
      </c>
      <c r="L2328" s="894" t="s">
        <v>874</v>
      </c>
      <c r="M2328" s="894" t="s">
        <v>7953</v>
      </c>
      <c r="N2328" s="894" t="s">
        <v>6733</v>
      </c>
      <c r="O2328" s="894" t="s">
        <v>11080</v>
      </c>
      <c r="P2328" s="894" t="s">
        <v>11081</v>
      </c>
      <c r="Q2328" s="894" t="s">
        <v>11082</v>
      </c>
      <c r="R2328" s="894" t="s">
        <v>11038</v>
      </c>
      <c r="S2328" s="894" t="s">
        <v>779</v>
      </c>
      <c r="T2328" s="894" t="s">
        <v>780</v>
      </c>
      <c r="U2328" s="894" t="s">
        <v>781</v>
      </c>
      <c r="V2328" s="894" t="s">
        <v>951</v>
      </c>
      <c r="W2328" s="894" t="s">
        <v>11048</v>
      </c>
      <c r="X2328" s="894" t="s">
        <v>11083</v>
      </c>
      <c r="AA2328" s="894" t="s">
        <v>1012</v>
      </c>
    </row>
    <row r="2329" spans="1:27">
      <c r="A2329" s="894" t="s">
        <v>11084</v>
      </c>
      <c r="B2329" s="894" t="s">
        <v>11085</v>
      </c>
      <c r="C2329" s="894" t="s">
        <v>11086</v>
      </c>
      <c r="D2329" s="894" t="s">
        <v>11087</v>
      </c>
      <c r="E2329" s="351">
        <v>2743.36</v>
      </c>
      <c r="F2329" s="351">
        <v>1782.95</v>
      </c>
      <c r="G2329" s="351">
        <v>190.56</v>
      </c>
      <c r="H2329" s="351">
        <v>769.85</v>
      </c>
      <c r="I2329" s="894" t="s">
        <v>11048</v>
      </c>
      <c r="J2329" s="894" t="s">
        <v>839</v>
      </c>
      <c r="K2329" s="894" t="s">
        <v>840</v>
      </c>
      <c r="L2329" s="894" t="s">
        <v>841</v>
      </c>
      <c r="M2329" s="894" t="s">
        <v>4983</v>
      </c>
      <c r="N2329" s="894" t="s">
        <v>6717</v>
      </c>
      <c r="O2329" s="894" t="s">
        <v>11088</v>
      </c>
      <c r="P2329" s="894" t="s">
        <v>11089</v>
      </c>
      <c r="Q2329" s="894" t="s">
        <v>11090</v>
      </c>
      <c r="R2329" s="894" t="s">
        <v>11038</v>
      </c>
      <c r="S2329" s="894" t="s">
        <v>779</v>
      </c>
      <c r="T2329" s="894" t="s">
        <v>780</v>
      </c>
      <c r="U2329" s="894" t="s">
        <v>781</v>
      </c>
      <c r="V2329" s="894" t="s">
        <v>951</v>
      </c>
      <c r="W2329" s="894" t="s">
        <v>11048</v>
      </c>
      <c r="X2329" s="894" t="s">
        <v>6414</v>
      </c>
      <c r="AA2329" s="894" t="s">
        <v>844</v>
      </c>
    </row>
    <row r="2330" spans="1:27">
      <c r="A2330" s="894" t="s">
        <v>11091</v>
      </c>
      <c r="B2330" s="894" t="s">
        <v>11092</v>
      </c>
      <c r="C2330" s="894" t="s">
        <v>11093</v>
      </c>
      <c r="D2330" s="894" t="s">
        <v>11094</v>
      </c>
      <c r="E2330" s="351">
        <v>127586.21</v>
      </c>
      <c r="F2330" s="351">
        <v>82930.9</v>
      </c>
      <c r="G2330" s="351">
        <v>44655.31</v>
      </c>
      <c r="H2330" s="351">
        <v>0</v>
      </c>
      <c r="I2330" s="894" t="s">
        <v>11095</v>
      </c>
      <c r="J2330" s="894" t="s">
        <v>839</v>
      </c>
      <c r="K2330" s="894" t="s">
        <v>8415</v>
      </c>
      <c r="L2330" s="894" t="s">
        <v>874</v>
      </c>
      <c r="M2330" s="894" t="s">
        <v>874</v>
      </c>
      <c r="N2330" s="894" t="s">
        <v>11096</v>
      </c>
      <c r="O2330" s="894" t="s">
        <v>11097</v>
      </c>
      <c r="P2330" s="894" t="s">
        <v>11098</v>
      </c>
      <c r="Q2330" s="894" t="s">
        <v>11099</v>
      </c>
      <c r="R2330" s="894" t="s">
        <v>11038</v>
      </c>
      <c r="S2330" s="894" t="s">
        <v>779</v>
      </c>
      <c r="T2330" s="894" t="s">
        <v>780</v>
      </c>
      <c r="U2330" s="894" t="s">
        <v>781</v>
      </c>
      <c r="V2330" s="894" t="s">
        <v>951</v>
      </c>
      <c r="W2330" s="894" t="s">
        <v>11095</v>
      </c>
      <c r="X2330" s="894" t="s">
        <v>11100</v>
      </c>
      <c r="AA2330" s="894" t="s">
        <v>8421</v>
      </c>
    </row>
    <row r="2331" spans="1:27">
      <c r="A2331" s="894" t="s">
        <v>11101</v>
      </c>
      <c r="B2331" s="894" t="s">
        <v>11102</v>
      </c>
      <c r="C2331" s="894" t="s">
        <v>11103</v>
      </c>
      <c r="D2331" s="894" t="s">
        <v>11104</v>
      </c>
      <c r="E2331" s="351">
        <v>4310.34</v>
      </c>
      <c r="F2331" s="351">
        <v>2801.5</v>
      </c>
      <c r="G2331" s="351">
        <v>1508.84</v>
      </c>
      <c r="H2331" s="351">
        <v>0</v>
      </c>
      <c r="I2331" s="894" t="s">
        <v>11095</v>
      </c>
      <c r="J2331" s="894" t="s">
        <v>839</v>
      </c>
      <c r="K2331" s="894" t="s">
        <v>1025</v>
      </c>
      <c r="L2331" s="894" t="s">
        <v>958</v>
      </c>
      <c r="M2331" s="894" t="s">
        <v>11105</v>
      </c>
      <c r="N2331" s="894" t="s">
        <v>7201</v>
      </c>
      <c r="O2331" s="894" t="s">
        <v>9825</v>
      </c>
      <c r="P2331" s="894" t="s">
        <v>9826</v>
      </c>
      <c r="Q2331" s="894" t="s">
        <v>9352</v>
      </c>
      <c r="R2331" s="894" t="s">
        <v>11038</v>
      </c>
      <c r="S2331" s="894" t="s">
        <v>779</v>
      </c>
      <c r="T2331" s="894" t="s">
        <v>780</v>
      </c>
      <c r="U2331" s="894" t="s">
        <v>781</v>
      </c>
      <c r="V2331" s="894" t="s">
        <v>951</v>
      </c>
      <c r="W2331" s="894" t="s">
        <v>11095</v>
      </c>
      <c r="X2331" s="894" t="s">
        <v>11106</v>
      </c>
      <c r="AA2331" s="894" t="s">
        <v>1029</v>
      </c>
    </row>
    <row r="2332" spans="1:27">
      <c r="A2332" s="894" t="s">
        <v>11107</v>
      </c>
      <c r="B2332" s="894" t="s">
        <v>11108</v>
      </c>
      <c r="C2332" s="894" t="s">
        <v>11103</v>
      </c>
      <c r="D2332" s="894" t="s">
        <v>11104</v>
      </c>
      <c r="E2332" s="351">
        <v>4310.34</v>
      </c>
      <c r="F2332" s="351">
        <v>2801.5</v>
      </c>
      <c r="G2332" s="351">
        <v>1508.84</v>
      </c>
      <c r="H2332" s="351">
        <v>0</v>
      </c>
      <c r="I2332" s="894" t="s">
        <v>11095</v>
      </c>
      <c r="J2332" s="894" t="s">
        <v>839</v>
      </c>
      <c r="K2332" s="894" t="s">
        <v>1025</v>
      </c>
      <c r="L2332" s="894" t="s">
        <v>958</v>
      </c>
      <c r="M2332" s="894" t="s">
        <v>11105</v>
      </c>
      <c r="N2332" s="894" t="s">
        <v>7201</v>
      </c>
      <c r="O2332" s="894" t="s">
        <v>9825</v>
      </c>
      <c r="P2332" s="894" t="s">
        <v>9826</v>
      </c>
      <c r="Q2332" s="894" t="s">
        <v>9352</v>
      </c>
      <c r="R2332" s="894" t="s">
        <v>11038</v>
      </c>
      <c r="S2332" s="894" t="s">
        <v>779</v>
      </c>
      <c r="T2332" s="894" t="s">
        <v>780</v>
      </c>
      <c r="U2332" s="894" t="s">
        <v>781</v>
      </c>
      <c r="V2332" s="894" t="s">
        <v>951</v>
      </c>
      <c r="W2332" s="894" t="s">
        <v>11095</v>
      </c>
      <c r="X2332" s="894" t="s">
        <v>11106</v>
      </c>
      <c r="AA2332" s="894" t="s">
        <v>1029</v>
      </c>
    </row>
    <row r="2333" spans="1:27">
      <c r="A2333" s="894" t="s">
        <v>11109</v>
      </c>
      <c r="B2333" s="894" t="s">
        <v>11110</v>
      </c>
      <c r="C2333" s="894" t="s">
        <v>11111</v>
      </c>
      <c r="D2333" s="894" t="s">
        <v>11112</v>
      </c>
      <c r="E2333" s="351">
        <v>10344.84</v>
      </c>
      <c r="F2333" s="351">
        <v>6724.25</v>
      </c>
      <c r="G2333" s="351">
        <v>3620.59</v>
      </c>
      <c r="H2333" s="351">
        <v>0</v>
      </c>
      <c r="I2333" s="894" t="s">
        <v>11095</v>
      </c>
      <c r="J2333" s="894" t="s">
        <v>839</v>
      </c>
      <c r="K2333" s="894" t="s">
        <v>1025</v>
      </c>
      <c r="L2333" s="894" t="s">
        <v>958</v>
      </c>
      <c r="M2333" s="894" t="s">
        <v>11105</v>
      </c>
      <c r="N2333" s="894" t="s">
        <v>7201</v>
      </c>
      <c r="O2333" s="894" t="s">
        <v>8980</v>
      </c>
      <c r="P2333" s="894" t="s">
        <v>9305</v>
      </c>
      <c r="Q2333" s="894" t="s">
        <v>9306</v>
      </c>
      <c r="R2333" s="894" t="s">
        <v>11038</v>
      </c>
      <c r="S2333" s="894" t="s">
        <v>779</v>
      </c>
      <c r="T2333" s="894" t="s">
        <v>780</v>
      </c>
      <c r="U2333" s="894" t="s">
        <v>781</v>
      </c>
      <c r="V2333" s="894" t="s">
        <v>951</v>
      </c>
      <c r="W2333" s="894" t="s">
        <v>11095</v>
      </c>
      <c r="X2333" s="894" t="s">
        <v>11106</v>
      </c>
      <c r="AA2333" s="894" t="s">
        <v>1029</v>
      </c>
    </row>
    <row r="2334" spans="1:27">
      <c r="A2334" s="894" t="s">
        <v>11113</v>
      </c>
      <c r="B2334" s="894" t="s">
        <v>11114</v>
      </c>
      <c r="C2334" s="894" t="s">
        <v>11115</v>
      </c>
      <c r="D2334" s="894" t="s">
        <v>11116</v>
      </c>
      <c r="E2334" s="351">
        <v>2035.4</v>
      </c>
      <c r="F2334" s="351">
        <v>1322.75</v>
      </c>
      <c r="G2334" s="351">
        <v>712.65</v>
      </c>
      <c r="H2334" s="351">
        <v>0</v>
      </c>
      <c r="I2334" s="894" t="s">
        <v>11095</v>
      </c>
      <c r="J2334" s="894" t="s">
        <v>839</v>
      </c>
      <c r="K2334" s="894" t="s">
        <v>1357</v>
      </c>
      <c r="L2334" s="894" t="s">
        <v>1590</v>
      </c>
      <c r="M2334" s="894" t="s">
        <v>1591</v>
      </c>
      <c r="N2334" s="894" t="s">
        <v>8556</v>
      </c>
      <c r="O2334" s="894" t="s">
        <v>11117</v>
      </c>
      <c r="P2334" s="894" t="s">
        <v>11118</v>
      </c>
      <c r="Q2334" s="894" t="s">
        <v>11119</v>
      </c>
      <c r="R2334" s="894" t="s">
        <v>11038</v>
      </c>
      <c r="S2334" s="894" t="s">
        <v>779</v>
      </c>
      <c r="T2334" s="894" t="s">
        <v>780</v>
      </c>
      <c r="U2334" s="894" t="s">
        <v>781</v>
      </c>
      <c r="V2334" s="894" t="s">
        <v>951</v>
      </c>
      <c r="W2334" s="894" t="s">
        <v>11095</v>
      </c>
      <c r="X2334" s="894" t="s">
        <v>11120</v>
      </c>
      <c r="AA2334" s="894" t="s">
        <v>1359</v>
      </c>
    </row>
    <row r="2335" spans="1:27">
      <c r="A2335" s="894" t="s">
        <v>11121</v>
      </c>
      <c r="B2335" s="894" t="s">
        <v>11122</v>
      </c>
      <c r="C2335" s="894" t="s">
        <v>5361</v>
      </c>
      <c r="D2335" s="894" t="s">
        <v>11123</v>
      </c>
      <c r="E2335" s="351">
        <v>20796.46</v>
      </c>
      <c r="F2335" s="351">
        <v>13517.4</v>
      </c>
      <c r="G2335" s="351">
        <v>7279.06</v>
      </c>
      <c r="H2335" s="351">
        <v>0</v>
      </c>
      <c r="I2335" s="894" t="s">
        <v>11095</v>
      </c>
      <c r="J2335" s="894" t="s">
        <v>839</v>
      </c>
      <c r="K2335" s="894" t="s">
        <v>901</v>
      </c>
      <c r="L2335" s="894" t="s">
        <v>874</v>
      </c>
      <c r="M2335" s="894" t="s">
        <v>7873</v>
      </c>
      <c r="N2335" s="894" t="s">
        <v>7195</v>
      </c>
      <c r="O2335" s="894" t="s">
        <v>11124</v>
      </c>
      <c r="P2335" s="894" t="s">
        <v>11125</v>
      </c>
      <c r="Q2335" s="894" t="s">
        <v>11126</v>
      </c>
      <c r="R2335" s="894" t="s">
        <v>11038</v>
      </c>
      <c r="S2335" s="894" t="s">
        <v>779</v>
      </c>
      <c r="T2335" s="894" t="s">
        <v>780</v>
      </c>
      <c r="U2335" s="894" t="s">
        <v>781</v>
      </c>
      <c r="V2335" s="894" t="s">
        <v>951</v>
      </c>
      <c r="W2335" s="894" t="s">
        <v>11095</v>
      </c>
      <c r="X2335" s="894" t="s">
        <v>11127</v>
      </c>
      <c r="AA2335" s="894" t="s">
        <v>904</v>
      </c>
    </row>
    <row r="2336" spans="1:27">
      <c r="A2336" s="894" t="s">
        <v>11128</v>
      </c>
      <c r="B2336" s="894" t="s">
        <v>11129</v>
      </c>
      <c r="C2336" s="894" t="s">
        <v>5361</v>
      </c>
      <c r="D2336" s="894" t="s">
        <v>11130</v>
      </c>
      <c r="E2336" s="351">
        <v>12389.38</v>
      </c>
      <c r="F2336" s="351">
        <v>8052.85</v>
      </c>
      <c r="G2336" s="351">
        <v>4336.53</v>
      </c>
      <c r="H2336" s="351">
        <v>0</v>
      </c>
      <c r="I2336" s="894" t="s">
        <v>11095</v>
      </c>
      <c r="J2336" s="894" t="s">
        <v>839</v>
      </c>
      <c r="K2336" s="894" t="s">
        <v>1008</v>
      </c>
      <c r="L2336" s="894" t="s">
        <v>874</v>
      </c>
      <c r="M2336" s="894" t="s">
        <v>7987</v>
      </c>
      <c r="N2336" s="894" t="s">
        <v>7195</v>
      </c>
      <c r="O2336" s="894" t="s">
        <v>11021</v>
      </c>
      <c r="P2336" s="894" t="s">
        <v>11131</v>
      </c>
      <c r="Q2336" s="894" t="s">
        <v>11132</v>
      </c>
      <c r="R2336" s="894" t="s">
        <v>11038</v>
      </c>
      <c r="S2336" s="894" t="s">
        <v>779</v>
      </c>
      <c r="T2336" s="894" t="s">
        <v>780</v>
      </c>
      <c r="U2336" s="894" t="s">
        <v>781</v>
      </c>
      <c r="V2336" s="894" t="s">
        <v>951</v>
      </c>
      <c r="W2336" s="894" t="s">
        <v>11095</v>
      </c>
      <c r="X2336" s="894" t="s">
        <v>11127</v>
      </c>
      <c r="AA2336" s="894" t="s">
        <v>1012</v>
      </c>
    </row>
    <row r="2337" spans="1:27">
      <c r="A2337" s="894" t="s">
        <v>11133</v>
      </c>
      <c r="B2337" s="894" t="s">
        <v>11134</v>
      </c>
      <c r="C2337" s="894" t="s">
        <v>11135</v>
      </c>
      <c r="D2337" s="894" t="s">
        <v>11136</v>
      </c>
      <c r="E2337" s="351">
        <v>14654.87</v>
      </c>
      <c r="F2337" s="351">
        <v>9525.75</v>
      </c>
      <c r="G2337" s="351">
        <v>5129.12</v>
      </c>
      <c r="H2337" s="351">
        <v>0</v>
      </c>
      <c r="I2337" s="894" t="s">
        <v>11095</v>
      </c>
      <c r="J2337" s="894" t="s">
        <v>839</v>
      </c>
      <c r="K2337" s="894" t="s">
        <v>8426</v>
      </c>
      <c r="L2337" s="894" t="s">
        <v>958</v>
      </c>
      <c r="M2337" s="894" t="s">
        <v>11137</v>
      </c>
      <c r="N2337" s="894" t="s">
        <v>8283</v>
      </c>
      <c r="O2337" s="894" t="s">
        <v>9880</v>
      </c>
      <c r="P2337" s="894" t="s">
        <v>9881</v>
      </c>
      <c r="Q2337" s="894" t="s">
        <v>11138</v>
      </c>
      <c r="R2337" s="894" t="s">
        <v>11038</v>
      </c>
      <c r="S2337" s="894" t="s">
        <v>779</v>
      </c>
      <c r="T2337" s="894" t="s">
        <v>780</v>
      </c>
      <c r="U2337" s="894" t="s">
        <v>781</v>
      </c>
      <c r="V2337" s="894" t="s">
        <v>951</v>
      </c>
      <c r="W2337" s="894" t="s">
        <v>11095</v>
      </c>
      <c r="X2337" s="894" t="s">
        <v>11139</v>
      </c>
      <c r="AA2337" s="894" t="s">
        <v>8433</v>
      </c>
    </row>
    <row r="2338" spans="1:27">
      <c r="A2338" s="894" t="s">
        <v>11140</v>
      </c>
      <c r="B2338" s="894" t="s">
        <v>11141</v>
      </c>
      <c r="C2338" s="894" t="s">
        <v>11135</v>
      </c>
      <c r="D2338" s="894" t="s">
        <v>11136</v>
      </c>
      <c r="E2338" s="351">
        <v>14654.85</v>
      </c>
      <c r="F2338" s="351">
        <v>9525.75</v>
      </c>
      <c r="G2338" s="351">
        <v>5129.1</v>
      </c>
      <c r="H2338" s="351">
        <v>0</v>
      </c>
      <c r="I2338" s="894" t="s">
        <v>11095</v>
      </c>
      <c r="J2338" s="894" t="s">
        <v>839</v>
      </c>
      <c r="K2338" s="894" t="s">
        <v>8426</v>
      </c>
      <c r="L2338" s="894" t="s">
        <v>958</v>
      </c>
      <c r="M2338" s="894" t="s">
        <v>11137</v>
      </c>
      <c r="N2338" s="894" t="s">
        <v>8283</v>
      </c>
      <c r="O2338" s="894" t="s">
        <v>9880</v>
      </c>
      <c r="P2338" s="894" t="s">
        <v>9881</v>
      </c>
      <c r="Q2338" s="894" t="s">
        <v>11138</v>
      </c>
      <c r="R2338" s="894" t="s">
        <v>11038</v>
      </c>
      <c r="S2338" s="894" t="s">
        <v>779</v>
      </c>
      <c r="T2338" s="894" t="s">
        <v>780</v>
      </c>
      <c r="U2338" s="894" t="s">
        <v>781</v>
      </c>
      <c r="V2338" s="894" t="s">
        <v>951</v>
      </c>
      <c r="W2338" s="894" t="s">
        <v>11095</v>
      </c>
      <c r="X2338" s="894" t="s">
        <v>11139</v>
      </c>
      <c r="AA2338" s="894" t="s">
        <v>8433</v>
      </c>
    </row>
    <row r="2339" spans="1:27">
      <c r="A2339" s="894" t="s">
        <v>11142</v>
      </c>
      <c r="B2339" s="894" t="s">
        <v>11143</v>
      </c>
      <c r="C2339" s="894" t="s">
        <v>11135</v>
      </c>
      <c r="D2339" s="894" t="s">
        <v>11136</v>
      </c>
      <c r="E2339" s="351">
        <v>14654.87</v>
      </c>
      <c r="F2339" s="351">
        <v>9525.75</v>
      </c>
      <c r="G2339" s="351">
        <v>5129.12</v>
      </c>
      <c r="H2339" s="351">
        <v>0</v>
      </c>
      <c r="I2339" s="894" t="s">
        <v>11095</v>
      </c>
      <c r="J2339" s="894" t="s">
        <v>839</v>
      </c>
      <c r="K2339" s="894" t="s">
        <v>8426</v>
      </c>
      <c r="L2339" s="894" t="s">
        <v>958</v>
      </c>
      <c r="M2339" s="894" t="s">
        <v>11137</v>
      </c>
      <c r="N2339" s="894" t="s">
        <v>8283</v>
      </c>
      <c r="O2339" s="894" t="s">
        <v>9880</v>
      </c>
      <c r="P2339" s="894" t="s">
        <v>9881</v>
      </c>
      <c r="Q2339" s="894" t="s">
        <v>11138</v>
      </c>
      <c r="R2339" s="894" t="s">
        <v>11038</v>
      </c>
      <c r="S2339" s="894" t="s">
        <v>779</v>
      </c>
      <c r="T2339" s="894" t="s">
        <v>780</v>
      </c>
      <c r="U2339" s="894" t="s">
        <v>781</v>
      </c>
      <c r="V2339" s="894" t="s">
        <v>951</v>
      </c>
      <c r="W2339" s="894" t="s">
        <v>11095</v>
      </c>
      <c r="X2339" s="894" t="s">
        <v>11139</v>
      </c>
      <c r="AA2339" s="894" t="s">
        <v>8433</v>
      </c>
    </row>
    <row r="2340" spans="1:27">
      <c r="A2340" s="894" t="s">
        <v>11144</v>
      </c>
      <c r="B2340" s="894" t="s">
        <v>11145</v>
      </c>
      <c r="C2340" s="894" t="s">
        <v>11135</v>
      </c>
      <c r="D2340" s="894" t="s">
        <v>11136</v>
      </c>
      <c r="E2340" s="351">
        <v>14654.87</v>
      </c>
      <c r="F2340" s="351">
        <v>9525.75</v>
      </c>
      <c r="G2340" s="351">
        <v>5129.12</v>
      </c>
      <c r="H2340" s="351">
        <v>0</v>
      </c>
      <c r="I2340" s="894" t="s">
        <v>11095</v>
      </c>
      <c r="J2340" s="894" t="s">
        <v>839</v>
      </c>
      <c r="K2340" s="894" t="s">
        <v>8426</v>
      </c>
      <c r="L2340" s="894" t="s">
        <v>958</v>
      </c>
      <c r="M2340" s="894" t="s">
        <v>11137</v>
      </c>
      <c r="N2340" s="894" t="s">
        <v>8283</v>
      </c>
      <c r="O2340" s="894" t="s">
        <v>9880</v>
      </c>
      <c r="P2340" s="894" t="s">
        <v>9881</v>
      </c>
      <c r="Q2340" s="894" t="s">
        <v>11138</v>
      </c>
      <c r="R2340" s="894" t="s">
        <v>11038</v>
      </c>
      <c r="S2340" s="894" t="s">
        <v>779</v>
      </c>
      <c r="T2340" s="894" t="s">
        <v>780</v>
      </c>
      <c r="U2340" s="894" t="s">
        <v>781</v>
      </c>
      <c r="V2340" s="894" t="s">
        <v>951</v>
      </c>
      <c r="W2340" s="894" t="s">
        <v>11095</v>
      </c>
      <c r="X2340" s="894" t="s">
        <v>11139</v>
      </c>
      <c r="AA2340" s="894" t="s">
        <v>8433</v>
      </c>
    </row>
    <row r="2341" spans="1:27">
      <c r="A2341" s="894" t="s">
        <v>11146</v>
      </c>
      <c r="B2341" s="894" t="s">
        <v>11147</v>
      </c>
      <c r="C2341" s="894" t="s">
        <v>11148</v>
      </c>
      <c r="D2341" s="894" t="s">
        <v>10754</v>
      </c>
      <c r="E2341" s="351">
        <v>413792.92</v>
      </c>
      <c r="F2341" s="351">
        <v>264827.52</v>
      </c>
      <c r="G2341" s="351">
        <v>148965.4</v>
      </c>
      <c r="H2341" s="351">
        <v>0</v>
      </c>
      <c r="I2341" s="894" t="s">
        <v>11149</v>
      </c>
      <c r="J2341" s="894" t="s">
        <v>839</v>
      </c>
      <c r="K2341" s="894" t="s">
        <v>901</v>
      </c>
      <c r="L2341" s="894" t="s">
        <v>874</v>
      </c>
      <c r="M2341" s="894" t="s">
        <v>7873</v>
      </c>
      <c r="N2341" s="894" t="s">
        <v>8276</v>
      </c>
      <c r="O2341" s="894" t="s">
        <v>10757</v>
      </c>
      <c r="P2341" s="894" t="s">
        <v>10758</v>
      </c>
      <c r="Q2341" s="894" t="s">
        <v>10759</v>
      </c>
      <c r="R2341" s="894" t="s">
        <v>4561</v>
      </c>
      <c r="S2341" s="894" t="s">
        <v>779</v>
      </c>
      <c r="T2341" s="894" t="s">
        <v>780</v>
      </c>
      <c r="U2341" s="894" t="s">
        <v>781</v>
      </c>
      <c r="V2341" s="894" t="s">
        <v>951</v>
      </c>
      <c r="W2341" s="894" t="s">
        <v>11149</v>
      </c>
      <c r="X2341" s="894" t="s">
        <v>11150</v>
      </c>
      <c r="AA2341" s="894" t="s">
        <v>904</v>
      </c>
    </row>
    <row r="2342" spans="1:27">
      <c r="A2342" s="894" t="s">
        <v>11151</v>
      </c>
      <c r="B2342" s="894" t="s">
        <v>11152</v>
      </c>
      <c r="C2342" s="894" t="s">
        <v>2491</v>
      </c>
      <c r="D2342" s="894" t="s">
        <v>11153</v>
      </c>
      <c r="E2342" s="351">
        <v>3451.33</v>
      </c>
      <c r="F2342" s="351">
        <v>2208.64</v>
      </c>
      <c r="G2342" s="351">
        <v>1242.69</v>
      </c>
      <c r="H2342" s="351">
        <v>0</v>
      </c>
      <c r="I2342" s="894" t="s">
        <v>11149</v>
      </c>
      <c r="J2342" s="894" t="s">
        <v>839</v>
      </c>
      <c r="K2342" s="894" t="s">
        <v>4946</v>
      </c>
      <c r="L2342" s="894" t="s">
        <v>958</v>
      </c>
      <c r="M2342" s="894" t="s">
        <v>5382</v>
      </c>
      <c r="N2342" s="894" t="s">
        <v>7954</v>
      </c>
      <c r="O2342" s="894" t="s">
        <v>11154</v>
      </c>
      <c r="P2342" s="894" t="s">
        <v>11155</v>
      </c>
      <c r="Q2342" s="894" t="s">
        <v>11156</v>
      </c>
      <c r="R2342" s="894" t="s">
        <v>4561</v>
      </c>
      <c r="S2342" s="894" t="s">
        <v>779</v>
      </c>
      <c r="T2342" s="894" t="s">
        <v>780</v>
      </c>
      <c r="U2342" s="894" t="s">
        <v>781</v>
      </c>
      <c r="V2342" s="894" t="s">
        <v>951</v>
      </c>
      <c r="W2342" s="894" t="s">
        <v>11149</v>
      </c>
      <c r="X2342" s="894" t="s">
        <v>9962</v>
      </c>
      <c r="AA2342" s="894" t="s">
        <v>4948</v>
      </c>
    </row>
    <row r="2343" spans="1:27">
      <c r="A2343" s="894" t="s">
        <v>11157</v>
      </c>
      <c r="B2343" s="894" t="s">
        <v>11158</v>
      </c>
      <c r="C2343" s="894" t="s">
        <v>9933</v>
      </c>
      <c r="D2343" s="894" t="s">
        <v>11159</v>
      </c>
      <c r="E2343" s="351">
        <v>6902.65</v>
      </c>
      <c r="F2343" s="351">
        <v>4417.92</v>
      </c>
      <c r="G2343" s="351">
        <v>2484.73</v>
      </c>
      <c r="H2343" s="351">
        <v>0</v>
      </c>
      <c r="I2343" s="894" t="s">
        <v>11149</v>
      </c>
      <c r="J2343" s="894" t="s">
        <v>839</v>
      </c>
      <c r="K2343" s="894" t="s">
        <v>1091</v>
      </c>
      <c r="L2343" s="894" t="s">
        <v>874</v>
      </c>
      <c r="M2343" s="894" t="s">
        <v>6300</v>
      </c>
      <c r="N2343" s="894" t="s">
        <v>9935</v>
      </c>
      <c r="O2343" s="894" t="s">
        <v>11160</v>
      </c>
      <c r="P2343" s="894" t="s">
        <v>11161</v>
      </c>
      <c r="Q2343" s="894" t="s">
        <v>11162</v>
      </c>
      <c r="R2343" s="894" t="s">
        <v>4561</v>
      </c>
      <c r="S2343" s="894" t="s">
        <v>779</v>
      </c>
      <c r="T2343" s="894" t="s">
        <v>780</v>
      </c>
      <c r="U2343" s="894" t="s">
        <v>781</v>
      </c>
      <c r="V2343" s="894" t="s">
        <v>951</v>
      </c>
      <c r="W2343" s="894" t="s">
        <v>11149</v>
      </c>
      <c r="X2343" s="894" t="s">
        <v>7177</v>
      </c>
      <c r="AA2343" s="894" t="s">
        <v>1093</v>
      </c>
    </row>
    <row r="2344" spans="1:27">
      <c r="A2344" s="894" t="s">
        <v>11163</v>
      </c>
      <c r="B2344" s="894" t="s">
        <v>11164</v>
      </c>
      <c r="C2344" s="894" t="s">
        <v>9933</v>
      </c>
      <c r="D2344" s="894" t="s">
        <v>11159</v>
      </c>
      <c r="E2344" s="351">
        <v>6902.65</v>
      </c>
      <c r="F2344" s="351">
        <v>4417.92</v>
      </c>
      <c r="G2344" s="351">
        <v>2484.73</v>
      </c>
      <c r="H2344" s="351">
        <v>0</v>
      </c>
      <c r="I2344" s="894" t="s">
        <v>11149</v>
      </c>
      <c r="J2344" s="894" t="s">
        <v>839</v>
      </c>
      <c r="K2344" s="894" t="s">
        <v>1091</v>
      </c>
      <c r="L2344" s="894" t="s">
        <v>874</v>
      </c>
      <c r="M2344" s="894" t="s">
        <v>6300</v>
      </c>
      <c r="N2344" s="894" t="s">
        <v>9935</v>
      </c>
      <c r="O2344" s="894" t="s">
        <v>11160</v>
      </c>
      <c r="P2344" s="894" t="s">
        <v>11161</v>
      </c>
      <c r="Q2344" s="894" t="s">
        <v>11162</v>
      </c>
      <c r="R2344" s="894" t="s">
        <v>4561</v>
      </c>
      <c r="S2344" s="894" t="s">
        <v>779</v>
      </c>
      <c r="T2344" s="894" t="s">
        <v>780</v>
      </c>
      <c r="U2344" s="894" t="s">
        <v>781</v>
      </c>
      <c r="V2344" s="894" t="s">
        <v>951</v>
      </c>
      <c r="W2344" s="894" t="s">
        <v>11149</v>
      </c>
      <c r="X2344" s="894" t="s">
        <v>7177</v>
      </c>
      <c r="AA2344" s="894" t="s">
        <v>1093</v>
      </c>
    </row>
    <row r="2345" spans="1:27">
      <c r="A2345" s="894" t="s">
        <v>11165</v>
      </c>
      <c r="B2345" s="894" t="s">
        <v>11166</v>
      </c>
      <c r="C2345" s="894" t="s">
        <v>9933</v>
      </c>
      <c r="D2345" s="894" t="s">
        <v>11159</v>
      </c>
      <c r="E2345" s="351">
        <v>6902.65</v>
      </c>
      <c r="F2345" s="351">
        <v>4417.92</v>
      </c>
      <c r="G2345" s="351">
        <v>2484.73</v>
      </c>
      <c r="H2345" s="351">
        <v>0</v>
      </c>
      <c r="I2345" s="894" t="s">
        <v>11149</v>
      </c>
      <c r="J2345" s="894" t="s">
        <v>839</v>
      </c>
      <c r="K2345" s="894" t="s">
        <v>1091</v>
      </c>
      <c r="L2345" s="894" t="s">
        <v>874</v>
      </c>
      <c r="M2345" s="894" t="s">
        <v>6300</v>
      </c>
      <c r="N2345" s="894" t="s">
        <v>9935</v>
      </c>
      <c r="O2345" s="894" t="s">
        <v>11160</v>
      </c>
      <c r="P2345" s="894" t="s">
        <v>11161</v>
      </c>
      <c r="Q2345" s="894" t="s">
        <v>11162</v>
      </c>
      <c r="R2345" s="894" t="s">
        <v>4561</v>
      </c>
      <c r="S2345" s="894" t="s">
        <v>779</v>
      </c>
      <c r="T2345" s="894" t="s">
        <v>780</v>
      </c>
      <c r="U2345" s="894" t="s">
        <v>781</v>
      </c>
      <c r="V2345" s="894" t="s">
        <v>951</v>
      </c>
      <c r="W2345" s="894" t="s">
        <v>11149</v>
      </c>
      <c r="X2345" s="894" t="s">
        <v>7177</v>
      </c>
      <c r="AA2345" s="894" t="s">
        <v>1093</v>
      </c>
    </row>
    <row r="2346" spans="1:27">
      <c r="A2346" s="894" t="s">
        <v>11167</v>
      </c>
      <c r="B2346" s="894" t="s">
        <v>11168</v>
      </c>
      <c r="C2346" s="894" t="s">
        <v>9933</v>
      </c>
      <c r="D2346" s="894" t="s">
        <v>11159</v>
      </c>
      <c r="E2346" s="351">
        <v>6902.65</v>
      </c>
      <c r="F2346" s="351">
        <v>4417.92</v>
      </c>
      <c r="G2346" s="351">
        <v>2484.73</v>
      </c>
      <c r="H2346" s="351">
        <v>0</v>
      </c>
      <c r="I2346" s="894" t="s">
        <v>11149</v>
      </c>
      <c r="J2346" s="894" t="s">
        <v>839</v>
      </c>
      <c r="K2346" s="894" t="s">
        <v>1091</v>
      </c>
      <c r="L2346" s="894" t="s">
        <v>874</v>
      </c>
      <c r="M2346" s="894" t="s">
        <v>6300</v>
      </c>
      <c r="N2346" s="894" t="s">
        <v>9935</v>
      </c>
      <c r="O2346" s="894" t="s">
        <v>11160</v>
      </c>
      <c r="P2346" s="894" t="s">
        <v>11161</v>
      </c>
      <c r="Q2346" s="894" t="s">
        <v>11162</v>
      </c>
      <c r="R2346" s="894" t="s">
        <v>4561</v>
      </c>
      <c r="S2346" s="894" t="s">
        <v>779</v>
      </c>
      <c r="T2346" s="894" t="s">
        <v>780</v>
      </c>
      <c r="U2346" s="894" t="s">
        <v>781</v>
      </c>
      <c r="V2346" s="894" t="s">
        <v>951</v>
      </c>
      <c r="W2346" s="894" t="s">
        <v>11149</v>
      </c>
      <c r="X2346" s="894" t="s">
        <v>7177</v>
      </c>
      <c r="AA2346" s="894" t="s">
        <v>1093</v>
      </c>
    </row>
    <row r="2347" spans="1:27">
      <c r="A2347" s="894" t="s">
        <v>11169</v>
      </c>
      <c r="B2347" s="894" t="s">
        <v>11170</v>
      </c>
      <c r="C2347" s="894" t="s">
        <v>10294</v>
      </c>
      <c r="D2347" s="894" t="s">
        <v>11171</v>
      </c>
      <c r="E2347" s="351">
        <v>12212.39</v>
      </c>
      <c r="F2347" s="351">
        <v>7815.68</v>
      </c>
      <c r="G2347" s="351">
        <v>4396.71</v>
      </c>
      <c r="H2347" s="351">
        <v>0</v>
      </c>
      <c r="I2347" s="894" t="s">
        <v>11149</v>
      </c>
      <c r="J2347" s="894" t="s">
        <v>839</v>
      </c>
      <c r="K2347" s="894" t="s">
        <v>8426</v>
      </c>
      <c r="L2347" s="894" t="s">
        <v>958</v>
      </c>
      <c r="M2347" s="894" t="s">
        <v>11172</v>
      </c>
      <c r="N2347" s="894" t="s">
        <v>11173</v>
      </c>
      <c r="O2347" s="894" t="s">
        <v>11174</v>
      </c>
      <c r="P2347" s="894" t="s">
        <v>11175</v>
      </c>
      <c r="Q2347" s="894" t="s">
        <v>11176</v>
      </c>
      <c r="R2347" s="894" t="s">
        <v>4561</v>
      </c>
      <c r="S2347" s="894" t="s">
        <v>779</v>
      </c>
      <c r="T2347" s="894" t="s">
        <v>780</v>
      </c>
      <c r="U2347" s="894" t="s">
        <v>781</v>
      </c>
      <c r="V2347" s="894" t="s">
        <v>951</v>
      </c>
      <c r="W2347" s="894" t="s">
        <v>11149</v>
      </c>
      <c r="X2347" s="894" t="s">
        <v>10578</v>
      </c>
      <c r="AA2347" s="894" t="s">
        <v>8433</v>
      </c>
    </row>
    <row r="2348" spans="1:27">
      <c r="A2348" s="894" t="s">
        <v>11177</v>
      </c>
      <c r="B2348" s="894" t="s">
        <v>11178</v>
      </c>
      <c r="C2348" s="894" t="s">
        <v>10294</v>
      </c>
      <c r="D2348" s="894" t="s">
        <v>11171</v>
      </c>
      <c r="E2348" s="351">
        <v>12212.39</v>
      </c>
      <c r="F2348" s="351">
        <v>7815.68</v>
      </c>
      <c r="G2348" s="351">
        <v>4396.71</v>
      </c>
      <c r="H2348" s="351">
        <v>0</v>
      </c>
      <c r="I2348" s="894" t="s">
        <v>11149</v>
      </c>
      <c r="J2348" s="894" t="s">
        <v>839</v>
      </c>
      <c r="K2348" s="894" t="s">
        <v>8426</v>
      </c>
      <c r="L2348" s="894" t="s">
        <v>958</v>
      </c>
      <c r="M2348" s="894" t="s">
        <v>11172</v>
      </c>
      <c r="N2348" s="894" t="s">
        <v>11173</v>
      </c>
      <c r="O2348" s="894" t="s">
        <v>11174</v>
      </c>
      <c r="P2348" s="894" t="s">
        <v>11175</v>
      </c>
      <c r="Q2348" s="894" t="s">
        <v>11176</v>
      </c>
      <c r="R2348" s="894" t="s">
        <v>4561</v>
      </c>
      <c r="S2348" s="894" t="s">
        <v>779</v>
      </c>
      <c r="T2348" s="894" t="s">
        <v>780</v>
      </c>
      <c r="U2348" s="894" t="s">
        <v>781</v>
      </c>
      <c r="V2348" s="894" t="s">
        <v>951</v>
      </c>
      <c r="W2348" s="894" t="s">
        <v>11149</v>
      </c>
      <c r="X2348" s="894" t="s">
        <v>10578</v>
      </c>
      <c r="AA2348" s="894" t="s">
        <v>8433</v>
      </c>
    </row>
    <row r="2349" spans="1:27">
      <c r="A2349" s="894" t="s">
        <v>11179</v>
      </c>
      <c r="B2349" s="894" t="s">
        <v>11180</v>
      </c>
      <c r="C2349" s="894" t="s">
        <v>11181</v>
      </c>
      <c r="D2349" s="894" t="s">
        <v>11182</v>
      </c>
      <c r="E2349" s="351">
        <v>10815.93</v>
      </c>
      <c r="F2349" s="351">
        <v>6922.24</v>
      </c>
      <c r="G2349" s="351">
        <v>3893.69</v>
      </c>
      <c r="H2349" s="351">
        <v>0</v>
      </c>
      <c r="I2349" s="894" t="s">
        <v>11149</v>
      </c>
      <c r="J2349" s="894" t="s">
        <v>839</v>
      </c>
      <c r="K2349" s="894" t="s">
        <v>1025</v>
      </c>
      <c r="L2349" s="894" t="s">
        <v>958</v>
      </c>
      <c r="M2349" s="894" t="s">
        <v>959</v>
      </c>
      <c r="N2349" s="894" t="s">
        <v>9391</v>
      </c>
      <c r="O2349" s="894" t="s">
        <v>11183</v>
      </c>
      <c r="P2349" s="894" t="s">
        <v>11184</v>
      </c>
      <c r="Q2349" s="894" t="s">
        <v>11185</v>
      </c>
      <c r="R2349" s="894" t="s">
        <v>4561</v>
      </c>
      <c r="S2349" s="894" t="s">
        <v>779</v>
      </c>
      <c r="T2349" s="894" t="s">
        <v>780</v>
      </c>
      <c r="U2349" s="894" t="s">
        <v>781</v>
      </c>
      <c r="V2349" s="894" t="s">
        <v>951</v>
      </c>
      <c r="W2349" s="894" t="s">
        <v>11149</v>
      </c>
      <c r="X2349" s="894" t="s">
        <v>11186</v>
      </c>
      <c r="AA2349" s="894" t="s">
        <v>1029</v>
      </c>
    </row>
    <row r="2350" hidden="1" spans="1:27">
      <c r="A2350" s="894" t="s">
        <v>11187</v>
      </c>
      <c r="B2350" s="894" t="s">
        <v>736</v>
      </c>
      <c r="C2350" s="894" t="s">
        <v>737</v>
      </c>
      <c r="D2350" s="894" t="s">
        <v>738</v>
      </c>
      <c r="E2350" s="351">
        <v>1246.6</v>
      </c>
      <c r="F2350" s="351">
        <v>1196.74</v>
      </c>
      <c r="G2350" s="351">
        <v>49.86</v>
      </c>
      <c r="H2350" s="351">
        <v>0</v>
      </c>
      <c r="I2350" s="894" t="s">
        <v>3946</v>
      </c>
      <c r="J2350" s="894" t="s">
        <v>773</v>
      </c>
      <c r="K2350" s="894" t="s">
        <v>774</v>
      </c>
      <c r="L2350" s="894" t="s">
        <v>841</v>
      </c>
      <c r="M2350" s="894" t="s">
        <v>842</v>
      </c>
      <c r="N2350" s="894" t="s">
        <v>11188</v>
      </c>
      <c r="O2350" s="894" t="s">
        <v>777</v>
      </c>
      <c r="P2350" s="894" t="s">
        <v>11189</v>
      </c>
      <c r="Q2350" s="894" t="s">
        <v>11190</v>
      </c>
      <c r="R2350" s="894" t="s">
        <v>773</v>
      </c>
      <c r="S2350" s="894" t="s">
        <v>779</v>
      </c>
      <c r="T2350" s="894" t="s">
        <v>780</v>
      </c>
      <c r="U2350" s="894" t="s">
        <v>781</v>
      </c>
      <c r="V2350" s="894" t="s">
        <v>951</v>
      </c>
      <c r="W2350" s="894" t="s">
        <v>3946</v>
      </c>
      <c r="X2350" s="894" t="s">
        <v>11191</v>
      </c>
      <c r="AA2350" s="894" t="s">
        <v>784</v>
      </c>
    </row>
    <row r="2351" spans="1:27">
      <c r="A2351" s="894" t="s">
        <v>11192</v>
      </c>
      <c r="B2351" s="894" t="s">
        <v>11193</v>
      </c>
      <c r="C2351" s="894" t="s">
        <v>10161</v>
      </c>
      <c r="D2351" s="894" t="s">
        <v>11194</v>
      </c>
      <c r="E2351" s="351">
        <v>17699.12</v>
      </c>
      <c r="F2351" s="351">
        <v>11327.36</v>
      </c>
      <c r="G2351" s="351">
        <v>6371.76</v>
      </c>
      <c r="H2351" s="351">
        <v>0</v>
      </c>
      <c r="I2351" s="894" t="s">
        <v>11195</v>
      </c>
      <c r="J2351" s="894" t="s">
        <v>839</v>
      </c>
      <c r="K2351" s="894" t="s">
        <v>1091</v>
      </c>
      <c r="L2351" s="894" t="s">
        <v>874</v>
      </c>
      <c r="M2351" s="894" t="s">
        <v>8410</v>
      </c>
      <c r="N2351" s="894" t="s">
        <v>11196</v>
      </c>
      <c r="O2351" s="894" t="s">
        <v>11197</v>
      </c>
      <c r="P2351" s="894" t="s">
        <v>11198</v>
      </c>
      <c r="Q2351" s="894" t="s">
        <v>11199</v>
      </c>
      <c r="R2351" s="894" t="s">
        <v>4561</v>
      </c>
      <c r="S2351" s="894" t="s">
        <v>779</v>
      </c>
      <c r="T2351" s="894" t="s">
        <v>780</v>
      </c>
      <c r="U2351" s="894" t="s">
        <v>781</v>
      </c>
      <c r="V2351" s="894" t="s">
        <v>951</v>
      </c>
      <c r="W2351" s="894" t="s">
        <v>11195</v>
      </c>
      <c r="X2351" s="894" t="s">
        <v>10633</v>
      </c>
      <c r="AA2351" s="894" t="s">
        <v>1093</v>
      </c>
    </row>
    <row r="2352" spans="1:27">
      <c r="A2352" s="894" t="s">
        <v>11200</v>
      </c>
      <c r="B2352" s="894" t="s">
        <v>11201</v>
      </c>
      <c r="C2352" s="894" t="s">
        <v>11202</v>
      </c>
      <c r="D2352" s="894" t="s">
        <v>11203</v>
      </c>
      <c r="E2352" s="351">
        <v>42477.88</v>
      </c>
      <c r="F2352" s="351">
        <v>27185.92</v>
      </c>
      <c r="G2352" s="351">
        <v>15291.96</v>
      </c>
      <c r="H2352" s="351">
        <v>0</v>
      </c>
      <c r="I2352" s="894" t="s">
        <v>11195</v>
      </c>
      <c r="J2352" s="894" t="s">
        <v>839</v>
      </c>
      <c r="K2352" s="894" t="s">
        <v>8415</v>
      </c>
      <c r="L2352" s="894" t="s">
        <v>7189</v>
      </c>
      <c r="N2352" s="894" t="s">
        <v>11204</v>
      </c>
      <c r="O2352" s="894" t="s">
        <v>10875</v>
      </c>
      <c r="P2352" s="894" t="s">
        <v>11205</v>
      </c>
      <c r="Q2352" s="894" t="s">
        <v>11206</v>
      </c>
      <c r="R2352" s="894" t="s">
        <v>4561</v>
      </c>
      <c r="S2352" s="894" t="s">
        <v>779</v>
      </c>
      <c r="T2352" s="894" t="s">
        <v>780</v>
      </c>
      <c r="U2352" s="894" t="s">
        <v>781</v>
      </c>
      <c r="V2352" s="894" t="s">
        <v>951</v>
      </c>
      <c r="W2352" s="894" t="s">
        <v>11195</v>
      </c>
      <c r="X2352" s="894" t="s">
        <v>11207</v>
      </c>
      <c r="AA2352" s="894" t="s">
        <v>8421</v>
      </c>
    </row>
    <row r="2353" spans="1:27">
      <c r="A2353" s="894" t="s">
        <v>11208</v>
      </c>
      <c r="B2353" s="894" t="s">
        <v>11209</v>
      </c>
      <c r="C2353" s="894" t="s">
        <v>11210</v>
      </c>
      <c r="D2353" s="894" t="s">
        <v>11211</v>
      </c>
      <c r="E2353" s="351">
        <v>8230.08</v>
      </c>
      <c r="F2353" s="351">
        <v>5267.2</v>
      </c>
      <c r="G2353" s="351">
        <v>2962.88</v>
      </c>
      <c r="H2353" s="351">
        <v>0</v>
      </c>
      <c r="I2353" s="894" t="s">
        <v>11195</v>
      </c>
      <c r="J2353" s="894" t="s">
        <v>839</v>
      </c>
      <c r="K2353" s="894" t="s">
        <v>8415</v>
      </c>
      <c r="L2353" s="894" t="s">
        <v>874</v>
      </c>
      <c r="M2353" s="894" t="s">
        <v>11212</v>
      </c>
      <c r="N2353" s="894" t="s">
        <v>11213</v>
      </c>
      <c r="O2353" s="894" t="s">
        <v>11214</v>
      </c>
      <c r="P2353" s="894" t="s">
        <v>11215</v>
      </c>
      <c r="Q2353" s="894" t="s">
        <v>11216</v>
      </c>
      <c r="R2353" s="894" t="s">
        <v>4561</v>
      </c>
      <c r="S2353" s="894" t="s">
        <v>779</v>
      </c>
      <c r="T2353" s="894" t="s">
        <v>780</v>
      </c>
      <c r="U2353" s="894" t="s">
        <v>781</v>
      </c>
      <c r="V2353" s="894" t="s">
        <v>951</v>
      </c>
      <c r="W2353" s="894" t="s">
        <v>11195</v>
      </c>
      <c r="X2353" s="894" t="s">
        <v>11217</v>
      </c>
      <c r="AA2353" s="894" t="s">
        <v>8421</v>
      </c>
    </row>
    <row r="2354" spans="1:27">
      <c r="A2354" s="894" t="s">
        <v>11218</v>
      </c>
      <c r="B2354" s="894" t="s">
        <v>11219</v>
      </c>
      <c r="C2354" s="894" t="s">
        <v>11210</v>
      </c>
      <c r="D2354" s="894" t="s">
        <v>11211</v>
      </c>
      <c r="E2354" s="351">
        <v>8230.09</v>
      </c>
      <c r="F2354" s="351">
        <v>5267.2</v>
      </c>
      <c r="G2354" s="351">
        <v>2962.89</v>
      </c>
      <c r="H2354" s="351">
        <v>0</v>
      </c>
      <c r="I2354" s="894" t="s">
        <v>11195</v>
      </c>
      <c r="J2354" s="894" t="s">
        <v>839</v>
      </c>
      <c r="K2354" s="894" t="s">
        <v>8415</v>
      </c>
      <c r="L2354" s="894" t="s">
        <v>874</v>
      </c>
      <c r="M2354" s="894" t="s">
        <v>11212</v>
      </c>
      <c r="N2354" s="894" t="s">
        <v>11213</v>
      </c>
      <c r="O2354" s="894" t="s">
        <v>11214</v>
      </c>
      <c r="P2354" s="894" t="s">
        <v>11215</v>
      </c>
      <c r="Q2354" s="894" t="s">
        <v>11216</v>
      </c>
      <c r="R2354" s="894" t="s">
        <v>4561</v>
      </c>
      <c r="S2354" s="894" t="s">
        <v>779</v>
      </c>
      <c r="T2354" s="894" t="s">
        <v>780</v>
      </c>
      <c r="U2354" s="894" t="s">
        <v>781</v>
      </c>
      <c r="V2354" s="894" t="s">
        <v>951</v>
      </c>
      <c r="W2354" s="894" t="s">
        <v>11195</v>
      </c>
      <c r="X2354" s="894" t="s">
        <v>11217</v>
      </c>
      <c r="AA2354" s="894" t="s">
        <v>8421</v>
      </c>
    </row>
    <row r="2355" spans="1:27">
      <c r="A2355" s="894" t="s">
        <v>11220</v>
      </c>
      <c r="B2355" s="894" t="s">
        <v>11221</v>
      </c>
      <c r="C2355" s="894" t="s">
        <v>11210</v>
      </c>
      <c r="D2355" s="894" t="s">
        <v>11211</v>
      </c>
      <c r="E2355" s="351">
        <v>8230.09</v>
      </c>
      <c r="F2355" s="351">
        <v>5267.2</v>
      </c>
      <c r="G2355" s="351">
        <v>2962.89</v>
      </c>
      <c r="H2355" s="351">
        <v>0</v>
      </c>
      <c r="I2355" s="894" t="s">
        <v>11195</v>
      </c>
      <c r="J2355" s="894" t="s">
        <v>839</v>
      </c>
      <c r="K2355" s="894" t="s">
        <v>8415</v>
      </c>
      <c r="L2355" s="894" t="s">
        <v>874</v>
      </c>
      <c r="M2355" s="894" t="s">
        <v>11212</v>
      </c>
      <c r="N2355" s="894" t="s">
        <v>11213</v>
      </c>
      <c r="O2355" s="894" t="s">
        <v>11214</v>
      </c>
      <c r="P2355" s="894" t="s">
        <v>11215</v>
      </c>
      <c r="Q2355" s="894" t="s">
        <v>11216</v>
      </c>
      <c r="R2355" s="894" t="s">
        <v>4561</v>
      </c>
      <c r="S2355" s="894" t="s">
        <v>779</v>
      </c>
      <c r="T2355" s="894" t="s">
        <v>780</v>
      </c>
      <c r="U2355" s="894" t="s">
        <v>781</v>
      </c>
      <c r="V2355" s="894" t="s">
        <v>951</v>
      </c>
      <c r="W2355" s="894" t="s">
        <v>11195</v>
      </c>
      <c r="X2355" s="894" t="s">
        <v>11217</v>
      </c>
      <c r="AA2355" s="894" t="s">
        <v>8421</v>
      </c>
    </row>
    <row r="2356" spans="1:27">
      <c r="A2356" s="894" t="s">
        <v>11222</v>
      </c>
      <c r="B2356" s="894" t="s">
        <v>11223</v>
      </c>
      <c r="C2356" s="894" t="s">
        <v>11210</v>
      </c>
      <c r="D2356" s="894" t="s">
        <v>11211</v>
      </c>
      <c r="E2356" s="351">
        <v>8230.09</v>
      </c>
      <c r="F2356" s="351">
        <v>5267.2</v>
      </c>
      <c r="G2356" s="351">
        <v>2962.89</v>
      </c>
      <c r="H2356" s="351">
        <v>0</v>
      </c>
      <c r="I2356" s="894" t="s">
        <v>11195</v>
      </c>
      <c r="J2356" s="894" t="s">
        <v>839</v>
      </c>
      <c r="K2356" s="894" t="s">
        <v>8415</v>
      </c>
      <c r="L2356" s="894" t="s">
        <v>874</v>
      </c>
      <c r="M2356" s="894" t="s">
        <v>11212</v>
      </c>
      <c r="N2356" s="894" t="s">
        <v>11213</v>
      </c>
      <c r="O2356" s="894" t="s">
        <v>11214</v>
      </c>
      <c r="P2356" s="894" t="s">
        <v>11215</v>
      </c>
      <c r="Q2356" s="894" t="s">
        <v>11216</v>
      </c>
      <c r="R2356" s="894" t="s">
        <v>4561</v>
      </c>
      <c r="S2356" s="894" t="s">
        <v>779</v>
      </c>
      <c r="T2356" s="894" t="s">
        <v>780</v>
      </c>
      <c r="U2356" s="894" t="s">
        <v>781</v>
      </c>
      <c r="V2356" s="894" t="s">
        <v>951</v>
      </c>
      <c r="W2356" s="894" t="s">
        <v>11195</v>
      </c>
      <c r="X2356" s="894" t="s">
        <v>11217</v>
      </c>
      <c r="AA2356" s="894" t="s">
        <v>8421</v>
      </c>
    </row>
    <row r="2357" spans="1:27">
      <c r="A2357" s="894" t="s">
        <v>11224</v>
      </c>
      <c r="B2357" s="894" t="s">
        <v>11225</v>
      </c>
      <c r="C2357" s="894" t="s">
        <v>11210</v>
      </c>
      <c r="D2357" s="894" t="s">
        <v>11211</v>
      </c>
      <c r="E2357" s="351">
        <v>8230.09</v>
      </c>
      <c r="F2357" s="351">
        <v>5267.2</v>
      </c>
      <c r="G2357" s="351">
        <v>2962.89</v>
      </c>
      <c r="H2357" s="351">
        <v>0</v>
      </c>
      <c r="I2357" s="894" t="s">
        <v>11195</v>
      </c>
      <c r="J2357" s="894" t="s">
        <v>839</v>
      </c>
      <c r="K2357" s="894" t="s">
        <v>8415</v>
      </c>
      <c r="L2357" s="894" t="s">
        <v>874</v>
      </c>
      <c r="M2357" s="894" t="s">
        <v>11212</v>
      </c>
      <c r="N2357" s="894" t="s">
        <v>11213</v>
      </c>
      <c r="O2357" s="894" t="s">
        <v>11214</v>
      </c>
      <c r="P2357" s="894" t="s">
        <v>11215</v>
      </c>
      <c r="Q2357" s="894" t="s">
        <v>11216</v>
      </c>
      <c r="R2357" s="894" t="s">
        <v>4561</v>
      </c>
      <c r="S2357" s="894" t="s">
        <v>779</v>
      </c>
      <c r="T2357" s="894" t="s">
        <v>780</v>
      </c>
      <c r="U2357" s="894" t="s">
        <v>781</v>
      </c>
      <c r="V2357" s="894" t="s">
        <v>951</v>
      </c>
      <c r="W2357" s="894" t="s">
        <v>11195</v>
      </c>
      <c r="X2357" s="894" t="s">
        <v>11217</v>
      </c>
      <c r="AA2357" s="894" t="s">
        <v>8421</v>
      </c>
    </row>
    <row r="2358" spans="1:27">
      <c r="A2358" s="894" t="s">
        <v>11226</v>
      </c>
      <c r="B2358" s="894" t="s">
        <v>11227</v>
      </c>
      <c r="C2358" s="894" t="s">
        <v>11228</v>
      </c>
      <c r="D2358" s="894" t="s">
        <v>11229</v>
      </c>
      <c r="E2358" s="351">
        <v>53760</v>
      </c>
      <c r="F2358" s="351">
        <v>34406.4</v>
      </c>
      <c r="G2358" s="351">
        <v>19353.6</v>
      </c>
      <c r="H2358" s="351">
        <v>0</v>
      </c>
      <c r="I2358" s="894" t="s">
        <v>11230</v>
      </c>
      <c r="J2358" s="894" t="s">
        <v>839</v>
      </c>
      <c r="K2358" s="894" t="s">
        <v>1008</v>
      </c>
      <c r="L2358" s="894" t="s">
        <v>874</v>
      </c>
      <c r="M2358" s="894" t="s">
        <v>11231</v>
      </c>
      <c r="N2358" s="894" t="s">
        <v>6733</v>
      </c>
      <c r="O2358" s="894" t="s">
        <v>11232</v>
      </c>
      <c r="P2358" s="894" t="s">
        <v>11233</v>
      </c>
      <c r="Q2358" s="894" t="s">
        <v>11234</v>
      </c>
      <c r="R2358" s="894" t="s">
        <v>4561</v>
      </c>
      <c r="S2358" s="894" t="s">
        <v>779</v>
      </c>
      <c r="T2358" s="894" t="s">
        <v>780</v>
      </c>
      <c r="U2358" s="894" t="s">
        <v>781</v>
      </c>
      <c r="V2358" s="894" t="s">
        <v>951</v>
      </c>
      <c r="W2358" s="894" t="s">
        <v>11230</v>
      </c>
      <c r="X2358" s="894" t="s">
        <v>11235</v>
      </c>
      <c r="AA2358" s="894" t="s">
        <v>1012</v>
      </c>
    </row>
    <row r="2359" spans="1:27">
      <c r="A2359" s="894" t="s">
        <v>11236</v>
      </c>
      <c r="B2359" s="894" t="s">
        <v>11237</v>
      </c>
      <c r="C2359" s="894" t="s">
        <v>5361</v>
      </c>
      <c r="D2359" s="894" t="s">
        <v>11238</v>
      </c>
      <c r="E2359" s="351">
        <v>20796.46</v>
      </c>
      <c r="F2359" s="351">
        <v>13309.44</v>
      </c>
      <c r="G2359" s="351">
        <v>7487.02</v>
      </c>
      <c r="H2359" s="351">
        <v>0</v>
      </c>
      <c r="I2359" s="894" t="s">
        <v>11230</v>
      </c>
      <c r="J2359" s="894" t="s">
        <v>839</v>
      </c>
      <c r="K2359" s="894" t="s">
        <v>901</v>
      </c>
      <c r="L2359" s="894" t="s">
        <v>874</v>
      </c>
      <c r="M2359" s="894" t="s">
        <v>6769</v>
      </c>
      <c r="N2359" s="894" t="s">
        <v>11239</v>
      </c>
      <c r="O2359" s="894" t="s">
        <v>11124</v>
      </c>
      <c r="P2359" s="894" t="s">
        <v>11125</v>
      </c>
      <c r="Q2359" s="894" t="s">
        <v>11126</v>
      </c>
      <c r="R2359" s="894" t="s">
        <v>4561</v>
      </c>
      <c r="S2359" s="894" t="s">
        <v>779</v>
      </c>
      <c r="T2359" s="894" t="s">
        <v>780</v>
      </c>
      <c r="U2359" s="894" t="s">
        <v>781</v>
      </c>
      <c r="V2359" s="894" t="s">
        <v>951</v>
      </c>
      <c r="W2359" s="894" t="s">
        <v>11230</v>
      </c>
      <c r="X2359" s="894" t="s">
        <v>11240</v>
      </c>
      <c r="AA2359" s="894" t="s">
        <v>904</v>
      </c>
    </row>
    <row r="2360" spans="1:27">
      <c r="A2360" s="894" t="s">
        <v>11241</v>
      </c>
      <c r="B2360" s="894" t="s">
        <v>11242</v>
      </c>
      <c r="C2360" s="894" t="s">
        <v>5361</v>
      </c>
      <c r="D2360" s="894" t="s">
        <v>5362</v>
      </c>
      <c r="E2360" s="351">
        <v>12389.38</v>
      </c>
      <c r="F2360" s="351">
        <v>7928.96</v>
      </c>
      <c r="G2360" s="351">
        <v>4460.42</v>
      </c>
      <c r="H2360" s="351">
        <v>0</v>
      </c>
      <c r="I2360" s="894" t="s">
        <v>11230</v>
      </c>
      <c r="J2360" s="894" t="s">
        <v>839</v>
      </c>
      <c r="K2360" s="894" t="s">
        <v>901</v>
      </c>
      <c r="L2360" s="894" t="s">
        <v>874</v>
      </c>
      <c r="M2360" s="894" t="s">
        <v>7953</v>
      </c>
      <c r="N2360" s="894" t="s">
        <v>7195</v>
      </c>
      <c r="O2360" s="894" t="s">
        <v>11021</v>
      </c>
      <c r="P2360" s="894" t="s">
        <v>11131</v>
      </c>
      <c r="Q2360" s="894" t="s">
        <v>11132</v>
      </c>
      <c r="R2360" s="894" t="s">
        <v>4561</v>
      </c>
      <c r="S2360" s="894" t="s">
        <v>779</v>
      </c>
      <c r="T2360" s="894" t="s">
        <v>780</v>
      </c>
      <c r="U2360" s="894" t="s">
        <v>781</v>
      </c>
      <c r="V2360" s="894" t="s">
        <v>951</v>
      </c>
      <c r="W2360" s="894" t="s">
        <v>11230</v>
      </c>
      <c r="X2360" s="894" t="s">
        <v>11240</v>
      </c>
      <c r="AA2360" s="894" t="s">
        <v>904</v>
      </c>
    </row>
    <row r="2361" spans="1:27">
      <c r="A2361" s="894" t="s">
        <v>11243</v>
      </c>
      <c r="B2361" s="894" t="s">
        <v>11244</v>
      </c>
      <c r="C2361" s="894" t="s">
        <v>5361</v>
      </c>
      <c r="D2361" s="894" t="s">
        <v>5362</v>
      </c>
      <c r="E2361" s="351">
        <v>12389.38</v>
      </c>
      <c r="F2361" s="351">
        <v>7928.96</v>
      </c>
      <c r="G2361" s="351">
        <v>4460.42</v>
      </c>
      <c r="H2361" s="351">
        <v>0</v>
      </c>
      <c r="I2361" s="894" t="s">
        <v>11230</v>
      </c>
      <c r="J2361" s="894" t="s">
        <v>839</v>
      </c>
      <c r="K2361" s="894" t="s">
        <v>901</v>
      </c>
      <c r="L2361" s="894" t="s">
        <v>874</v>
      </c>
      <c r="M2361" s="894" t="s">
        <v>7953</v>
      </c>
      <c r="N2361" s="894" t="s">
        <v>7195</v>
      </c>
      <c r="O2361" s="894" t="s">
        <v>11021</v>
      </c>
      <c r="P2361" s="894" t="s">
        <v>11131</v>
      </c>
      <c r="Q2361" s="894" t="s">
        <v>11132</v>
      </c>
      <c r="R2361" s="894" t="s">
        <v>4561</v>
      </c>
      <c r="S2361" s="894" t="s">
        <v>779</v>
      </c>
      <c r="T2361" s="894" t="s">
        <v>780</v>
      </c>
      <c r="U2361" s="894" t="s">
        <v>781</v>
      </c>
      <c r="V2361" s="894" t="s">
        <v>951</v>
      </c>
      <c r="W2361" s="894" t="s">
        <v>11230</v>
      </c>
      <c r="X2361" s="894" t="s">
        <v>11240</v>
      </c>
      <c r="AA2361" s="894" t="s">
        <v>904</v>
      </c>
    </row>
    <row r="2362" hidden="1" spans="1:27">
      <c r="A2362" s="894" t="s">
        <v>11245</v>
      </c>
      <c r="B2362" s="894" t="s">
        <v>11246</v>
      </c>
      <c r="C2362" s="894" t="s">
        <v>654</v>
      </c>
      <c r="D2362" s="894" t="s">
        <v>11247</v>
      </c>
      <c r="E2362" s="351">
        <v>3938.05</v>
      </c>
      <c r="F2362" s="351">
        <v>3465.55</v>
      </c>
      <c r="G2362" s="351">
        <v>200</v>
      </c>
      <c r="H2362" s="351">
        <v>272.5</v>
      </c>
      <c r="I2362" s="894" t="s">
        <v>11248</v>
      </c>
      <c r="J2362" s="894" t="s">
        <v>773</v>
      </c>
      <c r="K2362" s="894" t="s">
        <v>631</v>
      </c>
      <c r="L2362" s="894" t="s">
        <v>1933</v>
      </c>
      <c r="M2362" s="894" t="s">
        <v>11249</v>
      </c>
      <c r="N2362" s="894" t="s">
        <v>10715</v>
      </c>
      <c r="O2362" s="894" t="s">
        <v>777</v>
      </c>
      <c r="P2362" s="894" t="s">
        <v>11250</v>
      </c>
      <c r="Q2362" s="894" t="s">
        <v>11251</v>
      </c>
      <c r="R2362" s="894" t="s">
        <v>773</v>
      </c>
      <c r="S2362" s="894" t="s">
        <v>779</v>
      </c>
      <c r="T2362" s="894" t="s">
        <v>780</v>
      </c>
      <c r="U2362" s="894" t="s">
        <v>781</v>
      </c>
      <c r="V2362" s="894" t="s">
        <v>951</v>
      </c>
      <c r="W2362" s="894" t="s">
        <v>11248</v>
      </c>
      <c r="X2362" s="894" t="s">
        <v>11252</v>
      </c>
      <c r="AA2362" s="894" t="s">
        <v>967</v>
      </c>
    </row>
    <row r="2363" hidden="1" spans="1:27">
      <c r="A2363" s="894" t="s">
        <v>11253</v>
      </c>
      <c r="B2363" s="894" t="s">
        <v>11254</v>
      </c>
      <c r="C2363" s="894" t="s">
        <v>654</v>
      </c>
      <c r="D2363" s="894" t="s">
        <v>11255</v>
      </c>
      <c r="E2363" s="351">
        <v>3831.86</v>
      </c>
      <c r="F2363" s="351">
        <v>3372.05</v>
      </c>
      <c r="G2363" s="351">
        <v>200</v>
      </c>
      <c r="H2363" s="351">
        <v>259.81</v>
      </c>
      <c r="I2363" s="894" t="s">
        <v>11248</v>
      </c>
      <c r="J2363" s="894" t="s">
        <v>773</v>
      </c>
      <c r="K2363" s="894" t="s">
        <v>631</v>
      </c>
      <c r="L2363" s="894" t="s">
        <v>1933</v>
      </c>
      <c r="M2363" s="894" t="s">
        <v>11256</v>
      </c>
      <c r="N2363" s="894" t="s">
        <v>8735</v>
      </c>
      <c r="O2363" s="894" t="s">
        <v>777</v>
      </c>
      <c r="P2363" s="894" t="s">
        <v>11257</v>
      </c>
      <c r="Q2363" s="894" t="s">
        <v>11258</v>
      </c>
      <c r="R2363" s="894" t="s">
        <v>773</v>
      </c>
      <c r="S2363" s="894" t="s">
        <v>779</v>
      </c>
      <c r="T2363" s="894" t="s">
        <v>780</v>
      </c>
      <c r="U2363" s="894" t="s">
        <v>781</v>
      </c>
      <c r="V2363" s="894" t="s">
        <v>951</v>
      </c>
      <c r="W2363" s="894" t="s">
        <v>11248</v>
      </c>
      <c r="X2363" s="894" t="s">
        <v>11252</v>
      </c>
      <c r="AA2363" s="894" t="s">
        <v>967</v>
      </c>
    </row>
    <row r="2364" hidden="1" spans="1:27">
      <c r="A2364" s="894" t="s">
        <v>11259</v>
      </c>
      <c r="B2364" s="894" t="s">
        <v>11260</v>
      </c>
      <c r="C2364" s="894" t="s">
        <v>11261</v>
      </c>
      <c r="D2364" s="894" t="s">
        <v>11262</v>
      </c>
      <c r="E2364" s="351">
        <v>1017.7</v>
      </c>
      <c r="F2364" s="351">
        <v>976.99</v>
      </c>
      <c r="G2364" s="351">
        <v>18.41</v>
      </c>
      <c r="H2364" s="351">
        <v>22.3</v>
      </c>
      <c r="I2364" s="894" t="s">
        <v>11248</v>
      </c>
      <c r="J2364" s="894" t="s">
        <v>773</v>
      </c>
      <c r="K2364" s="894" t="s">
        <v>646</v>
      </c>
      <c r="L2364" s="894" t="s">
        <v>1933</v>
      </c>
      <c r="M2364" s="894" t="s">
        <v>11249</v>
      </c>
      <c r="N2364" s="894" t="s">
        <v>10715</v>
      </c>
      <c r="O2364" s="894" t="s">
        <v>777</v>
      </c>
      <c r="P2364" s="894" t="s">
        <v>11263</v>
      </c>
      <c r="Q2364" s="894" t="s">
        <v>11264</v>
      </c>
      <c r="R2364" s="894" t="s">
        <v>773</v>
      </c>
      <c r="S2364" s="894" t="s">
        <v>779</v>
      </c>
      <c r="T2364" s="894" t="s">
        <v>780</v>
      </c>
      <c r="U2364" s="894" t="s">
        <v>781</v>
      </c>
      <c r="V2364" s="894" t="s">
        <v>951</v>
      </c>
      <c r="W2364" s="894" t="s">
        <v>11248</v>
      </c>
      <c r="X2364" s="894" t="s">
        <v>11252</v>
      </c>
      <c r="AA2364" s="894" t="s">
        <v>917</v>
      </c>
    </row>
    <row r="2365" hidden="1" spans="1:27">
      <c r="A2365" s="894" t="s">
        <v>11265</v>
      </c>
      <c r="B2365" s="894" t="s">
        <v>11266</v>
      </c>
      <c r="C2365" s="894" t="s">
        <v>11261</v>
      </c>
      <c r="D2365" s="894" t="s">
        <v>11262</v>
      </c>
      <c r="E2365" s="351">
        <v>1017.7</v>
      </c>
      <c r="F2365" s="351">
        <v>976.99</v>
      </c>
      <c r="G2365" s="351">
        <v>18.41</v>
      </c>
      <c r="H2365" s="351">
        <v>22.3</v>
      </c>
      <c r="I2365" s="894" t="s">
        <v>11248</v>
      </c>
      <c r="J2365" s="894" t="s">
        <v>773</v>
      </c>
      <c r="K2365" s="894" t="s">
        <v>646</v>
      </c>
      <c r="L2365" s="894" t="s">
        <v>108</v>
      </c>
      <c r="M2365" s="894" t="s">
        <v>11267</v>
      </c>
      <c r="N2365" s="894" t="s">
        <v>8735</v>
      </c>
      <c r="O2365" s="894" t="s">
        <v>777</v>
      </c>
      <c r="P2365" s="894" t="s">
        <v>11263</v>
      </c>
      <c r="Q2365" s="894" t="s">
        <v>11264</v>
      </c>
      <c r="R2365" s="894" t="s">
        <v>773</v>
      </c>
      <c r="S2365" s="894" t="s">
        <v>779</v>
      </c>
      <c r="T2365" s="894" t="s">
        <v>780</v>
      </c>
      <c r="U2365" s="894" t="s">
        <v>781</v>
      </c>
      <c r="V2365" s="894" t="s">
        <v>951</v>
      </c>
      <c r="W2365" s="894" t="s">
        <v>11248</v>
      </c>
      <c r="X2365" s="894" t="s">
        <v>11252</v>
      </c>
      <c r="AA2365" s="894" t="s">
        <v>917</v>
      </c>
    </row>
    <row r="2366" hidden="1" spans="1:27">
      <c r="A2366" s="894" t="s">
        <v>11268</v>
      </c>
      <c r="B2366" s="894" t="s">
        <v>11269</v>
      </c>
      <c r="C2366" s="894" t="s">
        <v>11270</v>
      </c>
      <c r="D2366" s="894" t="s">
        <v>11271</v>
      </c>
      <c r="E2366" s="351">
        <v>5699.12</v>
      </c>
      <c r="F2366" s="351">
        <v>5471.16</v>
      </c>
      <c r="G2366" s="351">
        <v>227.96</v>
      </c>
      <c r="H2366" s="351">
        <v>0</v>
      </c>
      <c r="I2366" s="894" t="s">
        <v>11248</v>
      </c>
      <c r="J2366" s="894" t="s">
        <v>773</v>
      </c>
      <c r="K2366" s="894" t="s">
        <v>774</v>
      </c>
      <c r="L2366" s="894" t="s">
        <v>775</v>
      </c>
      <c r="M2366" s="894" t="s">
        <v>11272</v>
      </c>
      <c r="N2366" s="894" t="s">
        <v>11273</v>
      </c>
      <c r="O2366" s="894" t="s">
        <v>777</v>
      </c>
      <c r="P2366" s="894" t="s">
        <v>11274</v>
      </c>
      <c r="Q2366" s="894" t="s">
        <v>11275</v>
      </c>
      <c r="R2366" s="894" t="s">
        <v>773</v>
      </c>
      <c r="S2366" s="894" t="s">
        <v>779</v>
      </c>
      <c r="T2366" s="894" t="s">
        <v>780</v>
      </c>
      <c r="U2366" s="894" t="s">
        <v>781</v>
      </c>
      <c r="V2366" s="894" t="s">
        <v>951</v>
      </c>
      <c r="W2366" s="894" t="s">
        <v>11248</v>
      </c>
      <c r="X2366" s="894" t="s">
        <v>11276</v>
      </c>
      <c r="AA2366" s="894" t="s">
        <v>784</v>
      </c>
    </row>
    <row r="2367" spans="1:27">
      <c r="A2367" s="894" t="s">
        <v>11277</v>
      </c>
      <c r="B2367" s="894" t="s">
        <v>11278</v>
      </c>
      <c r="C2367" s="894" t="s">
        <v>11279</v>
      </c>
      <c r="D2367" s="894" t="s">
        <v>11280</v>
      </c>
      <c r="E2367" s="351">
        <v>5221.24</v>
      </c>
      <c r="F2367" s="351">
        <v>3289.23</v>
      </c>
      <c r="G2367" s="351">
        <v>1932.01</v>
      </c>
      <c r="H2367" s="351">
        <v>0</v>
      </c>
      <c r="I2367" s="894" t="s">
        <v>11281</v>
      </c>
      <c r="J2367" s="894" t="s">
        <v>839</v>
      </c>
      <c r="K2367" s="894" t="s">
        <v>1357</v>
      </c>
      <c r="L2367" s="894" t="s">
        <v>1590</v>
      </c>
      <c r="M2367" s="894" t="s">
        <v>1591</v>
      </c>
      <c r="N2367" s="894" t="s">
        <v>4984</v>
      </c>
      <c r="O2367" s="894" t="s">
        <v>11054</v>
      </c>
      <c r="P2367" s="894" t="s">
        <v>11055</v>
      </c>
      <c r="Q2367" s="894" t="s">
        <v>11056</v>
      </c>
      <c r="R2367" s="894" t="s">
        <v>4706</v>
      </c>
      <c r="S2367" s="894" t="s">
        <v>779</v>
      </c>
      <c r="T2367" s="894" t="s">
        <v>780</v>
      </c>
      <c r="U2367" s="894" t="s">
        <v>781</v>
      </c>
      <c r="V2367" s="894" t="s">
        <v>951</v>
      </c>
      <c r="W2367" s="894" t="s">
        <v>11281</v>
      </c>
      <c r="X2367" s="894" t="s">
        <v>5308</v>
      </c>
      <c r="AA2367" s="894" t="s">
        <v>1359</v>
      </c>
    </row>
    <row r="2368" spans="1:27">
      <c r="A2368" s="894" t="s">
        <v>11282</v>
      </c>
      <c r="B2368" s="894" t="s">
        <v>11283</v>
      </c>
      <c r="C2368" s="894" t="s">
        <v>11284</v>
      </c>
      <c r="D2368" s="894" t="s">
        <v>11285</v>
      </c>
      <c r="E2368" s="351">
        <v>6017.7</v>
      </c>
      <c r="F2368" s="351">
        <v>3791.34</v>
      </c>
      <c r="G2368" s="351">
        <v>2226.36</v>
      </c>
      <c r="H2368" s="351">
        <v>0</v>
      </c>
      <c r="I2368" s="894" t="s">
        <v>11281</v>
      </c>
      <c r="J2368" s="894" t="s">
        <v>839</v>
      </c>
      <c r="K2368" s="894" t="s">
        <v>1357</v>
      </c>
      <c r="L2368" s="894" t="s">
        <v>1590</v>
      </c>
      <c r="M2368" s="894" t="s">
        <v>1591</v>
      </c>
      <c r="N2368" s="894" t="s">
        <v>4300</v>
      </c>
      <c r="O2368" s="894" t="s">
        <v>11286</v>
      </c>
      <c r="P2368" s="894" t="s">
        <v>11287</v>
      </c>
      <c r="Q2368" s="894" t="s">
        <v>11288</v>
      </c>
      <c r="R2368" s="894" t="s">
        <v>4706</v>
      </c>
      <c r="S2368" s="894" t="s">
        <v>779</v>
      </c>
      <c r="T2368" s="894" t="s">
        <v>780</v>
      </c>
      <c r="U2368" s="894" t="s">
        <v>781</v>
      </c>
      <c r="V2368" s="894" t="s">
        <v>951</v>
      </c>
      <c r="W2368" s="894" t="s">
        <v>11281</v>
      </c>
      <c r="X2368" s="894" t="s">
        <v>5308</v>
      </c>
      <c r="AA2368" s="894" t="s">
        <v>1359</v>
      </c>
    </row>
    <row r="2369" spans="1:27">
      <c r="A2369" s="894" t="s">
        <v>11289</v>
      </c>
      <c r="B2369" s="894" t="s">
        <v>11290</v>
      </c>
      <c r="C2369" s="894" t="s">
        <v>11291</v>
      </c>
      <c r="E2369" s="351">
        <v>1413598.42</v>
      </c>
      <c r="F2369" s="351">
        <v>890566.74</v>
      </c>
      <c r="G2369" s="351">
        <v>523031.68</v>
      </c>
      <c r="H2369" s="351">
        <v>0</v>
      </c>
      <c r="I2369" s="894" t="s">
        <v>11292</v>
      </c>
      <c r="J2369" s="894" t="s">
        <v>839</v>
      </c>
      <c r="K2369" s="894" t="s">
        <v>1008</v>
      </c>
      <c r="L2369" s="894" t="s">
        <v>874</v>
      </c>
      <c r="M2369" s="894" t="s">
        <v>8764</v>
      </c>
      <c r="N2369" s="894" t="s">
        <v>8341</v>
      </c>
      <c r="O2369" s="894" t="s">
        <v>11293</v>
      </c>
      <c r="P2369" s="894" t="s">
        <v>11294</v>
      </c>
      <c r="Q2369" s="894" t="s">
        <v>11295</v>
      </c>
      <c r="R2369" s="894" t="s">
        <v>4706</v>
      </c>
      <c r="S2369" s="894" t="s">
        <v>779</v>
      </c>
      <c r="T2369" s="894" t="s">
        <v>780</v>
      </c>
      <c r="U2369" s="894" t="s">
        <v>781</v>
      </c>
      <c r="V2369" s="894" t="s">
        <v>951</v>
      </c>
      <c r="W2369" s="894" t="s">
        <v>11292</v>
      </c>
      <c r="X2369" s="894" t="s">
        <v>11296</v>
      </c>
      <c r="AA2369" s="894" t="s">
        <v>1012</v>
      </c>
    </row>
    <row r="2370" spans="1:27">
      <c r="A2370" s="894" t="s">
        <v>11297</v>
      </c>
      <c r="B2370" s="894" t="s">
        <v>11298</v>
      </c>
      <c r="C2370" s="894" t="s">
        <v>11299</v>
      </c>
      <c r="E2370" s="351">
        <v>13274.34</v>
      </c>
      <c r="F2370" s="351">
        <v>8362.62</v>
      </c>
      <c r="G2370" s="351">
        <v>4911.72</v>
      </c>
      <c r="H2370" s="351">
        <v>0</v>
      </c>
      <c r="I2370" s="894" t="s">
        <v>11300</v>
      </c>
      <c r="J2370" s="894" t="s">
        <v>839</v>
      </c>
      <c r="K2370" s="894" t="s">
        <v>901</v>
      </c>
      <c r="L2370" s="894" t="s">
        <v>874</v>
      </c>
      <c r="M2370" s="894" t="s">
        <v>11301</v>
      </c>
      <c r="N2370" s="894" t="s">
        <v>11302</v>
      </c>
      <c r="O2370" s="894" t="s">
        <v>11303</v>
      </c>
      <c r="P2370" s="894" t="s">
        <v>11304</v>
      </c>
      <c r="Q2370" s="894" t="s">
        <v>11305</v>
      </c>
      <c r="R2370" s="894" t="s">
        <v>4706</v>
      </c>
      <c r="S2370" s="894" t="s">
        <v>779</v>
      </c>
      <c r="T2370" s="894" t="s">
        <v>780</v>
      </c>
      <c r="U2370" s="894" t="s">
        <v>781</v>
      </c>
      <c r="V2370" s="894" t="s">
        <v>951</v>
      </c>
      <c r="W2370" s="894" t="s">
        <v>11300</v>
      </c>
      <c r="X2370" s="894" t="s">
        <v>11306</v>
      </c>
      <c r="AA2370" s="894" t="s">
        <v>904</v>
      </c>
    </row>
    <row r="2371" spans="1:27">
      <c r="A2371" s="894" t="s">
        <v>11307</v>
      </c>
      <c r="B2371" s="894" t="s">
        <v>11308</v>
      </c>
      <c r="C2371" s="894" t="s">
        <v>8225</v>
      </c>
      <c r="D2371" s="894" t="s">
        <v>8226</v>
      </c>
      <c r="E2371" s="351">
        <v>3097.34</v>
      </c>
      <c r="F2371" s="351">
        <v>1951.11</v>
      </c>
      <c r="G2371" s="351">
        <v>1146.23</v>
      </c>
      <c r="H2371" s="351">
        <v>0</v>
      </c>
      <c r="I2371" s="894" t="s">
        <v>11300</v>
      </c>
      <c r="J2371" s="894" t="s">
        <v>839</v>
      </c>
      <c r="K2371" s="894" t="s">
        <v>4946</v>
      </c>
      <c r="L2371" s="894" t="s">
        <v>958</v>
      </c>
      <c r="M2371" s="894" t="s">
        <v>5382</v>
      </c>
      <c r="N2371" s="894" t="s">
        <v>7676</v>
      </c>
      <c r="O2371" s="894" t="s">
        <v>11309</v>
      </c>
      <c r="P2371" s="894" t="s">
        <v>11310</v>
      </c>
      <c r="Q2371" s="894" t="s">
        <v>11021</v>
      </c>
      <c r="R2371" s="894" t="s">
        <v>4706</v>
      </c>
      <c r="S2371" s="894" t="s">
        <v>779</v>
      </c>
      <c r="T2371" s="894" t="s">
        <v>780</v>
      </c>
      <c r="U2371" s="894" t="s">
        <v>781</v>
      </c>
      <c r="V2371" s="894" t="s">
        <v>951</v>
      </c>
      <c r="W2371" s="894" t="s">
        <v>11300</v>
      </c>
      <c r="X2371" s="894" t="s">
        <v>11235</v>
      </c>
      <c r="AA2371" s="894" t="s">
        <v>4948</v>
      </c>
    </row>
    <row r="2372" spans="1:27">
      <c r="A2372" s="894" t="s">
        <v>11311</v>
      </c>
      <c r="B2372" s="894" t="s">
        <v>11312</v>
      </c>
      <c r="C2372" s="894" t="s">
        <v>8225</v>
      </c>
      <c r="D2372" s="894" t="s">
        <v>8226</v>
      </c>
      <c r="E2372" s="351">
        <v>3097.35</v>
      </c>
      <c r="F2372" s="351">
        <v>1951.11</v>
      </c>
      <c r="G2372" s="351">
        <v>1146.24</v>
      </c>
      <c r="H2372" s="351">
        <v>0</v>
      </c>
      <c r="I2372" s="894" t="s">
        <v>11300</v>
      </c>
      <c r="J2372" s="894" t="s">
        <v>839</v>
      </c>
      <c r="K2372" s="894" t="s">
        <v>4946</v>
      </c>
      <c r="L2372" s="894" t="s">
        <v>958</v>
      </c>
      <c r="M2372" s="894" t="s">
        <v>5382</v>
      </c>
      <c r="N2372" s="894" t="s">
        <v>7676</v>
      </c>
      <c r="O2372" s="894" t="s">
        <v>11309</v>
      </c>
      <c r="P2372" s="894" t="s">
        <v>11310</v>
      </c>
      <c r="Q2372" s="894" t="s">
        <v>11021</v>
      </c>
      <c r="R2372" s="894" t="s">
        <v>4706</v>
      </c>
      <c r="S2372" s="894" t="s">
        <v>779</v>
      </c>
      <c r="T2372" s="894" t="s">
        <v>780</v>
      </c>
      <c r="U2372" s="894" t="s">
        <v>781</v>
      </c>
      <c r="V2372" s="894" t="s">
        <v>951</v>
      </c>
      <c r="W2372" s="894" t="s">
        <v>11300</v>
      </c>
      <c r="X2372" s="894" t="s">
        <v>11235</v>
      </c>
      <c r="AA2372" s="894" t="s">
        <v>4948</v>
      </c>
    </row>
    <row r="2373" spans="1:27">
      <c r="A2373" s="894" t="s">
        <v>11313</v>
      </c>
      <c r="B2373" s="894" t="s">
        <v>11314</v>
      </c>
      <c r="C2373" s="894" t="s">
        <v>11315</v>
      </c>
      <c r="D2373" s="894" t="s">
        <v>11316</v>
      </c>
      <c r="E2373" s="351">
        <v>2168.14</v>
      </c>
      <c r="F2373" s="351">
        <v>1365.84</v>
      </c>
      <c r="G2373" s="351">
        <v>802.3</v>
      </c>
      <c r="H2373" s="351">
        <v>0</v>
      </c>
      <c r="I2373" s="894" t="s">
        <v>11300</v>
      </c>
      <c r="J2373" s="894" t="s">
        <v>839</v>
      </c>
      <c r="K2373" s="894" t="s">
        <v>1025</v>
      </c>
      <c r="L2373" s="894" t="s">
        <v>958</v>
      </c>
      <c r="M2373" s="894" t="s">
        <v>6103</v>
      </c>
      <c r="N2373" s="894" t="s">
        <v>11317</v>
      </c>
      <c r="O2373" s="894" t="s">
        <v>11318</v>
      </c>
      <c r="P2373" s="894" t="s">
        <v>11319</v>
      </c>
      <c r="Q2373" s="894" t="s">
        <v>11320</v>
      </c>
      <c r="R2373" s="894" t="s">
        <v>4706</v>
      </c>
      <c r="S2373" s="894" t="s">
        <v>779</v>
      </c>
      <c r="T2373" s="894" t="s">
        <v>780</v>
      </c>
      <c r="U2373" s="894" t="s">
        <v>781</v>
      </c>
      <c r="V2373" s="894" t="s">
        <v>951</v>
      </c>
      <c r="W2373" s="894" t="s">
        <v>11300</v>
      </c>
      <c r="X2373" s="894" t="s">
        <v>11321</v>
      </c>
      <c r="AA2373" s="894" t="s">
        <v>1029</v>
      </c>
    </row>
    <row r="2374" spans="1:27">
      <c r="A2374" s="894" t="s">
        <v>11322</v>
      </c>
      <c r="B2374" s="894" t="s">
        <v>11323</v>
      </c>
      <c r="C2374" s="894" t="s">
        <v>11324</v>
      </c>
      <c r="D2374" s="894" t="s">
        <v>11325</v>
      </c>
      <c r="E2374" s="351">
        <v>5823.01</v>
      </c>
      <c r="F2374" s="351">
        <v>3668.49</v>
      </c>
      <c r="G2374" s="351">
        <v>2154.52</v>
      </c>
      <c r="H2374" s="351">
        <v>0</v>
      </c>
      <c r="I2374" s="894" t="s">
        <v>11300</v>
      </c>
      <c r="J2374" s="894" t="s">
        <v>839</v>
      </c>
      <c r="K2374" s="894" t="s">
        <v>1091</v>
      </c>
      <c r="L2374" s="894" t="s">
        <v>874</v>
      </c>
      <c r="M2374" s="894" t="s">
        <v>8410</v>
      </c>
      <c r="N2374" s="894" t="s">
        <v>7667</v>
      </c>
      <c r="O2374" s="894" t="s">
        <v>11326</v>
      </c>
      <c r="P2374" s="894" t="s">
        <v>11327</v>
      </c>
      <c r="Q2374" s="894" t="s">
        <v>11328</v>
      </c>
      <c r="R2374" s="894" t="s">
        <v>4706</v>
      </c>
      <c r="S2374" s="894" t="s">
        <v>779</v>
      </c>
      <c r="T2374" s="894" t="s">
        <v>780</v>
      </c>
      <c r="U2374" s="894" t="s">
        <v>781</v>
      </c>
      <c r="V2374" s="894" t="s">
        <v>951</v>
      </c>
      <c r="W2374" s="894" t="s">
        <v>11300</v>
      </c>
      <c r="X2374" s="894" t="s">
        <v>11240</v>
      </c>
      <c r="AA2374" s="894" t="s">
        <v>1093</v>
      </c>
    </row>
    <row r="2375" spans="1:27">
      <c r="A2375" s="894" t="s">
        <v>11329</v>
      </c>
      <c r="B2375" s="894" t="s">
        <v>11330</v>
      </c>
      <c r="C2375" s="894" t="s">
        <v>8225</v>
      </c>
      <c r="D2375" s="894" t="s">
        <v>11331</v>
      </c>
      <c r="E2375" s="351">
        <v>3097.35</v>
      </c>
      <c r="F2375" s="351">
        <v>1951.11</v>
      </c>
      <c r="G2375" s="351">
        <v>1146.24</v>
      </c>
      <c r="H2375" s="351">
        <v>0</v>
      </c>
      <c r="I2375" s="894" t="s">
        <v>11300</v>
      </c>
      <c r="J2375" s="894" t="s">
        <v>839</v>
      </c>
      <c r="K2375" s="894" t="s">
        <v>4926</v>
      </c>
      <c r="L2375" s="894" t="s">
        <v>958</v>
      </c>
      <c r="M2375" s="894" t="s">
        <v>11332</v>
      </c>
      <c r="N2375" s="894" t="s">
        <v>7676</v>
      </c>
      <c r="O2375" s="894" t="s">
        <v>11309</v>
      </c>
      <c r="P2375" s="894" t="s">
        <v>11310</v>
      </c>
      <c r="Q2375" s="894" t="s">
        <v>11021</v>
      </c>
      <c r="R2375" s="894" t="s">
        <v>4706</v>
      </c>
      <c r="S2375" s="894" t="s">
        <v>779</v>
      </c>
      <c r="T2375" s="894" t="s">
        <v>780</v>
      </c>
      <c r="U2375" s="894" t="s">
        <v>781</v>
      </c>
      <c r="V2375" s="894" t="s">
        <v>951</v>
      </c>
      <c r="W2375" s="894" t="s">
        <v>11300</v>
      </c>
      <c r="X2375" s="894" t="s">
        <v>11333</v>
      </c>
      <c r="AA2375" s="894" t="s">
        <v>4930</v>
      </c>
    </row>
    <row r="2376" spans="1:27">
      <c r="A2376" s="894" t="s">
        <v>11334</v>
      </c>
      <c r="B2376" s="894" t="s">
        <v>11335</v>
      </c>
      <c r="C2376" s="894" t="s">
        <v>8225</v>
      </c>
      <c r="D2376" s="894" t="s">
        <v>11331</v>
      </c>
      <c r="E2376" s="351">
        <v>3097.34</v>
      </c>
      <c r="F2376" s="351">
        <v>1951.11</v>
      </c>
      <c r="G2376" s="351">
        <v>1146.23</v>
      </c>
      <c r="H2376" s="351">
        <v>0</v>
      </c>
      <c r="I2376" s="894" t="s">
        <v>11300</v>
      </c>
      <c r="J2376" s="894" t="s">
        <v>839</v>
      </c>
      <c r="K2376" s="894" t="s">
        <v>4926</v>
      </c>
      <c r="L2376" s="894" t="s">
        <v>958</v>
      </c>
      <c r="M2376" s="894" t="s">
        <v>11332</v>
      </c>
      <c r="N2376" s="894" t="s">
        <v>7676</v>
      </c>
      <c r="O2376" s="894" t="s">
        <v>11309</v>
      </c>
      <c r="P2376" s="894" t="s">
        <v>11310</v>
      </c>
      <c r="Q2376" s="894" t="s">
        <v>11021</v>
      </c>
      <c r="R2376" s="894" t="s">
        <v>4706</v>
      </c>
      <c r="S2376" s="894" t="s">
        <v>779</v>
      </c>
      <c r="T2376" s="894" t="s">
        <v>780</v>
      </c>
      <c r="U2376" s="894" t="s">
        <v>781</v>
      </c>
      <c r="V2376" s="894" t="s">
        <v>951</v>
      </c>
      <c r="W2376" s="894" t="s">
        <v>11300</v>
      </c>
      <c r="X2376" s="894" t="s">
        <v>11333</v>
      </c>
      <c r="AA2376" s="894" t="s">
        <v>4930</v>
      </c>
    </row>
    <row r="2377" spans="1:27">
      <c r="A2377" s="894" t="s">
        <v>11336</v>
      </c>
      <c r="B2377" s="894" t="s">
        <v>11337</v>
      </c>
      <c r="C2377" s="894" t="s">
        <v>11338</v>
      </c>
      <c r="D2377" s="894" t="s">
        <v>11339</v>
      </c>
      <c r="E2377" s="351">
        <v>100891.52</v>
      </c>
      <c r="F2377" s="351">
        <v>63561.96</v>
      </c>
      <c r="G2377" s="351">
        <v>37329.56</v>
      </c>
      <c r="H2377" s="351">
        <v>0</v>
      </c>
      <c r="I2377" s="894" t="s">
        <v>11300</v>
      </c>
      <c r="J2377" s="894" t="s">
        <v>839</v>
      </c>
      <c r="K2377" s="894" t="s">
        <v>901</v>
      </c>
      <c r="L2377" s="894" t="s">
        <v>874</v>
      </c>
      <c r="M2377" s="894" t="s">
        <v>11340</v>
      </c>
      <c r="N2377" s="894" t="s">
        <v>11341</v>
      </c>
      <c r="O2377" s="894" t="s">
        <v>11342</v>
      </c>
      <c r="P2377" s="894" t="s">
        <v>11343</v>
      </c>
      <c r="Q2377" s="894" t="s">
        <v>11344</v>
      </c>
      <c r="R2377" s="894" t="s">
        <v>4706</v>
      </c>
      <c r="S2377" s="894" t="s">
        <v>779</v>
      </c>
      <c r="T2377" s="894" t="s">
        <v>780</v>
      </c>
      <c r="U2377" s="894" t="s">
        <v>781</v>
      </c>
      <c r="V2377" s="894" t="s">
        <v>951</v>
      </c>
      <c r="W2377" s="894" t="s">
        <v>11300</v>
      </c>
      <c r="X2377" s="894" t="s">
        <v>11345</v>
      </c>
      <c r="AA2377" s="894" t="s">
        <v>904</v>
      </c>
    </row>
    <row r="2378" spans="1:27">
      <c r="A2378" s="894" t="s">
        <v>11346</v>
      </c>
      <c r="B2378" s="894" t="s">
        <v>11347</v>
      </c>
      <c r="C2378" s="894" t="s">
        <v>11348</v>
      </c>
      <c r="D2378" s="894" t="s">
        <v>11349</v>
      </c>
      <c r="E2378" s="351">
        <v>102993.42</v>
      </c>
      <c r="F2378" s="351">
        <v>64885.59</v>
      </c>
      <c r="G2378" s="351">
        <v>38107.83</v>
      </c>
      <c r="H2378" s="351">
        <v>0</v>
      </c>
      <c r="I2378" s="894" t="s">
        <v>11300</v>
      </c>
      <c r="J2378" s="894" t="s">
        <v>839</v>
      </c>
      <c r="K2378" s="894" t="s">
        <v>1008</v>
      </c>
      <c r="L2378" s="894" t="s">
        <v>874</v>
      </c>
      <c r="M2378" s="894" t="s">
        <v>11340</v>
      </c>
      <c r="N2378" s="894" t="s">
        <v>11341</v>
      </c>
      <c r="O2378" s="894" t="s">
        <v>11350</v>
      </c>
      <c r="P2378" s="894" t="s">
        <v>11351</v>
      </c>
      <c r="Q2378" s="894" t="s">
        <v>11352</v>
      </c>
      <c r="R2378" s="894" t="s">
        <v>4706</v>
      </c>
      <c r="S2378" s="894" t="s">
        <v>779</v>
      </c>
      <c r="T2378" s="894" t="s">
        <v>780</v>
      </c>
      <c r="U2378" s="894" t="s">
        <v>781</v>
      </c>
      <c r="V2378" s="894" t="s">
        <v>951</v>
      </c>
      <c r="W2378" s="894" t="s">
        <v>11300</v>
      </c>
      <c r="X2378" s="894" t="s">
        <v>11345</v>
      </c>
      <c r="AA2378" s="894" t="s">
        <v>1012</v>
      </c>
    </row>
    <row r="2379" spans="1:27">
      <c r="A2379" s="894" t="s">
        <v>11353</v>
      </c>
      <c r="B2379" s="894" t="s">
        <v>11354</v>
      </c>
      <c r="C2379" s="894" t="s">
        <v>11355</v>
      </c>
      <c r="D2379" s="894" t="s">
        <v>11356</v>
      </c>
      <c r="E2379" s="351">
        <v>35053.11</v>
      </c>
      <c r="F2379" s="351">
        <v>22083.39</v>
      </c>
      <c r="G2379" s="351">
        <v>12969.72</v>
      </c>
      <c r="H2379" s="351">
        <v>0</v>
      </c>
      <c r="I2379" s="894" t="s">
        <v>11300</v>
      </c>
      <c r="J2379" s="894" t="s">
        <v>839</v>
      </c>
      <c r="K2379" s="894" t="s">
        <v>1091</v>
      </c>
      <c r="L2379" s="894" t="s">
        <v>874</v>
      </c>
      <c r="M2379" s="894" t="s">
        <v>11340</v>
      </c>
      <c r="N2379" s="894" t="s">
        <v>11341</v>
      </c>
      <c r="O2379" s="894" t="s">
        <v>11357</v>
      </c>
      <c r="P2379" s="894" t="s">
        <v>11358</v>
      </c>
      <c r="Q2379" s="894" t="s">
        <v>11359</v>
      </c>
      <c r="R2379" s="894" t="s">
        <v>4706</v>
      </c>
      <c r="S2379" s="894" t="s">
        <v>779</v>
      </c>
      <c r="T2379" s="894" t="s">
        <v>780</v>
      </c>
      <c r="U2379" s="894" t="s">
        <v>781</v>
      </c>
      <c r="V2379" s="894" t="s">
        <v>951</v>
      </c>
      <c r="W2379" s="894" t="s">
        <v>11300</v>
      </c>
      <c r="X2379" s="894" t="s">
        <v>11345</v>
      </c>
      <c r="AA2379" s="894" t="s">
        <v>1093</v>
      </c>
    </row>
    <row r="2380" spans="1:27">
      <c r="A2380" s="894" t="s">
        <v>11360</v>
      </c>
      <c r="B2380" s="894" t="s">
        <v>11361</v>
      </c>
      <c r="C2380" s="894" t="s">
        <v>11362</v>
      </c>
      <c r="D2380" s="894" t="s">
        <v>11363</v>
      </c>
      <c r="E2380" s="351">
        <v>1024348.46</v>
      </c>
      <c r="F2380" s="351">
        <v>629248.96</v>
      </c>
      <c r="G2380" s="351">
        <v>395099.5</v>
      </c>
      <c r="H2380" s="351">
        <v>0</v>
      </c>
      <c r="I2380" s="894" t="s">
        <v>11364</v>
      </c>
      <c r="J2380" s="894" t="s">
        <v>839</v>
      </c>
      <c r="K2380" s="894" t="s">
        <v>8415</v>
      </c>
      <c r="L2380" s="894" t="s">
        <v>5710</v>
      </c>
      <c r="M2380" s="894" t="s">
        <v>1127</v>
      </c>
      <c r="N2380" s="894" t="s">
        <v>10067</v>
      </c>
      <c r="O2380" s="894" t="s">
        <v>11365</v>
      </c>
      <c r="P2380" s="894" t="s">
        <v>11366</v>
      </c>
      <c r="Q2380" s="894" t="s">
        <v>11367</v>
      </c>
      <c r="R2380" s="894" t="s">
        <v>11368</v>
      </c>
      <c r="S2380" s="894" t="s">
        <v>779</v>
      </c>
      <c r="T2380" s="894" t="s">
        <v>780</v>
      </c>
      <c r="U2380" s="894" t="s">
        <v>877</v>
      </c>
      <c r="V2380" s="894" t="s">
        <v>951</v>
      </c>
      <c r="W2380" s="894" t="s">
        <v>10072</v>
      </c>
      <c r="AA2380" s="894" t="s">
        <v>8421</v>
      </c>
    </row>
    <row r="2381" spans="1:27">
      <c r="A2381" s="894" t="s">
        <v>11369</v>
      </c>
      <c r="B2381" s="894" t="s">
        <v>11370</v>
      </c>
      <c r="C2381" s="894" t="s">
        <v>11362</v>
      </c>
      <c r="D2381" s="894" t="s">
        <v>11363</v>
      </c>
      <c r="E2381" s="351">
        <v>1024348.45</v>
      </c>
      <c r="F2381" s="351">
        <v>629248.95</v>
      </c>
      <c r="G2381" s="351">
        <v>395099.5</v>
      </c>
      <c r="H2381" s="351">
        <v>0</v>
      </c>
      <c r="I2381" s="894" t="s">
        <v>11364</v>
      </c>
      <c r="J2381" s="894" t="s">
        <v>839</v>
      </c>
      <c r="K2381" s="894" t="s">
        <v>8415</v>
      </c>
      <c r="L2381" s="894" t="s">
        <v>5710</v>
      </c>
      <c r="M2381" s="894" t="s">
        <v>1127</v>
      </c>
      <c r="N2381" s="894" t="s">
        <v>10067</v>
      </c>
      <c r="O2381" s="894" t="s">
        <v>11365</v>
      </c>
      <c r="P2381" s="894" t="s">
        <v>11366</v>
      </c>
      <c r="Q2381" s="894" t="s">
        <v>11367</v>
      </c>
      <c r="R2381" s="894" t="s">
        <v>11368</v>
      </c>
      <c r="S2381" s="894" t="s">
        <v>779</v>
      </c>
      <c r="T2381" s="894" t="s">
        <v>780</v>
      </c>
      <c r="U2381" s="894" t="s">
        <v>877</v>
      </c>
      <c r="V2381" s="894" t="s">
        <v>951</v>
      </c>
      <c r="W2381" s="894" t="s">
        <v>10072</v>
      </c>
      <c r="AA2381" s="894" t="s">
        <v>8421</v>
      </c>
    </row>
    <row r="2382" hidden="1" spans="1:27">
      <c r="A2382" s="894" t="s">
        <v>11371</v>
      </c>
      <c r="B2382" s="894" t="s">
        <v>11372</v>
      </c>
      <c r="C2382" s="894" t="s">
        <v>11373</v>
      </c>
      <c r="E2382" s="351">
        <v>12616.43</v>
      </c>
      <c r="F2382" s="351">
        <v>12111.77</v>
      </c>
      <c r="G2382" s="351">
        <v>504.66</v>
      </c>
      <c r="H2382" s="351">
        <v>0</v>
      </c>
      <c r="I2382" s="894" t="s">
        <v>11374</v>
      </c>
      <c r="J2382" s="894" t="s">
        <v>773</v>
      </c>
      <c r="K2382" s="894" t="s">
        <v>11375</v>
      </c>
      <c r="L2382" s="894" t="s">
        <v>5710</v>
      </c>
      <c r="M2382" s="894" t="s">
        <v>11376</v>
      </c>
      <c r="N2382" s="894" t="s">
        <v>11377</v>
      </c>
      <c r="O2382" s="894" t="s">
        <v>777</v>
      </c>
      <c r="P2382" s="894" t="s">
        <v>11378</v>
      </c>
      <c r="Q2382" s="894" t="s">
        <v>11379</v>
      </c>
      <c r="R2382" s="894" t="s">
        <v>773</v>
      </c>
      <c r="S2382" s="894" t="s">
        <v>779</v>
      </c>
      <c r="T2382" s="894" t="s">
        <v>780</v>
      </c>
      <c r="U2382" s="894" t="s">
        <v>781</v>
      </c>
      <c r="V2382" s="894" t="s">
        <v>951</v>
      </c>
      <c r="W2382" s="894" t="s">
        <v>11374</v>
      </c>
      <c r="X2382" s="894" t="s">
        <v>9821</v>
      </c>
      <c r="AA2382" s="894" t="s">
        <v>11380</v>
      </c>
    </row>
    <row r="2383" hidden="1" spans="1:27">
      <c r="A2383" s="894" t="s">
        <v>11381</v>
      </c>
      <c r="B2383" s="894" t="s">
        <v>11382</v>
      </c>
      <c r="C2383" s="894" t="s">
        <v>11383</v>
      </c>
      <c r="E2383" s="351">
        <v>29717.16</v>
      </c>
      <c r="F2383" s="351">
        <v>28528.47</v>
      </c>
      <c r="G2383" s="351">
        <v>1188.69</v>
      </c>
      <c r="H2383" s="351">
        <v>0</v>
      </c>
      <c r="I2383" s="894" t="s">
        <v>11374</v>
      </c>
      <c r="J2383" s="894" t="s">
        <v>773</v>
      </c>
      <c r="K2383" s="894" t="s">
        <v>11375</v>
      </c>
      <c r="L2383" s="894" t="s">
        <v>5710</v>
      </c>
      <c r="M2383" s="894" t="s">
        <v>11384</v>
      </c>
      <c r="N2383" s="894" t="s">
        <v>11377</v>
      </c>
      <c r="O2383" s="894" t="s">
        <v>777</v>
      </c>
      <c r="P2383" s="894" t="s">
        <v>11385</v>
      </c>
      <c r="Q2383" s="894" t="s">
        <v>11386</v>
      </c>
      <c r="R2383" s="894" t="s">
        <v>773</v>
      </c>
      <c r="S2383" s="894" t="s">
        <v>779</v>
      </c>
      <c r="T2383" s="894" t="s">
        <v>780</v>
      </c>
      <c r="U2383" s="894" t="s">
        <v>781</v>
      </c>
      <c r="V2383" s="894" t="s">
        <v>951</v>
      </c>
      <c r="W2383" s="894" t="s">
        <v>11374</v>
      </c>
      <c r="X2383" s="894" t="s">
        <v>9821</v>
      </c>
      <c r="AA2383" s="894" t="s">
        <v>11380</v>
      </c>
    </row>
    <row r="2384" hidden="1" spans="1:27">
      <c r="A2384" s="894" t="s">
        <v>11387</v>
      </c>
      <c r="B2384" s="894" t="s">
        <v>11388</v>
      </c>
      <c r="C2384" s="894" t="s">
        <v>11389</v>
      </c>
      <c r="E2384" s="351">
        <v>98375.18</v>
      </c>
      <c r="F2384" s="351">
        <v>94440.18</v>
      </c>
      <c r="G2384" s="351">
        <v>3935</v>
      </c>
      <c r="H2384" s="351">
        <v>0</v>
      </c>
      <c r="I2384" s="894" t="s">
        <v>11374</v>
      </c>
      <c r="J2384" s="894" t="s">
        <v>773</v>
      </c>
      <c r="K2384" s="894" t="s">
        <v>11375</v>
      </c>
      <c r="L2384" s="894" t="s">
        <v>5710</v>
      </c>
      <c r="M2384" s="894" t="s">
        <v>11376</v>
      </c>
      <c r="N2384" s="894" t="s">
        <v>11377</v>
      </c>
      <c r="O2384" s="894" t="s">
        <v>777</v>
      </c>
      <c r="P2384" s="894" t="s">
        <v>11390</v>
      </c>
      <c r="Q2384" s="894" t="s">
        <v>11391</v>
      </c>
      <c r="R2384" s="894" t="s">
        <v>773</v>
      </c>
      <c r="S2384" s="894" t="s">
        <v>779</v>
      </c>
      <c r="T2384" s="894" t="s">
        <v>780</v>
      </c>
      <c r="U2384" s="894" t="s">
        <v>781</v>
      </c>
      <c r="V2384" s="894" t="s">
        <v>951</v>
      </c>
      <c r="W2384" s="894" t="s">
        <v>11374</v>
      </c>
      <c r="X2384" s="894" t="s">
        <v>9821</v>
      </c>
      <c r="AA2384" s="894" t="s">
        <v>11380</v>
      </c>
    </row>
    <row r="2385" spans="1:27">
      <c r="A2385" s="894" t="s">
        <v>11392</v>
      </c>
      <c r="B2385" s="894" t="s">
        <v>11393</v>
      </c>
      <c r="C2385" s="894" t="s">
        <v>11394</v>
      </c>
      <c r="D2385" s="894" t="s">
        <v>11395</v>
      </c>
      <c r="E2385" s="351">
        <v>29636.19</v>
      </c>
      <c r="F2385" s="351">
        <v>18374.32</v>
      </c>
      <c r="G2385" s="351">
        <v>11261.87</v>
      </c>
      <c r="H2385" s="351">
        <v>0</v>
      </c>
      <c r="I2385" s="894" t="s">
        <v>11396</v>
      </c>
      <c r="J2385" s="894" t="s">
        <v>839</v>
      </c>
      <c r="K2385" s="894" t="s">
        <v>1025</v>
      </c>
      <c r="L2385" s="894" t="s">
        <v>958</v>
      </c>
      <c r="M2385" s="894" t="s">
        <v>6103</v>
      </c>
      <c r="N2385" s="894" t="s">
        <v>11397</v>
      </c>
      <c r="O2385" s="894" t="s">
        <v>11398</v>
      </c>
      <c r="P2385" s="894" t="s">
        <v>11399</v>
      </c>
      <c r="Q2385" s="894" t="s">
        <v>11400</v>
      </c>
      <c r="R2385" s="894" t="s">
        <v>11368</v>
      </c>
      <c r="S2385" s="894" t="s">
        <v>779</v>
      </c>
      <c r="T2385" s="894" t="s">
        <v>780</v>
      </c>
      <c r="U2385" s="894" t="s">
        <v>781</v>
      </c>
      <c r="V2385" s="894" t="s">
        <v>951</v>
      </c>
      <c r="W2385" s="894" t="s">
        <v>11396</v>
      </c>
      <c r="X2385" s="894" t="s">
        <v>11401</v>
      </c>
      <c r="AA2385" s="894" t="s">
        <v>1029</v>
      </c>
    </row>
    <row r="2386" spans="1:27">
      <c r="A2386" s="894" t="s">
        <v>11402</v>
      </c>
      <c r="B2386" s="894" t="s">
        <v>11403</v>
      </c>
      <c r="C2386" s="894" t="s">
        <v>11404</v>
      </c>
      <c r="D2386" s="894" t="s">
        <v>11405</v>
      </c>
      <c r="E2386" s="351">
        <v>44798.88</v>
      </c>
      <c r="F2386" s="351">
        <v>27775.38</v>
      </c>
      <c r="G2386" s="351">
        <v>17023.5</v>
      </c>
      <c r="H2386" s="351">
        <v>0</v>
      </c>
      <c r="I2386" s="894" t="s">
        <v>11396</v>
      </c>
      <c r="J2386" s="894" t="s">
        <v>839</v>
      </c>
      <c r="K2386" s="894" t="s">
        <v>1025</v>
      </c>
      <c r="L2386" s="894" t="s">
        <v>958</v>
      </c>
      <c r="M2386" s="894" t="s">
        <v>6103</v>
      </c>
      <c r="N2386" s="894" t="s">
        <v>11397</v>
      </c>
      <c r="O2386" s="894" t="s">
        <v>11406</v>
      </c>
      <c r="P2386" s="894" t="s">
        <v>11407</v>
      </c>
      <c r="Q2386" s="894" t="s">
        <v>11408</v>
      </c>
      <c r="R2386" s="894" t="s">
        <v>11368</v>
      </c>
      <c r="S2386" s="894" t="s">
        <v>779</v>
      </c>
      <c r="T2386" s="894" t="s">
        <v>780</v>
      </c>
      <c r="U2386" s="894" t="s">
        <v>781</v>
      </c>
      <c r="V2386" s="894" t="s">
        <v>951</v>
      </c>
      <c r="W2386" s="894" t="s">
        <v>11396</v>
      </c>
      <c r="X2386" s="894" t="s">
        <v>11401</v>
      </c>
      <c r="AA2386" s="894" t="s">
        <v>1029</v>
      </c>
    </row>
    <row r="2387" spans="1:27">
      <c r="A2387" s="894" t="s">
        <v>11409</v>
      </c>
      <c r="B2387" s="894" t="s">
        <v>11410</v>
      </c>
      <c r="C2387" s="894" t="s">
        <v>11411</v>
      </c>
      <c r="D2387" s="894" t="s">
        <v>11412</v>
      </c>
      <c r="E2387" s="351">
        <v>46866.52</v>
      </c>
      <c r="F2387" s="351">
        <v>29057.54</v>
      </c>
      <c r="G2387" s="351">
        <v>17808.98</v>
      </c>
      <c r="H2387" s="351">
        <v>0</v>
      </c>
      <c r="I2387" s="894" t="s">
        <v>11396</v>
      </c>
      <c r="J2387" s="894" t="s">
        <v>839</v>
      </c>
      <c r="K2387" s="894" t="s">
        <v>1025</v>
      </c>
      <c r="L2387" s="894" t="s">
        <v>958</v>
      </c>
      <c r="M2387" s="894" t="s">
        <v>6103</v>
      </c>
      <c r="N2387" s="894" t="s">
        <v>11397</v>
      </c>
      <c r="O2387" s="894" t="s">
        <v>11413</v>
      </c>
      <c r="P2387" s="894" t="s">
        <v>11414</v>
      </c>
      <c r="Q2387" s="894" t="s">
        <v>11415</v>
      </c>
      <c r="R2387" s="894" t="s">
        <v>11368</v>
      </c>
      <c r="S2387" s="894" t="s">
        <v>779</v>
      </c>
      <c r="T2387" s="894" t="s">
        <v>780</v>
      </c>
      <c r="U2387" s="894" t="s">
        <v>781</v>
      </c>
      <c r="V2387" s="894" t="s">
        <v>951</v>
      </c>
      <c r="W2387" s="894" t="s">
        <v>11396</v>
      </c>
      <c r="X2387" s="894" t="s">
        <v>11401</v>
      </c>
      <c r="AA2387" s="894" t="s">
        <v>1029</v>
      </c>
    </row>
    <row r="2388" spans="1:27">
      <c r="A2388" s="894" t="s">
        <v>11416</v>
      </c>
      <c r="B2388" s="894" t="s">
        <v>11417</v>
      </c>
      <c r="C2388" s="894" t="s">
        <v>11418</v>
      </c>
      <c r="D2388" s="894" t="s">
        <v>11419</v>
      </c>
      <c r="E2388" s="351">
        <v>51691.02</v>
      </c>
      <c r="F2388" s="351">
        <v>32048.42</v>
      </c>
      <c r="G2388" s="351">
        <v>19642.6</v>
      </c>
      <c r="H2388" s="351">
        <v>0</v>
      </c>
      <c r="I2388" s="894" t="s">
        <v>11396</v>
      </c>
      <c r="J2388" s="894" t="s">
        <v>839</v>
      </c>
      <c r="K2388" s="894" t="s">
        <v>1025</v>
      </c>
      <c r="L2388" s="894" t="s">
        <v>958</v>
      </c>
      <c r="M2388" s="894" t="s">
        <v>6103</v>
      </c>
      <c r="N2388" s="894" t="s">
        <v>11397</v>
      </c>
      <c r="O2388" s="894" t="s">
        <v>11420</v>
      </c>
      <c r="P2388" s="894" t="s">
        <v>11421</v>
      </c>
      <c r="Q2388" s="894" t="s">
        <v>11422</v>
      </c>
      <c r="R2388" s="894" t="s">
        <v>11368</v>
      </c>
      <c r="S2388" s="894" t="s">
        <v>779</v>
      </c>
      <c r="T2388" s="894" t="s">
        <v>780</v>
      </c>
      <c r="U2388" s="894" t="s">
        <v>781</v>
      </c>
      <c r="V2388" s="894" t="s">
        <v>951</v>
      </c>
      <c r="W2388" s="894" t="s">
        <v>11396</v>
      </c>
      <c r="X2388" s="894" t="s">
        <v>11401</v>
      </c>
      <c r="AA2388" s="894" t="s">
        <v>1029</v>
      </c>
    </row>
    <row r="2389" spans="1:27">
      <c r="A2389" s="894" t="s">
        <v>11423</v>
      </c>
      <c r="B2389" s="894" t="s">
        <v>11424</v>
      </c>
      <c r="C2389" s="894" t="s">
        <v>11425</v>
      </c>
      <c r="D2389" s="894" t="s">
        <v>11426</v>
      </c>
      <c r="E2389" s="351">
        <v>10338.2</v>
      </c>
      <c r="F2389" s="351">
        <v>6409.56</v>
      </c>
      <c r="G2389" s="351">
        <v>3928.64</v>
      </c>
      <c r="H2389" s="351">
        <v>0</v>
      </c>
      <c r="I2389" s="894" t="s">
        <v>11396</v>
      </c>
      <c r="J2389" s="894" t="s">
        <v>839</v>
      </c>
      <c r="K2389" s="894" t="s">
        <v>1025</v>
      </c>
      <c r="L2389" s="894" t="s">
        <v>958</v>
      </c>
      <c r="M2389" s="894" t="s">
        <v>6103</v>
      </c>
      <c r="N2389" s="894" t="s">
        <v>11397</v>
      </c>
      <c r="O2389" s="894" t="s">
        <v>11427</v>
      </c>
      <c r="P2389" s="894" t="s">
        <v>11428</v>
      </c>
      <c r="Q2389" s="894" t="s">
        <v>11429</v>
      </c>
      <c r="R2389" s="894" t="s">
        <v>11368</v>
      </c>
      <c r="S2389" s="894" t="s">
        <v>779</v>
      </c>
      <c r="T2389" s="894" t="s">
        <v>780</v>
      </c>
      <c r="U2389" s="894" t="s">
        <v>781</v>
      </c>
      <c r="V2389" s="894" t="s">
        <v>951</v>
      </c>
      <c r="W2389" s="894" t="s">
        <v>11396</v>
      </c>
      <c r="X2389" s="894" t="s">
        <v>11401</v>
      </c>
      <c r="AA2389" s="894" t="s">
        <v>1029</v>
      </c>
    </row>
    <row r="2390" spans="1:27">
      <c r="A2390" s="894" t="s">
        <v>11430</v>
      </c>
      <c r="B2390" s="894" t="s">
        <v>11431</v>
      </c>
      <c r="C2390" s="894" t="s">
        <v>11425</v>
      </c>
      <c r="D2390" s="894" t="s">
        <v>11426</v>
      </c>
      <c r="E2390" s="351">
        <v>10338.21</v>
      </c>
      <c r="F2390" s="351">
        <v>6409.56</v>
      </c>
      <c r="G2390" s="351">
        <v>3928.65</v>
      </c>
      <c r="H2390" s="351">
        <v>0</v>
      </c>
      <c r="I2390" s="894" t="s">
        <v>11396</v>
      </c>
      <c r="J2390" s="894" t="s">
        <v>839</v>
      </c>
      <c r="K2390" s="894" t="s">
        <v>1025</v>
      </c>
      <c r="L2390" s="894" t="s">
        <v>958</v>
      </c>
      <c r="M2390" s="894" t="s">
        <v>6103</v>
      </c>
      <c r="N2390" s="894" t="s">
        <v>11397</v>
      </c>
      <c r="O2390" s="894" t="s">
        <v>11427</v>
      </c>
      <c r="P2390" s="894" t="s">
        <v>11428</v>
      </c>
      <c r="Q2390" s="894" t="s">
        <v>11429</v>
      </c>
      <c r="R2390" s="894" t="s">
        <v>11368</v>
      </c>
      <c r="S2390" s="894" t="s">
        <v>779</v>
      </c>
      <c r="T2390" s="894" t="s">
        <v>780</v>
      </c>
      <c r="U2390" s="894" t="s">
        <v>781</v>
      </c>
      <c r="V2390" s="894" t="s">
        <v>951</v>
      </c>
      <c r="W2390" s="894" t="s">
        <v>11396</v>
      </c>
      <c r="X2390" s="894" t="s">
        <v>11401</v>
      </c>
      <c r="AA2390" s="894" t="s">
        <v>1029</v>
      </c>
    </row>
    <row r="2391" spans="1:27">
      <c r="A2391" s="894" t="s">
        <v>11432</v>
      </c>
      <c r="B2391" s="894" t="s">
        <v>11433</v>
      </c>
      <c r="C2391" s="894" t="s">
        <v>11434</v>
      </c>
      <c r="D2391" s="894" t="s">
        <v>11435</v>
      </c>
      <c r="E2391" s="351">
        <v>3101.46</v>
      </c>
      <c r="F2391" s="351">
        <v>1922.62</v>
      </c>
      <c r="G2391" s="351">
        <v>1178.84</v>
      </c>
      <c r="H2391" s="351">
        <v>0</v>
      </c>
      <c r="I2391" s="894" t="s">
        <v>11396</v>
      </c>
      <c r="J2391" s="894" t="s">
        <v>839</v>
      </c>
      <c r="K2391" s="894" t="s">
        <v>1025</v>
      </c>
      <c r="L2391" s="894" t="s">
        <v>958</v>
      </c>
      <c r="M2391" s="894" t="s">
        <v>6103</v>
      </c>
      <c r="N2391" s="894" t="s">
        <v>11397</v>
      </c>
      <c r="O2391" s="894" t="s">
        <v>11436</v>
      </c>
      <c r="P2391" s="894" t="s">
        <v>11437</v>
      </c>
      <c r="Q2391" s="894" t="s">
        <v>11438</v>
      </c>
      <c r="R2391" s="894" t="s">
        <v>11368</v>
      </c>
      <c r="S2391" s="894" t="s">
        <v>779</v>
      </c>
      <c r="T2391" s="894" t="s">
        <v>780</v>
      </c>
      <c r="U2391" s="894" t="s">
        <v>781</v>
      </c>
      <c r="V2391" s="894" t="s">
        <v>951</v>
      </c>
      <c r="W2391" s="894" t="s">
        <v>11396</v>
      </c>
      <c r="X2391" s="894" t="s">
        <v>11401</v>
      </c>
      <c r="AA2391" s="894" t="s">
        <v>1029</v>
      </c>
    </row>
    <row r="2392" spans="1:27">
      <c r="A2392" s="894" t="s">
        <v>11439</v>
      </c>
      <c r="B2392" s="894" t="s">
        <v>11440</v>
      </c>
      <c r="C2392" s="894" t="s">
        <v>11434</v>
      </c>
      <c r="D2392" s="894" t="s">
        <v>11435</v>
      </c>
      <c r="E2392" s="351">
        <v>3101.46</v>
      </c>
      <c r="F2392" s="351">
        <v>1922.62</v>
      </c>
      <c r="G2392" s="351">
        <v>1178.84</v>
      </c>
      <c r="H2392" s="351">
        <v>0</v>
      </c>
      <c r="I2392" s="894" t="s">
        <v>11396</v>
      </c>
      <c r="J2392" s="894" t="s">
        <v>839</v>
      </c>
      <c r="K2392" s="894" t="s">
        <v>1025</v>
      </c>
      <c r="L2392" s="894" t="s">
        <v>958</v>
      </c>
      <c r="M2392" s="894" t="s">
        <v>6103</v>
      </c>
      <c r="N2392" s="894" t="s">
        <v>11397</v>
      </c>
      <c r="O2392" s="894" t="s">
        <v>11436</v>
      </c>
      <c r="P2392" s="894" t="s">
        <v>11437</v>
      </c>
      <c r="Q2392" s="894" t="s">
        <v>11438</v>
      </c>
      <c r="R2392" s="894" t="s">
        <v>11368</v>
      </c>
      <c r="S2392" s="894" t="s">
        <v>779</v>
      </c>
      <c r="T2392" s="894" t="s">
        <v>780</v>
      </c>
      <c r="U2392" s="894" t="s">
        <v>781</v>
      </c>
      <c r="V2392" s="894" t="s">
        <v>951</v>
      </c>
      <c r="W2392" s="894" t="s">
        <v>11396</v>
      </c>
      <c r="X2392" s="894" t="s">
        <v>11401</v>
      </c>
      <c r="AA2392" s="894" t="s">
        <v>1029</v>
      </c>
    </row>
    <row r="2393" spans="1:27">
      <c r="A2393" s="894" t="s">
        <v>11441</v>
      </c>
      <c r="B2393" s="894" t="s">
        <v>11442</v>
      </c>
      <c r="C2393" s="894" t="s">
        <v>11443</v>
      </c>
      <c r="E2393" s="351">
        <v>34460.68</v>
      </c>
      <c r="F2393" s="351">
        <v>21365.82</v>
      </c>
      <c r="G2393" s="351">
        <v>13094.86</v>
      </c>
      <c r="H2393" s="351">
        <v>0</v>
      </c>
      <c r="I2393" s="894" t="s">
        <v>11396</v>
      </c>
      <c r="J2393" s="894" t="s">
        <v>839</v>
      </c>
      <c r="K2393" s="894" t="s">
        <v>1025</v>
      </c>
      <c r="L2393" s="894" t="s">
        <v>958</v>
      </c>
      <c r="M2393" s="894" t="s">
        <v>6103</v>
      </c>
      <c r="N2393" s="894" t="s">
        <v>11397</v>
      </c>
      <c r="O2393" s="894" t="s">
        <v>11444</v>
      </c>
      <c r="P2393" s="894" t="s">
        <v>11445</v>
      </c>
      <c r="Q2393" s="894" t="s">
        <v>11446</v>
      </c>
      <c r="R2393" s="894" t="s">
        <v>11368</v>
      </c>
      <c r="S2393" s="894" t="s">
        <v>779</v>
      </c>
      <c r="T2393" s="894" t="s">
        <v>780</v>
      </c>
      <c r="U2393" s="894" t="s">
        <v>781</v>
      </c>
      <c r="V2393" s="894" t="s">
        <v>951</v>
      </c>
      <c r="W2393" s="894" t="s">
        <v>11396</v>
      </c>
      <c r="X2393" s="894" t="s">
        <v>11401</v>
      </c>
      <c r="AA2393" s="894" t="s">
        <v>1029</v>
      </c>
    </row>
    <row r="2394" spans="1:27">
      <c r="A2394" s="894" t="s">
        <v>11447</v>
      </c>
      <c r="B2394" s="894" t="s">
        <v>11448</v>
      </c>
      <c r="C2394" s="894" t="s">
        <v>11449</v>
      </c>
      <c r="E2394" s="351">
        <v>2412.25</v>
      </c>
      <c r="F2394" s="351">
        <v>1495.44</v>
      </c>
      <c r="G2394" s="351">
        <v>916.81</v>
      </c>
      <c r="H2394" s="351">
        <v>0</v>
      </c>
      <c r="I2394" s="894" t="s">
        <v>11396</v>
      </c>
      <c r="J2394" s="894" t="s">
        <v>839</v>
      </c>
      <c r="K2394" s="894" t="s">
        <v>1025</v>
      </c>
      <c r="L2394" s="894" t="s">
        <v>958</v>
      </c>
      <c r="M2394" s="894" t="s">
        <v>6103</v>
      </c>
      <c r="N2394" s="894" t="s">
        <v>11397</v>
      </c>
      <c r="O2394" s="894" t="s">
        <v>11450</v>
      </c>
      <c r="P2394" s="894" t="s">
        <v>11451</v>
      </c>
      <c r="Q2394" s="894" t="s">
        <v>11452</v>
      </c>
      <c r="R2394" s="894" t="s">
        <v>11368</v>
      </c>
      <c r="S2394" s="894" t="s">
        <v>779</v>
      </c>
      <c r="T2394" s="894" t="s">
        <v>780</v>
      </c>
      <c r="U2394" s="894" t="s">
        <v>781</v>
      </c>
      <c r="V2394" s="894" t="s">
        <v>951</v>
      </c>
      <c r="W2394" s="894" t="s">
        <v>11396</v>
      </c>
      <c r="X2394" s="894" t="s">
        <v>11401</v>
      </c>
      <c r="AA2394" s="894" t="s">
        <v>1029</v>
      </c>
    </row>
    <row r="2395" spans="1:27">
      <c r="A2395" s="894" t="s">
        <v>11453</v>
      </c>
      <c r="B2395" s="894" t="s">
        <v>11454</v>
      </c>
      <c r="C2395" s="894" t="s">
        <v>11449</v>
      </c>
      <c r="E2395" s="351">
        <v>2412.25</v>
      </c>
      <c r="F2395" s="351">
        <v>1495.44</v>
      </c>
      <c r="G2395" s="351">
        <v>916.81</v>
      </c>
      <c r="H2395" s="351">
        <v>0</v>
      </c>
      <c r="I2395" s="894" t="s">
        <v>11396</v>
      </c>
      <c r="J2395" s="894" t="s">
        <v>839</v>
      </c>
      <c r="K2395" s="894" t="s">
        <v>1025</v>
      </c>
      <c r="L2395" s="894" t="s">
        <v>958</v>
      </c>
      <c r="M2395" s="894" t="s">
        <v>6103</v>
      </c>
      <c r="N2395" s="894" t="s">
        <v>11397</v>
      </c>
      <c r="O2395" s="894" t="s">
        <v>11450</v>
      </c>
      <c r="P2395" s="894" t="s">
        <v>11451</v>
      </c>
      <c r="Q2395" s="894" t="s">
        <v>11452</v>
      </c>
      <c r="R2395" s="894" t="s">
        <v>11368</v>
      </c>
      <c r="S2395" s="894" t="s">
        <v>779</v>
      </c>
      <c r="T2395" s="894" t="s">
        <v>780</v>
      </c>
      <c r="U2395" s="894" t="s">
        <v>781</v>
      </c>
      <c r="V2395" s="894" t="s">
        <v>951</v>
      </c>
      <c r="W2395" s="894" t="s">
        <v>11396</v>
      </c>
      <c r="X2395" s="894" t="s">
        <v>11401</v>
      </c>
      <c r="AA2395" s="894" t="s">
        <v>1029</v>
      </c>
    </row>
    <row r="2396" spans="1:27">
      <c r="A2396" s="894" t="s">
        <v>11455</v>
      </c>
      <c r="B2396" s="894" t="s">
        <v>11456</v>
      </c>
      <c r="C2396" s="894" t="s">
        <v>11457</v>
      </c>
      <c r="D2396" s="894" t="s">
        <v>11458</v>
      </c>
      <c r="E2396" s="351">
        <v>28257.76</v>
      </c>
      <c r="F2396" s="351">
        <v>17519.96</v>
      </c>
      <c r="G2396" s="351">
        <v>10737.8</v>
      </c>
      <c r="H2396" s="351">
        <v>0</v>
      </c>
      <c r="I2396" s="894" t="s">
        <v>11396</v>
      </c>
      <c r="J2396" s="894" t="s">
        <v>839</v>
      </c>
      <c r="K2396" s="894" t="s">
        <v>1025</v>
      </c>
      <c r="L2396" s="894" t="s">
        <v>958</v>
      </c>
      <c r="M2396" s="894" t="s">
        <v>6103</v>
      </c>
      <c r="N2396" s="894" t="s">
        <v>11397</v>
      </c>
      <c r="O2396" s="894" t="s">
        <v>11459</v>
      </c>
      <c r="P2396" s="894" t="s">
        <v>11460</v>
      </c>
      <c r="Q2396" s="894" t="s">
        <v>11461</v>
      </c>
      <c r="R2396" s="894" t="s">
        <v>11368</v>
      </c>
      <c r="S2396" s="894" t="s">
        <v>779</v>
      </c>
      <c r="T2396" s="894" t="s">
        <v>780</v>
      </c>
      <c r="U2396" s="894" t="s">
        <v>781</v>
      </c>
      <c r="V2396" s="894" t="s">
        <v>951</v>
      </c>
      <c r="W2396" s="894" t="s">
        <v>11396</v>
      </c>
      <c r="X2396" s="894" t="s">
        <v>11401</v>
      </c>
      <c r="AA2396" s="894" t="s">
        <v>1029</v>
      </c>
    </row>
    <row r="2397" spans="1:27">
      <c r="A2397" s="894" t="s">
        <v>11462</v>
      </c>
      <c r="B2397" s="894" t="s">
        <v>11463</v>
      </c>
      <c r="C2397" s="894" t="s">
        <v>11464</v>
      </c>
      <c r="E2397" s="351">
        <v>109309.24</v>
      </c>
      <c r="F2397" s="351">
        <v>67771.58</v>
      </c>
      <c r="G2397" s="351">
        <v>41537.66</v>
      </c>
      <c r="H2397" s="351">
        <v>0</v>
      </c>
      <c r="I2397" s="894" t="s">
        <v>11396</v>
      </c>
      <c r="J2397" s="894" t="s">
        <v>839</v>
      </c>
      <c r="K2397" s="894" t="s">
        <v>1025</v>
      </c>
      <c r="L2397" s="894" t="s">
        <v>958</v>
      </c>
      <c r="M2397" s="894" t="s">
        <v>6103</v>
      </c>
      <c r="N2397" s="894" t="s">
        <v>11397</v>
      </c>
      <c r="O2397" s="894" t="s">
        <v>11465</v>
      </c>
      <c r="P2397" s="894" t="s">
        <v>11466</v>
      </c>
      <c r="Q2397" s="894" t="s">
        <v>11467</v>
      </c>
      <c r="R2397" s="894" t="s">
        <v>11368</v>
      </c>
      <c r="S2397" s="894" t="s">
        <v>779</v>
      </c>
      <c r="T2397" s="894" t="s">
        <v>780</v>
      </c>
      <c r="U2397" s="894" t="s">
        <v>781</v>
      </c>
      <c r="V2397" s="894" t="s">
        <v>951</v>
      </c>
      <c r="W2397" s="894" t="s">
        <v>11396</v>
      </c>
      <c r="X2397" s="894" t="s">
        <v>11401</v>
      </c>
      <c r="AA2397" s="894" t="s">
        <v>1029</v>
      </c>
    </row>
    <row r="2398" spans="1:27">
      <c r="A2398" s="894" t="s">
        <v>11468</v>
      </c>
      <c r="B2398" s="894" t="s">
        <v>11469</v>
      </c>
      <c r="C2398" s="894" t="s">
        <v>11470</v>
      </c>
      <c r="D2398" s="894" t="s">
        <v>11471</v>
      </c>
      <c r="E2398" s="351">
        <v>28938.05</v>
      </c>
      <c r="F2398" s="351">
        <v>17941.56</v>
      </c>
      <c r="G2398" s="351">
        <v>10996.49</v>
      </c>
      <c r="H2398" s="351">
        <v>0</v>
      </c>
      <c r="I2398" s="894" t="s">
        <v>11472</v>
      </c>
      <c r="J2398" s="894" t="s">
        <v>839</v>
      </c>
      <c r="K2398" s="894" t="s">
        <v>1091</v>
      </c>
      <c r="L2398" s="894" t="s">
        <v>874</v>
      </c>
      <c r="M2398" s="894" t="s">
        <v>7172</v>
      </c>
      <c r="N2398" s="894" t="s">
        <v>8902</v>
      </c>
      <c r="O2398" s="894" t="s">
        <v>11473</v>
      </c>
      <c r="P2398" s="894" t="s">
        <v>11474</v>
      </c>
      <c r="Q2398" s="894" t="s">
        <v>11475</v>
      </c>
      <c r="R2398" s="894" t="s">
        <v>11368</v>
      </c>
      <c r="S2398" s="894" t="s">
        <v>779</v>
      </c>
      <c r="T2398" s="894" t="s">
        <v>780</v>
      </c>
      <c r="U2398" s="894" t="s">
        <v>781</v>
      </c>
      <c r="V2398" s="894" t="s">
        <v>951</v>
      </c>
      <c r="W2398" s="894" t="s">
        <v>11472</v>
      </c>
      <c r="X2398" s="894" t="s">
        <v>8013</v>
      </c>
      <c r="AA2398" s="894" t="s">
        <v>1093</v>
      </c>
    </row>
    <row r="2399" spans="1:27">
      <c r="A2399" s="894" t="s">
        <v>11476</v>
      </c>
      <c r="B2399" s="894" t="s">
        <v>11477</v>
      </c>
      <c r="C2399" s="894" t="s">
        <v>11478</v>
      </c>
      <c r="D2399" s="894" t="s">
        <v>11479</v>
      </c>
      <c r="E2399" s="351">
        <v>7964.6</v>
      </c>
      <c r="F2399" s="351">
        <v>4301.1</v>
      </c>
      <c r="G2399" s="351">
        <v>300</v>
      </c>
      <c r="H2399" s="351">
        <v>3363.5</v>
      </c>
      <c r="I2399" s="894" t="s">
        <v>11472</v>
      </c>
      <c r="J2399" s="894" t="s">
        <v>839</v>
      </c>
      <c r="K2399" s="894" t="s">
        <v>1091</v>
      </c>
      <c r="L2399" s="894" t="s">
        <v>874</v>
      </c>
      <c r="M2399" s="894" t="s">
        <v>8410</v>
      </c>
      <c r="N2399" s="894" t="s">
        <v>8902</v>
      </c>
      <c r="O2399" s="894" t="s">
        <v>777</v>
      </c>
      <c r="P2399" s="894" t="s">
        <v>11480</v>
      </c>
      <c r="Q2399" s="894" t="s">
        <v>10748</v>
      </c>
      <c r="R2399" s="894" t="s">
        <v>11368</v>
      </c>
      <c r="S2399" s="894" t="s">
        <v>779</v>
      </c>
      <c r="T2399" s="894" t="s">
        <v>780</v>
      </c>
      <c r="U2399" s="894" t="s">
        <v>781</v>
      </c>
      <c r="V2399" s="894" t="s">
        <v>951</v>
      </c>
      <c r="W2399" s="894" t="s">
        <v>11472</v>
      </c>
      <c r="X2399" s="894" t="s">
        <v>8013</v>
      </c>
      <c r="AA2399" s="894" t="s">
        <v>1093</v>
      </c>
    </row>
    <row r="2400" spans="1:27">
      <c r="A2400" s="894" t="s">
        <v>11481</v>
      </c>
      <c r="B2400" s="894" t="s">
        <v>11482</v>
      </c>
      <c r="C2400" s="894" t="s">
        <v>11483</v>
      </c>
      <c r="D2400" s="894" t="s">
        <v>11484</v>
      </c>
      <c r="E2400" s="351">
        <v>14778.76</v>
      </c>
      <c r="F2400" s="351">
        <v>9162.98</v>
      </c>
      <c r="G2400" s="351">
        <v>5615.78</v>
      </c>
      <c r="H2400" s="351">
        <v>0</v>
      </c>
      <c r="I2400" s="894" t="s">
        <v>11485</v>
      </c>
      <c r="J2400" s="894" t="s">
        <v>839</v>
      </c>
      <c r="K2400" s="894" t="s">
        <v>11486</v>
      </c>
      <c r="L2400" s="894" t="s">
        <v>874</v>
      </c>
      <c r="M2400" s="894" t="s">
        <v>11487</v>
      </c>
      <c r="N2400" s="894" t="s">
        <v>8902</v>
      </c>
      <c r="O2400" s="894" t="s">
        <v>11488</v>
      </c>
      <c r="P2400" s="894" t="s">
        <v>11489</v>
      </c>
      <c r="Q2400" s="894" t="s">
        <v>11490</v>
      </c>
      <c r="R2400" s="894" t="s">
        <v>11368</v>
      </c>
      <c r="S2400" s="894" t="s">
        <v>779</v>
      </c>
      <c r="T2400" s="894" t="s">
        <v>780</v>
      </c>
      <c r="U2400" s="894" t="s">
        <v>781</v>
      </c>
      <c r="V2400" s="894" t="s">
        <v>951</v>
      </c>
      <c r="W2400" s="894" t="s">
        <v>11485</v>
      </c>
      <c r="X2400" s="894" t="s">
        <v>8013</v>
      </c>
      <c r="AA2400" s="894" t="s">
        <v>11491</v>
      </c>
    </row>
    <row r="2401" spans="1:27">
      <c r="A2401" s="894" t="s">
        <v>11492</v>
      </c>
      <c r="B2401" s="894" t="s">
        <v>11493</v>
      </c>
      <c r="C2401" s="894" t="s">
        <v>11483</v>
      </c>
      <c r="D2401" s="894" t="s">
        <v>11484</v>
      </c>
      <c r="E2401" s="351">
        <v>14778.76</v>
      </c>
      <c r="F2401" s="351">
        <v>9162.98</v>
      </c>
      <c r="G2401" s="351">
        <v>5615.78</v>
      </c>
      <c r="H2401" s="351">
        <v>0</v>
      </c>
      <c r="I2401" s="894" t="s">
        <v>11485</v>
      </c>
      <c r="J2401" s="894" t="s">
        <v>839</v>
      </c>
      <c r="K2401" s="894" t="s">
        <v>11486</v>
      </c>
      <c r="L2401" s="894" t="s">
        <v>874</v>
      </c>
      <c r="M2401" s="894" t="s">
        <v>11487</v>
      </c>
      <c r="N2401" s="894" t="s">
        <v>8902</v>
      </c>
      <c r="O2401" s="894" t="s">
        <v>11488</v>
      </c>
      <c r="P2401" s="894" t="s">
        <v>11489</v>
      </c>
      <c r="Q2401" s="894" t="s">
        <v>11490</v>
      </c>
      <c r="R2401" s="894" t="s">
        <v>11368</v>
      </c>
      <c r="S2401" s="894" t="s">
        <v>779</v>
      </c>
      <c r="T2401" s="894" t="s">
        <v>780</v>
      </c>
      <c r="U2401" s="894" t="s">
        <v>781</v>
      </c>
      <c r="V2401" s="894" t="s">
        <v>951</v>
      </c>
      <c r="W2401" s="894" t="s">
        <v>11485</v>
      </c>
      <c r="X2401" s="894" t="s">
        <v>8013</v>
      </c>
      <c r="AA2401" s="894" t="s">
        <v>11491</v>
      </c>
    </row>
    <row r="2402" spans="1:27">
      <c r="A2402" s="894" t="s">
        <v>11494</v>
      </c>
      <c r="B2402" s="894" t="s">
        <v>11495</v>
      </c>
      <c r="C2402" s="894" t="s">
        <v>11483</v>
      </c>
      <c r="D2402" s="894" t="s">
        <v>11496</v>
      </c>
      <c r="E2402" s="351">
        <v>11681.42</v>
      </c>
      <c r="F2402" s="351">
        <v>6307.74</v>
      </c>
      <c r="G2402" s="351">
        <v>180</v>
      </c>
      <c r="H2402" s="351">
        <v>5193.68</v>
      </c>
      <c r="I2402" s="894" t="s">
        <v>11485</v>
      </c>
      <c r="J2402" s="894" t="s">
        <v>839</v>
      </c>
      <c r="K2402" s="894" t="s">
        <v>11486</v>
      </c>
      <c r="L2402" s="894" t="s">
        <v>874</v>
      </c>
      <c r="M2402" s="894" t="s">
        <v>11487</v>
      </c>
      <c r="N2402" s="894" t="s">
        <v>8902</v>
      </c>
      <c r="O2402" s="894" t="s">
        <v>777</v>
      </c>
      <c r="P2402" s="894" t="s">
        <v>11497</v>
      </c>
      <c r="Q2402" s="894" t="s">
        <v>11498</v>
      </c>
      <c r="R2402" s="894" t="s">
        <v>11368</v>
      </c>
      <c r="S2402" s="894" t="s">
        <v>779</v>
      </c>
      <c r="T2402" s="894" t="s">
        <v>780</v>
      </c>
      <c r="U2402" s="894" t="s">
        <v>781</v>
      </c>
      <c r="V2402" s="894" t="s">
        <v>951</v>
      </c>
      <c r="W2402" s="894" t="s">
        <v>11485</v>
      </c>
      <c r="X2402" s="894" t="s">
        <v>8013</v>
      </c>
      <c r="AA2402" s="894" t="s">
        <v>11491</v>
      </c>
    </row>
    <row r="2403" spans="1:27">
      <c r="A2403" s="894" t="s">
        <v>11499</v>
      </c>
      <c r="B2403" s="894" t="s">
        <v>11500</v>
      </c>
      <c r="C2403" s="894" t="s">
        <v>11470</v>
      </c>
      <c r="D2403" s="894" t="s">
        <v>11471</v>
      </c>
      <c r="E2403" s="351">
        <v>28938.06</v>
      </c>
      <c r="F2403" s="351">
        <v>17941.56</v>
      </c>
      <c r="G2403" s="351">
        <v>10996.5</v>
      </c>
      <c r="H2403" s="351">
        <v>0</v>
      </c>
      <c r="I2403" s="894" t="s">
        <v>11485</v>
      </c>
      <c r="J2403" s="894" t="s">
        <v>839</v>
      </c>
      <c r="K2403" s="894" t="s">
        <v>11486</v>
      </c>
      <c r="L2403" s="894" t="s">
        <v>874</v>
      </c>
      <c r="M2403" s="894" t="s">
        <v>11487</v>
      </c>
      <c r="N2403" s="894" t="s">
        <v>8902</v>
      </c>
      <c r="O2403" s="894" t="s">
        <v>11473</v>
      </c>
      <c r="P2403" s="894" t="s">
        <v>11474</v>
      </c>
      <c r="Q2403" s="894" t="s">
        <v>11475</v>
      </c>
      <c r="R2403" s="894" t="s">
        <v>11368</v>
      </c>
      <c r="S2403" s="894" t="s">
        <v>779</v>
      </c>
      <c r="T2403" s="894" t="s">
        <v>780</v>
      </c>
      <c r="U2403" s="894" t="s">
        <v>781</v>
      </c>
      <c r="V2403" s="894" t="s">
        <v>951</v>
      </c>
      <c r="W2403" s="894" t="s">
        <v>11485</v>
      </c>
      <c r="X2403" s="894" t="s">
        <v>8013</v>
      </c>
      <c r="AA2403" s="894" t="s">
        <v>11491</v>
      </c>
    </row>
    <row r="2404" spans="1:27">
      <c r="A2404" s="894" t="s">
        <v>11501</v>
      </c>
      <c r="B2404" s="894" t="s">
        <v>11502</v>
      </c>
      <c r="C2404" s="894" t="s">
        <v>11483</v>
      </c>
      <c r="D2404" s="894" t="s">
        <v>11484</v>
      </c>
      <c r="E2404" s="351">
        <v>14601.77</v>
      </c>
      <c r="F2404" s="351">
        <v>9053.24</v>
      </c>
      <c r="G2404" s="351">
        <v>5548.53</v>
      </c>
      <c r="H2404" s="351">
        <v>0</v>
      </c>
      <c r="I2404" s="894" t="s">
        <v>11485</v>
      </c>
      <c r="J2404" s="894" t="s">
        <v>839</v>
      </c>
      <c r="K2404" s="894" t="s">
        <v>901</v>
      </c>
      <c r="L2404" s="894" t="s">
        <v>874</v>
      </c>
      <c r="M2404" s="894" t="s">
        <v>7873</v>
      </c>
      <c r="N2404" s="894" t="s">
        <v>8902</v>
      </c>
      <c r="O2404" s="894" t="s">
        <v>11503</v>
      </c>
      <c r="P2404" s="894" t="s">
        <v>11504</v>
      </c>
      <c r="Q2404" s="894" t="s">
        <v>11505</v>
      </c>
      <c r="R2404" s="894" t="s">
        <v>11368</v>
      </c>
      <c r="S2404" s="894" t="s">
        <v>779</v>
      </c>
      <c r="T2404" s="894" t="s">
        <v>780</v>
      </c>
      <c r="U2404" s="894" t="s">
        <v>781</v>
      </c>
      <c r="V2404" s="894" t="s">
        <v>951</v>
      </c>
      <c r="W2404" s="894" t="s">
        <v>11485</v>
      </c>
      <c r="X2404" s="894" t="s">
        <v>8013</v>
      </c>
      <c r="AA2404" s="894" t="s">
        <v>904</v>
      </c>
    </row>
    <row r="2405" spans="1:27">
      <c r="A2405" s="894" t="s">
        <v>11506</v>
      </c>
      <c r="B2405" s="894" t="s">
        <v>11507</v>
      </c>
      <c r="C2405" s="894" t="s">
        <v>11483</v>
      </c>
      <c r="D2405" s="894" t="s">
        <v>11484</v>
      </c>
      <c r="E2405" s="351">
        <v>14601.77</v>
      </c>
      <c r="F2405" s="351">
        <v>7885.08</v>
      </c>
      <c r="G2405" s="351">
        <v>300</v>
      </c>
      <c r="H2405" s="351">
        <v>6416.69</v>
      </c>
      <c r="I2405" s="894" t="s">
        <v>11485</v>
      </c>
      <c r="J2405" s="894" t="s">
        <v>839</v>
      </c>
      <c r="K2405" s="894" t="s">
        <v>901</v>
      </c>
      <c r="L2405" s="894" t="s">
        <v>874</v>
      </c>
      <c r="M2405" s="894" t="s">
        <v>7873</v>
      </c>
      <c r="N2405" s="894" t="s">
        <v>8902</v>
      </c>
      <c r="O2405" s="894" t="s">
        <v>777</v>
      </c>
      <c r="P2405" s="894" t="s">
        <v>11508</v>
      </c>
      <c r="Q2405" s="894" t="s">
        <v>11505</v>
      </c>
      <c r="R2405" s="894" t="s">
        <v>11368</v>
      </c>
      <c r="S2405" s="894" t="s">
        <v>779</v>
      </c>
      <c r="T2405" s="894" t="s">
        <v>780</v>
      </c>
      <c r="U2405" s="894" t="s">
        <v>781</v>
      </c>
      <c r="V2405" s="894" t="s">
        <v>951</v>
      </c>
      <c r="W2405" s="894" t="s">
        <v>11485</v>
      </c>
      <c r="X2405" s="894" t="s">
        <v>8013</v>
      </c>
      <c r="AA2405" s="894" t="s">
        <v>904</v>
      </c>
    </row>
    <row r="2406" spans="1:27">
      <c r="A2406" s="894" t="s">
        <v>11509</v>
      </c>
      <c r="B2406" s="894" t="s">
        <v>11510</v>
      </c>
      <c r="C2406" s="894" t="s">
        <v>11511</v>
      </c>
      <c r="D2406" s="894" t="s">
        <v>4205</v>
      </c>
      <c r="E2406" s="351">
        <v>16814.16</v>
      </c>
      <c r="F2406" s="351">
        <v>10424.68</v>
      </c>
      <c r="G2406" s="351">
        <v>1804.88</v>
      </c>
      <c r="H2406" s="351">
        <v>4584.6</v>
      </c>
      <c r="I2406" s="894" t="s">
        <v>11485</v>
      </c>
      <c r="J2406" s="894" t="s">
        <v>839</v>
      </c>
      <c r="K2406" s="894" t="s">
        <v>11486</v>
      </c>
      <c r="L2406" s="894" t="s">
        <v>874</v>
      </c>
      <c r="M2406" s="894" t="s">
        <v>11487</v>
      </c>
      <c r="N2406" s="894" t="s">
        <v>11512</v>
      </c>
      <c r="O2406" s="894" t="s">
        <v>11513</v>
      </c>
      <c r="P2406" s="894" t="s">
        <v>11514</v>
      </c>
      <c r="Q2406" s="894" t="s">
        <v>11515</v>
      </c>
      <c r="R2406" s="894" t="s">
        <v>11368</v>
      </c>
      <c r="S2406" s="894" t="s">
        <v>779</v>
      </c>
      <c r="T2406" s="894" t="s">
        <v>780</v>
      </c>
      <c r="U2406" s="894" t="s">
        <v>781</v>
      </c>
      <c r="V2406" s="894" t="s">
        <v>951</v>
      </c>
      <c r="W2406" s="894" t="s">
        <v>11485</v>
      </c>
      <c r="X2406" s="894" t="s">
        <v>11516</v>
      </c>
      <c r="AA2406" s="894" t="s">
        <v>11491</v>
      </c>
    </row>
    <row r="2407" spans="1:27">
      <c r="A2407" s="894" t="s">
        <v>11517</v>
      </c>
      <c r="B2407" s="894" t="s">
        <v>11518</v>
      </c>
      <c r="C2407" s="894" t="s">
        <v>11511</v>
      </c>
      <c r="D2407" s="894" t="s">
        <v>4205</v>
      </c>
      <c r="E2407" s="351">
        <v>16814.16</v>
      </c>
      <c r="F2407" s="351">
        <v>10424.68</v>
      </c>
      <c r="G2407" s="351">
        <v>6389.48</v>
      </c>
      <c r="H2407" s="351">
        <v>0</v>
      </c>
      <c r="I2407" s="894" t="s">
        <v>11485</v>
      </c>
      <c r="J2407" s="894" t="s">
        <v>839</v>
      </c>
      <c r="K2407" s="894" t="s">
        <v>11486</v>
      </c>
      <c r="L2407" s="894" t="s">
        <v>874</v>
      </c>
      <c r="M2407" s="894" t="s">
        <v>11487</v>
      </c>
      <c r="N2407" s="894" t="s">
        <v>11512</v>
      </c>
      <c r="O2407" s="894" t="s">
        <v>11513</v>
      </c>
      <c r="P2407" s="894" t="s">
        <v>11514</v>
      </c>
      <c r="Q2407" s="894" t="s">
        <v>11515</v>
      </c>
      <c r="R2407" s="894" t="s">
        <v>11368</v>
      </c>
      <c r="S2407" s="894" t="s">
        <v>779</v>
      </c>
      <c r="T2407" s="894" t="s">
        <v>780</v>
      </c>
      <c r="U2407" s="894" t="s">
        <v>781</v>
      </c>
      <c r="V2407" s="894" t="s">
        <v>951</v>
      </c>
      <c r="W2407" s="894" t="s">
        <v>11485</v>
      </c>
      <c r="X2407" s="894" t="s">
        <v>11516</v>
      </c>
      <c r="AA2407" s="894" t="s">
        <v>11491</v>
      </c>
    </row>
    <row r="2408" spans="1:27">
      <c r="A2408" s="894" t="s">
        <v>11519</v>
      </c>
      <c r="B2408" s="894" t="s">
        <v>11520</v>
      </c>
      <c r="C2408" s="894" t="s">
        <v>7912</v>
      </c>
      <c r="D2408" s="894" t="s">
        <v>11521</v>
      </c>
      <c r="E2408" s="351">
        <v>6637.17</v>
      </c>
      <c r="F2408" s="351">
        <v>4114.94</v>
      </c>
      <c r="G2408" s="351">
        <v>2522.23</v>
      </c>
      <c r="H2408" s="351">
        <v>0</v>
      </c>
      <c r="I2408" s="894" t="s">
        <v>11485</v>
      </c>
      <c r="J2408" s="894" t="s">
        <v>839</v>
      </c>
      <c r="K2408" s="894" t="s">
        <v>11486</v>
      </c>
      <c r="L2408" s="894" t="s">
        <v>874</v>
      </c>
      <c r="M2408" s="894" t="s">
        <v>11487</v>
      </c>
      <c r="N2408" s="894" t="s">
        <v>11512</v>
      </c>
      <c r="O2408" s="894" t="s">
        <v>11522</v>
      </c>
      <c r="P2408" s="894" t="s">
        <v>11523</v>
      </c>
      <c r="Q2408" s="894" t="s">
        <v>11524</v>
      </c>
      <c r="R2408" s="894" t="s">
        <v>11368</v>
      </c>
      <c r="S2408" s="894" t="s">
        <v>779</v>
      </c>
      <c r="T2408" s="894" t="s">
        <v>780</v>
      </c>
      <c r="U2408" s="894" t="s">
        <v>781</v>
      </c>
      <c r="V2408" s="894" t="s">
        <v>951</v>
      </c>
      <c r="W2408" s="894" t="s">
        <v>11485</v>
      </c>
      <c r="X2408" s="894" t="s">
        <v>11516</v>
      </c>
      <c r="AA2408" s="894" t="s">
        <v>11491</v>
      </c>
    </row>
    <row r="2409" spans="1:27">
      <c r="A2409" s="894" t="s">
        <v>11525</v>
      </c>
      <c r="B2409" s="894" t="s">
        <v>11526</v>
      </c>
      <c r="C2409" s="894" t="s">
        <v>7912</v>
      </c>
      <c r="D2409" s="894" t="s">
        <v>11521</v>
      </c>
      <c r="E2409" s="351">
        <v>6637.17</v>
      </c>
      <c r="F2409" s="351">
        <v>4114.94</v>
      </c>
      <c r="G2409" s="351">
        <v>2522.23</v>
      </c>
      <c r="H2409" s="351">
        <v>0</v>
      </c>
      <c r="I2409" s="894" t="s">
        <v>11485</v>
      </c>
      <c r="J2409" s="894" t="s">
        <v>839</v>
      </c>
      <c r="K2409" s="894" t="s">
        <v>11486</v>
      </c>
      <c r="L2409" s="894" t="s">
        <v>874</v>
      </c>
      <c r="M2409" s="894" t="s">
        <v>11487</v>
      </c>
      <c r="N2409" s="894" t="s">
        <v>11512</v>
      </c>
      <c r="O2409" s="894" t="s">
        <v>11522</v>
      </c>
      <c r="P2409" s="894" t="s">
        <v>11523</v>
      </c>
      <c r="Q2409" s="894" t="s">
        <v>11524</v>
      </c>
      <c r="R2409" s="894" t="s">
        <v>11368</v>
      </c>
      <c r="S2409" s="894" t="s">
        <v>779</v>
      </c>
      <c r="T2409" s="894" t="s">
        <v>780</v>
      </c>
      <c r="U2409" s="894" t="s">
        <v>781</v>
      </c>
      <c r="V2409" s="894" t="s">
        <v>951</v>
      </c>
      <c r="W2409" s="894" t="s">
        <v>11485</v>
      </c>
      <c r="X2409" s="894" t="s">
        <v>11516</v>
      </c>
      <c r="AA2409" s="894" t="s">
        <v>11491</v>
      </c>
    </row>
    <row r="2410" spans="1:27">
      <c r="A2410" s="894" t="s">
        <v>11527</v>
      </c>
      <c r="B2410" s="894" t="s">
        <v>11528</v>
      </c>
      <c r="C2410" s="894" t="s">
        <v>11529</v>
      </c>
      <c r="D2410" s="894" t="s">
        <v>11530</v>
      </c>
      <c r="E2410" s="351">
        <v>1920.35</v>
      </c>
      <c r="F2410" s="351">
        <v>1190.4</v>
      </c>
      <c r="G2410" s="351">
        <v>729.95</v>
      </c>
      <c r="H2410" s="351">
        <v>0</v>
      </c>
      <c r="I2410" s="894" t="s">
        <v>11485</v>
      </c>
      <c r="J2410" s="894" t="s">
        <v>839</v>
      </c>
      <c r="K2410" s="894" t="s">
        <v>1008</v>
      </c>
      <c r="L2410" s="894" t="s">
        <v>874</v>
      </c>
      <c r="M2410" s="894" t="s">
        <v>11531</v>
      </c>
      <c r="N2410" s="894" t="s">
        <v>11341</v>
      </c>
      <c r="O2410" s="894" t="s">
        <v>11532</v>
      </c>
      <c r="P2410" s="894" t="s">
        <v>11533</v>
      </c>
      <c r="Q2410" s="894" t="s">
        <v>11534</v>
      </c>
      <c r="R2410" s="894" t="s">
        <v>11368</v>
      </c>
      <c r="S2410" s="894" t="s">
        <v>779</v>
      </c>
      <c r="T2410" s="894" t="s">
        <v>780</v>
      </c>
      <c r="U2410" s="894" t="s">
        <v>781</v>
      </c>
      <c r="V2410" s="894" t="s">
        <v>951</v>
      </c>
      <c r="W2410" s="894" t="s">
        <v>11485</v>
      </c>
      <c r="X2410" s="894" t="s">
        <v>11535</v>
      </c>
      <c r="AA2410" s="894" t="s">
        <v>1012</v>
      </c>
    </row>
    <row r="2411" spans="1:27">
      <c r="A2411" s="894" t="s">
        <v>11536</v>
      </c>
      <c r="B2411" s="894" t="s">
        <v>11537</v>
      </c>
      <c r="C2411" s="894" t="s">
        <v>11529</v>
      </c>
      <c r="D2411" s="894" t="s">
        <v>11530</v>
      </c>
      <c r="E2411" s="351">
        <v>1920.36</v>
      </c>
      <c r="F2411" s="351">
        <v>1190.4</v>
      </c>
      <c r="G2411" s="351">
        <v>729.96</v>
      </c>
      <c r="H2411" s="351">
        <v>0</v>
      </c>
      <c r="I2411" s="894" t="s">
        <v>11485</v>
      </c>
      <c r="J2411" s="894" t="s">
        <v>839</v>
      </c>
      <c r="K2411" s="894" t="s">
        <v>1008</v>
      </c>
      <c r="L2411" s="894" t="s">
        <v>874</v>
      </c>
      <c r="M2411" s="894" t="s">
        <v>11531</v>
      </c>
      <c r="N2411" s="894" t="s">
        <v>11341</v>
      </c>
      <c r="O2411" s="894" t="s">
        <v>11532</v>
      </c>
      <c r="P2411" s="894" t="s">
        <v>11533</v>
      </c>
      <c r="Q2411" s="894" t="s">
        <v>11534</v>
      </c>
      <c r="R2411" s="894" t="s">
        <v>11368</v>
      </c>
      <c r="S2411" s="894" t="s">
        <v>779</v>
      </c>
      <c r="T2411" s="894" t="s">
        <v>780</v>
      </c>
      <c r="U2411" s="894" t="s">
        <v>781</v>
      </c>
      <c r="V2411" s="894" t="s">
        <v>951</v>
      </c>
      <c r="W2411" s="894" t="s">
        <v>11485</v>
      </c>
      <c r="X2411" s="894" t="s">
        <v>11535</v>
      </c>
      <c r="AA2411" s="894" t="s">
        <v>1012</v>
      </c>
    </row>
    <row r="2412" spans="1:27">
      <c r="A2412" s="894" t="s">
        <v>11538</v>
      </c>
      <c r="B2412" s="894" t="s">
        <v>11539</v>
      </c>
      <c r="C2412" s="894" t="s">
        <v>11529</v>
      </c>
      <c r="D2412" s="894" t="s">
        <v>11540</v>
      </c>
      <c r="E2412" s="351">
        <v>1973.45</v>
      </c>
      <c r="F2412" s="351">
        <v>1223.26</v>
      </c>
      <c r="G2412" s="351">
        <v>750.19</v>
      </c>
      <c r="H2412" s="351">
        <v>0</v>
      </c>
      <c r="I2412" s="894" t="s">
        <v>11485</v>
      </c>
      <c r="J2412" s="894" t="s">
        <v>839</v>
      </c>
      <c r="K2412" s="894" t="s">
        <v>1008</v>
      </c>
      <c r="L2412" s="894" t="s">
        <v>874</v>
      </c>
      <c r="M2412" s="894" t="s">
        <v>11531</v>
      </c>
      <c r="N2412" s="894" t="s">
        <v>11341</v>
      </c>
      <c r="O2412" s="894" t="s">
        <v>11541</v>
      </c>
      <c r="P2412" s="894" t="s">
        <v>11542</v>
      </c>
      <c r="Q2412" s="894" t="s">
        <v>11543</v>
      </c>
      <c r="R2412" s="894" t="s">
        <v>11368</v>
      </c>
      <c r="S2412" s="894" t="s">
        <v>779</v>
      </c>
      <c r="T2412" s="894" t="s">
        <v>780</v>
      </c>
      <c r="U2412" s="894" t="s">
        <v>781</v>
      </c>
      <c r="V2412" s="894" t="s">
        <v>951</v>
      </c>
      <c r="W2412" s="894" t="s">
        <v>11485</v>
      </c>
      <c r="X2412" s="894" t="s">
        <v>11535</v>
      </c>
      <c r="AA2412" s="894" t="s">
        <v>1012</v>
      </c>
    </row>
    <row r="2413" spans="1:27">
      <c r="A2413" s="894" t="s">
        <v>11544</v>
      </c>
      <c r="B2413" s="894" t="s">
        <v>11545</v>
      </c>
      <c r="C2413" s="894" t="s">
        <v>11529</v>
      </c>
      <c r="D2413" s="894" t="s">
        <v>11540</v>
      </c>
      <c r="E2413" s="351">
        <v>1973.45</v>
      </c>
      <c r="F2413" s="351">
        <v>1223.26</v>
      </c>
      <c r="G2413" s="351">
        <v>750.19</v>
      </c>
      <c r="H2413" s="351">
        <v>0</v>
      </c>
      <c r="I2413" s="894" t="s">
        <v>11485</v>
      </c>
      <c r="J2413" s="894" t="s">
        <v>839</v>
      </c>
      <c r="K2413" s="894" t="s">
        <v>1008</v>
      </c>
      <c r="L2413" s="894" t="s">
        <v>874</v>
      </c>
      <c r="M2413" s="894" t="s">
        <v>11531</v>
      </c>
      <c r="N2413" s="894" t="s">
        <v>11341</v>
      </c>
      <c r="O2413" s="894" t="s">
        <v>11541</v>
      </c>
      <c r="P2413" s="894" t="s">
        <v>11542</v>
      </c>
      <c r="Q2413" s="894" t="s">
        <v>11543</v>
      </c>
      <c r="R2413" s="894" t="s">
        <v>11368</v>
      </c>
      <c r="S2413" s="894" t="s">
        <v>779</v>
      </c>
      <c r="T2413" s="894" t="s">
        <v>780</v>
      </c>
      <c r="U2413" s="894" t="s">
        <v>781</v>
      </c>
      <c r="V2413" s="894" t="s">
        <v>951</v>
      </c>
      <c r="W2413" s="894" t="s">
        <v>11485</v>
      </c>
      <c r="X2413" s="894" t="s">
        <v>11535</v>
      </c>
      <c r="AA2413" s="894" t="s">
        <v>1012</v>
      </c>
    </row>
    <row r="2414" spans="1:27">
      <c r="A2414" s="894" t="s">
        <v>11546</v>
      </c>
      <c r="B2414" s="894" t="s">
        <v>11547</v>
      </c>
      <c r="C2414" s="894" t="s">
        <v>11529</v>
      </c>
      <c r="D2414" s="894" t="s">
        <v>11548</v>
      </c>
      <c r="E2414" s="351">
        <v>2194.69</v>
      </c>
      <c r="F2414" s="351">
        <v>1360.9</v>
      </c>
      <c r="G2414" s="351">
        <v>833.79</v>
      </c>
      <c r="H2414" s="351">
        <v>0</v>
      </c>
      <c r="I2414" s="894" t="s">
        <v>11485</v>
      </c>
      <c r="J2414" s="894" t="s">
        <v>839</v>
      </c>
      <c r="K2414" s="894" t="s">
        <v>1008</v>
      </c>
      <c r="L2414" s="894" t="s">
        <v>874</v>
      </c>
      <c r="M2414" s="894" t="s">
        <v>11531</v>
      </c>
      <c r="N2414" s="894" t="s">
        <v>11341</v>
      </c>
      <c r="O2414" s="894" t="s">
        <v>11549</v>
      </c>
      <c r="P2414" s="894" t="s">
        <v>11550</v>
      </c>
      <c r="Q2414" s="894" t="s">
        <v>11551</v>
      </c>
      <c r="R2414" s="894" t="s">
        <v>11368</v>
      </c>
      <c r="S2414" s="894" t="s">
        <v>779</v>
      </c>
      <c r="T2414" s="894" t="s">
        <v>780</v>
      </c>
      <c r="U2414" s="894" t="s">
        <v>781</v>
      </c>
      <c r="V2414" s="894" t="s">
        <v>951</v>
      </c>
      <c r="W2414" s="894" t="s">
        <v>11485</v>
      </c>
      <c r="X2414" s="894" t="s">
        <v>11535</v>
      </c>
      <c r="AA2414" s="894" t="s">
        <v>1012</v>
      </c>
    </row>
    <row r="2415" spans="1:27">
      <c r="A2415" s="894" t="s">
        <v>11552</v>
      </c>
      <c r="B2415" s="894" t="s">
        <v>11553</v>
      </c>
      <c r="C2415" s="894" t="s">
        <v>11529</v>
      </c>
      <c r="D2415" s="894" t="s">
        <v>11554</v>
      </c>
      <c r="E2415" s="351">
        <v>2460.18</v>
      </c>
      <c r="F2415" s="351">
        <v>1525.2</v>
      </c>
      <c r="G2415" s="351">
        <v>934.98</v>
      </c>
      <c r="H2415" s="351">
        <v>0</v>
      </c>
      <c r="I2415" s="894" t="s">
        <v>11485</v>
      </c>
      <c r="J2415" s="894" t="s">
        <v>839</v>
      </c>
      <c r="K2415" s="894" t="s">
        <v>1008</v>
      </c>
      <c r="L2415" s="894" t="s">
        <v>874</v>
      </c>
      <c r="M2415" s="894" t="s">
        <v>11531</v>
      </c>
      <c r="N2415" s="894" t="s">
        <v>11341</v>
      </c>
      <c r="O2415" s="894" t="s">
        <v>11555</v>
      </c>
      <c r="P2415" s="894" t="s">
        <v>11556</v>
      </c>
      <c r="Q2415" s="894" t="s">
        <v>11557</v>
      </c>
      <c r="R2415" s="894" t="s">
        <v>11368</v>
      </c>
      <c r="S2415" s="894" t="s">
        <v>779</v>
      </c>
      <c r="T2415" s="894" t="s">
        <v>780</v>
      </c>
      <c r="U2415" s="894" t="s">
        <v>781</v>
      </c>
      <c r="V2415" s="894" t="s">
        <v>951</v>
      </c>
      <c r="W2415" s="894" t="s">
        <v>11485</v>
      </c>
      <c r="X2415" s="894" t="s">
        <v>11535</v>
      </c>
      <c r="AA2415" s="894" t="s">
        <v>1012</v>
      </c>
    </row>
    <row r="2416" spans="1:27">
      <c r="A2416" s="894" t="s">
        <v>11558</v>
      </c>
      <c r="B2416" s="894" t="s">
        <v>11559</v>
      </c>
      <c r="C2416" s="894" t="s">
        <v>11560</v>
      </c>
      <c r="D2416" s="894" t="s">
        <v>11561</v>
      </c>
      <c r="E2416" s="351">
        <v>2168.14</v>
      </c>
      <c r="F2416" s="351">
        <v>1344.16</v>
      </c>
      <c r="G2416" s="351">
        <v>823.98</v>
      </c>
      <c r="H2416" s="351">
        <v>0</v>
      </c>
      <c r="I2416" s="894" t="s">
        <v>11485</v>
      </c>
      <c r="J2416" s="894" t="s">
        <v>839</v>
      </c>
      <c r="K2416" s="894" t="s">
        <v>11486</v>
      </c>
      <c r="L2416" s="894" t="s">
        <v>874</v>
      </c>
      <c r="M2416" s="894" t="s">
        <v>11487</v>
      </c>
      <c r="N2416" s="894" t="s">
        <v>11341</v>
      </c>
      <c r="O2416" s="894" t="s">
        <v>11318</v>
      </c>
      <c r="P2416" s="894" t="s">
        <v>11319</v>
      </c>
      <c r="Q2416" s="894" t="s">
        <v>11320</v>
      </c>
      <c r="R2416" s="894" t="s">
        <v>11368</v>
      </c>
      <c r="S2416" s="894" t="s">
        <v>779</v>
      </c>
      <c r="T2416" s="894" t="s">
        <v>780</v>
      </c>
      <c r="U2416" s="894" t="s">
        <v>781</v>
      </c>
      <c r="V2416" s="894" t="s">
        <v>951</v>
      </c>
      <c r="W2416" s="894" t="s">
        <v>11485</v>
      </c>
      <c r="X2416" s="894" t="s">
        <v>11535</v>
      </c>
      <c r="AA2416" s="894" t="s">
        <v>11491</v>
      </c>
    </row>
    <row r="2417" spans="1:27">
      <c r="A2417" s="894" t="s">
        <v>11562</v>
      </c>
      <c r="B2417" s="894" t="s">
        <v>11563</v>
      </c>
      <c r="C2417" s="894" t="s">
        <v>11560</v>
      </c>
      <c r="D2417" s="894" t="s">
        <v>11561</v>
      </c>
      <c r="E2417" s="351">
        <v>2168.15</v>
      </c>
      <c r="F2417" s="351">
        <v>1344.16</v>
      </c>
      <c r="G2417" s="351">
        <v>823.99</v>
      </c>
      <c r="H2417" s="351">
        <v>0</v>
      </c>
      <c r="I2417" s="894" t="s">
        <v>11485</v>
      </c>
      <c r="J2417" s="894" t="s">
        <v>839</v>
      </c>
      <c r="K2417" s="894" t="s">
        <v>11486</v>
      </c>
      <c r="L2417" s="894" t="s">
        <v>874</v>
      </c>
      <c r="M2417" s="894" t="s">
        <v>11487</v>
      </c>
      <c r="N2417" s="894" t="s">
        <v>11341</v>
      </c>
      <c r="O2417" s="894" t="s">
        <v>11318</v>
      </c>
      <c r="P2417" s="894" t="s">
        <v>11319</v>
      </c>
      <c r="Q2417" s="894" t="s">
        <v>11320</v>
      </c>
      <c r="R2417" s="894" t="s">
        <v>11368</v>
      </c>
      <c r="S2417" s="894" t="s">
        <v>779</v>
      </c>
      <c r="T2417" s="894" t="s">
        <v>780</v>
      </c>
      <c r="U2417" s="894" t="s">
        <v>781</v>
      </c>
      <c r="V2417" s="894" t="s">
        <v>951</v>
      </c>
      <c r="W2417" s="894" t="s">
        <v>11485</v>
      </c>
      <c r="X2417" s="894" t="s">
        <v>11535</v>
      </c>
      <c r="AA2417" s="894" t="s">
        <v>11491</v>
      </c>
    </row>
    <row r="2418" spans="1:27">
      <c r="A2418" s="894" t="s">
        <v>11564</v>
      </c>
      <c r="B2418" s="894" t="s">
        <v>11565</v>
      </c>
      <c r="C2418" s="894" t="s">
        <v>11560</v>
      </c>
      <c r="D2418" s="894" t="s">
        <v>11561</v>
      </c>
      <c r="E2418" s="351">
        <v>2168.14</v>
      </c>
      <c r="F2418" s="351">
        <v>1344.16</v>
      </c>
      <c r="G2418" s="351">
        <v>823.98</v>
      </c>
      <c r="H2418" s="351">
        <v>0</v>
      </c>
      <c r="I2418" s="894" t="s">
        <v>11485</v>
      </c>
      <c r="J2418" s="894" t="s">
        <v>839</v>
      </c>
      <c r="K2418" s="894" t="s">
        <v>11486</v>
      </c>
      <c r="L2418" s="894" t="s">
        <v>874</v>
      </c>
      <c r="M2418" s="894" t="s">
        <v>11487</v>
      </c>
      <c r="N2418" s="894" t="s">
        <v>11341</v>
      </c>
      <c r="O2418" s="894" t="s">
        <v>11318</v>
      </c>
      <c r="P2418" s="894" t="s">
        <v>11319</v>
      </c>
      <c r="Q2418" s="894" t="s">
        <v>11320</v>
      </c>
      <c r="R2418" s="894" t="s">
        <v>11368</v>
      </c>
      <c r="S2418" s="894" t="s">
        <v>779</v>
      </c>
      <c r="T2418" s="894" t="s">
        <v>780</v>
      </c>
      <c r="U2418" s="894" t="s">
        <v>781</v>
      </c>
      <c r="V2418" s="894" t="s">
        <v>951</v>
      </c>
      <c r="W2418" s="894" t="s">
        <v>11485</v>
      </c>
      <c r="X2418" s="894" t="s">
        <v>11535</v>
      </c>
      <c r="AA2418" s="894" t="s">
        <v>11491</v>
      </c>
    </row>
    <row r="2419" spans="1:27">
      <c r="A2419" s="894" t="s">
        <v>11566</v>
      </c>
      <c r="B2419" s="894" t="s">
        <v>11567</v>
      </c>
      <c r="C2419" s="894" t="s">
        <v>11560</v>
      </c>
      <c r="D2419" s="894" t="s">
        <v>11561</v>
      </c>
      <c r="E2419" s="351">
        <v>2168.14</v>
      </c>
      <c r="F2419" s="351">
        <v>1344.16</v>
      </c>
      <c r="G2419" s="351">
        <v>823.98</v>
      </c>
      <c r="H2419" s="351">
        <v>0</v>
      </c>
      <c r="I2419" s="894" t="s">
        <v>11485</v>
      </c>
      <c r="J2419" s="894" t="s">
        <v>839</v>
      </c>
      <c r="K2419" s="894" t="s">
        <v>11486</v>
      </c>
      <c r="L2419" s="894" t="s">
        <v>874</v>
      </c>
      <c r="M2419" s="894" t="s">
        <v>11487</v>
      </c>
      <c r="N2419" s="894" t="s">
        <v>11341</v>
      </c>
      <c r="O2419" s="894" t="s">
        <v>11318</v>
      </c>
      <c r="P2419" s="894" t="s">
        <v>11319</v>
      </c>
      <c r="Q2419" s="894" t="s">
        <v>11320</v>
      </c>
      <c r="R2419" s="894" t="s">
        <v>11368</v>
      </c>
      <c r="S2419" s="894" t="s">
        <v>779</v>
      </c>
      <c r="T2419" s="894" t="s">
        <v>780</v>
      </c>
      <c r="U2419" s="894" t="s">
        <v>781</v>
      </c>
      <c r="V2419" s="894" t="s">
        <v>951</v>
      </c>
      <c r="W2419" s="894" t="s">
        <v>11485</v>
      </c>
      <c r="X2419" s="894" t="s">
        <v>11535</v>
      </c>
      <c r="AA2419" s="894" t="s">
        <v>11491</v>
      </c>
    </row>
    <row r="2420" spans="1:27">
      <c r="A2420" s="894" t="s">
        <v>11568</v>
      </c>
      <c r="B2420" s="894" t="s">
        <v>11569</v>
      </c>
      <c r="C2420" s="894" t="s">
        <v>11560</v>
      </c>
      <c r="D2420" s="894" t="s">
        <v>11570</v>
      </c>
      <c r="E2420" s="351">
        <v>3982.3</v>
      </c>
      <c r="F2420" s="351">
        <v>2468.84</v>
      </c>
      <c r="G2420" s="351">
        <v>1513.46</v>
      </c>
      <c r="H2420" s="351">
        <v>0</v>
      </c>
      <c r="I2420" s="894" t="s">
        <v>11485</v>
      </c>
      <c r="J2420" s="894" t="s">
        <v>839</v>
      </c>
      <c r="K2420" s="894" t="s">
        <v>11486</v>
      </c>
      <c r="L2420" s="894" t="s">
        <v>874</v>
      </c>
      <c r="M2420" s="894" t="s">
        <v>11487</v>
      </c>
      <c r="N2420" s="894" t="s">
        <v>11341</v>
      </c>
      <c r="O2420" s="894" t="s">
        <v>11571</v>
      </c>
      <c r="P2420" s="894" t="s">
        <v>11572</v>
      </c>
      <c r="Q2420" s="894" t="s">
        <v>11573</v>
      </c>
      <c r="R2420" s="894" t="s">
        <v>11368</v>
      </c>
      <c r="S2420" s="894" t="s">
        <v>779</v>
      </c>
      <c r="T2420" s="894" t="s">
        <v>780</v>
      </c>
      <c r="U2420" s="894" t="s">
        <v>781</v>
      </c>
      <c r="V2420" s="894" t="s">
        <v>951</v>
      </c>
      <c r="W2420" s="894" t="s">
        <v>11485</v>
      </c>
      <c r="X2420" s="894" t="s">
        <v>11535</v>
      </c>
      <c r="AA2420" s="894" t="s">
        <v>11491</v>
      </c>
    </row>
    <row r="2421" spans="1:27">
      <c r="A2421" s="894" t="s">
        <v>11574</v>
      </c>
      <c r="B2421" s="894" t="s">
        <v>11575</v>
      </c>
      <c r="C2421" s="894" t="s">
        <v>11576</v>
      </c>
      <c r="D2421" s="894" t="s">
        <v>11577</v>
      </c>
      <c r="E2421" s="351">
        <v>2964.6</v>
      </c>
      <c r="F2421" s="351">
        <v>1838.3</v>
      </c>
      <c r="G2421" s="351">
        <v>1126.3</v>
      </c>
      <c r="H2421" s="351">
        <v>0</v>
      </c>
      <c r="I2421" s="894" t="s">
        <v>11485</v>
      </c>
      <c r="J2421" s="894" t="s">
        <v>839</v>
      </c>
      <c r="K2421" s="894" t="s">
        <v>11486</v>
      </c>
      <c r="L2421" s="894" t="s">
        <v>874</v>
      </c>
      <c r="M2421" s="894" t="s">
        <v>11487</v>
      </c>
      <c r="N2421" s="894" t="s">
        <v>11341</v>
      </c>
      <c r="O2421" s="894" t="s">
        <v>11578</v>
      </c>
      <c r="P2421" s="894" t="s">
        <v>11579</v>
      </c>
      <c r="Q2421" s="894" t="s">
        <v>11580</v>
      </c>
      <c r="R2421" s="894" t="s">
        <v>11368</v>
      </c>
      <c r="S2421" s="894" t="s">
        <v>779</v>
      </c>
      <c r="T2421" s="894" t="s">
        <v>780</v>
      </c>
      <c r="U2421" s="894" t="s">
        <v>781</v>
      </c>
      <c r="V2421" s="894" t="s">
        <v>951</v>
      </c>
      <c r="W2421" s="894" t="s">
        <v>11485</v>
      </c>
      <c r="X2421" s="894" t="s">
        <v>11535</v>
      </c>
      <c r="AA2421" s="894" t="s">
        <v>11491</v>
      </c>
    </row>
    <row r="2422" spans="1:27">
      <c r="A2422" s="894" t="s">
        <v>11581</v>
      </c>
      <c r="B2422" s="894" t="s">
        <v>11582</v>
      </c>
      <c r="C2422" s="894" t="s">
        <v>11576</v>
      </c>
      <c r="D2422" s="894" t="s">
        <v>11577</v>
      </c>
      <c r="E2422" s="351">
        <v>2964.61</v>
      </c>
      <c r="F2422" s="351">
        <v>1838.3</v>
      </c>
      <c r="G2422" s="351">
        <v>1126.31</v>
      </c>
      <c r="H2422" s="351">
        <v>0</v>
      </c>
      <c r="I2422" s="894" t="s">
        <v>11485</v>
      </c>
      <c r="J2422" s="894" t="s">
        <v>839</v>
      </c>
      <c r="K2422" s="894" t="s">
        <v>11486</v>
      </c>
      <c r="L2422" s="894" t="s">
        <v>874</v>
      </c>
      <c r="M2422" s="894" t="s">
        <v>11487</v>
      </c>
      <c r="N2422" s="894" t="s">
        <v>11341</v>
      </c>
      <c r="O2422" s="894" t="s">
        <v>11578</v>
      </c>
      <c r="P2422" s="894" t="s">
        <v>11579</v>
      </c>
      <c r="Q2422" s="894" t="s">
        <v>11580</v>
      </c>
      <c r="R2422" s="894" t="s">
        <v>11368</v>
      </c>
      <c r="S2422" s="894" t="s">
        <v>779</v>
      </c>
      <c r="T2422" s="894" t="s">
        <v>780</v>
      </c>
      <c r="U2422" s="894" t="s">
        <v>781</v>
      </c>
      <c r="V2422" s="894" t="s">
        <v>951</v>
      </c>
      <c r="W2422" s="894" t="s">
        <v>11485</v>
      </c>
      <c r="X2422" s="894" t="s">
        <v>11535</v>
      </c>
      <c r="AA2422" s="894" t="s">
        <v>11491</v>
      </c>
    </row>
    <row r="2423" spans="1:27">
      <c r="A2423" s="894" t="s">
        <v>11583</v>
      </c>
      <c r="B2423" s="894" t="s">
        <v>11584</v>
      </c>
      <c r="C2423" s="894" t="s">
        <v>11576</v>
      </c>
      <c r="D2423" s="894" t="s">
        <v>11577</v>
      </c>
      <c r="E2423" s="351">
        <v>2964.6</v>
      </c>
      <c r="F2423" s="351">
        <v>1838.3</v>
      </c>
      <c r="G2423" s="351">
        <v>1126.3</v>
      </c>
      <c r="H2423" s="351">
        <v>0</v>
      </c>
      <c r="I2423" s="894" t="s">
        <v>11485</v>
      </c>
      <c r="J2423" s="894" t="s">
        <v>839</v>
      </c>
      <c r="K2423" s="894" t="s">
        <v>11486</v>
      </c>
      <c r="L2423" s="894" t="s">
        <v>874</v>
      </c>
      <c r="M2423" s="894" t="s">
        <v>11487</v>
      </c>
      <c r="N2423" s="894" t="s">
        <v>11341</v>
      </c>
      <c r="O2423" s="894" t="s">
        <v>11578</v>
      </c>
      <c r="P2423" s="894" t="s">
        <v>11579</v>
      </c>
      <c r="Q2423" s="894" t="s">
        <v>11580</v>
      </c>
      <c r="R2423" s="894" t="s">
        <v>11368</v>
      </c>
      <c r="S2423" s="894" t="s">
        <v>779</v>
      </c>
      <c r="T2423" s="894" t="s">
        <v>780</v>
      </c>
      <c r="U2423" s="894" t="s">
        <v>781</v>
      </c>
      <c r="V2423" s="894" t="s">
        <v>951</v>
      </c>
      <c r="W2423" s="894" t="s">
        <v>11485</v>
      </c>
      <c r="X2423" s="894" t="s">
        <v>11535</v>
      </c>
      <c r="AA2423" s="894" t="s">
        <v>11491</v>
      </c>
    </row>
    <row r="2424" spans="1:27">
      <c r="A2424" s="894" t="s">
        <v>11585</v>
      </c>
      <c r="B2424" s="894" t="s">
        <v>11586</v>
      </c>
      <c r="C2424" s="894" t="s">
        <v>898</v>
      </c>
      <c r="D2424" s="894" t="s">
        <v>11587</v>
      </c>
      <c r="E2424" s="351">
        <v>6902.65</v>
      </c>
      <c r="F2424" s="351">
        <v>4279.86</v>
      </c>
      <c r="G2424" s="351">
        <v>2622.79</v>
      </c>
      <c r="H2424" s="351">
        <v>0</v>
      </c>
      <c r="I2424" s="894" t="s">
        <v>11485</v>
      </c>
      <c r="J2424" s="894" t="s">
        <v>839</v>
      </c>
      <c r="K2424" s="894" t="s">
        <v>1091</v>
      </c>
      <c r="L2424" s="894" t="s">
        <v>874</v>
      </c>
      <c r="M2424" s="894" t="s">
        <v>6300</v>
      </c>
      <c r="N2424" s="894" t="s">
        <v>11588</v>
      </c>
      <c r="O2424" s="894" t="s">
        <v>11160</v>
      </c>
      <c r="P2424" s="894" t="s">
        <v>11161</v>
      </c>
      <c r="Q2424" s="894" t="s">
        <v>11162</v>
      </c>
      <c r="R2424" s="894" t="s">
        <v>11368</v>
      </c>
      <c r="S2424" s="894" t="s">
        <v>779</v>
      </c>
      <c r="T2424" s="894" t="s">
        <v>780</v>
      </c>
      <c r="U2424" s="894" t="s">
        <v>781</v>
      </c>
      <c r="V2424" s="894" t="s">
        <v>951</v>
      </c>
      <c r="W2424" s="894" t="s">
        <v>11485</v>
      </c>
      <c r="X2424" s="894" t="s">
        <v>11589</v>
      </c>
      <c r="AA2424" s="894" t="s">
        <v>1093</v>
      </c>
    </row>
    <row r="2425" spans="1:27">
      <c r="A2425" s="894" t="s">
        <v>11590</v>
      </c>
      <c r="B2425" s="894" t="s">
        <v>11591</v>
      </c>
      <c r="C2425" s="894" t="s">
        <v>1005</v>
      </c>
      <c r="D2425" s="894" t="s">
        <v>10334</v>
      </c>
      <c r="E2425" s="351">
        <v>2876.11</v>
      </c>
      <c r="F2425" s="351">
        <v>1783.12</v>
      </c>
      <c r="G2425" s="351">
        <v>1092.99</v>
      </c>
      <c r="H2425" s="351">
        <v>0</v>
      </c>
      <c r="I2425" s="894" t="s">
        <v>11485</v>
      </c>
      <c r="J2425" s="894" t="s">
        <v>839</v>
      </c>
      <c r="K2425" s="894" t="s">
        <v>11592</v>
      </c>
      <c r="L2425" s="894" t="s">
        <v>874</v>
      </c>
      <c r="M2425" s="894" t="s">
        <v>11593</v>
      </c>
      <c r="N2425" s="894" t="s">
        <v>8954</v>
      </c>
      <c r="O2425" s="894" t="s">
        <v>10990</v>
      </c>
      <c r="P2425" s="894" t="s">
        <v>10991</v>
      </c>
      <c r="Q2425" s="894" t="s">
        <v>10992</v>
      </c>
      <c r="R2425" s="894" t="s">
        <v>11368</v>
      </c>
      <c r="S2425" s="894" t="s">
        <v>779</v>
      </c>
      <c r="T2425" s="894" t="s">
        <v>780</v>
      </c>
      <c r="U2425" s="894" t="s">
        <v>781</v>
      </c>
      <c r="V2425" s="894" t="s">
        <v>951</v>
      </c>
      <c r="W2425" s="894" t="s">
        <v>11485</v>
      </c>
      <c r="X2425" s="894" t="s">
        <v>11594</v>
      </c>
      <c r="AA2425" s="894" t="s">
        <v>11595</v>
      </c>
    </row>
    <row r="2426" spans="1:27">
      <c r="A2426" s="894" t="s">
        <v>11596</v>
      </c>
      <c r="B2426" s="894" t="s">
        <v>11597</v>
      </c>
      <c r="C2426" s="894" t="s">
        <v>1005</v>
      </c>
      <c r="D2426" s="894" t="s">
        <v>10334</v>
      </c>
      <c r="E2426" s="351">
        <v>2876.1</v>
      </c>
      <c r="F2426" s="351">
        <v>1783.12</v>
      </c>
      <c r="G2426" s="351">
        <v>1092.98</v>
      </c>
      <c r="H2426" s="351">
        <v>0</v>
      </c>
      <c r="I2426" s="894" t="s">
        <v>11485</v>
      </c>
      <c r="J2426" s="894" t="s">
        <v>839</v>
      </c>
      <c r="K2426" s="894" t="s">
        <v>11592</v>
      </c>
      <c r="L2426" s="894" t="s">
        <v>874</v>
      </c>
      <c r="M2426" s="894" t="s">
        <v>11593</v>
      </c>
      <c r="N2426" s="894" t="s">
        <v>8954</v>
      </c>
      <c r="O2426" s="894" t="s">
        <v>10990</v>
      </c>
      <c r="P2426" s="894" t="s">
        <v>10991</v>
      </c>
      <c r="Q2426" s="894" t="s">
        <v>10992</v>
      </c>
      <c r="R2426" s="894" t="s">
        <v>11368</v>
      </c>
      <c r="S2426" s="894" t="s">
        <v>779</v>
      </c>
      <c r="T2426" s="894" t="s">
        <v>780</v>
      </c>
      <c r="U2426" s="894" t="s">
        <v>781</v>
      </c>
      <c r="V2426" s="894" t="s">
        <v>951</v>
      </c>
      <c r="W2426" s="894" t="s">
        <v>11485</v>
      </c>
      <c r="X2426" s="894" t="s">
        <v>11594</v>
      </c>
      <c r="AA2426" s="894" t="s">
        <v>11595</v>
      </c>
    </row>
    <row r="2427" spans="1:27">
      <c r="A2427" s="894" t="s">
        <v>11598</v>
      </c>
      <c r="B2427" s="894" t="s">
        <v>11599</v>
      </c>
      <c r="C2427" s="894" t="s">
        <v>11600</v>
      </c>
      <c r="D2427" s="894" t="s">
        <v>11601</v>
      </c>
      <c r="E2427" s="351">
        <v>35398.23</v>
      </c>
      <c r="F2427" s="351">
        <v>35398.23</v>
      </c>
      <c r="G2427" s="351">
        <v>0</v>
      </c>
      <c r="H2427" s="351">
        <v>0</v>
      </c>
      <c r="I2427" s="894" t="s">
        <v>11602</v>
      </c>
      <c r="J2427" s="894" t="s">
        <v>8873</v>
      </c>
      <c r="K2427" s="894" t="s">
        <v>8415</v>
      </c>
      <c r="L2427" s="894" t="s">
        <v>874</v>
      </c>
      <c r="M2427" s="894" t="s">
        <v>1127</v>
      </c>
      <c r="N2427" s="894" t="s">
        <v>11603</v>
      </c>
      <c r="O2427" s="894" t="s">
        <v>777</v>
      </c>
      <c r="P2427" s="894" t="s">
        <v>777</v>
      </c>
      <c r="Q2427" s="894" t="s">
        <v>777</v>
      </c>
      <c r="R2427" s="894" t="s">
        <v>8873</v>
      </c>
      <c r="S2427" s="894" t="s">
        <v>779</v>
      </c>
      <c r="T2427" s="894" t="s">
        <v>780</v>
      </c>
      <c r="U2427" s="894" t="s">
        <v>781</v>
      </c>
      <c r="V2427" s="894" t="s">
        <v>951</v>
      </c>
      <c r="W2427" s="894" t="s">
        <v>11604</v>
      </c>
      <c r="AA2427" s="894" t="s">
        <v>8421</v>
      </c>
    </row>
    <row r="2428" spans="1:27">
      <c r="A2428" s="894" t="s">
        <v>11605</v>
      </c>
      <c r="B2428" s="894" t="s">
        <v>11606</v>
      </c>
      <c r="C2428" s="894" t="s">
        <v>11607</v>
      </c>
      <c r="D2428" s="894" t="s">
        <v>11608</v>
      </c>
      <c r="E2428" s="351">
        <v>23008.85</v>
      </c>
      <c r="F2428" s="351">
        <v>23008.85</v>
      </c>
      <c r="G2428" s="351">
        <v>0</v>
      </c>
      <c r="H2428" s="351">
        <v>0</v>
      </c>
      <c r="I2428" s="894" t="s">
        <v>11602</v>
      </c>
      <c r="J2428" s="894" t="s">
        <v>8873</v>
      </c>
      <c r="K2428" s="894" t="s">
        <v>8415</v>
      </c>
      <c r="L2428" s="894" t="s">
        <v>874</v>
      </c>
      <c r="M2428" s="894" t="s">
        <v>1127</v>
      </c>
      <c r="N2428" s="894" t="s">
        <v>11603</v>
      </c>
      <c r="O2428" s="894" t="s">
        <v>777</v>
      </c>
      <c r="P2428" s="894" t="s">
        <v>777</v>
      </c>
      <c r="Q2428" s="894" t="s">
        <v>777</v>
      </c>
      <c r="R2428" s="894" t="s">
        <v>8873</v>
      </c>
      <c r="S2428" s="894" t="s">
        <v>779</v>
      </c>
      <c r="T2428" s="894" t="s">
        <v>780</v>
      </c>
      <c r="U2428" s="894" t="s">
        <v>781</v>
      </c>
      <c r="V2428" s="894" t="s">
        <v>951</v>
      </c>
      <c r="W2428" s="894" t="s">
        <v>11604</v>
      </c>
      <c r="AA2428" s="894" t="s">
        <v>8421</v>
      </c>
    </row>
    <row r="2429" spans="1:27">
      <c r="A2429" s="894" t="s">
        <v>11609</v>
      </c>
      <c r="B2429" s="894" t="s">
        <v>11610</v>
      </c>
      <c r="C2429" s="894" t="s">
        <v>11611</v>
      </c>
      <c r="D2429" s="894" t="s">
        <v>11612</v>
      </c>
      <c r="E2429" s="351">
        <v>2477.88</v>
      </c>
      <c r="F2429" s="351">
        <v>2477.88</v>
      </c>
      <c r="G2429" s="351">
        <v>0</v>
      </c>
      <c r="H2429" s="351">
        <v>0</v>
      </c>
      <c r="I2429" s="894" t="s">
        <v>11602</v>
      </c>
      <c r="J2429" s="894" t="s">
        <v>8873</v>
      </c>
      <c r="K2429" s="894" t="s">
        <v>8415</v>
      </c>
      <c r="L2429" s="894" t="s">
        <v>874</v>
      </c>
      <c r="M2429" s="894" t="s">
        <v>1127</v>
      </c>
      <c r="N2429" s="894" t="s">
        <v>11603</v>
      </c>
      <c r="O2429" s="894" t="s">
        <v>777</v>
      </c>
      <c r="P2429" s="894" t="s">
        <v>777</v>
      </c>
      <c r="Q2429" s="894" t="s">
        <v>777</v>
      </c>
      <c r="R2429" s="894" t="s">
        <v>8873</v>
      </c>
      <c r="S2429" s="894" t="s">
        <v>779</v>
      </c>
      <c r="T2429" s="894" t="s">
        <v>780</v>
      </c>
      <c r="U2429" s="894" t="s">
        <v>781</v>
      </c>
      <c r="V2429" s="894" t="s">
        <v>951</v>
      </c>
      <c r="W2429" s="894" t="s">
        <v>11604</v>
      </c>
      <c r="AA2429" s="894" t="s">
        <v>8421</v>
      </c>
    </row>
    <row r="2430" spans="1:27">
      <c r="A2430" s="894" t="s">
        <v>11613</v>
      </c>
      <c r="B2430" s="894" t="s">
        <v>11614</v>
      </c>
      <c r="C2430" s="894" t="s">
        <v>11615</v>
      </c>
      <c r="D2430" s="894" t="s">
        <v>11616</v>
      </c>
      <c r="E2430" s="351">
        <v>29646.02</v>
      </c>
      <c r="F2430" s="351">
        <v>29646.02</v>
      </c>
      <c r="G2430" s="351">
        <v>0</v>
      </c>
      <c r="H2430" s="351">
        <v>0</v>
      </c>
      <c r="I2430" s="894" t="s">
        <v>11602</v>
      </c>
      <c r="J2430" s="894" t="s">
        <v>8873</v>
      </c>
      <c r="K2430" s="894" t="s">
        <v>8415</v>
      </c>
      <c r="L2430" s="894" t="s">
        <v>874</v>
      </c>
      <c r="M2430" s="894" t="s">
        <v>1127</v>
      </c>
      <c r="N2430" s="894" t="s">
        <v>11603</v>
      </c>
      <c r="O2430" s="894" t="s">
        <v>777</v>
      </c>
      <c r="P2430" s="894" t="s">
        <v>777</v>
      </c>
      <c r="Q2430" s="894" t="s">
        <v>777</v>
      </c>
      <c r="R2430" s="894" t="s">
        <v>8873</v>
      </c>
      <c r="S2430" s="894" t="s">
        <v>779</v>
      </c>
      <c r="T2430" s="894" t="s">
        <v>780</v>
      </c>
      <c r="U2430" s="894" t="s">
        <v>781</v>
      </c>
      <c r="V2430" s="894" t="s">
        <v>951</v>
      </c>
      <c r="W2430" s="894" t="s">
        <v>11604</v>
      </c>
      <c r="AA2430" s="894" t="s">
        <v>8421</v>
      </c>
    </row>
    <row r="2431" spans="1:27">
      <c r="A2431" s="894" t="s">
        <v>11617</v>
      </c>
      <c r="B2431" s="894" t="s">
        <v>11618</v>
      </c>
      <c r="C2431" s="894" t="s">
        <v>11619</v>
      </c>
      <c r="E2431" s="351">
        <v>9401.71</v>
      </c>
      <c r="F2431" s="351">
        <v>5735.22</v>
      </c>
      <c r="G2431" s="351">
        <v>3666.49</v>
      </c>
      <c r="H2431" s="351">
        <v>0</v>
      </c>
      <c r="I2431" s="894" t="s">
        <v>11620</v>
      </c>
      <c r="J2431" s="894" t="s">
        <v>839</v>
      </c>
      <c r="K2431" s="894" t="s">
        <v>5214</v>
      </c>
      <c r="L2431" s="894" t="s">
        <v>958</v>
      </c>
      <c r="M2431" s="894" t="s">
        <v>7505</v>
      </c>
      <c r="N2431" s="894" t="s">
        <v>7506</v>
      </c>
      <c r="O2431" s="894" t="s">
        <v>7507</v>
      </c>
      <c r="P2431" s="894" t="s">
        <v>7508</v>
      </c>
      <c r="Q2431" s="894" t="s">
        <v>2339</v>
      </c>
      <c r="R2431" s="894" t="s">
        <v>1910</v>
      </c>
      <c r="S2431" s="894" t="s">
        <v>779</v>
      </c>
      <c r="T2431" s="894" t="s">
        <v>780</v>
      </c>
      <c r="U2431" s="894" t="s">
        <v>781</v>
      </c>
      <c r="V2431" s="894" t="s">
        <v>951</v>
      </c>
      <c r="W2431" s="894" t="s">
        <v>11620</v>
      </c>
      <c r="X2431" s="894" t="s">
        <v>10718</v>
      </c>
      <c r="AA2431" s="894" t="s">
        <v>5220</v>
      </c>
    </row>
    <row r="2432" spans="1:27">
      <c r="A2432" s="894" t="s">
        <v>11621</v>
      </c>
      <c r="B2432" s="894" t="s">
        <v>11622</v>
      </c>
      <c r="C2432" s="894" t="s">
        <v>11623</v>
      </c>
      <c r="E2432" s="351">
        <v>10940.17</v>
      </c>
      <c r="F2432" s="351">
        <v>6673.4</v>
      </c>
      <c r="G2432" s="351">
        <v>4266.77</v>
      </c>
      <c r="H2432" s="351">
        <v>0</v>
      </c>
      <c r="I2432" s="894" t="s">
        <v>11620</v>
      </c>
      <c r="J2432" s="894" t="s">
        <v>839</v>
      </c>
      <c r="K2432" s="894" t="s">
        <v>5214</v>
      </c>
      <c r="L2432" s="894" t="s">
        <v>958</v>
      </c>
      <c r="M2432" s="894" t="s">
        <v>7505</v>
      </c>
      <c r="N2432" s="894" t="s">
        <v>7506</v>
      </c>
      <c r="O2432" s="894" t="s">
        <v>1795</v>
      </c>
      <c r="P2432" s="894" t="s">
        <v>7514</v>
      </c>
      <c r="Q2432" s="894" t="s">
        <v>1035</v>
      </c>
      <c r="R2432" s="894" t="s">
        <v>1910</v>
      </c>
      <c r="S2432" s="894" t="s">
        <v>779</v>
      </c>
      <c r="T2432" s="894" t="s">
        <v>780</v>
      </c>
      <c r="U2432" s="894" t="s">
        <v>781</v>
      </c>
      <c r="V2432" s="894" t="s">
        <v>951</v>
      </c>
      <c r="W2432" s="894" t="s">
        <v>11620</v>
      </c>
      <c r="X2432" s="894" t="s">
        <v>10718</v>
      </c>
      <c r="AA2432" s="894" t="s">
        <v>5220</v>
      </c>
    </row>
    <row r="2433" spans="1:27">
      <c r="A2433" s="894" t="s">
        <v>11624</v>
      </c>
      <c r="B2433" s="894" t="s">
        <v>11625</v>
      </c>
      <c r="C2433" s="894" t="s">
        <v>11626</v>
      </c>
      <c r="D2433" s="894" t="s">
        <v>7518</v>
      </c>
      <c r="E2433" s="351">
        <v>2136.75</v>
      </c>
      <c r="F2433" s="351">
        <v>1303.57</v>
      </c>
      <c r="G2433" s="351">
        <v>833.18</v>
      </c>
      <c r="H2433" s="351">
        <v>0</v>
      </c>
      <c r="I2433" s="894" t="s">
        <v>11620</v>
      </c>
      <c r="J2433" s="894" t="s">
        <v>839</v>
      </c>
      <c r="K2433" s="894" t="s">
        <v>5214</v>
      </c>
      <c r="L2433" s="894" t="s">
        <v>958</v>
      </c>
      <c r="M2433" s="894" t="s">
        <v>7505</v>
      </c>
      <c r="N2433" s="894" t="s">
        <v>7506</v>
      </c>
      <c r="O2433" s="894" t="s">
        <v>7519</v>
      </c>
      <c r="P2433" s="894" t="s">
        <v>7520</v>
      </c>
      <c r="Q2433" s="894" t="s">
        <v>3737</v>
      </c>
      <c r="R2433" s="894" t="s">
        <v>2256</v>
      </c>
      <c r="S2433" s="894" t="s">
        <v>779</v>
      </c>
      <c r="T2433" s="894" t="s">
        <v>780</v>
      </c>
      <c r="U2433" s="894" t="s">
        <v>781</v>
      </c>
      <c r="V2433" s="894" t="s">
        <v>951</v>
      </c>
      <c r="W2433" s="894" t="s">
        <v>11620</v>
      </c>
      <c r="X2433" s="894" t="s">
        <v>10718</v>
      </c>
      <c r="AA2433" s="894" t="s">
        <v>5220</v>
      </c>
    </row>
    <row r="2434" spans="1:27">
      <c r="A2434" s="894" t="s">
        <v>11627</v>
      </c>
      <c r="B2434" s="894" t="s">
        <v>11628</v>
      </c>
      <c r="C2434" s="894" t="s">
        <v>11629</v>
      </c>
      <c r="D2434" s="894" t="s">
        <v>7524</v>
      </c>
      <c r="E2434" s="351">
        <v>56410.26</v>
      </c>
      <c r="F2434" s="351">
        <v>34410.1</v>
      </c>
      <c r="G2434" s="351">
        <v>22000.16</v>
      </c>
      <c r="H2434" s="351">
        <v>0</v>
      </c>
      <c r="I2434" s="894" t="s">
        <v>11620</v>
      </c>
      <c r="J2434" s="894" t="s">
        <v>839</v>
      </c>
      <c r="K2434" s="894" t="s">
        <v>5214</v>
      </c>
      <c r="L2434" s="894" t="s">
        <v>958</v>
      </c>
      <c r="M2434" s="894" t="s">
        <v>7505</v>
      </c>
      <c r="N2434" s="894" t="s">
        <v>7506</v>
      </c>
      <c r="O2434" s="894" t="s">
        <v>1293</v>
      </c>
      <c r="P2434" s="894" t="s">
        <v>7525</v>
      </c>
      <c r="Q2434" s="894" t="s">
        <v>5877</v>
      </c>
      <c r="R2434" s="894" t="s">
        <v>1910</v>
      </c>
      <c r="S2434" s="894" t="s">
        <v>779</v>
      </c>
      <c r="T2434" s="894" t="s">
        <v>780</v>
      </c>
      <c r="U2434" s="894" t="s">
        <v>781</v>
      </c>
      <c r="V2434" s="894" t="s">
        <v>951</v>
      </c>
      <c r="W2434" s="894" t="s">
        <v>11620</v>
      </c>
      <c r="X2434" s="894" t="s">
        <v>10718</v>
      </c>
      <c r="AA2434" s="894" t="s">
        <v>5220</v>
      </c>
    </row>
    <row r="2435" spans="1:27">
      <c r="A2435" s="894" t="s">
        <v>11630</v>
      </c>
      <c r="B2435" s="894" t="s">
        <v>11631</v>
      </c>
      <c r="C2435" s="894" t="s">
        <v>11632</v>
      </c>
      <c r="D2435" s="894" t="s">
        <v>7529</v>
      </c>
      <c r="E2435" s="351">
        <v>6410.26</v>
      </c>
      <c r="F2435" s="351">
        <v>3910.1</v>
      </c>
      <c r="G2435" s="351">
        <v>2500.16</v>
      </c>
      <c r="H2435" s="351">
        <v>0</v>
      </c>
      <c r="I2435" s="894" t="s">
        <v>11620</v>
      </c>
      <c r="J2435" s="894" t="s">
        <v>839</v>
      </c>
      <c r="K2435" s="894" t="s">
        <v>5214</v>
      </c>
      <c r="L2435" s="894" t="s">
        <v>958</v>
      </c>
      <c r="M2435" s="894" t="s">
        <v>7505</v>
      </c>
      <c r="N2435" s="894" t="s">
        <v>7506</v>
      </c>
      <c r="O2435" s="894" t="s">
        <v>6950</v>
      </c>
      <c r="P2435" s="894" t="s">
        <v>6951</v>
      </c>
      <c r="Q2435" s="894" t="s">
        <v>2971</v>
      </c>
      <c r="R2435" s="894" t="s">
        <v>1910</v>
      </c>
      <c r="S2435" s="894" t="s">
        <v>779</v>
      </c>
      <c r="T2435" s="894" t="s">
        <v>780</v>
      </c>
      <c r="U2435" s="894" t="s">
        <v>781</v>
      </c>
      <c r="V2435" s="894" t="s">
        <v>951</v>
      </c>
      <c r="W2435" s="894" t="s">
        <v>11620</v>
      </c>
      <c r="X2435" s="894" t="s">
        <v>10718</v>
      </c>
      <c r="AA2435" s="894" t="s">
        <v>5220</v>
      </c>
    </row>
    <row r="2436" spans="1:27">
      <c r="A2436" s="894" t="s">
        <v>11633</v>
      </c>
      <c r="B2436" s="894" t="s">
        <v>11634</v>
      </c>
      <c r="C2436" s="894" t="s">
        <v>11635</v>
      </c>
      <c r="E2436" s="351">
        <v>109401.71</v>
      </c>
      <c r="F2436" s="351">
        <v>66735.22</v>
      </c>
      <c r="G2436" s="351">
        <v>42666.49</v>
      </c>
      <c r="H2436" s="351">
        <v>0</v>
      </c>
      <c r="I2436" s="894" t="s">
        <v>11620</v>
      </c>
      <c r="J2436" s="894" t="s">
        <v>839</v>
      </c>
      <c r="K2436" s="894" t="s">
        <v>5214</v>
      </c>
      <c r="L2436" s="894" t="s">
        <v>958</v>
      </c>
      <c r="M2436" s="894" t="s">
        <v>7505</v>
      </c>
      <c r="N2436" s="894" t="s">
        <v>7506</v>
      </c>
      <c r="O2436" s="894" t="s">
        <v>1404</v>
      </c>
      <c r="P2436" s="894" t="s">
        <v>7533</v>
      </c>
      <c r="Q2436" s="894" t="s">
        <v>7534</v>
      </c>
      <c r="R2436" s="894" t="s">
        <v>1910</v>
      </c>
      <c r="S2436" s="894" t="s">
        <v>779</v>
      </c>
      <c r="T2436" s="894" t="s">
        <v>780</v>
      </c>
      <c r="U2436" s="894" t="s">
        <v>781</v>
      </c>
      <c r="V2436" s="894" t="s">
        <v>951</v>
      </c>
      <c r="W2436" s="894" t="s">
        <v>11620</v>
      </c>
      <c r="X2436" s="894" t="s">
        <v>10718</v>
      </c>
      <c r="AA2436" s="894" t="s">
        <v>5220</v>
      </c>
    </row>
    <row r="2437" spans="1:27">
      <c r="A2437" s="894" t="s">
        <v>11636</v>
      </c>
      <c r="B2437" s="894" t="s">
        <v>11637</v>
      </c>
      <c r="C2437" s="894" t="s">
        <v>11638</v>
      </c>
      <c r="D2437" s="894" t="s">
        <v>7544</v>
      </c>
      <c r="E2437" s="351">
        <v>38461.54</v>
      </c>
      <c r="F2437" s="351">
        <v>23461.82</v>
      </c>
      <c r="G2437" s="351">
        <v>14999.72</v>
      </c>
      <c r="H2437" s="351">
        <v>0</v>
      </c>
      <c r="I2437" s="894" t="s">
        <v>11620</v>
      </c>
      <c r="J2437" s="894" t="s">
        <v>839</v>
      </c>
      <c r="K2437" s="894" t="s">
        <v>5214</v>
      </c>
      <c r="L2437" s="894" t="s">
        <v>958</v>
      </c>
      <c r="M2437" s="894" t="s">
        <v>7505</v>
      </c>
      <c r="N2437" s="894" t="s">
        <v>7506</v>
      </c>
      <c r="O2437" s="894" t="s">
        <v>6929</v>
      </c>
      <c r="P2437" s="894" t="s">
        <v>6930</v>
      </c>
      <c r="Q2437" s="894" t="s">
        <v>1512</v>
      </c>
      <c r="R2437" s="894" t="s">
        <v>1910</v>
      </c>
      <c r="S2437" s="894" t="s">
        <v>779</v>
      </c>
      <c r="T2437" s="894" t="s">
        <v>780</v>
      </c>
      <c r="U2437" s="894" t="s">
        <v>781</v>
      </c>
      <c r="V2437" s="894" t="s">
        <v>951</v>
      </c>
      <c r="W2437" s="894" t="s">
        <v>11620</v>
      </c>
      <c r="X2437" s="894" t="s">
        <v>10718</v>
      </c>
      <c r="AA2437" s="894" t="s">
        <v>5220</v>
      </c>
    </row>
    <row r="2438" spans="1:27">
      <c r="A2438" s="894" t="s">
        <v>11639</v>
      </c>
      <c r="B2438" s="894" t="s">
        <v>11640</v>
      </c>
      <c r="C2438" s="894" t="s">
        <v>11641</v>
      </c>
      <c r="D2438" s="894" t="s">
        <v>7548</v>
      </c>
      <c r="E2438" s="351">
        <v>38461.54</v>
      </c>
      <c r="F2438" s="351">
        <v>23461.82</v>
      </c>
      <c r="G2438" s="351">
        <v>14999.72</v>
      </c>
      <c r="H2438" s="351">
        <v>0</v>
      </c>
      <c r="I2438" s="894" t="s">
        <v>11620</v>
      </c>
      <c r="J2438" s="894" t="s">
        <v>839</v>
      </c>
      <c r="K2438" s="894" t="s">
        <v>5214</v>
      </c>
      <c r="L2438" s="894" t="s">
        <v>958</v>
      </c>
      <c r="M2438" s="894" t="s">
        <v>7505</v>
      </c>
      <c r="N2438" s="894" t="s">
        <v>7506</v>
      </c>
      <c r="O2438" s="894" t="s">
        <v>6929</v>
      </c>
      <c r="P2438" s="894" t="s">
        <v>6930</v>
      </c>
      <c r="Q2438" s="894" t="s">
        <v>1512</v>
      </c>
      <c r="R2438" s="894" t="s">
        <v>1910</v>
      </c>
      <c r="S2438" s="894" t="s">
        <v>779</v>
      </c>
      <c r="T2438" s="894" t="s">
        <v>780</v>
      </c>
      <c r="U2438" s="894" t="s">
        <v>781</v>
      </c>
      <c r="V2438" s="894" t="s">
        <v>951</v>
      </c>
      <c r="W2438" s="894" t="s">
        <v>11620</v>
      </c>
      <c r="X2438" s="894" t="s">
        <v>10718</v>
      </c>
      <c r="AA2438" s="894" t="s">
        <v>5220</v>
      </c>
    </row>
    <row r="2439" spans="1:27">
      <c r="A2439" s="894" t="s">
        <v>11642</v>
      </c>
      <c r="B2439" s="894" t="s">
        <v>11643</v>
      </c>
      <c r="C2439" s="894" t="s">
        <v>11644</v>
      </c>
      <c r="D2439" s="894" t="s">
        <v>7548</v>
      </c>
      <c r="E2439" s="351">
        <v>38461.54</v>
      </c>
      <c r="F2439" s="351">
        <v>23461.82</v>
      </c>
      <c r="G2439" s="351">
        <v>14999.72</v>
      </c>
      <c r="H2439" s="351">
        <v>0</v>
      </c>
      <c r="I2439" s="894" t="s">
        <v>11620</v>
      </c>
      <c r="J2439" s="894" t="s">
        <v>839</v>
      </c>
      <c r="K2439" s="894" t="s">
        <v>5214</v>
      </c>
      <c r="L2439" s="894" t="s">
        <v>958</v>
      </c>
      <c r="M2439" s="894" t="s">
        <v>7505</v>
      </c>
      <c r="N2439" s="894" t="s">
        <v>7506</v>
      </c>
      <c r="O2439" s="894" t="s">
        <v>6929</v>
      </c>
      <c r="P2439" s="894" t="s">
        <v>6930</v>
      </c>
      <c r="Q2439" s="894" t="s">
        <v>1512</v>
      </c>
      <c r="R2439" s="894" t="s">
        <v>1910</v>
      </c>
      <c r="S2439" s="894" t="s">
        <v>779</v>
      </c>
      <c r="T2439" s="894" t="s">
        <v>780</v>
      </c>
      <c r="U2439" s="894" t="s">
        <v>781</v>
      </c>
      <c r="V2439" s="894" t="s">
        <v>951</v>
      </c>
      <c r="W2439" s="894" t="s">
        <v>11620</v>
      </c>
      <c r="X2439" s="894" t="s">
        <v>10718</v>
      </c>
      <c r="AA2439" s="894" t="s">
        <v>5220</v>
      </c>
    </row>
    <row r="2440" spans="1:27">
      <c r="A2440" s="894" t="s">
        <v>11645</v>
      </c>
      <c r="B2440" s="894" t="s">
        <v>11646</v>
      </c>
      <c r="C2440" s="894" t="s">
        <v>11647</v>
      </c>
      <c r="E2440" s="351">
        <v>15384.62</v>
      </c>
      <c r="F2440" s="351">
        <v>9384.85</v>
      </c>
      <c r="G2440" s="351">
        <v>5999.77</v>
      </c>
      <c r="H2440" s="351">
        <v>0</v>
      </c>
      <c r="I2440" s="894" t="s">
        <v>11620</v>
      </c>
      <c r="J2440" s="894" t="s">
        <v>839</v>
      </c>
      <c r="K2440" s="894" t="s">
        <v>5214</v>
      </c>
      <c r="L2440" s="894" t="s">
        <v>958</v>
      </c>
      <c r="M2440" s="894" t="s">
        <v>7505</v>
      </c>
      <c r="N2440" s="894" t="s">
        <v>7506</v>
      </c>
      <c r="O2440" s="894" t="s">
        <v>1173</v>
      </c>
      <c r="P2440" s="894" t="s">
        <v>7555</v>
      </c>
      <c r="Q2440" s="894" t="s">
        <v>1240</v>
      </c>
      <c r="R2440" s="894" t="s">
        <v>1910</v>
      </c>
      <c r="S2440" s="894" t="s">
        <v>779</v>
      </c>
      <c r="T2440" s="894" t="s">
        <v>780</v>
      </c>
      <c r="U2440" s="894" t="s">
        <v>781</v>
      </c>
      <c r="V2440" s="894" t="s">
        <v>951</v>
      </c>
      <c r="W2440" s="894" t="s">
        <v>11620</v>
      </c>
      <c r="X2440" s="894" t="s">
        <v>10718</v>
      </c>
      <c r="AA2440" s="894" t="s">
        <v>5220</v>
      </c>
    </row>
    <row r="2441" spans="1:27">
      <c r="A2441" s="894" t="s">
        <v>11648</v>
      </c>
      <c r="B2441" s="894" t="s">
        <v>11649</v>
      </c>
      <c r="C2441" s="894" t="s">
        <v>11650</v>
      </c>
      <c r="D2441" s="894" t="s">
        <v>7563</v>
      </c>
      <c r="E2441" s="351">
        <v>136923.08</v>
      </c>
      <c r="F2441" s="351">
        <v>83523.03</v>
      </c>
      <c r="G2441" s="351">
        <v>53400.05</v>
      </c>
      <c r="H2441" s="351">
        <v>0</v>
      </c>
      <c r="I2441" s="894" t="s">
        <v>11620</v>
      </c>
      <c r="J2441" s="894" t="s">
        <v>839</v>
      </c>
      <c r="K2441" s="894" t="s">
        <v>5214</v>
      </c>
      <c r="L2441" s="894" t="s">
        <v>958</v>
      </c>
      <c r="M2441" s="894" t="s">
        <v>7505</v>
      </c>
      <c r="N2441" s="894" t="s">
        <v>7506</v>
      </c>
      <c r="O2441" s="894" t="s">
        <v>7564</v>
      </c>
      <c r="P2441" s="894" t="s">
        <v>7565</v>
      </c>
      <c r="Q2441" s="894" t="s">
        <v>7566</v>
      </c>
      <c r="R2441" s="894" t="s">
        <v>1910</v>
      </c>
      <c r="S2441" s="894" t="s">
        <v>779</v>
      </c>
      <c r="T2441" s="894" t="s">
        <v>780</v>
      </c>
      <c r="U2441" s="894" t="s">
        <v>781</v>
      </c>
      <c r="V2441" s="894" t="s">
        <v>951</v>
      </c>
      <c r="W2441" s="894" t="s">
        <v>11620</v>
      </c>
      <c r="X2441" s="894" t="s">
        <v>10718</v>
      </c>
      <c r="AA2441" s="894" t="s">
        <v>5220</v>
      </c>
    </row>
    <row r="2442" spans="1:27">
      <c r="A2442" s="894" t="s">
        <v>11651</v>
      </c>
      <c r="B2442" s="894" t="s">
        <v>11652</v>
      </c>
      <c r="C2442" s="894" t="s">
        <v>11653</v>
      </c>
      <c r="D2442" s="894" t="s">
        <v>7570</v>
      </c>
      <c r="E2442" s="351">
        <v>38461.54</v>
      </c>
      <c r="F2442" s="351">
        <v>23461.82</v>
      </c>
      <c r="G2442" s="351">
        <v>14999.72</v>
      </c>
      <c r="H2442" s="351">
        <v>0</v>
      </c>
      <c r="I2442" s="894" t="s">
        <v>11620</v>
      </c>
      <c r="J2442" s="894" t="s">
        <v>839</v>
      </c>
      <c r="K2442" s="894" t="s">
        <v>5214</v>
      </c>
      <c r="L2442" s="894" t="s">
        <v>958</v>
      </c>
      <c r="M2442" s="894" t="s">
        <v>7505</v>
      </c>
      <c r="N2442" s="894" t="s">
        <v>7506</v>
      </c>
      <c r="O2442" s="894" t="s">
        <v>6929</v>
      </c>
      <c r="P2442" s="894" t="s">
        <v>6930</v>
      </c>
      <c r="Q2442" s="894" t="s">
        <v>1512</v>
      </c>
      <c r="R2442" s="894" t="s">
        <v>1910</v>
      </c>
      <c r="S2442" s="894" t="s">
        <v>779</v>
      </c>
      <c r="T2442" s="894" t="s">
        <v>780</v>
      </c>
      <c r="U2442" s="894" t="s">
        <v>781</v>
      </c>
      <c r="V2442" s="894" t="s">
        <v>951</v>
      </c>
      <c r="W2442" s="894" t="s">
        <v>11620</v>
      </c>
      <c r="X2442" s="894" t="s">
        <v>10718</v>
      </c>
      <c r="AA2442" s="894" t="s">
        <v>5220</v>
      </c>
    </row>
    <row r="2443" spans="1:27">
      <c r="A2443" s="894" t="s">
        <v>11654</v>
      </c>
      <c r="B2443" s="894" t="s">
        <v>11655</v>
      </c>
      <c r="C2443" s="894" t="s">
        <v>11656</v>
      </c>
      <c r="E2443" s="351">
        <v>132979.67</v>
      </c>
      <c r="F2443" s="351">
        <v>81117.8</v>
      </c>
      <c r="G2443" s="351">
        <v>51861.87</v>
      </c>
      <c r="H2443" s="351">
        <v>0</v>
      </c>
      <c r="I2443" s="894" t="s">
        <v>11620</v>
      </c>
      <c r="J2443" s="894" t="s">
        <v>839</v>
      </c>
      <c r="K2443" s="894" t="s">
        <v>5214</v>
      </c>
      <c r="L2443" s="894" t="s">
        <v>958</v>
      </c>
      <c r="M2443" s="894" t="s">
        <v>7505</v>
      </c>
      <c r="N2443" s="894" t="s">
        <v>7506</v>
      </c>
      <c r="O2443" s="894" t="s">
        <v>11657</v>
      </c>
      <c r="P2443" s="894" t="s">
        <v>11658</v>
      </c>
      <c r="Q2443" s="894" t="s">
        <v>11659</v>
      </c>
      <c r="R2443" s="894" t="s">
        <v>1910</v>
      </c>
      <c r="S2443" s="894" t="s">
        <v>779</v>
      </c>
      <c r="T2443" s="894" t="s">
        <v>780</v>
      </c>
      <c r="U2443" s="894" t="s">
        <v>781</v>
      </c>
      <c r="V2443" s="894" t="s">
        <v>951</v>
      </c>
      <c r="W2443" s="894" t="s">
        <v>11620</v>
      </c>
      <c r="X2443" s="894" t="s">
        <v>10718</v>
      </c>
      <c r="AA2443" s="894" t="s">
        <v>5220</v>
      </c>
    </row>
    <row r="2444" spans="1:27">
      <c r="A2444" s="894" t="s">
        <v>11660</v>
      </c>
      <c r="B2444" s="894" t="s">
        <v>11661</v>
      </c>
      <c r="C2444" s="894" t="s">
        <v>11662</v>
      </c>
      <c r="D2444" s="894" t="s">
        <v>11663</v>
      </c>
      <c r="E2444" s="351">
        <v>821466.37</v>
      </c>
      <c r="F2444" s="351">
        <v>501094.26</v>
      </c>
      <c r="G2444" s="351">
        <v>320372.11</v>
      </c>
      <c r="H2444" s="351">
        <v>0</v>
      </c>
      <c r="I2444" s="894" t="s">
        <v>9220</v>
      </c>
      <c r="J2444" s="894" t="s">
        <v>839</v>
      </c>
      <c r="K2444" s="894" t="s">
        <v>1091</v>
      </c>
      <c r="L2444" s="894" t="s">
        <v>874</v>
      </c>
      <c r="M2444" s="894" t="s">
        <v>8410</v>
      </c>
      <c r="N2444" s="894" t="s">
        <v>11664</v>
      </c>
      <c r="O2444" s="894" t="s">
        <v>11665</v>
      </c>
      <c r="P2444" s="894" t="s">
        <v>11666</v>
      </c>
      <c r="Q2444" s="894" t="s">
        <v>11667</v>
      </c>
      <c r="R2444" s="894" t="s">
        <v>1910</v>
      </c>
      <c r="S2444" s="894" t="s">
        <v>779</v>
      </c>
      <c r="T2444" s="894" t="s">
        <v>780</v>
      </c>
      <c r="U2444" s="894" t="s">
        <v>781</v>
      </c>
      <c r="V2444" s="894" t="s">
        <v>951</v>
      </c>
      <c r="W2444" s="894" t="s">
        <v>9220</v>
      </c>
      <c r="X2444" s="894" t="s">
        <v>11668</v>
      </c>
      <c r="AA2444" s="894" t="s">
        <v>1093</v>
      </c>
    </row>
    <row r="2445" spans="1:27">
      <c r="A2445" s="894" t="s">
        <v>11669</v>
      </c>
      <c r="B2445" s="894" t="s">
        <v>11670</v>
      </c>
      <c r="C2445" s="894" t="s">
        <v>11671</v>
      </c>
      <c r="D2445" s="894" t="s">
        <v>11663</v>
      </c>
      <c r="E2445" s="351">
        <v>378843.9</v>
      </c>
      <c r="F2445" s="351">
        <v>231094.84</v>
      </c>
      <c r="G2445" s="351">
        <v>147749.06</v>
      </c>
      <c r="H2445" s="351">
        <v>0</v>
      </c>
      <c r="I2445" s="894" t="s">
        <v>9220</v>
      </c>
      <c r="J2445" s="894" t="s">
        <v>839</v>
      </c>
      <c r="K2445" s="894" t="s">
        <v>1091</v>
      </c>
      <c r="L2445" s="894" t="s">
        <v>874</v>
      </c>
      <c r="M2445" s="894" t="s">
        <v>8410</v>
      </c>
      <c r="N2445" s="894" t="s">
        <v>11664</v>
      </c>
      <c r="O2445" s="894" t="s">
        <v>11672</v>
      </c>
      <c r="P2445" s="894" t="s">
        <v>11673</v>
      </c>
      <c r="Q2445" s="894" t="s">
        <v>11674</v>
      </c>
      <c r="R2445" s="894" t="s">
        <v>1910</v>
      </c>
      <c r="S2445" s="894" t="s">
        <v>779</v>
      </c>
      <c r="T2445" s="894" t="s">
        <v>780</v>
      </c>
      <c r="U2445" s="894" t="s">
        <v>781</v>
      </c>
      <c r="V2445" s="894" t="s">
        <v>951</v>
      </c>
      <c r="W2445" s="894" t="s">
        <v>9220</v>
      </c>
      <c r="X2445" s="894" t="s">
        <v>11668</v>
      </c>
      <c r="AA2445" s="894" t="s">
        <v>1093</v>
      </c>
    </row>
    <row r="2446" spans="1:27">
      <c r="A2446" s="894" t="s">
        <v>11675</v>
      </c>
      <c r="B2446" s="894" t="s">
        <v>11676</v>
      </c>
      <c r="C2446" s="894" t="s">
        <v>11677</v>
      </c>
      <c r="D2446" s="894" t="s">
        <v>11678</v>
      </c>
      <c r="E2446" s="351">
        <v>56637.18</v>
      </c>
      <c r="F2446" s="351">
        <v>34548.57</v>
      </c>
      <c r="G2446" s="351">
        <v>22088.61</v>
      </c>
      <c r="H2446" s="351">
        <v>0</v>
      </c>
      <c r="I2446" s="894" t="s">
        <v>11679</v>
      </c>
      <c r="J2446" s="894" t="s">
        <v>839</v>
      </c>
      <c r="K2446" s="894" t="s">
        <v>8415</v>
      </c>
      <c r="L2446" s="894" t="s">
        <v>5710</v>
      </c>
      <c r="M2446" s="894" t="s">
        <v>1127</v>
      </c>
      <c r="N2446" s="894" t="s">
        <v>11680</v>
      </c>
      <c r="O2446" s="894" t="s">
        <v>11681</v>
      </c>
      <c r="P2446" s="894" t="s">
        <v>11682</v>
      </c>
      <c r="Q2446" s="894" t="s">
        <v>11683</v>
      </c>
      <c r="R2446" s="894" t="s">
        <v>1910</v>
      </c>
      <c r="S2446" s="894" t="s">
        <v>779</v>
      </c>
      <c r="T2446" s="894" t="s">
        <v>780</v>
      </c>
      <c r="U2446" s="894" t="s">
        <v>781</v>
      </c>
      <c r="V2446" s="894" t="s">
        <v>951</v>
      </c>
      <c r="W2446" s="894" t="s">
        <v>11679</v>
      </c>
      <c r="X2446" s="894" t="s">
        <v>11684</v>
      </c>
      <c r="AA2446" s="894" t="s">
        <v>8421</v>
      </c>
    </row>
    <row r="2447" spans="1:27">
      <c r="A2447" s="894" t="s">
        <v>11685</v>
      </c>
      <c r="B2447" s="894" t="s">
        <v>11686</v>
      </c>
      <c r="C2447" s="894" t="s">
        <v>11687</v>
      </c>
      <c r="D2447" s="894" t="s">
        <v>11688</v>
      </c>
      <c r="E2447" s="351">
        <v>20388.35</v>
      </c>
      <c r="F2447" s="351">
        <v>12436.68</v>
      </c>
      <c r="G2447" s="351">
        <v>7951.67</v>
      </c>
      <c r="H2447" s="351">
        <v>0</v>
      </c>
      <c r="I2447" s="894" t="s">
        <v>11689</v>
      </c>
      <c r="J2447" s="894" t="s">
        <v>839</v>
      </c>
      <c r="K2447" s="894" t="s">
        <v>1091</v>
      </c>
      <c r="L2447" s="894" t="s">
        <v>874</v>
      </c>
      <c r="M2447" s="894" t="s">
        <v>8410</v>
      </c>
      <c r="N2447" s="894" t="s">
        <v>11690</v>
      </c>
      <c r="O2447" s="894" t="s">
        <v>11691</v>
      </c>
      <c r="P2447" s="894" t="s">
        <v>11692</v>
      </c>
      <c r="Q2447" s="894" t="s">
        <v>11693</v>
      </c>
      <c r="R2447" s="894" t="s">
        <v>1910</v>
      </c>
      <c r="S2447" s="894" t="s">
        <v>779</v>
      </c>
      <c r="T2447" s="894" t="s">
        <v>780</v>
      </c>
      <c r="U2447" s="894" t="s">
        <v>781</v>
      </c>
      <c r="V2447" s="894" t="s">
        <v>951</v>
      </c>
      <c r="W2447" s="894" t="s">
        <v>11689</v>
      </c>
      <c r="X2447" s="894" t="s">
        <v>7947</v>
      </c>
      <c r="AA2447" s="894" t="s">
        <v>1093</v>
      </c>
    </row>
    <row r="2448" spans="1:27">
      <c r="A2448" s="894" t="s">
        <v>11694</v>
      </c>
      <c r="B2448" s="894" t="s">
        <v>11695</v>
      </c>
      <c r="C2448" s="894" t="s">
        <v>11687</v>
      </c>
      <c r="D2448" s="894" t="s">
        <v>11696</v>
      </c>
      <c r="E2448" s="351">
        <v>27266.99</v>
      </c>
      <c r="F2448" s="351">
        <v>16632.87</v>
      </c>
      <c r="G2448" s="351">
        <v>10634.12</v>
      </c>
      <c r="H2448" s="351">
        <v>0</v>
      </c>
      <c r="I2448" s="894" t="s">
        <v>11689</v>
      </c>
      <c r="J2448" s="894" t="s">
        <v>839</v>
      </c>
      <c r="K2448" s="894" t="s">
        <v>1091</v>
      </c>
      <c r="L2448" s="894" t="s">
        <v>874</v>
      </c>
      <c r="M2448" s="894" t="s">
        <v>8410</v>
      </c>
      <c r="N2448" s="894" t="s">
        <v>11690</v>
      </c>
      <c r="O2448" s="894" t="s">
        <v>11697</v>
      </c>
      <c r="P2448" s="894" t="s">
        <v>11698</v>
      </c>
      <c r="Q2448" s="894" t="s">
        <v>11699</v>
      </c>
      <c r="R2448" s="894" t="s">
        <v>1910</v>
      </c>
      <c r="S2448" s="894" t="s">
        <v>779</v>
      </c>
      <c r="T2448" s="894" t="s">
        <v>780</v>
      </c>
      <c r="U2448" s="894" t="s">
        <v>781</v>
      </c>
      <c r="V2448" s="894" t="s">
        <v>951</v>
      </c>
      <c r="W2448" s="894" t="s">
        <v>11689</v>
      </c>
      <c r="X2448" s="894" t="s">
        <v>7947</v>
      </c>
      <c r="AA2448" s="894" t="s">
        <v>1093</v>
      </c>
    </row>
    <row r="2449" spans="1:27">
      <c r="A2449" s="894" t="s">
        <v>11700</v>
      </c>
      <c r="B2449" s="894" t="s">
        <v>11701</v>
      </c>
      <c r="C2449" s="894" t="s">
        <v>11315</v>
      </c>
      <c r="D2449" s="894" t="s">
        <v>11702</v>
      </c>
      <c r="E2449" s="351">
        <v>2168.14</v>
      </c>
      <c r="F2449" s="351">
        <v>1322.48</v>
      </c>
      <c r="G2449" s="351">
        <v>845.66</v>
      </c>
      <c r="H2449" s="351">
        <v>0</v>
      </c>
      <c r="I2449" s="894" t="s">
        <v>11703</v>
      </c>
      <c r="J2449" s="894" t="s">
        <v>839</v>
      </c>
      <c r="K2449" s="894" t="s">
        <v>1025</v>
      </c>
      <c r="L2449" s="894" t="s">
        <v>958</v>
      </c>
      <c r="M2449" s="894" t="s">
        <v>8289</v>
      </c>
      <c r="N2449" s="894" t="s">
        <v>11317</v>
      </c>
      <c r="O2449" s="894" t="s">
        <v>11318</v>
      </c>
      <c r="P2449" s="894" t="s">
        <v>11319</v>
      </c>
      <c r="Q2449" s="894" t="s">
        <v>11320</v>
      </c>
      <c r="R2449" s="894" t="s">
        <v>1910</v>
      </c>
      <c r="S2449" s="894" t="s">
        <v>779</v>
      </c>
      <c r="T2449" s="894" t="s">
        <v>780</v>
      </c>
      <c r="U2449" s="894" t="s">
        <v>781</v>
      </c>
      <c r="V2449" s="894" t="s">
        <v>951</v>
      </c>
      <c r="W2449" s="894" t="s">
        <v>11703</v>
      </c>
      <c r="X2449" s="894" t="s">
        <v>11704</v>
      </c>
      <c r="AA2449" s="894" t="s">
        <v>1029</v>
      </c>
    </row>
    <row r="2450" spans="1:27">
      <c r="A2450" s="894" t="s">
        <v>11705</v>
      </c>
      <c r="B2450" s="894" t="s">
        <v>11706</v>
      </c>
      <c r="C2450" s="894" t="s">
        <v>11707</v>
      </c>
      <c r="D2450" s="894" t="s">
        <v>11708</v>
      </c>
      <c r="E2450" s="351">
        <v>2477.88</v>
      </c>
      <c r="F2450" s="351">
        <v>1511.58</v>
      </c>
      <c r="G2450" s="351">
        <v>966.3</v>
      </c>
      <c r="H2450" s="351">
        <v>0</v>
      </c>
      <c r="I2450" s="894" t="s">
        <v>11703</v>
      </c>
      <c r="J2450" s="894" t="s">
        <v>839</v>
      </c>
      <c r="K2450" s="894" t="s">
        <v>840</v>
      </c>
      <c r="L2450" s="894" t="s">
        <v>5710</v>
      </c>
      <c r="M2450" s="894" t="s">
        <v>842</v>
      </c>
      <c r="N2450" s="894" t="s">
        <v>4984</v>
      </c>
      <c r="O2450" s="894" t="s">
        <v>11709</v>
      </c>
      <c r="P2450" s="894" t="s">
        <v>11710</v>
      </c>
      <c r="Q2450" s="894" t="s">
        <v>11711</v>
      </c>
      <c r="R2450" s="894" t="s">
        <v>1910</v>
      </c>
      <c r="S2450" s="894" t="s">
        <v>779</v>
      </c>
      <c r="T2450" s="894" t="s">
        <v>780</v>
      </c>
      <c r="U2450" s="894" t="s">
        <v>781</v>
      </c>
      <c r="V2450" s="894" t="s">
        <v>951</v>
      </c>
      <c r="W2450" s="894" t="s">
        <v>11703</v>
      </c>
      <c r="X2450" s="894" t="s">
        <v>11712</v>
      </c>
      <c r="AA2450" s="894" t="s">
        <v>844</v>
      </c>
    </row>
    <row r="2451" spans="1:27">
      <c r="A2451" s="894" t="s">
        <v>11713</v>
      </c>
      <c r="B2451" s="894" t="s">
        <v>11714</v>
      </c>
      <c r="C2451" s="894" t="s">
        <v>11707</v>
      </c>
      <c r="D2451" s="894" t="s">
        <v>11708</v>
      </c>
      <c r="E2451" s="351">
        <v>2477.87</v>
      </c>
      <c r="F2451" s="351">
        <v>1511.58</v>
      </c>
      <c r="G2451" s="351">
        <v>966.29</v>
      </c>
      <c r="H2451" s="351">
        <v>0</v>
      </c>
      <c r="I2451" s="894" t="s">
        <v>11703</v>
      </c>
      <c r="J2451" s="894" t="s">
        <v>839</v>
      </c>
      <c r="K2451" s="894" t="s">
        <v>840</v>
      </c>
      <c r="L2451" s="894" t="s">
        <v>5710</v>
      </c>
      <c r="M2451" s="894" t="s">
        <v>842</v>
      </c>
      <c r="N2451" s="894" t="s">
        <v>4984</v>
      </c>
      <c r="O2451" s="894" t="s">
        <v>11709</v>
      </c>
      <c r="P2451" s="894" t="s">
        <v>11710</v>
      </c>
      <c r="Q2451" s="894" t="s">
        <v>11715</v>
      </c>
      <c r="R2451" s="894" t="s">
        <v>1910</v>
      </c>
      <c r="S2451" s="894" t="s">
        <v>779</v>
      </c>
      <c r="T2451" s="894" t="s">
        <v>780</v>
      </c>
      <c r="U2451" s="894" t="s">
        <v>781</v>
      </c>
      <c r="V2451" s="894" t="s">
        <v>951</v>
      </c>
      <c r="W2451" s="894" t="s">
        <v>11703</v>
      </c>
      <c r="X2451" s="894" t="s">
        <v>11712</v>
      </c>
      <c r="AA2451" s="894" t="s">
        <v>844</v>
      </c>
    </row>
    <row r="2452" spans="1:27">
      <c r="A2452" s="894" t="s">
        <v>11716</v>
      </c>
      <c r="B2452" s="894" t="s">
        <v>11717</v>
      </c>
      <c r="C2452" s="894" t="s">
        <v>11718</v>
      </c>
      <c r="D2452" s="894" t="s">
        <v>11719</v>
      </c>
      <c r="E2452" s="351">
        <v>199115.04</v>
      </c>
      <c r="F2452" s="351">
        <v>121460.15</v>
      </c>
      <c r="G2452" s="351">
        <v>77654.89</v>
      </c>
      <c r="H2452" s="351">
        <v>0</v>
      </c>
      <c r="I2452" s="894" t="s">
        <v>11703</v>
      </c>
      <c r="J2452" s="894" t="s">
        <v>839</v>
      </c>
      <c r="K2452" s="894" t="s">
        <v>840</v>
      </c>
      <c r="L2452" s="894" t="s">
        <v>5710</v>
      </c>
      <c r="M2452" s="894" t="s">
        <v>842</v>
      </c>
      <c r="N2452" s="894" t="s">
        <v>4984</v>
      </c>
      <c r="O2452" s="894" t="s">
        <v>11720</v>
      </c>
      <c r="P2452" s="894" t="s">
        <v>11721</v>
      </c>
      <c r="Q2452" s="894" t="s">
        <v>11722</v>
      </c>
      <c r="R2452" s="894" t="s">
        <v>1910</v>
      </c>
      <c r="S2452" s="894" t="s">
        <v>779</v>
      </c>
      <c r="T2452" s="894" t="s">
        <v>780</v>
      </c>
      <c r="U2452" s="894" t="s">
        <v>781</v>
      </c>
      <c r="V2452" s="894" t="s">
        <v>951</v>
      </c>
      <c r="W2452" s="894" t="s">
        <v>11703</v>
      </c>
      <c r="X2452" s="894" t="s">
        <v>11712</v>
      </c>
      <c r="AA2452" s="894" t="s">
        <v>844</v>
      </c>
    </row>
    <row r="2453" spans="1:27">
      <c r="A2453" s="894" t="s">
        <v>11723</v>
      </c>
      <c r="B2453" s="894" t="s">
        <v>11724</v>
      </c>
      <c r="C2453" s="894" t="s">
        <v>11718</v>
      </c>
      <c r="D2453" s="894" t="s">
        <v>11719</v>
      </c>
      <c r="E2453" s="351">
        <v>199115.04</v>
      </c>
      <c r="F2453" s="351">
        <v>121460.15</v>
      </c>
      <c r="G2453" s="351">
        <v>77654.89</v>
      </c>
      <c r="H2453" s="351">
        <v>0</v>
      </c>
      <c r="I2453" s="894" t="s">
        <v>11703</v>
      </c>
      <c r="J2453" s="894" t="s">
        <v>839</v>
      </c>
      <c r="K2453" s="894" t="s">
        <v>840</v>
      </c>
      <c r="L2453" s="894" t="s">
        <v>5710</v>
      </c>
      <c r="M2453" s="894" t="s">
        <v>842</v>
      </c>
      <c r="N2453" s="894" t="s">
        <v>4984</v>
      </c>
      <c r="O2453" s="894" t="s">
        <v>11720</v>
      </c>
      <c r="P2453" s="894" t="s">
        <v>11721</v>
      </c>
      <c r="Q2453" s="894" t="s">
        <v>11722</v>
      </c>
      <c r="R2453" s="894" t="s">
        <v>1910</v>
      </c>
      <c r="S2453" s="894" t="s">
        <v>779</v>
      </c>
      <c r="T2453" s="894" t="s">
        <v>780</v>
      </c>
      <c r="U2453" s="894" t="s">
        <v>781</v>
      </c>
      <c r="V2453" s="894" t="s">
        <v>951</v>
      </c>
      <c r="W2453" s="894" t="s">
        <v>11703</v>
      </c>
      <c r="X2453" s="894" t="s">
        <v>11712</v>
      </c>
      <c r="AA2453" s="894" t="s">
        <v>844</v>
      </c>
    </row>
    <row r="2454" hidden="1" spans="1:27">
      <c r="A2454" s="894" t="s">
        <v>11725</v>
      </c>
      <c r="B2454" s="894" t="s">
        <v>11726</v>
      </c>
      <c r="C2454" s="894" t="s">
        <v>740</v>
      </c>
      <c r="D2454" s="894" t="s">
        <v>11727</v>
      </c>
      <c r="E2454" s="351">
        <v>3057.52</v>
      </c>
      <c r="F2454" s="351">
        <v>2592.76</v>
      </c>
      <c r="G2454" s="351">
        <v>200</v>
      </c>
      <c r="H2454" s="351">
        <v>264.76</v>
      </c>
      <c r="I2454" s="894" t="s">
        <v>4854</v>
      </c>
      <c r="J2454" s="894" t="s">
        <v>773</v>
      </c>
      <c r="K2454" s="894" t="s">
        <v>631</v>
      </c>
      <c r="L2454" s="894" t="s">
        <v>2291</v>
      </c>
      <c r="M2454" s="894" t="s">
        <v>11728</v>
      </c>
      <c r="N2454" s="894" t="s">
        <v>10715</v>
      </c>
      <c r="O2454" s="894" t="s">
        <v>777</v>
      </c>
      <c r="P2454" s="894" t="s">
        <v>11729</v>
      </c>
      <c r="Q2454" s="894" t="s">
        <v>11730</v>
      </c>
      <c r="R2454" s="894" t="s">
        <v>773</v>
      </c>
      <c r="S2454" s="894" t="s">
        <v>779</v>
      </c>
      <c r="T2454" s="894" t="s">
        <v>780</v>
      </c>
      <c r="U2454" s="894" t="s">
        <v>781</v>
      </c>
      <c r="V2454" s="894" t="s">
        <v>951</v>
      </c>
      <c r="W2454" s="894" t="s">
        <v>4854</v>
      </c>
      <c r="X2454" s="894" t="s">
        <v>11731</v>
      </c>
      <c r="AA2454" s="894" t="s">
        <v>967</v>
      </c>
    </row>
    <row r="2455" hidden="1" spans="1:27">
      <c r="A2455" s="894" t="s">
        <v>11732</v>
      </c>
      <c r="B2455" s="894" t="s">
        <v>11733</v>
      </c>
      <c r="C2455" s="894" t="s">
        <v>11734</v>
      </c>
      <c r="D2455" s="894" t="s">
        <v>11735</v>
      </c>
      <c r="E2455" s="351">
        <v>2026.55</v>
      </c>
      <c r="F2455" s="351">
        <v>1718.26</v>
      </c>
      <c r="G2455" s="351">
        <v>20</v>
      </c>
      <c r="H2455" s="351">
        <v>288.29</v>
      </c>
      <c r="I2455" s="894" t="s">
        <v>4854</v>
      </c>
      <c r="J2455" s="894" t="s">
        <v>773</v>
      </c>
      <c r="K2455" s="894" t="s">
        <v>646</v>
      </c>
      <c r="L2455" s="894" t="s">
        <v>108</v>
      </c>
      <c r="M2455" s="894" t="s">
        <v>4498</v>
      </c>
      <c r="N2455" s="894" t="s">
        <v>10715</v>
      </c>
      <c r="O2455" s="894" t="s">
        <v>777</v>
      </c>
      <c r="P2455" s="894" t="s">
        <v>11736</v>
      </c>
      <c r="Q2455" s="894" t="s">
        <v>11737</v>
      </c>
      <c r="R2455" s="894" t="s">
        <v>773</v>
      </c>
      <c r="S2455" s="894" t="s">
        <v>779</v>
      </c>
      <c r="T2455" s="894" t="s">
        <v>780</v>
      </c>
      <c r="U2455" s="894" t="s">
        <v>781</v>
      </c>
      <c r="V2455" s="894" t="s">
        <v>951</v>
      </c>
      <c r="W2455" s="894" t="s">
        <v>4854</v>
      </c>
      <c r="X2455" s="894" t="s">
        <v>11731</v>
      </c>
      <c r="AA2455" s="894" t="s">
        <v>917</v>
      </c>
    </row>
    <row r="2456" hidden="1" spans="1:27">
      <c r="A2456" s="894" t="s">
        <v>11738</v>
      </c>
      <c r="B2456" s="894" t="s">
        <v>11739</v>
      </c>
      <c r="C2456" s="894" t="s">
        <v>11740</v>
      </c>
      <c r="D2456" s="894" t="s">
        <v>11741</v>
      </c>
      <c r="E2456" s="351">
        <v>2592.92</v>
      </c>
      <c r="F2456" s="351">
        <v>2198.97</v>
      </c>
      <c r="G2456" s="351">
        <v>20</v>
      </c>
      <c r="H2456" s="351">
        <v>373.95</v>
      </c>
      <c r="I2456" s="894" t="s">
        <v>4854</v>
      </c>
      <c r="J2456" s="894" t="s">
        <v>773</v>
      </c>
      <c r="K2456" s="894" t="s">
        <v>646</v>
      </c>
      <c r="L2456" s="894" t="s">
        <v>2012</v>
      </c>
      <c r="M2456" s="894" t="s">
        <v>5485</v>
      </c>
      <c r="N2456" s="894" t="s">
        <v>10715</v>
      </c>
      <c r="O2456" s="894" t="s">
        <v>777</v>
      </c>
      <c r="P2456" s="894" t="s">
        <v>11742</v>
      </c>
      <c r="Q2456" s="894" t="s">
        <v>11743</v>
      </c>
      <c r="R2456" s="894" t="s">
        <v>773</v>
      </c>
      <c r="S2456" s="894" t="s">
        <v>779</v>
      </c>
      <c r="T2456" s="894" t="s">
        <v>780</v>
      </c>
      <c r="U2456" s="894" t="s">
        <v>781</v>
      </c>
      <c r="V2456" s="894" t="s">
        <v>951</v>
      </c>
      <c r="W2456" s="894" t="s">
        <v>4854</v>
      </c>
      <c r="X2456" s="894" t="s">
        <v>11731</v>
      </c>
      <c r="AA2456" s="894" t="s">
        <v>917</v>
      </c>
    </row>
    <row r="2457" hidden="1" spans="1:27">
      <c r="A2457" s="894" t="s">
        <v>11744</v>
      </c>
      <c r="B2457" s="894" t="s">
        <v>11745</v>
      </c>
      <c r="C2457" s="894" t="s">
        <v>11746</v>
      </c>
      <c r="D2457" s="894" t="s">
        <v>11747</v>
      </c>
      <c r="E2457" s="351">
        <v>725.66</v>
      </c>
      <c r="F2457" s="351">
        <v>696.63</v>
      </c>
      <c r="G2457" s="351">
        <v>29.03</v>
      </c>
      <c r="H2457" s="351">
        <v>0</v>
      </c>
      <c r="I2457" s="894" t="s">
        <v>4854</v>
      </c>
      <c r="J2457" s="894" t="s">
        <v>773</v>
      </c>
      <c r="K2457" s="894" t="s">
        <v>646</v>
      </c>
      <c r="L2457" s="894" t="s">
        <v>2291</v>
      </c>
      <c r="M2457" s="894" t="s">
        <v>11748</v>
      </c>
      <c r="N2457" s="894" t="s">
        <v>10715</v>
      </c>
      <c r="O2457" s="894" t="s">
        <v>777</v>
      </c>
      <c r="P2457" s="894" t="s">
        <v>11749</v>
      </c>
      <c r="Q2457" s="894" t="s">
        <v>11750</v>
      </c>
      <c r="R2457" s="894" t="s">
        <v>773</v>
      </c>
      <c r="S2457" s="894" t="s">
        <v>779</v>
      </c>
      <c r="T2457" s="894" t="s">
        <v>780</v>
      </c>
      <c r="U2457" s="894" t="s">
        <v>781</v>
      </c>
      <c r="V2457" s="894" t="s">
        <v>951</v>
      </c>
      <c r="W2457" s="894" t="s">
        <v>4854</v>
      </c>
      <c r="X2457" s="894" t="s">
        <v>11731</v>
      </c>
      <c r="AA2457" s="894" t="s">
        <v>917</v>
      </c>
    </row>
    <row r="2458" spans="1:27">
      <c r="A2458" s="894" t="s">
        <v>11751</v>
      </c>
      <c r="B2458" s="894" t="s">
        <v>11752</v>
      </c>
      <c r="C2458" s="894" t="s">
        <v>6277</v>
      </c>
      <c r="D2458" s="894" t="s">
        <v>11753</v>
      </c>
      <c r="E2458" s="351">
        <v>42477.88</v>
      </c>
      <c r="F2458" s="351">
        <v>25911.58</v>
      </c>
      <c r="G2458" s="351">
        <v>16566.3</v>
      </c>
      <c r="H2458" s="351">
        <v>0</v>
      </c>
      <c r="I2458" s="894" t="s">
        <v>4854</v>
      </c>
      <c r="J2458" s="894" t="s">
        <v>839</v>
      </c>
      <c r="K2458" s="894" t="s">
        <v>1025</v>
      </c>
      <c r="L2458" s="894" t="s">
        <v>958</v>
      </c>
      <c r="M2458" s="894" t="s">
        <v>6103</v>
      </c>
      <c r="N2458" s="894" t="s">
        <v>11397</v>
      </c>
      <c r="O2458" s="894" t="s">
        <v>10875</v>
      </c>
      <c r="P2458" s="894" t="s">
        <v>11205</v>
      </c>
      <c r="Q2458" s="894" t="s">
        <v>11206</v>
      </c>
      <c r="R2458" s="894" t="s">
        <v>1910</v>
      </c>
      <c r="S2458" s="894" t="s">
        <v>779</v>
      </c>
      <c r="T2458" s="894" t="s">
        <v>780</v>
      </c>
      <c r="U2458" s="894" t="s">
        <v>781</v>
      </c>
      <c r="V2458" s="894" t="s">
        <v>951</v>
      </c>
      <c r="W2458" s="894" t="s">
        <v>4854</v>
      </c>
      <c r="X2458" s="894" t="s">
        <v>11754</v>
      </c>
      <c r="AA2458" s="894" t="s">
        <v>1029</v>
      </c>
    </row>
    <row r="2459" spans="1:27">
      <c r="A2459" s="894" t="s">
        <v>11755</v>
      </c>
      <c r="B2459" s="894" t="s">
        <v>11756</v>
      </c>
      <c r="C2459" s="894" t="s">
        <v>6277</v>
      </c>
      <c r="D2459" s="894" t="s">
        <v>11753</v>
      </c>
      <c r="E2459" s="351">
        <v>42477.87</v>
      </c>
      <c r="F2459" s="351">
        <v>25911.58</v>
      </c>
      <c r="G2459" s="351">
        <v>16566.29</v>
      </c>
      <c r="H2459" s="351">
        <v>0</v>
      </c>
      <c r="I2459" s="894" t="s">
        <v>4854</v>
      </c>
      <c r="J2459" s="894" t="s">
        <v>839</v>
      </c>
      <c r="K2459" s="894" t="s">
        <v>1025</v>
      </c>
      <c r="L2459" s="894" t="s">
        <v>958</v>
      </c>
      <c r="M2459" s="894" t="s">
        <v>6146</v>
      </c>
      <c r="N2459" s="894" t="s">
        <v>11397</v>
      </c>
      <c r="O2459" s="894" t="s">
        <v>10875</v>
      </c>
      <c r="P2459" s="894" t="s">
        <v>11205</v>
      </c>
      <c r="Q2459" s="894" t="s">
        <v>11757</v>
      </c>
      <c r="R2459" s="894" t="s">
        <v>1910</v>
      </c>
      <c r="S2459" s="894" t="s">
        <v>779</v>
      </c>
      <c r="T2459" s="894" t="s">
        <v>780</v>
      </c>
      <c r="U2459" s="894" t="s">
        <v>781</v>
      </c>
      <c r="V2459" s="894" t="s">
        <v>951</v>
      </c>
      <c r="W2459" s="894" t="s">
        <v>4854</v>
      </c>
      <c r="X2459" s="894" t="s">
        <v>11754</v>
      </c>
      <c r="AA2459" s="894" t="s">
        <v>1029</v>
      </c>
    </row>
    <row r="2460" spans="1:27">
      <c r="A2460" s="894" t="s">
        <v>11758</v>
      </c>
      <c r="B2460" s="894" t="s">
        <v>11759</v>
      </c>
      <c r="C2460" s="894" t="s">
        <v>11760</v>
      </c>
      <c r="D2460" s="894" t="s">
        <v>11761</v>
      </c>
      <c r="E2460" s="351">
        <v>13274.33</v>
      </c>
      <c r="F2460" s="351">
        <v>8097.14</v>
      </c>
      <c r="G2460" s="351">
        <v>5177.19</v>
      </c>
      <c r="H2460" s="351">
        <v>0</v>
      </c>
      <c r="I2460" s="894" t="s">
        <v>4854</v>
      </c>
      <c r="J2460" s="894" t="s">
        <v>839</v>
      </c>
      <c r="K2460" s="894" t="s">
        <v>1025</v>
      </c>
      <c r="L2460" s="894" t="s">
        <v>958</v>
      </c>
      <c r="M2460" s="894" t="s">
        <v>6146</v>
      </c>
      <c r="N2460" s="894" t="s">
        <v>11397</v>
      </c>
      <c r="O2460" s="894" t="s">
        <v>11303</v>
      </c>
      <c r="P2460" s="894" t="s">
        <v>11304</v>
      </c>
      <c r="Q2460" s="894" t="s">
        <v>11305</v>
      </c>
      <c r="R2460" s="894" t="s">
        <v>1910</v>
      </c>
      <c r="S2460" s="894" t="s">
        <v>779</v>
      </c>
      <c r="T2460" s="894" t="s">
        <v>780</v>
      </c>
      <c r="U2460" s="894" t="s">
        <v>781</v>
      </c>
      <c r="V2460" s="894" t="s">
        <v>951</v>
      </c>
      <c r="W2460" s="894" t="s">
        <v>4854</v>
      </c>
      <c r="X2460" s="894" t="s">
        <v>11754</v>
      </c>
      <c r="AA2460" s="894" t="s">
        <v>1029</v>
      </c>
    </row>
    <row r="2461" spans="1:27">
      <c r="A2461" s="894" t="s">
        <v>11762</v>
      </c>
      <c r="B2461" s="894" t="s">
        <v>11763</v>
      </c>
      <c r="C2461" s="894" t="s">
        <v>11760</v>
      </c>
      <c r="D2461" s="894" t="s">
        <v>11761</v>
      </c>
      <c r="E2461" s="351">
        <v>13274.34</v>
      </c>
      <c r="F2461" s="351">
        <v>8097.14</v>
      </c>
      <c r="G2461" s="351">
        <v>5177.2</v>
      </c>
      <c r="H2461" s="351">
        <v>0</v>
      </c>
      <c r="I2461" s="894" t="s">
        <v>4854</v>
      </c>
      <c r="J2461" s="894" t="s">
        <v>839</v>
      </c>
      <c r="K2461" s="894" t="s">
        <v>1025</v>
      </c>
      <c r="L2461" s="894" t="s">
        <v>958</v>
      </c>
      <c r="M2461" s="894" t="s">
        <v>6103</v>
      </c>
      <c r="N2461" s="894" t="s">
        <v>11397</v>
      </c>
      <c r="O2461" s="894" t="s">
        <v>11303</v>
      </c>
      <c r="P2461" s="894" t="s">
        <v>11304</v>
      </c>
      <c r="Q2461" s="894" t="s">
        <v>11305</v>
      </c>
      <c r="R2461" s="894" t="s">
        <v>1910</v>
      </c>
      <c r="S2461" s="894" t="s">
        <v>779</v>
      </c>
      <c r="T2461" s="894" t="s">
        <v>780</v>
      </c>
      <c r="U2461" s="894" t="s">
        <v>781</v>
      </c>
      <c r="V2461" s="894" t="s">
        <v>951</v>
      </c>
      <c r="W2461" s="894" t="s">
        <v>4854</v>
      </c>
      <c r="X2461" s="894" t="s">
        <v>11754</v>
      </c>
      <c r="AA2461" s="894" t="s">
        <v>1029</v>
      </c>
    </row>
    <row r="2462" spans="1:27">
      <c r="A2462" s="894" t="s">
        <v>11764</v>
      </c>
      <c r="B2462" s="894" t="s">
        <v>11765</v>
      </c>
      <c r="C2462" s="894" t="s">
        <v>11766</v>
      </c>
      <c r="D2462" s="894" t="s">
        <v>11767</v>
      </c>
      <c r="E2462" s="351">
        <v>202586.21</v>
      </c>
      <c r="F2462" s="351">
        <v>123577.46</v>
      </c>
      <c r="G2462" s="351">
        <v>79008.75</v>
      </c>
      <c r="H2462" s="351">
        <v>0</v>
      </c>
      <c r="I2462" s="894" t="s">
        <v>4854</v>
      </c>
      <c r="J2462" s="894" t="s">
        <v>839</v>
      </c>
      <c r="K2462" s="894" t="s">
        <v>1025</v>
      </c>
      <c r="L2462" s="894" t="s">
        <v>958</v>
      </c>
      <c r="M2462" s="894" t="s">
        <v>8289</v>
      </c>
      <c r="N2462" s="894" t="s">
        <v>8316</v>
      </c>
      <c r="O2462" s="894" t="s">
        <v>11768</v>
      </c>
      <c r="P2462" s="894" t="s">
        <v>11769</v>
      </c>
      <c r="Q2462" s="894" t="s">
        <v>11770</v>
      </c>
      <c r="R2462" s="894" t="s">
        <v>1910</v>
      </c>
      <c r="S2462" s="894" t="s">
        <v>779</v>
      </c>
      <c r="T2462" s="894" t="s">
        <v>780</v>
      </c>
      <c r="U2462" s="894" t="s">
        <v>781</v>
      </c>
      <c r="V2462" s="894" t="s">
        <v>951</v>
      </c>
      <c r="W2462" s="894" t="s">
        <v>4854</v>
      </c>
      <c r="X2462" s="894" t="s">
        <v>11771</v>
      </c>
      <c r="AA2462" s="894" t="s">
        <v>1029</v>
      </c>
    </row>
    <row r="2463" spans="1:27">
      <c r="A2463" s="894" t="s">
        <v>11772</v>
      </c>
      <c r="B2463" s="894" t="s">
        <v>11773</v>
      </c>
      <c r="C2463" s="894" t="s">
        <v>11774</v>
      </c>
      <c r="D2463" s="894" t="s">
        <v>7036</v>
      </c>
      <c r="E2463" s="351">
        <v>7256.64</v>
      </c>
      <c r="F2463" s="351">
        <v>4426.77</v>
      </c>
      <c r="G2463" s="351">
        <v>2829.87</v>
      </c>
      <c r="H2463" s="351">
        <v>0</v>
      </c>
      <c r="I2463" s="894" t="s">
        <v>4854</v>
      </c>
      <c r="J2463" s="894" t="s">
        <v>839</v>
      </c>
      <c r="K2463" s="894" t="s">
        <v>1025</v>
      </c>
      <c r="L2463" s="894" t="s">
        <v>958</v>
      </c>
      <c r="M2463" s="894" t="s">
        <v>6223</v>
      </c>
      <c r="N2463" s="894" t="s">
        <v>11775</v>
      </c>
      <c r="O2463" s="894" t="s">
        <v>11005</v>
      </c>
      <c r="P2463" s="894" t="s">
        <v>11006</v>
      </c>
      <c r="Q2463" s="894" t="s">
        <v>11007</v>
      </c>
      <c r="R2463" s="894" t="s">
        <v>1910</v>
      </c>
      <c r="S2463" s="894" t="s">
        <v>779</v>
      </c>
      <c r="T2463" s="894" t="s">
        <v>780</v>
      </c>
      <c r="U2463" s="894" t="s">
        <v>781</v>
      </c>
      <c r="V2463" s="894" t="s">
        <v>951</v>
      </c>
      <c r="W2463" s="894" t="s">
        <v>4854</v>
      </c>
      <c r="X2463" s="894" t="s">
        <v>11776</v>
      </c>
      <c r="AA2463" s="894" t="s">
        <v>1029</v>
      </c>
    </row>
    <row r="2464" spans="1:27">
      <c r="A2464" s="894" t="s">
        <v>11777</v>
      </c>
      <c r="B2464" s="894" t="s">
        <v>11778</v>
      </c>
      <c r="C2464" s="894" t="s">
        <v>6767</v>
      </c>
      <c r="D2464" s="894" t="s">
        <v>2300</v>
      </c>
      <c r="E2464" s="351">
        <v>10176.99</v>
      </c>
      <c r="F2464" s="351">
        <v>6207.97</v>
      </c>
      <c r="G2464" s="351">
        <v>3969.02</v>
      </c>
      <c r="H2464" s="351">
        <v>0</v>
      </c>
      <c r="I2464" s="894" t="s">
        <v>4854</v>
      </c>
      <c r="J2464" s="894" t="s">
        <v>839</v>
      </c>
      <c r="K2464" s="894" t="s">
        <v>11486</v>
      </c>
      <c r="L2464" s="894" t="s">
        <v>874</v>
      </c>
      <c r="M2464" s="894" t="s">
        <v>11487</v>
      </c>
      <c r="N2464" s="894" t="s">
        <v>11779</v>
      </c>
      <c r="O2464" s="894" t="s">
        <v>11780</v>
      </c>
      <c r="P2464" s="894" t="s">
        <v>11781</v>
      </c>
      <c r="Q2464" s="894" t="s">
        <v>11782</v>
      </c>
      <c r="R2464" s="894" t="s">
        <v>1910</v>
      </c>
      <c r="S2464" s="894" t="s">
        <v>779</v>
      </c>
      <c r="T2464" s="894" t="s">
        <v>780</v>
      </c>
      <c r="U2464" s="894" t="s">
        <v>781</v>
      </c>
      <c r="V2464" s="894" t="s">
        <v>951</v>
      </c>
      <c r="W2464" s="894" t="s">
        <v>4854</v>
      </c>
      <c r="X2464" s="894" t="s">
        <v>11783</v>
      </c>
      <c r="AA2464" s="894" t="s">
        <v>11491</v>
      </c>
    </row>
    <row r="2465" spans="1:27">
      <c r="A2465" s="894" t="s">
        <v>11784</v>
      </c>
      <c r="B2465" s="894" t="s">
        <v>11785</v>
      </c>
      <c r="C2465" s="894" t="s">
        <v>6767</v>
      </c>
      <c r="D2465" s="894" t="s">
        <v>2300</v>
      </c>
      <c r="E2465" s="351">
        <v>10176.99</v>
      </c>
      <c r="F2465" s="351">
        <v>6207.97</v>
      </c>
      <c r="G2465" s="351">
        <v>3969.02</v>
      </c>
      <c r="H2465" s="351">
        <v>0</v>
      </c>
      <c r="I2465" s="894" t="s">
        <v>4854</v>
      </c>
      <c r="J2465" s="894" t="s">
        <v>839</v>
      </c>
      <c r="K2465" s="894" t="s">
        <v>11486</v>
      </c>
      <c r="L2465" s="894" t="s">
        <v>874</v>
      </c>
      <c r="M2465" s="894" t="s">
        <v>11487</v>
      </c>
      <c r="N2465" s="894" t="s">
        <v>11779</v>
      </c>
      <c r="O2465" s="894" t="s">
        <v>11780</v>
      </c>
      <c r="P2465" s="894" t="s">
        <v>11781</v>
      </c>
      <c r="Q2465" s="894" t="s">
        <v>11782</v>
      </c>
      <c r="R2465" s="894" t="s">
        <v>1910</v>
      </c>
      <c r="S2465" s="894" t="s">
        <v>779</v>
      </c>
      <c r="T2465" s="894" t="s">
        <v>780</v>
      </c>
      <c r="U2465" s="894" t="s">
        <v>781</v>
      </c>
      <c r="V2465" s="894" t="s">
        <v>951</v>
      </c>
      <c r="W2465" s="894" t="s">
        <v>4854</v>
      </c>
      <c r="X2465" s="894" t="s">
        <v>11783</v>
      </c>
      <c r="AA2465" s="894" t="s">
        <v>11491</v>
      </c>
    </row>
    <row r="2466" spans="1:27">
      <c r="A2466" s="894" t="s">
        <v>11786</v>
      </c>
      <c r="B2466" s="894" t="s">
        <v>11787</v>
      </c>
      <c r="C2466" s="894" t="s">
        <v>6767</v>
      </c>
      <c r="D2466" s="894" t="s">
        <v>2300</v>
      </c>
      <c r="E2466" s="351">
        <v>10176.99</v>
      </c>
      <c r="F2466" s="351">
        <v>6207.97</v>
      </c>
      <c r="G2466" s="351">
        <v>3969.02</v>
      </c>
      <c r="H2466" s="351">
        <v>0</v>
      </c>
      <c r="I2466" s="894" t="s">
        <v>4854</v>
      </c>
      <c r="J2466" s="894" t="s">
        <v>839</v>
      </c>
      <c r="K2466" s="894" t="s">
        <v>11486</v>
      </c>
      <c r="L2466" s="894" t="s">
        <v>874</v>
      </c>
      <c r="M2466" s="894" t="s">
        <v>11487</v>
      </c>
      <c r="N2466" s="894" t="s">
        <v>11779</v>
      </c>
      <c r="O2466" s="894" t="s">
        <v>11780</v>
      </c>
      <c r="P2466" s="894" t="s">
        <v>11781</v>
      </c>
      <c r="Q2466" s="894" t="s">
        <v>11782</v>
      </c>
      <c r="R2466" s="894" t="s">
        <v>1910</v>
      </c>
      <c r="S2466" s="894" t="s">
        <v>779</v>
      </c>
      <c r="T2466" s="894" t="s">
        <v>780</v>
      </c>
      <c r="U2466" s="894" t="s">
        <v>781</v>
      </c>
      <c r="V2466" s="894" t="s">
        <v>951</v>
      </c>
      <c r="W2466" s="894" t="s">
        <v>4854</v>
      </c>
      <c r="X2466" s="894" t="s">
        <v>11783</v>
      </c>
      <c r="AA2466" s="894" t="s">
        <v>11491</v>
      </c>
    </row>
    <row r="2467" spans="1:27">
      <c r="A2467" s="894" t="s">
        <v>11788</v>
      </c>
      <c r="B2467" s="894" t="s">
        <v>11789</v>
      </c>
      <c r="C2467" s="894" t="s">
        <v>6767</v>
      </c>
      <c r="D2467" s="894" t="s">
        <v>2300</v>
      </c>
      <c r="E2467" s="351">
        <v>10176.99</v>
      </c>
      <c r="F2467" s="351">
        <v>6207.97</v>
      </c>
      <c r="G2467" s="351">
        <v>3969.02</v>
      </c>
      <c r="H2467" s="351">
        <v>0</v>
      </c>
      <c r="I2467" s="894" t="s">
        <v>4854</v>
      </c>
      <c r="J2467" s="894" t="s">
        <v>839</v>
      </c>
      <c r="K2467" s="894" t="s">
        <v>11486</v>
      </c>
      <c r="L2467" s="894" t="s">
        <v>874</v>
      </c>
      <c r="M2467" s="894" t="s">
        <v>11487</v>
      </c>
      <c r="N2467" s="894" t="s">
        <v>11779</v>
      </c>
      <c r="O2467" s="894" t="s">
        <v>11780</v>
      </c>
      <c r="P2467" s="894" t="s">
        <v>11781</v>
      </c>
      <c r="Q2467" s="894" t="s">
        <v>11782</v>
      </c>
      <c r="R2467" s="894" t="s">
        <v>1910</v>
      </c>
      <c r="S2467" s="894" t="s">
        <v>779</v>
      </c>
      <c r="T2467" s="894" t="s">
        <v>780</v>
      </c>
      <c r="U2467" s="894" t="s">
        <v>781</v>
      </c>
      <c r="V2467" s="894" t="s">
        <v>951</v>
      </c>
      <c r="W2467" s="894" t="s">
        <v>4854</v>
      </c>
      <c r="X2467" s="894" t="s">
        <v>11783</v>
      </c>
      <c r="AA2467" s="894" t="s">
        <v>11491</v>
      </c>
    </row>
    <row r="2468" spans="1:27">
      <c r="A2468" s="894" t="s">
        <v>11790</v>
      </c>
      <c r="B2468" s="894" t="s">
        <v>11791</v>
      </c>
      <c r="C2468" s="894" t="s">
        <v>11792</v>
      </c>
      <c r="E2468" s="351">
        <v>7610.62</v>
      </c>
      <c r="F2468" s="351">
        <v>4642.71</v>
      </c>
      <c r="G2468" s="351">
        <v>2967.91</v>
      </c>
      <c r="H2468" s="351">
        <v>0</v>
      </c>
      <c r="I2468" s="894" t="s">
        <v>4854</v>
      </c>
      <c r="J2468" s="894" t="s">
        <v>839</v>
      </c>
      <c r="K2468" s="894" t="s">
        <v>11486</v>
      </c>
      <c r="L2468" s="894" t="s">
        <v>874</v>
      </c>
      <c r="M2468" s="894" t="s">
        <v>11487</v>
      </c>
      <c r="N2468" s="894" t="s">
        <v>11793</v>
      </c>
      <c r="O2468" s="894" t="s">
        <v>11794</v>
      </c>
      <c r="P2468" s="894" t="s">
        <v>11795</v>
      </c>
      <c r="Q2468" s="894" t="s">
        <v>11796</v>
      </c>
      <c r="R2468" s="894" t="s">
        <v>1910</v>
      </c>
      <c r="S2468" s="894" t="s">
        <v>779</v>
      </c>
      <c r="T2468" s="894" t="s">
        <v>780</v>
      </c>
      <c r="U2468" s="894" t="s">
        <v>781</v>
      </c>
      <c r="V2468" s="894" t="s">
        <v>951</v>
      </c>
      <c r="W2468" s="894" t="s">
        <v>4854</v>
      </c>
      <c r="X2468" s="894" t="s">
        <v>11797</v>
      </c>
      <c r="AA2468" s="894" t="s">
        <v>11491</v>
      </c>
    </row>
    <row r="2469" spans="1:27">
      <c r="A2469" s="894" t="s">
        <v>11798</v>
      </c>
      <c r="B2469" s="894" t="s">
        <v>11799</v>
      </c>
      <c r="C2469" s="894" t="s">
        <v>10886</v>
      </c>
      <c r="D2469" s="894" t="s">
        <v>11800</v>
      </c>
      <c r="E2469" s="351">
        <v>41150.44</v>
      </c>
      <c r="F2469" s="351">
        <v>21809.5</v>
      </c>
      <c r="G2469" s="351">
        <v>1350</v>
      </c>
      <c r="H2469" s="351">
        <v>17990.94</v>
      </c>
      <c r="I2469" s="894" t="s">
        <v>4854</v>
      </c>
      <c r="J2469" s="894" t="s">
        <v>839</v>
      </c>
      <c r="K2469" s="894" t="s">
        <v>8415</v>
      </c>
      <c r="L2469" s="894" t="s">
        <v>874</v>
      </c>
      <c r="M2469" s="894" t="s">
        <v>10904</v>
      </c>
      <c r="N2469" s="894" t="s">
        <v>11801</v>
      </c>
      <c r="O2469" s="894" t="s">
        <v>777</v>
      </c>
      <c r="P2469" s="894" t="s">
        <v>10906</v>
      </c>
      <c r="Q2469" s="894" t="s">
        <v>10907</v>
      </c>
      <c r="R2469" s="894" t="s">
        <v>1910</v>
      </c>
      <c r="S2469" s="894" t="s">
        <v>779</v>
      </c>
      <c r="T2469" s="894" t="s">
        <v>780</v>
      </c>
      <c r="U2469" s="894" t="s">
        <v>781</v>
      </c>
      <c r="V2469" s="894" t="s">
        <v>951</v>
      </c>
      <c r="W2469" s="894" t="s">
        <v>4854</v>
      </c>
      <c r="X2469" s="894" t="s">
        <v>11802</v>
      </c>
      <c r="AA2469" s="894" t="s">
        <v>8421</v>
      </c>
    </row>
    <row r="2470" spans="1:27">
      <c r="A2470" s="894" t="s">
        <v>11803</v>
      </c>
      <c r="B2470" s="894" t="s">
        <v>11804</v>
      </c>
      <c r="C2470" s="894" t="s">
        <v>11805</v>
      </c>
      <c r="D2470" s="894" t="s">
        <v>11806</v>
      </c>
      <c r="E2470" s="351">
        <v>2654.87</v>
      </c>
      <c r="F2470" s="351">
        <v>1619.55</v>
      </c>
      <c r="G2470" s="351">
        <v>1035.32</v>
      </c>
      <c r="H2470" s="351">
        <v>0</v>
      </c>
      <c r="I2470" s="894" t="s">
        <v>4854</v>
      </c>
      <c r="J2470" s="894" t="s">
        <v>839</v>
      </c>
      <c r="K2470" s="894" t="s">
        <v>11592</v>
      </c>
      <c r="L2470" s="894" t="s">
        <v>874</v>
      </c>
      <c r="M2470" s="894" t="s">
        <v>11593</v>
      </c>
      <c r="N2470" s="894" t="s">
        <v>11807</v>
      </c>
      <c r="O2470" s="894" t="s">
        <v>10980</v>
      </c>
      <c r="P2470" s="894" t="s">
        <v>10981</v>
      </c>
      <c r="Q2470" s="894" t="s">
        <v>10873</v>
      </c>
      <c r="R2470" s="894" t="s">
        <v>1910</v>
      </c>
      <c r="S2470" s="894" t="s">
        <v>779</v>
      </c>
      <c r="T2470" s="894" t="s">
        <v>780</v>
      </c>
      <c r="U2470" s="894" t="s">
        <v>781</v>
      </c>
      <c r="V2470" s="894" t="s">
        <v>951</v>
      </c>
      <c r="W2470" s="894" t="s">
        <v>4854</v>
      </c>
      <c r="X2470" s="894" t="s">
        <v>11808</v>
      </c>
      <c r="AA2470" s="894" t="s">
        <v>11595</v>
      </c>
    </row>
    <row r="2471" spans="1:27">
      <c r="A2471" s="894" t="s">
        <v>11809</v>
      </c>
      <c r="B2471" s="894" t="s">
        <v>11810</v>
      </c>
      <c r="C2471" s="894" t="s">
        <v>11805</v>
      </c>
      <c r="D2471" s="894" t="s">
        <v>11806</v>
      </c>
      <c r="E2471" s="351">
        <v>2654.87</v>
      </c>
      <c r="F2471" s="351">
        <v>1619.55</v>
      </c>
      <c r="G2471" s="351">
        <v>1035.32</v>
      </c>
      <c r="H2471" s="351">
        <v>0</v>
      </c>
      <c r="I2471" s="894" t="s">
        <v>4854</v>
      </c>
      <c r="J2471" s="894" t="s">
        <v>839</v>
      </c>
      <c r="K2471" s="894" t="s">
        <v>11592</v>
      </c>
      <c r="L2471" s="894" t="s">
        <v>874</v>
      </c>
      <c r="M2471" s="894" t="s">
        <v>11593</v>
      </c>
      <c r="N2471" s="894" t="s">
        <v>11807</v>
      </c>
      <c r="O2471" s="894" t="s">
        <v>10980</v>
      </c>
      <c r="P2471" s="894" t="s">
        <v>10981</v>
      </c>
      <c r="Q2471" s="894" t="s">
        <v>10873</v>
      </c>
      <c r="R2471" s="894" t="s">
        <v>1910</v>
      </c>
      <c r="S2471" s="894" t="s">
        <v>779</v>
      </c>
      <c r="T2471" s="894" t="s">
        <v>780</v>
      </c>
      <c r="U2471" s="894" t="s">
        <v>781</v>
      </c>
      <c r="V2471" s="894" t="s">
        <v>951</v>
      </c>
      <c r="W2471" s="894" t="s">
        <v>4854</v>
      </c>
      <c r="X2471" s="894" t="s">
        <v>11808</v>
      </c>
      <c r="AA2471" s="894" t="s">
        <v>11595</v>
      </c>
    </row>
    <row r="2472" spans="1:27">
      <c r="A2472" s="894" t="s">
        <v>11811</v>
      </c>
      <c r="B2472" s="894" t="s">
        <v>11812</v>
      </c>
      <c r="C2472" s="894" t="s">
        <v>11805</v>
      </c>
      <c r="D2472" s="894" t="s">
        <v>11806</v>
      </c>
      <c r="E2472" s="351">
        <v>2654.87</v>
      </c>
      <c r="F2472" s="351">
        <v>1619.55</v>
      </c>
      <c r="G2472" s="351">
        <v>1035.32</v>
      </c>
      <c r="H2472" s="351">
        <v>0</v>
      </c>
      <c r="I2472" s="894" t="s">
        <v>4854</v>
      </c>
      <c r="J2472" s="894" t="s">
        <v>839</v>
      </c>
      <c r="K2472" s="894" t="s">
        <v>11592</v>
      </c>
      <c r="L2472" s="894" t="s">
        <v>874</v>
      </c>
      <c r="M2472" s="894" t="s">
        <v>11593</v>
      </c>
      <c r="N2472" s="894" t="s">
        <v>11807</v>
      </c>
      <c r="O2472" s="894" t="s">
        <v>10980</v>
      </c>
      <c r="P2472" s="894" t="s">
        <v>10981</v>
      </c>
      <c r="Q2472" s="894" t="s">
        <v>10873</v>
      </c>
      <c r="R2472" s="894" t="s">
        <v>1910</v>
      </c>
      <c r="S2472" s="894" t="s">
        <v>779</v>
      </c>
      <c r="T2472" s="894" t="s">
        <v>780</v>
      </c>
      <c r="U2472" s="894" t="s">
        <v>781</v>
      </c>
      <c r="V2472" s="894" t="s">
        <v>951</v>
      </c>
      <c r="W2472" s="894" t="s">
        <v>4854</v>
      </c>
      <c r="X2472" s="894" t="s">
        <v>11808</v>
      </c>
      <c r="AA2472" s="894" t="s">
        <v>11595</v>
      </c>
    </row>
    <row r="2473" spans="1:27">
      <c r="A2473" s="894" t="s">
        <v>11813</v>
      </c>
      <c r="B2473" s="894" t="s">
        <v>11814</v>
      </c>
      <c r="C2473" s="894" t="s">
        <v>11805</v>
      </c>
      <c r="D2473" s="894" t="s">
        <v>11806</v>
      </c>
      <c r="E2473" s="351">
        <v>2654.86</v>
      </c>
      <c r="F2473" s="351">
        <v>1619.55</v>
      </c>
      <c r="G2473" s="351">
        <v>1035.31</v>
      </c>
      <c r="H2473" s="351">
        <v>0</v>
      </c>
      <c r="I2473" s="894" t="s">
        <v>4854</v>
      </c>
      <c r="J2473" s="894" t="s">
        <v>839</v>
      </c>
      <c r="K2473" s="894" t="s">
        <v>11592</v>
      </c>
      <c r="L2473" s="894" t="s">
        <v>874</v>
      </c>
      <c r="M2473" s="894" t="s">
        <v>11593</v>
      </c>
      <c r="N2473" s="894" t="s">
        <v>11807</v>
      </c>
      <c r="O2473" s="894" t="s">
        <v>10980</v>
      </c>
      <c r="P2473" s="894" t="s">
        <v>10981</v>
      </c>
      <c r="Q2473" s="894" t="s">
        <v>10873</v>
      </c>
      <c r="R2473" s="894" t="s">
        <v>1910</v>
      </c>
      <c r="S2473" s="894" t="s">
        <v>779</v>
      </c>
      <c r="T2473" s="894" t="s">
        <v>780</v>
      </c>
      <c r="U2473" s="894" t="s">
        <v>781</v>
      </c>
      <c r="V2473" s="894" t="s">
        <v>951</v>
      </c>
      <c r="W2473" s="894" t="s">
        <v>4854</v>
      </c>
      <c r="X2473" s="894" t="s">
        <v>11808</v>
      </c>
      <c r="AA2473" s="894" t="s">
        <v>11595</v>
      </c>
    </row>
    <row r="2474" spans="1:27">
      <c r="A2474" s="894" t="s">
        <v>11815</v>
      </c>
      <c r="B2474" s="894" t="s">
        <v>11816</v>
      </c>
      <c r="C2474" s="894" t="s">
        <v>11817</v>
      </c>
      <c r="D2474" s="894" t="s">
        <v>11818</v>
      </c>
      <c r="E2474" s="351">
        <v>4690.26</v>
      </c>
      <c r="F2474" s="351">
        <v>2860.9</v>
      </c>
      <c r="G2474" s="351">
        <v>1829.36</v>
      </c>
      <c r="H2474" s="351">
        <v>0</v>
      </c>
      <c r="I2474" s="894" t="s">
        <v>4854</v>
      </c>
      <c r="J2474" s="894" t="s">
        <v>839</v>
      </c>
      <c r="K2474" s="894" t="s">
        <v>11486</v>
      </c>
      <c r="L2474" s="894" t="s">
        <v>874</v>
      </c>
      <c r="M2474" s="894" t="s">
        <v>11819</v>
      </c>
      <c r="N2474" s="894" t="s">
        <v>11820</v>
      </c>
      <c r="O2474" s="894" t="s">
        <v>11821</v>
      </c>
      <c r="P2474" s="894" t="s">
        <v>11822</v>
      </c>
      <c r="Q2474" s="894" t="s">
        <v>11823</v>
      </c>
      <c r="R2474" s="894" t="s">
        <v>1910</v>
      </c>
      <c r="S2474" s="894" t="s">
        <v>779</v>
      </c>
      <c r="T2474" s="894" t="s">
        <v>780</v>
      </c>
      <c r="U2474" s="894" t="s">
        <v>781</v>
      </c>
      <c r="V2474" s="894" t="s">
        <v>951</v>
      </c>
      <c r="W2474" s="894" t="s">
        <v>4854</v>
      </c>
      <c r="X2474" s="894" t="s">
        <v>11824</v>
      </c>
      <c r="AA2474" s="894" t="s">
        <v>11491</v>
      </c>
    </row>
    <row r="2475" spans="1:27">
      <c r="A2475" s="894" t="s">
        <v>11825</v>
      </c>
      <c r="B2475" s="894" t="s">
        <v>11826</v>
      </c>
      <c r="C2475" s="894" t="s">
        <v>11817</v>
      </c>
      <c r="D2475" s="894" t="s">
        <v>11818</v>
      </c>
      <c r="E2475" s="351">
        <v>4690.27</v>
      </c>
      <c r="F2475" s="351">
        <v>2860.9</v>
      </c>
      <c r="G2475" s="351">
        <v>1829.37</v>
      </c>
      <c r="H2475" s="351">
        <v>0</v>
      </c>
      <c r="I2475" s="894" t="s">
        <v>4854</v>
      </c>
      <c r="J2475" s="894" t="s">
        <v>839</v>
      </c>
      <c r="K2475" s="894" t="s">
        <v>11486</v>
      </c>
      <c r="L2475" s="894" t="s">
        <v>874</v>
      </c>
      <c r="M2475" s="894" t="s">
        <v>11819</v>
      </c>
      <c r="N2475" s="894" t="s">
        <v>11820</v>
      </c>
      <c r="O2475" s="894" t="s">
        <v>11821</v>
      </c>
      <c r="P2475" s="894" t="s">
        <v>11822</v>
      </c>
      <c r="Q2475" s="894" t="s">
        <v>11823</v>
      </c>
      <c r="R2475" s="894" t="s">
        <v>1910</v>
      </c>
      <c r="S2475" s="894" t="s">
        <v>779</v>
      </c>
      <c r="T2475" s="894" t="s">
        <v>780</v>
      </c>
      <c r="U2475" s="894" t="s">
        <v>781</v>
      </c>
      <c r="V2475" s="894" t="s">
        <v>951</v>
      </c>
      <c r="W2475" s="894" t="s">
        <v>4854</v>
      </c>
      <c r="X2475" s="894" t="s">
        <v>11824</v>
      </c>
      <c r="AA2475" s="894" t="s">
        <v>11491</v>
      </c>
    </row>
    <row r="2476" spans="1:27">
      <c r="A2476" s="894" t="s">
        <v>11827</v>
      </c>
      <c r="B2476" s="894" t="s">
        <v>11828</v>
      </c>
      <c r="C2476" s="894" t="s">
        <v>11829</v>
      </c>
      <c r="D2476" s="894" t="s">
        <v>11830</v>
      </c>
      <c r="E2476" s="351">
        <v>16371.68</v>
      </c>
      <c r="F2476" s="351">
        <v>9823.2</v>
      </c>
      <c r="G2476" s="351">
        <v>361.96</v>
      </c>
      <c r="H2476" s="351">
        <v>6186.52</v>
      </c>
      <c r="I2476" s="894" t="s">
        <v>4854</v>
      </c>
      <c r="J2476" s="894" t="s">
        <v>839</v>
      </c>
      <c r="K2476" s="894" t="s">
        <v>11486</v>
      </c>
      <c r="L2476" s="894" t="s">
        <v>874</v>
      </c>
      <c r="M2476" s="894" t="s">
        <v>11819</v>
      </c>
      <c r="N2476" s="894" t="s">
        <v>11831</v>
      </c>
      <c r="O2476" s="894" t="s">
        <v>777</v>
      </c>
      <c r="P2476" s="894" t="s">
        <v>11832</v>
      </c>
      <c r="Q2476" s="894" t="s">
        <v>11833</v>
      </c>
      <c r="R2476" s="894" t="s">
        <v>1910</v>
      </c>
      <c r="S2476" s="894" t="s">
        <v>779</v>
      </c>
      <c r="T2476" s="894" t="s">
        <v>780</v>
      </c>
      <c r="U2476" s="894" t="s">
        <v>781</v>
      </c>
      <c r="V2476" s="894" t="s">
        <v>951</v>
      </c>
      <c r="W2476" s="894" t="s">
        <v>4854</v>
      </c>
      <c r="X2476" s="894" t="s">
        <v>11834</v>
      </c>
      <c r="AA2476" s="894" t="s">
        <v>11491</v>
      </c>
    </row>
    <row r="2477" spans="1:27">
      <c r="A2477" s="894" t="s">
        <v>11835</v>
      </c>
      <c r="B2477" s="894" t="s">
        <v>11836</v>
      </c>
      <c r="C2477" s="894" t="s">
        <v>11829</v>
      </c>
      <c r="D2477" s="894" t="s">
        <v>11830</v>
      </c>
      <c r="E2477" s="351">
        <v>16371.69</v>
      </c>
      <c r="F2477" s="351">
        <v>9986.92</v>
      </c>
      <c r="G2477" s="351">
        <v>6384.77</v>
      </c>
      <c r="H2477" s="351">
        <v>0</v>
      </c>
      <c r="I2477" s="894" t="s">
        <v>4854</v>
      </c>
      <c r="J2477" s="894" t="s">
        <v>839</v>
      </c>
      <c r="K2477" s="894" t="s">
        <v>11486</v>
      </c>
      <c r="L2477" s="894" t="s">
        <v>874</v>
      </c>
      <c r="M2477" s="894" t="s">
        <v>11819</v>
      </c>
      <c r="N2477" s="894" t="s">
        <v>11831</v>
      </c>
      <c r="O2477" s="894" t="s">
        <v>11837</v>
      </c>
      <c r="P2477" s="894" t="s">
        <v>11838</v>
      </c>
      <c r="Q2477" s="894" t="s">
        <v>11833</v>
      </c>
      <c r="R2477" s="894" t="s">
        <v>1910</v>
      </c>
      <c r="S2477" s="894" t="s">
        <v>779</v>
      </c>
      <c r="T2477" s="894" t="s">
        <v>780</v>
      </c>
      <c r="U2477" s="894" t="s">
        <v>781</v>
      </c>
      <c r="V2477" s="894" t="s">
        <v>951</v>
      </c>
      <c r="W2477" s="894" t="s">
        <v>4854</v>
      </c>
      <c r="X2477" s="894" t="s">
        <v>11834</v>
      </c>
      <c r="AA2477" s="894" t="s">
        <v>11491</v>
      </c>
    </row>
    <row r="2478" spans="1:27">
      <c r="A2478" s="894" t="s">
        <v>11839</v>
      </c>
      <c r="B2478" s="894" t="s">
        <v>11840</v>
      </c>
      <c r="C2478" s="894" t="s">
        <v>11829</v>
      </c>
      <c r="D2478" s="894" t="s">
        <v>11830</v>
      </c>
      <c r="E2478" s="351">
        <v>16371.68</v>
      </c>
      <c r="F2478" s="351">
        <v>9986.92</v>
      </c>
      <c r="G2478" s="351">
        <v>6384.76</v>
      </c>
      <c r="H2478" s="351">
        <v>0</v>
      </c>
      <c r="I2478" s="894" t="s">
        <v>4854</v>
      </c>
      <c r="J2478" s="894" t="s">
        <v>839</v>
      </c>
      <c r="K2478" s="894" t="s">
        <v>11486</v>
      </c>
      <c r="L2478" s="894" t="s">
        <v>874</v>
      </c>
      <c r="M2478" s="894" t="s">
        <v>11819</v>
      </c>
      <c r="N2478" s="894" t="s">
        <v>11831</v>
      </c>
      <c r="O2478" s="894" t="s">
        <v>11837</v>
      </c>
      <c r="P2478" s="894" t="s">
        <v>11838</v>
      </c>
      <c r="Q2478" s="894" t="s">
        <v>11833</v>
      </c>
      <c r="R2478" s="894" t="s">
        <v>1910</v>
      </c>
      <c r="S2478" s="894" t="s">
        <v>779</v>
      </c>
      <c r="T2478" s="894" t="s">
        <v>780</v>
      </c>
      <c r="U2478" s="894" t="s">
        <v>781</v>
      </c>
      <c r="V2478" s="894" t="s">
        <v>951</v>
      </c>
      <c r="W2478" s="894" t="s">
        <v>4854</v>
      </c>
      <c r="X2478" s="894" t="s">
        <v>11834</v>
      </c>
      <c r="AA2478" s="894" t="s">
        <v>11491</v>
      </c>
    </row>
    <row r="2479" spans="1:27">
      <c r="A2479" s="894" t="s">
        <v>11841</v>
      </c>
      <c r="B2479" s="894" t="s">
        <v>11842</v>
      </c>
      <c r="C2479" s="894" t="s">
        <v>11829</v>
      </c>
      <c r="D2479" s="894" t="s">
        <v>11830</v>
      </c>
      <c r="E2479" s="351">
        <v>16371.68</v>
      </c>
      <c r="F2479" s="351">
        <v>8812.29</v>
      </c>
      <c r="G2479" s="351">
        <v>654.87</v>
      </c>
      <c r="H2479" s="351">
        <v>6904.52</v>
      </c>
      <c r="I2479" s="894" t="s">
        <v>4854</v>
      </c>
      <c r="J2479" s="894" t="s">
        <v>839</v>
      </c>
      <c r="K2479" s="894" t="s">
        <v>11486</v>
      </c>
      <c r="L2479" s="894" t="s">
        <v>874</v>
      </c>
      <c r="M2479" s="894" t="s">
        <v>11819</v>
      </c>
      <c r="N2479" s="894" t="s">
        <v>11831</v>
      </c>
      <c r="O2479" s="894" t="s">
        <v>11843</v>
      </c>
      <c r="P2479" s="894" t="s">
        <v>11844</v>
      </c>
      <c r="Q2479" s="894" t="s">
        <v>11833</v>
      </c>
      <c r="R2479" s="894" t="s">
        <v>1910</v>
      </c>
      <c r="S2479" s="894" t="s">
        <v>779</v>
      </c>
      <c r="T2479" s="894" t="s">
        <v>780</v>
      </c>
      <c r="U2479" s="894" t="s">
        <v>781</v>
      </c>
      <c r="V2479" s="894" t="s">
        <v>951</v>
      </c>
      <c r="W2479" s="894" t="s">
        <v>4854</v>
      </c>
      <c r="X2479" s="894" t="s">
        <v>11834</v>
      </c>
      <c r="AA2479" s="894" t="s">
        <v>11491</v>
      </c>
    </row>
    <row r="2480" spans="1:27">
      <c r="A2480" s="894" t="s">
        <v>11845</v>
      </c>
      <c r="B2480" s="894" t="s">
        <v>11846</v>
      </c>
      <c r="C2480" s="894" t="s">
        <v>11847</v>
      </c>
      <c r="D2480" s="894" t="s">
        <v>11848</v>
      </c>
      <c r="E2480" s="351">
        <v>10079.65</v>
      </c>
      <c r="F2480" s="351">
        <v>6148.8</v>
      </c>
      <c r="G2480" s="351">
        <v>3930.85</v>
      </c>
      <c r="H2480" s="351">
        <v>0</v>
      </c>
      <c r="I2480" s="894" t="s">
        <v>4854</v>
      </c>
      <c r="J2480" s="894" t="s">
        <v>839</v>
      </c>
      <c r="K2480" s="894" t="s">
        <v>11486</v>
      </c>
      <c r="L2480" s="894" t="s">
        <v>874</v>
      </c>
      <c r="M2480" s="894" t="s">
        <v>11849</v>
      </c>
      <c r="N2480" s="894" t="s">
        <v>9341</v>
      </c>
      <c r="O2480" s="894" t="s">
        <v>11850</v>
      </c>
      <c r="P2480" s="894" t="s">
        <v>11851</v>
      </c>
      <c r="Q2480" s="894" t="s">
        <v>11852</v>
      </c>
      <c r="R2480" s="894" t="s">
        <v>1910</v>
      </c>
      <c r="S2480" s="894" t="s">
        <v>779</v>
      </c>
      <c r="T2480" s="894" t="s">
        <v>780</v>
      </c>
      <c r="U2480" s="894" t="s">
        <v>781</v>
      </c>
      <c r="V2480" s="894" t="s">
        <v>951</v>
      </c>
      <c r="W2480" s="894" t="s">
        <v>4854</v>
      </c>
      <c r="X2480" s="894" t="s">
        <v>11853</v>
      </c>
      <c r="AA2480" s="894" t="s">
        <v>11491</v>
      </c>
    </row>
    <row r="2481" spans="1:27">
      <c r="A2481" s="894" t="s">
        <v>11854</v>
      </c>
      <c r="B2481" s="894" t="s">
        <v>11855</v>
      </c>
      <c r="C2481" s="894" t="s">
        <v>11847</v>
      </c>
      <c r="D2481" s="894" t="s">
        <v>11848</v>
      </c>
      <c r="E2481" s="351">
        <v>10079.63</v>
      </c>
      <c r="F2481" s="351">
        <v>6148.8</v>
      </c>
      <c r="G2481" s="351">
        <v>3930.83</v>
      </c>
      <c r="H2481" s="351">
        <v>0</v>
      </c>
      <c r="I2481" s="894" t="s">
        <v>4854</v>
      </c>
      <c r="J2481" s="894" t="s">
        <v>839</v>
      </c>
      <c r="K2481" s="894" t="s">
        <v>11486</v>
      </c>
      <c r="L2481" s="894" t="s">
        <v>874</v>
      </c>
      <c r="M2481" s="894" t="s">
        <v>11849</v>
      </c>
      <c r="N2481" s="894" t="s">
        <v>9341</v>
      </c>
      <c r="O2481" s="894" t="s">
        <v>11850</v>
      </c>
      <c r="P2481" s="894" t="s">
        <v>11851</v>
      </c>
      <c r="Q2481" s="894" t="s">
        <v>11852</v>
      </c>
      <c r="R2481" s="894" t="s">
        <v>1910</v>
      </c>
      <c r="S2481" s="894" t="s">
        <v>779</v>
      </c>
      <c r="T2481" s="894" t="s">
        <v>780</v>
      </c>
      <c r="U2481" s="894" t="s">
        <v>781</v>
      </c>
      <c r="V2481" s="894" t="s">
        <v>951</v>
      </c>
      <c r="W2481" s="894" t="s">
        <v>4854</v>
      </c>
      <c r="X2481" s="894" t="s">
        <v>11853</v>
      </c>
      <c r="AA2481" s="894" t="s">
        <v>11491</v>
      </c>
    </row>
    <row r="2482" spans="1:27">
      <c r="A2482" s="894" t="s">
        <v>11856</v>
      </c>
      <c r="B2482" s="894" t="s">
        <v>11857</v>
      </c>
      <c r="C2482" s="894" t="s">
        <v>11847</v>
      </c>
      <c r="D2482" s="894" t="s">
        <v>11848</v>
      </c>
      <c r="E2482" s="351">
        <v>10079.65</v>
      </c>
      <c r="F2482" s="351">
        <v>6148.8</v>
      </c>
      <c r="G2482" s="351">
        <v>3930.85</v>
      </c>
      <c r="H2482" s="351">
        <v>0</v>
      </c>
      <c r="I2482" s="894" t="s">
        <v>4854</v>
      </c>
      <c r="J2482" s="894" t="s">
        <v>839</v>
      </c>
      <c r="K2482" s="894" t="s">
        <v>11486</v>
      </c>
      <c r="L2482" s="894" t="s">
        <v>874</v>
      </c>
      <c r="M2482" s="894" t="s">
        <v>11849</v>
      </c>
      <c r="N2482" s="894" t="s">
        <v>9341</v>
      </c>
      <c r="O2482" s="894" t="s">
        <v>11850</v>
      </c>
      <c r="P2482" s="894" t="s">
        <v>11851</v>
      </c>
      <c r="Q2482" s="894" t="s">
        <v>11852</v>
      </c>
      <c r="R2482" s="894" t="s">
        <v>1910</v>
      </c>
      <c r="S2482" s="894" t="s">
        <v>779</v>
      </c>
      <c r="T2482" s="894" t="s">
        <v>780</v>
      </c>
      <c r="U2482" s="894" t="s">
        <v>781</v>
      </c>
      <c r="V2482" s="894" t="s">
        <v>951</v>
      </c>
      <c r="W2482" s="894" t="s">
        <v>4854</v>
      </c>
      <c r="X2482" s="894" t="s">
        <v>11853</v>
      </c>
      <c r="AA2482" s="894" t="s">
        <v>11491</v>
      </c>
    </row>
    <row r="2483" spans="1:27">
      <c r="A2483" s="894" t="s">
        <v>11858</v>
      </c>
      <c r="B2483" s="894" t="s">
        <v>11859</v>
      </c>
      <c r="C2483" s="894" t="s">
        <v>11847</v>
      </c>
      <c r="D2483" s="894" t="s">
        <v>11848</v>
      </c>
      <c r="E2483" s="351">
        <v>10079.65</v>
      </c>
      <c r="F2483" s="351">
        <v>6148.8</v>
      </c>
      <c r="G2483" s="351">
        <v>3930.85</v>
      </c>
      <c r="H2483" s="351">
        <v>0</v>
      </c>
      <c r="I2483" s="894" t="s">
        <v>4854</v>
      </c>
      <c r="J2483" s="894" t="s">
        <v>839</v>
      </c>
      <c r="K2483" s="894" t="s">
        <v>11486</v>
      </c>
      <c r="L2483" s="894" t="s">
        <v>874</v>
      </c>
      <c r="M2483" s="894" t="s">
        <v>11849</v>
      </c>
      <c r="N2483" s="894" t="s">
        <v>9341</v>
      </c>
      <c r="O2483" s="894" t="s">
        <v>11850</v>
      </c>
      <c r="P2483" s="894" t="s">
        <v>11851</v>
      </c>
      <c r="Q2483" s="894" t="s">
        <v>11852</v>
      </c>
      <c r="R2483" s="894" t="s">
        <v>1910</v>
      </c>
      <c r="S2483" s="894" t="s">
        <v>779</v>
      </c>
      <c r="T2483" s="894" t="s">
        <v>780</v>
      </c>
      <c r="U2483" s="894" t="s">
        <v>781</v>
      </c>
      <c r="V2483" s="894" t="s">
        <v>951</v>
      </c>
      <c r="W2483" s="894" t="s">
        <v>4854</v>
      </c>
      <c r="X2483" s="894" t="s">
        <v>11853</v>
      </c>
      <c r="AA2483" s="894" t="s">
        <v>11491</v>
      </c>
    </row>
    <row r="2484" spans="1:27">
      <c r="A2484" s="894" t="s">
        <v>11860</v>
      </c>
      <c r="B2484" s="894" t="s">
        <v>11861</v>
      </c>
      <c r="C2484" s="894" t="s">
        <v>11847</v>
      </c>
      <c r="D2484" s="894" t="s">
        <v>11848</v>
      </c>
      <c r="E2484" s="351">
        <v>10079.65</v>
      </c>
      <c r="F2484" s="351">
        <v>6148.8</v>
      </c>
      <c r="G2484" s="351">
        <v>3930.85</v>
      </c>
      <c r="H2484" s="351">
        <v>0</v>
      </c>
      <c r="I2484" s="894" t="s">
        <v>4854</v>
      </c>
      <c r="J2484" s="894" t="s">
        <v>839</v>
      </c>
      <c r="K2484" s="894" t="s">
        <v>11486</v>
      </c>
      <c r="L2484" s="894" t="s">
        <v>874</v>
      </c>
      <c r="M2484" s="894" t="s">
        <v>11849</v>
      </c>
      <c r="N2484" s="894" t="s">
        <v>9341</v>
      </c>
      <c r="O2484" s="894" t="s">
        <v>11850</v>
      </c>
      <c r="P2484" s="894" t="s">
        <v>11851</v>
      </c>
      <c r="Q2484" s="894" t="s">
        <v>11852</v>
      </c>
      <c r="R2484" s="894" t="s">
        <v>1910</v>
      </c>
      <c r="S2484" s="894" t="s">
        <v>779</v>
      </c>
      <c r="T2484" s="894" t="s">
        <v>780</v>
      </c>
      <c r="U2484" s="894" t="s">
        <v>781</v>
      </c>
      <c r="V2484" s="894" t="s">
        <v>951</v>
      </c>
      <c r="W2484" s="894" t="s">
        <v>4854</v>
      </c>
      <c r="X2484" s="894" t="s">
        <v>11853</v>
      </c>
      <c r="AA2484" s="894" t="s">
        <v>11491</v>
      </c>
    </row>
    <row r="2485" spans="1:27">
      <c r="A2485" s="894" t="s">
        <v>11862</v>
      </c>
      <c r="B2485" s="894" t="s">
        <v>11863</v>
      </c>
      <c r="C2485" s="894" t="s">
        <v>11864</v>
      </c>
      <c r="D2485" s="894" t="s">
        <v>11865</v>
      </c>
      <c r="E2485" s="351">
        <v>1442853.45</v>
      </c>
      <c r="F2485" s="351">
        <v>880140.33</v>
      </c>
      <c r="G2485" s="351">
        <v>562713.12</v>
      </c>
      <c r="H2485" s="351">
        <v>0</v>
      </c>
      <c r="I2485" s="894" t="s">
        <v>11866</v>
      </c>
      <c r="J2485" s="894" t="s">
        <v>839</v>
      </c>
      <c r="K2485" s="894" t="s">
        <v>11867</v>
      </c>
      <c r="L2485" s="894" t="s">
        <v>958</v>
      </c>
      <c r="M2485" s="894" t="s">
        <v>11868</v>
      </c>
      <c r="N2485" s="894" t="s">
        <v>7237</v>
      </c>
      <c r="O2485" s="894" t="s">
        <v>11869</v>
      </c>
      <c r="P2485" s="894" t="s">
        <v>11870</v>
      </c>
      <c r="Q2485" s="894" t="s">
        <v>11871</v>
      </c>
      <c r="R2485" s="894" t="s">
        <v>1910</v>
      </c>
      <c r="S2485" s="894" t="s">
        <v>779</v>
      </c>
      <c r="T2485" s="894" t="s">
        <v>780</v>
      </c>
      <c r="U2485" s="894" t="s">
        <v>877</v>
      </c>
      <c r="V2485" s="894" t="s">
        <v>951</v>
      </c>
      <c r="W2485" s="894" t="s">
        <v>11866</v>
      </c>
      <c r="X2485" s="894" t="s">
        <v>11872</v>
      </c>
      <c r="AA2485" s="894" t="s">
        <v>11873</v>
      </c>
    </row>
    <row r="2486" spans="1:27">
      <c r="A2486" s="894" t="s">
        <v>11874</v>
      </c>
      <c r="B2486" s="894" t="s">
        <v>11875</v>
      </c>
      <c r="C2486" s="894" t="s">
        <v>11876</v>
      </c>
      <c r="D2486" s="894" t="s">
        <v>11877</v>
      </c>
      <c r="E2486" s="351">
        <v>68189.66</v>
      </c>
      <c r="F2486" s="351">
        <v>41595.9</v>
      </c>
      <c r="G2486" s="351">
        <v>26593.76</v>
      </c>
      <c r="H2486" s="351">
        <v>0</v>
      </c>
      <c r="I2486" s="894" t="s">
        <v>11866</v>
      </c>
      <c r="J2486" s="894" t="s">
        <v>839</v>
      </c>
      <c r="K2486" s="894" t="s">
        <v>11867</v>
      </c>
      <c r="L2486" s="894" t="s">
        <v>958</v>
      </c>
      <c r="M2486" s="894" t="s">
        <v>11868</v>
      </c>
      <c r="N2486" s="894" t="s">
        <v>7237</v>
      </c>
      <c r="O2486" s="894" t="s">
        <v>11878</v>
      </c>
      <c r="P2486" s="894" t="s">
        <v>11879</v>
      </c>
      <c r="Q2486" s="894" t="s">
        <v>11880</v>
      </c>
      <c r="R2486" s="894" t="s">
        <v>1910</v>
      </c>
      <c r="S2486" s="894" t="s">
        <v>779</v>
      </c>
      <c r="T2486" s="894" t="s">
        <v>780</v>
      </c>
      <c r="U2486" s="894" t="s">
        <v>877</v>
      </c>
      <c r="V2486" s="894" t="s">
        <v>951</v>
      </c>
      <c r="W2486" s="894" t="s">
        <v>11866</v>
      </c>
      <c r="X2486" s="894" t="s">
        <v>11872</v>
      </c>
      <c r="AA2486" s="894" t="s">
        <v>11873</v>
      </c>
    </row>
    <row r="2487" spans="1:27">
      <c r="A2487" s="894" t="s">
        <v>11881</v>
      </c>
      <c r="B2487" s="894" t="s">
        <v>11882</v>
      </c>
      <c r="C2487" s="894" t="s">
        <v>11883</v>
      </c>
      <c r="D2487" s="894" t="s">
        <v>11877</v>
      </c>
      <c r="E2487" s="351">
        <v>159150.86</v>
      </c>
      <c r="F2487" s="351">
        <v>97082.11</v>
      </c>
      <c r="G2487" s="351">
        <v>62068.75</v>
      </c>
      <c r="H2487" s="351">
        <v>0</v>
      </c>
      <c r="I2487" s="894" t="s">
        <v>11866</v>
      </c>
      <c r="J2487" s="894" t="s">
        <v>839</v>
      </c>
      <c r="K2487" s="894" t="s">
        <v>11867</v>
      </c>
      <c r="L2487" s="894" t="s">
        <v>958</v>
      </c>
      <c r="M2487" s="894" t="s">
        <v>11868</v>
      </c>
      <c r="N2487" s="894" t="s">
        <v>7237</v>
      </c>
      <c r="O2487" s="894" t="s">
        <v>11884</v>
      </c>
      <c r="P2487" s="894" t="s">
        <v>11885</v>
      </c>
      <c r="Q2487" s="894" t="s">
        <v>11886</v>
      </c>
      <c r="R2487" s="894" t="s">
        <v>1910</v>
      </c>
      <c r="S2487" s="894" t="s">
        <v>779</v>
      </c>
      <c r="T2487" s="894" t="s">
        <v>780</v>
      </c>
      <c r="U2487" s="894" t="s">
        <v>877</v>
      </c>
      <c r="V2487" s="894" t="s">
        <v>951</v>
      </c>
      <c r="W2487" s="894" t="s">
        <v>11866</v>
      </c>
      <c r="X2487" s="894" t="s">
        <v>11872</v>
      </c>
      <c r="AA2487" s="894" t="s">
        <v>11873</v>
      </c>
    </row>
    <row r="2488" spans="1:27">
      <c r="A2488" s="894" t="s">
        <v>11887</v>
      </c>
      <c r="B2488" s="894" t="s">
        <v>11888</v>
      </c>
      <c r="C2488" s="894" t="s">
        <v>11889</v>
      </c>
      <c r="D2488" s="894" t="s">
        <v>11890</v>
      </c>
      <c r="E2488" s="351">
        <v>265581.9</v>
      </c>
      <c r="F2488" s="351">
        <v>162005.02</v>
      </c>
      <c r="G2488" s="351">
        <v>103576.88</v>
      </c>
      <c r="H2488" s="351">
        <v>0</v>
      </c>
      <c r="I2488" s="894" t="s">
        <v>11866</v>
      </c>
      <c r="J2488" s="894" t="s">
        <v>839</v>
      </c>
      <c r="K2488" s="894" t="s">
        <v>11867</v>
      </c>
      <c r="L2488" s="894" t="s">
        <v>958</v>
      </c>
      <c r="M2488" s="894" t="s">
        <v>11868</v>
      </c>
      <c r="N2488" s="894" t="s">
        <v>7237</v>
      </c>
      <c r="O2488" s="894" t="s">
        <v>11891</v>
      </c>
      <c r="P2488" s="894" t="s">
        <v>11892</v>
      </c>
      <c r="Q2488" s="894" t="s">
        <v>11893</v>
      </c>
      <c r="R2488" s="894" t="s">
        <v>1910</v>
      </c>
      <c r="S2488" s="894" t="s">
        <v>779</v>
      </c>
      <c r="T2488" s="894" t="s">
        <v>780</v>
      </c>
      <c r="U2488" s="894" t="s">
        <v>877</v>
      </c>
      <c r="V2488" s="894" t="s">
        <v>951</v>
      </c>
      <c r="W2488" s="894" t="s">
        <v>11866</v>
      </c>
      <c r="X2488" s="894" t="s">
        <v>11872</v>
      </c>
      <c r="AA2488" s="894" t="s">
        <v>11873</v>
      </c>
    </row>
    <row r="2489" spans="1:27">
      <c r="A2489" s="894" t="s">
        <v>11894</v>
      </c>
      <c r="B2489" s="894" t="s">
        <v>11895</v>
      </c>
      <c r="C2489" s="894" t="s">
        <v>11889</v>
      </c>
      <c r="D2489" s="894" t="s">
        <v>11890</v>
      </c>
      <c r="E2489" s="351">
        <v>265581.9</v>
      </c>
      <c r="F2489" s="351">
        <v>162005.02</v>
      </c>
      <c r="G2489" s="351">
        <v>103576.88</v>
      </c>
      <c r="H2489" s="351">
        <v>0</v>
      </c>
      <c r="I2489" s="894" t="s">
        <v>11866</v>
      </c>
      <c r="J2489" s="894" t="s">
        <v>839</v>
      </c>
      <c r="K2489" s="894" t="s">
        <v>11867</v>
      </c>
      <c r="L2489" s="894" t="s">
        <v>958</v>
      </c>
      <c r="M2489" s="894" t="s">
        <v>11868</v>
      </c>
      <c r="N2489" s="894" t="s">
        <v>7237</v>
      </c>
      <c r="O2489" s="894" t="s">
        <v>11891</v>
      </c>
      <c r="P2489" s="894" t="s">
        <v>11892</v>
      </c>
      <c r="Q2489" s="894" t="s">
        <v>11893</v>
      </c>
      <c r="R2489" s="894" t="s">
        <v>1910</v>
      </c>
      <c r="S2489" s="894" t="s">
        <v>779</v>
      </c>
      <c r="T2489" s="894" t="s">
        <v>780</v>
      </c>
      <c r="U2489" s="894" t="s">
        <v>877</v>
      </c>
      <c r="V2489" s="894" t="s">
        <v>951</v>
      </c>
      <c r="W2489" s="894" t="s">
        <v>11866</v>
      </c>
      <c r="X2489" s="894" t="s">
        <v>11872</v>
      </c>
      <c r="AA2489" s="894" t="s">
        <v>11873</v>
      </c>
    </row>
    <row r="2490" spans="1:27">
      <c r="A2490" s="894" t="s">
        <v>11896</v>
      </c>
      <c r="B2490" s="894" t="s">
        <v>11897</v>
      </c>
      <c r="C2490" s="894" t="s">
        <v>11898</v>
      </c>
      <c r="D2490" s="894" t="s">
        <v>11899</v>
      </c>
      <c r="E2490" s="351">
        <v>109077.59</v>
      </c>
      <c r="F2490" s="351">
        <v>66537.58</v>
      </c>
      <c r="G2490" s="351">
        <v>42540.01</v>
      </c>
      <c r="H2490" s="351">
        <v>0</v>
      </c>
      <c r="I2490" s="894" t="s">
        <v>11866</v>
      </c>
      <c r="J2490" s="894" t="s">
        <v>839</v>
      </c>
      <c r="K2490" s="894" t="s">
        <v>11867</v>
      </c>
      <c r="L2490" s="894" t="s">
        <v>958</v>
      </c>
      <c r="M2490" s="894" t="s">
        <v>11868</v>
      </c>
      <c r="N2490" s="894" t="s">
        <v>7237</v>
      </c>
      <c r="O2490" s="894" t="s">
        <v>11900</v>
      </c>
      <c r="P2490" s="894" t="s">
        <v>11901</v>
      </c>
      <c r="Q2490" s="894" t="s">
        <v>11902</v>
      </c>
      <c r="R2490" s="894" t="s">
        <v>1910</v>
      </c>
      <c r="S2490" s="894" t="s">
        <v>779</v>
      </c>
      <c r="T2490" s="894" t="s">
        <v>780</v>
      </c>
      <c r="U2490" s="894" t="s">
        <v>877</v>
      </c>
      <c r="V2490" s="894" t="s">
        <v>951</v>
      </c>
      <c r="W2490" s="894" t="s">
        <v>11866</v>
      </c>
      <c r="X2490" s="894" t="s">
        <v>11872</v>
      </c>
      <c r="AA2490" s="894" t="s">
        <v>11873</v>
      </c>
    </row>
    <row r="2491" spans="1:27">
      <c r="A2491" s="894" t="s">
        <v>11903</v>
      </c>
      <c r="B2491" s="894" t="s">
        <v>11904</v>
      </c>
      <c r="C2491" s="894" t="s">
        <v>11898</v>
      </c>
      <c r="D2491" s="894" t="s">
        <v>11899</v>
      </c>
      <c r="E2491" s="351">
        <v>109077.59</v>
      </c>
      <c r="F2491" s="351">
        <v>66537.58</v>
      </c>
      <c r="G2491" s="351">
        <v>42540.01</v>
      </c>
      <c r="H2491" s="351">
        <v>0</v>
      </c>
      <c r="I2491" s="894" t="s">
        <v>11866</v>
      </c>
      <c r="J2491" s="894" t="s">
        <v>839</v>
      </c>
      <c r="K2491" s="894" t="s">
        <v>11867</v>
      </c>
      <c r="L2491" s="894" t="s">
        <v>958</v>
      </c>
      <c r="M2491" s="894" t="s">
        <v>11868</v>
      </c>
      <c r="N2491" s="894" t="s">
        <v>7237</v>
      </c>
      <c r="O2491" s="894" t="s">
        <v>11900</v>
      </c>
      <c r="P2491" s="894" t="s">
        <v>11901</v>
      </c>
      <c r="Q2491" s="894" t="s">
        <v>11902</v>
      </c>
      <c r="R2491" s="894" t="s">
        <v>1910</v>
      </c>
      <c r="S2491" s="894" t="s">
        <v>779</v>
      </c>
      <c r="T2491" s="894" t="s">
        <v>780</v>
      </c>
      <c r="U2491" s="894" t="s">
        <v>877</v>
      </c>
      <c r="V2491" s="894" t="s">
        <v>951</v>
      </c>
      <c r="W2491" s="894" t="s">
        <v>11866</v>
      </c>
      <c r="X2491" s="894" t="s">
        <v>11872</v>
      </c>
      <c r="AA2491" s="894" t="s">
        <v>11873</v>
      </c>
    </row>
    <row r="2492" spans="1:27">
      <c r="A2492" s="894" t="s">
        <v>11905</v>
      </c>
      <c r="B2492" s="894" t="s">
        <v>11906</v>
      </c>
      <c r="C2492" s="894" t="s">
        <v>11907</v>
      </c>
      <c r="D2492" s="894" t="s">
        <v>11908</v>
      </c>
      <c r="E2492" s="351">
        <v>71137.93</v>
      </c>
      <c r="F2492" s="351">
        <v>43394.18</v>
      </c>
      <c r="G2492" s="351">
        <v>27743.75</v>
      </c>
      <c r="H2492" s="351">
        <v>0</v>
      </c>
      <c r="I2492" s="894" t="s">
        <v>11866</v>
      </c>
      <c r="J2492" s="894" t="s">
        <v>839</v>
      </c>
      <c r="K2492" s="894" t="s">
        <v>11867</v>
      </c>
      <c r="L2492" s="894" t="s">
        <v>958</v>
      </c>
      <c r="M2492" s="894" t="s">
        <v>11868</v>
      </c>
      <c r="N2492" s="894" t="s">
        <v>7237</v>
      </c>
      <c r="O2492" s="894" t="s">
        <v>11909</v>
      </c>
      <c r="P2492" s="894" t="s">
        <v>11910</v>
      </c>
      <c r="Q2492" s="894" t="s">
        <v>11911</v>
      </c>
      <c r="R2492" s="894" t="s">
        <v>1910</v>
      </c>
      <c r="S2492" s="894" t="s">
        <v>779</v>
      </c>
      <c r="T2492" s="894" t="s">
        <v>780</v>
      </c>
      <c r="U2492" s="894" t="s">
        <v>877</v>
      </c>
      <c r="V2492" s="894" t="s">
        <v>951</v>
      </c>
      <c r="W2492" s="894" t="s">
        <v>11866</v>
      </c>
      <c r="X2492" s="894" t="s">
        <v>11872</v>
      </c>
      <c r="AA2492" s="894" t="s">
        <v>11873</v>
      </c>
    </row>
    <row r="2493" spans="1:27">
      <c r="A2493" s="894" t="s">
        <v>11912</v>
      </c>
      <c r="B2493" s="894" t="s">
        <v>11913</v>
      </c>
      <c r="C2493" s="894" t="s">
        <v>11907</v>
      </c>
      <c r="D2493" s="894" t="s">
        <v>11908</v>
      </c>
      <c r="E2493" s="351">
        <v>71137.93</v>
      </c>
      <c r="F2493" s="351">
        <v>43394.18</v>
      </c>
      <c r="G2493" s="351">
        <v>27743.75</v>
      </c>
      <c r="H2493" s="351">
        <v>0</v>
      </c>
      <c r="I2493" s="894" t="s">
        <v>11866</v>
      </c>
      <c r="J2493" s="894" t="s">
        <v>839</v>
      </c>
      <c r="K2493" s="894" t="s">
        <v>11867</v>
      </c>
      <c r="L2493" s="894" t="s">
        <v>958</v>
      </c>
      <c r="M2493" s="894" t="s">
        <v>11868</v>
      </c>
      <c r="N2493" s="894" t="s">
        <v>7237</v>
      </c>
      <c r="O2493" s="894" t="s">
        <v>11909</v>
      </c>
      <c r="P2493" s="894" t="s">
        <v>11910</v>
      </c>
      <c r="Q2493" s="894" t="s">
        <v>11911</v>
      </c>
      <c r="R2493" s="894" t="s">
        <v>1910</v>
      </c>
      <c r="S2493" s="894" t="s">
        <v>779</v>
      </c>
      <c r="T2493" s="894" t="s">
        <v>780</v>
      </c>
      <c r="U2493" s="894" t="s">
        <v>877</v>
      </c>
      <c r="V2493" s="894" t="s">
        <v>951</v>
      </c>
      <c r="W2493" s="894" t="s">
        <v>11866</v>
      </c>
      <c r="X2493" s="894" t="s">
        <v>11872</v>
      </c>
      <c r="AA2493" s="894" t="s">
        <v>11873</v>
      </c>
    </row>
    <row r="2494" spans="1:27">
      <c r="A2494" s="894" t="s">
        <v>11914</v>
      </c>
      <c r="B2494" s="894" t="s">
        <v>11915</v>
      </c>
      <c r="C2494" s="894" t="s">
        <v>11916</v>
      </c>
      <c r="D2494" s="894" t="s">
        <v>11917</v>
      </c>
      <c r="E2494" s="351">
        <v>13142.24</v>
      </c>
      <c r="F2494" s="351">
        <v>8016.62</v>
      </c>
      <c r="G2494" s="351">
        <v>5125.62</v>
      </c>
      <c r="H2494" s="351">
        <v>0</v>
      </c>
      <c r="I2494" s="894" t="s">
        <v>11866</v>
      </c>
      <c r="J2494" s="894" t="s">
        <v>839</v>
      </c>
      <c r="K2494" s="894" t="s">
        <v>11867</v>
      </c>
      <c r="L2494" s="894" t="s">
        <v>958</v>
      </c>
      <c r="M2494" s="894" t="s">
        <v>11868</v>
      </c>
      <c r="N2494" s="894" t="s">
        <v>7237</v>
      </c>
      <c r="O2494" s="894" t="s">
        <v>11918</v>
      </c>
      <c r="P2494" s="894" t="s">
        <v>11919</v>
      </c>
      <c r="Q2494" s="894" t="s">
        <v>11920</v>
      </c>
      <c r="R2494" s="894" t="s">
        <v>1910</v>
      </c>
      <c r="S2494" s="894" t="s">
        <v>779</v>
      </c>
      <c r="T2494" s="894" t="s">
        <v>780</v>
      </c>
      <c r="U2494" s="894" t="s">
        <v>877</v>
      </c>
      <c r="V2494" s="894" t="s">
        <v>951</v>
      </c>
      <c r="W2494" s="894" t="s">
        <v>11866</v>
      </c>
      <c r="X2494" s="894" t="s">
        <v>11872</v>
      </c>
      <c r="AA2494" s="894" t="s">
        <v>11873</v>
      </c>
    </row>
    <row r="2495" spans="1:27">
      <c r="A2495" s="894" t="s">
        <v>11921</v>
      </c>
      <c r="B2495" s="894" t="s">
        <v>11922</v>
      </c>
      <c r="C2495" s="894" t="s">
        <v>11916</v>
      </c>
      <c r="D2495" s="894" t="s">
        <v>11917</v>
      </c>
      <c r="E2495" s="351">
        <v>13142.24</v>
      </c>
      <c r="F2495" s="351">
        <v>8016.62</v>
      </c>
      <c r="G2495" s="351">
        <v>5125.62</v>
      </c>
      <c r="H2495" s="351">
        <v>0</v>
      </c>
      <c r="I2495" s="894" t="s">
        <v>11866</v>
      </c>
      <c r="J2495" s="894" t="s">
        <v>839</v>
      </c>
      <c r="K2495" s="894" t="s">
        <v>11867</v>
      </c>
      <c r="L2495" s="894" t="s">
        <v>958</v>
      </c>
      <c r="M2495" s="894" t="s">
        <v>11868</v>
      </c>
      <c r="N2495" s="894" t="s">
        <v>7237</v>
      </c>
      <c r="O2495" s="894" t="s">
        <v>11918</v>
      </c>
      <c r="P2495" s="894" t="s">
        <v>11919</v>
      </c>
      <c r="Q2495" s="894" t="s">
        <v>11920</v>
      </c>
      <c r="R2495" s="894" t="s">
        <v>1910</v>
      </c>
      <c r="S2495" s="894" t="s">
        <v>779</v>
      </c>
      <c r="T2495" s="894" t="s">
        <v>780</v>
      </c>
      <c r="U2495" s="894" t="s">
        <v>877</v>
      </c>
      <c r="V2495" s="894" t="s">
        <v>951</v>
      </c>
      <c r="W2495" s="894" t="s">
        <v>11866</v>
      </c>
      <c r="X2495" s="894" t="s">
        <v>11872</v>
      </c>
      <c r="AA2495" s="894" t="s">
        <v>11873</v>
      </c>
    </row>
    <row r="2496" spans="1:27">
      <c r="A2496" s="894" t="s">
        <v>11923</v>
      </c>
      <c r="B2496" s="894" t="s">
        <v>11924</v>
      </c>
      <c r="C2496" s="894" t="s">
        <v>11916</v>
      </c>
      <c r="D2496" s="894" t="s">
        <v>11917</v>
      </c>
      <c r="E2496" s="351">
        <v>13142.24</v>
      </c>
      <c r="F2496" s="351">
        <v>8016.62</v>
      </c>
      <c r="G2496" s="351">
        <v>5125.62</v>
      </c>
      <c r="H2496" s="351">
        <v>0</v>
      </c>
      <c r="I2496" s="894" t="s">
        <v>11866</v>
      </c>
      <c r="J2496" s="894" t="s">
        <v>839</v>
      </c>
      <c r="K2496" s="894" t="s">
        <v>11867</v>
      </c>
      <c r="L2496" s="894" t="s">
        <v>958</v>
      </c>
      <c r="M2496" s="894" t="s">
        <v>11868</v>
      </c>
      <c r="N2496" s="894" t="s">
        <v>7237</v>
      </c>
      <c r="O2496" s="894" t="s">
        <v>11918</v>
      </c>
      <c r="P2496" s="894" t="s">
        <v>11919</v>
      </c>
      <c r="Q2496" s="894" t="s">
        <v>11920</v>
      </c>
      <c r="R2496" s="894" t="s">
        <v>1910</v>
      </c>
      <c r="S2496" s="894" t="s">
        <v>779</v>
      </c>
      <c r="T2496" s="894" t="s">
        <v>780</v>
      </c>
      <c r="U2496" s="894" t="s">
        <v>877</v>
      </c>
      <c r="V2496" s="894" t="s">
        <v>951</v>
      </c>
      <c r="W2496" s="894" t="s">
        <v>11866</v>
      </c>
      <c r="X2496" s="894" t="s">
        <v>11872</v>
      </c>
      <c r="AA2496" s="894" t="s">
        <v>11873</v>
      </c>
    </row>
    <row r="2497" spans="1:27">
      <c r="A2497" s="894" t="s">
        <v>11925</v>
      </c>
      <c r="B2497" s="894" t="s">
        <v>11926</v>
      </c>
      <c r="C2497" s="894" t="s">
        <v>11916</v>
      </c>
      <c r="D2497" s="894" t="s">
        <v>11917</v>
      </c>
      <c r="E2497" s="351">
        <v>13142.24</v>
      </c>
      <c r="F2497" s="351">
        <v>8016.62</v>
      </c>
      <c r="G2497" s="351">
        <v>5125.62</v>
      </c>
      <c r="H2497" s="351">
        <v>0</v>
      </c>
      <c r="I2497" s="894" t="s">
        <v>11866</v>
      </c>
      <c r="J2497" s="894" t="s">
        <v>839</v>
      </c>
      <c r="K2497" s="894" t="s">
        <v>11867</v>
      </c>
      <c r="L2497" s="894" t="s">
        <v>958</v>
      </c>
      <c r="M2497" s="894" t="s">
        <v>11868</v>
      </c>
      <c r="N2497" s="894" t="s">
        <v>7237</v>
      </c>
      <c r="O2497" s="894" t="s">
        <v>11918</v>
      </c>
      <c r="P2497" s="894" t="s">
        <v>11919</v>
      </c>
      <c r="Q2497" s="894" t="s">
        <v>11920</v>
      </c>
      <c r="R2497" s="894" t="s">
        <v>1910</v>
      </c>
      <c r="S2497" s="894" t="s">
        <v>779</v>
      </c>
      <c r="T2497" s="894" t="s">
        <v>780</v>
      </c>
      <c r="U2497" s="894" t="s">
        <v>877</v>
      </c>
      <c r="V2497" s="894" t="s">
        <v>951</v>
      </c>
      <c r="W2497" s="894" t="s">
        <v>11866</v>
      </c>
      <c r="X2497" s="894" t="s">
        <v>11872</v>
      </c>
      <c r="AA2497" s="894" t="s">
        <v>11873</v>
      </c>
    </row>
    <row r="2498" spans="1:27">
      <c r="A2498" s="894" t="s">
        <v>11927</v>
      </c>
      <c r="B2498" s="894" t="s">
        <v>11928</v>
      </c>
      <c r="C2498" s="894" t="s">
        <v>11929</v>
      </c>
      <c r="D2498" s="894" t="s">
        <v>11917</v>
      </c>
      <c r="E2498" s="351">
        <v>9010.77</v>
      </c>
      <c r="F2498" s="351">
        <v>5496.71</v>
      </c>
      <c r="G2498" s="351">
        <v>3514.06</v>
      </c>
      <c r="H2498" s="351">
        <v>0</v>
      </c>
      <c r="I2498" s="894" t="s">
        <v>11866</v>
      </c>
      <c r="J2498" s="894" t="s">
        <v>839</v>
      </c>
      <c r="K2498" s="894" t="s">
        <v>11867</v>
      </c>
      <c r="L2498" s="894" t="s">
        <v>958</v>
      </c>
      <c r="M2498" s="894" t="s">
        <v>11868</v>
      </c>
      <c r="N2498" s="894" t="s">
        <v>7237</v>
      </c>
      <c r="O2498" s="894" t="s">
        <v>11930</v>
      </c>
      <c r="P2498" s="894" t="s">
        <v>11931</v>
      </c>
      <c r="Q2498" s="894" t="s">
        <v>11932</v>
      </c>
      <c r="R2498" s="894" t="s">
        <v>1910</v>
      </c>
      <c r="S2498" s="894" t="s">
        <v>779</v>
      </c>
      <c r="T2498" s="894" t="s">
        <v>780</v>
      </c>
      <c r="U2498" s="894" t="s">
        <v>877</v>
      </c>
      <c r="V2498" s="894" t="s">
        <v>951</v>
      </c>
      <c r="W2498" s="894" t="s">
        <v>11866</v>
      </c>
      <c r="X2498" s="894" t="s">
        <v>11872</v>
      </c>
      <c r="AA2498" s="894" t="s">
        <v>11873</v>
      </c>
    </row>
    <row r="2499" spans="1:27">
      <c r="A2499" s="894" t="s">
        <v>11933</v>
      </c>
      <c r="B2499" s="894" t="s">
        <v>11934</v>
      </c>
      <c r="C2499" s="894" t="s">
        <v>11929</v>
      </c>
      <c r="D2499" s="894" t="s">
        <v>11917</v>
      </c>
      <c r="E2499" s="351">
        <v>9010.77</v>
      </c>
      <c r="F2499" s="351">
        <v>5496.71</v>
      </c>
      <c r="G2499" s="351">
        <v>3514.06</v>
      </c>
      <c r="H2499" s="351">
        <v>0</v>
      </c>
      <c r="I2499" s="894" t="s">
        <v>11866</v>
      </c>
      <c r="J2499" s="894" t="s">
        <v>839</v>
      </c>
      <c r="K2499" s="894" t="s">
        <v>11867</v>
      </c>
      <c r="L2499" s="894" t="s">
        <v>958</v>
      </c>
      <c r="M2499" s="894" t="s">
        <v>11868</v>
      </c>
      <c r="N2499" s="894" t="s">
        <v>7237</v>
      </c>
      <c r="O2499" s="894" t="s">
        <v>11930</v>
      </c>
      <c r="P2499" s="894" t="s">
        <v>11931</v>
      </c>
      <c r="Q2499" s="894" t="s">
        <v>11932</v>
      </c>
      <c r="R2499" s="894" t="s">
        <v>1910</v>
      </c>
      <c r="S2499" s="894" t="s">
        <v>779</v>
      </c>
      <c r="T2499" s="894" t="s">
        <v>780</v>
      </c>
      <c r="U2499" s="894" t="s">
        <v>877</v>
      </c>
      <c r="V2499" s="894" t="s">
        <v>951</v>
      </c>
      <c r="W2499" s="894" t="s">
        <v>11866</v>
      </c>
      <c r="X2499" s="894" t="s">
        <v>11872</v>
      </c>
      <c r="AA2499" s="894" t="s">
        <v>11873</v>
      </c>
    </row>
    <row r="2500" spans="1:27">
      <c r="A2500" s="894" t="s">
        <v>11935</v>
      </c>
      <c r="B2500" s="894" t="s">
        <v>11936</v>
      </c>
      <c r="C2500" s="894" t="s">
        <v>11937</v>
      </c>
      <c r="D2500" s="894" t="s">
        <v>11938</v>
      </c>
      <c r="E2500" s="351">
        <v>11381.47</v>
      </c>
      <c r="F2500" s="351">
        <v>6942.41</v>
      </c>
      <c r="G2500" s="351">
        <v>4439.06</v>
      </c>
      <c r="H2500" s="351">
        <v>0</v>
      </c>
      <c r="I2500" s="894" t="s">
        <v>11866</v>
      </c>
      <c r="J2500" s="894" t="s">
        <v>839</v>
      </c>
      <c r="K2500" s="894" t="s">
        <v>11867</v>
      </c>
      <c r="L2500" s="894" t="s">
        <v>958</v>
      </c>
      <c r="M2500" s="894" t="s">
        <v>11868</v>
      </c>
      <c r="N2500" s="894" t="s">
        <v>7237</v>
      </c>
      <c r="O2500" s="894" t="s">
        <v>11939</v>
      </c>
      <c r="P2500" s="894" t="s">
        <v>11940</v>
      </c>
      <c r="Q2500" s="894" t="s">
        <v>11941</v>
      </c>
      <c r="R2500" s="894" t="s">
        <v>1910</v>
      </c>
      <c r="S2500" s="894" t="s">
        <v>779</v>
      </c>
      <c r="T2500" s="894" t="s">
        <v>780</v>
      </c>
      <c r="U2500" s="894" t="s">
        <v>877</v>
      </c>
      <c r="V2500" s="894" t="s">
        <v>951</v>
      </c>
      <c r="W2500" s="894" t="s">
        <v>11866</v>
      </c>
      <c r="X2500" s="894" t="s">
        <v>11872</v>
      </c>
      <c r="AA2500" s="894" t="s">
        <v>11873</v>
      </c>
    </row>
    <row r="2501" spans="1:27">
      <c r="A2501" s="894" t="s">
        <v>11942</v>
      </c>
      <c r="B2501" s="894" t="s">
        <v>11943</v>
      </c>
      <c r="C2501" s="894" t="s">
        <v>11937</v>
      </c>
      <c r="D2501" s="894" t="s">
        <v>11938</v>
      </c>
      <c r="E2501" s="351">
        <v>11381.47</v>
      </c>
      <c r="F2501" s="351">
        <v>6942.41</v>
      </c>
      <c r="G2501" s="351">
        <v>4439.06</v>
      </c>
      <c r="H2501" s="351">
        <v>0</v>
      </c>
      <c r="I2501" s="894" t="s">
        <v>11866</v>
      </c>
      <c r="J2501" s="894" t="s">
        <v>839</v>
      </c>
      <c r="K2501" s="894" t="s">
        <v>11867</v>
      </c>
      <c r="L2501" s="894" t="s">
        <v>958</v>
      </c>
      <c r="M2501" s="894" t="s">
        <v>11868</v>
      </c>
      <c r="N2501" s="894" t="s">
        <v>7237</v>
      </c>
      <c r="O2501" s="894" t="s">
        <v>11939</v>
      </c>
      <c r="P2501" s="894" t="s">
        <v>11940</v>
      </c>
      <c r="Q2501" s="894" t="s">
        <v>11941</v>
      </c>
      <c r="R2501" s="894" t="s">
        <v>1910</v>
      </c>
      <c r="S2501" s="894" t="s">
        <v>779</v>
      </c>
      <c r="T2501" s="894" t="s">
        <v>780</v>
      </c>
      <c r="U2501" s="894" t="s">
        <v>877</v>
      </c>
      <c r="V2501" s="894" t="s">
        <v>951</v>
      </c>
      <c r="W2501" s="894" t="s">
        <v>11866</v>
      </c>
      <c r="X2501" s="894" t="s">
        <v>11872</v>
      </c>
      <c r="AA2501" s="894" t="s">
        <v>11873</v>
      </c>
    </row>
    <row r="2502" spans="1:27">
      <c r="A2502" s="894" t="s">
        <v>11944</v>
      </c>
      <c r="B2502" s="894" t="s">
        <v>11945</v>
      </c>
      <c r="C2502" s="894" t="s">
        <v>11937</v>
      </c>
      <c r="D2502" s="894" t="s">
        <v>11938</v>
      </c>
      <c r="E2502" s="351">
        <v>11381.47</v>
      </c>
      <c r="F2502" s="351">
        <v>6942.41</v>
      </c>
      <c r="G2502" s="351">
        <v>4439.06</v>
      </c>
      <c r="H2502" s="351">
        <v>0</v>
      </c>
      <c r="I2502" s="894" t="s">
        <v>11866</v>
      </c>
      <c r="J2502" s="894" t="s">
        <v>839</v>
      </c>
      <c r="K2502" s="894" t="s">
        <v>11867</v>
      </c>
      <c r="L2502" s="894" t="s">
        <v>958</v>
      </c>
      <c r="M2502" s="894" t="s">
        <v>11868</v>
      </c>
      <c r="N2502" s="894" t="s">
        <v>7237</v>
      </c>
      <c r="O2502" s="894" t="s">
        <v>11939</v>
      </c>
      <c r="P2502" s="894" t="s">
        <v>11940</v>
      </c>
      <c r="Q2502" s="894" t="s">
        <v>11941</v>
      </c>
      <c r="R2502" s="894" t="s">
        <v>1910</v>
      </c>
      <c r="S2502" s="894" t="s">
        <v>779</v>
      </c>
      <c r="T2502" s="894" t="s">
        <v>780</v>
      </c>
      <c r="U2502" s="894" t="s">
        <v>877</v>
      </c>
      <c r="V2502" s="894" t="s">
        <v>951</v>
      </c>
      <c r="W2502" s="894" t="s">
        <v>11866</v>
      </c>
      <c r="X2502" s="894" t="s">
        <v>11872</v>
      </c>
      <c r="AA2502" s="894" t="s">
        <v>11873</v>
      </c>
    </row>
    <row r="2503" spans="1:27">
      <c r="A2503" s="894" t="s">
        <v>11946</v>
      </c>
      <c r="B2503" s="894" t="s">
        <v>11947</v>
      </c>
      <c r="C2503" s="894" t="s">
        <v>11937</v>
      </c>
      <c r="D2503" s="894" t="s">
        <v>11938</v>
      </c>
      <c r="E2503" s="351">
        <v>11381.47</v>
      </c>
      <c r="F2503" s="351">
        <v>6942.41</v>
      </c>
      <c r="G2503" s="351">
        <v>4439.06</v>
      </c>
      <c r="H2503" s="351">
        <v>0</v>
      </c>
      <c r="I2503" s="894" t="s">
        <v>11866</v>
      </c>
      <c r="J2503" s="894" t="s">
        <v>839</v>
      </c>
      <c r="K2503" s="894" t="s">
        <v>11867</v>
      </c>
      <c r="L2503" s="894" t="s">
        <v>958</v>
      </c>
      <c r="M2503" s="894" t="s">
        <v>11868</v>
      </c>
      <c r="N2503" s="894" t="s">
        <v>7237</v>
      </c>
      <c r="O2503" s="894" t="s">
        <v>11939</v>
      </c>
      <c r="P2503" s="894" t="s">
        <v>11940</v>
      </c>
      <c r="Q2503" s="894" t="s">
        <v>11941</v>
      </c>
      <c r="R2503" s="894" t="s">
        <v>1910</v>
      </c>
      <c r="S2503" s="894" t="s">
        <v>779</v>
      </c>
      <c r="T2503" s="894" t="s">
        <v>780</v>
      </c>
      <c r="U2503" s="894" t="s">
        <v>877</v>
      </c>
      <c r="V2503" s="894" t="s">
        <v>951</v>
      </c>
      <c r="W2503" s="894" t="s">
        <v>11866</v>
      </c>
      <c r="X2503" s="894" t="s">
        <v>11872</v>
      </c>
      <c r="AA2503" s="894" t="s">
        <v>11873</v>
      </c>
    </row>
    <row r="2504" spans="1:27">
      <c r="A2504" s="894" t="s">
        <v>11948</v>
      </c>
      <c r="B2504" s="894" t="s">
        <v>11949</v>
      </c>
      <c r="C2504" s="894" t="s">
        <v>11950</v>
      </c>
      <c r="D2504" s="894" t="s">
        <v>11951</v>
      </c>
      <c r="E2504" s="351">
        <v>28455.46</v>
      </c>
      <c r="F2504" s="351">
        <v>17357.55</v>
      </c>
      <c r="G2504" s="351">
        <v>11097.91</v>
      </c>
      <c r="H2504" s="351">
        <v>0</v>
      </c>
      <c r="I2504" s="894" t="s">
        <v>11866</v>
      </c>
      <c r="J2504" s="894" t="s">
        <v>839</v>
      </c>
      <c r="K2504" s="894" t="s">
        <v>11867</v>
      </c>
      <c r="L2504" s="894" t="s">
        <v>958</v>
      </c>
      <c r="M2504" s="894" t="s">
        <v>11868</v>
      </c>
      <c r="N2504" s="894" t="s">
        <v>7237</v>
      </c>
      <c r="O2504" s="894" t="s">
        <v>11952</v>
      </c>
      <c r="P2504" s="894" t="s">
        <v>11953</v>
      </c>
      <c r="Q2504" s="894" t="s">
        <v>11954</v>
      </c>
      <c r="R2504" s="894" t="s">
        <v>1910</v>
      </c>
      <c r="S2504" s="894" t="s">
        <v>779</v>
      </c>
      <c r="T2504" s="894" t="s">
        <v>780</v>
      </c>
      <c r="U2504" s="894" t="s">
        <v>877</v>
      </c>
      <c r="V2504" s="894" t="s">
        <v>951</v>
      </c>
      <c r="W2504" s="894" t="s">
        <v>11866</v>
      </c>
      <c r="X2504" s="894" t="s">
        <v>11872</v>
      </c>
      <c r="AA2504" s="894" t="s">
        <v>11873</v>
      </c>
    </row>
    <row r="2505" spans="1:27">
      <c r="A2505" s="894" t="s">
        <v>11955</v>
      </c>
      <c r="B2505" s="894" t="s">
        <v>11956</v>
      </c>
      <c r="C2505" s="894" t="s">
        <v>11950</v>
      </c>
      <c r="D2505" s="894" t="s">
        <v>11951</v>
      </c>
      <c r="E2505" s="351">
        <v>28455.46</v>
      </c>
      <c r="F2505" s="351">
        <v>17357.55</v>
      </c>
      <c r="G2505" s="351">
        <v>11097.91</v>
      </c>
      <c r="H2505" s="351">
        <v>0</v>
      </c>
      <c r="I2505" s="894" t="s">
        <v>11866</v>
      </c>
      <c r="J2505" s="894" t="s">
        <v>839</v>
      </c>
      <c r="K2505" s="894" t="s">
        <v>11867</v>
      </c>
      <c r="L2505" s="894" t="s">
        <v>958</v>
      </c>
      <c r="M2505" s="894" t="s">
        <v>11868</v>
      </c>
      <c r="N2505" s="894" t="s">
        <v>7237</v>
      </c>
      <c r="O2505" s="894" t="s">
        <v>11952</v>
      </c>
      <c r="P2505" s="894" t="s">
        <v>11953</v>
      </c>
      <c r="Q2505" s="894" t="s">
        <v>11954</v>
      </c>
      <c r="R2505" s="894" t="s">
        <v>1910</v>
      </c>
      <c r="S2505" s="894" t="s">
        <v>779</v>
      </c>
      <c r="T2505" s="894" t="s">
        <v>780</v>
      </c>
      <c r="U2505" s="894" t="s">
        <v>877</v>
      </c>
      <c r="V2505" s="894" t="s">
        <v>951</v>
      </c>
      <c r="W2505" s="894" t="s">
        <v>11866</v>
      </c>
      <c r="X2505" s="894" t="s">
        <v>11872</v>
      </c>
      <c r="AA2505" s="894" t="s">
        <v>11873</v>
      </c>
    </row>
    <row r="2506" spans="1:27">
      <c r="A2506" s="894" t="s">
        <v>11957</v>
      </c>
      <c r="B2506" s="894" t="s">
        <v>11958</v>
      </c>
      <c r="C2506" s="894" t="s">
        <v>11950</v>
      </c>
      <c r="D2506" s="894" t="s">
        <v>11951</v>
      </c>
      <c r="E2506" s="351">
        <v>28455.46</v>
      </c>
      <c r="F2506" s="351">
        <v>17357.55</v>
      </c>
      <c r="G2506" s="351">
        <v>11097.91</v>
      </c>
      <c r="H2506" s="351">
        <v>0</v>
      </c>
      <c r="I2506" s="894" t="s">
        <v>11866</v>
      </c>
      <c r="J2506" s="894" t="s">
        <v>839</v>
      </c>
      <c r="K2506" s="894" t="s">
        <v>11867</v>
      </c>
      <c r="L2506" s="894" t="s">
        <v>958</v>
      </c>
      <c r="M2506" s="894" t="s">
        <v>11868</v>
      </c>
      <c r="N2506" s="894" t="s">
        <v>7237</v>
      </c>
      <c r="O2506" s="894" t="s">
        <v>11952</v>
      </c>
      <c r="P2506" s="894" t="s">
        <v>11953</v>
      </c>
      <c r="Q2506" s="894" t="s">
        <v>11954</v>
      </c>
      <c r="R2506" s="894" t="s">
        <v>1910</v>
      </c>
      <c r="S2506" s="894" t="s">
        <v>779</v>
      </c>
      <c r="T2506" s="894" t="s">
        <v>780</v>
      </c>
      <c r="U2506" s="894" t="s">
        <v>877</v>
      </c>
      <c r="V2506" s="894" t="s">
        <v>951</v>
      </c>
      <c r="W2506" s="894" t="s">
        <v>11866</v>
      </c>
      <c r="X2506" s="894" t="s">
        <v>11872</v>
      </c>
      <c r="AA2506" s="894" t="s">
        <v>11873</v>
      </c>
    </row>
    <row r="2507" spans="1:27">
      <c r="A2507" s="894" t="s">
        <v>11959</v>
      </c>
      <c r="B2507" s="894" t="s">
        <v>11960</v>
      </c>
      <c r="C2507" s="894" t="s">
        <v>11950</v>
      </c>
      <c r="D2507" s="894" t="s">
        <v>11951</v>
      </c>
      <c r="E2507" s="351">
        <v>28455.46</v>
      </c>
      <c r="F2507" s="351">
        <v>17357.55</v>
      </c>
      <c r="G2507" s="351">
        <v>11097.91</v>
      </c>
      <c r="H2507" s="351">
        <v>0</v>
      </c>
      <c r="I2507" s="894" t="s">
        <v>11866</v>
      </c>
      <c r="J2507" s="894" t="s">
        <v>839</v>
      </c>
      <c r="K2507" s="894" t="s">
        <v>11867</v>
      </c>
      <c r="L2507" s="894" t="s">
        <v>958</v>
      </c>
      <c r="M2507" s="894" t="s">
        <v>11868</v>
      </c>
      <c r="N2507" s="894" t="s">
        <v>7237</v>
      </c>
      <c r="O2507" s="894" t="s">
        <v>11952</v>
      </c>
      <c r="P2507" s="894" t="s">
        <v>11953</v>
      </c>
      <c r="Q2507" s="894" t="s">
        <v>11954</v>
      </c>
      <c r="R2507" s="894" t="s">
        <v>1910</v>
      </c>
      <c r="S2507" s="894" t="s">
        <v>779</v>
      </c>
      <c r="T2507" s="894" t="s">
        <v>780</v>
      </c>
      <c r="U2507" s="894" t="s">
        <v>877</v>
      </c>
      <c r="V2507" s="894" t="s">
        <v>951</v>
      </c>
      <c r="W2507" s="894" t="s">
        <v>11866</v>
      </c>
      <c r="X2507" s="894" t="s">
        <v>11872</v>
      </c>
      <c r="AA2507" s="894" t="s">
        <v>11873</v>
      </c>
    </row>
    <row r="2508" spans="1:27">
      <c r="A2508" s="894" t="s">
        <v>11961</v>
      </c>
      <c r="B2508" s="894" t="s">
        <v>11962</v>
      </c>
      <c r="C2508" s="894" t="s">
        <v>11950</v>
      </c>
      <c r="D2508" s="894" t="s">
        <v>11951</v>
      </c>
      <c r="E2508" s="351">
        <v>28455.46</v>
      </c>
      <c r="F2508" s="351">
        <v>17357.55</v>
      </c>
      <c r="G2508" s="351">
        <v>11097.91</v>
      </c>
      <c r="H2508" s="351">
        <v>0</v>
      </c>
      <c r="I2508" s="894" t="s">
        <v>11866</v>
      </c>
      <c r="J2508" s="894" t="s">
        <v>839</v>
      </c>
      <c r="K2508" s="894" t="s">
        <v>11867</v>
      </c>
      <c r="L2508" s="894" t="s">
        <v>958</v>
      </c>
      <c r="M2508" s="894" t="s">
        <v>11868</v>
      </c>
      <c r="N2508" s="894" t="s">
        <v>7237</v>
      </c>
      <c r="O2508" s="894" t="s">
        <v>11952</v>
      </c>
      <c r="P2508" s="894" t="s">
        <v>11953</v>
      </c>
      <c r="Q2508" s="894" t="s">
        <v>11954</v>
      </c>
      <c r="R2508" s="894" t="s">
        <v>1910</v>
      </c>
      <c r="S2508" s="894" t="s">
        <v>779</v>
      </c>
      <c r="T2508" s="894" t="s">
        <v>780</v>
      </c>
      <c r="U2508" s="894" t="s">
        <v>877</v>
      </c>
      <c r="V2508" s="894" t="s">
        <v>951</v>
      </c>
      <c r="W2508" s="894" t="s">
        <v>11866</v>
      </c>
      <c r="X2508" s="894" t="s">
        <v>11872</v>
      </c>
      <c r="AA2508" s="894" t="s">
        <v>11873</v>
      </c>
    </row>
    <row r="2509" spans="1:27">
      <c r="A2509" s="894" t="s">
        <v>11963</v>
      </c>
      <c r="B2509" s="894" t="s">
        <v>11964</v>
      </c>
      <c r="C2509" s="894" t="s">
        <v>11950</v>
      </c>
      <c r="D2509" s="894" t="s">
        <v>11951</v>
      </c>
      <c r="E2509" s="351">
        <v>28455.46</v>
      </c>
      <c r="F2509" s="351">
        <v>17357.55</v>
      </c>
      <c r="G2509" s="351">
        <v>11097.91</v>
      </c>
      <c r="H2509" s="351">
        <v>0</v>
      </c>
      <c r="I2509" s="894" t="s">
        <v>11866</v>
      </c>
      <c r="J2509" s="894" t="s">
        <v>839</v>
      </c>
      <c r="K2509" s="894" t="s">
        <v>11867</v>
      </c>
      <c r="L2509" s="894" t="s">
        <v>958</v>
      </c>
      <c r="M2509" s="894" t="s">
        <v>11868</v>
      </c>
      <c r="N2509" s="894" t="s">
        <v>7237</v>
      </c>
      <c r="O2509" s="894" t="s">
        <v>11952</v>
      </c>
      <c r="P2509" s="894" t="s">
        <v>11953</v>
      </c>
      <c r="Q2509" s="894" t="s">
        <v>11954</v>
      </c>
      <c r="R2509" s="894" t="s">
        <v>1910</v>
      </c>
      <c r="S2509" s="894" t="s">
        <v>779</v>
      </c>
      <c r="T2509" s="894" t="s">
        <v>780</v>
      </c>
      <c r="U2509" s="894" t="s">
        <v>877</v>
      </c>
      <c r="V2509" s="894" t="s">
        <v>951</v>
      </c>
      <c r="W2509" s="894" t="s">
        <v>11866</v>
      </c>
      <c r="X2509" s="894" t="s">
        <v>11872</v>
      </c>
      <c r="AA2509" s="894" t="s">
        <v>11873</v>
      </c>
    </row>
    <row r="2510" spans="1:27">
      <c r="A2510" s="894" t="s">
        <v>11965</v>
      </c>
      <c r="B2510" s="894" t="s">
        <v>11966</v>
      </c>
      <c r="C2510" s="894" t="s">
        <v>11967</v>
      </c>
      <c r="D2510" s="894" t="s">
        <v>11968</v>
      </c>
      <c r="E2510" s="351">
        <v>169677.04</v>
      </c>
      <c r="F2510" s="351">
        <v>103502.97</v>
      </c>
      <c r="G2510" s="351">
        <v>66174.07</v>
      </c>
      <c r="H2510" s="351">
        <v>0</v>
      </c>
      <c r="I2510" s="894" t="s">
        <v>11866</v>
      </c>
      <c r="J2510" s="894" t="s">
        <v>839</v>
      </c>
      <c r="K2510" s="894" t="s">
        <v>11867</v>
      </c>
      <c r="L2510" s="894" t="s">
        <v>958</v>
      </c>
      <c r="M2510" s="894" t="s">
        <v>11868</v>
      </c>
      <c r="N2510" s="894" t="s">
        <v>7237</v>
      </c>
      <c r="O2510" s="894" t="s">
        <v>11969</v>
      </c>
      <c r="P2510" s="894" t="s">
        <v>11970</v>
      </c>
      <c r="Q2510" s="894" t="s">
        <v>11971</v>
      </c>
      <c r="R2510" s="894" t="s">
        <v>1910</v>
      </c>
      <c r="S2510" s="894" t="s">
        <v>779</v>
      </c>
      <c r="T2510" s="894" t="s">
        <v>780</v>
      </c>
      <c r="U2510" s="894" t="s">
        <v>877</v>
      </c>
      <c r="V2510" s="894" t="s">
        <v>951</v>
      </c>
      <c r="W2510" s="894" t="s">
        <v>11866</v>
      </c>
      <c r="X2510" s="894" t="s">
        <v>11872</v>
      </c>
      <c r="AA2510" s="894" t="s">
        <v>11873</v>
      </c>
    </row>
    <row r="2511" spans="1:27">
      <c r="A2511" s="894" t="s">
        <v>11972</v>
      </c>
      <c r="B2511" s="894" t="s">
        <v>11973</v>
      </c>
      <c r="C2511" s="894" t="s">
        <v>11974</v>
      </c>
      <c r="D2511" s="894" t="s">
        <v>11975</v>
      </c>
      <c r="E2511" s="351">
        <v>11206.89</v>
      </c>
      <c r="F2511" s="351">
        <v>6836.27</v>
      </c>
      <c r="G2511" s="351">
        <v>4370.62</v>
      </c>
      <c r="H2511" s="351">
        <v>0</v>
      </c>
      <c r="I2511" s="894" t="s">
        <v>11866</v>
      </c>
      <c r="J2511" s="894" t="s">
        <v>839</v>
      </c>
      <c r="K2511" s="894" t="s">
        <v>11867</v>
      </c>
      <c r="L2511" s="894" t="s">
        <v>958</v>
      </c>
      <c r="M2511" s="894" t="s">
        <v>11868</v>
      </c>
      <c r="N2511" s="894" t="s">
        <v>7237</v>
      </c>
      <c r="O2511" s="894" t="s">
        <v>8971</v>
      </c>
      <c r="P2511" s="894" t="s">
        <v>8972</v>
      </c>
      <c r="Q2511" s="894" t="s">
        <v>8973</v>
      </c>
      <c r="R2511" s="894" t="s">
        <v>1910</v>
      </c>
      <c r="S2511" s="894" t="s">
        <v>779</v>
      </c>
      <c r="T2511" s="894" t="s">
        <v>780</v>
      </c>
      <c r="U2511" s="894" t="s">
        <v>877</v>
      </c>
      <c r="V2511" s="894" t="s">
        <v>951</v>
      </c>
      <c r="W2511" s="894" t="s">
        <v>11866</v>
      </c>
      <c r="X2511" s="894" t="s">
        <v>11872</v>
      </c>
      <c r="AA2511" s="894" t="s">
        <v>11873</v>
      </c>
    </row>
    <row r="2512" spans="1:27">
      <c r="A2512" s="894" t="s">
        <v>11976</v>
      </c>
      <c r="B2512" s="894" t="s">
        <v>11977</v>
      </c>
      <c r="C2512" s="894" t="s">
        <v>11974</v>
      </c>
      <c r="D2512" s="894" t="s">
        <v>11975</v>
      </c>
      <c r="E2512" s="351">
        <v>11206.89</v>
      </c>
      <c r="F2512" s="351">
        <v>6836.27</v>
      </c>
      <c r="G2512" s="351">
        <v>4370.62</v>
      </c>
      <c r="H2512" s="351">
        <v>0</v>
      </c>
      <c r="I2512" s="894" t="s">
        <v>11866</v>
      </c>
      <c r="J2512" s="894" t="s">
        <v>839</v>
      </c>
      <c r="K2512" s="894" t="s">
        <v>11867</v>
      </c>
      <c r="L2512" s="894" t="s">
        <v>958</v>
      </c>
      <c r="M2512" s="894" t="s">
        <v>11868</v>
      </c>
      <c r="N2512" s="894" t="s">
        <v>7237</v>
      </c>
      <c r="O2512" s="894" t="s">
        <v>8971</v>
      </c>
      <c r="P2512" s="894" t="s">
        <v>8972</v>
      </c>
      <c r="Q2512" s="894" t="s">
        <v>8973</v>
      </c>
      <c r="R2512" s="894" t="s">
        <v>1910</v>
      </c>
      <c r="S2512" s="894" t="s">
        <v>779</v>
      </c>
      <c r="T2512" s="894" t="s">
        <v>780</v>
      </c>
      <c r="U2512" s="894" t="s">
        <v>877</v>
      </c>
      <c r="V2512" s="894" t="s">
        <v>951</v>
      </c>
      <c r="W2512" s="894" t="s">
        <v>11866</v>
      </c>
      <c r="X2512" s="894" t="s">
        <v>11872</v>
      </c>
      <c r="AA2512" s="894" t="s">
        <v>11873</v>
      </c>
    </row>
    <row r="2513" spans="1:27">
      <c r="A2513" s="894" t="s">
        <v>11978</v>
      </c>
      <c r="B2513" s="894" t="s">
        <v>11979</v>
      </c>
      <c r="C2513" s="894" t="s">
        <v>11974</v>
      </c>
      <c r="D2513" s="894" t="s">
        <v>11975</v>
      </c>
      <c r="E2513" s="351">
        <v>11206.89</v>
      </c>
      <c r="F2513" s="351">
        <v>6836.27</v>
      </c>
      <c r="G2513" s="351">
        <v>4370.62</v>
      </c>
      <c r="H2513" s="351">
        <v>0</v>
      </c>
      <c r="I2513" s="894" t="s">
        <v>11866</v>
      </c>
      <c r="J2513" s="894" t="s">
        <v>839</v>
      </c>
      <c r="K2513" s="894" t="s">
        <v>11867</v>
      </c>
      <c r="L2513" s="894" t="s">
        <v>958</v>
      </c>
      <c r="M2513" s="894" t="s">
        <v>11868</v>
      </c>
      <c r="N2513" s="894" t="s">
        <v>7237</v>
      </c>
      <c r="O2513" s="894" t="s">
        <v>8971</v>
      </c>
      <c r="P2513" s="894" t="s">
        <v>8972</v>
      </c>
      <c r="Q2513" s="894" t="s">
        <v>8973</v>
      </c>
      <c r="R2513" s="894" t="s">
        <v>1910</v>
      </c>
      <c r="S2513" s="894" t="s">
        <v>779</v>
      </c>
      <c r="T2513" s="894" t="s">
        <v>780</v>
      </c>
      <c r="U2513" s="894" t="s">
        <v>877</v>
      </c>
      <c r="V2513" s="894" t="s">
        <v>951</v>
      </c>
      <c r="W2513" s="894" t="s">
        <v>11866</v>
      </c>
      <c r="X2513" s="894" t="s">
        <v>11872</v>
      </c>
      <c r="AA2513" s="894" t="s">
        <v>11873</v>
      </c>
    </row>
    <row r="2514" spans="1:27">
      <c r="A2514" s="894" t="s">
        <v>11980</v>
      </c>
      <c r="B2514" s="894" t="s">
        <v>11981</v>
      </c>
      <c r="C2514" s="894" t="s">
        <v>11974</v>
      </c>
      <c r="D2514" s="894" t="s">
        <v>11975</v>
      </c>
      <c r="E2514" s="351">
        <v>11206.89</v>
      </c>
      <c r="F2514" s="351">
        <v>6836.27</v>
      </c>
      <c r="G2514" s="351">
        <v>4370.62</v>
      </c>
      <c r="H2514" s="351">
        <v>0</v>
      </c>
      <c r="I2514" s="894" t="s">
        <v>11866</v>
      </c>
      <c r="J2514" s="894" t="s">
        <v>839</v>
      </c>
      <c r="K2514" s="894" t="s">
        <v>11867</v>
      </c>
      <c r="L2514" s="894" t="s">
        <v>958</v>
      </c>
      <c r="M2514" s="894" t="s">
        <v>11868</v>
      </c>
      <c r="N2514" s="894" t="s">
        <v>7237</v>
      </c>
      <c r="O2514" s="894" t="s">
        <v>8971</v>
      </c>
      <c r="P2514" s="894" t="s">
        <v>8972</v>
      </c>
      <c r="Q2514" s="894" t="s">
        <v>8973</v>
      </c>
      <c r="R2514" s="894" t="s">
        <v>1910</v>
      </c>
      <c r="S2514" s="894" t="s">
        <v>779</v>
      </c>
      <c r="T2514" s="894" t="s">
        <v>780</v>
      </c>
      <c r="U2514" s="894" t="s">
        <v>877</v>
      </c>
      <c r="V2514" s="894" t="s">
        <v>951</v>
      </c>
      <c r="W2514" s="894" t="s">
        <v>11866</v>
      </c>
      <c r="X2514" s="894" t="s">
        <v>11872</v>
      </c>
      <c r="AA2514" s="894" t="s">
        <v>11873</v>
      </c>
    </row>
    <row r="2515" spans="1:27">
      <c r="A2515" s="894" t="s">
        <v>11982</v>
      </c>
      <c r="B2515" s="894" t="s">
        <v>11983</v>
      </c>
      <c r="C2515" s="894" t="s">
        <v>11974</v>
      </c>
      <c r="D2515" s="894" t="s">
        <v>11975</v>
      </c>
      <c r="E2515" s="351">
        <v>11206.89</v>
      </c>
      <c r="F2515" s="351">
        <v>6836.27</v>
      </c>
      <c r="G2515" s="351">
        <v>4370.62</v>
      </c>
      <c r="H2515" s="351">
        <v>0</v>
      </c>
      <c r="I2515" s="894" t="s">
        <v>11866</v>
      </c>
      <c r="J2515" s="894" t="s">
        <v>839</v>
      </c>
      <c r="K2515" s="894" t="s">
        <v>11867</v>
      </c>
      <c r="L2515" s="894" t="s">
        <v>958</v>
      </c>
      <c r="M2515" s="894" t="s">
        <v>11868</v>
      </c>
      <c r="N2515" s="894" t="s">
        <v>7237</v>
      </c>
      <c r="O2515" s="894" t="s">
        <v>8971</v>
      </c>
      <c r="P2515" s="894" t="s">
        <v>8972</v>
      </c>
      <c r="Q2515" s="894" t="s">
        <v>8973</v>
      </c>
      <c r="R2515" s="894" t="s">
        <v>1910</v>
      </c>
      <c r="S2515" s="894" t="s">
        <v>779</v>
      </c>
      <c r="T2515" s="894" t="s">
        <v>780</v>
      </c>
      <c r="U2515" s="894" t="s">
        <v>877</v>
      </c>
      <c r="V2515" s="894" t="s">
        <v>951</v>
      </c>
      <c r="W2515" s="894" t="s">
        <v>11866</v>
      </c>
      <c r="X2515" s="894" t="s">
        <v>11872</v>
      </c>
      <c r="AA2515" s="894" t="s">
        <v>11873</v>
      </c>
    </row>
    <row r="2516" spans="1:27">
      <c r="A2516" s="894" t="s">
        <v>11984</v>
      </c>
      <c r="B2516" s="894" t="s">
        <v>11985</v>
      </c>
      <c r="C2516" s="894" t="s">
        <v>11974</v>
      </c>
      <c r="D2516" s="894" t="s">
        <v>11975</v>
      </c>
      <c r="E2516" s="351">
        <v>11206.89</v>
      </c>
      <c r="F2516" s="351">
        <v>6836.27</v>
      </c>
      <c r="G2516" s="351">
        <v>4370.62</v>
      </c>
      <c r="H2516" s="351">
        <v>0</v>
      </c>
      <c r="I2516" s="894" t="s">
        <v>11866</v>
      </c>
      <c r="J2516" s="894" t="s">
        <v>839</v>
      </c>
      <c r="K2516" s="894" t="s">
        <v>11867</v>
      </c>
      <c r="L2516" s="894" t="s">
        <v>958</v>
      </c>
      <c r="M2516" s="894" t="s">
        <v>11868</v>
      </c>
      <c r="N2516" s="894" t="s">
        <v>7237</v>
      </c>
      <c r="O2516" s="894" t="s">
        <v>8971</v>
      </c>
      <c r="P2516" s="894" t="s">
        <v>8972</v>
      </c>
      <c r="Q2516" s="894" t="s">
        <v>8973</v>
      </c>
      <c r="R2516" s="894" t="s">
        <v>1910</v>
      </c>
      <c r="S2516" s="894" t="s">
        <v>779</v>
      </c>
      <c r="T2516" s="894" t="s">
        <v>780</v>
      </c>
      <c r="U2516" s="894" t="s">
        <v>877</v>
      </c>
      <c r="V2516" s="894" t="s">
        <v>951</v>
      </c>
      <c r="W2516" s="894" t="s">
        <v>11866</v>
      </c>
      <c r="X2516" s="894" t="s">
        <v>11872</v>
      </c>
      <c r="AA2516" s="894" t="s">
        <v>11873</v>
      </c>
    </row>
    <row r="2517" spans="1:27">
      <c r="A2517" s="894" t="s">
        <v>11986</v>
      </c>
      <c r="B2517" s="894" t="s">
        <v>11987</v>
      </c>
      <c r="C2517" s="894" t="s">
        <v>11974</v>
      </c>
      <c r="D2517" s="894" t="s">
        <v>11975</v>
      </c>
      <c r="E2517" s="351">
        <v>11206.89</v>
      </c>
      <c r="F2517" s="351">
        <v>6836.27</v>
      </c>
      <c r="G2517" s="351">
        <v>4370.62</v>
      </c>
      <c r="H2517" s="351">
        <v>0</v>
      </c>
      <c r="I2517" s="894" t="s">
        <v>11866</v>
      </c>
      <c r="J2517" s="894" t="s">
        <v>839</v>
      </c>
      <c r="K2517" s="894" t="s">
        <v>11867</v>
      </c>
      <c r="L2517" s="894" t="s">
        <v>958</v>
      </c>
      <c r="M2517" s="894" t="s">
        <v>11868</v>
      </c>
      <c r="N2517" s="894" t="s">
        <v>7237</v>
      </c>
      <c r="O2517" s="894" t="s">
        <v>8971</v>
      </c>
      <c r="P2517" s="894" t="s">
        <v>8972</v>
      </c>
      <c r="Q2517" s="894" t="s">
        <v>8973</v>
      </c>
      <c r="R2517" s="894" t="s">
        <v>1910</v>
      </c>
      <c r="S2517" s="894" t="s">
        <v>779</v>
      </c>
      <c r="T2517" s="894" t="s">
        <v>780</v>
      </c>
      <c r="U2517" s="894" t="s">
        <v>877</v>
      </c>
      <c r="V2517" s="894" t="s">
        <v>951</v>
      </c>
      <c r="W2517" s="894" t="s">
        <v>11866</v>
      </c>
      <c r="X2517" s="894" t="s">
        <v>11872</v>
      </c>
      <c r="AA2517" s="894" t="s">
        <v>11873</v>
      </c>
    </row>
    <row r="2518" spans="1:27">
      <c r="A2518" s="894" t="s">
        <v>11988</v>
      </c>
      <c r="B2518" s="894" t="s">
        <v>11989</v>
      </c>
      <c r="C2518" s="894" t="s">
        <v>11974</v>
      </c>
      <c r="D2518" s="894" t="s">
        <v>11975</v>
      </c>
      <c r="E2518" s="351">
        <v>11206.89</v>
      </c>
      <c r="F2518" s="351">
        <v>6836.27</v>
      </c>
      <c r="G2518" s="351">
        <v>4370.62</v>
      </c>
      <c r="H2518" s="351">
        <v>0</v>
      </c>
      <c r="I2518" s="894" t="s">
        <v>11866</v>
      </c>
      <c r="J2518" s="894" t="s">
        <v>839</v>
      </c>
      <c r="K2518" s="894" t="s">
        <v>11867</v>
      </c>
      <c r="L2518" s="894" t="s">
        <v>958</v>
      </c>
      <c r="M2518" s="894" t="s">
        <v>11868</v>
      </c>
      <c r="N2518" s="894" t="s">
        <v>7237</v>
      </c>
      <c r="O2518" s="894" t="s">
        <v>8971</v>
      </c>
      <c r="P2518" s="894" t="s">
        <v>8972</v>
      </c>
      <c r="Q2518" s="894" t="s">
        <v>8973</v>
      </c>
      <c r="R2518" s="894" t="s">
        <v>1910</v>
      </c>
      <c r="S2518" s="894" t="s">
        <v>779</v>
      </c>
      <c r="T2518" s="894" t="s">
        <v>780</v>
      </c>
      <c r="U2518" s="894" t="s">
        <v>877</v>
      </c>
      <c r="V2518" s="894" t="s">
        <v>951</v>
      </c>
      <c r="W2518" s="894" t="s">
        <v>11866</v>
      </c>
      <c r="X2518" s="894" t="s">
        <v>11872</v>
      </c>
      <c r="AA2518" s="894" t="s">
        <v>11873</v>
      </c>
    </row>
    <row r="2519" spans="1:27">
      <c r="A2519" s="894" t="s">
        <v>11990</v>
      </c>
      <c r="B2519" s="894" t="s">
        <v>11991</v>
      </c>
      <c r="C2519" s="894" t="s">
        <v>11974</v>
      </c>
      <c r="D2519" s="894" t="s">
        <v>11975</v>
      </c>
      <c r="E2519" s="351">
        <v>11206.89</v>
      </c>
      <c r="F2519" s="351">
        <v>6836.27</v>
      </c>
      <c r="G2519" s="351">
        <v>4370.62</v>
      </c>
      <c r="H2519" s="351">
        <v>0</v>
      </c>
      <c r="I2519" s="894" t="s">
        <v>11866</v>
      </c>
      <c r="J2519" s="894" t="s">
        <v>839</v>
      </c>
      <c r="K2519" s="894" t="s">
        <v>11867</v>
      </c>
      <c r="L2519" s="894" t="s">
        <v>958</v>
      </c>
      <c r="M2519" s="894" t="s">
        <v>11868</v>
      </c>
      <c r="N2519" s="894" t="s">
        <v>7237</v>
      </c>
      <c r="O2519" s="894" t="s">
        <v>8971</v>
      </c>
      <c r="P2519" s="894" t="s">
        <v>8972</v>
      </c>
      <c r="Q2519" s="894" t="s">
        <v>8973</v>
      </c>
      <c r="R2519" s="894" t="s">
        <v>1910</v>
      </c>
      <c r="S2519" s="894" t="s">
        <v>779</v>
      </c>
      <c r="T2519" s="894" t="s">
        <v>780</v>
      </c>
      <c r="U2519" s="894" t="s">
        <v>877</v>
      </c>
      <c r="V2519" s="894" t="s">
        <v>951</v>
      </c>
      <c r="W2519" s="894" t="s">
        <v>11866</v>
      </c>
      <c r="X2519" s="894" t="s">
        <v>11872</v>
      </c>
      <c r="AA2519" s="894" t="s">
        <v>11873</v>
      </c>
    </row>
    <row r="2520" spans="1:27">
      <c r="A2520" s="894" t="s">
        <v>11992</v>
      </c>
      <c r="B2520" s="894" t="s">
        <v>11993</v>
      </c>
      <c r="C2520" s="894" t="s">
        <v>11974</v>
      </c>
      <c r="D2520" s="894" t="s">
        <v>11975</v>
      </c>
      <c r="E2520" s="351">
        <v>11206.89</v>
      </c>
      <c r="F2520" s="351">
        <v>6836.27</v>
      </c>
      <c r="G2520" s="351">
        <v>4370.62</v>
      </c>
      <c r="H2520" s="351">
        <v>0</v>
      </c>
      <c r="I2520" s="894" t="s">
        <v>11866</v>
      </c>
      <c r="J2520" s="894" t="s">
        <v>839</v>
      </c>
      <c r="K2520" s="894" t="s">
        <v>11867</v>
      </c>
      <c r="L2520" s="894" t="s">
        <v>958</v>
      </c>
      <c r="M2520" s="894" t="s">
        <v>11868</v>
      </c>
      <c r="N2520" s="894" t="s">
        <v>7237</v>
      </c>
      <c r="O2520" s="894" t="s">
        <v>8971</v>
      </c>
      <c r="P2520" s="894" t="s">
        <v>8972</v>
      </c>
      <c r="Q2520" s="894" t="s">
        <v>8973</v>
      </c>
      <c r="R2520" s="894" t="s">
        <v>1910</v>
      </c>
      <c r="S2520" s="894" t="s">
        <v>779</v>
      </c>
      <c r="T2520" s="894" t="s">
        <v>780</v>
      </c>
      <c r="U2520" s="894" t="s">
        <v>877</v>
      </c>
      <c r="V2520" s="894" t="s">
        <v>951</v>
      </c>
      <c r="W2520" s="894" t="s">
        <v>11866</v>
      </c>
      <c r="X2520" s="894" t="s">
        <v>11872</v>
      </c>
      <c r="AA2520" s="894" t="s">
        <v>11873</v>
      </c>
    </row>
    <row r="2521" spans="1:27">
      <c r="A2521" s="894" t="s">
        <v>11994</v>
      </c>
      <c r="B2521" s="894" t="s">
        <v>11995</v>
      </c>
      <c r="C2521" s="894" t="s">
        <v>11974</v>
      </c>
      <c r="D2521" s="894" t="s">
        <v>11975</v>
      </c>
      <c r="E2521" s="351">
        <v>11206.89</v>
      </c>
      <c r="F2521" s="351">
        <v>6836.27</v>
      </c>
      <c r="G2521" s="351">
        <v>4370.62</v>
      </c>
      <c r="H2521" s="351">
        <v>0</v>
      </c>
      <c r="I2521" s="894" t="s">
        <v>11866</v>
      </c>
      <c r="J2521" s="894" t="s">
        <v>839</v>
      </c>
      <c r="K2521" s="894" t="s">
        <v>11867</v>
      </c>
      <c r="L2521" s="894" t="s">
        <v>958</v>
      </c>
      <c r="M2521" s="894" t="s">
        <v>11868</v>
      </c>
      <c r="N2521" s="894" t="s">
        <v>7237</v>
      </c>
      <c r="O2521" s="894" t="s">
        <v>8971</v>
      </c>
      <c r="P2521" s="894" t="s">
        <v>8972</v>
      </c>
      <c r="Q2521" s="894" t="s">
        <v>8973</v>
      </c>
      <c r="R2521" s="894" t="s">
        <v>1910</v>
      </c>
      <c r="S2521" s="894" t="s">
        <v>779</v>
      </c>
      <c r="T2521" s="894" t="s">
        <v>780</v>
      </c>
      <c r="U2521" s="894" t="s">
        <v>877</v>
      </c>
      <c r="V2521" s="894" t="s">
        <v>951</v>
      </c>
      <c r="W2521" s="894" t="s">
        <v>11866</v>
      </c>
      <c r="X2521" s="894" t="s">
        <v>11872</v>
      </c>
      <c r="AA2521" s="894" t="s">
        <v>11873</v>
      </c>
    </row>
    <row r="2522" spans="1:27">
      <c r="A2522" s="894" t="s">
        <v>11996</v>
      </c>
      <c r="B2522" s="894" t="s">
        <v>11997</v>
      </c>
      <c r="C2522" s="894" t="s">
        <v>11974</v>
      </c>
      <c r="D2522" s="894" t="s">
        <v>11975</v>
      </c>
      <c r="E2522" s="351">
        <v>11206.89</v>
      </c>
      <c r="F2522" s="351">
        <v>6836.27</v>
      </c>
      <c r="G2522" s="351">
        <v>4370.62</v>
      </c>
      <c r="H2522" s="351">
        <v>0</v>
      </c>
      <c r="I2522" s="894" t="s">
        <v>11866</v>
      </c>
      <c r="J2522" s="894" t="s">
        <v>839</v>
      </c>
      <c r="K2522" s="894" t="s">
        <v>11867</v>
      </c>
      <c r="L2522" s="894" t="s">
        <v>958</v>
      </c>
      <c r="M2522" s="894" t="s">
        <v>11868</v>
      </c>
      <c r="N2522" s="894" t="s">
        <v>7237</v>
      </c>
      <c r="O2522" s="894" t="s">
        <v>8971</v>
      </c>
      <c r="P2522" s="894" t="s">
        <v>8972</v>
      </c>
      <c r="Q2522" s="894" t="s">
        <v>8973</v>
      </c>
      <c r="R2522" s="894" t="s">
        <v>1910</v>
      </c>
      <c r="S2522" s="894" t="s">
        <v>779</v>
      </c>
      <c r="T2522" s="894" t="s">
        <v>780</v>
      </c>
      <c r="U2522" s="894" t="s">
        <v>877</v>
      </c>
      <c r="V2522" s="894" t="s">
        <v>951</v>
      </c>
      <c r="W2522" s="894" t="s">
        <v>11866</v>
      </c>
      <c r="X2522" s="894" t="s">
        <v>11872</v>
      </c>
      <c r="AA2522" s="894" t="s">
        <v>11873</v>
      </c>
    </row>
    <row r="2523" spans="1:27">
      <c r="A2523" s="894" t="s">
        <v>11998</v>
      </c>
      <c r="B2523" s="894" t="s">
        <v>11999</v>
      </c>
      <c r="C2523" s="894" t="s">
        <v>11974</v>
      </c>
      <c r="D2523" s="894" t="s">
        <v>11975</v>
      </c>
      <c r="E2523" s="351">
        <v>11206.89</v>
      </c>
      <c r="F2523" s="351">
        <v>6836.27</v>
      </c>
      <c r="G2523" s="351">
        <v>4370.62</v>
      </c>
      <c r="H2523" s="351">
        <v>0</v>
      </c>
      <c r="I2523" s="894" t="s">
        <v>11866</v>
      </c>
      <c r="J2523" s="894" t="s">
        <v>839</v>
      </c>
      <c r="K2523" s="894" t="s">
        <v>11867</v>
      </c>
      <c r="L2523" s="894" t="s">
        <v>958</v>
      </c>
      <c r="M2523" s="894" t="s">
        <v>11868</v>
      </c>
      <c r="N2523" s="894" t="s">
        <v>7237</v>
      </c>
      <c r="O2523" s="894" t="s">
        <v>8971</v>
      </c>
      <c r="P2523" s="894" t="s">
        <v>8972</v>
      </c>
      <c r="Q2523" s="894" t="s">
        <v>8973</v>
      </c>
      <c r="R2523" s="894" t="s">
        <v>1910</v>
      </c>
      <c r="S2523" s="894" t="s">
        <v>779</v>
      </c>
      <c r="T2523" s="894" t="s">
        <v>780</v>
      </c>
      <c r="U2523" s="894" t="s">
        <v>877</v>
      </c>
      <c r="V2523" s="894" t="s">
        <v>951</v>
      </c>
      <c r="W2523" s="894" t="s">
        <v>11866</v>
      </c>
      <c r="X2523" s="894" t="s">
        <v>11872</v>
      </c>
      <c r="AA2523" s="894" t="s">
        <v>11873</v>
      </c>
    </row>
    <row r="2524" spans="1:27">
      <c r="A2524" s="894" t="s">
        <v>12000</v>
      </c>
      <c r="B2524" s="894" t="s">
        <v>12001</v>
      </c>
      <c r="C2524" s="894" t="s">
        <v>11974</v>
      </c>
      <c r="D2524" s="894" t="s">
        <v>11975</v>
      </c>
      <c r="E2524" s="351">
        <v>11206.89</v>
      </c>
      <c r="F2524" s="351">
        <v>6836.27</v>
      </c>
      <c r="G2524" s="351">
        <v>4370.62</v>
      </c>
      <c r="H2524" s="351">
        <v>0</v>
      </c>
      <c r="I2524" s="894" t="s">
        <v>11866</v>
      </c>
      <c r="J2524" s="894" t="s">
        <v>839</v>
      </c>
      <c r="K2524" s="894" t="s">
        <v>11867</v>
      </c>
      <c r="L2524" s="894" t="s">
        <v>958</v>
      </c>
      <c r="M2524" s="894" t="s">
        <v>11868</v>
      </c>
      <c r="N2524" s="894" t="s">
        <v>7237</v>
      </c>
      <c r="O2524" s="894" t="s">
        <v>8971</v>
      </c>
      <c r="P2524" s="894" t="s">
        <v>8972</v>
      </c>
      <c r="Q2524" s="894" t="s">
        <v>8973</v>
      </c>
      <c r="R2524" s="894" t="s">
        <v>1910</v>
      </c>
      <c r="S2524" s="894" t="s">
        <v>779</v>
      </c>
      <c r="T2524" s="894" t="s">
        <v>780</v>
      </c>
      <c r="U2524" s="894" t="s">
        <v>877</v>
      </c>
      <c r="V2524" s="894" t="s">
        <v>951</v>
      </c>
      <c r="W2524" s="894" t="s">
        <v>11866</v>
      </c>
      <c r="X2524" s="894" t="s">
        <v>11872</v>
      </c>
      <c r="AA2524" s="894" t="s">
        <v>11873</v>
      </c>
    </row>
    <row r="2525" spans="1:27">
      <c r="A2525" s="894" t="s">
        <v>12002</v>
      </c>
      <c r="B2525" s="894" t="s">
        <v>12003</v>
      </c>
      <c r="C2525" s="894" t="s">
        <v>11974</v>
      </c>
      <c r="D2525" s="894" t="s">
        <v>11975</v>
      </c>
      <c r="E2525" s="351">
        <v>11206.89</v>
      </c>
      <c r="F2525" s="351">
        <v>6836.27</v>
      </c>
      <c r="G2525" s="351">
        <v>4370.62</v>
      </c>
      <c r="H2525" s="351">
        <v>0</v>
      </c>
      <c r="I2525" s="894" t="s">
        <v>11866</v>
      </c>
      <c r="J2525" s="894" t="s">
        <v>839</v>
      </c>
      <c r="K2525" s="894" t="s">
        <v>11867</v>
      </c>
      <c r="L2525" s="894" t="s">
        <v>958</v>
      </c>
      <c r="M2525" s="894" t="s">
        <v>11868</v>
      </c>
      <c r="N2525" s="894" t="s">
        <v>7237</v>
      </c>
      <c r="O2525" s="894" t="s">
        <v>8971</v>
      </c>
      <c r="P2525" s="894" t="s">
        <v>8972</v>
      </c>
      <c r="Q2525" s="894" t="s">
        <v>8973</v>
      </c>
      <c r="R2525" s="894" t="s">
        <v>1910</v>
      </c>
      <c r="S2525" s="894" t="s">
        <v>779</v>
      </c>
      <c r="T2525" s="894" t="s">
        <v>780</v>
      </c>
      <c r="U2525" s="894" t="s">
        <v>877</v>
      </c>
      <c r="V2525" s="894" t="s">
        <v>951</v>
      </c>
      <c r="W2525" s="894" t="s">
        <v>11866</v>
      </c>
      <c r="X2525" s="894" t="s">
        <v>11872</v>
      </c>
      <c r="AA2525" s="894" t="s">
        <v>11873</v>
      </c>
    </row>
    <row r="2526" spans="1:27">
      <c r="A2526" s="894" t="s">
        <v>12004</v>
      </c>
      <c r="B2526" s="894" t="s">
        <v>12005</v>
      </c>
      <c r="C2526" s="894" t="s">
        <v>11974</v>
      </c>
      <c r="D2526" s="894" t="s">
        <v>11975</v>
      </c>
      <c r="E2526" s="351">
        <v>11206.89</v>
      </c>
      <c r="F2526" s="351">
        <v>6836.27</v>
      </c>
      <c r="G2526" s="351">
        <v>4370.62</v>
      </c>
      <c r="H2526" s="351">
        <v>0</v>
      </c>
      <c r="I2526" s="894" t="s">
        <v>11866</v>
      </c>
      <c r="J2526" s="894" t="s">
        <v>839</v>
      </c>
      <c r="K2526" s="894" t="s">
        <v>11867</v>
      </c>
      <c r="L2526" s="894" t="s">
        <v>958</v>
      </c>
      <c r="M2526" s="894" t="s">
        <v>11868</v>
      </c>
      <c r="N2526" s="894" t="s">
        <v>7237</v>
      </c>
      <c r="O2526" s="894" t="s">
        <v>8971</v>
      </c>
      <c r="P2526" s="894" t="s">
        <v>8972</v>
      </c>
      <c r="Q2526" s="894" t="s">
        <v>8973</v>
      </c>
      <c r="R2526" s="894" t="s">
        <v>1910</v>
      </c>
      <c r="S2526" s="894" t="s">
        <v>779</v>
      </c>
      <c r="T2526" s="894" t="s">
        <v>780</v>
      </c>
      <c r="U2526" s="894" t="s">
        <v>877</v>
      </c>
      <c r="V2526" s="894" t="s">
        <v>951</v>
      </c>
      <c r="W2526" s="894" t="s">
        <v>11866</v>
      </c>
      <c r="X2526" s="894" t="s">
        <v>11872</v>
      </c>
      <c r="AA2526" s="894" t="s">
        <v>11873</v>
      </c>
    </row>
    <row r="2527" spans="1:27">
      <c r="A2527" s="894" t="s">
        <v>12006</v>
      </c>
      <c r="B2527" s="894" t="s">
        <v>12007</v>
      </c>
      <c r="C2527" s="894" t="s">
        <v>12008</v>
      </c>
      <c r="D2527" s="894" t="s">
        <v>11975</v>
      </c>
      <c r="E2527" s="351">
        <v>68965.52</v>
      </c>
      <c r="F2527" s="351">
        <v>42069.26</v>
      </c>
      <c r="G2527" s="351">
        <v>26896.26</v>
      </c>
      <c r="H2527" s="351">
        <v>0</v>
      </c>
      <c r="I2527" s="894" t="s">
        <v>11866</v>
      </c>
      <c r="J2527" s="894" t="s">
        <v>839</v>
      </c>
      <c r="K2527" s="894" t="s">
        <v>11867</v>
      </c>
      <c r="L2527" s="894" t="s">
        <v>958</v>
      </c>
      <c r="M2527" s="894" t="s">
        <v>11868</v>
      </c>
      <c r="N2527" s="894" t="s">
        <v>7237</v>
      </c>
      <c r="O2527" s="894" t="s">
        <v>9354</v>
      </c>
      <c r="P2527" s="894" t="s">
        <v>12009</v>
      </c>
      <c r="Q2527" s="894" t="s">
        <v>12010</v>
      </c>
      <c r="R2527" s="894" t="s">
        <v>1910</v>
      </c>
      <c r="S2527" s="894" t="s">
        <v>779</v>
      </c>
      <c r="T2527" s="894" t="s">
        <v>780</v>
      </c>
      <c r="U2527" s="894" t="s">
        <v>877</v>
      </c>
      <c r="V2527" s="894" t="s">
        <v>951</v>
      </c>
      <c r="W2527" s="894" t="s">
        <v>11866</v>
      </c>
      <c r="X2527" s="894" t="s">
        <v>11872</v>
      </c>
      <c r="AA2527" s="894" t="s">
        <v>11873</v>
      </c>
    </row>
    <row r="2528" spans="1:27">
      <c r="A2528" s="894" t="s">
        <v>12011</v>
      </c>
      <c r="B2528" s="894" t="s">
        <v>12012</v>
      </c>
      <c r="C2528" s="894" t="s">
        <v>12013</v>
      </c>
      <c r="D2528" s="894" t="s">
        <v>11975</v>
      </c>
      <c r="E2528" s="351">
        <v>17241.38</v>
      </c>
      <c r="F2528" s="351">
        <v>10517.01</v>
      </c>
      <c r="G2528" s="351">
        <v>6724.37</v>
      </c>
      <c r="H2528" s="351">
        <v>0</v>
      </c>
      <c r="I2528" s="894" t="s">
        <v>11866</v>
      </c>
      <c r="J2528" s="894" t="s">
        <v>839</v>
      </c>
      <c r="K2528" s="894" t="s">
        <v>11867</v>
      </c>
      <c r="L2528" s="894" t="s">
        <v>958</v>
      </c>
      <c r="M2528" s="894" t="s">
        <v>11868</v>
      </c>
      <c r="N2528" s="894" t="s">
        <v>7237</v>
      </c>
      <c r="O2528" s="894" t="s">
        <v>9352</v>
      </c>
      <c r="P2528" s="894" t="s">
        <v>9353</v>
      </c>
      <c r="Q2528" s="894" t="s">
        <v>9354</v>
      </c>
      <c r="R2528" s="894" t="s">
        <v>1910</v>
      </c>
      <c r="S2528" s="894" t="s">
        <v>779</v>
      </c>
      <c r="T2528" s="894" t="s">
        <v>780</v>
      </c>
      <c r="U2528" s="894" t="s">
        <v>877</v>
      </c>
      <c r="V2528" s="894" t="s">
        <v>951</v>
      </c>
      <c r="W2528" s="894" t="s">
        <v>11866</v>
      </c>
      <c r="X2528" s="894" t="s">
        <v>11872</v>
      </c>
      <c r="AA2528" s="894" t="s">
        <v>11873</v>
      </c>
    </row>
    <row r="2529" spans="1:27">
      <c r="A2529" s="894" t="s">
        <v>12014</v>
      </c>
      <c r="B2529" s="894" t="s">
        <v>12015</v>
      </c>
      <c r="C2529" s="894" t="s">
        <v>12016</v>
      </c>
      <c r="D2529" s="894" t="s">
        <v>11975</v>
      </c>
      <c r="E2529" s="351">
        <v>3017.24</v>
      </c>
      <c r="F2529" s="351">
        <v>1840.37</v>
      </c>
      <c r="G2529" s="351">
        <v>1176.87</v>
      </c>
      <c r="H2529" s="351">
        <v>0</v>
      </c>
      <c r="I2529" s="894" t="s">
        <v>11866</v>
      </c>
      <c r="J2529" s="894" t="s">
        <v>839</v>
      </c>
      <c r="K2529" s="894" t="s">
        <v>11867</v>
      </c>
      <c r="L2529" s="894" t="s">
        <v>958</v>
      </c>
      <c r="M2529" s="894" t="s">
        <v>11868</v>
      </c>
      <c r="N2529" s="894" t="s">
        <v>7237</v>
      </c>
      <c r="O2529" s="894" t="s">
        <v>9105</v>
      </c>
      <c r="P2529" s="894" t="s">
        <v>9106</v>
      </c>
      <c r="Q2529" s="894" t="s">
        <v>8765</v>
      </c>
      <c r="R2529" s="894" t="s">
        <v>1910</v>
      </c>
      <c r="S2529" s="894" t="s">
        <v>779</v>
      </c>
      <c r="T2529" s="894" t="s">
        <v>780</v>
      </c>
      <c r="U2529" s="894" t="s">
        <v>877</v>
      </c>
      <c r="V2529" s="894" t="s">
        <v>951</v>
      </c>
      <c r="W2529" s="894" t="s">
        <v>11866</v>
      </c>
      <c r="X2529" s="894" t="s">
        <v>11872</v>
      </c>
      <c r="AA2529" s="894" t="s">
        <v>11873</v>
      </c>
    </row>
    <row r="2530" spans="1:27">
      <c r="A2530" s="894" t="s">
        <v>12017</v>
      </c>
      <c r="B2530" s="894" t="s">
        <v>12018</v>
      </c>
      <c r="C2530" s="894" t="s">
        <v>12016</v>
      </c>
      <c r="D2530" s="894" t="s">
        <v>11975</v>
      </c>
      <c r="E2530" s="351">
        <v>3017.24</v>
      </c>
      <c r="F2530" s="351">
        <v>1840.37</v>
      </c>
      <c r="G2530" s="351">
        <v>1176.87</v>
      </c>
      <c r="H2530" s="351">
        <v>0</v>
      </c>
      <c r="I2530" s="894" t="s">
        <v>11866</v>
      </c>
      <c r="J2530" s="894" t="s">
        <v>839</v>
      </c>
      <c r="K2530" s="894" t="s">
        <v>11867</v>
      </c>
      <c r="L2530" s="894" t="s">
        <v>958</v>
      </c>
      <c r="M2530" s="894" t="s">
        <v>11868</v>
      </c>
      <c r="N2530" s="894" t="s">
        <v>7237</v>
      </c>
      <c r="O2530" s="894" t="s">
        <v>9105</v>
      </c>
      <c r="P2530" s="894" t="s">
        <v>9106</v>
      </c>
      <c r="Q2530" s="894" t="s">
        <v>8765</v>
      </c>
      <c r="R2530" s="894" t="s">
        <v>1910</v>
      </c>
      <c r="S2530" s="894" t="s">
        <v>779</v>
      </c>
      <c r="T2530" s="894" t="s">
        <v>780</v>
      </c>
      <c r="U2530" s="894" t="s">
        <v>877</v>
      </c>
      <c r="V2530" s="894" t="s">
        <v>951</v>
      </c>
      <c r="W2530" s="894" t="s">
        <v>11866</v>
      </c>
      <c r="X2530" s="894" t="s">
        <v>11872</v>
      </c>
      <c r="AA2530" s="894" t="s">
        <v>11873</v>
      </c>
    </row>
    <row r="2531" spans="1:27">
      <c r="A2531" s="894" t="s">
        <v>12019</v>
      </c>
      <c r="B2531" s="894" t="s">
        <v>12020</v>
      </c>
      <c r="C2531" s="894" t="s">
        <v>12016</v>
      </c>
      <c r="D2531" s="894" t="s">
        <v>11975</v>
      </c>
      <c r="E2531" s="351">
        <v>3017.24</v>
      </c>
      <c r="F2531" s="351">
        <v>1840.37</v>
      </c>
      <c r="G2531" s="351">
        <v>1176.87</v>
      </c>
      <c r="H2531" s="351">
        <v>0</v>
      </c>
      <c r="I2531" s="894" t="s">
        <v>11866</v>
      </c>
      <c r="J2531" s="894" t="s">
        <v>839</v>
      </c>
      <c r="K2531" s="894" t="s">
        <v>11867</v>
      </c>
      <c r="L2531" s="894" t="s">
        <v>958</v>
      </c>
      <c r="M2531" s="894" t="s">
        <v>11868</v>
      </c>
      <c r="N2531" s="894" t="s">
        <v>7237</v>
      </c>
      <c r="O2531" s="894" t="s">
        <v>9105</v>
      </c>
      <c r="P2531" s="894" t="s">
        <v>9106</v>
      </c>
      <c r="Q2531" s="894" t="s">
        <v>8765</v>
      </c>
      <c r="R2531" s="894" t="s">
        <v>1910</v>
      </c>
      <c r="S2531" s="894" t="s">
        <v>779</v>
      </c>
      <c r="T2531" s="894" t="s">
        <v>780</v>
      </c>
      <c r="U2531" s="894" t="s">
        <v>877</v>
      </c>
      <c r="V2531" s="894" t="s">
        <v>951</v>
      </c>
      <c r="W2531" s="894" t="s">
        <v>11866</v>
      </c>
      <c r="X2531" s="894" t="s">
        <v>11872</v>
      </c>
      <c r="AA2531" s="894" t="s">
        <v>11873</v>
      </c>
    </row>
    <row r="2532" spans="1:27">
      <c r="A2532" s="894" t="s">
        <v>12021</v>
      </c>
      <c r="B2532" s="894" t="s">
        <v>12022</v>
      </c>
      <c r="C2532" s="894" t="s">
        <v>12016</v>
      </c>
      <c r="D2532" s="894" t="s">
        <v>11975</v>
      </c>
      <c r="E2532" s="351">
        <v>3017.24</v>
      </c>
      <c r="F2532" s="351">
        <v>1840.37</v>
      </c>
      <c r="G2532" s="351">
        <v>1176.87</v>
      </c>
      <c r="H2532" s="351">
        <v>0</v>
      </c>
      <c r="I2532" s="894" t="s">
        <v>11866</v>
      </c>
      <c r="J2532" s="894" t="s">
        <v>839</v>
      </c>
      <c r="K2532" s="894" t="s">
        <v>11867</v>
      </c>
      <c r="L2532" s="894" t="s">
        <v>958</v>
      </c>
      <c r="M2532" s="894" t="s">
        <v>11868</v>
      </c>
      <c r="N2532" s="894" t="s">
        <v>7237</v>
      </c>
      <c r="O2532" s="894" t="s">
        <v>9105</v>
      </c>
      <c r="P2532" s="894" t="s">
        <v>9106</v>
      </c>
      <c r="Q2532" s="894" t="s">
        <v>8765</v>
      </c>
      <c r="R2532" s="894" t="s">
        <v>1910</v>
      </c>
      <c r="S2532" s="894" t="s">
        <v>779</v>
      </c>
      <c r="T2532" s="894" t="s">
        <v>780</v>
      </c>
      <c r="U2532" s="894" t="s">
        <v>877</v>
      </c>
      <c r="V2532" s="894" t="s">
        <v>951</v>
      </c>
      <c r="W2532" s="894" t="s">
        <v>11866</v>
      </c>
      <c r="X2532" s="894" t="s">
        <v>11872</v>
      </c>
      <c r="AA2532" s="894" t="s">
        <v>11873</v>
      </c>
    </row>
    <row r="2533" spans="1:27">
      <c r="A2533" s="894" t="s">
        <v>12023</v>
      </c>
      <c r="B2533" s="894" t="s">
        <v>12024</v>
      </c>
      <c r="C2533" s="894" t="s">
        <v>12016</v>
      </c>
      <c r="D2533" s="894" t="s">
        <v>11975</v>
      </c>
      <c r="E2533" s="351">
        <v>3017.24</v>
      </c>
      <c r="F2533" s="351">
        <v>1840.37</v>
      </c>
      <c r="G2533" s="351">
        <v>1176.87</v>
      </c>
      <c r="H2533" s="351">
        <v>0</v>
      </c>
      <c r="I2533" s="894" t="s">
        <v>11866</v>
      </c>
      <c r="J2533" s="894" t="s">
        <v>839</v>
      </c>
      <c r="K2533" s="894" t="s">
        <v>11867</v>
      </c>
      <c r="L2533" s="894" t="s">
        <v>958</v>
      </c>
      <c r="M2533" s="894" t="s">
        <v>11868</v>
      </c>
      <c r="N2533" s="894" t="s">
        <v>7237</v>
      </c>
      <c r="O2533" s="894" t="s">
        <v>9105</v>
      </c>
      <c r="P2533" s="894" t="s">
        <v>9106</v>
      </c>
      <c r="Q2533" s="894" t="s">
        <v>8765</v>
      </c>
      <c r="R2533" s="894" t="s">
        <v>1910</v>
      </c>
      <c r="S2533" s="894" t="s">
        <v>779</v>
      </c>
      <c r="T2533" s="894" t="s">
        <v>780</v>
      </c>
      <c r="U2533" s="894" t="s">
        <v>877</v>
      </c>
      <c r="V2533" s="894" t="s">
        <v>951</v>
      </c>
      <c r="W2533" s="894" t="s">
        <v>11866</v>
      </c>
      <c r="X2533" s="894" t="s">
        <v>11872</v>
      </c>
      <c r="AA2533" s="894" t="s">
        <v>11873</v>
      </c>
    </row>
    <row r="2534" spans="1:27">
      <c r="A2534" s="894" t="s">
        <v>12025</v>
      </c>
      <c r="B2534" s="894" t="s">
        <v>12026</v>
      </c>
      <c r="C2534" s="894" t="s">
        <v>12016</v>
      </c>
      <c r="D2534" s="894" t="s">
        <v>11975</v>
      </c>
      <c r="E2534" s="351">
        <v>3017.24</v>
      </c>
      <c r="F2534" s="351">
        <v>1840.37</v>
      </c>
      <c r="G2534" s="351">
        <v>1176.87</v>
      </c>
      <c r="H2534" s="351">
        <v>0</v>
      </c>
      <c r="I2534" s="894" t="s">
        <v>11866</v>
      </c>
      <c r="J2534" s="894" t="s">
        <v>839</v>
      </c>
      <c r="K2534" s="894" t="s">
        <v>11867</v>
      </c>
      <c r="L2534" s="894" t="s">
        <v>958</v>
      </c>
      <c r="M2534" s="894" t="s">
        <v>11868</v>
      </c>
      <c r="N2534" s="894" t="s">
        <v>7237</v>
      </c>
      <c r="O2534" s="894" t="s">
        <v>9105</v>
      </c>
      <c r="P2534" s="894" t="s">
        <v>9106</v>
      </c>
      <c r="Q2534" s="894" t="s">
        <v>8765</v>
      </c>
      <c r="R2534" s="894" t="s">
        <v>1910</v>
      </c>
      <c r="S2534" s="894" t="s">
        <v>779</v>
      </c>
      <c r="T2534" s="894" t="s">
        <v>780</v>
      </c>
      <c r="U2534" s="894" t="s">
        <v>877</v>
      </c>
      <c r="V2534" s="894" t="s">
        <v>951</v>
      </c>
      <c r="W2534" s="894" t="s">
        <v>11866</v>
      </c>
      <c r="X2534" s="894" t="s">
        <v>11872</v>
      </c>
      <c r="AA2534" s="894" t="s">
        <v>11873</v>
      </c>
    </row>
    <row r="2535" spans="1:27">
      <c r="A2535" s="894" t="s">
        <v>12027</v>
      </c>
      <c r="B2535" s="894" t="s">
        <v>12028</v>
      </c>
      <c r="C2535" s="894" t="s">
        <v>12016</v>
      </c>
      <c r="D2535" s="894" t="s">
        <v>11975</v>
      </c>
      <c r="E2535" s="351">
        <v>3017.24</v>
      </c>
      <c r="F2535" s="351">
        <v>1840.37</v>
      </c>
      <c r="G2535" s="351">
        <v>1176.87</v>
      </c>
      <c r="H2535" s="351">
        <v>0</v>
      </c>
      <c r="I2535" s="894" t="s">
        <v>11866</v>
      </c>
      <c r="J2535" s="894" t="s">
        <v>839</v>
      </c>
      <c r="K2535" s="894" t="s">
        <v>11867</v>
      </c>
      <c r="L2535" s="894" t="s">
        <v>958</v>
      </c>
      <c r="M2535" s="894" t="s">
        <v>11868</v>
      </c>
      <c r="N2535" s="894" t="s">
        <v>7237</v>
      </c>
      <c r="O2535" s="894" t="s">
        <v>9105</v>
      </c>
      <c r="P2535" s="894" t="s">
        <v>9106</v>
      </c>
      <c r="Q2535" s="894" t="s">
        <v>8765</v>
      </c>
      <c r="R2535" s="894" t="s">
        <v>1910</v>
      </c>
      <c r="S2535" s="894" t="s">
        <v>779</v>
      </c>
      <c r="T2535" s="894" t="s">
        <v>780</v>
      </c>
      <c r="U2535" s="894" t="s">
        <v>877</v>
      </c>
      <c r="V2535" s="894" t="s">
        <v>951</v>
      </c>
      <c r="W2535" s="894" t="s">
        <v>11866</v>
      </c>
      <c r="X2535" s="894" t="s">
        <v>11872</v>
      </c>
      <c r="AA2535" s="894" t="s">
        <v>11873</v>
      </c>
    </row>
    <row r="2536" spans="1:27">
      <c r="A2536" s="894" t="s">
        <v>12029</v>
      </c>
      <c r="B2536" s="894" t="s">
        <v>12030</v>
      </c>
      <c r="C2536" s="894" t="s">
        <v>12016</v>
      </c>
      <c r="D2536" s="894" t="s">
        <v>11975</v>
      </c>
      <c r="E2536" s="351">
        <v>3017.24</v>
      </c>
      <c r="F2536" s="351">
        <v>1840.37</v>
      </c>
      <c r="G2536" s="351">
        <v>1176.87</v>
      </c>
      <c r="H2536" s="351">
        <v>0</v>
      </c>
      <c r="I2536" s="894" t="s">
        <v>11866</v>
      </c>
      <c r="J2536" s="894" t="s">
        <v>839</v>
      </c>
      <c r="K2536" s="894" t="s">
        <v>11867</v>
      </c>
      <c r="L2536" s="894" t="s">
        <v>958</v>
      </c>
      <c r="M2536" s="894" t="s">
        <v>11868</v>
      </c>
      <c r="N2536" s="894" t="s">
        <v>7237</v>
      </c>
      <c r="O2536" s="894" t="s">
        <v>9105</v>
      </c>
      <c r="P2536" s="894" t="s">
        <v>9106</v>
      </c>
      <c r="Q2536" s="894" t="s">
        <v>8765</v>
      </c>
      <c r="R2536" s="894" t="s">
        <v>1910</v>
      </c>
      <c r="S2536" s="894" t="s">
        <v>779</v>
      </c>
      <c r="T2536" s="894" t="s">
        <v>780</v>
      </c>
      <c r="U2536" s="894" t="s">
        <v>877</v>
      </c>
      <c r="V2536" s="894" t="s">
        <v>951</v>
      </c>
      <c r="W2536" s="894" t="s">
        <v>11866</v>
      </c>
      <c r="X2536" s="894" t="s">
        <v>11872</v>
      </c>
      <c r="AA2536" s="894" t="s">
        <v>11873</v>
      </c>
    </row>
    <row r="2537" spans="1:27">
      <c r="A2537" s="894" t="s">
        <v>12031</v>
      </c>
      <c r="B2537" s="894" t="s">
        <v>12032</v>
      </c>
      <c r="C2537" s="894" t="s">
        <v>12033</v>
      </c>
      <c r="D2537" s="894" t="s">
        <v>11975</v>
      </c>
      <c r="E2537" s="351">
        <v>4310.34</v>
      </c>
      <c r="F2537" s="351">
        <v>2629.1</v>
      </c>
      <c r="G2537" s="351">
        <v>1681.24</v>
      </c>
      <c r="H2537" s="351">
        <v>0</v>
      </c>
      <c r="I2537" s="894" t="s">
        <v>11866</v>
      </c>
      <c r="J2537" s="894" t="s">
        <v>839</v>
      </c>
      <c r="K2537" s="894" t="s">
        <v>11867</v>
      </c>
      <c r="L2537" s="894" t="s">
        <v>958</v>
      </c>
      <c r="M2537" s="894" t="s">
        <v>11868</v>
      </c>
      <c r="N2537" s="894" t="s">
        <v>7237</v>
      </c>
      <c r="O2537" s="894" t="s">
        <v>9825</v>
      </c>
      <c r="P2537" s="894" t="s">
        <v>9826</v>
      </c>
      <c r="Q2537" s="894" t="s">
        <v>9352</v>
      </c>
      <c r="R2537" s="894" t="s">
        <v>1910</v>
      </c>
      <c r="S2537" s="894" t="s">
        <v>779</v>
      </c>
      <c r="T2537" s="894" t="s">
        <v>780</v>
      </c>
      <c r="U2537" s="894" t="s">
        <v>877</v>
      </c>
      <c r="V2537" s="894" t="s">
        <v>951</v>
      </c>
      <c r="W2537" s="894" t="s">
        <v>11866</v>
      </c>
      <c r="X2537" s="894" t="s">
        <v>11872</v>
      </c>
      <c r="AA2537" s="894" t="s">
        <v>11873</v>
      </c>
    </row>
    <row r="2538" spans="1:27">
      <c r="A2538" s="894" t="s">
        <v>12034</v>
      </c>
      <c r="B2538" s="894" t="s">
        <v>12035</v>
      </c>
      <c r="C2538" s="894" t="s">
        <v>12036</v>
      </c>
      <c r="D2538" s="894" t="s">
        <v>12037</v>
      </c>
      <c r="E2538" s="351">
        <v>18965.52</v>
      </c>
      <c r="F2538" s="351">
        <v>11569.26</v>
      </c>
      <c r="G2538" s="351">
        <v>6722.72</v>
      </c>
      <c r="H2538" s="351">
        <v>673.54</v>
      </c>
      <c r="I2538" s="894" t="s">
        <v>11866</v>
      </c>
      <c r="J2538" s="894" t="s">
        <v>839</v>
      </c>
      <c r="K2538" s="894" t="s">
        <v>11867</v>
      </c>
      <c r="L2538" s="894" t="s">
        <v>958</v>
      </c>
      <c r="M2538" s="894" t="s">
        <v>11868</v>
      </c>
      <c r="N2538" s="894" t="s">
        <v>7237</v>
      </c>
      <c r="O2538" s="894" t="s">
        <v>9694</v>
      </c>
      <c r="P2538" s="894" t="s">
        <v>10379</v>
      </c>
      <c r="Q2538" s="894" t="s">
        <v>10380</v>
      </c>
      <c r="R2538" s="894" t="s">
        <v>1910</v>
      </c>
      <c r="S2538" s="894" t="s">
        <v>779</v>
      </c>
      <c r="T2538" s="894" t="s">
        <v>780</v>
      </c>
      <c r="U2538" s="894" t="s">
        <v>877</v>
      </c>
      <c r="V2538" s="894" t="s">
        <v>951</v>
      </c>
      <c r="W2538" s="894" t="s">
        <v>11866</v>
      </c>
      <c r="X2538" s="894" t="s">
        <v>11872</v>
      </c>
      <c r="AA2538" s="894" t="s">
        <v>11873</v>
      </c>
    </row>
    <row r="2539" spans="1:27">
      <c r="A2539" s="894" t="s">
        <v>12038</v>
      </c>
      <c r="B2539" s="894" t="s">
        <v>12039</v>
      </c>
      <c r="C2539" s="894" t="s">
        <v>12040</v>
      </c>
      <c r="D2539" s="894" t="s">
        <v>12041</v>
      </c>
      <c r="E2539" s="351">
        <v>6896.55</v>
      </c>
      <c r="F2539" s="351">
        <v>4207.17</v>
      </c>
      <c r="G2539" s="351">
        <v>2418.24</v>
      </c>
      <c r="H2539" s="351">
        <v>271.14</v>
      </c>
      <c r="I2539" s="894" t="s">
        <v>11866</v>
      </c>
      <c r="J2539" s="894" t="s">
        <v>839</v>
      </c>
      <c r="K2539" s="894" t="s">
        <v>11867</v>
      </c>
      <c r="L2539" s="894" t="s">
        <v>958</v>
      </c>
      <c r="M2539" s="894" t="s">
        <v>11868</v>
      </c>
      <c r="N2539" s="894" t="s">
        <v>7237</v>
      </c>
      <c r="O2539" s="894" t="s">
        <v>9729</v>
      </c>
      <c r="P2539" s="894" t="s">
        <v>9730</v>
      </c>
      <c r="Q2539" s="894" t="s">
        <v>9731</v>
      </c>
      <c r="R2539" s="894" t="s">
        <v>1910</v>
      </c>
      <c r="S2539" s="894" t="s">
        <v>779</v>
      </c>
      <c r="T2539" s="894" t="s">
        <v>780</v>
      </c>
      <c r="U2539" s="894" t="s">
        <v>877</v>
      </c>
      <c r="V2539" s="894" t="s">
        <v>951</v>
      </c>
      <c r="W2539" s="894" t="s">
        <v>11866</v>
      </c>
      <c r="X2539" s="894" t="s">
        <v>11872</v>
      </c>
      <c r="AA2539" s="894" t="s">
        <v>11873</v>
      </c>
    </row>
    <row r="2540" spans="1:27">
      <c r="A2540" s="894" t="s">
        <v>12042</v>
      </c>
      <c r="B2540" s="894" t="s">
        <v>12043</v>
      </c>
      <c r="C2540" s="894" t="s">
        <v>12044</v>
      </c>
      <c r="D2540" s="894" t="s">
        <v>12045</v>
      </c>
      <c r="E2540" s="351">
        <v>4310.34</v>
      </c>
      <c r="F2540" s="351">
        <v>2629.1</v>
      </c>
      <c r="G2540" s="351">
        <v>1545.2</v>
      </c>
      <c r="H2540" s="351">
        <v>136.04</v>
      </c>
      <c r="I2540" s="894" t="s">
        <v>11866</v>
      </c>
      <c r="J2540" s="894" t="s">
        <v>839</v>
      </c>
      <c r="K2540" s="894" t="s">
        <v>11867</v>
      </c>
      <c r="L2540" s="894" t="s">
        <v>958</v>
      </c>
      <c r="M2540" s="894" t="s">
        <v>11868</v>
      </c>
      <c r="N2540" s="894" t="s">
        <v>7237</v>
      </c>
      <c r="O2540" s="894" t="s">
        <v>9825</v>
      </c>
      <c r="P2540" s="894" t="s">
        <v>9826</v>
      </c>
      <c r="Q2540" s="894" t="s">
        <v>9352</v>
      </c>
      <c r="R2540" s="894" t="s">
        <v>1910</v>
      </c>
      <c r="S2540" s="894" t="s">
        <v>779</v>
      </c>
      <c r="T2540" s="894" t="s">
        <v>780</v>
      </c>
      <c r="U2540" s="894" t="s">
        <v>877</v>
      </c>
      <c r="V2540" s="894" t="s">
        <v>951</v>
      </c>
      <c r="W2540" s="894" t="s">
        <v>11866</v>
      </c>
      <c r="X2540" s="894" t="s">
        <v>11872</v>
      </c>
      <c r="AA2540" s="894" t="s">
        <v>11873</v>
      </c>
    </row>
    <row r="2541" spans="1:27">
      <c r="A2541" s="894" t="s">
        <v>12046</v>
      </c>
      <c r="B2541" s="894" t="s">
        <v>12047</v>
      </c>
      <c r="C2541" s="894" t="s">
        <v>12048</v>
      </c>
      <c r="D2541" s="894" t="s">
        <v>12049</v>
      </c>
      <c r="E2541" s="351">
        <v>12931.03</v>
      </c>
      <c r="F2541" s="351">
        <v>7887.91</v>
      </c>
      <c r="G2541" s="351">
        <v>5043.12</v>
      </c>
      <c r="H2541" s="351">
        <v>0</v>
      </c>
      <c r="I2541" s="894" t="s">
        <v>11866</v>
      </c>
      <c r="J2541" s="894" t="s">
        <v>839</v>
      </c>
      <c r="K2541" s="894" t="s">
        <v>11867</v>
      </c>
      <c r="L2541" s="894" t="s">
        <v>958</v>
      </c>
      <c r="M2541" s="894" t="s">
        <v>11868</v>
      </c>
      <c r="N2541" s="894" t="s">
        <v>7237</v>
      </c>
      <c r="O2541" s="894" t="s">
        <v>9147</v>
      </c>
      <c r="P2541" s="894" t="s">
        <v>9148</v>
      </c>
      <c r="Q2541" s="894" t="s">
        <v>9149</v>
      </c>
      <c r="R2541" s="894" t="s">
        <v>1910</v>
      </c>
      <c r="S2541" s="894" t="s">
        <v>779</v>
      </c>
      <c r="T2541" s="894" t="s">
        <v>780</v>
      </c>
      <c r="U2541" s="894" t="s">
        <v>877</v>
      </c>
      <c r="V2541" s="894" t="s">
        <v>951</v>
      </c>
      <c r="W2541" s="894" t="s">
        <v>11866</v>
      </c>
      <c r="X2541" s="894" t="s">
        <v>11872</v>
      </c>
      <c r="AA2541" s="894" t="s">
        <v>11873</v>
      </c>
    </row>
    <row r="2542" spans="1:27">
      <c r="A2542" s="894" t="s">
        <v>12050</v>
      </c>
      <c r="B2542" s="894" t="s">
        <v>12051</v>
      </c>
      <c r="C2542" s="894" t="s">
        <v>12052</v>
      </c>
      <c r="D2542" s="894" t="s">
        <v>12053</v>
      </c>
      <c r="E2542" s="351">
        <v>7327.59</v>
      </c>
      <c r="F2542" s="351">
        <v>4470.08</v>
      </c>
      <c r="G2542" s="351">
        <v>2613.76</v>
      </c>
      <c r="H2542" s="351">
        <v>243.75</v>
      </c>
      <c r="I2542" s="894" t="s">
        <v>11866</v>
      </c>
      <c r="J2542" s="894" t="s">
        <v>839</v>
      </c>
      <c r="K2542" s="894" t="s">
        <v>11867</v>
      </c>
      <c r="L2542" s="894" t="s">
        <v>958</v>
      </c>
      <c r="M2542" s="894" t="s">
        <v>11868</v>
      </c>
      <c r="N2542" s="894" t="s">
        <v>7237</v>
      </c>
      <c r="O2542" s="894" t="s">
        <v>12054</v>
      </c>
      <c r="P2542" s="894" t="s">
        <v>12055</v>
      </c>
      <c r="Q2542" s="894" t="s">
        <v>9989</v>
      </c>
      <c r="R2542" s="894" t="s">
        <v>1910</v>
      </c>
      <c r="S2542" s="894" t="s">
        <v>779</v>
      </c>
      <c r="T2542" s="894" t="s">
        <v>780</v>
      </c>
      <c r="U2542" s="894" t="s">
        <v>877</v>
      </c>
      <c r="V2542" s="894" t="s">
        <v>951</v>
      </c>
      <c r="W2542" s="894" t="s">
        <v>11866</v>
      </c>
      <c r="X2542" s="894" t="s">
        <v>11872</v>
      </c>
      <c r="AA2542" s="894" t="s">
        <v>11873</v>
      </c>
    </row>
    <row r="2543" spans="1:27">
      <c r="A2543" s="894" t="s">
        <v>12056</v>
      </c>
      <c r="B2543" s="894" t="s">
        <v>12057</v>
      </c>
      <c r="C2543" s="894" t="s">
        <v>12052</v>
      </c>
      <c r="D2543" s="894" t="s">
        <v>12053</v>
      </c>
      <c r="E2543" s="351">
        <v>7327.59</v>
      </c>
      <c r="F2543" s="351">
        <v>4470.08</v>
      </c>
      <c r="G2543" s="351">
        <v>2613.76</v>
      </c>
      <c r="H2543" s="351">
        <v>243.75</v>
      </c>
      <c r="I2543" s="894" t="s">
        <v>11866</v>
      </c>
      <c r="J2543" s="894" t="s">
        <v>839</v>
      </c>
      <c r="K2543" s="894" t="s">
        <v>11867</v>
      </c>
      <c r="L2543" s="894" t="s">
        <v>958</v>
      </c>
      <c r="M2543" s="894" t="s">
        <v>11868</v>
      </c>
      <c r="N2543" s="894" t="s">
        <v>7237</v>
      </c>
      <c r="O2543" s="894" t="s">
        <v>12054</v>
      </c>
      <c r="P2543" s="894" t="s">
        <v>12055</v>
      </c>
      <c r="Q2543" s="894" t="s">
        <v>9989</v>
      </c>
      <c r="R2543" s="894" t="s">
        <v>1910</v>
      </c>
      <c r="S2543" s="894" t="s">
        <v>779</v>
      </c>
      <c r="T2543" s="894" t="s">
        <v>780</v>
      </c>
      <c r="U2543" s="894" t="s">
        <v>877</v>
      </c>
      <c r="V2543" s="894" t="s">
        <v>951</v>
      </c>
      <c r="W2543" s="894" t="s">
        <v>11866</v>
      </c>
      <c r="X2543" s="894" t="s">
        <v>11872</v>
      </c>
      <c r="AA2543" s="894" t="s">
        <v>11873</v>
      </c>
    </row>
    <row r="2544" spans="1:27">
      <c r="A2544" s="894" t="s">
        <v>12058</v>
      </c>
      <c r="B2544" s="894" t="s">
        <v>12059</v>
      </c>
      <c r="C2544" s="894" t="s">
        <v>12060</v>
      </c>
      <c r="D2544" s="894" t="s">
        <v>12061</v>
      </c>
      <c r="E2544" s="351">
        <v>2586.21</v>
      </c>
      <c r="F2544" s="351">
        <v>1577.46</v>
      </c>
      <c r="G2544" s="351">
        <v>173.12</v>
      </c>
      <c r="H2544" s="351">
        <v>835.63</v>
      </c>
      <c r="I2544" s="894" t="s">
        <v>11866</v>
      </c>
      <c r="J2544" s="894" t="s">
        <v>839</v>
      </c>
      <c r="K2544" s="894" t="s">
        <v>11867</v>
      </c>
      <c r="L2544" s="894" t="s">
        <v>958</v>
      </c>
      <c r="M2544" s="894" t="s">
        <v>11868</v>
      </c>
      <c r="N2544" s="894" t="s">
        <v>7237</v>
      </c>
      <c r="O2544" s="894" t="s">
        <v>9800</v>
      </c>
      <c r="P2544" s="894" t="s">
        <v>9801</v>
      </c>
      <c r="Q2544" s="894" t="s">
        <v>8980</v>
      </c>
      <c r="R2544" s="894" t="s">
        <v>1910</v>
      </c>
      <c r="S2544" s="894" t="s">
        <v>779</v>
      </c>
      <c r="T2544" s="894" t="s">
        <v>780</v>
      </c>
      <c r="U2544" s="894" t="s">
        <v>877</v>
      </c>
      <c r="V2544" s="894" t="s">
        <v>951</v>
      </c>
      <c r="W2544" s="894" t="s">
        <v>11866</v>
      </c>
      <c r="X2544" s="894" t="s">
        <v>11872</v>
      </c>
      <c r="AA2544" s="894" t="s">
        <v>11873</v>
      </c>
    </row>
    <row r="2545" spans="1:27">
      <c r="A2545" s="894" t="s">
        <v>12062</v>
      </c>
      <c r="B2545" s="894" t="s">
        <v>12063</v>
      </c>
      <c r="C2545" s="894" t="s">
        <v>12060</v>
      </c>
      <c r="D2545" s="894" t="s">
        <v>12061</v>
      </c>
      <c r="E2545" s="351">
        <v>2586.21</v>
      </c>
      <c r="F2545" s="351">
        <v>1577.46</v>
      </c>
      <c r="G2545" s="351">
        <v>173.12</v>
      </c>
      <c r="H2545" s="351">
        <v>835.63</v>
      </c>
      <c r="I2545" s="894" t="s">
        <v>11866</v>
      </c>
      <c r="J2545" s="894" t="s">
        <v>839</v>
      </c>
      <c r="K2545" s="894" t="s">
        <v>11867</v>
      </c>
      <c r="L2545" s="894" t="s">
        <v>958</v>
      </c>
      <c r="M2545" s="894" t="s">
        <v>11868</v>
      </c>
      <c r="N2545" s="894" t="s">
        <v>7237</v>
      </c>
      <c r="O2545" s="894" t="s">
        <v>9800</v>
      </c>
      <c r="P2545" s="894" t="s">
        <v>9801</v>
      </c>
      <c r="Q2545" s="894" t="s">
        <v>8980</v>
      </c>
      <c r="R2545" s="894" t="s">
        <v>1910</v>
      </c>
      <c r="S2545" s="894" t="s">
        <v>779</v>
      </c>
      <c r="T2545" s="894" t="s">
        <v>780</v>
      </c>
      <c r="U2545" s="894" t="s">
        <v>877</v>
      </c>
      <c r="V2545" s="894" t="s">
        <v>951</v>
      </c>
      <c r="W2545" s="894" t="s">
        <v>11866</v>
      </c>
      <c r="X2545" s="894" t="s">
        <v>11872</v>
      </c>
      <c r="AA2545" s="894" t="s">
        <v>11873</v>
      </c>
    </row>
    <row r="2546" spans="1:27">
      <c r="A2546" s="894" t="s">
        <v>12064</v>
      </c>
      <c r="B2546" s="894" t="s">
        <v>12065</v>
      </c>
      <c r="C2546" s="894" t="s">
        <v>12060</v>
      </c>
      <c r="D2546" s="894" t="s">
        <v>12061</v>
      </c>
      <c r="E2546" s="351">
        <v>2586.21</v>
      </c>
      <c r="F2546" s="351">
        <v>1577.46</v>
      </c>
      <c r="G2546" s="351">
        <v>173.12</v>
      </c>
      <c r="H2546" s="351">
        <v>835.63</v>
      </c>
      <c r="I2546" s="894" t="s">
        <v>11866</v>
      </c>
      <c r="J2546" s="894" t="s">
        <v>839</v>
      </c>
      <c r="K2546" s="894" t="s">
        <v>11867</v>
      </c>
      <c r="L2546" s="894" t="s">
        <v>958</v>
      </c>
      <c r="M2546" s="894" t="s">
        <v>11868</v>
      </c>
      <c r="N2546" s="894" t="s">
        <v>7237</v>
      </c>
      <c r="O2546" s="894" t="s">
        <v>9800</v>
      </c>
      <c r="P2546" s="894" t="s">
        <v>9801</v>
      </c>
      <c r="Q2546" s="894" t="s">
        <v>8980</v>
      </c>
      <c r="R2546" s="894" t="s">
        <v>1910</v>
      </c>
      <c r="S2546" s="894" t="s">
        <v>779</v>
      </c>
      <c r="T2546" s="894" t="s">
        <v>780</v>
      </c>
      <c r="U2546" s="894" t="s">
        <v>877</v>
      </c>
      <c r="V2546" s="894" t="s">
        <v>951</v>
      </c>
      <c r="W2546" s="894" t="s">
        <v>11866</v>
      </c>
      <c r="X2546" s="894" t="s">
        <v>11872</v>
      </c>
      <c r="AA2546" s="894" t="s">
        <v>11873</v>
      </c>
    </row>
    <row r="2547" spans="1:27">
      <c r="A2547" s="894" t="s">
        <v>12066</v>
      </c>
      <c r="B2547" s="894" t="s">
        <v>12067</v>
      </c>
      <c r="C2547" s="894" t="s">
        <v>12060</v>
      </c>
      <c r="D2547" s="894" t="s">
        <v>12061</v>
      </c>
      <c r="E2547" s="351">
        <v>2586.21</v>
      </c>
      <c r="F2547" s="351">
        <v>1577.46</v>
      </c>
      <c r="G2547" s="351">
        <v>173.12</v>
      </c>
      <c r="H2547" s="351">
        <v>835.63</v>
      </c>
      <c r="I2547" s="894" t="s">
        <v>11866</v>
      </c>
      <c r="J2547" s="894" t="s">
        <v>839</v>
      </c>
      <c r="K2547" s="894" t="s">
        <v>11867</v>
      </c>
      <c r="L2547" s="894" t="s">
        <v>958</v>
      </c>
      <c r="M2547" s="894" t="s">
        <v>11868</v>
      </c>
      <c r="N2547" s="894" t="s">
        <v>7237</v>
      </c>
      <c r="O2547" s="894" t="s">
        <v>9800</v>
      </c>
      <c r="P2547" s="894" t="s">
        <v>9801</v>
      </c>
      <c r="Q2547" s="894" t="s">
        <v>8980</v>
      </c>
      <c r="R2547" s="894" t="s">
        <v>1910</v>
      </c>
      <c r="S2547" s="894" t="s">
        <v>779</v>
      </c>
      <c r="T2547" s="894" t="s">
        <v>780</v>
      </c>
      <c r="U2547" s="894" t="s">
        <v>877</v>
      </c>
      <c r="V2547" s="894" t="s">
        <v>951</v>
      </c>
      <c r="W2547" s="894" t="s">
        <v>11866</v>
      </c>
      <c r="X2547" s="894" t="s">
        <v>11872</v>
      </c>
      <c r="AA2547" s="894" t="s">
        <v>11873</v>
      </c>
    </row>
    <row r="2548" spans="1:27">
      <c r="A2548" s="894" t="s">
        <v>12068</v>
      </c>
      <c r="B2548" s="894" t="s">
        <v>12069</v>
      </c>
      <c r="C2548" s="894" t="s">
        <v>12060</v>
      </c>
      <c r="D2548" s="894" t="s">
        <v>12061</v>
      </c>
      <c r="E2548" s="351">
        <v>2586.21</v>
      </c>
      <c r="F2548" s="351">
        <v>1577.46</v>
      </c>
      <c r="G2548" s="351">
        <v>173.12</v>
      </c>
      <c r="H2548" s="351">
        <v>835.63</v>
      </c>
      <c r="I2548" s="894" t="s">
        <v>11866</v>
      </c>
      <c r="J2548" s="894" t="s">
        <v>839</v>
      </c>
      <c r="K2548" s="894" t="s">
        <v>11867</v>
      </c>
      <c r="L2548" s="894" t="s">
        <v>958</v>
      </c>
      <c r="M2548" s="894" t="s">
        <v>11868</v>
      </c>
      <c r="N2548" s="894" t="s">
        <v>7237</v>
      </c>
      <c r="O2548" s="894" t="s">
        <v>9800</v>
      </c>
      <c r="P2548" s="894" t="s">
        <v>9801</v>
      </c>
      <c r="Q2548" s="894" t="s">
        <v>8980</v>
      </c>
      <c r="R2548" s="894" t="s">
        <v>1910</v>
      </c>
      <c r="S2548" s="894" t="s">
        <v>779</v>
      </c>
      <c r="T2548" s="894" t="s">
        <v>780</v>
      </c>
      <c r="U2548" s="894" t="s">
        <v>877</v>
      </c>
      <c r="V2548" s="894" t="s">
        <v>951</v>
      </c>
      <c r="W2548" s="894" t="s">
        <v>11866</v>
      </c>
      <c r="X2548" s="894" t="s">
        <v>11872</v>
      </c>
      <c r="AA2548" s="894" t="s">
        <v>11873</v>
      </c>
    </row>
    <row r="2549" spans="1:27">
      <c r="A2549" s="894" t="s">
        <v>12070</v>
      </c>
      <c r="B2549" s="894" t="s">
        <v>12071</v>
      </c>
      <c r="C2549" s="894" t="s">
        <v>12060</v>
      </c>
      <c r="D2549" s="894" t="s">
        <v>12061</v>
      </c>
      <c r="E2549" s="351">
        <v>2586.21</v>
      </c>
      <c r="F2549" s="351">
        <v>1577.46</v>
      </c>
      <c r="G2549" s="351">
        <v>173.12</v>
      </c>
      <c r="H2549" s="351">
        <v>835.63</v>
      </c>
      <c r="I2549" s="894" t="s">
        <v>11866</v>
      </c>
      <c r="J2549" s="894" t="s">
        <v>839</v>
      </c>
      <c r="K2549" s="894" t="s">
        <v>11867</v>
      </c>
      <c r="L2549" s="894" t="s">
        <v>958</v>
      </c>
      <c r="M2549" s="894" t="s">
        <v>11868</v>
      </c>
      <c r="N2549" s="894" t="s">
        <v>7237</v>
      </c>
      <c r="O2549" s="894" t="s">
        <v>9800</v>
      </c>
      <c r="P2549" s="894" t="s">
        <v>9801</v>
      </c>
      <c r="Q2549" s="894" t="s">
        <v>8980</v>
      </c>
      <c r="R2549" s="894" t="s">
        <v>1910</v>
      </c>
      <c r="S2549" s="894" t="s">
        <v>779</v>
      </c>
      <c r="T2549" s="894" t="s">
        <v>780</v>
      </c>
      <c r="U2549" s="894" t="s">
        <v>877</v>
      </c>
      <c r="V2549" s="894" t="s">
        <v>951</v>
      </c>
      <c r="W2549" s="894" t="s">
        <v>11866</v>
      </c>
      <c r="X2549" s="894" t="s">
        <v>11872</v>
      </c>
      <c r="AA2549" s="894" t="s">
        <v>11873</v>
      </c>
    </row>
    <row r="2550" spans="1:27">
      <c r="A2550" s="894" t="s">
        <v>12072</v>
      </c>
      <c r="B2550" s="894" t="s">
        <v>12073</v>
      </c>
      <c r="C2550" s="894" t="s">
        <v>12060</v>
      </c>
      <c r="D2550" s="894" t="s">
        <v>12061</v>
      </c>
      <c r="E2550" s="351">
        <v>2586.21</v>
      </c>
      <c r="F2550" s="351">
        <v>1577.46</v>
      </c>
      <c r="G2550" s="351">
        <v>173.12</v>
      </c>
      <c r="H2550" s="351">
        <v>835.63</v>
      </c>
      <c r="I2550" s="894" t="s">
        <v>11866</v>
      </c>
      <c r="J2550" s="894" t="s">
        <v>839</v>
      </c>
      <c r="K2550" s="894" t="s">
        <v>11867</v>
      </c>
      <c r="L2550" s="894" t="s">
        <v>958</v>
      </c>
      <c r="M2550" s="894" t="s">
        <v>11868</v>
      </c>
      <c r="N2550" s="894" t="s">
        <v>7237</v>
      </c>
      <c r="O2550" s="894" t="s">
        <v>9800</v>
      </c>
      <c r="P2550" s="894" t="s">
        <v>9801</v>
      </c>
      <c r="Q2550" s="894" t="s">
        <v>8980</v>
      </c>
      <c r="R2550" s="894" t="s">
        <v>1910</v>
      </c>
      <c r="S2550" s="894" t="s">
        <v>779</v>
      </c>
      <c r="T2550" s="894" t="s">
        <v>780</v>
      </c>
      <c r="U2550" s="894" t="s">
        <v>877</v>
      </c>
      <c r="V2550" s="894" t="s">
        <v>951</v>
      </c>
      <c r="W2550" s="894" t="s">
        <v>11866</v>
      </c>
      <c r="X2550" s="894" t="s">
        <v>11872</v>
      </c>
      <c r="AA2550" s="894" t="s">
        <v>11873</v>
      </c>
    </row>
    <row r="2551" spans="1:27">
      <c r="A2551" s="894" t="s">
        <v>12074</v>
      </c>
      <c r="B2551" s="894" t="s">
        <v>12075</v>
      </c>
      <c r="C2551" s="894" t="s">
        <v>12060</v>
      </c>
      <c r="D2551" s="894" t="s">
        <v>12061</v>
      </c>
      <c r="E2551" s="351">
        <v>2586.21</v>
      </c>
      <c r="F2551" s="351">
        <v>1577.46</v>
      </c>
      <c r="G2551" s="351">
        <v>173.12</v>
      </c>
      <c r="H2551" s="351">
        <v>835.63</v>
      </c>
      <c r="I2551" s="894" t="s">
        <v>11866</v>
      </c>
      <c r="J2551" s="894" t="s">
        <v>839</v>
      </c>
      <c r="K2551" s="894" t="s">
        <v>11867</v>
      </c>
      <c r="L2551" s="894" t="s">
        <v>958</v>
      </c>
      <c r="M2551" s="894" t="s">
        <v>11868</v>
      </c>
      <c r="N2551" s="894" t="s">
        <v>7237</v>
      </c>
      <c r="O2551" s="894" t="s">
        <v>9800</v>
      </c>
      <c r="P2551" s="894" t="s">
        <v>9801</v>
      </c>
      <c r="Q2551" s="894" t="s">
        <v>8980</v>
      </c>
      <c r="R2551" s="894" t="s">
        <v>1910</v>
      </c>
      <c r="S2551" s="894" t="s">
        <v>779</v>
      </c>
      <c r="T2551" s="894" t="s">
        <v>780</v>
      </c>
      <c r="U2551" s="894" t="s">
        <v>877</v>
      </c>
      <c r="V2551" s="894" t="s">
        <v>951</v>
      </c>
      <c r="W2551" s="894" t="s">
        <v>11866</v>
      </c>
      <c r="X2551" s="894" t="s">
        <v>11872</v>
      </c>
      <c r="AA2551" s="894" t="s">
        <v>11873</v>
      </c>
    </row>
    <row r="2552" spans="1:27">
      <c r="A2552" s="894" t="s">
        <v>12076</v>
      </c>
      <c r="B2552" s="894" t="s">
        <v>12077</v>
      </c>
      <c r="C2552" s="894" t="s">
        <v>12060</v>
      </c>
      <c r="D2552" s="894" t="s">
        <v>12061</v>
      </c>
      <c r="E2552" s="351">
        <v>2586.21</v>
      </c>
      <c r="F2552" s="351">
        <v>1577.46</v>
      </c>
      <c r="G2552" s="351">
        <v>173.12</v>
      </c>
      <c r="H2552" s="351">
        <v>835.63</v>
      </c>
      <c r="I2552" s="894" t="s">
        <v>11866</v>
      </c>
      <c r="J2552" s="894" t="s">
        <v>839</v>
      </c>
      <c r="K2552" s="894" t="s">
        <v>11867</v>
      </c>
      <c r="L2552" s="894" t="s">
        <v>958</v>
      </c>
      <c r="M2552" s="894" t="s">
        <v>11868</v>
      </c>
      <c r="N2552" s="894" t="s">
        <v>7237</v>
      </c>
      <c r="O2552" s="894" t="s">
        <v>9800</v>
      </c>
      <c r="P2552" s="894" t="s">
        <v>9801</v>
      </c>
      <c r="Q2552" s="894" t="s">
        <v>8980</v>
      </c>
      <c r="R2552" s="894" t="s">
        <v>1910</v>
      </c>
      <c r="S2552" s="894" t="s">
        <v>779</v>
      </c>
      <c r="T2552" s="894" t="s">
        <v>780</v>
      </c>
      <c r="U2552" s="894" t="s">
        <v>877</v>
      </c>
      <c r="V2552" s="894" t="s">
        <v>951</v>
      </c>
      <c r="W2552" s="894" t="s">
        <v>11866</v>
      </c>
      <c r="X2552" s="894" t="s">
        <v>11872</v>
      </c>
      <c r="AA2552" s="894" t="s">
        <v>11873</v>
      </c>
    </row>
    <row r="2553" spans="1:27">
      <c r="A2553" s="894" t="s">
        <v>12078</v>
      </c>
      <c r="B2553" s="894" t="s">
        <v>12079</v>
      </c>
      <c r="C2553" s="894" t="s">
        <v>12060</v>
      </c>
      <c r="D2553" s="894" t="s">
        <v>12061</v>
      </c>
      <c r="E2553" s="351">
        <v>2586.21</v>
      </c>
      <c r="F2553" s="351">
        <v>1577.46</v>
      </c>
      <c r="G2553" s="351">
        <v>173.12</v>
      </c>
      <c r="H2553" s="351">
        <v>835.63</v>
      </c>
      <c r="I2553" s="894" t="s">
        <v>11866</v>
      </c>
      <c r="J2553" s="894" t="s">
        <v>839</v>
      </c>
      <c r="K2553" s="894" t="s">
        <v>11867</v>
      </c>
      <c r="L2553" s="894" t="s">
        <v>958</v>
      </c>
      <c r="M2553" s="894" t="s">
        <v>11868</v>
      </c>
      <c r="N2553" s="894" t="s">
        <v>7237</v>
      </c>
      <c r="O2553" s="894" t="s">
        <v>9800</v>
      </c>
      <c r="P2553" s="894" t="s">
        <v>9801</v>
      </c>
      <c r="Q2553" s="894" t="s">
        <v>8980</v>
      </c>
      <c r="R2553" s="894" t="s">
        <v>1910</v>
      </c>
      <c r="S2553" s="894" t="s">
        <v>779</v>
      </c>
      <c r="T2553" s="894" t="s">
        <v>780</v>
      </c>
      <c r="U2553" s="894" t="s">
        <v>877</v>
      </c>
      <c r="V2553" s="894" t="s">
        <v>951</v>
      </c>
      <c r="W2553" s="894" t="s">
        <v>11866</v>
      </c>
      <c r="X2553" s="894" t="s">
        <v>11872</v>
      </c>
      <c r="AA2553" s="894" t="s">
        <v>11873</v>
      </c>
    </row>
    <row r="2554" spans="1:27">
      <c r="A2554" s="894" t="s">
        <v>12080</v>
      </c>
      <c r="B2554" s="894" t="s">
        <v>12081</v>
      </c>
      <c r="C2554" s="894" t="s">
        <v>12060</v>
      </c>
      <c r="D2554" s="894" t="s">
        <v>12061</v>
      </c>
      <c r="E2554" s="351">
        <v>2586.21</v>
      </c>
      <c r="F2554" s="351">
        <v>1577.46</v>
      </c>
      <c r="G2554" s="351">
        <v>173.12</v>
      </c>
      <c r="H2554" s="351">
        <v>835.63</v>
      </c>
      <c r="I2554" s="894" t="s">
        <v>11866</v>
      </c>
      <c r="J2554" s="894" t="s">
        <v>839</v>
      </c>
      <c r="K2554" s="894" t="s">
        <v>11867</v>
      </c>
      <c r="L2554" s="894" t="s">
        <v>958</v>
      </c>
      <c r="M2554" s="894" t="s">
        <v>11868</v>
      </c>
      <c r="N2554" s="894" t="s">
        <v>7237</v>
      </c>
      <c r="O2554" s="894" t="s">
        <v>9800</v>
      </c>
      <c r="P2554" s="894" t="s">
        <v>9801</v>
      </c>
      <c r="Q2554" s="894" t="s">
        <v>8980</v>
      </c>
      <c r="R2554" s="894" t="s">
        <v>1910</v>
      </c>
      <c r="S2554" s="894" t="s">
        <v>779</v>
      </c>
      <c r="T2554" s="894" t="s">
        <v>780</v>
      </c>
      <c r="U2554" s="894" t="s">
        <v>877</v>
      </c>
      <c r="V2554" s="894" t="s">
        <v>951</v>
      </c>
      <c r="W2554" s="894" t="s">
        <v>11866</v>
      </c>
      <c r="X2554" s="894" t="s">
        <v>11872</v>
      </c>
      <c r="AA2554" s="894" t="s">
        <v>11873</v>
      </c>
    </row>
    <row r="2555" spans="1:27">
      <c r="A2555" s="894" t="s">
        <v>12082</v>
      </c>
      <c r="B2555" s="894" t="s">
        <v>12083</v>
      </c>
      <c r="C2555" s="894" t="s">
        <v>12060</v>
      </c>
      <c r="D2555" s="894" t="s">
        <v>12061</v>
      </c>
      <c r="E2555" s="351">
        <v>2586.21</v>
      </c>
      <c r="F2555" s="351">
        <v>1577.46</v>
      </c>
      <c r="G2555" s="351">
        <v>173.12</v>
      </c>
      <c r="H2555" s="351">
        <v>835.63</v>
      </c>
      <c r="I2555" s="894" t="s">
        <v>11866</v>
      </c>
      <c r="J2555" s="894" t="s">
        <v>839</v>
      </c>
      <c r="K2555" s="894" t="s">
        <v>11867</v>
      </c>
      <c r="L2555" s="894" t="s">
        <v>958</v>
      </c>
      <c r="M2555" s="894" t="s">
        <v>11868</v>
      </c>
      <c r="N2555" s="894" t="s">
        <v>7237</v>
      </c>
      <c r="O2555" s="894" t="s">
        <v>9800</v>
      </c>
      <c r="P2555" s="894" t="s">
        <v>9801</v>
      </c>
      <c r="Q2555" s="894" t="s">
        <v>8980</v>
      </c>
      <c r="R2555" s="894" t="s">
        <v>1910</v>
      </c>
      <c r="S2555" s="894" t="s">
        <v>779</v>
      </c>
      <c r="T2555" s="894" t="s">
        <v>780</v>
      </c>
      <c r="U2555" s="894" t="s">
        <v>877</v>
      </c>
      <c r="V2555" s="894" t="s">
        <v>951</v>
      </c>
      <c r="W2555" s="894" t="s">
        <v>11866</v>
      </c>
      <c r="X2555" s="894" t="s">
        <v>11872</v>
      </c>
      <c r="AA2555" s="894" t="s">
        <v>11873</v>
      </c>
    </row>
    <row r="2556" spans="1:27">
      <c r="A2556" s="894" t="s">
        <v>12084</v>
      </c>
      <c r="B2556" s="894" t="s">
        <v>12085</v>
      </c>
      <c r="C2556" s="894" t="s">
        <v>12060</v>
      </c>
      <c r="D2556" s="894" t="s">
        <v>12061</v>
      </c>
      <c r="E2556" s="351">
        <v>2586.21</v>
      </c>
      <c r="F2556" s="351">
        <v>1577.46</v>
      </c>
      <c r="G2556" s="351">
        <v>173.12</v>
      </c>
      <c r="H2556" s="351">
        <v>835.63</v>
      </c>
      <c r="I2556" s="894" t="s">
        <v>11866</v>
      </c>
      <c r="J2556" s="894" t="s">
        <v>839</v>
      </c>
      <c r="K2556" s="894" t="s">
        <v>11867</v>
      </c>
      <c r="L2556" s="894" t="s">
        <v>958</v>
      </c>
      <c r="M2556" s="894" t="s">
        <v>11868</v>
      </c>
      <c r="N2556" s="894" t="s">
        <v>7237</v>
      </c>
      <c r="O2556" s="894" t="s">
        <v>9800</v>
      </c>
      <c r="P2556" s="894" t="s">
        <v>9801</v>
      </c>
      <c r="Q2556" s="894" t="s">
        <v>8980</v>
      </c>
      <c r="R2556" s="894" t="s">
        <v>1910</v>
      </c>
      <c r="S2556" s="894" t="s">
        <v>779</v>
      </c>
      <c r="T2556" s="894" t="s">
        <v>780</v>
      </c>
      <c r="U2556" s="894" t="s">
        <v>877</v>
      </c>
      <c r="V2556" s="894" t="s">
        <v>951</v>
      </c>
      <c r="W2556" s="894" t="s">
        <v>11866</v>
      </c>
      <c r="X2556" s="894" t="s">
        <v>11872</v>
      </c>
      <c r="AA2556" s="894" t="s">
        <v>11873</v>
      </c>
    </row>
    <row r="2557" spans="1:27">
      <c r="A2557" s="894" t="s">
        <v>12086</v>
      </c>
      <c r="B2557" s="894" t="s">
        <v>12087</v>
      </c>
      <c r="C2557" s="894" t="s">
        <v>12060</v>
      </c>
      <c r="D2557" s="894" t="s">
        <v>12061</v>
      </c>
      <c r="E2557" s="351">
        <v>2586.21</v>
      </c>
      <c r="F2557" s="351">
        <v>1577.46</v>
      </c>
      <c r="G2557" s="351">
        <v>173.12</v>
      </c>
      <c r="H2557" s="351">
        <v>835.63</v>
      </c>
      <c r="I2557" s="894" t="s">
        <v>11866</v>
      </c>
      <c r="J2557" s="894" t="s">
        <v>839</v>
      </c>
      <c r="K2557" s="894" t="s">
        <v>11867</v>
      </c>
      <c r="L2557" s="894" t="s">
        <v>958</v>
      </c>
      <c r="M2557" s="894" t="s">
        <v>11868</v>
      </c>
      <c r="N2557" s="894" t="s">
        <v>7237</v>
      </c>
      <c r="O2557" s="894" t="s">
        <v>9800</v>
      </c>
      <c r="P2557" s="894" t="s">
        <v>9801</v>
      </c>
      <c r="Q2557" s="894" t="s">
        <v>8980</v>
      </c>
      <c r="R2557" s="894" t="s">
        <v>1910</v>
      </c>
      <c r="S2557" s="894" t="s">
        <v>779</v>
      </c>
      <c r="T2557" s="894" t="s">
        <v>780</v>
      </c>
      <c r="U2557" s="894" t="s">
        <v>877</v>
      </c>
      <c r="V2557" s="894" t="s">
        <v>951</v>
      </c>
      <c r="W2557" s="894" t="s">
        <v>11866</v>
      </c>
      <c r="X2557" s="894" t="s">
        <v>11872</v>
      </c>
      <c r="AA2557" s="894" t="s">
        <v>11873</v>
      </c>
    </row>
    <row r="2558" spans="1:27">
      <c r="A2558" s="894" t="s">
        <v>12088</v>
      </c>
      <c r="B2558" s="894" t="s">
        <v>12089</v>
      </c>
      <c r="C2558" s="894" t="s">
        <v>12060</v>
      </c>
      <c r="D2558" s="894" t="s">
        <v>12061</v>
      </c>
      <c r="E2558" s="351">
        <v>2586.21</v>
      </c>
      <c r="F2558" s="351">
        <v>1577.46</v>
      </c>
      <c r="G2558" s="351">
        <v>173.12</v>
      </c>
      <c r="H2558" s="351">
        <v>835.63</v>
      </c>
      <c r="I2558" s="894" t="s">
        <v>11866</v>
      </c>
      <c r="J2558" s="894" t="s">
        <v>839</v>
      </c>
      <c r="K2558" s="894" t="s">
        <v>11867</v>
      </c>
      <c r="L2558" s="894" t="s">
        <v>958</v>
      </c>
      <c r="M2558" s="894" t="s">
        <v>11868</v>
      </c>
      <c r="N2558" s="894" t="s">
        <v>7237</v>
      </c>
      <c r="O2558" s="894" t="s">
        <v>9800</v>
      </c>
      <c r="P2558" s="894" t="s">
        <v>9801</v>
      </c>
      <c r="Q2558" s="894" t="s">
        <v>8980</v>
      </c>
      <c r="R2558" s="894" t="s">
        <v>1910</v>
      </c>
      <c r="S2558" s="894" t="s">
        <v>779</v>
      </c>
      <c r="T2558" s="894" t="s">
        <v>780</v>
      </c>
      <c r="U2558" s="894" t="s">
        <v>877</v>
      </c>
      <c r="V2558" s="894" t="s">
        <v>951</v>
      </c>
      <c r="W2558" s="894" t="s">
        <v>11866</v>
      </c>
      <c r="X2558" s="894" t="s">
        <v>11872</v>
      </c>
      <c r="AA2558" s="894" t="s">
        <v>11873</v>
      </c>
    </row>
    <row r="2559" spans="1:27">
      <c r="A2559" s="894" t="s">
        <v>12090</v>
      </c>
      <c r="B2559" s="894" t="s">
        <v>12091</v>
      </c>
      <c r="C2559" s="894" t="s">
        <v>12060</v>
      </c>
      <c r="D2559" s="894" t="s">
        <v>12061</v>
      </c>
      <c r="E2559" s="351">
        <v>2586.21</v>
      </c>
      <c r="F2559" s="351">
        <v>1577.46</v>
      </c>
      <c r="G2559" s="351">
        <v>173.12</v>
      </c>
      <c r="H2559" s="351">
        <v>835.63</v>
      </c>
      <c r="I2559" s="894" t="s">
        <v>11866</v>
      </c>
      <c r="J2559" s="894" t="s">
        <v>839</v>
      </c>
      <c r="K2559" s="894" t="s">
        <v>11867</v>
      </c>
      <c r="L2559" s="894" t="s">
        <v>958</v>
      </c>
      <c r="M2559" s="894" t="s">
        <v>11868</v>
      </c>
      <c r="N2559" s="894" t="s">
        <v>7237</v>
      </c>
      <c r="O2559" s="894" t="s">
        <v>9800</v>
      </c>
      <c r="P2559" s="894" t="s">
        <v>9801</v>
      </c>
      <c r="Q2559" s="894" t="s">
        <v>8980</v>
      </c>
      <c r="R2559" s="894" t="s">
        <v>1910</v>
      </c>
      <c r="S2559" s="894" t="s">
        <v>779</v>
      </c>
      <c r="T2559" s="894" t="s">
        <v>780</v>
      </c>
      <c r="U2559" s="894" t="s">
        <v>877</v>
      </c>
      <c r="V2559" s="894" t="s">
        <v>951</v>
      </c>
      <c r="W2559" s="894" t="s">
        <v>11866</v>
      </c>
      <c r="X2559" s="894" t="s">
        <v>11872</v>
      </c>
      <c r="AA2559" s="894" t="s">
        <v>11873</v>
      </c>
    </row>
    <row r="2560" spans="1:27">
      <c r="A2560" s="894" t="s">
        <v>12092</v>
      </c>
      <c r="B2560" s="894" t="s">
        <v>12093</v>
      </c>
      <c r="C2560" s="894" t="s">
        <v>12094</v>
      </c>
      <c r="D2560" s="894" t="s">
        <v>12095</v>
      </c>
      <c r="E2560" s="351">
        <v>4310.34</v>
      </c>
      <c r="F2560" s="351">
        <v>2629.1</v>
      </c>
      <c r="G2560" s="351">
        <v>1681.24</v>
      </c>
      <c r="H2560" s="351">
        <v>0</v>
      </c>
      <c r="I2560" s="894" t="s">
        <v>11866</v>
      </c>
      <c r="J2560" s="894" t="s">
        <v>839</v>
      </c>
      <c r="K2560" s="894" t="s">
        <v>11867</v>
      </c>
      <c r="L2560" s="894" t="s">
        <v>958</v>
      </c>
      <c r="M2560" s="894" t="s">
        <v>11868</v>
      </c>
      <c r="N2560" s="894" t="s">
        <v>7237</v>
      </c>
      <c r="O2560" s="894" t="s">
        <v>9825</v>
      </c>
      <c r="P2560" s="894" t="s">
        <v>9826</v>
      </c>
      <c r="Q2560" s="894" t="s">
        <v>9352</v>
      </c>
      <c r="R2560" s="894" t="s">
        <v>1910</v>
      </c>
      <c r="S2560" s="894" t="s">
        <v>779</v>
      </c>
      <c r="T2560" s="894" t="s">
        <v>780</v>
      </c>
      <c r="U2560" s="894" t="s">
        <v>877</v>
      </c>
      <c r="V2560" s="894" t="s">
        <v>951</v>
      </c>
      <c r="W2560" s="894" t="s">
        <v>11866</v>
      </c>
      <c r="X2560" s="894" t="s">
        <v>11872</v>
      </c>
      <c r="AA2560" s="894" t="s">
        <v>11873</v>
      </c>
    </row>
    <row r="2561" spans="1:27">
      <c r="A2561" s="894" t="s">
        <v>12096</v>
      </c>
      <c r="B2561" s="894" t="s">
        <v>12097</v>
      </c>
      <c r="C2561" s="894" t="s">
        <v>12098</v>
      </c>
      <c r="D2561" s="894" t="s">
        <v>12099</v>
      </c>
      <c r="E2561" s="351">
        <v>10344.83</v>
      </c>
      <c r="F2561" s="351">
        <v>6310.45</v>
      </c>
      <c r="G2561" s="351">
        <v>4034.38</v>
      </c>
      <c r="H2561" s="351">
        <v>0</v>
      </c>
      <c r="I2561" s="894" t="s">
        <v>11866</v>
      </c>
      <c r="J2561" s="894" t="s">
        <v>839</v>
      </c>
      <c r="K2561" s="894" t="s">
        <v>11867</v>
      </c>
      <c r="L2561" s="894" t="s">
        <v>958</v>
      </c>
      <c r="M2561" s="894" t="s">
        <v>11868</v>
      </c>
      <c r="N2561" s="894" t="s">
        <v>7237</v>
      </c>
      <c r="O2561" s="894" t="s">
        <v>8980</v>
      </c>
      <c r="P2561" s="894" t="s">
        <v>9305</v>
      </c>
      <c r="Q2561" s="894" t="s">
        <v>9306</v>
      </c>
      <c r="R2561" s="894" t="s">
        <v>1910</v>
      </c>
      <c r="S2561" s="894" t="s">
        <v>779</v>
      </c>
      <c r="T2561" s="894" t="s">
        <v>780</v>
      </c>
      <c r="U2561" s="894" t="s">
        <v>877</v>
      </c>
      <c r="V2561" s="894" t="s">
        <v>951</v>
      </c>
      <c r="W2561" s="894" t="s">
        <v>11866</v>
      </c>
      <c r="X2561" s="894" t="s">
        <v>11872</v>
      </c>
      <c r="AA2561" s="894" t="s">
        <v>11873</v>
      </c>
    </row>
    <row r="2562" spans="1:27">
      <c r="A2562" s="894" t="s">
        <v>12100</v>
      </c>
      <c r="B2562" s="894" t="s">
        <v>12101</v>
      </c>
      <c r="C2562" s="894" t="s">
        <v>12102</v>
      </c>
      <c r="D2562" s="894" t="s">
        <v>12099</v>
      </c>
      <c r="E2562" s="351">
        <v>12931.03</v>
      </c>
      <c r="F2562" s="351">
        <v>7887.91</v>
      </c>
      <c r="G2562" s="351">
        <v>5043.12</v>
      </c>
      <c r="H2562" s="351">
        <v>0</v>
      </c>
      <c r="I2562" s="894" t="s">
        <v>11866</v>
      </c>
      <c r="J2562" s="894" t="s">
        <v>839</v>
      </c>
      <c r="K2562" s="894" t="s">
        <v>11867</v>
      </c>
      <c r="L2562" s="894" t="s">
        <v>958</v>
      </c>
      <c r="M2562" s="894" t="s">
        <v>11868</v>
      </c>
      <c r="N2562" s="894" t="s">
        <v>7237</v>
      </c>
      <c r="O2562" s="894" t="s">
        <v>9147</v>
      </c>
      <c r="P2562" s="894" t="s">
        <v>9148</v>
      </c>
      <c r="Q2562" s="894" t="s">
        <v>9149</v>
      </c>
      <c r="R2562" s="894" t="s">
        <v>1910</v>
      </c>
      <c r="S2562" s="894" t="s">
        <v>779</v>
      </c>
      <c r="T2562" s="894" t="s">
        <v>780</v>
      </c>
      <c r="U2562" s="894" t="s">
        <v>877</v>
      </c>
      <c r="V2562" s="894" t="s">
        <v>951</v>
      </c>
      <c r="W2562" s="894" t="s">
        <v>11866</v>
      </c>
      <c r="X2562" s="894" t="s">
        <v>11872</v>
      </c>
      <c r="AA2562" s="894" t="s">
        <v>11873</v>
      </c>
    </row>
    <row r="2563" spans="1:27">
      <c r="A2563" s="894" t="s">
        <v>12103</v>
      </c>
      <c r="B2563" s="894" t="s">
        <v>12104</v>
      </c>
      <c r="C2563" s="894" t="s">
        <v>12105</v>
      </c>
      <c r="D2563" s="894" t="s">
        <v>11975</v>
      </c>
      <c r="E2563" s="351">
        <v>68965.52</v>
      </c>
      <c r="F2563" s="351">
        <v>42069.26</v>
      </c>
      <c r="G2563" s="351">
        <v>26896.26</v>
      </c>
      <c r="H2563" s="351">
        <v>0</v>
      </c>
      <c r="I2563" s="894" t="s">
        <v>11866</v>
      </c>
      <c r="J2563" s="894" t="s">
        <v>839</v>
      </c>
      <c r="K2563" s="894" t="s">
        <v>11867</v>
      </c>
      <c r="L2563" s="894" t="s">
        <v>958</v>
      </c>
      <c r="M2563" s="894" t="s">
        <v>11868</v>
      </c>
      <c r="N2563" s="894" t="s">
        <v>7237</v>
      </c>
      <c r="O2563" s="894" t="s">
        <v>9354</v>
      </c>
      <c r="P2563" s="894" t="s">
        <v>12009</v>
      </c>
      <c r="Q2563" s="894" t="s">
        <v>12010</v>
      </c>
      <c r="R2563" s="894" t="s">
        <v>1910</v>
      </c>
      <c r="S2563" s="894" t="s">
        <v>779</v>
      </c>
      <c r="T2563" s="894" t="s">
        <v>780</v>
      </c>
      <c r="U2563" s="894" t="s">
        <v>877</v>
      </c>
      <c r="V2563" s="894" t="s">
        <v>951</v>
      </c>
      <c r="W2563" s="894" t="s">
        <v>11866</v>
      </c>
      <c r="X2563" s="894" t="s">
        <v>11872</v>
      </c>
      <c r="AA2563" s="894" t="s">
        <v>11873</v>
      </c>
    </row>
    <row r="2564" spans="1:27">
      <c r="A2564" s="894" t="s">
        <v>12106</v>
      </c>
      <c r="B2564" s="894" t="s">
        <v>12107</v>
      </c>
      <c r="C2564" s="894" t="s">
        <v>12108</v>
      </c>
      <c r="D2564" s="894" t="s">
        <v>11975</v>
      </c>
      <c r="E2564" s="351">
        <v>25862.07</v>
      </c>
      <c r="F2564" s="351">
        <v>15775.82</v>
      </c>
      <c r="G2564" s="351">
        <v>10086.25</v>
      </c>
      <c r="H2564" s="351">
        <v>0</v>
      </c>
      <c r="I2564" s="894" t="s">
        <v>11866</v>
      </c>
      <c r="J2564" s="894" t="s">
        <v>839</v>
      </c>
      <c r="K2564" s="894" t="s">
        <v>11867</v>
      </c>
      <c r="L2564" s="894" t="s">
        <v>958</v>
      </c>
      <c r="M2564" s="894" t="s">
        <v>11868</v>
      </c>
      <c r="N2564" s="894" t="s">
        <v>7237</v>
      </c>
      <c r="O2564" s="894" t="s">
        <v>9123</v>
      </c>
      <c r="P2564" s="894" t="s">
        <v>10537</v>
      </c>
      <c r="Q2564" s="894" t="s">
        <v>10538</v>
      </c>
      <c r="R2564" s="894" t="s">
        <v>1910</v>
      </c>
      <c r="S2564" s="894" t="s">
        <v>779</v>
      </c>
      <c r="T2564" s="894" t="s">
        <v>780</v>
      </c>
      <c r="U2564" s="894" t="s">
        <v>877</v>
      </c>
      <c r="V2564" s="894" t="s">
        <v>951</v>
      </c>
      <c r="W2564" s="894" t="s">
        <v>11866</v>
      </c>
      <c r="X2564" s="894" t="s">
        <v>11872</v>
      </c>
      <c r="AA2564" s="894" t="s">
        <v>11873</v>
      </c>
    </row>
    <row r="2565" spans="1:27">
      <c r="A2565" s="894" t="s">
        <v>12109</v>
      </c>
      <c r="B2565" s="894" t="s">
        <v>12110</v>
      </c>
      <c r="C2565" s="894" t="s">
        <v>12111</v>
      </c>
      <c r="D2565" s="894" t="s">
        <v>11975</v>
      </c>
      <c r="E2565" s="351">
        <v>103448.28</v>
      </c>
      <c r="F2565" s="351">
        <v>63103.28</v>
      </c>
      <c r="G2565" s="351">
        <v>40345</v>
      </c>
      <c r="H2565" s="351">
        <v>0</v>
      </c>
      <c r="I2565" s="894" t="s">
        <v>11866</v>
      </c>
      <c r="J2565" s="894" t="s">
        <v>839</v>
      </c>
      <c r="K2565" s="894" t="s">
        <v>11867</v>
      </c>
      <c r="L2565" s="894" t="s">
        <v>958</v>
      </c>
      <c r="M2565" s="894" t="s">
        <v>11868</v>
      </c>
      <c r="N2565" s="894" t="s">
        <v>7237</v>
      </c>
      <c r="O2565" s="894" t="s">
        <v>10538</v>
      </c>
      <c r="P2565" s="894" t="s">
        <v>12112</v>
      </c>
      <c r="Q2565" s="894" t="s">
        <v>10757</v>
      </c>
      <c r="R2565" s="894" t="s">
        <v>1910</v>
      </c>
      <c r="S2565" s="894" t="s">
        <v>779</v>
      </c>
      <c r="T2565" s="894" t="s">
        <v>780</v>
      </c>
      <c r="U2565" s="894" t="s">
        <v>877</v>
      </c>
      <c r="V2565" s="894" t="s">
        <v>951</v>
      </c>
      <c r="W2565" s="894" t="s">
        <v>11866</v>
      </c>
      <c r="X2565" s="894" t="s">
        <v>11872</v>
      </c>
      <c r="AA2565" s="894" t="s">
        <v>11873</v>
      </c>
    </row>
    <row r="2566" spans="1:27">
      <c r="A2566" s="894" t="s">
        <v>12113</v>
      </c>
      <c r="B2566" s="894" t="s">
        <v>12114</v>
      </c>
      <c r="C2566" s="894" t="s">
        <v>10383</v>
      </c>
      <c r="E2566" s="351">
        <v>2585.94</v>
      </c>
      <c r="F2566" s="351">
        <v>1577.46</v>
      </c>
      <c r="G2566" s="351">
        <v>1008.48</v>
      </c>
      <c r="H2566" s="351">
        <v>0</v>
      </c>
      <c r="I2566" s="894" t="s">
        <v>11866</v>
      </c>
      <c r="J2566" s="894" t="s">
        <v>839</v>
      </c>
      <c r="K2566" s="894" t="s">
        <v>11867</v>
      </c>
      <c r="L2566" s="894" t="s">
        <v>958</v>
      </c>
      <c r="M2566" s="894" t="s">
        <v>11868</v>
      </c>
      <c r="N2566" s="894" t="s">
        <v>7237</v>
      </c>
      <c r="O2566" s="894" t="s">
        <v>9800</v>
      </c>
      <c r="P2566" s="894" t="s">
        <v>9801</v>
      </c>
      <c r="Q2566" s="894" t="s">
        <v>12115</v>
      </c>
      <c r="R2566" s="894" t="s">
        <v>1910</v>
      </c>
      <c r="S2566" s="894" t="s">
        <v>779</v>
      </c>
      <c r="T2566" s="894" t="s">
        <v>780</v>
      </c>
      <c r="U2566" s="894" t="s">
        <v>877</v>
      </c>
      <c r="V2566" s="894" t="s">
        <v>951</v>
      </c>
      <c r="W2566" s="894" t="s">
        <v>11866</v>
      </c>
      <c r="X2566" s="894" t="s">
        <v>11872</v>
      </c>
      <c r="AA2566" s="894" t="s">
        <v>11873</v>
      </c>
    </row>
    <row r="2567" spans="1:27">
      <c r="A2567" s="894" t="s">
        <v>12116</v>
      </c>
      <c r="B2567" s="894" t="s">
        <v>12117</v>
      </c>
      <c r="C2567" s="894" t="s">
        <v>10383</v>
      </c>
      <c r="E2567" s="351">
        <v>2585.92</v>
      </c>
      <c r="F2567" s="351">
        <v>1577.46</v>
      </c>
      <c r="G2567" s="351">
        <v>1008.46</v>
      </c>
      <c r="H2567" s="351">
        <v>0</v>
      </c>
      <c r="I2567" s="894" t="s">
        <v>11866</v>
      </c>
      <c r="J2567" s="894" t="s">
        <v>839</v>
      </c>
      <c r="K2567" s="894" t="s">
        <v>11867</v>
      </c>
      <c r="L2567" s="894" t="s">
        <v>958</v>
      </c>
      <c r="M2567" s="894" t="s">
        <v>11868</v>
      </c>
      <c r="N2567" s="894" t="s">
        <v>7237</v>
      </c>
      <c r="O2567" s="894" t="s">
        <v>9800</v>
      </c>
      <c r="P2567" s="894" t="s">
        <v>9801</v>
      </c>
      <c r="Q2567" s="894" t="s">
        <v>12115</v>
      </c>
      <c r="R2567" s="894" t="s">
        <v>1910</v>
      </c>
      <c r="S2567" s="894" t="s">
        <v>779</v>
      </c>
      <c r="T2567" s="894" t="s">
        <v>780</v>
      </c>
      <c r="U2567" s="894" t="s">
        <v>877</v>
      </c>
      <c r="V2567" s="894" t="s">
        <v>951</v>
      </c>
      <c r="W2567" s="894" t="s">
        <v>11866</v>
      </c>
      <c r="X2567" s="894" t="s">
        <v>11872</v>
      </c>
      <c r="AA2567" s="894" t="s">
        <v>11873</v>
      </c>
    </row>
    <row r="2568" spans="1:27">
      <c r="A2568" s="894" t="s">
        <v>12118</v>
      </c>
      <c r="B2568" s="894" t="s">
        <v>12119</v>
      </c>
      <c r="C2568" s="894" t="s">
        <v>10383</v>
      </c>
      <c r="E2568" s="351">
        <v>2585.94</v>
      </c>
      <c r="F2568" s="351">
        <v>1577.46</v>
      </c>
      <c r="G2568" s="351">
        <v>1008.48</v>
      </c>
      <c r="H2568" s="351">
        <v>0</v>
      </c>
      <c r="I2568" s="894" t="s">
        <v>11866</v>
      </c>
      <c r="J2568" s="894" t="s">
        <v>839</v>
      </c>
      <c r="K2568" s="894" t="s">
        <v>11867</v>
      </c>
      <c r="L2568" s="894" t="s">
        <v>958</v>
      </c>
      <c r="M2568" s="894" t="s">
        <v>11868</v>
      </c>
      <c r="N2568" s="894" t="s">
        <v>7237</v>
      </c>
      <c r="O2568" s="894" t="s">
        <v>9800</v>
      </c>
      <c r="P2568" s="894" t="s">
        <v>9801</v>
      </c>
      <c r="Q2568" s="894" t="s">
        <v>12115</v>
      </c>
      <c r="R2568" s="894" t="s">
        <v>1910</v>
      </c>
      <c r="S2568" s="894" t="s">
        <v>779</v>
      </c>
      <c r="T2568" s="894" t="s">
        <v>780</v>
      </c>
      <c r="U2568" s="894" t="s">
        <v>877</v>
      </c>
      <c r="V2568" s="894" t="s">
        <v>951</v>
      </c>
      <c r="W2568" s="894" t="s">
        <v>11866</v>
      </c>
      <c r="X2568" s="894" t="s">
        <v>11872</v>
      </c>
      <c r="AA2568" s="894" t="s">
        <v>11873</v>
      </c>
    </row>
    <row r="2569" spans="1:27">
      <c r="A2569" s="894" t="s">
        <v>12120</v>
      </c>
      <c r="B2569" s="894" t="s">
        <v>12121</v>
      </c>
      <c r="C2569" s="894" t="s">
        <v>10383</v>
      </c>
      <c r="E2569" s="351">
        <v>2585.94</v>
      </c>
      <c r="F2569" s="351">
        <v>1577.46</v>
      </c>
      <c r="G2569" s="351">
        <v>1008.48</v>
      </c>
      <c r="H2569" s="351">
        <v>0</v>
      </c>
      <c r="I2569" s="894" t="s">
        <v>11866</v>
      </c>
      <c r="J2569" s="894" t="s">
        <v>839</v>
      </c>
      <c r="K2569" s="894" t="s">
        <v>11867</v>
      </c>
      <c r="L2569" s="894" t="s">
        <v>958</v>
      </c>
      <c r="M2569" s="894" t="s">
        <v>11868</v>
      </c>
      <c r="N2569" s="894" t="s">
        <v>7237</v>
      </c>
      <c r="O2569" s="894" t="s">
        <v>9800</v>
      </c>
      <c r="P2569" s="894" t="s">
        <v>9801</v>
      </c>
      <c r="Q2569" s="894" t="s">
        <v>12115</v>
      </c>
      <c r="R2569" s="894" t="s">
        <v>1910</v>
      </c>
      <c r="S2569" s="894" t="s">
        <v>779</v>
      </c>
      <c r="T2569" s="894" t="s">
        <v>780</v>
      </c>
      <c r="U2569" s="894" t="s">
        <v>877</v>
      </c>
      <c r="V2569" s="894" t="s">
        <v>951</v>
      </c>
      <c r="W2569" s="894" t="s">
        <v>11866</v>
      </c>
      <c r="X2569" s="894" t="s">
        <v>11872</v>
      </c>
      <c r="AA2569" s="894" t="s">
        <v>11873</v>
      </c>
    </row>
    <row r="2570" spans="1:27">
      <c r="A2570" s="894" t="s">
        <v>12122</v>
      </c>
      <c r="B2570" s="894" t="s">
        <v>12123</v>
      </c>
      <c r="C2570" s="894" t="s">
        <v>10383</v>
      </c>
      <c r="E2570" s="351">
        <v>2585.94</v>
      </c>
      <c r="F2570" s="351">
        <v>1577.46</v>
      </c>
      <c r="G2570" s="351">
        <v>1008.48</v>
      </c>
      <c r="H2570" s="351">
        <v>0</v>
      </c>
      <c r="I2570" s="894" t="s">
        <v>11866</v>
      </c>
      <c r="J2570" s="894" t="s">
        <v>839</v>
      </c>
      <c r="K2570" s="894" t="s">
        <v>11867</v>
      </c>
      <c r="L2570" s="894" t="s">
        <v>958</v>
      </c>
      <c r="M2570" s="894" t="s">
        <v>11868</v>
      </c>
      <c r="N2570" s="894" t="s">
        <v>7237</v>
      </c>
      <c r="O2570" s="894" t="s">
        <v>9800</v>
      </c>
      <c r="P2570" s="894" t="s">
        <v>9801</v>
      </c>
      <c r="Q2570" s="894" t="s">
        <v>12115</v>
      </c>
      <c r="R2570" s="894" t="s">
        <v>1910</v>
      </c>
      <c r="S2570" s="894" t="s">
        <v>779</v>
      </c>
      <c r="T2570" s="894" t="s">
        <v>780</v>
      </c>
      <c r="U2570" s="894" t="s">
        <v>877</v>
      </c>
      <c r="V2570" s="894" t="s">
        <v>951</v>
      </c>
      <c r="W2570" s="894" t="s">
        <v>11866</v>
      </c>
      <c r="X2570" s="894" t="s">
        <v>11872</v>
      </c>
      <c r="AA2570" s="894" t="s">
        <v>11873</v>
      </c>
    </row>
    <row r="2571" spans="1:27">
      <c r="A2571" s="894" t="s">
        <v>12124</v>
      </c>
      <c r="B2571" s="894" t="s">
        <v>12125</v>
      </c>
      <c r="C2571" s="894" t="s">
        <v>10383</v>
      </c>
      <c r="E2571" s="351">
        <v>2585.94</v>
      </c>
      <c r="F2571" s="351">
        <v>1577.46</v>
      </c>
      <c r="G2571" s="351">
        <v>1008.48</v>
      </c>
      <c r="H2571" s="351">
        <v>0</v>
      </c>
      <c r="I2571" s="894" t="s">
        <v>11866</v>
      </c>
      <c r="J2571" s="894" t="s">
        <v>839</v>
      </c>
      <c r="K2571" s="894" t="s">
        <v>11867</v>
      </c>
      <c r="L2571" s="894" t="s">
        <v>958</v>
      </c>
      <c r="M2571" s="894" t="s">
        <v>11868</v>
      </c>
      <c r="N2571" s="894" t="s">
        <v>7237</v>
      </c>
      <c r="O2571" s="894" t="s">
        <v>9800</v>
      </c>
      <c r="P2571" s="894" t="s">
        <v>9801</v>
      </c>
      <c r="Q2571" s="894" t="s">
        <v>12115</v>
      </c>
      <c r="R2571" s="894" t="s">
        <v>1910</v>
      </c>
      <c r="S2571" s="894" t="s">
        <v>779</v>
      </c>
      <c r="T2571" s="894" t="s">
        <v>780</v>
      </c>
      <c r="U2571" s="894" t="s">
        <v>877</v>
      </c>
      <c r="V2571" s="894" t="s">
        <v>951</v>
      </c>
      <c r="W2571" s="894" t="s">
        <v>11866</v>
      </c>
      <c r="X2571" s="894" t="s">
        <v>11872</v>
      </c>
      <c r="AA2571" s="894" t="s">
        <v>11873</v>
      </c>
    </row>
    <row r="2572" spans="1:27">
      <c r="A2572" s="894" t="s">
        <v>12126</v>
      </c>
      <c r="B2572" s="894" t="s">
        <v>12127</v>
      </c>
      <c r="C2572" s="894" t="s">
        <v>10383</v>
      </c>
      <c r="E2572" s="351">
        <v>2585.94</v>
      </c>
      <c r="F2572" s="351">
        <v>1577.46</v>
      </c>
      <c r="G2572" s="351">
        <v>1008.48</v>
      </c>
      <c r="H2572" s="351">
        <v>0</v>
      </c>
      <c r="I2572" s="894" t="s">
        <v>11866</v>
      </c>
      <c r="J2572" s="894" t="s">
        <v>839</v>
      </c>
      <c r="K2572" s="894" t="s">
        <v>11867</v>
      </c>
      <c r="L2572" s="894" t="s">
        <v>958</v>
      </c>
      <c r="M2572" s="894" t="s">
        <v>11868</v>
      </c>
      <c r="N2572" s="894" t="s">
        <v>7237</v>
      </c>
      <c r="O2572" s="894" t="s">
        <v>9800</v>
      </c>
      <c r="P2572" s="894" t="s">
        <v>9801</v>
      </c>
      <c r="Q2572" s="894" t="s">
        <v>12115</v>
      </c>
      <c r="R2572" s="894" t="s">
        <v>1910</v>
      </c>
      <c r="S2572" s="894" t="s">
        <v>779</v>
      </c>
      <c r="T2572" s="894" t="s">
        <v>780</v>
      </c>
      <c r="U2572" s="894" t="s">
        <v>877</v>
      </c>
      <c r="V2572" s="894" t="s">
        <v>951</v>
      </c>
      <c r="W2572" s="894" t="s">
        <v>11866</v>
      </c>
      <c r="X2572" s="894" t="s">
        <v>11872</v>
      </c>
      <c r="AA2572" s="894" t="s">
        <v>11873</v>
      </c>
    </row>
    <row r="2573" spans="1:27">
      <c r="A2573" s="894" t="s">
        <v>12128</v>
      </c>
      <c r="B2573" s="894" t="s">
        <v>12129</v>
      </c>
      <c r="C2573" s="894" t="s">
        <v>10383</v>
      </c>
      <c r="E2573" s="351">
        <v>2585.94</v>
      </c>
      <c r="F2573" s="351">
        <v>1577.46</v>
      </c>
      <c r="G2573" s="351">
        <v>1008.48</v>
      </c>
      <c r="H2573" s="351">
        <v>0</v>
      </c>
      <c r="I2573" s="894" t="s">
        <v>11866</v>
      </c>
      <c r="J2573" s="894" t="s">
        <v>839</v>
      </c>
      <c r="K2573" s="894" t="s">
        <v>11867</v>
      </c>
      <c r="L2573" s="894" t="s">
        <v>958</v>
      </c>
      <c r="M2573" s="894" t="s">
        <v>11868</v>
      </c>
      <c r="N2573" s="894" t="s">
        <v>7237</v>
      </c>
      <c r="O2573" s="894" t="s">
        <v>9800</v>
      </c>
      <c r="P2573" s="894" t="s">
        <v>9801</v>
      </c>
      <c r="Q2573" s="894" t="s">
        <v>12115</v>
      </c>
      <c r="R2573" s="894" t="s">
        <v>1910</v>
      </c>
      <c r="S2573" s="894" t="s">
        <v>779</v>
      </c>
      <c r="T2573" s="894" t="s">
        <v>780</v>
      </c>
      <c r="U2573" s="894" t="s">
        <v>877</v>
      </c>
      <c r="V2573" s="894" t="s">
        <v>951</v>
      </c>
      <c r="W2573" s="894" t="s">
        <v>11866</v>
      </c>
      <c r="X2573" s="894" t="s">
        <v>11872</v>
      </c>
      <c r="AA2573" s="894" t="s">
        <v>11873</v>
      </c>
    </row>
    <row r="2574" spans="1:27">
      <c r="A2574" s="894" t="s">
        <v>12130</v>
      </c>
      <c r="B2574" s="894" t="s">
        <v>12131</v>
      </c>
      <c r="C2574" s="894" t="s">
        <v>10383</v>
      </c>
      <c r="E2574" s="351">
        <v>2585.94</v>
      </c>
      <c r="F2574" s="351">
        <v>1577.46</v>
      </c>
      <c r="G2574" s="351">
        <v>1008.48</v>
      </c>
      <c r="H2574" s="351">
        <v>0</v>
      </c>
      <c r="I2574" s="894" t="s">
        <v>11866</v>
      </c>
      <c r="J2574" s="894" t="s">
        <v>839</v>
      </c>
      <c r="K2574" s="894" t="s">
        <v>11867</v>
      </c>
      <c r="L2574" s="894" t="s">
        <v>958</v>
      </c>
      <c r="M2574" s="894" t="s">
        <v>11868</v>
      </c>
      <c r="N2574" s="894" t="s">
        <v>7237</v>
      </c>
      <c r="O2574" s="894" t="s">
        <v>9800</v>
      </c>
      <c r="P2574" s="894" t="s">
        <v>9801</v>
      </c>
      <c r="Q2574" s="894" t="s">
        <v>12115</v>
      </c>
      <c r="R2574" s="894" t="s">
        <v>1910</v>
      </c>
      <c r="S2574" s="894" t="s">
        <v>779</v>
      </c>
      <c r="T2574" s="894" t="s">
        <v>780</v>
      </c>
      <c r="U2574" s="894" t="s">
        <v>877</v>
      </c>
      <c r="V2574" s="894" t="s">
        <v>951</v>
      </c>
      <c r="W2574" s="894" t="s">
        <v>11866</v>
      </c>
      <c r="X2574" s="894" t="s">
        <v>11872</v>
      </c>
      <c r="AA2574" s="894" t="s">
        <v>11873</v>
      </c>
    </row>
    <row r="2575" spans="1:27">
      <c r="A2575" s="894" t="s">
        <v>12132</v>
      </c>
      <c r="B2575" s="894" t="s">
        <v>12133</v>
      </c>
      <c r="C2575" s="894" t="s">
        <v>10383</v>
      </c>
      <c r="E2575" s="351">
        <v>2585.94</v>
      </c>
      <c r="F2575" s="351">
        <v>1577.46</v>
      </c>
      <c r="G2575" s="351">
        <v>1008.48</v>
      </c>
      <c r="H2575" s="351">
        <v>0</v>
      </c>
      <c r="I2575" s="894" t="s">
        <v>11866</v>
      </c>
      <c r="J2575" s="894" t="s">
        <v>839</v>
      </c>
      <c r="K2575" s="894" t="s">
        <v>11867</v>
      </c>
      <c r="L2575" s="894" t="s">
        <v>958</v>
      </c>
      <c r="M2575" s="894" t="s">
        <v>11868</v>
      </c>
      <c r="N2575" s="894" t="s">
        <v>7237</v>
      </c>
      <c r="O2575" s="894" t="s">
        <v>9800</v>
      </c>
      <c r="P2575" s="894" t="s">
        <v>9801</v>
      </c>
      <c r="Q2575" s="894" t="s">
        <v>12115</v>
      </c>
      <c r="R2575" s="894" t="s">
        <v>1910</v>
      </c>
      <c r="S2575" s="894" t="s">
        <v>779</v>
      </c>
      <c r="T2575" s="894" t="s">
        <v>780</v>
      </c>
      <c r="U2575" s="894" t="s">
        <v>877</v>
      </c>
      <c r="V2575" s="894" t="s">
        <v>951</v>
      </c>
      <c r="W2575" s="894" t="s">
        <v>11866</v>
      </c>
      <c r="X2575" s="894" t="s">
        <v>11872</v>
      </c>
      <c r="AA2575" s="894" t="s">
        <v>11873</v>
      </c>
    </row>
    <row r="2576" spans="1:27">
      <c r="A2576" s="894" t="s">
        <v>12134</v>
      </c>
      <c r="B2576" s="894" t="s">
        <v>12135</v>
      </c>
      <c r="C2576" s="894" t="s">
        <v>10383</v>
      </c>
      <c r="E2576" s="351">
        <v>2585.94</v>
      </c>
      <c r="F2576" s="351">
        <v>1577.46</v>
      </c>
      <c r="G2576" s="351">
        <v>1008.48</v>
      </c>
      <c r="H2576" s="351">
        <v>0</v>
      </c>
      <c r="I2576" s="894" t="s">
        <v>11866</v>
      </c>
      <c r="J2576" s="894" t="s">
        <v>839</v>
      </c>
      <c r="K2576" s="894" t="s">
        <v>11867</v>
      </c>
      <c r="L2576" s="894" t="s">
        <v>958</v>
      </c>
      <c r="M2576" s="894" t="s">
        <v>11868</v>
      </c>
      <c r="N2576" s="894" t="s">
        <v>7237</v>
      </c>
      <c r="O2576" s="894" t="s">
        <v>9800</v>
      </c>
      <c r="P2576" s="894" t="s">
        <v>9801</v>
      </c>
      <c r="Q2576" s="894" t="s">
        <v>12115</v>
      </c>
      <c r="R2576" s="894" t="s">
        <v>1910</v>
      </c>
      <c r="S2576" s="894" t="s">
        <v>779</v>
      </c>
      <c r="T2576" s="894" t="s">
        <v>780</v>
      </c>
      <c r="U2576" s="894" t="s">
        <v>877</v>
      </c>
      <c r="V2576" s="894" t="s">
        <v>951</v>
      </c>
      <c r="W2576" s="894" t="s">
        <v>11866</v>
      </c>
      <c r="X2576" s="894" t="s">
        <v>11872</v>
      </c>
      <c r="AA2576" s="894" t="s">
        <v>11873</v>
      </c>
    </row>
    <row r="2577" spans="1:27">
      <c r="A2577" s="894" t="s">
        <v>12136</v>
      </c>
      <c r="B2577" s="894" t="s">
        <v>12137</v>
      </c>
      <c r="C2577" s="894" t="s">
        <v>10383</v>
      </c>
      <c r="E2577" s="351">
        <v>2585.94</v>
      </c>
      <c r="F2577" s="351">
        <v>1577.46</v>
      </c>
      <c r="G2577" s="351">
        <v>1008.48</v>
      </c>
      <c r="H2577" s="351">
        <v>0</v>
      </c>
      <c r="I2577" s="894" t="s">
        <v>11866</v>
      </c>
      <c r="J2577" s="894" t="s">
        <v>839</v>
      </c>
      <c r="K2577" s="894" t="s">
        <v>11867</v>
      </c>
      <c r="L2577" s="894" t="s">
        <v>958</v>
      </c>
      <c r="M2577" s="894" t="s">
        <v>11868</v>
      </c>
      <c r="N2577" s="894" t="s">
        <v>7237</v>
      </c>
      <c r="O2577" s="894" t="s">
        <v>9800</v>
      </c>
      <c r="P2577" s="894" t="s">
        <v>9801</v>
      </c>
      <c r="Q2577" s="894" t="s">
        <v>12115</v>
      </c>
      <c r="R2577" s="894" t="s">
        <v>1910</v>
      </c>
      <c r="S2577" s="894" t="s">
        <v>779</v>
      </c>
      <c r="T2577" s="894" t="s">
        <v>780</v>
      </c>
      <c r="U2577" s="894" t="s">
        <v>877</v>
      </c>
      <c r="V2577" s="894" t="s">
        <v>951</v>
      </c>
      <c r="W2577" s="894" t="s">
        <v>11866</v>
      </c>
      <c r="X2577" s="894" t="s">
        <v>11872</v>
      </c>
      <c r="AA2577" s="894" t="s">
        <v>11873</v>
      </c>
    </row>
    <row r="2578" hidden="1" spans="1:27">
      <c r="A2578" s="894" t="s">
        <v>12138</v>
      </c>
      <c r="B2578" s="894" t="s">
        <v>12139</v>
      </c>
      <c r="C2578" s="894" t="s">
        <v>12140</v>
      </c>
      <c r="D2578" s="894" t="s">
        <v>12141</v>
      </c>
      <c r="E2578" s="351">
        <v>6223244.27</v>
      </c>
      <c r="F2578" s="351">
        <v>725838.6</v>
      </c>
      <c r="G2578" s="351">
        <v>5497405.67</v>
      </c>
      <c r="H2578" s="351">
        <v>0</v>
      </c>
      <c r="I2578" s="894" t="s">
        <v>11866</v>
      </c>
      <c r="J2578" s="894" t="s">
        <v>794</v>
      </c>
      <c r="K2578" s="894" t="s">
        <v>795</v>
      </c>
      <c r="L2578" s="894" t="s">
        <v>958</v>
      </c>
      <c r="M2578" s="894" t="s">
        <v>1127</v>
      </c>
      <c r="N2578" s="894" t="s">
        <v>12142</v>
      </c>
      <c r="O2578" s="894" t="s">
        <v>12143</v>
      </c>
      <c r="P2578" s="894" t="s">
        <v>12144</v>
      </c>
      <c r="Q2578" s="894" t="s">
        <v>12145</v>
      </c>
      <c r="R2578" s="894" t="s">
        <v>1910</v>
      </c>
      <c r="S2578" s="894" t="s">
        <v>779</v>
      </c>
      <c r="T2578" s="894" t="s">
        <v>780</v>
      </c>
      <c r="U2578" s="894" t="s">
        <v>877</v>
      </c>
      <c r="V2578" s="894" t="s">
        <v>951</v>
      </c>
      <c r="W2578" s="894" t="s">
        <v>11866</v>
      </c>
      <c r="X2578" s="894" t="s">
        <v>12146</v>
      </c>
      <c r="AA2578" s="894" t="s">
        <v>801</v>
      </c>
    </row>
    <row r="2579" spans="1:27">
      <c r="A2579" s="894" t="s">
        <v>12147</v>
      </c>
      <c r="B2579" s="894" t="s">
        <v>12148</v>
      </c>
      <c r="C2579" s="894" t="s">
        <v>11805</v>
      </c>
      <c r="D2579" s="894" t="s">
        <v>12149</v>
      </c>
      <c r="E2579" s="351">
        <v>2912.63</v>
      </c>
      <c r="F2579" s="351">
        <v>1776.93</v>
      </c>
      <c r="G2579" s="351">
        <v>1135.7</v>
      </c>
      <c r="H2579" s="351">
        <v>0</v>
      </c>
      <c r="I2579" s="894" t="s">
        <v>11866</v>
      </c>
      <c r="J2579" s="894" t="s">
        <v>839</v>
      </c>
      <c r="K2579" s="894" t="s">
        <v>11486</v>
      </c>
      <c r="L2579" s="894" t="s">
        <v>874</v>
      </c>
      <c r="M2579" s="894" t="s">
        <v>11487</v>
      </c>
      <c r="N2579" s="894" t="s">
        <v>12150</v>
      </c>
      <c r="O2579" s="894" t="s">
        <v>12151</v>
      </c>
      <c r="P2579" s="894" t="s">
        <v>12152</v>
      </c>
      <c r="Q2579" s="894" t="s">
        <v>12153</v>
      </c>
      <c r="R2579" s="894" t="s">
        <v>1910</v>
      </c>
      <c r="S2579" s="894" t="s">
        <v>779</v>
      </c>
      <c r="T2579" s="894" t="s">
        <v>780</v>
      </c>
      <c r="U2579" s="894" t="s">
        <v>781</v>
      </c>
      <c r="V2579" s="894" t="s">
        <v>951</v>
      </c>
      <c r="W2579" s="894" t="s">
        <v>11866</v>
      </c>
      <c r="X2579" s="894" t="s">
        <v>12154</v>
      </c>
      <c r="AA2579" s="894" t="s">
        <v>11491</v>
      </c>
    </row>
    <row r="2580" spans="1:27">
      <c r="A2580" s="894" t="s">
        <v>12155</v>
      </c>
      <c r="B2580" s="894" t="s">
        <v>12156</v>
      </c>
      <c r="C2580" s="894" t="s">
        <v>11805</v>
      </c>
      <c r="D2580" s="894" t="s">
        <v>12149</v>
      </c>
      <c r="E2580" s="351">
        <v>2912.62</v>
      </c>
      <c r="F2580" s="351">
        <v>1776.93</v>
      </c>
      <c r="G2580" s="351">
        <v>1135.69</v>
      </c>
      <c r="H2580" s="351">
        <v>0</v>
      </c>
      <c r="I2580" s="894" t="s">
        <v>11866</v>
      </c>
      <c r="J2580" s="894" t="s">
        <v>839</v>
      </c>
      <c r="K2580" s="894" t="s">
        <v>11486</v>
      </c>
      <c r="L2580" s="894" t="s">
        <v>874</v>
      </c>
      <c r="M2580" s="894" t="s">
        <v>11487</v>
      </c>
      <c r="N2580" s="894" t="s">
        <v>12150</v>
      </c>
      <c r="O2580" s="894" t="s">
        <v>12151</v>
      </c>
      <c r="P2580" s="894" t="s">
        <v>12152</v>
      </c>
      <c r="Q2580" s="894" t="s">
        <v>12157</v>
      </c>
      <c r="R2580" s="894" t="s">
        <v>1910</v>
      </c>
      <c r="S2580" s="894" t="s">
        <v>779</v>
      </c>
      <c r="T2580" s="894" t="s">
        <v>780</v>
      </c>
      <c r="U2580" s="894" t="s">
        <v>781</v>
      </c>
      <c r="V2580" s="894" t="s">
        <v>951</v>
      </c>
      <c r="W2580" s="894" t="s">
        <v>11866</v>
      </c>
      <c r="X2580" s="894" t="s">
        <v>12154</v>
      </c>
      <c r="AA2580" s="894" t="s">
        <v>11491</v>
      </c>
    </row>
    <row r="2581" spans="1:27">
      <c r="A2581" s="894" t="s">
        <v>12158</v>
      </c>
      <c r="B2581" s="894" t="s">
        <v>12159</v>
      </c>
      <c r="C2581" s="894" t="s">
        <v>11805</v>
      </c>
      <c r="D2581" s="894" t="s">
        <v>12149</v>
      </c>
      <c r="E2581" s="351">
        <v>2912.62</v>
      </c>
      <c r="F2581" s="351">
        <v>1776.93</v>
      </c>
      <c r="G2581" s="351">
        <v>1135.69</v>
      </c>
      <c r="H2581" s="351">
        <v>0</v>
      </c>
      <c r="I2581" s="894" t="s">
        <v>11866</v>
      </c>
      <c r="J2581" s="894" t="s">
        <v>839</v>
      </c>
      <c r="K2581" s="894" t="s">
        <v>11486</v>
      </c>
      <c r="L2581" s="894" t="s">
        <v>874</v>
      </c>
      <c r="M2581" s="894" t="s">
        <v>11487</v>
      </c>
      <c r="N2581" s="894" t="s">
        <v>12150</v>
      </c>
      <c r="O2581" s="894" t="s">
        <v>12151</v>
      </c>
      <c r="P2581" s="894" t="s">
        <v>12152</v>
      </c>
      <c r="Q2581" s="894" t="s">
        <v>12157</v>
      </c>
      <c r="R2581" s="894" t="s">
        <v>1910</v>
      </c>
      <c r="S2581" s="894" t="s">
        <v>779</v>
      </c>
      <c r="T2581" s="894" t="s">
        <v>780</v>
      </c>
      <c r="U2581" s="894" t="s">
        <v>781</v>
      </c>
      <c r="V2581" s="894" t="s">
        <v>951</v>
      </c>
      <c r="W2581" s="894" t="s">
        <v>11866</v>
      </c>
      <c r="X2581" s="894" t="s">
        <v>12154</v>
      </c>
      <c r="AA2581" s="894" t="s">
        <v>11491</v>
      </c>
    </row>
    <row r="2582" spans="1:27">
      <c r="A2582" s="894" t="s">
        <v>12160</v>
      </c>
      <c r="B2582" s="894" t="s">
        <v>12161</v>
      </c>
      <c r="C2582" s="894" t="s">
        <v>11805</v>
      </c>
      <c r="D2582" s="894" t="s">
        <v>12149</v>
      </c>
      <c r="E2582" s="351">
        <v>2912.62</v>
      </c>
      <c r="F2582" s="351">
        <v>1776.93</v>
      </c>
      <c r="G2582" s="351">
        <v>1135.69</v>
      </c>
      <c r="H2582" s="351">
        <v>0</v>
      </c>
      <c r="I2582" s="894" t="s">
        <v>11866</v>
      </c>
      <c r="J2582" s="894" t="s">
        <v>839</v>
      </c>
      <c r="K2582" s="894" t="s">
        <v>11486</v>
      </c>
      <c r="L2582" s="894" t="s">
        <v>874</v>
      </c>
      <c r="M2582" s="894" t="s">
        <v>11487</v>
      </c>
      <c r="N2582" s="894" t="s">
        <v>12150</v>
      </c>
      <c r="O2582" s="894" t="s">
        <v>12151</v>
      </c>
      <c r="P2582" s="894" t="s">
        <v>12152</v>
      </c>
      <c r="Q2582" s="894" t="s">
        <v>12157</v>
      </c>
      <c r="R2582" s="894" t="s">
        <v>1910</v>
      </c>
      <c r="S2582" s="894" t="s">
        <v>779</v>
      </c>
      <c r="T2582" s="894" t="s">
        <v>780</v>
      </c>
      <c r="U2582" s="894" t="s">
        <v>781</v>
      </c>
      <c r="V2582" s="894" t="s">
        <v>951</v>
      </c>
      <c r="W2582" s="894" t="s">
        <v>11866</v>
      </c>
      <c r="X2582" s="894" t="s">
        <v>12154</v>
      </c>
      <c r="AA2582" s="894" t="s">
        <v>11491</v>
      </c>
    </row>
    <row r="2583" hidden="1" spans="1:27">
      <c r="A2583" s="894" t="s">
        <v>12162</v>
      </c>
      <c r="B2583" s="894" t="s">
        <v>12163</v>
      </c>
      <c r="C2583" s="894" t="s">
        <v>12164</v>
      </c>
      <c r="E2583" s="351">
        <v>3185.84</v>
      </c>
      <c r="F2583" s="351">
        <v>3058.41</v>
      </c>
      <c r="G2583" s="351">
        <v>127.43</v>
      </c>
      <c r="H2583" s="351">
        <v>0</v>
      </c>
      <c r="I2583" s="894" t="s">
        <v>11866</v>
      </c>
      <c r="J2583" s="894" t="s">
        <v>773</v>
      </c>
      <c r="K2583" s="894" t="s">
        <v>774</v>
      </c>
      <c r="L2583" s="894" t="s">
        <v>874</v>
      </c>
      <c r="N2583" s="894" t="s">
        <v>12165</v>
      </c>
      <c r="O2583" s="894" t="s">
        <v>777</v>
      </c>
      <c r="P2583" s="894" t="s">
        <v>12166</v>
      </c>
      <c r="Q2583" s="894" t="s">
        <v>12167</v>
      </c>
      <c r="R2583" s="894" t="s">
        <v>773</v>
      </c>
      <c r="S2583" s="894" t="s">
        <v>779</v>
      </c>
      <c r="T2583" s="894" t="s">
        <v>780</v>
      </c>
      <c r="U2583" s="894" t="s">
        <v>781</v>
      </c>
      <c r="V2583" s="894" t="s">
        <v>951</v>
      </c>
      <c r="W2583" s="894" t="s">
        <v>11866</v>
      </c>
      <c r="X2583" s="894" t="s">
        <v>9366</v>
      </c>
      <c r="AA2583" s="894" t="s">
        <v>784</v>
      </c>
    </row>
    <row r="2584" spans="1:27">
      <c r="A2584" s="894" t="s">
        <v>12168</v>
      </c>
      <c r="B2584" s="894" t="s">
        <v>12169</v>
      </c>
      <c r="C2584" s="894" t="s">
        <v>12170</v>
      </c>
      <c r="D2584" s="894" t="s">
        <v>3144</v>
      </c>
      <c r="E2584" s="351">
        <v>7389.38</v>
      </c>
      <c r="F2584" s="351">
        <v>4507.29</v>
      </c>
      <c r="G2584" s="351">
        <v>2882.09</v>
      </c>
      <c r="H2584" s="351">
        <v>0</v>
      </c>
      <c r="I2584" s="894" t="s">
        <v>12171</v>
      </c>
      <c r="J2584" s="894" t="s">
        <v>839</v>
      </c>
      <c r="K2584" s="894" t="s">
        <v>11486</v>
      </c>
      <c r="L2584" s="894" t="s">
        <v>874</v>
      </c>
      <c r="M2584" s="894" t="s">
        <v>11487</v>
      </c>
      <c r="N2584" s="894" t="s">
        <v>5001</v>
      </c>
      <c r="O2584" s="894" t="s">
        <v>12172</v>
      </c>
      <c r="P2584" s="894" t="s">
        <v>12173</v>
      </c>
      <c r="Q2584" s="894" t="s">
        <v>12174</v>
      </c>
      <c r="R2584" s="894" t="s">
        <v>1910</v>
      </c>
      <c r="S2584" s="894" t="s">
        <v>779</v>
      </c>
      <c r="T2584" s="894" t="s">
        <v>780</v>
      </c>
      <c r="U2584" s="894" t="s">
        <v>781</v>
      </c>
      <c r="V2584" s="894" t="s">
        <v>951</v>
      </c>
      <c r="W2584" s="894" t="s">
        <v>12171</v>
      </c>
      <c r="X2584" s="894" t="s">
        <v>12175</v>
      </c>
      <c r="AA2584" s="894" t="s">
        <v>11491</v>
      </c>
    </row>
    <row r="2585" spans="1:27">
      <c r="A2585" s="894" t="s">
        <v>12176</v>
      </c>
      <c r="B2585" s="894" t="s">
        <v>12177</v>
      </c>
      <c r="C2585" s="894" t="s">
        <v>12170</v>
      </c>
      <c r="D2585" s="894" t="s">
        <v>3144</v>
      </c>
      <c r="E2585" s="351">
        <v>7389.38</v>
      </c>
      <c r="F2585" s="351">
        <v>4507.29</v>
      </c>
      <c r="G2585" s="351">
        <v>2882.09</v>
      </c>
      <c r="H2585" s="351">
        <v>0</v>
      </c>
      <c r="I2585" s="894" t="s">
        <v>12171</v>
      </c>
      <c r="J2585" s="894" t="s">
        <v>839</v>
      </c>
      <c r="K2585" s="894" t="s">
        <v>11486</v>
      </c>
      <c r="L2585" s="894" t="s">
        <v>874</v>
      </c>
      <c r="M2585" s="894" t="s">
        <v>11487</v>
      </c>
      <c r="N2585" s="894" t="s">
        <v>5001</v>
      </c>
      <c r="O2585" s="894" t="s">
        <v>12172</v>
      </c>
      <c r="P2585" s="894" t="s">
        <v>12173</v>
      </c>
      <c r="Q2585" s="894" t="s">
        <v>12174</v>
      </c>
      <c r="R2585" s="894" t="s">
        <v>1910</v>
      </c>
      <c r="S2585" s="894" t="s">
        <v>779</v>
      </c>
      <c r="T2585" s="894" t="s">
        <v>780</v>
      </c>
      <c r="U2585" s="894" t="s">
        <v>781</v>
      </c>
      <c r="V2585" s="894" t="s">
        <v>951</v>
      </c>
      <c r="W2585" s="894" t="s">
        <v>12171</v>
      </c>
      <c r="X2585" s="894" t="s">
        <v>12175</v>
      </c>
      <c r="AA2585" s="894" t="s">
        <v>11491</v>
      </c>
    </row>
    <row r="2586" spans="1:27">
      <c r="A2586" s="894" t="s">
        <v>12178</v>
      </c>
      <c r="B2586" s="894" t="s">
        <v>12179</v>
      </c>
      <c r="C2586" s="894" t="s">
        <v>12170</v>
      </c>
      <c r="D2586" s="894" t="s">
        <v>3144</v>
      </c>
      <c r="E2586" s="351">
        <v>7389.38</v>
      </c>
      <c r="F2586" s="351">
        <v>4507.29</v>
      </c>
      <c r="G2586" s="351">
        <v>2882.09</v>
      </c>
      <c r="H2586" s="351">
        <v>0</v>
      </c>
      <c r="I2586" s="894" t="s">
        <v>12171</v>
      </c>
      <c r="J2586" s="894" t="s">
        <v>839</v>
      </c>
      <c r="K2586" s="894" t="s">
        <v>11486</v>
      </c>
      <c r="L2586" s="894" t="s">
        <v>874</v>
      </c>
      <c r="M2586" s="894" t="s">
        <v>11487</v>
      </c>
      <c r="N2586" s="894" t="s">
        <v>5001</v>
      </c>
      <c r="O2586" s="894" t="s">
        <v>12172</v>
      </c>
      <c r="P2586" s="894" t="s">
        <v>12173</v>
      </c>
      <c r="Q2586" s="894" t="s">
        <v>12174</v>
      </c>
      <c r="R2586" s="894" t="s">
        <v>1910</v>
      </c>
      <c r="S2586" s="894" t="s">
        <v>779</v>
      </c>
      <c r="T2586" s="894" t="s">
        <v>780</v>
      </c>
      <c r="U2586" s="894" t="s">
        <v>781</v>
      </c>
      <c r="V2586" s="894" t="s">
        <v>951</v>
      </c>
      <c r="W2586" s="894" t="s">
        <v>12171</v>
      </c>
      <c r="X2586" s="894" t="s">
        <v>12175</v>
      </c>
      <c r="AA2586" s="894" t="s">
        <v>11491</v>
      </c>
    </row>
    <row r="2587" spans="1:27">
      <c r="A2587" s="894" t="s">
        <v>12180</v>
      </c>
      <c r="B2587" s="894" t="s">
        <v>12181</v>
      </c>
      <c r="C2587" s="894" t="s">
        <v>12170</v>
      </c>
      <c r="D2587" s="894" t="s">
        <v>3144</v>
      </c>
      <c r="E2587" s="351">
        <v>7389.38</v>
      </c>
      <c r="F2587" s="351">
        <v>4507.29</v>
      </c>
      <c r="G2587" s="351">
        <v>2882.09</v>
      </c>
      <c r="H2587" s="351">
        <v>0</v>
      </c>
      <c r="I2587" s="894" t="s">
        <v>12171</v>
      </c>
      <c r="J2587" s="894" t="s">
        <v>839</v>
      </c>
      <c r="K2587" s="894" t="s">
        <v>11486</v>
      </c>
      <c r="L2587" s="894" t="s">
        <v>874</v>
      </c>
      <c r="M2587" s="894" t="s">
        <v>11487</v>
      </c>
      <c r="N2587" s="894" t="s">
        <v>5001</v>
      </c>
      <c r="O2587" s="894" t="s">
        <v>12172</v>
      </c>
      <c r="P2587" s="894" t="s">
        <v>12173</v>
      </c>
      <c r="Q2587" s="894" t="s">
        <v>12174</v>
      </c>
      <c r="R2587" s="894" t="s">
        <v>1910</v>
      </c>
      <c r="S2587" s="894" t="s">
        <v>779</v>
      </c>
      <c r="T2587" s="894" t="s">
        <v>780</v>
      </c>
      <c r="U2587" s="894" t="s">
        <v>781</v>
      </c>
      <c r="V2587" s="894" t="s">
        <v>951</v>
      </c>
      <c r="W2587" s="894" t="s">
        <v>12171</v>
      </c>
      <c r="X2587" s="894" t="s">
        <v>12175</v>
      </c>
      <c r="AA2587" s="894" t="s">
        <v>11491</v>
      </c>
    </row>
    <row r="2588" spans="1:27">
      <c r="A2588" s="894" t="s">
        <v>12182</v>
      </c>
      <c r="B2588" s="894" t="s">
        <v>12183</v>
      </c>
      <c r="C2588" s="894" t="s">
        <v>12170</v>
      </c>
      <c r="D2588" s="894" t="s">
        <v>3144</v>
      </c>
      <c r="E2588" s="351">
        <v>7389.38</v>
      </c>
      <c r="F2588" s="351">
        <v>4507.29</v>
      </c>
      <c r="G2588" s="351">
        <v>2882.09</v>
      </c>
      <c r="H2588" s="351">
        <v>0</v>
      </c>
      <c r="I2588" s="894" t="s">
        <v>12171</v>
      </c>
      <c r="J2588" s="894" t="s">
        <v>839</v>
      </c>
      <c r="K2588" s="894" t="s">
        <v>11486</v>
      </c>
      <c r="L2588" s="894" t="s">
        <v>874</v>
      </c>
      <c r="M2588" s="894" t="s">
        <v>11487</v>
      </c>
      <c r="N2588" s="894" t="s">
        <v>5001</v>
      </c>
      <c r="O2588" s="894" t="s">
        <v>12172</v>
      </c>
      <c r="P2588" s="894" t="s">
        <v>12173</v>
      </c>
      <c r="Q2588" s="894" t="s">
        <v>12174</v>
      </c>
      <c r="R2588" s="894" t="s">
        <v>1910</v>
      </c>
      <c r="S2588" s="894" t="s">
        <v>779</v>
      </c>
      <c r="T2588" s="894" t="s">
        <v>780</v>
      </c>
      <c r="U2588" s="894" t="s">
        <v>781</v>
      </c>
      <c r="V2588" s="894" t="s">
        <v>951</v>
      </c>
      <c r="W2588" s="894" t="s">
        <v>12171</v>
      </c>
      <c r="X2588" s="894" t="s">
        <v>12175</v>
      </c>
      <c r="AA2588" s="894" t="s">
        <v>11491</v>
      </c>
    </row>
    <row r="2589" spans="1:27">
      <c r="A2589" s="894" t="s">
        <v>12184</v>
      </c>
      <c r="B2589" s="894" t="s">
        <v>12185</v>
      </c>
      <c r="C2589" s="894" t="s">
        <v>12170</v>
      </c>
      <c r="D2589" s="894" t="s">
        <v>3144</v>
      </c>
      <c r="E2589" s="351">
        <v>7389.38</v>
      </c>
      <c r="F2589" s="351">
        <v>4507.29</v>
      </c>
      <c r="G2589" s="351">
        <v>2882.09</v>
      </c>
      <c r="H2589" s="351">
        <v>0</v>
      </c>
      <c r="I2589" s="894" t="s">
        <v>12171</v>
      </c>
      <c r="J2589" s="894" t="s">
        <v>839</v>
      </c>
      <c r="K2589" s="894" t="s">
        <v>11486</v>
      </c>
      <c r="L2589" s="894" t="s">
        <v>874</v>
      </c>
      <c r="M2589" s="894" t="s">
        <v>11487</v>
      </c>
      <c r="N2589" s="894" t="s">
        <v>5001</v>
      </c>
      <c r="O2589" s="894" t="s">
        <v>12172</v>
      </c>
      <c r="P2589" s="894" t="s">
        <v>12173</v>
      </c>
      <c r="Q2589" s="894" t="s">
        <v>12174</v>
      </c>
      <c r="R2589" s="894" t="s">
        <v>1910</v>
      </c>
      <c r="S2589" s="894" t="s">
        <v>779</v>
      </c>
      <c r="T2589" s="894" t="s">
        <v>780</v>
      </c>
      <c r="U2589" s="894" t="s">
        <v>781</v>
      </c>
      <c r="V2589" s="894" t="s">
        <v>951</v>
      </c>
      <c r="W2589" s="894" t="s">
        <v>12171</v>
      </c>
      <c r="X2589" s="894" t="s">
        <v>12175</v>
      </c>
      <c r="AA2589" s="894" t="s">
        <v>11491</v>
      </c>
    </row>
    <row r="2590" spans="1:27">
      <c r="A2590" s="894" t="s">
        <v>12186</v>
      </c>
      <c r="B2590" s="894" t="s">
        <v>12187</v>
      </c>
      <c r="C2590" s="894" t="s">
        <v>6767</v>
      </c>
      <c r="D2590" s="894" t="s">
        <v>2300</v>
      </c>
      <c r="E2590" s="351">
        <v>10176.99</v>
      </c>
      <c r="F2590" s="351">
        <v>6207.97</v>
      </c>
      <c r="G2590" s="351">
        <v>3969.02</v>
      </c>
      <c r="H2590" s="351">
        <v>0</v>
      </c>
      <c r="I2590" s="894" t="s">
        <v>12171</v>
      </c>
      <c r="J2590" s="894" t="s">
        <v>839</v>
      </c>
      <c r="K2590" s="894" t="s">
        <v>11486</v>
      </c>
      <c r="L2590" s="894" t="s">
        <v>874</v>
      </c>
      <c r="M2590" s="894" t="s">
        <v>11487</v>
      </c>
      <c r="N2590" s="894" t="s">
        <v>12188</v>
      </c>
      <c r="O2590" s="894" t="s">
        <v>11780</v>
      </c>
      <c r="P2590" s="894" t="s">
        <v>11781</v>
      </c>
      <c r="Q2590" s="894" t="s">
        <v>11782</v>
      </c>
      <c r="R2590" s="894" t="s">
        <v>1910</v>
      </c>
      <c r="S2590" s="894" t="s">
        <v>779</v>
      </c>
      <c r="T2590" s="894" t="s">
        <v>780</v>
      </c>
      <c r="U2590" s="894" t="s">
        <v>781</v>
      </c>
      <c r="V2590" s="894" t="s">
        <v>951</v>
      </c>
      <c r="W2590" s="894" t="s">
        <v>12171</v>
      </c>
      <c r="X2590" s="894" t="s">
        <v>12189</v>
      </c>
      <c r="AA2590" s="894" t="s">
        <v>11491</v>
      </c>
    </row>
    <row r="2591" spans="1:27">
      <c r="A2591" s="894" t="s">
        <v>12190</v>
      </c>
      <c r="B2591" s="894" t="s">
        <v>12191</v>
      </c>
      <c r="C2591" s="894" t="s">
        <v>6767</v>
      </c>
      <c r="D2591" s="894" t="s">
        <v>2300</v>
      </c>
      <c r="E2591" s="351">
        <v>10177</v>
      </c>
      <c r="F2591" s="351">
        <v>6207.97</v>
      </c>
      <c r="G2591" s="351">
        <v>3969.03</v>
      </c>
      <c r="H2591" s="351">
        <v>0</v>
      </c>
      <c r="I2591" s="894" t="s">
        <v>12171</v>
      </c>
      <c r="J2591" s="894" t="s">
        <v>839</v>
      </c>
      <c r="K2591" s="894" t="s">
        <v>11486</v>
      </c>
      <c r="L2591" s="894" t="s">
        <v>874</v>
      </c>
      <c r="M2591" s="894" t="s">
        <v>11487</v>
      </c>
      <c r="N2591" s="894" t="s">
        <v>12188</v>
      </c>
      <c r="O2591" s="894" t="s">
        <v>11780</v>
      </c>
      <c r="P2591" s="894" t="s">
        <v>11781</v>
      </c>
      <c r="Q2591" s="894" t="s">
        <v>11782</v>
      </c>
      <c r="R2591" s="894" t="s">
        <v>1910</v>
      </c>
      <c r="S2591" s="894" t="s">
        <v>779</v>
      </c>
      <c r="T2591" s="894" t="s">
        <v>780</v>
      </c>
      <c r="U2591" s="894" t="s">
        <v>781</v>
      </c>
      <c r="V2591" s="894" t="s">
        <v>951</v>
      </c>
      <c r="W2591" s="894" t="s">
        <v>12171</v>
      </c>
      <c r="X2591" s="894" t="s">
        <v>12189</v>
      </c>
      <c r="AA2591" s="894" t="s">
        <v>11491</v>
      </c>
    </row>
    <row r="2592" spans="1:27">
      <c r="A2592" s="894" t="s">
        <v>12192</v>
      </c>
      <c r="B2592" s="894" t="s">
        <v>12193</v>
      </c>
      <c r="C2592" s="894" t="s">
        <v>6767</v>
      </c>
      <c r="D2592" s="894" t="s">
        <v>2300</v>
      </c>
      <c r="E2592" s="351">
        <v>10176.99</v>
      </c>
      <c r="F2592" s="351">
        <v>6207.97</v>
      </c>
      <c r="G2592" s="351">
        <v>3969.02</v>
      </c>
      <c r="H2592" s="351">
        <v>0</v>
      </c>
      <c r="I2592" s="894" t="s">
        <v>12171</v>
      </c>
      <c r="J2592" s="894" t="s">
        <v>839</v>
      </c>
      <c r="K2592" s="894" t="s">
        <v>11486</v>
      </c>
      <c r="L2592" s="894" t="s">
        <v>874</v>
      </c>
      <c r="M2592" s="894" t="s">
        <v>11487</v>
      </c>
      <c r="N2592" s="894" t="s">
        <v>12188</v>
      </c>
      <c r="O2592" s="894" t="s">
        <v>11780</v>
      </c>
      <c r="P2592" s="894" t="s">
        <v>11781</v>
      </c>
      <c r="Q2592" s="894" t="s">
        <v>11782</v>
      </c>
      <c r="R2592" s="894" t="s">
        <v>1910</v>
      </c>
      <c r="S2592" s="894" t="s">
        <v>779</v>
      </c>
      <c r="T2592" s="894" t="s">
        <v>780</v>
      </c>
      <c r="U2592" s="894" t="s">
        <v>781</v>
      </c>
      <c r="V2592" s="894" t="s">
        <v>951</v>
      </c>
      <c r="W2592" s="894" t="s">
        <v>12171</v>
      </c>
      <c r="X2592" s="894" t="s">
        <v>12189</v>
      </c>
      <c r="AA2592" s="894" t="s">
        <v>11491</v>
      </c>
    </row>
    <row r="2593" spans="1:27">
      <c r="A2593" s="894" t="s">
        <v>12194</v>
      </c>
      <c r="B2593" s="894" t="s">
        <v>12195</v>
      </c>
      <c r="C2593" s="894" t="s">
        <v>6767</v>
      </c>
      <c r="D2593" s="894" t="s">
        <v>2300</v>
      </c>
      <c r="E2593" s="351">
        <v>10176.99</v>
      </c>
      <c r="F2593" s="351">
        <v>6207.97</v>
      </c>
      <c r="G2593" s="351">
        <v>3969.02</v>
      </c>
      <c r="H2593" s="351">
        <v>0</v>
      </c>
      <c r="I2593" s="894" t="s">
        <v>12171</v>
      </c>
      <c r="J2593" s="894" t="s">
        <v>839</v>
      </c>
      <c r="K2593" s="894" t="s">
        <v>11486</v>
      </c>
      <c r="L2593" s="894" t="s">
        <v>874</v>
      </c>
      <c r="M2593" s="894" t="s">
        <v>11487</v>
      </c>
      <c r="N2593" s="894" t="s">
        <v>12188</v>
      </c>
      <c r="O2593" s="894" t="s">
        <v>11780</v>
      </c>
      <c r="P2593" s="894" t="s">
        <v>11781</v>
      </c>
      <c r="Q2593" s="894" t="s">
        <v>11782</v>
      </c>
      <c r="R2593" s="894" t="s">
        <v>1910</v>
      </c>
      <c r="S2593" s="894" t="s">
        <v>779</v>
      </c>
      <c r="T2593" s="894" t="s">
        <v>780</v>
      </c>
      <c r="U2593" s="894" t="s">
        <v>781</v>
      </c>
      <c r="V2593" s="894" t="s">
        <v>951</v>
      </c>
      <c r="W2593" s="894" t="s">
        <v>12171</v>
      </c>
      <c r="X2593" s="894" t="s">
        <v>12189</v>
      </c>
      <c r="AA2593" s="894" t="s">
        <v>11491</v>
      </c>
    </row>
    <row r="2594" spans="1:27">
      <c r="A2594" s="894" t="s">
        <v>12196</v>
      </c>
      <c r="B2594" s="894" t="s">
        <v>12197</v>
      </c>
      <c r="C2594" s="894" t="s">
        <v>6767</v>
      </c>
      <c r="D2594" s="894" t="s">
        <v>2300</v>
      </c>
      <c r="E2594" s="351">
        <v>10176.99</v>
      </c>
      <c r="F2594" s="351">
        <v>6207.97</v>
      </c>
      <c r="G2594" s="351">
        <v>3969.02</v>
      </c>
      <c r="H2594" s="351">
        <v>0</v>
      </c>
      <c r="I2594" s="894" t="s">
        <v>12171</v>
      </c>
      <c r="J2594" s="894" t="s">
        <v>839</v>
      </c>
      <c r="K2594" s="894" t="s">
        <v>11486</v>
      </c>
      <c r="L2594" s="894" t="s">
        <v>874</v>
      </c>
      <c r="M2594" s="894" t="s">
        <v>11487</v>
      </c>
      <c r="N2594" s="894" t="s">
        <v>12188</v>
      </c>
      <c r="O2594" s="894" t="s">
        <v>11780</v>
      </c>
      <c r="P2594" s="894" t="s">
        <v>11781</v>
      </c>
      <c r="Q2594" s="894" t="s">
        <v>11782</v>
      </c>
      <c r="R2594" s="894" t="s">
        <v>1910</v>
      </c>
      <c r="S2594" s="894" t="s">
        <v>779</v>
      </c>
      <c r="T2594" s="894" t="s">
        <v>780</v>
      </c>
      <c r="U2594" s="894" t="s">
        <v>781</v>
      </c>
      <c r="V2594" s="894" t="s">
        <v>951</v>
      </c>
      <c r="W2594" s="894" t="s">
        <v>12171</v>
      </c>
      <c r="X2594" s="894" t="s">
        <v>12189</v>
      </c>
      <c r="AA2594" s="894" t="s">
        <v>11491</v>
      </c>
    </row>
    <row r="2595" spans="1:27">
      <c r="A2595" s="894" t="s">
        <v>12198</v>
      </c>
      <c r="B2595" s="894" t="s">
        <v>12199</v>
      </c>
      <c r="C2595" s="894" t="s">
        <v>6767</v>
      </c>
      <c r="D2595" s="894" t="s">
        <v>2300</v>
      </c>
      <c r="E2595" s="351">
        <v>10176.99</v>
      </c>
      <c r="F2595" s="351">
        <v>6207.97</v>
      </c>
      <c r="G2595" s="351">
        <v>3969.02</v>
      </c>
      <c r="H2595" s="351">
        <v>0</v>
      </c>
      <c r="I2595" s="894" t="s">
        <v>12171</v>
      </c>
      <c r="J2595" s="894" t="s">
        <v>839</v>
      </c>
      <c r="K2595" s="894" t="s">
        <v>11486</v>
      </c>
      <c r="L2595" s="894" t="s">
        <v>874</v>
      </c>
      <c r="M2595" s="894" t="s">
        <v>11487</v>
      </c>
      <c r="N2595" s="894" t="s">
        <v>12188</v>
      </c>
      <c r="O2595" s="894" t="s">
        <v>11780</v>
      </c>
      <c r="P2595" s="894" t="s">
        <v>11781</v>
      </c>
      <c r="Q2595" s="894" t="s">
        <v>11782</v>
      </c>
      <c r="R2595" s="894" t="s">
        <v>1910</v>
      </c>
      <c r="S2595" s="894" t="s">
        <v>779</v>
      </c>
      <c r="T2595" s="894" t="s">
        <v>780</v>
      </c>
      <c r="U2595" s="894" t="s">
        <v>781</v>
      </c>
      <c r="V2595" s="894" t="s">
        <v>951</v>
      </c>
      <c r="W2595" s="894" t="s">
        <v>12171</v>
      </c>
      <c r="X2595" s="894" t="s">
        <v>12189</v>
      </c>
      <c r="AA2595" s="894" t="s">
        <v>11491</v>
      </c>
    </row>
    <row r="2596" spans="1:27">
      <c r="A2596" s="894" t="s">
        <v>12200</v>
      </c>
      <c r="B2596" s="894" t="s">
        <v>12201</v>
      </c>
      <c r="C2596" s="894" t="s">
        <v>6277</v>
      </c>
      <c r="D2596" s="894" t="s">
        <v>12202</v>
      </c>
      <c r="E2596" s="351">
        <v>42477.88</v>
      </c>
      <c r="F2596" s="351">
        <v>25911.58</v>
      </c>
      <c r="G2596" s="351">
        <v>16566.3</v>
      </c>
      <c r="H2596" s="351">
        <v>0</v>
      </c>
      <c r="I2596" s="894" t="s">
        <v>12171</v>
      </c>
      <c r="J2596" s="894" t="s">
        <v>839</v>
      </c>
      <c r="K2596" s="894" t="s">
        <v>1025</v>
      </c>
      <c r="L2596" s="894" t="s">
        <v>958</v>
      </c>
      <c r="M2596" s="894" t="s">
        <v>8289</v>
      </c>
      <c r="N2596" s="894" t="s">
        <v>9658</v>
      </c>
      <c r="O2596" s="894" t="s">
        <v>10875</v>
      </c>
      <c r="P2596" s="894" t="s">
        <v>11205</v>
      </c>
      <c r="Q2596" s="894" t="s">
        <v>11206</v>
      </c>
      <c r="R2596" s="894" t="s">
        <v>1910</v>
      </c>
      <c r="S2596" s="894" t="s">
        <v>779</v>
      </c>
      <c r="T2596" s="894" t="s">
        <v>780</v>
      </c>
      <c r="U2596" s="894" t="s">
        <v>781</v>
      </c>
      <c r="V2596" s="894" t="s">
        <v>951</v>
      </c>
      <c r="W2596" s="894" t="s">
        <v>12171</v>
      </c>
      <c r="X2596" s="894" t="s">
        <v>12203</v>
      </c>
      <c r="AA2596" s="894" t="s">
        <v>1029</v>
      </c>
    </row>
    <row r="2597" spans="1:27">
      <c r="A2597" s="894" t="s">
        <v>12204</v>
      </c>
      <c r="B2597" s="894" t="s">
        <v>12205</v>
      </c>
      <c r="C2597" s="894" t="s">
        <v>6277</v>
      </c>
      <c r="D2597" s="894" t="s">
        <v>12202</v>
      </c>
      <c r="E2597" s="351">
        <v>42477.88</v>
      </c>
      <c r="F2597" s="351">
        <v>25911.58</v>
      </c>
      <c r="G2597" s="351">
        <v>16566.3</v>
      </c>
      <c r="H2597" s="351">
        <v>0</v>
      </c>
      <c r="I2597" s="894" t="s">
        <v>12171</v>
      </c>
      <c r="J2597" s="894" t="s">
        <v>839</v>
      </c>
      <c r="K2597" s="894" t="s">
        <v>1025</v>
      </c>
      <c r="L2597" s="894" t="s">
        <v>958</v>
      </c>
      <c r="M2597" s="894" t="s">
        <v>6103</v>
      </c>
      <c r="N2597" s="894" t="s">
        <v>9658</v>
      </c>
      <c r="O2597" s="894" t="s">
        <v>10875</v>
      </c>
      <c r="P2597" s="894" t="s">
        <v>11205</v>
      </c>
      <c r="Q2597" s="894" t="s">
        <v>11206</v>
      </c>
      <c r="R2597" s="894" t="s">
        <v>1910</v>
      </c>
      <c r="S2597" s="894" t="s">
        <v>779</v>
      </c>
      <c r="T2597" s="894" t="s">
        <v>780</v>
      </c>
      <c r="U2597" s="894" t="s">
        <v>781</v>
      </c>
      <c r="V2597" s="894" t="s">
        <v>951</v>
      </c>
      <c r="W2597" s="894" t="s">
        <v>12171</v>
      </c>
      <c r="X2597" s="894" t="s">
        <v>12203</v>
      </c>
      <c r="AA2597" s="894" t="s">
        <v>1029</v>
      </c>
    </row>
    <row r="2598" spans="1:27">
      <c r="A2598" s="894" t="s">
        <v>12206</v>
      </c>
      <c r="B2598" s="894" t="s">
        <v>12207</v>
      </c>
      <c r="C2598" s="894" t="s">
        <v>6277</v>
      </c>
      <c r="D2598" s="894" t="s">
        <v>12202</v>
      </c>
      <c r="E2598" s="351">
        <v>42477.88</v>
      </c>
      <c r="F2598" s="351">
        <v>25911.58</v>
      </c>
      <c r="G2598" s="351">
        <v>16566.3</v>
      </c>
      <c r="H2598" s="351">
        <v>0</v>
      </c>
      <c r="I2598" s="894" t="s">
        <v>12171</v>
      </c>
      <c r="J2598" s="894" t="s">
        <v>839</v>
      </c>
      <c r="K2598" s="894" t="s">
        <v>1025</v>
      </c>
      <c r="L2598" s="894" t="s">
        <v>958</v>
      </c>
      <c r="M2598" s="894" t="s">
        <v>6146</v>
      </c>
      <c r="N2598" s="894" t="s">
        <v>9658</v>
      </c>
      <c r="O2598" s="894" t="s">
        <v>10875</v>
      </c>
      <c r="P2598" s="894" t="s">
        <v>11205</v>
      </c>
      <c r="Q2598" s="894" t="s">
        <v>11206</v>
      </c>
      <c r="R2598" s="894" t="s">
        <v>1910</v>
      </c>
      <c r="S2598" s="894" t="s">
        <v>779</v>
      </c>
      <c r="T2598" s="894" t="s">
        <v>780</v>
      </c>
      <c r="U2598" s="894" t="s">
        <v>781</v>
      </c>
      <c r="V2598" s="894" t="s">
        <v>951</v>
      </c>
      <c r="W2598" s="894" t="s">
        <v>12171</v>
      </c>
      <c r="X2598" s="894" t="s">
        <v>12203</v>
      </c>
      <c r="AA2598" s="894" t="s">
        <v>1029</v>
      </c>
    </row>
    <row r="2599" spans="1:27">
      <c r="A2599" s="894" t="s">
        <v>12208</v>
      </c>
      <c r="B2599" s="894" t="s">
        <v>12209</v>
      </c>
      <c r="C2599" s="894" t="s">
        <v>6277</v>
      </c>
      <c r="D2599" s="894" t="s">
        <v>12202</v>
      </c>
      <c r="E2599" s="351">
        <v>42477.86</v>
      </c>
      <c r="F2599" s="351">
        <v>25911.58</v>
      </c>
      <c r="G2599" s="351">
        <v>16566.28</v>
      </c>
      <c r="H2599" s="351">
        <v>0</v>
      </c>
      <c r="I2599" s="894" t="s">
        <v>12171</v>
      </c>
      <c r="J2599" s="894" t="s">
        <v>839</v>
      </c>
      <c r="K2599" s="894" t="s">
        <v>1025</v>
      </c>
      <c r="L2599" s="894" t="s">
        <v>958</v>
      </c>
      <c r="M2599" s="894" t="s">
        <v>6146</v>
      </c>
      <c r="N2599" s="894" t="s">
        <v>9658</v>
      </c>
      <c r="O2599" s="894" t="s">
        <v>10875</v>
      </c>
      <c r="P2599" s="894" t="s">
        <v>11205</v>
      </c>
      <c r="Q2599" s="894" t="s">
        <v>11757</v>
      </c>
      <c r="R2599" s="894" t="s">
        <v>1910</v>
      </c>
      <c r="S2599" s="894" t="s">
        <v>779</v>
      </c>
      <c r="T2599" s="894" t="s">
        <v>780</v>
      </c>
      <c r="U2599" s="894" t="s">
        <v>781</v>
      </c>
      <c r="V2599" s="894" t="s">
        <v>951</v>
      </c>
      <c r="W2599" s="894" t="s">
        <v>12171</v>
      </c>
      <c r="X2599" s="894" t="s">
        <v>12203</v>
      </c>
      <c r="AA2599" s="894" t="s">
        <v>1029</v>
      </c>
    </row>
    <row r="2600" spans="1:27">
      <c r="A2600" s="894" t="s">
        <v>12210</v>
      </c>
      <c r="B2600" s="894" t="s">
        <v>12211</v>
      </c>
      <c r="C2600" s="894" t="s">
        <v>11760</v>
      </c>
      <c r="D2600" s="894" t="s">
        <v>11761</v>
      </c>
      <c r="E2600" s="351">
        <v>12389.38</v>
      </c>
      <c r="F2600" s="351">
        <v>7557.29</v>
      </c>
      <c r="G2600" s="351">
        <v>4832.09</v>
      </c>
      <c r="H2600" s="351">
        <v>0</v>
      </c>
      <c r="I2600" s="894" t="s">
        <v>12171</v>
      </c>
      <c r="J2600" s="894" t="s">
        <v>839</v>
      </c>
      <c r="K2600" s="894" t="s">
        <v>1025</v>
      </c>
      <c r="L2600" s="894" t="s">
        <v>958</v>
      </c>
      <c r="M2600" s="894" t="s">
        <v>6146</v>
      </c>
      <c r="N2600" s="894" t="s">
        <v>9658</v>
      </c>
      <c r="O2600" s="894" t="s">
        <v>11021</v>
      </c>
      <c r="P2600" s="894" t="s">
        <v>11131</v>
      </c>
      <c r="Q2600" s="894" t="s">
        <v>11132</v>
      </c>
      <c r="R2600" s="894" t="s">
        <v>1910</v>
      </c>
      <c r="S2600" s="894" t="s">
        <v>779</v>
      </c>
      <c r="T2600" s="894" t="s">
        <v>780</v>
      </c>
      <c r="U2600" s="894" t="s">
        <v>781</v>
      </c>
      <c r="V2600" s="894" t="s">
        <v>951</v>
      </c>
      <c r="W2600" s="894" t="s">
        <v>12171</v>
      </c>
      <c r="X2600" s="894" t="s">
        <v>12203</v>
      </c>
      <c r="AA2600" s="894" t="s">
        <v>1029</v>
      </c>
    </row>
    <row r="2601" spans="1:27">
      <c r="A2601" s="894" t="s">
        <v>12212</v>
      </c>
      <c r="B2601" s="894" t="s">
        <v>12213</v>
      </c>
      <c r="C2601" s="894" t="s">
        <v>11760</v>
      </c>
      <c r="D2601" s="894" t="s">
        <v>11761</v>
      </c>
      <c r="E2601" s="351">
        <v>12389.38</v>
      </c>
      <c r="F2601" s="351">
        <v>7557.29</v>
      </c>
      <c r="G2601" s="351">
        <v>4832.09</v>
      </c>
      <c r="H2601" s="351">
        <v>0</v>
      </c>
      <c r="I2601" s="894" t="s">
        <v>12171</v>
      </c>
      <c r="J2601" s="894" t="s">
        <v>839</v>
      </c>
      <c r="K2601" s="894" t="s">
        <v>1025</v>
      </c>
      <c r="L2601" s="894" t="s">
        <v>958</v>
      </c>
      <c r="M2601" s="894" t="s">
        <v>6146</v>
      </c>
      <c r="N2601" s="894" t="s">
        <v>9658</v>
      </c>
      <c r="O2601" s="894" t="s">
        <v>11021</v>
      </c>
      <c r="P2601" s="894" t="s">
        <v>11131</v>
      </c>
      <c r="Q2601" s="894" t="s">
        <v>11132</v>
      </c>
      <c r="R2601" s="894" t="s">
        <v>1910</v>
      </c>
      <c r="S2601" s="894" t="s">
        <v>779</v>
      </c>
      <c r="T2601" s="894" t="s">
        <v>780</v>
      </c>
      <c r="U2601" s="894" t="s">
        <v>781</v>
      </c>
      <c r="V2601" s="894" t="s">
        <v>951</v>
      </c>
      <c r="W2601" s="894" t="s">
        <v>12171</v>
      </c>
      <c r="X2601" s="894" t="s">
        <v>12203</v>
      </c>
      <c r="AA2601" s="894" t="s">
        <v>1029</v>
      </c>
    </row>
    <row r="2602" spans="1:27">
      <c r="A2602" s="894" t="s">
        <v>12214</v>
      </c>
      <c r="B2602" s="894" t="s">
        <v>12215</v>
      </c>
      <c r="C2602" s="894" t="s">
        <v>11760</v>
      </c>
      <c r="D2602" s="894" t="s">
        <v>11761</v>
      </c>
      <c r="E2602" s="351">
        <v>12389.38</v>
      </c>
      <c r="F2602" s="351">
        <v>7557.29</v>
      </c>
      <c r="G2602" s="351">
        <v>4832.09</v>
      </c>
      <c r="H2602" s="351">
        <v>0</v>
      </c>
      <c r="I2602" s="894" t="s">
        <v>12171</v>
      </c>
      <c r="J2602" s="894" t="s">
        <v>839</v>
      </c>
      <c r="K2602" s="894" t="s">
        <v>1025</v>
      </c>
      <c r="L2602" s="894" t="s">
        <v>958</v>
      </c>
      <c r="M2602" s="894" t="s">
        <v>6103</v>
      </c>
      <c r="N2602" s="894" t="s">
        <v>9658</v>
      </c>
      <c r="O2602" s="894" t="s">
        <v>11021</v>
      </c>
      <c r="P2602" s="894" t="s">
        <v>11131</v>
      </c>
      <c r="Q2602" s="894" t="s">
        <v>11132</v>
      </c>
      <c r="R2602" s="894" t="s">
        <v>1910</v>
      </c>
      <c r="S2602" s="894" t="s">
        <v>779</v>
      </c>
      <c r="T2602" s="894" t="s">
        <v>780</v>
      </c>
      <c r="U2602" s="894" t="s">
        <v>781</v>
      </c>
      <c r="V2602" s="894" t="s">
        <v>951</v>
      </c>
      <c r="W2602" s="894" t="s">
        <v>12171</v>
      </c>
      <c r="X2602" s="894" t="s">
        <v>12203</v>
      </c>
      <c r="AA2602" s="894" t="s">
        <v>1029</v>
      </c>
    </row>
    <row r="2603" spans="1:27">
      <c r="A2603" s="894" t="s">
        <v>12216</v>
      </c>
      <c r="B2603" s="894" t="s">
        <v>12217</v>
      </c>
      <c r="C2603" s="894" t="s">
        <v>11760</v>
      </c>
      <c r="D2603" s="894" t="s">
        <v>11761</v>
      </c>
      <c r="E2603" s="351">
        <v>12389.38</v>
      </c>
      <c r="F2603" s="351">
        <v>7557.29</v>
      </c>
      <c r="G2603" s="351">
        <v>4832.09</v>
      </c>
      <c r="H2603" s="351">
        <v>0</v>
      </c>
      <c r="I2603" s="894" t="s">
        <v>12171</v>
      </c>
      <c r="J2603" s="894" t="s">
        <v>839</v>
      </c>
      <c r="K2603" s="894" t="s">
        <v>1025</v>
      </c>
      <c r="L2603" s="894" t="s">
        <v>958</v>
      </c>
      <c r="M2603" s="894" t="s">
        <v>8289</v>
      </c>
      <c r="N2603" s="894" t="s">
        <v>9658</v>
      </c>
      <c r="O2603" s="894" t="s">
        <v>11021</v>
      </c>
      <c r="P2603" s="894" t="s">
        <v>11131</v>
      </c>
      <c r="Q2603" s="894" t="s">
        <v>11132</v>
      </c>
      <c r="R2603" s="894" t="s">
        <v>1910</v>
      </c>
      <c r="S2603" s="894" t="s">
        <v>779</v>
      </c>
      <c r="T2603" s="894" t="s">
        <v>780</v>
      </c>
      <c r="U2603" s="894" t="s">
        <v>781</v>
      </c>
      <c r="V2603" s="894" t="s">
        <v>951</v>
      </c>
      <c r="W2603" s="894" t="s">
        <v>12171</v>
      </c>
      <c r="X2603" s="894" t="s">
        <v>12203</v>
      </c>
      <c r="AA2603" s="894" t="s">
        <v>1029</v>
      </c>
    </row>
    <row r="2604" spans="1:27">
      <c r="A2604" s="894" t="s">
        <v>12218</v>
      </c>
      <c r="B2604" s="894" t="s">
        <v>12219</v>
      </c>
      <c r="C2604" s="894" t="s">
        <v>11315</v>
      </c>
      <c r="D2604" s="894" t="s">
        <v>12220</v>
      </c>
      <c r="E2604" s="351">
        <v>1946.9</v>
      </c>
      <c r="F2604" s="351">
        <v>1187.67</v>
      </c>
      <c r="G2604" s="351">
        <v>759.23</v>
      </c>
      <c r="H2604" s="351">
        <v>0</v>
      </c>
      <c r="I2604" s="894" t="s">
        <v>12221</v>
      </c>
      <c r="J2604" s="894" t="s">
        <v>839</v>
      </c>
      <c r="K2604" s="894" t="s">
        <v>1025</v>
      </c>
      <c r="L2604" s="894" t="s">
        <v>958</v>
      </c>
      <c r="M2604" s="894" t="s">
        <v>8289</v>
      </c>
      <c r="N2604" s="894" t="s">
        <v>11317</v>
      </c>
      <c r="O2604" s="894" t="s">
        <v>12222</v>
      </c>
      <c r="P2604" s="894" t="s">
        <v>12223</v>
      </c>
      <c r="Q2604" s="894" t="s">
        <v>10776</v>
      </c>
      <c r="R2604" s="894" t="s">
        <v>1910</v>
      </c>
      <c r="S2604" s="894" t="s">
        <v>779</v>
      </c>
      <c r="T2604" s="894" t="s">
        <v>780</v>
      </c>
      <c r="U2604" s="894" t="s">
        <v>781</v>
      </c>
      <c r="V2604" s="894" t="s">
        <v>951</v>
      </c>
      <c r="W2604" s="894" t="s">
        <v>12221</v>
      </c>
      <c r="X2604" s="894" t="s">
        <v>8981</v>
      </c>
      <c r="AA2604" s="894" t="s">
        <v>1029</v>
      </c>
    </row>
    <row r="2605" spans="1:27">
      <c r="A2605" s="894" t="s">
        <v>12224</v>
      </c>
      <c r="B2605" s="894" t="s">
        <v>12225</v>
      </c>
      <c r="C2605" s="894" t="s">
        <v>12226</v>
      </c>
      <c r="D2605" s="894" t="s">
        <v>12227</v>
      </c>
      <c r="E2605" s="351">
        <v>7433.63</v>
      </c>
      <c r="F2605" s="351">
        <v>4534.74</v>
      </c>
      <c r="G2605" s="351">
        <v>2898.89</v>
      </c>
      <c r="H2605" s="351">
        <v>0</v>
      </c>
      <c r="I2605" s="894" t="s">
        <v>12221</v>
      </c>
      <c r="J2605" s="894" t="s">
        <v>839</v>
      </c>
      <c r="K2605" s="894" t="s">
        <v>840</v>
      </c>
      <c r="L2605" s="894" t="s">
        <v>874</v>
      </c>
      <c r="M2605" s="894" t="s">
        <v>12228</v>
      </c>
      <c r="N2605" s="894" t="s">
        <v>12229</v>
      </c>
      <c r="O2605" s="894" t="s">
        <v>12230</v>
      </c>
      <c r="P2605" s="894" t="s">
        <v>12231</v>
      </c>
      <c r="Q2605" s="894" t="s">
        <v>12232</v>
      </c>
      <c r="R2605" s="894" t="s">
        <v>1910</v>
      </c>
      <c r="S2605" s="894" t="s">
        <v>779</v>
      </c>
      <c r="T2605" s="894" t="s">
        <v>780</v>
      </c>
      <c r="U2605" s="894" t="s">
        <v>781</v>
      </c>
      <c r="V2605" s="894" t="s">
        <v>951</v>
      </c>
      <c r="W2605" s="894" t="s">
        <v>12221</v>
      </c>
      <c r="X2605" s="894" t="s">
        <v>12233</v>
      </c>
      <c r="AA2605" s="894" t="s">
        <v>844</v>
      </c>
    </row>
    <row r="2606" spans="1:27">
      <c r="A2606" s="894" t="s">
        <v>12234</v>
      </c>
      <c r="B2606" s="894" t="s">
        <v>12235</v>
      </c>
      <c r="C2606" s="894" t="s">
        <v>12236</v>
      </c>
      <c r="D2606" s="894" t="s">
        <v>12237</v>
      </c>
      <c r="E2606" s="351">
        <v>11238.94</v>
      </c>
      <c r="F2606" s="351">
        <v>6855.79</v>
      </c>
      <c r="G2606" s="351">
        <v>4383.15</v>
      </c>
      <c r="H2606" s="351">
        <v>0</v>
      </c>
      <c r="I2606" s="894" t="s">
        <v>12221</v>
      </c>
      <c r="J2606" s="894" t="s">
        <v>839</v>
      </c>
      <c r="K2606" s="894" t="s">
        <v>840</v>
      </c>
      <c r="L2606" s="894" t="s">
        <v>874</v>
      </c>
      <c r="M2606" s="894" t="s">
        <v>842</v>
      </c>
      <c r="N2606" s="894" t="s">
        <v>12229</v>
      </c>
      <c r="O2606" s="894" t="s">
        <v>12238</v>
      </c>
      <c r="P2606" s="894" t="s">
        <v>12239</v>
      </c>
      <c r="Q2606" s="894" t="s">
        <v>12240</v>
      </c>
      <c r="R2606" s="894" t="s">
        <v>1910</v>
      </c>
      <c r="S2606" s="894" t="s">
        <v>779</v>
      </c>
      <c r="T2606" s="894" t="s">
        <v>780</v>
      </c>
      <c r="U2606" s="894" t="s">
        <v>781</v>
      </c>
      <c r="V2606" s="894" t="s">
        <v>951</v>
      </c>
      <c r="W2606" s="894" t="s">
        <v>12221</v>
      </c>
      <c r="X2606" s="894" t="s">
        <v>12233</v>
      </c>
      <c r="AA2606" s="894" t="s">
        <v>844</v>
      </c>
    </row>
    <row r="2607" spans="1:27">
      <c r="A2607" s="894" t="s">
        <v>12241</v>
      </c>
      <c r="B2607" s="894" t="s">
        <v>12242</v>
      </c>
      <c r="C2607" s="894" t="s">
        <v>12243</v>
      </c>
      <c r="D2607" s="894" t="s">
        <v>12244</v>
      </c>
      <c r="E2607" s="351">
        <v>8761.06</v>
      </c>
      <c r="F2607" s="351">
        <v>5344.21</v>
      </c>
      <c r="G2607" s="351">
        <v>3416.85</v>
      </c>
      <c r="H2607" s="351">
        <v>0</v>
      </c>
      <c r="I2607" s="894" t="s">
        <v>12221</v>
      </c>
      <c r="J2607" s="894" t="s">
        <v>839</v>
      </c>
      <c r="K2607" s="894" t="s">
        <v>840</v>
      </c>
      <c r="L2607" s="894" t="s">
        <v>874</v>
      </c>
      <c r="M2607" s="894" t="s">
        <v>842</v>
      </c>
      <c r="N2607" s="894" t="s">
        <v>12229</v>
      </c>
      <c r="O2607" s="894" t="s">
        <v>12245</v>
      </c>
      <c r="P2607" s="894" t="s">
        <v>12246</v>
      </c>
      <c r="Q2607" s="894" t="s">
        <v>12247</v>
      </c>
      <c r="R2607" s="894" t="s">
        <v>1910</v>
      </c>
      <c r="S2607" s="894" t="s">
        <v>779</v>
      </c>
      <c r="T2607" s="894" t="s">
        <v>780</v>
      </c>
      <c r="U2607" s="894" t="s">
        <v>781</v>
      </c>
      <c r="V2607" s="894" t="s">
        <v>951</v>
      </c>
      <c r="W2607" s="894" t="s">
        <v>12221</v>
      </c>
      <c r="X2607" s="894" t="s">
        <v>12233</v>
      </c>
      <c r="AA2607" s="894" t="s">
        <v>844</v>
      </c>
    </row>
    <row r="2608" spans="1:27">
      <c r="A2608" s="894" t="s">
        <v>12248</v>
      </c>
      <c r="B2608" s="894" t="s">
        <v>12249</v>
      </c>
      <c r="C2608" s="894" t="s">
        <v>9700</v>
      </c>
      <c r="D2608" s="894" t="s">
        <v>9701</v>
      </c>
      <c r="E2608" s="351">
        <v>18534.48</v>
      </c>
      <c r="F2608" s="351">
        <v>11305.74</v>
      </c>
      <c r="G2608" s="351">
        <v>7228.74</v>
      </c>
      <c r="H2608" s="351">
        <v>0</v>
      </c>
      <c r="I2608" s="894" t="s">
        <v>12221</v>
      </c>
      <c r="J2608" s="894" t="s">
        <v>839</v>
      </c>
      <c r="K2608" s="894" t="s">
        <v>1025</v>
      </c>
      <c r="L2608" s="894" t="s">
        <v>958</v>
      </c>
      <c r="M2608" s="894" t="s">
        <v>8289</v>
      </c>
      <c r="N2608" s="894" t="s">
        <v>9658</v>
      </c>
      <c r="O2608" s="894" t="s">
        <v>10582</v>
      </c>
      <c r="P2608" s="894" t="s">
        <v>10583</v>
      </c>
      <c r="Q2608" s="894" t="s">
        <v>10584</v>
      </c>
      <c r="R2608" s="894" t="s">
        <v>1910</v>
      </c>
      <c r="S2608" s="894" t="s">
        <v>779</v>
      </c>
      <c r="T2608" s="894" t="s">
        <v>780</v>
      </c>
      <c r="U2608" s="894" t="s">
        <v>781</v>
      </c>
      <c r="V2608" s="894" t="s">
        <v>951</v>
      </c>
      <c r="W2608" s="894" t="s">
        <v>12221</v>
      </c>
      <c r="X2608" s="894" t="s">
        <v>12250</v>
      </c>
      <c r="AA2608" s="894" t="s">
        <v>1029</v>
      </c>
    </row>
    <row r="2609" spans="1:27">
      <c r="A2609" s="894" t="s">
        <v>12251</v>
      </c>
      <c r="B2609" s="894" t="s">
        <v>12252</v>
      </c>
      <c r="C2609" s="894" t="s">
        <v>9700</v>
      </c>
      <c r="D2609" s="894" t="s">
        <v>9701</v>
      </c>
      <c r="E2609" s="351">
        <v>18534.49</v>
      </c>
      <c r="F2609" s="351">
        <v>11305.74</v>
      </c>
      <c r="G2609" s="351">
        <v>7228.75</v>
      </c>
      <c r="H2609" s="351">
        <v>0</v>
      </c>
      <c r="I2609" s="894" t="s">
        <v>12221</v>
      </c>
      <c r="J2609" s="894" t="s">
        <v>839</v>
      </c>
      <c r="K2609" s="894" t="s">
        <v>1025</v>
      </c>
      <c r="L2609" s="894" t="s">
        <v>958</v>
      </c>
      <c r="M2609" s="894" t="s">
        <v>8289</v>
      </c>
      <c r="N2609" s="894" t="s">
        <v>9658</v>
      </c>
      <c r="O2609" s="894" t="s">
        <v>10582</v>
      </c>
      <c r="P2609" s="894" t="s">
        <v>10583</v>
      </c>
      <c r="Q2609" s="894" t="s">
        <v>10584</v>
      </c>
      <c r="R2609" s="894" t="s">
        <v>1910</v>
      </c>
      <c r="S2609" s="894" t="s">
        <v>779</v>
      </c>
      <c r="T2609" s="894" t="s">
        <v>780</v>
      </c>
      <c r="U2609" s="894" t="s">
        <v>781</v>
      </c>
      <c r="V2609" s="894" t="s">
        <v>951</v>
      </c>
      <c r="W2609" s="894" t="s">
        <v>12221</v>
      </c>
      <c r="X2609" s="894" t="s">
        <v>12250</v>
      </c>
      <c r="AA2609" s="894" t="s">
        <v>1029</v>
      </c>
    </row>
    <row r="2610" spans="1:27">
      <c r="A2610" s="894" t="s">
        <v>12253</v>
      </c>
      <c r="B2610" s="894" t="s">
        <v>12254</v>
      </c>
      <c r="C2610" s="894" t="s">
        <v>9700</v>
      </c>
      <c r="D2610" s="894" t="s">
        <v>9701</v>
      </c>
      <c r="E2610" s="351">
        <v>18534.48</v>
      </c>
      <c r="F2610" s="351">
        <v>11305.74</v>
      </c>
      <c r="G2610" s="351">
        <v>7228.74</v>
      </c>
      <c r="H2610" s="351">
        <v>0</v>
      </c>
      <c r="I2610" s="894" t="s">
        <v>12221</v>
      </c>
      <c r="J2610" s="894" t="s">
        <v>839</v>
      </c>
      <c r="K2610" s="894" t="s">
        <v>1025</v>
      </c>
      <c r="L2610" s="894" t="s">
        <v>958</v>
      </c>
      <c r="M2610" s="894" t="s">
        <v>6103</v>
      </c>
      <c r="N2610" s="894" t="s">
        <v>9658</v>
      </c>
      <c r="O2610" s="894" t="s">
        <v>10582</v>
      </c>
      <c r="P2610" s="894" t="s">
        <v>10583</v>
      </c>
      <c r="Q2610" s="894" t="s">
        <v>10584</v>
      </c>
      <c r="R2610" s="894" t="s">
        <v>1910</v>
      </c>
      <c r="S2610" s="894" t="s">
        <v>779</v>
      </c>
      <c r="T2610" s="894" t="s">
        <v>780</v>
      </c>
      <c r="U2610" s="894" t="s">
        <v>781</v>
      </c>
      <c r="V2610" s="894" t="s">
        <v>951</v>
      </c>
      <c r="W2610" s="894" t="s">
        <v>12221</v>
      </c>
      <c r="X2610" s="894" t="s">
        <v>12250</v>
      </c>
      <c r="AA2610" s="894" t="s">
        <v>1029</v>
      </c>
    </row>
    <row r="2611" spans="1:27">
      <c r="A2611" s="894" t="s">
        <v>12255</v>
      </c>
      <c r="B2611" s="894" t="s">
        <v>12256</v>
      </c>
      <c r="C2611" s="894" t="s">
        <v>9700</v>
      </c>
      <c r="D2611" s="894" t="s">
        <v>9701</v>
      </c>
      <c r="E2611" s="351">
        <v>18534.49</v>
      </c>
      <c r="F2611" s="351">
        <v>11305.74</v>
      </c>
      <c r="G2611" s="351">
        <v>7228.75</v>
      </c>
      <c r="H2611" s="351">
        <v>0</v>
      </c>
      <c r="I2611" s="894" t="s">
        <v>12221</v>
      </c>
      <c r="J2611" s="894" t="s">
        <v>839</v>
      </c>
      <c r="K2611" s="894" t="s">
        <v>1025</v>
      </c>
      <c r="L2611" s="894" t="s">
        <v>958</v>
      </c>
      <c r="M2611" s="894" t="s">
        <v>8289</v>
      </c>
      <c r="N2611" s="894" t="s">
        <v>9658</v>
      </c>
      <c r="O2611" s="894" t="s">
        <v>10582</v>
      </c>
      <c r="P2611" s="894" t="s">
        <v>10583</v>
      </c>
      <c r="Q2611" s="894" t="s">
        <v>10584</v>
      </c>
      <c r="R2611" s="894" t="s">
        <v>1910</v>
      </c>
      <c r="S2611" s="894" t="s">
        <v>779</v>
      </c>
      <c r="T2611" s="894" t="s">
        <v>780</v>
      </c>
      <c r="U2611" s="894" t="s">
        <v>781</v>
      </c>
      <c r="V2611" s="894" t="s">
        <v>951</v>
      </c>
      <c r="W2611" s="894" t="s">
        <v>12221</v>
      </c>
      <c r="X2611" s="894" t="s">
        <v>12250</v>
      </c>
      <c r="AA2611" s="894" t="s">
        <v>1029</v>
      </c>
    </row>
    <row r="2612" spans="1:27">
      <c r="A2612" s="894" t="s">
        <v>12257</v>
      </c>
      <c r="B2612" s="894" t="s">
        <v>12258</v>
      </c>
      <c r="C2612" s="894" t="s">
        <v>12259</v>
      </c>
      <c r="D2612" s="894" t="s">
        <v>12260</v>
      </c>
      <c r="E2612" s="351">
        <v>3274.34</v>
      </c>
      <c r="F2612" s="351">
        <v>1997.14</v>
      </c>
      <c r="G2612" s="351">
        <v>1277.2</v>
      </c>
      <c r="H2612" s="351">
        <v>0</v>
      </c>
      <c r="I2612" s="894" t="s">
        <v>12221</v>
      </c>
      <c r="J2612" s="894" t="s">
        <v>839</v>
      </c>
      <c r="K2612" s="894" t="s">
        <v>8415</v>
      </c>
      <c r="L2612" s="894" t="s">
        <v>874</v>
      </c>
      <c r="M2612" s="894" t="s">
        <v>874</v>
      </c>
      <c r="N2612" s="894" t="s">
        <v>7676</v>
      </c>
      <c r="O2612" s="894" t="s">
        <v>12261</v>
      </c>
      <c r="P2612" s="894" t="s">
        <v>12262</v>
      </c>
      <c r="Q2612" s="894" t="s">
        <v>12263</v>
      </c>
      <c r="R2612" s="894" t="s">
        <v>1910</v>
      </c>
      <c r="S2612" s="894" t="s">
        <v>779</v>
      </c>
      <c r="T2612" s="894" t="s">
        <v>780</v>
      </c>
      <c r="U2612" s="894" t="s">
        <v>781</v>
      </c>
      <c r="V2612" s="894" t="s">
        <v>951</v>
      </c>
      <c r="W2612" s="894" t="s">
        <v>12221</v>
      </c>
      <c r="X2612" s="894" t="s">
        <v>12264</v>
      </c>
      <c r="AA2612" s="894" t="s">
        <v>8421</v>
      </c>
    </row>
    <row r="2613" spans="1:27">
      <c r="A2613" s="894" t="s">
        <v>12265</v>
      </c>
      <c r="B2613" s="894" t="s">
        <v>12266</v>
      </c>
      <c r="C2613" s="894" t="s">
        <v>12267</v>
      </c>
      <c r="D2613" s="894" t="s">
        <v>12268</v>
      </c>
      <c r="E2613" s="351">
        <v>5132.75</v>
      </c>
      <c r="F2613" s="351">
        <v>3131.13</v>
      </c>
      <c r="G2613" s="351">
        <v>2001.62</v>
      </c>
      <c r="H2613" s="351">
        <v>0</v>
      </c>
      <c r="I2613" s="894" t="s">
        <v>12221</v>
      </c>
      <c r="J2613" s="894" t="s">
        <v>839</v>
      </c>
      <c r="K2613" s="894" t="s">
        <v>11486</v>
      </c>
      <c r="L2613" s="894" t="s">
        <v>874</v>
      </c>
      <c r="M2613" s="894" t="s">
        <v>11487</v>
      </c>
      <c r="N2613" s="894" t="s">
        <v>12269</v>
      </c>
      <c r="O2613" s="894" t="s">
        <v>12270</v>
      </c>
      <c r="P2613" s="894" t="s">
        <v>12271</v>
      </c>
      <c r="Q2613" s="894" t="s">
        <v>12272</v>
      </c>
      <c r="R2613" s="894" t="s">
        <v>1910</v>
      </c>
      <c r="S2613" s="894" t="s">
        <v>779</v>
      </c>
      <c r="T2613" s="894" t="s">
        <v>780</v>
      </c>
      <c r="U2613" s="894" t="s">
        <v>781</v>
      </c>
      <c r="V2613" s="894" t="s">
        <v>951</v>
      </c>
      <c r="W2613" s="894" t="s">
        <v>12221</v>
      </c>
      <c r="X2613" s="894" t="s">
        <v>12273</v>
      </c>
      <c r="AA2613" s="894" t="s">
        <v>11491</v>
      </c>
    </row>
    <row r="2614" spans="1:27">
      <c r="A2614" s="894" t="s">
        <v>12274</v>
      </c>
      <c r="B2614" s="894" t="s">
        <v>12275</v>
      </c>
      <c r="C2614" s="894" t="s">
        <v>12267</v>
      </c>
      <c r="D2614" s="894" t="s">
        <v>12268</v>
      </c>
      <c r="E2614" s="351">
        <v>5132.74</v>
      </c>
      <c r="F2614" s="351">
        <v>3131.13</v>
      </c>
      <c r="G2614" s="351">
        <v>2001.61</v>
      </c>
      <c r="H2614" s="351">
        <v>0</v>
      </c>
      <c r="I2614" s="894" t="s">
        <v>12221</v>
      </c>
      <c r="J2614" s="894" t="s">
        <v>839</v>
      </c>
      <c r="K2614" s="894" t="s">
        <v>11486</v>
      </c>
      <c r="L2614" s="894" t="s">
        <v>874</v>
      </c>
      <c r="M2614" s="894" t="s">
        <v>11487</v>
      </c>
      <c r="N2614" s="894" t="s">
        <v>12269</v>
      </c>
      <c r="O2614" s="894" t="s">
        <v>12270</v>
      </c>
      <c r="P2614" s="894" t="s">
        <v>12271</v>
      </c>
      <c r="Q2614" s="894" t="s">
        <v>12272</v>
      </c>
      <c r="R2614" s="894" t="s">
        <v>1910</v>
      </c>
      <c r="S2614" s="894" t="s">
        <v>779</v>
      </c>
      <c r="T2614" s="894" t="s">
        <v>780</v>
      </c>
      <c r="U2614" s="894" t="s">
        <v>781</v>
      </c>
      <c r="V2614" s="894" t="s">
        <v>951</v>
      </c>
      <c r="W2614" s="894" t="s">
        <v>12221</v>
      </c>
      <c r="X2614" s="894" t="s">
        <v>12273</v>
      </c>
      <c r="AA2614" s="894" t="s">
        <v>11491</v>
      </c>
    </row>
    <row r="2615" spans="1:27">
      <c r="A2615" s="894" t="s">
        <v>12276</v>
      </c>
      <c r="B2615" s="894" t="s">
        <v>12277</v>
      </c>
      <c r="C2615" s="894" t="s">
        <v>12267</v>
      </c>
      <c r="D2615" s="894" t="s">
        <v>12268</v>
      </c>
      <c r="E2615" s="351">
        <v>5132.74</v>
      </c>
      <c r="F2615" s="351">
        <v>3131.13</v>
      </c>
      <c r="G2615" s="351">
        <v>2001.61</v>
      </c>
      <c r="H2615" s="351">
        <v>0</v>
      </c>
      <c r="I2615" s="894" t="s">
        <v>12221</v>
      </c>
      <c r="J2615" s="894" t="s">
        <v>839</v>
      </c>
      <c r="K2615" s="894" t="s">
        <v>11486</v>
      </c>
      <c r="L2615" s="894" t="s">
        <v>874</v>
      </c>
      <c r="M2615" s="894" t="s">
        <v>11487</v>
      </c>
      <c r="N2615" s="894" t="s">
        <v>12269</v>
      </c>
      <c r="O2615" s="894" t="s">
        <v>12270</v>
      </c>
      <c r="P2615" s="894" t="s">
        <v>12271</v>
      </c>
      <c r="Q2615" s="894" t="s">
        <v>12272</v>
      </c>
      <c r="R2615" s="894" t="s">
        <v>1910</v>
      </c>
      <c r="S2615" s="894" t="s">
        <v>779</v>
      </c>
      <c r="T2615" s="894" t="s">
        <v>780</v>
      </c>
      <c r="U2615" s="894" t="s">
        <v>781</v>
      </c>
      <c r="V2615" s="894" t="s">
        <v>951</v>
      </c>
      <c r="W2615" s="894" t="s">
        <v>12221</v>
      </c>
      <c r="X2615" s="894" t="s">
        <v>12273</v>
      </c>
      <c r="AA2615" s="894" t="s">
        <v>11491</v>
      </c>
    </row>
    <row r="2616" spans="1:27">
      <c r="A2616" s="894" t="s">
        <v>12278</v>
      </c>
      <c r="B2616" s="894" t="s">
        <v>12279</v>
      </c>
      <c r="C2616" s="894" t="s">
        <v>9389</v>
      </c>
      <c r="D2616" s="894" t="s">
        <v>12280</v>
      </c>
      <c r="E2616" s="351">
        <v>5309.73</v>
      </c>
      <c r="F2616" s="351">
        <v>3239.1</v>
      </c>
      <c r="G2616" s="351">
        <v>2070.63</v>
      </c>
      <c r="H2616" s="351">
        <v>0</v>
      </c>
      <c r="I2616" s="894" t="s">
        <v>12281</v>
      </c>
      <c r="J2616" s="894" t="s">
        <v>839</v>
      </c>
      <c r="K2616" s="894" t="s">
        <v>1008</v>
      </c>
      <c r="L2616" s="894" t="s">
        <v>874</v>
      </c>
      <c r="M2616" s="894" t="s">
        <v>12282</v>
      </c>
      <c r="N2616" s="894" t="s">
        <v>11213</v>
      </c>
      <c r="O2616" s="894" t="s">
        <v>12283</v>
      </c>
      <c r="P2616" s="894" t="s">
        <v>12284</v>
      </c>
      <c r="Q2616" s="894" t="s">
        <v>10864</v>
      </c>
      <c r="R2616" s="894" t="s">
        <v>1910</v>
      </c>
      <c r="S2616" s="894" t="s">
        <v>779</v>
      </c>
      <c r="T2616" s="894" t="s">
        <v>780</v>
      </c>
      <c r="U2616" s="894" t="s">
        <v>781</v>
      </c>
      <c r="V2616" s="894" t="s">
        <v>951</v>
      </c>
      <c r="W2616" s="894" t="s">
        <v>12281</v>
      </c>
      <c r="X2616" s="894" t="s">
        <v>12285</v>
      </c>
      <c r="AA2616" s="894" t="s">
        <v>1012</v>
      </c>
    </row>
    <row r="2617" spans="1:27">
      <c r="A2617" s="894" t="s">
        <v>12286</v>
      </c>
      <c r="B2617" s="894" t="s">
        <v>12287</v>
      </c>
      <c r="C2617" s="894" t="s">
        <v>5941</v>
      </c>
      <c r="D2617" s="894" t="s">
        <v>12288</v>
      </c>
      <c r="E2617" s="351">
        <v>4690.27</v>
      </c>
      <c r="F2617" s="351">
        <v>2860.9</v>
      </c>
      <c r="G2617" s="351">
        <v>1829.37</v>
      </c>
      <c r="H2617" s="351">
        <v>0</v>
      </c>
      <c r="I2617" s="894" t="s">
        <v>12281</v>
      </c>
      <c r="J2617" s="894" t="s">
        <v>839</v>
      </c>
      <c r="K2617" s="894" t="s">
        <v>1008</v>
      </c>
      <c r="L2617" s="894" t="s">
        <v>874</v>
      </c>
      <c r="M2617" s="894" t="s">
        <v>8764</v>
      </c>
      <c r="N2617" s="894" t="s">
        <v>5945</v>
      </c>
      <c r="O2617" s="894" t="s">
        <v>11821</v>
      </c>
      <c r="P2617" s="894" t="s">
        <v>11822</v>
      </c>
      <c r="Q2617" s="894" t="s">
        <v>11823</v>
      </c>
      <c r="R2617" s="894" t="s">
        <v>1910</v>
      </c>
      <c r="S2617" s="894" t="s">
        <v>779</v>
      </c>
      <c r="T2617" s="894" t="s">
        <v>780</v>
      </c>
      <c r="U2617" s="894" t="s">
        <v>781</v>
      </c>
      <c r="V2617" s="894" t="s">
        <v>951</v>
      </c>
      <c r="W2617" s="894" t="s">
        <v>12281</v>
      </c>
      <c r="X2617" s="894" t="s">
        <v>10664</v>
      </c>
      <c r="AA2617" s="894" t="s">
        <v>1012</v>
      </c>
    </row>
    <row r="2618" spans="1:27">
      <c r="A2618" s="894" t="s">
        <v>12289</v>
      </c>
      <c r="B2618" s="894" t="s">
        <v>12290</v>
      </c>
      <c r="C2618" s="894" t="s">
        <v>5941</v>
      </c>
      <c r="D2618" s="894" t="s">
        <v>12288</v>
      </c>
      <c r="E2618" s="351">
        <v>4690.24</v>
      </c>
      <c r="F2618" s="351">
        <v>2860.9</v>
      </c>
      <c r="G2618" s="351">
        <v>1829.34</v>
      </c>
      <c r="H2618" s="351">
        <v>0</v>
      </c>
      <c r="I2618" s="894" t="s">
        <v>12281</v>
      </c>
      <c r="J2618" s="894" t="s">
        <v>839</v>
      </c>
      <c r="K2618" s="894" t="s">
        <v>1008</v>
      </c>
      <c r="L2618" s="894" t="s">
        <v>874</v>
      </c>
      <c r="M2618" s="894" t="s">
        <v>8764</v>
      </c>
      <c r="N2618" s="894" t="s">
        <v>5945</v>
      </c>
      <c r="O2618" s="894" t="s">
        <v>11821</v>
      </c>
      <c r="P2618" s="894" t="s">
        <v>11822</v>
      </c>
      <c r="Q2618" s="894" t="s">
        <v>11823</v>
      </c>
      <c r="R2618" s="894" t="s">
        <v>1910</v>
      </c>
      <c r="S2618" s="894" t="s">
        <v>779</v>
      </c>
      <c r="T2618" s="894" t="s">
        <v>780</v>
      </c>
      <c r="U2618" s="894" t="s">
        <v>781</v>
      </c>
      <c r="V2618" s="894" t="s">
        <v>951</v>
      </c>
      <c r="W2618" s="894" t="s">
        <v>12281</v>
      </c>
      <c r="X2618" s="894" t="s">
        <v>10664</v>
      </c>
      <c r="AA2618" s="894" t="s">
        <v>1012</v>
      </c>
    </row>
    <row r="2619" spans="1:27">
      <c r="A2619" s="894" t="s">
        <v>12291</v>
      </c>
      <c r="B2619" s="894" t="s">
        <v>12292</v>
      </c>
      <c r="C2619" s="894" t="s">
        <v>5941</v>
      </c>
      <c r="D2619" s="894" t="s">
        <v>12288</v>
      </c>
      <c r="E2619" s="351">
        <v>4690.27</v>
      </c>
      <c r="F2619" s="351">
        <v>2860.9</v>
      </c>
      <c r="G2619" s="351">
        <v>1829.37</v>
      </c>
      <c r="H2619" s="351">
        <v>0</v>
      </c>
      <c r="I2619" s="894" t="s">
        <v>12281</v>
      </c>
      <c r="J2619" s="894" t="s">
        <v>839</v>
      </c>
      <c r="K2619" s="894" t="s">
        <v>1008</v>
      </c>
      <c r="L2619" s="894" t="s">
        <v>874</v>
      </c>
      <c r="M2619" s="894" t="s">
        <v>8764</v>
      </c>
      <c r="N2619" s="894" t="s">
        <v>5945</v>
      </c>
      <c r="O2619" s="894" t="s">
        <v>11821</v>
      </c>
      <c r="P2619" s="894" t="s">
        <v>11822</v>
      </c>
      <c r="Q2619" s="894" t="s">
        <v>11823</v>
      </c>
      <c r="R2619" s="894" t="s">
        <v>1910</v>
      </c>
      <c r="S2619" s="894" t="s">
        <v>779</v>
      </c>
      <c r="T2619" s="894" t="s">
        <v>780</v>
      </c>
      <c r="U2619" s="894" t="s">
        <v>781</v>
      </c>
      <c r="V2619" s="894" t="s">
        <v>951</v>
      </c>
      <c r="W2619" s="894" t="s">
        <v>12281</v>
      </c>
      <c r="X2619" s="894" t="s">
        <v>10664</v>
      </c>
      <c r="AA2619" s="894" t="s">
        <v>1012</v>
      </c>
    </row>
    <row r="2620" spans="1:27">
      <c r="A2620" s="894" t="s">
        <v>12293</v>
      </c>
      <c r="B2620" s="894" t="s">
        <v>12294</v>
      </c>
      <c r="C2620" s="894" t="s">
        <v>5941</v>
      </c>
      <c r="D2620" s="894" t="s">
        <v>12288</v>
      </c>
      <c r="E2620" s="351">
        <v>4690.27</v>
      </c>
      <c r="F2620" s="351">
        <v>2860.9</v>
      </c>
      <c r="G2620" s="351">
        <v>1829.37</v>
      </c>
      <c r="H2620" s="351">
        <v>0</v>
      </c>
      <c r="I2620" s="894" t="s">
        <v>12281</v>
      </c>
      <c r="J2620" s="894" t="s">
        <v>839</v>
      </c>
      <c r="K2620" s="894" t="s">
        <v>1008</v>
      </c>
      <c r="L2620" s="894" t="s">
        <v>874</v>
      </c>
      <c r="M2620" s="894" t="s">
        <v>8764</v>
      </c>
      <c r="N2620" s="894" t="s">
        <v>5945</v>
      </c>
      <c r="O2620" s="894" t="s">
        <v>11821</v>
      </c>
      <c r="P2620" s="894" t="s">
        <v>11822</v>
      </c>
      <c r="Q2620" s="894" t="s">
        <v>11823</v>
      </c>
      <c r="R2620" s="894" t="s">
        <v>1910</v>
      </c>
      <c r="S2620" s="894" t="s">
        <v>779</v>
      </c>
      <c r="T2620" s="894" t="s">
        <v>780</v>
      </c>
      <c r="U2620" s="894" t="s">
        <v>781</v>
      </c>
      <c r="V2620" s="894" t="s">
        <v>951</v>
      </c>
      <c r="W2620" s="894" t="s">
        <v>12281</v>
      </c>
      <c r="X2620" s="894" t="s">
        <v>10664</v>
      </c>
      <c r="AA2620" s="894" t="s">
        <v>1012</v>
      </c>
    </row>
    <row r="2621" spans="1:27">
      <c r="A2621" s="894" t="s">
        <v>12295</v>
      </c>
      <c r="B2621" s="894" t="s">
        <v>12296</v>
      </c>
      <c r="C2621" s="894" t="s">
        <v>5941</v>
      </c>
      <c r="D2621" s="894" t="s">
        <v>12288</v>
      </c>
      <c r="E2621" s="351">
        <v>4690.27</v>
      </c>
      <c r="F2621" s="351">
        <v>2860.9</v>
      </c>
      <c r="G2621" s="351">
        <v>1829.37</v>
      </c>
      <c r="H2621" s="351">
        <v>0</v>
      </c>
      <c r="I2621" s="894" t="s">
        <v>12281</v>
      </c>
      <c r="J2621" s="894" t="s">
        <v>839</v>
      </c>
      <c r="K2621" s="894" t="s">
        <v>1008</v>
      </c>
      <c r="L2621" s="894" t="s">
        <v>874</v>
      </c>
      <c r="M2621" s="894" t="s">
        <v>8764</v>
      </c>
      <c r="N2621" s="894" t="s">
        <v>5945</v>
      </c>
      <c r="O2621" s="894" t="s">
        <v>11821</v>
      </c>
      <c r="P2621" s="894" t="s">
        <v>11822</v>
      </c>
      <c r="Q2621" s="894" t="s">
        <v>11823</v>
      </c>
      <c r="R2621" s="894" t="s">
        <v>1910</v>
      </c>
      <c r="S2621" s="894" t="s">
        <v>779</v>
      </c>
      <c r="T2621" s="894" t="s">
        <v>780</v>
      </c>
      <c r="U2621" s="894" t="s">
        <v>781</v>
      </c>
      <c r="V2621" s="894" t="s">
        <v>951</v>
      </c>
      <c r="W2621" s="894" t="s">
        <v>12281</v>
      </c>
      <c r="X2621" s="894" t="s">
        <v>10664</v>
      </c>
      <c r="AA2621" s="894" t="s">
        <v>1012</v>
      </c>
    </row>
    <row r="2622" spans="1:27">
      <c r="A2622" s="894" t="s">
        <v>12297</v>
      </c>
      <c r="B2622" s="894" t="s">
        <v>12298</v>
      </c>
      <c r="C2622" s="894" t="s">
        <v>5941</v>
      </c>
      <c r="D2622" s="894" t="s">
        <v>12288</v>
      </c>
      <c r="E2622" s="351">
        <v>4690.27</v>
      </c>
      <c r="F2622" s="351">
        <v>2860.9</v>
      </c>
      <c r="G2622" s="351">
        <v>1829.37</v>
      </c>
      <c r="H2622" s="351">
        <v>0</v>
      </c>
      <c r="I2622" s="894" t="s">
        <v>12281</v>
      </c>
      <c r="J2622" s="894" t="s">
        <v>839</v>
      </c>
      <c r="K2622" s="894" t="s">
        <v>1008</v>
      </c>
      <c r="L2622" s="894" t="s">
        <v>874</v>
      </c>
      <c r="M2622" s="894" t="s">
        <v>8764</v>
      </c>
      <c r="N2622" s="894" t="s">
        <v>5945</v>
      </c>
      <c r="O2622" s="894" t="s">
        <v>11821</v>
      </c>
      <c r="P2622" s="894" t="s">
        <v>11822</v>
      </c>
      <c r="Q2622" s="894" t="s">
        <v>11823</v>
      </c>
      <c r="R2622" s="894" t="s">
        <v>1910</v>
      </c>
      <c r="S2622" s="894" t="s">
        <v>779</v>
      </c>
      <c r="T2622" s="894" t="s">
        <v>780</v>
      </c>
      <c r="U2622" s="894" t="s">
        <v>781</v>
      </c>
      <c r="V2622" s="894" t="s">
        <v>951</v>
      </c>
      <c r="W2622" s="894" t="s">
        <v>12281</v>
      </c>
      <c r="X2622" s="894" t="s">
        <v>10664</v>
      </c>
      <c r="AA2622" s="894" t="s">
        <v>1012</v>
      </c>
    </row>
    <row r="2623" spans="1:27">
      <c r="A2623" s="894" t="s">
        <v>12299</v>
      </c>
      <c r="B2623" s="894" t="s">
        <v>12300</v>
      </c>
      <c r="C2623" s="894" t="s">
        <v>11181</v>
      </c>
      <c r="D2623" s="894" t="s">
        <v>12301</v>
      </c>
      <c r="E2623" s="351">
        <v>10796.46</v>
      </c>
      <c r="F2623" s="351">
        <v>6585.56</v>
      </c>
      <c r="G2623" s="351">
        <v>4210.9</v>
      </c>
      <c r="H2623" s="351">
        <v>0</v>
      </c>
      <c r="I2623" s="894" t="s">
        <v>12281</v>
      </c>
      <c r="J2623" s="894" t="s">
        <v>839</v>
      </c>
      <c r="K2623" s="894" t="s">
        <v>1025</v>
      </c>
      <c r="L2623" s="894" t="s">
        <v>958</v>
      </c>
      <c r="M2623" s="894" t="s">
        <v>959</v>
      </c>
      <c r="N2623" s="894" t="s">
        <v>11213</v>
      </c>
      <c r="O2623" s="894" t="s">
        <v>12302</v>
      </c>
      <c r="P2623" s="894" t="s">
        <v>12303</v>
      </c>
      <c r="Q2623" s="894" t="s">
        <v>12304</v>
      </c>
      <c r="R2623" s="894" t="s">
        <v>1910</v>
      </c>
      <c r="S2623" s="894" t="s">
        <v>779</v>
      </c>
      <c r="T2623" s="894" t="s">
        <v>780</v>
      </c>
      <c r="U2623" s="894" t="s">
        <v>781</v>
      </c>
      <c r="V2623" s="894" t="s">
        <v>951</v>
      </c>
      <c r="W2623" s="894" t="s">
        <v>12281</v>
      </c>
      <c r="X2623" s="894" t="s">
        <v>10673</v>
      </c>
      <c r="AA2623" s="894" t="s">
        <v>1029</v>
      </c>
    </row>
    <row r="2624" spans="1:27">
      <c r="A2624" s="894" t="s">
        <v>12305</v>
      </c>
      <c r="B2624" s="894" t="s">
        <v>12306</v>
      </c>
      <c r="C2624" s="894" t="s">
        <v>12307</v>
      </c>
      <c r="D2624" s="894" t="s">
        <v>12308</v>
      </c>
      <c r="E2624" s="351">
        <v>3805.31</v>
      </c>
      <c r="F2624" s="351">
        <v>2321.05</v>
      </c>
      <c r="G2624" s="351">
        <v>1484.26</v>
      </c>
      <c r="H2624" s="351">
        <v>0</v>
      </c>
      <c r="I2624" s="894" t="s">
        <v>12281</v>
      </c>
      <c r="J2624" s="894" t="s">
        <v>839</v>
      </c>
      <c r="K2624" s="894" t="s">
        <v>901</v>
      </c>
      <c r="L2624" s="894" t="s">
        <v>874</v>
      </c>
      <c r="M2624" s="894" t="s">
        <v>2815</v>
      </c>
      <c r="N2624" s="894" t="s">
        <v>12309</v>
      </c>
      <c r="O2624" s="894" t="s">
        <v>12310</v>
      </c>
      <c r="P2624" s="894" t="s">
        <v>12311</v>
      </c>
      <c r="Q2624" s="894" t="s">
        <v>12312</v>
      </c>
      <c r="R2624" s="894" t="s">
        <v>1910</v>
      </c>
      <c r="S2624" s="894" t="s">
        <v>779</v>
      </c>
      <c r="T2624" s="894" t="s">
        <v>780</v>
      </c>
      <c r="U2624" s="894" t="s">
        <v>781</v>
      </c>
      <c r="V2624" s="894" t="s">
        <v>951</v>
      </c>
      <c r="W2624" s="894" t="s">
        <v>12281</v>
      </c>
      <c r="X2624" s="894" t="s">
        <v>12313</v>
      </c>
      <c r="AA2624" s="894" t="s">
        <v>904</v>
      </c>
    </row>
    <row r="2625" spans="1:27">
      <c r="A2625" s="894" t="s">
        <v>12314</v>
      </c>
      <c r="B2625" s="894" t="s">
        <v>12315</v>
      </c>
      <c r="C2625" s="894" t="s">
        <v>12307</v>
      </c>
      <c r="D2625" s="894" t="s">
        <v>12308</v>
      </c>
      <c r="E2625" s="351">
        <v>3805.31</v>
      </c>
      <c r="F2625" s="351">
        <v>2321.05</v>
      </c>
      <c r="G2625" s="351">
        <v>1484.26</v>
      </c>
      <c r="H2625" s="351">
        <v>0</v>
      </c>
      <c r="I2625" s="894" t="s">
        <v>12281</v>
      </c>
      <c r="J2625" s="894" t="s">
        <v>839</v>
      </c>
      <c r="K2625" s="894" t="s">
        <v>901</v>
      </c>
      <c r="L2625" s="894" t="s">
        <v>874</v>
      </c>
      <c r="M2625" s="894" t="s">
        <v>2815</v>
      </c>
      <c r="N2625" s="894" t="s">
        <v>12309</v>
      </c>
      <c r="O2625" s="894" t="s">
        <v>12310</v>
      </c>
      <c r="P2625" s="894" t="s">
        <v>12311</v>
      </c>
      <c r="Q2625" s="894" t="s">
        <v>12312</v>
      </c>
      <c r="R2625" s="894" t="s">
        <v>1910</v>
      </c>
      <c r="S2625" s="894" t="s">
        <v>779</v>
      </c>
      <c r="T2625" s="894" t="s">
        <v>780</v>
      </c>
      <c r="U2625" s="894" t="s">
        <v>781</v>
      </c>
      <c r="V2625" s="894" t="s">
        <v>951</v>
      </c>
      <c r="W2625" s="894" t="s">
        <v>12281</v>
      </c>
      <c r="X2625" s="894" t="s">
        <v>12313</v>
      </c>
      <c r="AA2625" s="894" t="s">
        <v>904</v>
      </c>
    </row>
    <row r="2626" spans="1:27">
      <c r="A2626" s="894" t="s">
        <v>12316</v>
      </c>
      <c r="B2626" s="894" t="s">
        <v>12317</v>
      </c>
      <c r="C2626" s="894" t="s">
        <v>1005</v>
      </c>
      <c r="D2626" s="894" t="s">
        <v>10334</v>
      </c>
      <c r="E2626" s="351">
        <v>2876.11</v>
      </c>
      <c r="F2626" s="351">
        <v>1754.36</v>
      </c>
      <c r="G2626" s="351">
        <v>1121.75</v>
      </c>
      <c r="H2626" s="351">
        <v>0</v>
      </c>
      <c r="I2626" s="894" t="s">
        <v>12281</v>
      </c>
      <c r="J2626" s="894" t="s">
        <v>839</v>
      </c>
      <c r="K2626" s="894" t="s">
        <v>901</v>
      </c>
      <c r="L2626" s="894" t="s">
        <v>874</v>
      </c>
      <c r="M2626" s="894" t="s">
        <v>2815</v>
      </c>
      <c r="N2626" s="894" t="s">
        <v>8954</v>
      </c>
      <c r="O2626" s="894" t="s">
        <v>10990</v>
      </c>
      <c r="P2626" s="894" t="s">
        <v>10991</v>
      </c>
      <c r="Q2626" s="894" t="s">
        <v>10992</v>
      </c>
      <c r="R2626" s="894" t="s">
        <v>1910</v>
      </c>
      <c r="S2626" s="894" t="s">
        <v>779</v>
      </c>
      <c r="T2626" s="894" t="s">
        <v>780</v>
      </c>
      <c r="U2626" s="894" t="s">
        <v>781</v>
      </c>
      <c r="V2626" s="894" t="s">
        <v>951</v>
      </c>
      <c r="W2626" s="894" t="s">
        <v>12281</v>
      </c>
      <c r="X2626" s="894" t="s">
        <v>10149</v>
      </c>
      <c r="AA2626" s="894" t="s">
        <v>904</v>
      </c>
    </row>
    <row r="2627" spans="1:27">
      <c r="A2627" s="894" t="s">
        <v>12318</v>
      </c>
      <c r="B2627" s="894" t="s">
        <v>12319</v>
      </c>
      <c r="C2627" s="894" t="s">
        <v>1005</v>
      </c>
      <c r="D2627" s="894" t="s">
        <v>10334</v>
      </c>
      <c r="E2627" s="351">
        <v>2876.08</v>
      </c>
      <c r="F2627" s="351">
        <v>1754.36</v>
      </c>
      <c r="G2627" s="351">
        <v>1121.72</v>
      </c>
      <c r="H2627" s="351">
        <v>0</v>
      </c>
      <c r="I2627" s="894" t="s">
        <v>12281</v>
      </c>
      <c r="J2627" s="894" t="s">
        <v>839</v>
      </c>
      <c r="K2627" s="894" t="s">
        <v>11486</v>
      </c>
      <c r="L2627" s="894" t="s">
        <v>874</v>
      </c>
      <c r="M2627" s="894" t="s">
        <v>11487</v>
      </c>
      <c r="N2627" s="894" t="s">
        <v>8954</v>
      </c>
      <c r="O2627" s="894" t="s">
        <v>10990</v>
      </c>
      <c r="P2627" s="894" t="s">
        <v>10991</v>
      </c>
      <c r="Q2627" s="894" t="s">
        <v>10992</v>
      </c>
      <c r="R2627" s="894" t="s">
        <v>1910</v>
      </c>
      <c r="S2627" s="894" t="s">
        <v>779</v>
      </c>
      <c r="T2627" s="894" t="s">
        <v>780</v>
      </c>
      <c r="U2627" s="894" t="s">
        <v>781</v>
      </c>
      <c r="V2627" s="894" t="s">
        <v>951</v>
      </c>
      <c r="W2627" s="894" t="s">
        <v>12281</v>
      </c>
      <c r="X2627" s="894" t="s">
        <v>10149</v>
      </c>
      <c r="AA2627" s="894" t="s">
        <v>11491</v>
      </c>
    </row>
    <row r="2628" spans="1:27">
      <c r="A2628" s="894" t="s">
        <v>12320</v>
      </c>
      <c r="B2628" s="894" t="s">
        <v>12321</v>
      </c>
      <c r="C2628" s="894" t="s">
        <v>1005</v>
      </c>
      <c r="D2628" s="894" t="s">
        <v>10334</v>
      </c>
      <c r="E2628" s="351">
        <v>2876.11</v>
      </c>
      <c r="F2628" s="351">
        <v>1754.36</v>
      </c>
      <c r="G2628" s="351">
        <v>1121.75</v>
      </c>
      <c r="H2628" s="351">
        <v>0</v>
      </c>
      <c r="I2628" s="894" t="s">
        <v>12281</v>
      </c>
      <c r="J2628" s="894" t="s">
        <v>839</v>
      </c>
      <c r="K2628" s="894" t="s">
        <v>11486</v>
      </c>
      <c r="L2628" s="894" t="s">
        <v>874</v>
      </c>
      <c r="M2628" s="894" t="s">
        <v>11487</v>
      </c>
      <c r="N2628" s="894" t="s">
        <v>8954</v>
      </c>
      <c r="O2628" s="894" t="s">
        <v>10990</v>
      </c>
      <c r="P2628" s="894" t="s">
        <v>10991</v>
      </c>
      <c r="Q2628" s="894" t="s">
        <v>10992</v>
      </c>
      <c r="R2628" s="894" t="s">
        <v>1910</v>
      </c>
      <c r="S2628" s="894" t="s">
        <v>779</v>
      </c>
      <c r="T2628" s="894" t="s">
        <v>780</v>
      </c>
      <c r="U2628" s="894" t="s">
        <v>781</v>
      </c>
      <c r="V2628" s="894" t="s">
        <v>951</v>
      </c>
      <c r="W2628" s="894" t="s">
        <v>12281</v>
      </c>
      <c r="X2628" s="894" t="s">
        <v>10149</v>
      </c>
      <c r="AA2628" s="894" t="s">
        <v>11491</v>
      </c>
    </row>
    <row r="2629" spans="1:27">
      <c r="A2629" s="894" t="s">
        <v>12322</v>
      </c>
      <c r="B2629" s="894" t="s">
        <v>12323</v>
      </c>
      <c r="C2629" s="894" t="s">
        <v>1005</v>
      </c>
      <c r="D2629" s="894" t="s">
        <v>10334</v>
      </c>
      <c r="E2629" s="351">
        <v>2876.11</v>
      </c>
      <c r="F2629" s="351">
        <v>1754.36</v>
      </c>
      <c r="G2629" s="351">
        <v>1121.75</v>
      </c>
      <c r="H2629" s="351">
        <v>0</v>
      </c>
      <c r="I2629" s="894" t="s">
        <v>12281</v>
      </c>
      <c r="J2629" s="894" t="s">
        <v>839</v>
      </c>
      <c r="K2629" s="894" t="s">
        <v>11486</v>
      </c>
      <c r="L2629" s="894" t="s">
        <v>874</v>
      </c>
      <c r="M2629" s="894" t="s">
        <v>11487</v>
      </c>
      <c r="N2629" s="894" t="s">
        <v>8954</v>
      </c>
      <c r="O2629" s="894" t="s">
        <v>10990</v>
      </c>
      <c r="P2629" s="894" t="s">
        <v>10991</v>
      </c>
      <c r="Q2629" s="894" t="s">
        <v>10992</v>
      </c>
      <c r="R2629" s="894" t="s">
        <v>1910</v>
      </c>
      <c r="S2629" s="894" t="s">
        <v>779</v>
      </c>
      <c r="T2629" s="894" t="s">
        <v>780</v>
      </c>
      <c r="U2629" s="894" t="s">
        <v>781</v>
      </c>
      <c r="V2629" s="894" t="s">
        <v>951</v>
      </c>
      <c r="W2629" s="894" t="s">
        <v>12281</v>
      </c>
      <c r="X2629" s="894" t="s">
        <v>10149</v>
      </c>
      <c r="AA2629" s="894" t="s">
        <v>11491</v>
      </c>
    </row>
    <row r="2630" spans="1:27">
      <c r="A2630" s="894" t="s">
        <v>12324</v>
      </c>
      <c r="B2630" s="894" t="s">
        <v>12325</v>
      </c>
      <c r="C2630" s="894" t="s">
        <v>1005</v>
      </c>
      <c r="D2630" s="894" t="s">
        <v>10334</v>
      </c>
      <c r="E2630" s="351">
        <v>2876.11</v>
      </c>
      <c r="F2630" s="351">
        <v>1754.36</v>
      </c>
      <c r="G2630" s="351">
        <v>1121.75</v>
      </c>
      <c r="H2630" s="351">
        <v>0</v>
      </c>
      <c r="I2630" s="894" t="s">
        <v>12281</v>
      </c>
      <c r="J2630" s="894" t="s">
        <v>839</v>
      </c>
      <c r="K2630" s="894" t="s">
        <v>11486</v>
      </c>
      <c r="L2630" s="894" t="s">
        <v>874</v>
      </c>
      <c r="M2630" s="894" t="s">
        <v>11487</v>
      </c>
      <c r="N2630" s="894" t="s">
        <v>8954</v>
      </c>
      <c r="O2630" s="894" t="s">
        <v>10990</v>
      </c>
      <c r="P2630" s="894" t="s">
        <v>10991</v>
      </c>
      <c r="Q2630" s="894" t="s">
        <v>10992</v>
      </c>
      <c r="R2630" s="894" t="s">
        <v>1910</v>
      </c>
      <c r="S2630" s="894" t="s">
        <v>779</v>
      </c>
      <c r="T2630" s="894" t="s">
        <v>780</v>
      </c>
      <c r="U2630" s="894" t="s">
        <v>781</v>
      </c>
      <c r="V2630" s="894" t="s">
        <v>951</v>
      </c>
      <c r="W2630" s="894" t="s">
        <v>12281</v>
      </c>
      <c r="X2630" s="894" t="s">
        <v>10149</v>
      </c>
      <c r="AA2630" s="894" t="s">
        <v>11491</v>
      </c>
    </row>
    <row r="2631" spans="1:27">
      <c r="A2631" s="894" t="s">
        <v>12326</v>
      </c>
      <c r="B2631" s="894" t="s">
        <v>12327</v>
      </c>
      <c r="C2631" s="894" t="s">
        <v>1005</v>
      </c>
      <c r="D2631" s="894" t="s">
        <v>10334</v>
      </c>
      <c r="E2631" s="351">
        <v>2876.11</v>
      </c>
      <c r="F2631" s="351">
        <v>1754.36</v>
      </c>
      <c r="G2631" s="351">
        <v>1121.75</v>
      </c>
      <c r="H2631" s="351">
        <v>0</v>
      </c>
      <c r="I2631" s="894" t="s">
        <v>12281</v>
      </c>
      <c r="J2631" s="894" t="s">
        <v>839</v>
      </c>
      <c r="K2631" s="894" t="s">
        <v>11486</v>
      </c>
      <c r="L2631" s="894" t="s">
        <v>874</v>
      </c>
      <c r="M2631" s="894" t="s">
        <v>11487</v>
      </c>
      <c r="N2631" s="894" t="s">
        <v>8954</v>
      </c>
      <c r="O2631" s="894" t="s">
        <v>10990</v>
      </c>
      <c r="P2631" s="894" t="s">
        <v>10991</v>
      </c>
      <c r="Q2631" s="894" t="s">
        <v>10992</v>
      </c>
      <c r="R2631" s="894" t="s">
        <v>1910</v>
      </c>
      <c r="S2631" s="894" t="s">
        <v>779</v>
      </c>
      <c r="T2631" s="894" t="s">
        <v>780</v>
      </c>
      <c r="U2631" s="894" t="s">
        <v>781</v>
      </c>
      <c r="V2631" s="894" t="s">
        <v>951</v>
      </c>
      <c r="W2631" s="894" t="s">
        <v>12281</v>
      </c>
      <c r="X2631" s="894" t="s">
        <v>10149</v>
      </c>
      <c r="AA2631" s="894" t="s">
        <v>11491</v>
      </c>
    </row>
    <row r="2632" spans="1:27">
      <c r="A2632" s="894" t="s">
        <v>12328</v>
      </c>
      <c r="B2632" s="894" t="s">
        <v>12329</v>
      </c>
      <c r="C2632" s="894" t="s">
        <v>1005</v>
      </c>
      <c r="D2632" s="894" t="s">
        <v>10334</v>
      </c>
      <c r="E2632" s="351">
        <v>2876.11</v>
      </c>
      <c r="F2632" s="351">
        <v>1754.36</v>
      </c>
      <c r="G2632" s="351">
        <v>1121.75</v>
      </c>
      <c r="H2632" s="351">
        <v>0</v>
      </c>
      <c r="I2632" s="894" t="s">
        <v>12281</v>
      </c>
      <c r="J2632" s="894" t="s">
        <v>839</v>
      </c>
      <c r="K2632" s="894" t="s">
        <v>11486</v>
      </c>
      <c r="L2632" s="894" t="s">
        <v>874</v>
      </c>
      <c r="M2632" s="894" t="s">
        <v>11487</v>
      </c>
      <c r="N2632" s="894" t="s">
        <v>8954</v>
      </c>
      <c r="O2632" s="894" t="s">
        <v>10990</v>
      </c>
      <c r="P2632" s="894" t="s">
        <v>10991</v>
      </c>
      <c r="Q2632" s="894" t="s">
        <v>10992</v>
      </c>
      <c r="R2632" s="894" t="s">
        <v>1910</v>
      </c>
      <c r="S2632" s="894" t="s">
        <v>779</v>
      </c>
      <c r="T2632" s="894" t="s">
        <v>780</v>
      </c>
      <c r="U2632" s="894" t="s">
        <v>781</v>
      </c>
      <c r="V2632" s="894" t="s">
        <v>951</v>
      </c>
      <c r="W2632" s="894" t="s">
        <v>12281</v>
      </c>
      <c r="X2632" s="894" t="s">
        <v>10149</v>
      </c>
      <c r="AA2632" s="894" t="s">
        <v>11491</v>
      </c>
    </row>
    <row r="2633" spans="1:27">
      <c r="A2633" s="894" t="s">
        <v>12330</v>
      </c>
      <c r="B2633" s="894" t="s">
        <v>12331</v>
      </c>
      <c r="C2633" s="894" t="s">
        <v>1005</v>
      </c>
      <c r="D2633" s="894" t="s">
        <v>10334</v>
      </c>
      <c r="E2633" s="351">
        <v>2876.11</v>
      </c>
      <c r="F2633" s="351">
        <v>1754.36</v>
      </c>
      <c r="G2633" s="351">
        <v>1121.75</v>
      </c>
      <c r="H2633" s="351">
        <v>0</v>
      </c>
      <c r="I2633" s="894" t="s">
        <v>12281</v>
      </c>
      <c r="J2633" s="894" t="s">
        <v>839</v>
      </c>
      <c r="K2633" s="894" t="s">
        <v>11486</v>
      </c>
      <c r="L2633" s="894" t="s">
        <v>874</v>
      </c>
      <c r="M2633" s="894" t="s">
        <v>11487</v>
      </c>
      <c r="N2633" s="894" t="s">
        <v>8954</v>
      </c>
      <c r="O2633" s="894" t="s">
        <v>10990</v>
      </c>
      <c r="P2633" s="894" t="s">
        <v>10991</v>
      </c>
      <c r="Q2633" s="894" t="s">
        <v>10992</v>
      </c>
      <c r="R2633" s="894" t="s">
        <v>1910</v>
      </c>
      <c r="S2633" s="894" t="s">
        <v>779</v>
      </c>
      <c r="T2633" s="894" t="s">
        <v>780</v>
      </c>
      <c r="U2633" s="894" t="s">
        <v>781</v>
      </c>
      <c r="V2633" s="894" t="s">
        <v>951</v>
      </c>
      <c r="W2633" s="894" t="s">
        <v>12281</v>
      </c>
      <c r="X2633" s="894" t="s">
        <v>10149</v>
      </c>
      <c r="AA2633" s="894" t="s">
        <v>11491</v>
      </c>
    </row>
    <row r="2634" spans="1:27">
      <c r="A2634" s="894" t="s">
        <v>12332</v>
      </c>
      <c r="B2634" s="894" t="s">
        <v>12333</v>
      </c>
      <c r="C2634" s="894" t="s">
        <v>1005</v>
      </c>
      <c r="D2634" s="894" t="s">
        <v>10334</v>
      </c>
      <c r="E2634" s="351">
        <v>2876.11</v>
      </c>
      <c r="F2634" s="351">
        <v>1754.36</v>
      </c>
      <c r="G2634" s="351">
        <v>1121.75</v>
      </c>
      <c r="H2634" s="351">
        <v>0</v>
      </c>
      <c r="I2634" s="894" t="s">
        <v>12281</v>
      </c>
      <c r="J2634" s="894" t="s">
        <v>839</v>
      </c>
      <c r="K2634" s="894" t="s">
        <v>11486</v>
      </c>
      <c r="L2634" s="894" t="s">
        <v>874</v>
      </c>
      <c r="M2634" s="894" t="s">
        <v>11487</v>
      </c>
      <c r="N2634" s="894" t="s">
        <v>8954</v>
      </c>
      <c r="O2634" s="894" t="s">
        <v>10990</v>
      </c>
      <c r="P2634" s="894" t="s">
        <v>10991</v>
      </c>
      <c r="Q2634" s="894" t="s">
        <v>10992</v>
      </c>
      <c r="R2634" s="894" t="s">
        <v>1910</v>
      </c>
      <c r="S2634" s="894" t="s">
        <v>779</v>
      </c>
      <c r="T2634" s="894" t="s">
        <v>780</v>
      </c>
      <c r="U2634" s="894" t="s">
        <v>781</v>
      </c>
      <c r="V2634" s="894" t="s">
        <v>951</v>
      </c>
      <c r="W2634" s="894" t="s">
        <v>12281</v>
      </c>
      <c r="X2634" s="894" t="s">
        <v>10149</v>
      </c>
      <c r="AA2634" s="894" t="s">
        <v>11491</v>
      </c>
    </row>
    <row r="2635" spans="1:27">
      <c r="A2635" s="894" t="s">
        <v>12334</v>
      </c>
      <c r="B2635" s="894" t="s">
        <v>12335</v>
      </c>
      <c r="C2635" s="894" t="s">
        <v>12336</v>
      </c>
      <c r="D2635" s="894" t="s">
        <v>12337</v>
      </c>
      <c r="E2635" s="351">
        <v>3097.35</v>
      </c>
      <c r="F2635" s="351">
        <v>1889.17</v>
      </c>
      <c r="G2635" s="351">
        <v>1208.18</v>
      </c>
      <c r="H2635" s="351">
        <v>0</v>
      </c>
      <c r="I2635" s="894" t="s">
        <v>12281</v>
      </c>
      <c r="J2635" s="894" t="s">
        <v>839</v>
      </c>
      <c r="K2635" s="894" t="s">
        <v>901</v>
      </c>
      <c r="L2635" s="894" t="s">
        <v>874</v>
      </c>
      <c r="M2635" s="894" t="s">
        <v>7873</v>
      </c>
      <c r="N2635" s="894" t="s">
        <v>12338</v>
      </c>
      <c r="O2635" s="894" t="s">
        <v>11309</v>
      </c>
      <c r="P2635" s="894" t="s">
        <v>11310</v>
      </c>
      <c r="Q2635" s="894" t="s">
        <v>11021</v>
      </c>
      <c r="R2635" s="894" t="s">
        <v>1910</v>
      </c>
      <c r="S2635" s="894" t="s">
        <v>779</v>
      </c>
      <c r="T2635" s="894" t="s">
        <v>780</v>
      </c>
      <c r="U2635" s="894" t="s">
        <v>781</v>
      </c>
      <c r="V2635" s="894" t="s">
        <v>951</v>
      </c>
      <c r="W2635" s="894" t="s">
        <v>12281</v>
      </c>
      <c r="X2635" s="894" t="s">
        <v>12339</v>
      </c>
      <c r="AA2635" s="894" t="s">
        <v>904</v>
      </c>
    </row>
    <row r="2636" spans="1:27">
      <c r="A2636" s="894" t="s">
        <v>12340</v>
      </c>
      <c r="B2636" s="894" t="s">
        <v>12341</v>
      </c>
      <c r="C2636" s="894" t="s">
        <v>12336</v>
      </c>
      <c r="D2636" s="894" t="s">
        <v>12342</v>
      </c>
      <c r="E2636" s="351">
        <v>3097.35</v>
      </c>
      <c r="F2636" s="351">
        <v>1889.17</v>
      </c>
      <c r="G2636" s="351">
        <v>1208.18</v>
      </c>
      <c r="H2636" s="351">
        <v>0</v>
      </c>
      <c r="I2636" s="894" t="s">
        <v>12281</v>
      </c>
      <c r="J2636" s="894" t="s">
        <v>839</v>
      </c>
      <c r="K2636" s="894" t="s">
        <v>11592</v>
      </c>
      <c r="L2636" s="894" t="s">
        <v>874</v>
      </c>
      <c r="M2636" s="894" t="s">
        <v>12343</v>
      </c>
      <c r="N2636" s="894" t="s">
        <v>12344</v>
      </c>
      <c r="O2636" s="894" t="s">
        <v>11309</v>
      </c>
      <c r="P2636" s="894" t="s">
        <v>11310</v>
      </c>
      <c r="Q2636" s="894" t="s">
        <v>11021</v>
      </c>
      <c r="R2636" s="894" t="s">
        <v>1910</v>
      </c>
      <c r="S2636" s="894" t="s">
        <v>779</v>
      </c>
      <c r="T2636" s="894" t="s">
        <v>780</v>
      </c>
      <c r="U2636" s="894" t="s">
        <v>781</v>
      </c>
      <c r="V2636" s="894" t="s">
        <v>951</v>
      </c>
      <c r="W2636" s="894" t="s">
        <v>12281</v>
      </c>
      <c r="X2636" s="894" t="s">
        <v>12339</v>
      </c>
      <c r="AA2636" s="894" t="s">
        <v>11595</v>
      </c>
    </row>
    <row r="2637" spans="1:27">
      <c r="A2637" s="894" t="s">
        <v>12345</v>
      </c>
      <c r="B2637" s="894" t="s">
        <v>12346</v>
      </c>
      <c r="C2637" s="894" t="s">
        <v>12336</v>
      </c>
      <c r="D2637" s="894" t="s">
        <v>12342</v>
      </c>
      <c r="E2637" s="351">
        <v>3097.35</v>
      </c>
      <c r="F2637" s="351">
        <v>1889.17</v>
      </c>
      <c r="G2637" s="351">
        <v>1208.18</v>
      </c>
      <c r="H2637" s="351">
        <v>0</v>
      </c>
      <c r="I2637" s="894" t="s">
        <v>12281</v>
      </c>
      <c r="J2637" s="894" t="s">
        <v>839</v>
      </c>
      <c r="K2637" s="894" t="s">
        <v>11592</v>
      </c>
      <c r="L2637" s="894" t="s">
        <v>874</v>
      </c>
      <c r="M2637" s="894" t="s">
        <v>12343</v>
      </c>
      <c r="N2637" s="894" t="s">
        <v>12344</v>
      </c>
      <c r="O2637" s="894" t="s">
        <v>11309</v>
      </c>
      <c r="P2637" s="894" t="s">
        <v>11310</v>
      </c>
      <c r="Q2637" s="894" t="s">
        <v>11021</v>
      </c>
      <c r="R2637" s="894" t="s">
        <v>1910</v>
      </c>
      <c r="S2637" s="894" t="s">
        <v>779</v>
      </c>
      <c r="T2637" s="894" t="s">
        <v>780</v>
      </c>
      <c r="U2637" s="894" t="s">
        <v>781</v>
      </c>
      <c r="V2637" s="894" t="s">
        <v>951</v>
      </c>
      <c r="W2637" s="894" t="s">
        <v>12281</v>
      </c>
      <c r="X2637" s="894" t="s">
        <v>12339</v>
      </c>
      <c r="AA2637" s="894" t="s">
        <v>11595</v>
      </c>
    </row>
    <row r="2638" spans="1:27">
      <c r="A2638" s="894" t="s">
        <v>12347</v>
      </c>
      <c r="B2638" s="894" t="s">
        <v>12348</v>
      </c>
      <c r="C2638" s="894" t="s">
        <v>12336</v>
      </c>
      <c r="D2638" s="894" t="s">
        <v>12349</v>
      </c>
      <c r="E2638" s="351">
        <v>3097.35</v>
      </c>
      <c r="F2638" s="351">
        <v>1889.17</v>
      </c>
      <c r="G2638" s="351">
        <v>1208.18</v>
      </c>
      <c r="H2638" s="351">
        <v>0</v>
      </c>
      <c r="I2638" s="894" t="s">
        <v>12281</v>
      </c>
      <c r="J2638" s="894" t="s">
        <v>839</v>
      </c>
      <c r="K2638" s="894" t="s">
        <v>11486</v>
      </c>
      <c r="L2638" s="894" t="s">
        <v>874</v>
      </c>
      <c r="M2638" s="894" t="s">
        <v>12350</v>
      </c>
      <c r="N2638" s="894" t="s">
        <v>12351</v>
      </c>
      <c r="O2638" s="894" t="s">
        <v>11309</v>
      </c>
      <c r="P2638" s="894" t="s">
        <v>11310</v>
      </c>
      <c r="Q2638" s="894" t="s">
        <v>11021</v>
      </c>
      <c r="R2638" s="894" t="s">
        <v>1910</v>
      </c>
      <c r="S2638" s="894" t="s">
        <v>779</v>
      </c>
      <c r="T2638" s="894" t="s">
        <v>780</v>
      </c>
      <c r="U2638" s="894" t="s">
        <v>781</v>
      </c>
      <c r="V2638" s="894" t="s">
        <v>951</v>
      </c>
      <c r="W2638" s="894" t="s">
        <v>12281</v>
      </c>
      <c r="X2638" s="894" t="s">
        <v>12339</v>
      </c>
      <c r="AA2638" s="894" t="s">
        <v>11491</v>
      </c>
    </row>
    <row r="2639" spans="1:27">
      <c r="A2639" s="894" t="s">
        <v>12352</v>
      </c>
      <c r="B2639" s="894" t="s">
        <v>12353</v>
      </c>
      <c r="C2639" s="894" t="s">
        <v>12336</v>
      </c>
      <c r="D2639" s="894" t="s">
        <v>12349</v>
      </c>
      <c r="E2639" s="351">
        <v>3097.35</v>
      </c>
      <c r="F2639" s="351">
        <v>1889.17</v>
      </c>
      <c r="G2639" s="351">
        <v>1208.18</v>
      </c>
      <c r="H2639" s="351">
        <v>0</v>
      </c>
      <c r="I2639" s="894" t="s">
        <v>12281</v>
      </c>
      <c r="J2639" s="894" t="s">
        <v>839</v>
      </c>
      <c r="K2639" s="894" t="s">
        <v>11486</v>
      </c>
      <c r="L2639" s="894" t="s">
        <v>874</v>
      </c>
      <c r="M2639" s="894" t="s">
        <v>12350</v>
      </c>
      <c r="N2639" s="894" t="s">
        <v>12351</v>
      </c>
      <c r="O2639" s="894" t="s">
        <v>11309</v>
      </c>
      <c r="P2639" s="894" t="s">
        <v>11310</v>
      </c>
      <c r="Q2639" s="894" t="s">
        <v>11021</v>
      </c>
      <c r="R2639" s="894" t="s">
        <v>1910</v>
      </c>
      <c r="S2639" s="894" t="s">
        <v>779</v>
      </c>
      <c r="T2639" s="894" t="s">
        <v>780</v>
      </c>
      <c r="U2639" s="894" t="s">
        <v>781</v>
      </c>
      <c r="V2639" s="894" t="s">
        <v>951</v>
      </c>
      <c r="W2639" s="894" t="s">
        <v>12281</v>
      </c>
      <c r="X2639" s="894" t="s">
        <v>12339</v>
      </c>
      <c r="AA2639" s="894" t="s">
        <v>11491</v>
      </c>
    </row>
    <row r="2640" spans="1:27">
      <c r="A2640" s="894" t="s">
        <v>12354</v>
      </c>
      <c r="B2640" s="894" t="s">
        <v>12355</v>
      </c>
      <c r="C2640" s="894" t="s">
        <v>12336</v>
      </c>
      <c r="D2640" s="894" t="s">
        <v>12349</v>
      </c>
      <c r="E2640" s="351">
        <v>2345.13</v>
      </c>
      <c r="F2640" s="351">
        <v>1430.45</v>
      </c>
      <c r="G2640" s="351">
        <v>914.68</v>
      </c>
      <c r="H2640" s="351">
        <v>0</v>
      </c>
      <c r="I2640" s="894" t="s">
        <v>12281</v>
      </c>
      <c r="J2640" s="894" t="s">
        <v>839</v>
      </c>
      <c r="K2640" s="894" t="s">
        <v>1025</v>
      </c>
      <c r="L2640" s="894" t="s">
        <v>958</v>
      </c>
      <c r="M2640" s="894" t="s">
        <v>8289</v>
      </c>
      <c r="N2640" s="894" t="s">
        <v>12344</v>
      </c>
      <c r="O2640" s="894" t="s">
        <v>12356</v>
      </c>
      <c r="P2640" s="894" t="s">
        <v>12357</v>
      </c>
      <c r="Q2640" s="894" t="s">
        <v>10961</v>
      </c>
      <c r="R2640" s="894" t="s">
        <v>1910</v>
      </c>
      <c r="S2640" s="894" t="s">
        <v>779</v>
      </c>
      <c r="T2640" s="894" t="s">
        <v>780</v>
      </c>
      <c r="U2640" s="894" t="s">
        <v>781</v>
      </c>
      <c r="V2640" s="894" t="s">
        <v>951</v>
      </c>
      <c r="W2640" s="894" t="s">
        <v>12281</v>
      </c>
      <c r="X2640" s="894" t="s">
        <v>12339</v>
      </c>
      <c r="AA2640" s="894" t="s">
        <v>1029</v>
      </c>
    </row>
    <row r="2641" spans="1:27">
      <c r="A2641" s="894" t="s">
        <v>12358</v>
      </c>
      <c r="B2641" s="894" t="s">
        <v>12359</v>
      </c>
      <c r="C2641" s="894" t="s">
        <v>12336</v>
      </c>
      <c r="D2641" s="894" t="s">
        <v>12349</v>
      </c>
      <c r="E2641" s="351">
        <v>2345.14</v>
      </c>
      <c r="F2641" s="351">
        <v>1430.45</v>
      </c>
      <c r="G2641" s="351">
        <v>914.69</v>
      </c>
      <c r="H2641" s="351">
        <v>0</v>
      </c>
      <c r="I2641" s="894" t="s">
        <v>12281</v>
      </c>
      <c r="J2641" s="894" t="s">
        <v>839</v>
      </c>
      <c r="K2641" s="894" t="s">
        <v>1025</v>
      </c>
      <c r="L2641" s="894" t="s">
        <v>958</v>
      </c>
      <c r="M2641" s="894" t="s">
        <v>8289</v>
      </c>
      <c r="N2641" s="894" t="s">
        <v>12344</v>
      </c>
      <c r="O2641" s="894" t="s">
        <v>12356</v>
      </c>
      <c r="P2641" s="894" t="s">
        <v>12357</v>
      </c>
      <c r="Q2641" s="894" t="s">
        <v>10961</v>
      </c>
      <c r="R2641" s="894" t="s">
        <v>1910</v>
      </c>
      <c r="S2641" s="894" t="s">
        <v>779</v>
      </c>
      <c r="T2641" s="894" t="s">
        <v>780</v>
      </c>
      <c r="U2641" s="894" t="s">
        <v>781</v>
      </c>
      <c r="V2641" s="894" t="s">
        <v>951</v>
      </c>
      <c r="W2641" s="894" t="s">
        <v>12281</v>
      </c>
      <c r="X2641" s="894" t="s">
        <v>12339</v>
      </c>
      <c r="AA2641" s="894" t="s">
        <v>1029</v>
      </c>
    </row>
    <row r="2642" spans="1:27">
      <c r="A2642" s="894" t="s">
        <v>12360</v>
      </c>
      <c r="B2642" s="894" t="s">
        <v>12361</v>
      </c>
      <c r="C2642" s="894" t="s">
        <v>12336</v>
      </c>
      <c r="D2642" s="894" t="s">
        <v>12349</v>
      </c>
      <c r="E2642" s="351">
        <v>2345.13</v>
      </c>
      <c r="F2642" s="351">
        <v>1430.45</v>
      </c>
      <c r="G2642" s="351">
        <v>914.68</v>
      </c>
      <c r="H2642" s="351">
        <v>0</v>
      </c>
      <c r="I2642" s="894" t="s">
        <v>12281</v>
      </c>
      <c r="J2642" s="894" t="s">
        <v>839</v>
      </c>
      <c r="K2642" s="894" t="s">
        <v>1025</v>
      </c>
      <c r="L2642" s="894" t="s">
        <v>958</v>
      </c>
      <c r="M2642" s="894" t="s">
        <v>8289</v>
      </c>
      <c r="N2642" s="894" t="s">
        <v>12344</v>
      </c>
      <c r="O2642" s="894" t="s">
        <v>12356</v>
      </c>
      <c r="P2642" s="894" t="s">
        <v>12357</v>
      </c>
      <c r="Q2642" s="894" t="s">
        <v>10961</v>
      </c>
      <c r="R2642" s="894" t="s">
        <v>1910</v>
      </c>
      <c r="S2642" s="894" t="s">
        <v>779</v>
      </c>
      <c r="T2642" s="894" t="s">
        <v>780</v>
      </c>
      <c r="U2642" s="894" t="s">
        <v>781</v>
      </c>
      <c r="V2642" s="894" t="s">
        <v>951</v>
      </c>
      <c r="W2642" s="894" t="s">
        <v>12281</v>
      </c>
      <c r="X2642" s="894" t="s">
        <v>12339</v>
      </c>
      <c r="AA2642" s="894" t="s">
        <v>1029</v>
      </c>
    </row>
    <row r="2643" spans="1:27">
      <c r="A2643" s="894" t="s">
        <v>12362</v>
      </c>
      <c r="B2643" s="894" t="s">
        <v>12363</v>
      </c>
      <c r="C2643" s="894" t="s">
        <v>12336</v>
      </c>
      <c r="D2643" s="894" t="s">
        <v>12349</v>
      </c>
      <c r="E2643" s="351">
        <v>2345.13</v>
      </c>
      <c r="F2643" s="351">
        <v>1430.45</v>
      </c>
      <c r="G2643" s="351">
        <v>914.68</v>
      </c>
      <c r="H2643" s="351">
        <v>0</v>
      </c>
      <c r="I2643" s="894" t="s">
        <v>12281</v>
      </c>
      <c r="J2643" s="894" t="s">
        <v>839</v>
      </c>
      <c r="K2643" s="894" t="s">
        <v>1025</v>
      </c>
      <c r="L2643" s="894" t="s">
        <v>958</v>
      </c>
      <c r="M2643" s="894" t="s">
        <v>8289</v>
      </c>
      <c r="N2643" s="894" t="s">
        <v>12344</v>
      </c>
      <c r="O2643" s="894" t="s">
        <v>12356</v>
      </c>
      <c r="P2643" s="894" t="s">
        <v>12357</v>
      </c>
      <c r="Q2643" s="894" t="s">
        <v>10961</v>
      </c>
      <c r="R2643" s="894" t="s">
        <v>1910</v>
      </c>
      <c r="S2643" s="894" t="s">
        <v>779</v>
      </c>
      <c r="T2643" s="894" t="s">
        <v>780</v>
      </c>
      <c r="U2643" s="894" t="s">
        <v>781</v>
      </c>
      <c r="V2643" s="894" t="s">
        <v>951</v>
      </c>
      <c r="W2643" s="894" t="s">
        <v>12281</v>
      </c>
      <c r="X2643" s="894" t="s">
        <v>12339</v>
      </c>
      <c r="AA2643" s="894" t="s">
        <v>1029</v>
      </c>
    </row>
    <row r="2644" spans="1:27">
      <c r="A2644" s="894" t="s">
        <v>12364</v>
      </c>
      <c r="B2644" s="894" t="s">
        <v>12365</v>
      </c>
      <c r="C2644" s="894" t="s">
        <v>12366</v>
      </c>
      <c r="D2644" s="894" t="s">
        <v>12367</v>
      </c>
      <c r="E2644" s="351">
        <v>3252.21</v>
      </c>
      <c r="F2644" s="351">
        <v>1983.72</v>
      </c>
      <c r="G2644" s="351">
        <v>1268.49</v>
      </c>
      <c r="H2644" s="351">
        <v>0</v>
      </c>
      <c r="I2644" s="894" t="s">
        <v>12281</v>
      </c>
      <c r="J2644" s="894" t="s">
        <v>839</v>
      </c>
      <c r="K2644" s="894" t="s">
        <v>1091</v>
      </c>
      <c r="L2644" s="894" t="s">
        <v>874</v>
      </c>
      <c r="M2644" s="894" t="s">
        <v>6300</v>
      </c>
      <c r="N2644" s="894" t="s">
        <v>7676</v>
      </c>
      <c r="O2644" s="894" t="s">
        <v>12368</v>
      </c>
      <c r="P2644" s="894" t="s">
        <v>12369</v>
      </c>
      <c r="Q2644" s="894" t="s">
        <v>12370</v>
      </c>
      <c r="R2644" s="894" t="s">
        <v>1910</v>
      </c>
      <c r="S2644" s="894" t="s">
        <v>779</v>
      </c>
      <c r="T2644" s="894" t="s">
        <v>780</v>
      </c>
      <c r="U2644" s="894" t="s">
        <v>781</v>
      </c>
      <c r="V2644" s="894" t="s">
        <v>951</v>
      </c>
      <c r="W2644" s="894" t="s">
        <v>12281</v>
      </c>
      <c r="X2644" s="894" t="s">
        <v>12371</v>
      </c>
      <c r="AA2644" s="894" t="s">
        <v>1093</v>
      </c>
    </row>
    <row r="2645" spans="1:27">
      <c r="A2645" s="894" t="s">
        <v>12372</v>
      </c>
      <c r="B2645" s="894" t="s">
        <v>12373</v>
      </c>
      <c r="C2645" s="894" t="s">
        <v>12366</v>
      </c>
      <c r="D2645" s="894" t="s">
        <v>12367</v>
      </c>
      <c r="E2645" s="351">
        <v>3252.21</v>
      </c>
      <c r="F2645" s="351">
        <v>1983.72</v>
      </c>
      <c r="G2645" s="351">
        <v>1268.49</v>
      </c>
      <c r="H2645" s="351">
        <v>0</v>
      </c>
      <c r="I2645" s="894" t="s">
        <v>12281</v>
      </c>
      <c r="J2645" s="894" t="s">
        <v>839</v>
      </c>
      <c r="K2645" s="894" t="s">
        <v>1091</v>
      </c>
      <c r="L2645" s="894" t="s">
        <v>874</v>
      </c>
      <c r="M2645" s="894" t="s">
        <v>6300</v>
      </c>
      <c r="N2645" s="894" t="s">
        <v>7676</v>
      </c>
      <c r="O2645" s="894" t="s">
        <v>12368</v>
      </c>
      <c r="P2645" s="894" t="s">
        <v>12369</v>
      </c>
      <c r="Q2645" s="894" t="s">
        <v>12370</v>
      </c>
      <c r="R2645" s="894" t="s">
        <v>1910</v>
      </c>
      <c r="S2645" s="894" t="s">
        <v>779</v>
      </c>
      <c r="T2645" s="894" t="s">
        <v>780</v>
      </c>
      <c r="U2645" s="894" t="s">
        <v>781</v>
      </c>
      <c r="V2645" s="894" t="s">
        <v>951</v>
      </c>
      <c r="W2645" s="894" t="s">
        <v>12281</v>
      </c>
      <c r="X2645" s="894" t="s">
        <v>12371</v>
      </c>
      <c r="AA2645" s="894" t="s">
        <v>1093</v>
      </c>
    </row>
    <row r="2646" spans="1:27">
      <c r="A2646" s="894" t="s">
        <v>12374</v>
      </c>
      <c r="B2646" s="894" t="s">
        <v>12375</v>
      </c>
      <c r="C2646" s="894" t="s">
        <v>12376</v>
      </c>
      <c r="D2646" s="894" t="s">
        <v>12377</v>
      </c>
      <c r="E2646" s="351">
        <v>145752.21</v>
      </c>
      <c r="F2646" s="351">
        <v>88908.72</v>
      </c>
      <c r="G2646" s="351">
        <v>56843.49</v>
      </c>
      <c r="H2646" s="351">
        <v>0</v>
      </c>
      <c r="I2646" s="894" t="s">
        <v>12281</v>
      </c>
      <c r="J2646" s="894" t="s">
        <v>839</v>
      </c>
      <c r="K2646" s="894" t="s">
        <v>1025</v>
      </c>
      <c r="L2646" s="894" t="s">
        <v>958</v>
      </c>
      <c r="M2646" s="894" t="s">
        <v>6103</v>
      </c>
      <c r="N2646" s="894" t="s">
        <v>9658</v>
      </c>
      <c r="O2646" s="894" t="s">
        <v>12378</v>
      </c>
      <c r="P2646" s="894" t="s">
        <v>12379</v>
      </c>
      <c r="Q2646" s="894" t="s">
        <v>12380</v>
      </c>
      <c r="R2646" s="894" t="s">
        <v>1910</v>
      </c>
      <c r="S2646" s="894" t="s">
        <v>779</v>
      </c>
      <c r="T2646" s="894" t="s">
        <v>780</v>
      </c>
      <c r="U2646" s="894" t="s">
        <v>781</v>
      </c>
      <c r="V2646" s="894" t="s">
        <v>951</v>
      </c>
      <c r="W2646" s="894" t="s">
        <v>12281</v>
      </c>
      <c r="X2646" s="894" t="s">
        <v>12381</v>
      </c>
      <c r="AA2646" s="894" t="s">
        <v>1029</v>
      </c>
    </row>
    <row r="2647" spans="1:27">
      <c r="A2647" s="894" t="s">
        <v>12382</v>
      </c>
      <c r="B2647" s="894" t="s">
        <v>12383</v>
      </c>
      <c r="C2647" s="894" t="s">
        <v>12384</v>
      </c>
      <c r="D2647" s="894" t="s">
        <v>12385</v>
      </c>
      <c r="E2647" s="351">
        <v>27433.63</v>
      </c>
      <c r="F2647" s="351">
        <v>16734.74</v>
      </c>
      <c r="G2647" s="351">
        <v>10698.89</v>
      </c>
      <c r="H2647" s="351">
        <v>0</v>
      </c>
      <c r="I2647" s="894" t="s">
        <v>12281</v>
      </c>
      <c r="J2647" s="894" t="s">
        <v>839</v>
      </c>
      <c r="K2647" s="894" t="s">
        <v>1008</v>
      </c>
      <c r="L2647" s="894" t="s">
        <v>874</v>
      </c>
      <c r="M2647" s="894" t="s">
        <v>8764</v>
      </c>
      <c r="N2647" s="894" t="s">
        <v>10872</v>
      </c>
      <c r="O2647" s="894" t="s">
        <v>12386</v>
      </c>
      <c r="P2647" s="894" t="s">
        <v>12387</v>
      </c>
      <c r="Q2647" s="894" t="s">
        <v>12388</v>
      </c>
      <c r="R2647" s="894" t="s">
        <v>1910</v>
      </c>
      <c r="S2647" s="894" t="s">
        <v>779</v>
      </c>
      <c r="T2647" s="894" t="s">
        <v>780</v>
      </c>
      <c r="U2647" s="894" t="s">
        <v>781</v>
      </c>
      <c r="V2647" s="894" t="s">
        <v>951</v>
      </c>
      <c r="W2647" s="894" t="s">
        <v>12281</v>
      </c>
      <c r="X2647" s="894" t="s">
        <v>12389</v>
      </c>
      <c r="AA2647" s="894" t="s">
        <v>1012</v>
      </c>
    </row>
    <row r="2648" spans="1:27">
      <c r="A2648" s="894" t="s">
        <v>12390</v>
      </c>
      <c r="B2648" s="894" t="s">
        <v>12391</v>
      </c>
      <c r="C2648" s="894" t="s">
        <v>12384</v>
      </c>
      <c r="D2648" s="894" t="s">
        <v>12385</v>
      </c>
      <c r="E2648" s="351">
        <v>27433.63</v>
      </c>
      <c r="F2648" s="351">
        <v>16734.74</v>
      </c>
      <c r="G2648" s="351">
        <v>10698.89</v>
      </c>
      <c r="H2648" s="351">
        <v>0</v>
      </c>
      <c r="I2648" s="894" t="s">
        <v>12281</v>
      </c>
      <c r="J2648" s="894" t="s">
        <v>839</v>
      </c>
      <c r="K2648" s="894" t="s">
        <v>1008</v>
      </c>
      <c r="L2648" s="894" t="s">
        <v>874</v>
      </c>
      <c r="M2648" s="894" t="s">
        <v>8764</v>
      </c>
      <c r="N2648" s="894" t="s">
        <v>10872</v>
      </c>
      <c r="O2648" s="894" t="s">
        <v>12386</v>
      </c>
      <c r="P2648" s="894" t="s">
        <v>12387</v>
      </c>
      <c r="Q2648" s="894" t="s">
        <v>12388</v>
      </c>
      <c r="R2648" s="894" t="s">
        <v>1910</v>
      </c>
      <c r="S2648" s="894" t="s">
        <v>779</v>
      </c>
      <c r="T2648" s="894" t="s">
        <v>780</v>
      </c>
      <c r="U2648" s="894" t="s">
        <v>781</v>
      </c>
      <c r="V2648" s="894" t="s">
        <v>951</v>
      </c>
      <c r="W2648" s="894" t="s">
        <v>12281</v>
      </c>
      <c r="X2648" s="894" t="s">
        <v>12389</v>
      </c>
      <c r="AA2648" s="894" t="s">
        <v>1012</v>
      </c>
    </row>
    <row r="2649" spans="1:27">
      <c r="A2649" s="894" t="s">
        <v>12392</v>
      </c>
      <c r="B2649" s="894" t="s">
        <v>12393</v>
      </c>
      <c r="C2649" s="894" t="s">
        <v>7399</v>
      </c>
      <c r="D2649" s="894" t="s">
        <v>12394</v>
      </c>
      <c r="E2649" s="351">
        <v>42477.88</v>
      </c>
      <c r="F2649" s="351">
        <v>25911.58</v>
      </c>
      <c r="G2649" s="351">
        <v>16566.3</v>
      </c>
      <c r="H2649" s="351">
        <v>0</v>
      </c>
      <c r="I2649" s="894" t="s">
        <v>12281</v>
      </c>
      <c r="J2649" s="894" t="s">
        <v>839</v>
      </c>
      <c r="K2649" s="894" t="s">
        <v>901</v>
      </c>
      <c r="L2649" s="894" t="s">
        <v>874</v>
      </c>
      <c r="M2649" s="894" t="s">
        <v>7873</v>
      </c>
      <c r="N2649" s="894" t="s">
        <v>12395</v>
      </c>
      <c r="O2649" s="894" t="s">
        <v>10875</v>
      </c>
      <c r="P2649" s="894" t="s">
        <v>11205</v>
      </c>
      <c r="Q2649" s="894" t="s">
        <v>11206</v>
      </c>
      <c r="R2649" s="894" t="s">
        <v>1910</v>
      </c>
      <c r="S2649" s="894" t="s">
        <v>779</v>
      </c>
      <c r="T2649" s="894" t="s">
        <v>780</v>
      </c>
      <c r="U2649" s="894" t="s">
        <v>781</v>
      </c>
      <c r="V2649" s="894" t="s">
        <v>951</v>
      </c>
      <c r="W2649" s="894" t="s">
        <v>12281</v>
      </c>
      <c r="X2649" s="894" t="s">
        <v>12396</v>
      </c>
      <c r="AA2649" s="894" t="s">
        <v>904</v>
      </c>
    </row>
    <row r="2650" spans="1:27">
      <c r="A2650" s="894" t="s">
        <v>12397</v>
      </c>
      <c r="B2650" s="894" t="s">
        <v>12398</v>
      </c>
      <c r="C2650" s="894" t="s">
        <v>12399</v>
      </c>
      <c r="D2650" s="894" t="s">
        <v>12400</v>
      </c>
      <c r="E2650" s="351">
        <v>7964.6</v>
      </c>
      <c r="F2650" s="351">
        <v>4221.45</v>
      </c>
      <c r="G2650" s="351">
        <v>222</v>
      </c>
      <c r="H2650" s="351">
        <v>3521.15</v>
      </c>
      <c r="I2650" s="894" t="s">
        <v>12281</v>
      </c>
      <c r="J2650" s="894" t="s">
        <v>839</v>
      </c>
      <c r="K2650" s="894" t="s">
        <v>1025</v>
      </c>
      <c r="L2650" s="894" t="s">
        <v>958</v>
      </c>
      <c r="M2650" s="894" t="s">
        <v>959</v>
      </c>
      <c r="N2650" s="894" t="s">
        <v>12401</v>
      </c>
      <c r="O2650" s="894" t="s">
        <v>777</v>
      </c>
      <c r="P2650" s="894" t="s">
        <v>11480</v>
      </c>
      <c r="Q2650" s="894" t="s">
        <v>10748</v>
      </c>
      <c r="R2650" s="894" t="s">
        <v>1910</v>
      </c>
      <c r="S2650" s="894" t="s">
        <v>779</v>
      </c>
      <c r="T2650" s="894" t="s">
        <v>780</v>
      </c>
      <c r="U2650" s="894" t="s">
        <v>781</v>
      </c>
      <c r="V2650" s="894" t="s">
        <v>951</v>
      </c>
      <c r="W2650" s="894" t="s">
        <v>12281</v>
      </c>
      <c r="X2650" s="894" t="s">
        <v>12402</v>
      </c>
      <c r="AA2650" s="894" t="s">
        <v>1029</v>
      </c>
    </row>
    <row r="2651" spans="1:27">
      <c r="A2651" s="894" t="s">
        <v>12403</v>
      </c>
      <c r="B2651" s="894" t="s">
        <v>12404</v>
      </c>
      <c r="C2651" s="894" t="s">
        <v>12399</v>
      </c>
      <c r="D2651" s="894" t="s">
        <v>12400</v>
      </c>
      <c r="E2651" s="351">
        <v>7964.6</v>
      </c>
      <c r="F2651" s="351">
        <v>4301.1</v>
      </c>
      <c r="G2651" s="351">
        <v>578.35</v>
      </c>
      <c r="H2651" s="351">
        <v>3085.15</v>
      </c>
      <c r="I2651" s="894" t="s">
        <v>12281</v>
      </c>
      <c r="J2651" s="894" t="s">
        <v>839</v>
      </c>
      <c r="K2651" s="894" t="s">
        <v>1025</v>
      </c>
      <c r="L2651" s="894" t="s">
        <v>958</v>
      </c>
      <c r="M2651" s="894" t="s">
        <v>959</v>
      </c>
      <c r="N2651" s="894" t="s">
        <v>12401</v>
      </c>
      <c r="O2651" s="894" t="s">
        <v>12405</v>
      </c>
      <c r="P2651" s="894" t="s">
        <v>12406</v>
      </c>
      <c r="Q2651" s="894" t="s">
        <v>10748</v>
      </c>
      <c r="R2651" s="894" t="s">
        <v>1910</v>
      </c>
      <c r="S2651" s="894" t="s">
        <v>779</v>
      </c>
      <c r="T2651" s="894" t="s">
        <v>780</v>
      </c>
      <c r="U2651" s="894" t="s">
        <v>781</v>
      </c>
      <c r="V2651" s="894" t="s">
        <v>951</v>
      </c>
      <c r="W2651" s="894" t="s">
        <v>12281</v>
      </c>
      <c r="X2651" s="894" t="s">
        <v>12402</v>
      </c>
      <c r="AA2651" s="894" t="s">
        <v>1029</v>
      </c>
    </row>
    <row r="2652" spans="1:27">
      <c r="A2652" s="894" t="s">
        <v>12407</v>
      </c>
      <c r="B2652" s="894" t="s">
        <v>12408</v>
      </c>
      <c r="C2652" s="894" t="s">
        <v>12399</v>
      </c>
      <c r="D2652" s="894" t="s">
        <v>12409</v>
      </c>
      <c r="E2652" s="351">
        <v>7964.61</v>
      </c>
      <c r="F2652" s="351">
        <v>4858.65</v>
      </c>
      <c r="G2652" s="351">
        <v>3105.96</v>
      </c>
      <c r="H2652" s="351">
        <v>0</v>
      </c>
      <c r="I2652" s="894" t="s">
        <v>12281</v>
      </c>
      <c r="J2652" s="894" t="s">
        <v>839</v>
      </c>
      <c r="K2652" s="894" t="s">
        <v>11486</v>
      </c>
      <c r="L2652" s="894" t="s">
        <v>874</v>
      </c>
      <c r="M2652" s="894" t="s">
        <v>11487</v>
      </c>
      <c r="N2652" s="894" t="s">
        <v>12401</v>
      </c>
      <c r="O2652" s="894" t="s">
        <v>12405</v>
      </c>
      <c r="P2652" s="894" t="s">
        <v>12406</v>
      </c>
      <c r="Q2652" s="894" t="s">
        <v>10748</v>
      </c>
      <c r="R2652" s="894" t="s">
        <v>1910</v>
      </c>
      <c r="S2652" s="894" t="s">
        <v>779</v>
      </c>
      <c r="T2652" s="894" t="s">
        <v>780</v>
      </c>
      <c r="U2652" s="894" t="s">
        <v>781</v>
      </c>
      <c r="V2652" s="894" t="s">
        <v>951</v>
      </c>
      <c r="W2652" s="894" t="s">
        <v>12281</v>
      </c>
      <c r="X2652" s="894" t="s">
        <v>12402</v>
      </c>
      <c r="AA2652" s="894" t="s">
        <v>11491</v>
      </c>
    </row>
    <row r="2653" hidden="1" spans="1:27">
      <c r="A2653" s="894" t="s">
        <v>12410</v>
      </c>
      <c r="B2653" s="894" t="s">
        <v>12411</v>
      </c>
      <c r="C2653" s="894" t="s">
        <v>12412</v>
      </c>
      <c r="D2653" s="894" t="s">
        <v>12413</v>
      </c>
      <c r="E2653" s="351">
        <v>1017.69</v>
      </c>
      <c r="F2653" s="351">
        <v>846.56</v>
      </c>
      <c r="G2653" s="351">
        <v>20</v>
      </c>
      <c r="H2653" s="351">
        <v>151.13</v>
      </c>
      <c r="I2653" s="894" t="s">
        <v>12414</v>
      </c>
      <c r="J2653" s="894" t="s">
        <v>773</v>
      </c>
      <c r="K2653" s="894" t="s">
        <v>646</v>
      </c>
      <c r="L2653" s="894" t="s">
        <v>958</v>
      </c>
      <c r="M2653" s="894" t="s">
        <v>7037</v>
      </c>
      <c r="N2653" s="894" t="s">
        <v>8735</v>
      </c>
      <c r="O2653" s="894" t="s">
        <v>777</v>
      </c>
      <c r="P2653" s="894" t="s">
        <v>12415</v>
      </c>
      <c r="Q2653" s="894" t="s">
        <v>11264</v>
      </c>
      <c r="R2653" s="894" t="s">
        <v>773</v>
      </c>
      <c r="S2653" s="894" t="s">
        <v>779</v>
      </c>
      <c r="T2653" s="894" t="s">
        <v>780</v>
      </c>
      <c r="U2653" s="894" t="s">
        <v>781</v>
      </c>
      <c r="V2653" s="894" t="s">
        <v>951</v>
      </c>
      <c r="W2653" s="894" t="s">
        <v>12414</v>
      </c>
      <c r="X2653" s="894" t="s">
        <v>4929</v>
      </c>
      <c r="AA2653" s="894" t="s">
        <v>917</v>
      </c>
    </row>
    <row r="2654" spans="1:27">
      <c r="A2654" s="894" t="s">
        <v>12416</v>
      </c>
      <c r="B2654" s="894" t="s">
        <v>12417</v>
      </c>
      <c r="C2654" s="894" t="s">
        <v>11511</v>
      </c>
      <c r="D2654" s="894" t="s">
        <v>3144</v>
      </c>
      <c r="E2654" s="351">
        <v>7389.38</v>
      </c>
      <c r="F2654" s="351">
        <v>4433.4</v>
      </c>
      <c r="G2654" s="351">
        <v>2955.98</v>
      </c>
      <c r="H2654" s="351">
        <v>0</v>
      </c>
      <c r="I2654" s="894" t="s">
        <v>12418</v>
      </c>
      <c r="J2654" s="894" t="s">
        <v>839</v>
      </c>
      <c r="K2654" s="894" t="s">
        <v>11486</v>
      </c>
      <c r="L2654" s="894" t="s">
        <v>874</v>
      </c>
      <c r="M2654" s="894" t="s">
        <v>12419</v>
      </c>
      <c r="N2654" s="894" t="s">
        <v>5001</v>
      </c>
      <c r="O2654" s="894" t="s">
        <v>12172</v>
      </c>
      <c r="P2654" s="894" t="s">
        <v>12173</v>
      </c>
      <c r="Q2654" s="894" t="s">
        <v>12174</v>
      </c>
      <c r="R2654" s="894" t="s">
        <v>773</v>
      </c>
      <c r="S2654" s="894" t="s">
        <v>779</v>
      </c>
      <c r="T2654" s="894" t="s">
        <v>780</v>
      </c>
      <c r="U2654" s="894" t="s">
        <v>781</v>
      </c>
      <c r="V2654" s="894" t="s">
        <v>951</v>
      </c>
      <c r="W2654" s="894" t="s">
        <v>12418</v>
      </c>
      <c r="X2654" s="894" t="s">
        <v>12420</v>
      </c>
      <c r="AA2654" s="894" t="s">
        <v>11491</v>
      </c>
    </row>
    <row r="2655" spans="1:27">
      <c r="A2655" s="894" t="s">
        <v>12421</v>
      </c>
      <c r="B2655" s="894" t="s">
        <v>12422</v>
      </c>
      <c r="C2655" s="894" t="s">
        <v>11511</v>
      </c>
      <c r="D2655" s="894" t="s">
        <v>3144</v>
      </c>
      <c r="E2655" s="351">
        <v>7389.38</v>
      </c>
      <c r="F2655" s="351">
        <v>4433.4</v>
      </c>
      <c r="G2655" s="351">
        <v>2955.98</v>
      </c>
      <c r="H2655" s="351">
        <v>0</v>
      </c>
      <c r="I2655" s="894" t="s">
        <v>12418</v>
      </c>
      <c r="J2655" s="894" t="s">
        <v>839</v>
      </c>
      <c r="K2655" s="894" t="s">
        <v>11486</v>
      </c>
      <c r="L2655" s="894" t="s">
        <v>874</v>
      </c>
      <c r="M2655" s="894" t="s">
        <v>12419</v>
      </c>
      <c r="N2655" s="894" t="s">
        <v>5001</v>
      </c>
      <c r="O2655" s="894" t="s">
        <v>12172</v>
      </c>
      <c r="P2655" s="894" t="s">
        <v>12173</v>
      </c>
      <c r="Q2655" s="894" t="s">
        <v>12174</v>
      </c>
      <c r="R2655" s="894" t="s">
        <v>773</v>
      </c>
      <c r="S2655" s="894" t="s">
        <v>779</v>
      </c>
      <c r="T2655" s="894" t="s">
        <v>780</v>
      </c>
      <c r="U2655" s="894" t="s">
        <v>781</v>
      </c>
      <c r="V2655" s="894" t="s">
        <v>951</v>
      </c>
      <c r="W2655" s="894" t="s">
        <v>12418</v>
      </c>
      <c r="X2655" s="894" t="s">
        <v>12420</v>
      </c>
      <c r="AA2655" s="894" t="s">
        <v>11491</v>
      </c>
    </row>
    <row r="2656" spans="1:27">
      <c r="A2656" s="894" t="s">
        <v>12423</v>
      </c>
      <c r="B2656" s="894" t="s">
        <v>12424</v>
      </c>
      <c r="C2656" s="894" t="s">
        <v>11511</v>
      </c>
      <c r="D2656" s="894" t="s">
        <v>3144</v>
      </c>
      <c r="E2656" s="351">
        <v>7389.38</v>
      </c>
      <c r="F2656" s="351">
        <v>4433.4</v>
      </c>
      <c r="G2656" s="351">
        <v>2955.98</v>
      </c>
      <c r="H2656" s="351">
        <v>0</v>
      </c>
      <c r="I2656" s="894" t="s">
        <v>12418</v>
      </c>
      <c r="J2656" s="894" t="s">
        <v>839</v>
      </c>
      <c r="K2656" s="894" t="s">
        <v>11486</v>
      </c>
      <c r="L2656" s="894" t="s">
        <v>874</v>
      </c>
      <c r="M2656" s="894" t="s">
        <v>12419</v>
      </c>
      <c r="N2656" s="894" t="s">
        <v>5001</v>
      </c>
      <c r="O2656" s="894" t="s">
        <v>12172</v>
      </c>
      <c r="P2656" s="894" t="s">
        <v>12173</v>
      </c>
      <c r="Q2656" s="894" t="s">
        <v>12174</v>
      </c>
      <c r="R2656" s="894" t="s">
        <v>773</v>
      </c>
      <c r="S2656" s="894" t="s">
        <v>779</v>
      </c>
      <c r="T2656" s="894" t="s">
        <v>780</v>
      </c>
      <c r="U2656" s="894" t="s">
        <v>781</v>
      </c>
      <c r="V2656" s="894" t="s">
        <v>951</v>
      </c>
      <c r="W2656" s="894" t="s">
        <v>12418</v>
      </c>
      <c r="X2656" s="894" t="s">
        <v>12420</v>
      </c>
      <c r="AA2656" s="894" t="s">
        <v>11491</v>
      </c>
    </row>
    <row r="2657" spans="1:27">
      <c r="A2657" s="894" t="s">
        <v>12425</v>
      </c>
      <c r="B2657" s="894" t="s">
        <v>12426</v>
      </c>
      <c r="C2657" s="894" t="s">
        <v>11511</v>
      </c>
      <c r="D2657" s="894" t="s">
        <v>3144</v>
      </c>
      <c r="E2657" s="351">
        <v>7389.38</v>
      </c>
      <c r="F2657" s="351">
        <v>4433.4</v>
      </c>
      <c r="G2657" s="351">
        <v>2955.98</v>
      </c>
      <c r="H2657" s="351">
        <v>0</v>
      </c>
      <c r="I2657" s="894" t="s">
        <v>12418</v>
      </c>
      <c r="J2657" s="894" t="s">
        <v>839</v>
      </c>
      <c r="K2657" s="894" t="s">
        <v>11486</v>
      </c>
      <c r="L2657" s="894" t="s">
        <v>874</v>
      </c>
      <c r="M2657" s="894" t="s">
        <v>12419</v>
      </c>
      <c r="N2657" s="894" t="s">
        <v>5001</v>
      </c>
      <c r="O2657" s="894" t="s">
        <v>12172</v>
      </c>
      <c r="P2657" s="894" t="s">
        <v>12173</v>
      </c>
      <c r="Q2657" s="894" t="s">
        <v>12174</v>
      </c>
      <c r="R2657" s="894" t="s">
        <v>773</v>
      </c>
      <c r="S2657" s="894" t="s">
        <v>779</v>
      </c>
      <c r="T2657" s="894" t="s">
        <v>780</v>
      </c>
      <c r="U2657" s="894" t="s">
        <v>781</v>
      </c>
      <c r="V2657" s="894" t="s">
        <v>951</v>
      </c>
      <c r="W2657" s="894" t="s">
        <v>12418</v>
      </c>
      <c r="X2657" s="894" t="s">
        <v>12420</v>
      </c>
      <c r="AA2657" s="894" t="s">
        <v>11491</v>
      </c>
    </row>
    <row r="2658" spans="1:27">
      <c r="A2658" s="894" t="s">
        <v>12427</v>
      </c>
      <c r="B2658" s="894" t="s">
        <v>12428</v>
      </c>
      <c r="C2658" s="894" t="s">
        <v>11511</v>
      </c>
      <c r="D2658" s="894" t="s">
        <v>3144</v>
      </c>
      <c r="E2658" s="351">
        <v>7389.38</v>
      </c>
      <c r="F2658" s="351">
        <v>4433.4</v>
      </c>
      <c r="G2658" s="351">
        <v>2955.98</v>
      </c>
      <c r="H2658" s="351">
        <v>0</v>
      </c>
      <c r="I2658" s="894" t="s">
        <v>12418</v>
      </c>
      <c r="J2658" s="894" t="s">
        <v>839</v>
      </c>
      <c r="K2658" s="894" t="s">
        <v>11486</v>
      </c>
      <c r="L2658" s="894" t="s">
        <v>874</v>
      </c>
      <c r="M2658" s="894" t="s">
        <v>12419</v>
      </c>
      <c r="N2658" s="894" t="s">
        <v>5001</v>
      </c>
      <c r="O2658" s="894" t="s">
        <v>12172</v>
      </c>
      <c r="P2658" s="894" t="s">
        <v>12173</v>
      </c>
      <c r="Q2658" s="894" t="s">
        <v>12174</v>
      </c>
      <c r="R2658" s="894" t="s">
        <v>773</v>
      </c>
      <c r="S2658" s="894" t="s">
        <v>779</v>
      </c>
      <c r="T2658" s="894" t="s">
        <v>780</v>
      </c>
      <c r="U2658" s="894" t="s">
        <v>781</v>
      </c>
      <c r="V2658" s="894" t="s">
        <v>951</v>
      </c>
      <c r="W2658" s="894" t="s">
        <v>12418</v>
      </c>
      <c r="X2658" s="894" t="s">
        <v>12420</v>
      </c>
      <c r="AA2658" s="894" t="s">
        <v>11491</v>
      </c>
    </row>
    <row r="2659" spans="1:27">
      <c r="A2659" s="894" t="s">
        <v>12429</v>
      </c>
      <c r="B2659" s="894" t="s">
        <v>12430</v>
      </c>
      <c r="C2659" s="894" t="s">
        <v>11511</v>
      </c>
      <c r="D2659" s="894" t="s">
        <v>7529</v>
      </c>
      <c r="E2659" s="351">
        <v>5044.25</v>
      </c>
      <c r="F2659" s="351">
        <v>3026.4</v>
      </c>
      <c r="G2659" s="351">
        <v>2017.85</v>
      </c>
      <c r="H2659" s="351">
        <v>0</v>
      </c>
      <c r="I2659" s="894" t="s">
        <v>12418</v>
      </c>
      <c r="J2659" s="894" t="s">
        <v>839</v>
      </c>
      <c r="K2659" s="894" t="s">
        <v>11486</v>
      </c>
      <c r="L2659" s="894" t="s">
        <v>874</v>
      </c>
      <c r="M2659" s="894" t="s">
        <v>12419</v>
      </c>
      <c r="N2659" s="894" t="s">
        <v>5001</v>
      </c>
      <c r="O2659" s="894" t="s">
        <v>12431</v>
      </c>
      <c r="P2659" s="894" t="s">
        <v>12432</v>
      </c>
      <c r="Q2659" s="894" t="s">
        <v>12433</v>
      </c>
      <c r="R2659" s="894" t="s">
        <v>773</v>
      </c>
      <c r="S2659" s="894" t="s">
        <v>779</v>
      </c>
      <c r="T2659" s="894" t="s">
        <v>780</v>
      </c>
      <c r="U2659" s="894" t="s">
        <v>781</v>
      </c>
      <c r="V2659" s="894" t="s">
        <v>951</v>
      </c>
      <c r="W2659" s="894" t="s">
        <v>12418</v>
      </c>
      <c r="X2659" s="894" t="s">
        <v>12420</v>
      </c>
      <c r="AA2659" s="894" t="s">
        <v>11491</v>
      </c>
    </row>
    <row r="2660" spans="1:27">
      <c r="A2660" s="894" t="s">
        <v>12434</v>
      </c>
      <c r="B2660" s="894" t="s">
        <v>12435</v>
      </c>
      <c r="C2660" s="894" t="s">
        <v>11511</v>
      </c>
      <c r="D2660" s="894" t="s">
        <v>7529</v>
      </c>
      <c r="E2660" s="351">
        <v>5044.24</v>
      </c>
      <c r="F2660" s="351">
        <v>3026.4</v>
      </c>
      <c r="G2660" s="351">
        <v>2017.84</v>
      </c>
      <c r="H2660" s="351">
        <v>0</v>
      </c>
      <c r="I2660" s="894" t="s">
        <v>12418</v>
      </c>
      <c r="J2660" s="894" t="s">
        <v>839</v>
      </c>
      <c r="K2660" s="894" t="s">
        <v>11486</v>
      </c>
      <c r="L2660" s="894" t="s">
        <v>874</v>
      </c>
      <c r="M2660" s="894" t="s">
        <v>12419</v>
      </c>
      <c r="N2660" s="894" t="s">
        <v>5001</v>
      </c>
      <c r="O2660" s="894" t="s">
        <v>12431</v>
      </c>
      <c r="P2660" s="894" t="s">
        <v>12432</v>
      </c>
      <c r="Q2660" s="894" t="s">
        <v>12433</v>
      </c>
      <c r="R2660" s="894" t="s">
        <v>773</v>
      </c>
      <c r="S2660" s="894" t="s">
        <v>779</v>
      </c>
      <c r="T2660" s="894" t="s">
        <v>780</v>
      </c>
      <c r="U2660" s="894" t="s">
        <v>781</v>
      </c>
      <c r="V2660" s="894" t="s">
        <v>951</v>
      </c>
      <c r="W2660" s="894" t="s">
        <v>12418</v>
      </c>
      <c r="X2660" s="894" t="s">
        <v>12420</v>
      </c>
      <c r="AA2660" s="894" t="s">
        <v>11491</v>
      </c>
    </row>
    <row r="2661" spans="1:27">
      <c r="A2661" s="894" t="s">
        <v>12436</v>
      </c>
      <c r="B2661" s="894" t="s">
        <v>12437</v>
      </c>
      <c r="C2661" s="894" t="s">
        <v>11511</v>
      </c>
      <c r="D2661" s="894" t="s">
        <v>7529</v>
      </c>
      <c r="E2661" s="351">
        <v>5044.25</v>
      </c>
      <c r="F2661" s="351">
        <v>3026.4</v>
      </c>
      <c r="G2661" s="351">
        <v>2017.85</v>
      </c>
      <c r="H2661" s="351">
        <v>0</v>
      </c>
      <c r="I2661" s="894" t="s">
        <v>12418</v>
      </c>
      <c r="J2661" s="894" t="s">
        <v>839</v>
      </c>
      <c r="K2661" s="894" t="s">
        <v>11486</v>
      </c>
      <c r="L2661" s="894" t="s">
        <v>874</v>
      </c>
      <c r="M2661" s="894" t="s">
        <v>12419</v>
      </c>
      <c r="N2661" s="894" t="s">
        <v>5001</v>
      </c>
      <c r="O2661" s="894" t="s">
        <v>12431</v>
      </c>
      <c r="P2661" s="894" t="s">
        <v>12432</v>
      </c>
      <c r="Q2661" s="894" t="s">
        <v>12433</v>
      </c>
      <c r="R2661" s="894" t="s">
        <v>773</v>
      </c>
      <c r="S2661" s="894" t="s">
        <v>779</v>
      </c>
      <c r="T2661" s="894" t="s">
        <v>780</v>
      </c>
      <c r="U2661" s="894" t="s">
        <v>781</v>
      </c>
      <c r="V2661" s="894" t="s">
        <v>951</v>
      </c>
      <c r="W2661" s="894" t="s">
        <v>12418</v>
      </c>
      <c r="X2661" s="894" t="s">
        <v>12420</v>
      </c>
      <c r="AA2661" s="894" t="s">
        <v>11491</v>
      </c>
    </row>
    <row r="2662" spans="1:27">
      <c r="A2662" s="894" t="s">
        <v>12438</v>
      </c>
      <c r="B2662" s="894" t="s">
        <v>12439</v>
      </c>
      <c r="C2662" s="894" t="s">
        <v>12440</v>
      </c>
      <c r="D2662" s="894" t="s">
        <v>12441</v>
      </c>
      <c r="E2662" s="351">
        <v>7964.6</v>
      </c>
      <c r="F2662" s="351">
        <v>4779</v>
      </c>
      <c r="G2662" s="351">
        <v>3185.6</v>
      </c>
      <c r="H2662" s="351">
        <v>0</v>
      </c>
      <c r="I2662" s="894" t="s">
        <v>12418</v>
      </c>
      <c r="J2662" s="894" t="s">
        <v>839</v>
      </c>
      <c r="K2662" s="894" t="s">
        <v>5214</v>
      </c>
      <c r="L2662" s="894" t="s">
        <v>958</v>
      </c>
      <c r="M2662" s="894" t="s">
        <v>12442</v>
      </c>
      <c r="N2662" s="894" t="s">
        <v>12443</v>
      </c>
      <c r="O2662" s="894" t="s">
        <v>12405</v>
      </c>
      <c r="P2662" s="894" t="s">
        <v>12406</v>
      </c>
      <c r="Q2662" s="894" t="s">
        <v>10748</v>
      </c>
      <c r="R2662" s="894" t="s">
        <v>773</v>
      </c>
      <c r="S2662" s="894" t="s">
        <v>779</v>
      </c>
      <c r="T2662" s="894" t="s">
        <v>780</v>
      </c>
      <c r="U2662" s="894" t="s">
        <v>781</v>
      </c>
      <c r="V2662" s="894" t="s">
        <v>951</v>
      </c>
      <c r="W2662" s="894" t="s">
        <v>12418</v>
      </c>
      <c r="X2662" s="894" t="s">
        <v>12444</v>
      </c>
      <c r="AA2662" s="894" t="s">
        <v>5220</v>
      </c>
    </row>
    <row r="2663" spans="1:27">
      <c r="A2663" s="894" t="s">
        <v>12445</v>
      </c>
      <c r="B2663" s="894" t="s">
        <v>12446</v>
      </c>
      <c r="C2663" s="894" t="s">
        <v>6757</v>
      </c>
      <c r="D2663" s="894" t="s">
        <v>11830</v>
      </c>
      <c r="E2663" s="351">
        <v>16371.68</v>
      </c>
      <c r="F2663" s="351">
        <v>9823.2</v>
      </c>
      <c r="G2663" s="351">
        <v>6548.48</v>
      </c>
      <c r="H2663" s="351">
        <v>0</v>
      </c>
      <c r="I2663" s="894" t="s">
        <v>12418</v>
      </c>
      <c r="J2663" s="894" t="s">
        <v>839</v>
      </c>
      <c r="K2663" s="894" t="s">
        <v>11486</v>
      </c>
      <c r="L2663" s="894" t="s">
        <v>874</v>
      </c>
      <c r="M2663" s="894" t="s">
        <v>12350</v>
      </c>
      <c r="N2663" s="894" t="s">
        <v>11831</v>
      </c>
      <c r="O2663" s="894" t="s">
        <v>11837</v>
      </c>
      <c r="P2663" s="894" t="s">
        <v>11838</v>
      </c>
      <c r="Q2663" s="894" t="s">
        <v>11833</v>
      </c>
      <c r="R2663" s="894" t="s">
        <v>773</v>
      </c>
      <c r="S2663" s="894" t="s">
        <v>779</v>
      </c>
      <c r="T2663" s="894" t="s">
        <v>780</v>
      </c>
      <c r="U2663" s="894" t="s">
        <v>781</v>
      </c>
      <c r="V2663" s="894" t="s">
        <v>951</v>
      </c>
      <c r="W2663" s="894" t="s">
        <v>12418</v>
      </c>
      <c r="X2663" s="894" t="s">
        <v>9321</v>
      </c>
      <c r="AA2663" s="894" t="s">
        <v>11491</v>
      </c>
    </row>
    <row r="2664" spans="1:27">
      <c r="A2664" s="894" t="s">
        <v>12447</v>
      </c>
      <c r="B2664" s="894" t="s">
        <v>12448</v>
      </c>
      <c r="C2664" s="894" t="s">
        <v>6757</v>
      </c>
      <c r="D2664" s="894" t="s">
        <v>11830</v>
      </c>
      <c r="E2664" s="351">
        <v>16371.68</v>
      </c>
      <c r="F2664" s="351">
        <v>9823.2</v>
      </c>
      <c r="G2664" s="351">
        <v>6548.48</v>
      </c>
      <c r="H2664" s="351">
        <v>0</v>
      </c>
      <c r="I2664" s="894" t="s">
        <v>12418</v>
      </c>
      <c r="J2664" s="894" t="s">
        <v>839</v>
      </c>
      <c r="K2664" s="894" t="s">
        <v>11486</v>
      </c>
      <c r="L2664" s="894" t="s">
        <v>874</v>
      </c>
      <c r="M2664" s="894" t="s">
        <v>12350</v>
      </c>
      <c r="N2664" s="894" t="s">
        <v>11831</v>
      </c>
      <c r="O2664" s="894" t="s">
        <v>11837</v>
      </c>
      <c r="P2664" s="894" t="s">
        <v>11838</v>
      </c>
      <c r="Q2664" s="894" t="s">
        <v>11833</v>
      </c>
      <c r="R2664" s="894" t="s">
        <v>773</v>
      </c>
      <c r="S2664" s="894" t="s">
        <v>779</v>
      </c>
      <c r="T2664" s="894" t="s">
        <v>780</v>
      </c>
      <c r="U2664" s="894" t="s">
        <v>781</v>
      </c>
      <c r="V2664" s="894" t="s">
        <v>951</v>
      </c>
      <c r="W2664" s="894" t="s">
        <v>12418</v>
      </c>
      <c r="X2664" s="894" t="s">
        <v>9321</v>
      </c>
      <c r="AA2664" s="894" t="s">
        <v>11491</v>
      </c>
    </row>
    <row r="2665" spans="1:27">
      <c r="A2665" s="894" t="s">
        <v>12449</v>
      </c>
      <c r="B2665" s="894" t="s">
        <v>12450</v>
      </c>
      <c r="C2665" s="894" t="s">
        <v>8225</v>
      </c>
      <c r="D2665" s="894" t="s">
        <v>8226</v>
      </c>
      <c r="E2665" s="351">
        <v>3097.35</v>
      </c>
      <c r="F2665" s="351">
        <v>1858.2</v>
      </c>
      <c r="G2665" s="351">
        <v>1239.15</v>
      </c>
      <c r="H2665" s="351">
        <v>0</v>
      </c>
      <c r="I2665" s="894" t="s">
        <v>12418</v>
      </c>
      <c r="J2665" s="894" t="s">
        <v>839</v>
      </c>
      <c r="K2665" s="894" t="s">
        <v>1025</v>
      </c>
      <c r="L2665" s="894" t="s">
        <v>958</v>
      </c>
      <c r="M2665" s="894" t="s">
        <v>6103</v>
      </c>
      <c r="N2665" s="894" t="s">
        <v>7676</v>
      </c>
      <c r="O2665" s="894" t="s">
        <v>11309</v>
      </c>
      <c r="P2665" s="894" t="s">
        <v>11310</v>
      </c>
      <c r="Q2665" s="894" t="s">
        <v>11021</v>
      </c>
      <c r="R2665" s="894" t="s">
        <v>773</v>
      </c>
      <c r="S2665" s="894" t="s">
        <v>779</v>
      </c>
      <c r="T2665" s="894" t="s">
        <v>780</v>
      </c>
      <c r="U2665" s="894" t="s">
        <v>781</v>
      </c>
      <c r="V2665" s="894" t="s">
        <v>951</v>
      </c>
      <c r="W2665" s="894" t="s">
        <v>12418</v>
      </c>
      <c r="X2665" s="894" t="s">
        <v>9337</v>
      </c>
      <c r="AA2665" s="894" t="s">
        <v>1029</v>
      </c>
    </row>
    <row r="2666" spans="1:27">
      <c r="A2666" s="894" t="s">
        <v>12451</v>
      </c>
      <c r="B2666" s="894" t="s">
        <v>12452</v>
      </c>
      <c r="C2666" s="894" t="s">
        <v>8225</v>
      </c>
      <c r="D2666" s="894" t="s">
        <v>8226</v>
      </c>
      <c r="E2666" s="351">
        <v>3097.34</v>
      </c>
      <c r="F2666" s="351">
        <v>1858.2</v>
      </c>
      <c r="G2666" s="351">
        <v>1239.14</v>
      </c>
      <c r="H2666" s="351">
        <v>0</v>
      </c>
      <c r="I2666" s="894" t="s">
        <v>12418</v>
      </c>
      <c r="J2666" s="894" t="s">
        <v>839</v>
      </c>
      <c r="K2666" s="894" t="s">
        <v>1025</v>
      </c>
      <c r="L2666" s="894" t="s">
        <v>958</v>
      </c>
      <c r="M2666" s="894" t="s">
        <v>6103</v>
      </c>
      <c r="N2666" s="894" t="s">
        <v>7676</v>
      </c>
      <c r="O2666" s="894" t="s">
        <v>11309</v>
      </c>
      <c r="P2666" s="894" t="s">
        <v>11310</v>
      </c>
      <c r="Q2666" s="894" t="s">
        <v>11021</v>
      </c>
      <c r="R2666" s="894" t="s">
        <v>773</v>
      </c>
      <c r="S2666" s="894" t="s">
        <v>779</v>
      </c>
      <c r="T2666" s="894" t="s">
        <v>780</v>
      </c>
      <c r="U2666" s="894" t="s">
        <v>781</v>
      </c>
      <c r="V2666" s="894" t="s">
        <v>951</v>
      </c>
      <c r="W2666" s="894" t="s">
        <v>12418</v>
      </c>
      <c r="X2666" s="894" t="s">
        <v>9337</v>
      </c>
      <c r="AA2666" s="894" t="s">
        <v>1029</v>
      </c>
    </row>
    <row r="2667" spans="1:27">
      <c r="A2667" s="894" t="s">
        <v>12453</v>
      </c>
      <c r="B2667" s="894" t="s">
        <v>12454</v>
      </c>
      <c r="C2667" s="894" t="s">
        <v>12455</v>
      </c>
      <c r="D2667" s="894" t="s">
        <v>12456</v>
      </c>
      <c r="E2667" s="351">
        <v>2522.12</v>
      </c>
      <c r="F2667" s="351">
        <v>1513.2</v>
      </c>
      <c r="G2667" s="351">
        <v>1008.92</v>
      </c>
      <c r="H2667" s="351">
        <v>0</v>
      </c>
      <c r="I2667" s="894" t="s">
        <v>12418</v>
      </c>
      <c r="J2667" s="894" t="s">
        <v>839</v>
      </c>
      <c r="K2667" s="894" t="s">
        <v>1025</v>
      </c>
      <c r="L2667" s="894" t="s">
        <v>958</v>
      </c>
      <c r="M2667" s="894" t="s">
        <v>958</v>
      </c>
      <c r="N2667" s="894" t="s">
        <v>12457</v>
      </c>
      <c r="O2667" s="894" t="s">
        <v>12458</v>
      </c>
      <c r="P2667" s="894" t="s">
        <v>12459</v>
      </c>
      <c r="Q2667" s="894" t="s">
        <v>12460</v>
      </c>
      <c r="R2667" s="894" t="s">
        <v>773</v>
      </c>
      <c r="S2667" s="894" t="s">
        <v>779</v>
      </c>
      <c r="T2667" s="894" t="s">
        <v>780</v>
      </c>
      <c r="U2667" s="894" t="s">
        <v>781</v>
      </c>
      <c r="V2667" s="894" t="s">
        <v>951</v>
      </c>
      <c r="W2667" s="894" t="s">
        <v>12418</v>
      </c>
      <c r="X2667" s="894" t="s">
        <v>9345</v>
      </c>
      <c r="AA2667" s="894" t="s">
        <v>1029</v>
      </c>
    </row>
    <row r="2668" spans="1:27">
      <c r="A2668" s="894" t="s">
        <v>12461</v>
      </c>
      <c r="B2668" s="894" t="s">
        <v>12462</v>
      </c>
      <c r="C2668" s="894" t="s">
        <v>1970</v>
      </c>
      <c r="D2668" s="894" t="s">
        <v>1961</v>
      </c>
      <c r="E2668" s="351">
        <v>42477.88</v>
      </c>
      <c r="F2668" s="351">
        <v>25486.8</v>
      </c>
      <c r="G2668" s="351">
        <v>16991.08</v>
      </c>
      <c r="H2668" s="351">
        <v>0</v>
      </c>
      <c r="I2668" s="894" t="s">
        <v>12418</v>
      </c>
      <c r="J2668" s="894" t="s">
        <v>839</v>
      </c>
      <c r="K2668" s="894" t="s">
        <v>11486</v>
      </c>
      <c r="L2668" s="894" t="s">
        <v>874</v>
      </c>
      <c r="M2668" s="894" t="s">
        <v>12350</v>
      </c>
      <c r="N2668" s="894" t="s">
        <v>12463</v>
      </c>
      <c r="O2668" s="894" t="s">
        <v>10875</v>
      </c>
      <c r="P2668" s="894" t="s">
        <v>11205</v>
      </c>
      <c r="Q2668" s="894" t="s">
        <v>11206</v>
      </c>
      <c r="R2668" s="894" t="s">
        <v>773</v>
      </c>
      <c r="S2668" s="894" t="s">
        <v>779</v>
      </c>
      <c r="T2668" s="894" t="s">
        <v>780</v>
      </c>
      <c r="U2668" s="894" t="s">
        <v>781</v>
      </c>
      <c r="V2668" s="894" t="s">
        <v>951</v>
      </c>
      <c r="W2668" s="894" t="s">
        <v>12418</v>
      </c>
      <c r="X2668" s="894" t="s">
        <v>9355</v>
      </c>
      <c r="AA2668" s="894" t="s">
        <v>11491</v>
      </c>
    </row>
    <row r="2669" spans="1:27">
      <c r="A2669" s="894" t="s">
        <v>12464</v>
      </c>
      <c r="B2669" s="894" t="s">
        <v>12465</v>
      </c>
      <c r="C2669" s="894" t="s">
        <v>1970</v>
      </c>
      <c r="D2669" s="894" t="s">
        <v>1961</v>
      </c>
      <c r="E2669" s="351">
        <v>42477.87</v>
      </c>
      <c r="F2669" s="351">
        <v>25486.8</v>
      </c>
      <c r="G2669" s="351">
        <v>16991.07</v>
      </c>
      <c r="H2669" s="351">
        <v>0</v>
      </c>
      <c r="I2669" s="894" t="s">
        <v>12418</v>
      </c>
      <c r="J2669" s="894" t="s">
        <v>839</v>
      </c>
      <c r="K2669" s="894" t="s">
        <v>11486</v>
      </c>
      <c r="L2669" s="894" t="s">
        <v>874</v>
      </c>
      <c r="M2669" s="894" t="s">
        <v>12350</v>
      </c>
      <c r="N2669" s="894" t="s">
        <v>12463</v>
      </c>
      <c r="O2669" s="894" t="s">
        <v>10875</v>
      </c>
      <c r="P2669" s="894" t="s">
        <v>11205</v>
      </c>
      <c r="Q2669" s="894" t="s">
        <v>11757</v>
      </c>
      <c r="R2669" s="894" t="s">
        <v>773</v>
      </c>
      <c r="S2669" s="894" t="s">
        <v>779</v>
      </c>
      <c r="T2669" s="894" t="s">
        <v>780</v>
      </c>
      <c r="U2669" s="894" t="s">
        <v>781</v>
      </c>
      <c r="V2669" s="894" t="s">
        <v>951</v>
      </c>
      <c r="W2669" s="894" t="s">
        <v>12418</v>
      </c>
      <c r="X2669" s="894" t="s">
        <v>9355</v>
      </c>
      <c r="AA2669" s="894" t="s">
        <v>11491</v>
      </c>
    </row>
    <row r="2670" spans="1:27">
      <c r="A2670" s="894" t="s">
        <v>12466</v>
      </c>
      <c r="B2670" s="894" t="s">
        <v>12467</v>
      </c>
      <c r="C2670" s="894" t="s">
        <v>12468</v>
      </c>
      <c r="D2670" s="894" t="s">
        <v>12469</v>
      </c>
      <c r="E2670" s="351">
        <v>4955.75</v>
      </c>
      <c r="F2670" s="351">
        <v>2973.6</v>
      </c>
      <c r="G2670" s="351">
        <v>1982.15</v>
      </c>
      <c r="H2670" s="351">
        <v>0</v>
      </c>
      <c r="I2670" s="894" t="s">
        <v>12418</v>
      </c>
      <c r="J2670" s="894" t="s">
        <v>839</v>
      </c>
      <c r="K2670" s="894" t="s">
        <v>11486</v>
      </c>
      <c r="L2670" s="894" t="s">
        <v>874</v>
      </c>
      <c r="M2670" s="894" t="s">
        <v>12350</v>
      </c>
      <c r="N2670" s="894" t="s">
        <v>12470</v>
      </c>
      <c r="O2670" s="894" t="s">
        <v>12471</v>
      </c>
      <c r="P2670" s="894" t="s">
        <v>12472</v>
      </c>
      <c r="Q2670" s="894" t="s">
        <v>12473</v>
      </c>
      <c r="R2670" s="894" t="s">
        <v>773</v>
      </c>
      <c r="S2670" s="894" t="s">
        <v>779</v>
      </c>
      <c r="T2670" s="894" t="s">
        <v>780</v>
      </c>
      <c r="U2670" s="894" t="s">
        <v>781</v>
      </c>
      <c r="V2670" s="894" t="s">
        <v>951</v>
      </c>
      <c r="W2670" s="894" t="s">
        <v>12418</v>
      </c>
      <c r="X2670" s="894" t="s">
        <v>9209</v>
      </c>
      <c r="AA2670" s="894" t="s">
        <v>11491</v>
      </c>
    </row>
    <row r="2671" spans="1:27">
      <c r="A2671" s="894" t="s">
        <v>12474</v>
      </c>
      <c r="B2671" s="894" t="s">
        <v>12475</v>
      </c>
      <c r="C2671" s="894" t="s">
        <v>12476</v>
      </c>
      <c r="D2671" s="894" t="s">
        <v>12477</v>
      </c>
      <c r="E2671" s="351">
        <v>26991.15</v>
      </c>
      <c r="F2671" s="351">
        <v>16194.6</v>
      </c>
      <c r="G2671" s="351">
        <v>10796.55</v>
      </c>
      <c r="H2671" s="351">
        <v>0</v>
      </c>
      <c r="I2671" s="894" t="s">
        <v>12478</v>
      </c>
      <c r="J2671" s="894" t="s">
        <v>839</v>
      </c>
      <c r="K2671" s="894" t="s">
        <v>1008</v>
      </c>
      <c r="L2671" s="894" t="s">
        <v>874</v>
      </c>
      <c r="M2671" s="894" t="s">
        <v>7987</v>
      </c>
      <c r="N2671" s="894" t="s">
        <v>12479</v>
      </c>
      <c r="O2671" s="894" t="s">
        <v>12480</v>
      </c>
      <c r="P2671" s="894" t="s">
        <v>12481</v>
      </c>
      <c r="Q2671" s="894" t="s">
        <v>12482</v>
      </c>
      <c r="R2671" s="894" t="s">
        <v>773</v>
      </c>
      <c r="S2671" s="894" t="s">
        <v>779</v>
      </c>
      <c r="T2671" s="894" t="s">
        <v>780</v>
      </c>
      <c r="U2671" s="894" t="s">
        <v>781</v>
      </c>
      <c r="V2671" s="894" t="s">
        <v>951</v>
      </c>
      <c r="W2671" s="894" t="s">
        <v>12478</v>
      </c>
      <c r="X2671" s="894" t="s">
        <v>12483</v>
      </c>
      <c r="AA2671" s="894" t="s">
        <v>1012</v>
      </c>
    </row>
    <row r="2672" spans="1:27">
      <c r="A2672" s="894" t="s">
        <v>12484</v>
      </c>
      <c r="B2672" s="894" t="s">
        <v>12485</v>
      </c>
      <c r="C2672" s="894" t="s">
        <v>12476</v>
      </c>
      <c r="D2672" s="894" t="s">
        <v>12477</v>
      </c>
      <c r="E2672" s="351">
        <v>26991.15</v>
      </c>
      <c r="F2672" s="351">
        <v>16194.6</v>
      </c>
      <c r="G2672" s="351">
        <v>10796.55</v>
      </c>
      <c r="H2672" s="351">
        <v>0</v>
      </c>
      <c r="I2672" s="894" t="s">
        <v>12478</v>
      </c>
      <c r="J2672" s="894" t="s">
        <v>839</v>
      </c>
      <c r="K2672" s="894" t="s">
        <v>1008</v>
      </c>
      <c r="L2672" s="894" t="s">
        <v>874</v>
      </c>
      <c r="M2672" s="894" t="s">
        <v>7987</v>
      </c>
      <c r="N2672" s="894" t="s">
        <v>12479</v>
      </c>
      <c r="O2672" s="894" t="s">
        <v>12480</v>
      </c>
      <c r="P2672" s="894" t="s">
        <v>12481</v>
      </c>
      <c r="Q2672" s="894" t="s">
        <v>12482</v>
      </c>
      <c r="R2672" s="894" t="s">
        <v>773</v>
      </c>
      <c r="S2672" s="894" t="s">
        <v>779</v>
      </c>
      <c r="T2672" s="894" t="s">
        <v>780</v>
      </c>
      <c r="U2672" s="894" t="s">
        <v>781</v>
      </c>
      <c r="V2672" s="894" t="s">
        <v>951</v>
      </c>
      <c r="W2672" s="894" t="s">
        <v>12478</v>
      </c>
      <c r="X2672" s="894" t="s">
        <v>12483</v>
      </c>
      <c r="AA2672" s="894" t="s">
        <v>1012</v>
      </c>
    </row>
    <row r="2673" spans="1:27">
      <c r="A2673" s="894" t="s">
        <v>12486</v>
      </c>
      <c r="B2673" s="894" t="s">
        <v>12487</v>
      </c>
      <c r="C2673" s="894" t="s">
        <v>12476</v>
      </c>
      <c r="D2673" s="894" t="s">
        <v>12477</v>
      </c>
      <c r="E2673" s="351">
        <v>26991.15</v>
      </c>
      <c r="F2673" s="351">
        <v>16194.6</v>
      </c>
      <c r="G2673" s="351">
        <v>10796.55</v>
      </c>
      <c r="H2673" s="351">
        <v>0</v>
      </c>
      <c r="I2673" s="894" t="s">
        <v>12478</v>
      </c>
      <c r="J2673" s="894" t="s">
        <v>839</v>
      </c>
      <c r="K2673" s="894" t="s">
        <v>1008</v>
      </c>
      <c r="L2673" s="894" t="s">
        <v>874</v>
      </c>
      <c r="M2673" s="894" t="s">
        <v>7987</v>
      </c>
      <c r="N2673" s="894" t="s">
        <v>12479</v>
      </c>
      <c r="O2673" s="894" t="s">
        <v>12480</v>
      </c>
      <c r="P2673" s="894" t="s">
        <v>12481</v>
      </c>
      <c r="Q2673" s="894" t="s">
        <v>12482</v>
      </c>
      <c r="R2673" s="894" t="s">
        <v>773</v>
      </c>
      <c r="S2673" s="894" t="s">
        <v>779</v>
      </c>
      <c r="T2673" s="894" t="s">
        <v>780</v>
      </c>
      <c r="U2673" s="894" t="s">
        <v>781</v>
      </c>
      <c r="V2673" s="894" t="s">
        <v>951</v>
      </c>
      <c r="W2673" s="894" t="s">
        <v>12478</v>
      </c>
      <c r="X2673" s="894" t="s">
        <v>12483</v>
      </c>
      <c r="AA2673" s="894" t="s">
        <v>1012</v>
      </c>
    </row>
    <row r="2674" spans="1:27">
      <c r="A2674" s="894" t="s">
        <v>12488</v>
      </c>
      <c r="B2674" s="894" t="s">
        <v>12489</v>
      </c>
      <c r="C2674" s="894" t="s">
        <v>12476</v>
      </c>
      <c r="D2674" s="894" t="s">
        <v>12477</v>
      </c>
      <c r="E2674" s="351">
        <v>26991.15</v>
      </c>
      <c r="F2674" s="351">
        <v>16194.6</v>
      </c>
      <c r="G2674" s="351">
        <v>10796.55</v>
      </c>
      <c r="H2674" s="351">
        <v>0</v>
      </c>
      <c r="I2674" s="894" t="s">
        <v>12478</v>
      </c>
      <c r="J2674" s="894" t="s">
        <v>839</v>
      </c>
      <c r="K2674" s="894" t="s">
        <v>1008</v>
      </c>
      <c r="L2674" s="894" t="s">
        <v>874</v>
      </c>
      <c r="M2674" s="894" t="s">
        <v>7987</v>
      </c>
      <c r="N2674" s="894" t="s">
        <v>12479</v>
      </c>
      <c r="O2674" s="894" t="s">
        <v>12480</v>
      </c>
      <c r="P2674" s="894" t="s">
        <v>12481</v>
      </c>
      <c r="Q2674" s="894" t="s">
        <v>12482</v>
      </c>
      <c r="R2674" s="894" t="s">
        <v>773</v>
      </c>
      <c r="S2674" s="894" t="s">
        <v>779</v>
      </c>
      <c r="T2674" s="894" t="s">
        <v>780</v>
      </c>
      <c r="U2674" s="894" t="s">
        <v>781</v>
      </c>
      <c r="V2674" s="894" t="s">
        <v>951</v>
      </c>
      <c r="W2674" s="894" t="s">
        <v>12478</v>
      </c>
      <c r="X2674" s="894" t="s">
        <v>12483</v>
      </c>
      <c r="AA2674" s="894" t="s">
        <v>1012</v>
      </c>
    </row>
    <row r="2675" spans="1:27">
      <c r="A2675" s="894" t="s">
        <v>12490</v>
      </c>
      <c r="B2675" s="894" t="s">
        <v>12491</v>
      </c>
      <c r="C2675" s="894" t="s">
        <v>12492</v>
      </c>
      <c r="D2675" s="894" t="s">
        <v>12493</v>
      </c>
      <c r="E2675" s="351">
        <v>2654.87</v>
      </c>
      <c r="F2675" s="351">
        <v>1593</v>
      </c>
      <c r="G2675" s="351">
        <v>1061.87</v>
      </c>
      <c r="H2675" s="351">
        <v>0</v>
      </c>
      <c r="I2675" s="894" t="s">
        <v>12478</v>
      </c>
      <c r="J2675" s="894" t="s">
        <v>839</v>
      </c>
      <c r="K2675" s="894" t="s">
        <v>1008</v>
      </c>
      <c r="L2675" s="894" t="s">
        <v>874</v>
      </c>
      <c r="M2675" s="894" t="s">
        <v>7987</v>
      </c>
      <c r="N2675" s="894" t="s">
        <v>12479</v>
      </c>
      <c r="O2675" s="894" t="s">
        <v>10980</v>
      </c>
      <c r="P2675" s="894" t="s">
        <v>10981</v>
      </c>
      <c r="Q2675" s="894" t="s">
        <v>10873</v>
      </c>
      <c r="R2675" s="894" t="s">
        <v>773</v>
      </c>
      <c r="S2675" s="894" t="s">
        <v>779</v>
      </c>
      <c r="T2675" s="894" t="s">
        <v>780</v>
      </c>
      <c r="U2675" s="894" t="s">
        <v>781</v>
      </c>
      <c r="V2675" s="894" t="s">
        <v>951</v>
      </c>
      <c r="W2675" s="894" t="s">
        <v>12478</v>
      </c>
      <c r="X2675" s="894" t="s">
        <v>12483</v>
      </c>
      <c r="AA2675" s="894" t="s">
        <v>1012</v>
      </c>
    </row>
    <row r="2676" spans="1:27">
      <c r="A2676" s="894" t="s">
        <v>12494</v>
      </c>
      <c r="B2676" s="894" t="s">
        <v>12495</v>
      </c>
      <c r="C2676" s="894" t="s">
        <v>12492</v>
      </c>
      <c r="D2676" s="894" t="s">
        <v>12493</v>
      </c>
      <c r="E2676" s="351">
        <v>2654.86</v>
      </c>
      <c r="F2676" s="351">
        <v>1593</v>
      </c>
      <c r="G2676" s="351">
        <v>1061.86</v>
      </c>
      <c r="H2676" s="351">
        <v>0</v>
      </c>
      <c r="I2676" s="894" t="s">
        <v>12478</v>
      </c>
      <c r="J2676" s="894" t="s">
        <v>839</v>
      </c>
      <c r="K2676" s="894" t="s">
        <v>1008</v>
      </c>
      <c r="L2676" s="894" t="s">
        <v>874</v>
      </c>
      <c r="M2676" s="894" t="s">
        <v>7987</v>
      </c>
      <c r="N2676" s="894" t="s">
        <v>12479</v>
      </c>
      <c r="O2676" s="894" t="s">
        <v>10980</v>
      </c>
      <c r="P2676" s="894" t="s">
        <v>10981</v>
      </c>
      <c r="Q2676" s="894" t="s">
        <v>10873</v>
      </c>
      <c r="R2676" s="894" t="s">
        <v>773</v>
      </c>
      <c r="S2676" s="894" t="s">
        <v>779</v>
      </c>
      <c r="T2676" s="894" t="s">
        <v>780</v>
      </c>
      <c r="U2676" s="894" t="s">
        <v>781</v>
      </c>
      <c r="V2676" s="894" t="s">
        <v>951</v>
      </c>
      <c r="W2676" s="894" t="s">
        <v>12478</v>
      </c>
      <c r="X2676" s="894" t="s">
        <v>12483</v>
      </c>
      <c r="AA2676" s="894" t="s">
        <v>1012</v>
      </c>
    </row>
    <row r="2677" spans="1:27">
      <c r="A2677" s="894" t="s">
        <v>12496</v>
      </c>
      <c r="B2677" s="894" t="s">
        <v>12497</v>
      </c>
      <c r="C2677" s="894" t="s">
        <v>12498</v>
      </c>
      <c r="D2677" s="894" t="s">
        <v>12499</v>
      </c>
      <c r="E2677" s="351">
        <v>3982.3</v>
      </c>
      <c r="F2677" s="351">
        <v>2349.38</v>
      </c>
      <c r="G2677" s="351">
        <v>126.26</v>
      </c>
      <c r="H2677" s="351">
        <v>1506.66</v>
      </c>
      <c r="I2677" s="894" t="s">
        <v>12478</v>
      </c>
      <c r="J2677" s="894" t="s">
        <v>839</v>
      </c>
      <c r="K2677" s="894" t="s">
        <v>1008</v>
      </c>
      <c r="L2677" s="894" t="s">
        <v>874</v>
      </c>
      <c r="M2677" s="894" t="s">
        <v>7987</v>
      </c>
      <c r="N2677" s="894" t="s">
        <v>12479</v>
      </c>
      <c r="O2677" s="894" t="s">
        <v>777</v>
      </c>
      <c r="P2677" s="894" t="s">
        <v>12500</v>
      </c>
      <c r="Q2677" s="894" t="s">
        <v>11573</v>
      </c>
      <c r="R2677" s="894" t="s">
        <v>773</v>
      </c>
      <c r="S2677" s="894" t="s">
        <v>779</v>
      </c>
      <c r="T2677" s="894" t="s">
        <v>780</v>
      </c>
      <c r="U2677" s="894" t="s">
        <v>781</v>
      </c>
      <c r="V2677" s="894" t="s">
        <v>951</v>
      </c>
      <c r="W2677" s="894" t="s">
        <v>12478</v>
      </c>
      <c r="X2677" s="894" t="s">
        <v>12483</v>
      </c>
      <c r="AA2677" s="894" t="s">
        <v>1012</v>
      </c>
    </row>
    <row r="2678" spans="1:27">
      <c r="A2678" s="894" t="s">
        <v>12501</v>
      </c>
      <c r="B2678" s="894" t="s">
        <v>12502</v>
      </c>
      <c r="C2678" s="894" t="s">
        <v>12498</v>
      </c>
      <c r="D2678" s="894" t="s">
        <v>12499</v>
      </c>
      <c r="E2678" s="351">
        <v>3982.3</v>
      </c>
      <c r="F2678" s="351">
        <v>2349.38</v>
      </c>
      <c r="G2678" s="351">
        <v>126.26</v>
      </c>
      <c r="H2678" s="351">
        <v>1506.66</v>
      </c>
      <c r="I2678" s="894" t="s">
        <v>12478</v>
      </c>
      <c r="J2678" s="894" t="s">
        <v>839</v>
      </c>
      <c r="K2678" s="894" t="s">
        <v>1008</v>
      </c>
      <c r="L2678" s="894" t="s">
        <v>874</v>
      </c>
      <c r="M2678" s="894" t="s">
        <v>7987</v>
      </c>
      <c r="N2678" s="894" t="s">
        <v>12479</v>
      </c>
      <c r="O2678" s="894" t="s">
        <v>777</v>
      </c>
      <c r="P2678" s="894" t="s">
        <v>12500</v>
      </c>
      <c r="Q2678" s="894" t="s">
        <v>11573</v>
      </c>
      <c r="R2678" s="894" t="s">
        <v>773</v>
      </c>
      <c r="S2678" s="894" t="s">
        <v>779</v>
      </c>
      <c r="T2678" s="894" t="s">
        <v>780</v>
      </c>
      <c r="U2678" s="894" t="s">
        <v>781</v>
      </c>
      <c r="V2678" s="894" t="s">
        <v>951</v>
      </c>
      <c r="W2678" s="894" t="s">
        <v>12478</v>
      </c>
      <c r="X2678" s="894" t="s">
        <v>12483</v>
      </c>
      <c r="AA2678" s="894" t="s">
        <v>1012</v>
      </c>
    </row>
    <row r="2679" spans="1:27">
      <c r="A2679" s="894" t="s">
        <v>12503</v>
      </c>
      <c r="B2679" s="894" t="s">
        <v>12504</v>
      </c>
      <c r="C2679" s="894" t="s">
        <v>10383</v>
      </c>
      <c r="D2679" s="894" t="s">
        <v>10855</v>
      </c>
      <c r="E2679" s="351">
        <v>5309.74</v>
      </c>
      <c r="F2679" s="351">
        <v>3186</v>
      </c>
      <c r="G2679" s="351">
        <v>2123.74</v>
      </c>
      <c r="H2679" s="351">
        <v>0</v>
      </c>
      <c r="I2679" s="894" t="s">
        <v>12478</v>
      </c>
      <c r="J2679" s="894" t="s">
        <v>839</v>
      </c>
      <c r="K2679" s="894" t="s">
        <v>1025</v>
      </c>
      <c r="L2679" s="894" t="s">
        <v>958</v>
      </c>
      <c r="M2679" s="894" t="s">
        <v>6223</v>
      </c>
      <c r="N2679" s="894" t="s">
        <v>10416</v>
      </c>
      <c r="O2679" s="894" t="s">
        <v>12283</v>
      </c>
      <c r="P2679" s="894" t="s">
        <v>12284</v>
      </c>
      <c r="Q2679" s="894" t="s">
        <v>10864</v>
      </c>
      <c r="R2679" s="894" t="s">
        <v>773</v>
      </c>
      <c r="S2679" s="894" t="s">
        <v>779</v>
      </c>
      <c r="T2679" s="894" t="s">
        <v>780</v>
      </c>
      <c r="U2679" s="894" t="s">
        <v>781</v>
      </c>
      <c r="V2679" s="894" t="s">
        <v>951</v>
      </c>
      <c r="W2679" s="894" t="s">
        <v>12478</v>
      </c>
      <c r="X2679" s="894" t="s">
        <v>11083</v>
      </c>
      <c r="AA2679" s="894" t="s">
        <v>1029</v>
      </c>
    </row>
    <row r="2680" spans="1:27">
      <c r="A2680" s="894" t="s">
        <v>12505</v>
      </c>
      <c r="B2680" s="894" t="s">
        <v>12506</v>
      </c>
      <c r="C2680" s="894" t="s">
        <v>12507</v>
      </c>
      <c r="D2680" s="894" t="s">
        <v>12508</v>
      </c>
      <c r="E2680" s="351">
        <v>10035.4</v>
      </c>
      <c r="F2680" s="351">
        <v>5318.55</v>
      </c>
      <c r="G2680" s="351">
        <v>529.65</v>
      </c>
      <c r="H2680" s="351">
        <v>4187.2</v>
      </c>
      <c r="I2680" s="894" t="s">
        <v>12478</v>
      </c>
      <c r="J2680" s="894" t="s">
        <v>839</v>
      </c>
      <c r="K2680" s="894" t="s">
        <v>11486</v>
      </c>
      <c r="L2680" s="894" t="s">
        <v>874</v>
      </c>
      <c r="M2680" s="894" t="s">
        <v>12350</v>
      </c>
      <c r="N2680" s="894" t="s">
        <v>12509</v>
      </c>
      <c r="O2680" s="894" t="s">
        <v>12510</v>
      </c>
      <c r="P2680" s="894" t="s">
        <v>12511</v>
      </c>
      <c r="Q2680" s="894" t="s">
        <v>12512</v>
      </c>
      <c r="R2680" s="894" t="s">
        <v>773</v>
      </c>
      <c r="S2680" s="894" t="s">
        <v>779</v>
      </c>
      <c r="T2680" s="894" t="s">
        <v>780</v>
      </c>
      <c r="U2680" s="894" t="s">
        <v>781</v>
      </c>
      <c r="V2680" s="894" t="s">
        <v>951</v>
      </c>
      <c r="W2680" s="894" t="s">
        <v>12478</v>
      </c>
      <c r="X2680" s="894" t="s">
        <v>12513</v>
      </c>
      <c r="AA2680" s="894" t="s">
        <v>11491</v>
      </c>
    </row>
    <row r="2681" spans="1:27">
      <c r="A2681" s="894" t="s">
        <v>12514</v>
      </c>
      <c r="B2681" s="894" t="s">
        <v>12515</v>
      </c>
      <c r="C2681" s="894" t="s">
        <v>10294</v>
      </c>
      <c r="D2681" s="894" t="s">
        <v>10295</v>
      </c>
      <c r="E2681" s="351">
        <v>17964.6</v>
      </c>
      <c r="F2681" s="351">
        <v>10779</v>
      </c>
      <c r="G2681" s="351">
        <v>7185.6</v>
      </c>
      <c r="H2681" s="351">
        <v>0</v>
      </c>
      <c r="I2681" s="894" t="s">
        <v>12478</v>
      </c>
      <c r="J2681" s="894" t="s">
        <v>839</v>
      </c>
      <c r="K2681" s="894" t="s">
        <v>901</v>
      </c>
      <c r="L2681" s="894" t="s">
        <v>874</v>
      </c>
      <c r="M2681" s="894" t="s">
        <v>7873</v>
      </c>
      <c r="N2681" s="894" t="s">
        <v>11173</v>
      </c>
      <c r="O2681" s="894" t="s">
        <v>12516</v>
      </c>
      <c r="P2681" s="894" t="s">
        <v>12517</v>
      </c>
      <c r="Q2681" s="894" t="s">
        <v>12518</v>
      </c>
      <c r="R2681" s="894" t="s">
        <v>773</v>
      </c>
      <c r="S2681" s="894" t="s">
        <v>779</v>
      </c>
      <c r="T2681" s="894" t="s">
        <v>780</v>
      </c>
      <c r="U2681" s="894" t="s">
        <v>781</v>
      </c>
      <c r="V2681" s="894" t="s">
        <v>951</v>
      </c>
      <c r="W2681" s="894" t="s">
        <v>12478</v>
      </c>
      <c r="X2681" s="894" t="s">
        <v>4600</v>
      </c>
      <c r="AA2681" s="894" t="s">
        <v>904</v>
      </c>
    </row>
    <row r="2682" spans="1:27">
      <c r="A2682" s="894" t="s">
        <v>12519</v>
      </c>
      <c r="B2682" s="894" t="s">
        <v>12520</v>
      </c>
      <c r="C2682" s="894" t="s">
        <v>12521</v>
      </c>
      <c r="E2682" s="351">
        <v>6917.41</v>
      </c>
      <c r="F2682" s="351">
        <v>4150.2</v>
      </c>
      <c r="G2682" s="351">
        <v>2767.21</v>
      </c>
      <c r="H2682" s="351">
        <v>0</v>
      </c>
      <c r="I2682" s="894" t="s">
        <v>12478</v>
      </c>
      <c r="J2682" s="894" t="s">
        <v>839</v>
      </c>
      <c r="K2682" s="894" t="s">
        <v>1091</v>
      </c>
      <c r="L2682" s="894" t="s">
        <v>874</v>
      </c>
      <c r="M2682" s="894" t="s">
        <v>10415</v>
      </c>
      <c r="N2682" s="894" t="s">
        <v>12522</v>
      </c>
      <c r="O2682" s="894" t="s">
        <v>12523</v>
      </c>
      <c r="P2682" s="894" t="s">
        <v>12524</v>
      </c>
      <c r="Q2682" s="894" t="s">
        <v>12525</v>
      </c>
      <c r="R2682" s="894" t="s">
        <v>773</v>
      </c>
      <c r="S2682" s="894" t="s">
        <v>779</v>
      </c>
      <c r="T2682" s="894" t="s">
        <v>780</v>
      </c>
      <c r="U2682" s="894" t="s">
        <v>781</v>
      </c>
      <c r="V2682" s="894" t="s">
        <v>951</v>
      </c>
      <c r="W2682" s="894" t="s">
        <v>12478</v>
      </c>
      <c r="X2682" s="894" t="s">
        <v>12526</v>
      </c>
      <c r="AA2682" s="894" t="s">
        <v>1093</v>
      </c>
    </row>
    <row r="2683" spans="1:27">
      <c r="A2683" s="894" t="s">
        <v>12527</v>
      </c>
      <c r="B2683" s="894" t="s">
        <v>12528</v>
      </c>
      <c r="C2683" s="894" t="s">
        <v>12521</v>
      </c>
      <c r="E2683" s="351">
        <v>6917.4</v>
      </c>
      <c r="F2683" s="351">
        <v>4150.2</v>
      </c>
      <c r="G2683" s="351">
        <v>2767.2</v>
      </c>
      <c r="H2683" s="351">
        <v>0</v>
      </c>
      <c r="I2683" s="894" t="s">
        <v>12478</v>
      </c>
      <c r="J2683" s="894" t="s">
        <v>839</v>
      </c>
      <c r="K2683" s="894" t="s">
        <v>1091</v>
      </c>
      <c r="L2683" s="894" t="s">
        <v>874</v>
      </c>
      <c r="M2683" s="894" t="s">
        <v>10415</v>
      </c>
      <c r="N2683" s="894" t="s">
        <v>12522</v>
      </c>
      <c r="O2683" s="894" t="s">
        <v>12523</v>
      </c>
      <c r="P2683" s="894" t="s">
        <v>12524</v>
      </c>
      <c r="Q2683" s="894" t="s">
        <v>12525</v>
      </c>
      <c r="R2683" s="894" t="s">
        <v>773</v>
      </c>
      <c r="S2683" s="894" t="s">
        <v>779</v>
      </c>
      <c r="T2683" s="894" t="s">
        <v>780</v>
      </c>
      <c r="U2683" s="894" t="s">
        <v>781</v>
      </c>
      <c r="V2683" s="894" t="s">
        <v>951</v>
      </c>
      <c r="W2683" s="894" t="s">
        <v>12478</v>
      </c>
      <c r="X2683" s="894" t="s">
        <v>12526</v>
      </c>
      <c r="AA2683" s="894" t="s">
        <v>1093</v>
      </c>
    </row>
    <row r="2684" spans="1:27">
      <c r="A2684" s="894" t="s">
        <v>12529</v>
      </c>
      <c r="B2684" s="894" t="s">
        <v>12530</v>
      </c>
      <c r="C2684" s="894" t="s">
        <v>12531</v>
      </c>
      <c r="D2684" s="894" t="s">
        <v>12532</v>
      </c>
      <c r="E2684" s="351">
        <v>168141.6</v>
      </c>
      <c r="F2684" s="351">
        <v>100885.2</v>
      </c>
      <c r="G2684" s="351">
        <v>67256.4</v>
      </c>
      <c r="H2684" s="351">
        <v>0</v>
      </c>
      <c r="I2684" s="894" t="s">
        <v>12478</v>
      </c>
      <c r="J2684" s="894" t="s">
        <v>839</v>
      </c>
      <c r="K2684" s="894" t="s">
        <v>11486</v>
      </c>
      <c r="L2684" s="894" t="s">
        <v>874</v>
      </c>
      <c r="M2684" s="894" t="s">
        <v>12419</v>
      </c>
      <c r="N2684" s="894" t="s">
        <v>5175</v>
      </c>
      <c r="O2684" s="894" t="s">
        <v>12533</v>
      </c>
      <c r="P2684" s="894" t="s">
        <v>12534</v>
      </c>
      <c r="Q2684" s="894" t="s">
        <v>12535</v>
      </c>
      <c r="R2684" s="894" t="s">
        <v>773</v>
      </c>
      <c r="S2684" s="894" t="s">
        <v>779</v>
      </c>
      <c r="T2684" s="894" t="s">
        <v>780</v>
      </c>
      <c r="U2684" s="894" t="s">
        <v>781</v>
      </c>
      <c r="V2684" s="894" t="s">
        <v>951</v>
      </c>
      <c r="W2684" s="894" t="s">
        <v>12478</v>
      </c>
      <c r="X2684" s="894" t="s">
        <v>12536</v>
      </c>
      <c r="AA2684" s="894" t="s">
        <v>11491</v>
      </c>
    </row>
    <row r="2685" spans="1:27">
      <c r="A2685" s="894" t="s">
        <v>12537</v>
      </c>
      <c r="B2685" s="894" t="s">
        <v>12538</v>
      </c>
      <c r="C2685" s="894" t="s">
        <v>12539</v>
      </c>
      <c r="D2685" s="894" t="s">
        <v>12540</v>
      </c>
      <c r="E2685" s="351">
        <v>4159.29</v>
      </c>
      <c r="F2685" s="351">
        <v>2495.4</v>
      </c>
      <c r="G2685" s="351">
        <v>1663.89</v>
      </c>
      <c r="H2685" s="351">
        <v>0</v>
      </c>
      <c r="I2685" s="894" t="s">
        <v>12478</v>
      </c>
      <c r="J2685" s="894" t="s">
        <v>839</v>
      </c>
      <c r="K2685" s="894" t="s">
        <v>1025</v>
      </c>
      <c r="L2685" s="894" t="s">
        <v>958</v>
      </c>
      <c r="M2685" s="894" t="s">
        <v>959</v>
      </c>
      <c r="N2685" s="894" t="s">
        <v>12541</v>
      </c>
      <c r="O2685" s="894" t="s">
        <v>12542</v>
      </c>
      <c r="P2685" s="894" t="s">
        <v>12543</v>
      </c>
      <c r="Q2685" s="894" t="s">
        <v>12544</v>
      </c>
      <c r="R2685" s="894" t="s">
        <v>773</v>
      </c>
      <c r="S2685" s="894" t="s">
        <v>779</v>
      </c>
      <c r="T2685" s="894" t="s">
        <v>780</v>
      </c>
      <c r="U2685" s="894" t="s">
        <v>781</v>
      </c>
      <c r="V2685" s="894" t="s">
        <v>951</v>
      </c>
      <c r="W2685" s="894" t="s">
        <v>12478</v>
      </c>
      <c r="X2685" s="894" t="s">
        <v>12545</v>
      </c>
      <c r="AA2685" s="894" t="s">
        <v>1029</v>
      </c>
    </row>
    <row r="2686" spans="1:27">
      <c r="A2686" s="894" t="s">
        <v>12546</v>
      </c>
      <c r="B2686" s="894" t="s">
        <v>12547</v>
      </c>
      <c r="C2686" s="894" t="s">
        <v>12539</v>
      </c>
      <c r="D2686" s="894" t="s">
        <v>12540</v>
      </c>
      <c r="E2686" s="351">
        <v>4159.29</v>
      </c>
      <c r="F2686" s="351">
        <v>2495.4</v>
      </c>
      <c r="G2686" s="351">
        <v>1663.89</v>
      </c>
      <c r="H2686" s="351">
        <v>0</v>
      </c>
      <c r="I2686" s="894" t="s">
        <v>12478</v>
      </c>
      <c r="J2686" s="894" t="s">
        <v>839</v>
      </c>
      <c r="K2686" s="894" t="s">
        <v>1025</v>
      </c>
      <c r="L2686" s="894" t="s">
        <v>958</v>
      </c>
      <c r="M2686" s="894" t="s">
        <v>959</v>
      </c>
      <c r="N2686" s="894" t="s">
        <v>12541</v>
      </c>
      <c r="O2686" s="894" t="s">
        <v>12542</v>
      </c>
      <c r="P2686" s="894" t="s">
        <v>12543</v>
      </c>
      <c r="Q2686" s="894" t="s">
        <v>12544</v>
      </c>
      <c r="R2686" s="894" t="s">
        <v>773</v>
      </c>
      <c r="S2686" s="894" t="s">
        <v>779</v>
      </c>
      <c r="T2686" s="894" t="s">
        <v>780</v>
      </c>
      <c r="U2686" s="894" t="s">
        <v>781</v>
      </c>
      <c r="V2686" s="894" t="s">
        <v>951</v>
      </c>
      <c r="W2686" s="894" t="s">
        <v>12478</v>
      </c>
      <c r="X2686" s="894" t="s">
        <v>12545</v>
      </c>
      <c r="AA2686" s="894" t="s">
        <v>1029</v>
      </c>
    </row>
    <row r="2687" spans="1:27">
      <c r="A2687" s="894" t="s">
        <v>12548</v>
      </c>
      <c r="B2687" s="894" t="s">
        <v>12549</v>
      </c>
      <c r="C2687" s="894" t="s">
        <v>11511</v>
      </c>
      <c r="D2687" s="894" t="s">
        <v>7518</v>
      </c>
      <c r="E2687" s="351">
        <v>6044.24</v>
      </c>
      <c r="F2687" s="351">
        <v>3565.96</v>
      </c>
      <c r="G2687" s="351">
        <v>164.92</v>
      </c>
      <c r="H2687" s="351">
        <v>2313.36</v>
      </c>
      <c r="I2687" s="894" t="s">
        <v>12550</v>
      </c>
      <c r="J2687" s="894" t="s">
        <v>839</v>
      </c>
      <c r="K2687" s="894" t="s">
        <v>11486</v>
      </c>
      <c r="L2687" s="894" t="s">
        <v>874</v>
      </c>
      <c r="M2687" s="894" t="s">
        <v>11487</v>
      </c>
      <c r="N2687" s="894" t="s">
        <v>5001</v>
      </c>
      <c r="O2687" s="894" t="s">
        <v>777</v>
      </c>
      <c r="P2687" s="894" t="s">
        <v>12551</v>
      </c>
      <c r="Q2687" s="894" t="s">
        <v>12552</v>
      </c>
      <c r="R2687" s="894" t="s">
        <v>773</v>
      </c>
      <c r="S2687" s="894" t="s">
        <v>779</v>
      </c>
      <c r="T2687" s="894" t="s">
        <v>780</v>
      </c>
      <c r="U2687" s="894" t="s">
        <v>781</v>
      </c>
      <c r="V2687" s="894" t="s">
        <v>951</v>
      </c>
      <c r="W2687" s="894" t="s">
        <v>12550</v>
      </c>
      <c r="X2687" s="894" t="s">
        <v>12553</v>
      </c>
      <c r="AA2687" s="894" t="s">
        <v>11491</v>
      </c>
    </row>
    <row r="2688" spans="1:27">
      <c r="A2688" s="894" t="s">
        <v>12554</v>
      </c>
      <c r="B2688" s="894" t="s">
        <v>12555</v>
      </c>
      <c r="C2688" s="894" t="s">
        <v>11511</v>
      </c>
      <c r="D2688" s="894" t="s">
        <v>7518</v>
      </c>
      <c r="E2688" s="351">
        <v>6044.25</v>
      </c>
      <c r="F2688" s="351">
        <v>3565.96</v>
      </c>
      <c r="G2688" s="351">
        <v>164.92</v>
      </c>
      <c r="H2688" s="351">
        <v>2313.37</v>
      </c>
      <c r="I2688" s="894" t="s">
        <v>12550</v>
      </c>
      <c r="J2688" s="894" t="s">
        <v>839</v>
      </c>
      <c r="K2688" s="894" t="s">
        <v>11486</v>
      </c>
      <c r="L2688" s="894" t="s">
        <v>874</v>
      </c>
      <c r="M2688" s="894" t="s">
        <v>11487</v>
      </c>
      <c r="N2688" s="894" t="s">
        <v>5001</v>
      </c>
      <c r="O2688" s="894" t="s">
        <v>777</v>
      </c>
      <c r="P2688" s="894" t="s">
        <v>12551</v>
      </c>
      <c r="Q2688" s="894" t="s">
        <v>12552</v>
      </c>
      <c r="R2688" s="894" t="s">
        <v>773</v>
      </c>
      <c r="S2688" s="894" t="s">
        <v>779</v>
      </c>
      <c r="T2688" s="894" t="s">
        <v>780</v>
      </c>
      <c r="U2688" s="894" t="s">
        <v>781</v>
      </c>
      <c r="V2688" s="894" t="s">
        <v>951</v>
      </c>
      <c r="W2688" s="894" t="s">
        <v>12550</v>
      </c>
      <c r="X2688" s="894" t="s">
        <v>12553</v>
      </c>
      <c r="AA2688" s="894" t="s">
        <v>11491</v>
      </c>
    </row>
    <row r="2689" spans="1:27">
      <c r="A2689" s="894" t="s">
        <v>12556</v>
      </c>
      <c r="B2689" s="894" t="s">
        <v>12557</v>
      </c>
      <c r="C2689" s="894" t="s">
        <v>11511</v>
      </c>
      <c r="D2689" s="894" t="s">
        <v>7518</v>
      </c>
      <c r="E2689" s="351">
        <v>6044.25</v>
      </c>
      <c r="F2689" s="351">
        <v>3626.4</v>
      </c>
      <c r="G2689" s="351">
        <v>2417.85</v>
      </c>
      <c r="H2689" s="351">
        <v>0</v>
      </c>
      <c r="I2689" s="894" t="s">
        <v>12550</v>
      </c>
      <c r="J2689" s="894" t="s">
        <v>839</v>
      </c>
      <c r="K2689" s="894" t="s">
        <v>11486</v>
      </c>
      <c r="L2689" s="894" t="s">
        <v>874</v>
      </c>
      <c r="M2689" s="894" t="s">
        <v>11487</v>
      </c>
      <c r="N2689" s="894" t="s">
        <v>5001</v>
      </c>
      <c r="O2689" s="894" t="s">
        <v>12558</v>
      </c>
      <c r="P2689" s="894" t="s">
        <v>12559</v>
      </c>
      <c r="Q2689" s="894" t="s">
        <v>12552</v>
      </c>
      <c r="R2689" s="894" t="s">
        <v>773</v>
      </c>
      <c r="S2689" s="894" t="s">
        <v>779</v>
      </c>
      <c r="T2689" s="894" t="s">
        <v>780</v>
      </c>
      <c r="U2689" s="894" t="s">
        <v>781</v>
      </c>
      <c r="V2689" s="894" t="s">
        <v>951</v>
      </c>
      <c r="W2689" s="894" t="s">
        <v>12550</v>
      </c>
      <c r="X2689" s="894" t="s">
        <v>12553</v>
      </c>
      <c r="AA2689" s="894" t="s">
        <v>11491</v>
      </c>
    </row>
    <row r="2690" spans="1:27">
      <c r="A2690" s="894" t="s">
        <v>12560</v>
      </c>
      <c r="B2690" s="894" t="s">
        <v>12561</v>
      </c>
      <c r="C2690" s="894" t="s">
        <v>11511</v>
      </c>
      <c r="D2690" s="894" t="s">
        <v>7518</v>
      </c>
      <c r="E2690" s="351">
        <v>6044.25</v>
      </c>
      <c r="F2690" s="351">
        <v>3626.4</v>
      </c>
      <c r="G2690" s="351">
        <v>2417.85</v>
      </c>
      <c r="H2690" s="351">
        <v>0</v>
      </c>
      <c r="I2690" s="894" t="s">
        <v>12550</v>
      </c>
      <c r="J2690" s="894" t="s">
        <v>839</v>
      </c>
      <c r="K2690" s="894" t="s">
        <v>11486</v>
      </c>
      <c r="L2690" s="894" t="s">
        <v>874</v>
      </c>
      <c r="M2690" s="894" t="s">
        <v>11487</v>
      </c>
      <c r="N2690" s="894" t="s">
        <v>5001</v>
      </c>
      <c r="O2690" s="894" t="s">
        <v>12558</v>
      </c>
      <c r="P2690" s="894" t="s">
        <v>12559</v>
      </c>
      <c r="Q2690" s="894" t="s">
        <v>12552</v>
      </c>
      <c r="R2690" s="894" t="s">
        <v>773</v>
      </c>
      <c r="S2690" s="894" t="s">
        <v>779</v>
      </c>
      <c r="T2690" s="894" t="s">
        <v>780</v>
      </c>
      <c r="U2690" s="894" t="s">
        <v>781</v>
      </c>
      <c r="V2690" s="894" t="s">
        <v>951</v>
      </c>
      <c r="W2690" s="894" t="s">
        <v>12550</v>
      </c>
      <c r="X2690" s="894" t="s">
        <v>12553</v>
      </c>
      <c r="AA2690" s="894" t="s">
        <v>11491</v>
      </c>
    </row>
    <row r="2691" spans="1:27">
      <c r="A2691" s="894" t="s">
        <v>12562</v>
      </c>
      <c r="B2691" s="894" t="s">
        <v>12563</v>
      </c>
      <c r="C2691" s="894" t="s">
        <v>11511</v>
      </c>
      <c r="D2691" s="894" t="s">
        <v>7518</v>
      </c>
      <c r="E2691" s="351">
        <v>6044.25</v>
      </c>
      <c r="F2691" s="351">
        <v>3626.4</v>
      </c>
      <c r="G2691" s="351">
        <v>2417.85</v>
      </c>
      <c r="H2691" s="351">
        <v>0</v>
      </c>
      <c r="I2691" s="894" t="s">
        <v>12550</v>
      </c>
      <c r="J2691" s="894" t="s">
        <v>839</v>
      </c>
      <c r="K2691" s="894" t="s">
        <v>11486</v>
      </c>
      <c r="L2691" s="894" t="s">
        <v>874</v>
      </c>
      <c r="M2691" s="894" t="s">
        <v>11487</v>
      </c>
      <c r="N2691" s="894" t="s">
        <v>5001</v>
      </c>
      <c r="O2691" s="894" t="s">
        <v>12558</v>
      </c>
      <c r="P2691" s="894" t="s">
        <v>12559</v>
      </c>
      <c r="Q2691" s="894" t="s">
        <v>12552</v>
      </c>
      <c r="R2691" s="894" t="s">
        <v>773</v>
      </c>
      <c r="S2691" s="894" t="s">
        <v>779</v>
      </c>
      <c r="T2691" s="894" t="s">
        <v>780</v>
      </c>
      <c r="U2691" s="894" t="s">
        <v>781</v>
      </c>
      <c r="V2691" s="894" t="s">
        <v>951</v>
      </c>
      <c r="W2691" s="894" t="s">
        <v>12550</v>
      </c>
      <c r="X2691" s="894" t="s">
        <v>12553</v>
      </c>
      <c r="AA2691" s="894" t="s">
        <v>11491</v>
      </c>
    </row>
    <row r="2692" hidden="1" spans="1:27">
      <c r="A2692" s="894" t="s">
        <v>12564</v>
      </c>
      <c r="B2692" s="894" t="s">
        <v>12565</v>
      </c>
      <c r="C2692" s="894" t="s">
        <v>12566</v>
      </c>
      <c r="D2692" s="894" t="s">
        <v>6731</v>
      </c>
      <c r="E2692" s="351">
        <v>8407.08</v>
      </c>
      <c r="F2692" s="351">
        <v>8070.8</v>
      </c>
      <c r="G2692" s="351">
        <v>336.28</v>
      </c>
      <c r="H2692" s="351">
        <v>0</v>
      </c>
      <c r="I2692" s="894" t="s">
        <v>12567</v>
      </c>
      <c r="J2692" s="894" t="s">
        <v>773</v>
      </c>
      <c r="K2692" s="894" t="s">
        <v>774</v>
      </c>
      <c r="L2692" s="894" t="s">
        <v>958</v>
      </c>
      <c r="M2692" s="894" t="s">
        <v>12568</v>
      </c>
      <c r="N2692" s="894" t="s">
        <v>12569</v>
      </c>
      <c r="O2692" s="894" t="s">
        <v>777</v>
      </c>
      <c r="P2692" s="894" t="s">
        <v>12570</v>
      </c>
      <c r="Q2692" s="894" t="s">
        <v>12571</v>
      </c>
      <c r="R2692" s="894" t="s">
        <v>773</v>
      </c>
      <c r="S2692" s="894" t="s">
        <v>779</v>
      </c>
      <c r="T2692" s="894" t="s">
        <v>780</v>
      </c>
      <c r="U2692" s="894" t="s">
        <v>781</v>
      </c>
      <c r="V2692" s="894" t="s">
        <v>951</v>
      </c>
      <c r="W2692" s="894" t="s">
        <v>12567</v>
      </c>
      <c r="X2692" s="894" t="s">
        <v>12572</v>
      </c>
      <c r="AA2692" s="894" t="s">
        <v>784</v>
      </c>
    </row>
    <row r="2693" hidden="1" spans="1:27">
      <c r="A2693" s="894" t="s">
        <v>12573</v>
      </c>
      <c r="B2693" s="894" t="s">
        <v>12574</v>
      </c>
      <c r="C2693" s="894" t="s">
        <v>12575</v>
      </c>
      <c r="D2693" s="894" t="s">
        <v>12576</v>
      </c>
      <c r="E2693" s="351">
        <v>30497.58</v>
      </c>
      <c r="F2693" s="351">
        <v>29277.68</v>
      </c>
      <c r="G2693" s="351">
        <v>1219.9</v>
      </c>
      <c r="H2693" s="351">
        <v>0</v>
      </c>
      <c r="I2693" s="894" t="s">
        <v>12567</v>
      </c>
      <c r="J2693" s="894" t="s">
        <v>773</v>
      </c>
      <c r="K2693" s="894" t="s">
        <v>631</v>
      </c>
      <c r="L2693" s="894" t="s">
        <v>4588</v>
      </c>
      <c r="M2693" s="894" t="s">
        <v>4589</v>
      </c>
      <c r="N2693" s="894" t="s">
        <v>7608</v>
      </c>
      <c r="O2693" s="894" t="s">
        <v>777</v>
      </c>
      <c r="P2693" s="894" t="s">
        <v>12577</v>
      </c>
      <c r="Q2693" s="894" t="s">
        <v>12578</v>
      </c>
      <c r="R2693" s="894" t="s">
        <v>773</v>
      </c>
      <c r="S2693" s="894" t="s">
        <v>779</v>
      </c>
      <c r="T2693" s="894" t="s">
        <v>780</v>
      </c>
      <c r="U2693" s="894" t="s">
        <v>781</v>
      </c>
      <c r="V2693" s="894" t="s">
        <v>951</v>
      </c>
      <c r="W2693" s="894" t="s">
        <v>12567</v>
      </c>
      <c r="X2693" s="894" t="s">
        <v>12579</v>
      </c>
      <c r="AA2693" s="894" t="s">
        <v>967</v>
      </c>
    </row>
    <row r="2694" hidden="1" spans="1:27">
      <c r="A2694" s="894" t="s">
        <v>12580</v>
      </c>
      <c r="B2694" s="894" t="s">
        <v>12581</v>
      </c>
      <c r="C2694" s="894" t="s">
        <v>12582</v>
      </c>
      <c r="D2694" s="894" t="s">
        <v>12583</v>
      </c>
      <c r="E2694" s="351">
        <v>86504.42</v>
      </c>
      <c r="F2694" s="351">
        <v>83044.24</v>
      </c>
      <c r="G2694" s="351">
        <v>3460.18</v>
      </c>
      <c r="H2694" s="351">
        <v>0</v>
      </c>
      <c r="I2694" s="894" t="s">
        <v>12567</v>
      </c>
      <c r="J2694" s="894" t="s">
        <v>773</v>
      </c>
      <c r="K2694" s="894" t="s">
        <v>631</v>
      </c>
      <c r="L2694" s="894" t="s">
        <v>4588</v>
      </c>
      <c r="M2694" s="894" t="s">
        <v>4589</v>
      </c>
      <c r="N2694" s="894" t="s">
        <v>12569</v>
      </c>
      <c r="O2694" s="894" t="s">
        <v>777</v>
      </c>
      <c r="P2694" s="894" t="s">
        <v>12584</v>
      </c>
      <c r="Q2694" s="894" t="s">
        <v>12585</v>
      </c>
      <c r="R2694" s="894" t="s">
        <v>773</v>
      </c>
      <c r="S2694" s="894" t="s">
        <v>779</v>
      </c>
      <c r="T2694" s="894" t="s">
        <v>780</v>
      </c>
      <c r="U2694" s="894" t="s">
        <v>781</v>
      </c>
      <c r="V2694" s="894" t="s">
        <v>951</v>
      </c>
      <c r="W2694" s="894" t="s">
        <v>12567</v>
      </c>
      <c r="X2694" s="894" t="s">
        <v>12586</v>
      </c>
      <c r="AA2694" s="894" t="s">
        <v>967</v>
      </c>
    </row>
    <row r="2695" spans="1:27">
      <c r="A2695" s="894" t="s">
        <v>12587</v>
      </c>
      <c r="B2695" s="894" t="s">
        <v>12588</v>
      </c>
      <c r="C2695" s="894" t="s">
        <v>12589</v>
      </c>
      <c r="D2695" s="894" t="s">
        <v>6731</v>
      </c>
      <c r="E2695" s="351">
        <v>8584.07</v>
      </c>
      <c r="F2695" s="351">
        <v>5150.4</v>
      </c>
      <c r="G2695" s="351">
        <v>3433.67</v>
      </c>
      <c r="H2695" s="351">
        <v>0</v>
      </c>
      <c r="I2695" s="894" t="s">
        <v>12567</v>
      </c>
      <c r="J2695" s="894" t="s">
        <v>839</v>
      </c>
      <c r="K2695" s="894" t="s">
        <v>1025</v>
      </c>
      <c r="L2695" s="894" t="s">
        <v>958</v>
      </c>
      <c r="M2695" s="894" t="s">
        <v>12590</v>
      </c>
      <c r="N2695" s="894" t="s">
        <v>6280</v>
      </c>
      <c r="O2695" s="894" t="s">
        <v>10984</v>
      </c>
      <c r="P2695" s="894" t="s">
        <v>10985</v>
      </c>
      <c r="Q2695" s="894" t="s">
        <v>10986</v>
      </c>
      <c r="R2695" s="894" t="s">
        <v>773</v>
      </c>
      <c r="S2695" s="894" t="s">
        <v>779</v>
      </c>
      <c r="T2695" s="894" t="s">
        <v>780</v>
      </c>
      <c r="U2695" s="894" t="s">
        <v>781</v>
      </c>
      <c r="V2695" s="894" t="s">
        <v>951</v>
      </c>
      <c r="W2695" s="894" t="s">
        <v>12567</v>
      </c>
      <c r="X2695" s="894" t="s">
        <v>12591</v>
      </c>
      <c r="AA2695" s="894" t="s">
        <v>1029</v>
      </c>
    </row>
    <row r="2696" spans="1:27">
      <c r="A2696" s="894" t="s">
        <v>12592</v>
      </c>
      <c r="B2696" s="894" t="s">
        <v>12593</v>
      </c>
      <c r="C2696" s="894" t="s">
        <v>12594</v>
      </c>
      <c r="E2696" s="351">
        <v>25709.17</v>
      </c>
      <c r="F2696" s="351">
        <v>15425.4</v>
      </c>
      <c r="G2696" s="351">
        <v>10283.77</v>
      </c>
      <c r="H2696" s="351">
        <v>0</v>
      </c>
      <c r="I2696" s="894" t="s">
        <v>12567</v>
      </c>
      <c r="J2696" s="894" t="s">
        <v>839</v>
      </c>
      <c r="K2696" s="894" t="s">
        <v>11867</v>
      </c>
      <c r="L2696" s="894" t="s">
        <v>958</v>
      </c>
      <c r="M2696" s="894" t="s">
        <v>12595</v>
      </c>
      <c r="N2696" s="894" t="s">
        <v>7857</v>
      </c>
      <c r="O2696" s="894" t="s">
        <v>12596</v>
      </c>
      <c r="P2696" s="894" t="s">
        <v>12597</v>
      </c>
      <c r="Q2696" s="894" t="s">
        <v>12598</v>
      </c>
      <c r="R2696" s="894" t="s">
        <v>773</v>
      </c>
      <c r="S2696" s="894" t="s">
        <v>779</v>
      </c>
      <c r="T2696" s="894" t="s">
        <v>780</v>
      </c>
      <c r="U2696" s="894" t="s">
        <v>781</v>
      </c>
      <c r="V2696" s="894" t="s">
        <v>951</v>
      </c>
      <c r="W2696" s="894" t="s">
        <v>12567</v>
      </c>
      <c r="X2696" s="894" t="s">
        <v>12599</v>
      </c>
      <c r="AA2696" s="894" t="s">
        <v>11873</v>
      </c>
    </row>
    <row r="2697" spans="1:27">
      <c r="A2697" s="894" t="s">
        <v>12600</v>
      </c>
      <c r="B2697" s="894" t="s">
        <v>12601</v>
      </c>
      <c r="C2697" s="894" t="s">
        <v>731</v>
      </c>
      <c r="D2697" s="894" t="s">
        <v>7872</v>
      </c>
      <c r="E2697" s="351">
        <v>10619.47</v>
      </c>
      <c r="F2697" s="351">
        <v>6371.4</v>
      </c>
      <c r="G2697" s="351">
        <v>4248.07</v>
      </c>
      <c r="H2697" s="351">
        <v>0</v>
      </c>
      <c r="I2697" s="894" t="s">
        <v>12567</v>
      </c>
      <c r="J2697" s="894" t="s">
        <v>839</v>
      </c>
      <c r="K2697" s="894" t="s">
        <v>901</v>
      </c>
      <c r="L2697" s="894" t="s">
        <v>874</v>
      </c>
      <c r="M2697" s="894" t="s">
        <v>2815</v>
      </c>
      <c r="N2697" s="894" t="s">
        <v>7614</v>
      </c>
      <c r="O2697" s="894" t="s">
        <v>10873</v>
      </c>
      <c r="P2697" s="894" t="s">
        <v>10874</v>
      </c>
      <c r="Q2697" s="894" t="s">
        <v>10875</v>
      </c>
      <c r="R2697" s="894" t="s">
        <v>773</v>
      </c>
      <c r="S2697" s="894" t="s">
        <v>779</v>
      </c>
      <c r="T2697" s="894" t="s">
        <v>780</v>
      </c>
      <c r="U2697" s="894" t="s">
        <v>781</v>
      </c>
      <c r="V2697" s="894" t="s">
        <v>951</v>
      </c>
      <c r="W2697" s="894" t="s">
        <v>12567</v>
      </c>
      <c r="X2697" s="894" t="s">
        <v>12602</v>
      </c>
      <c r="AA2697" s="894" t="s">
        <v>904</v>
      </c>
    </row>
    <row r="2698" spans="1:27">
      <c r="A2698" s="894" t="s">
        <v>12603</v>
      </c>
      <c r="B2698" s="894" t="s">
        <v>12604</v>
      </c>
      <c r="C2698" s="894" t="s">
        <v>731</v>
      </c>
      <c r="D2698" s="894" t="s">
        <v>7872</v>
      </c>
      <c r="E2698" s="351">
        <v>10619.47</v>
      </c>
      <c r="F2698" s="351">
        <v>6371.4</v>
      </c>
      <c r="G2698" s="351">
        <v>4248.07</v>
      </c>
      <c r="H2698" s="351">
        <v>0</v>
      </c>
      <c r="I2698" s="894" t="s">
        <v>12567</v>
      </c>
      <c r="J2698" s="894" t="s">
        <v>839</v>
      </c>
      <c r="K2698" s="894" t="s">
        <v>11592</v>
      </c>
      <c r="L2698" s="894" t="s">
        <v>874</v>
      </c>
      <c r="M2698" s="894" t="s">
        <v>11593</v>
      </c>
      <c r="N2698" s="894" t="s">
        <v>7614</v>
      </c>
      <c r="O2698" s="894" t="s">
        <v>10873</v>
      </c>
      <c r="P2698" s="894" t="s">
        <v>10874</v>
      </c>
      <c r="Q2698" s="894" t="s">
        <v>10875</v>
      </c>
      <c r="R2698" s="894" t="s">
        <v>773</v>
      </c>
      <c r="S2698" s="894" t="s">
        <v>779</v>
      </c>
      <c r="T2698" s="894" t="s">
        <v>780</v>
      </c>
      <c r="U2698" s="894" t="s">
        <v>781</v>
      </c>
      <c r="V2698" s="894" t="s">
        <v>951</v>
      </c>
      <c r="W2698" s="894" t="s">
        <v>12567</v>
      </c>
      <c r="X2698" s="894" t="s">
        <v>12602</v>
      </c>
      <c r="AA2698" s="894" t="s">
        <v>11595</v>
      </c>
    </row>
    <row r="2699" spans="1:27">
      <c r="A2699" s="894" t="s">
        <v>12605</v>
      </c>
      <c r="B2699" s="894" t="s">
        <v>12606</v>
      </c>
      <c r="C2699" s="894" t="s">
        <v>731</v>
      </c>
      <c r="D2699" s="894" t="s">
        <v>7872</v>
      </c>
      <c r="E2699" s="351">
        <v>10619.47</v>
      </c>
      <c r="F2699" s="351">
        <v>6371.4</v>
      </c>
      <c r="G2699" s="351">
        <v>4248.07</v>
      </c>
      <c r="H2699" s="351">
        <v>0</v>
      </c>
      <c r="I2699" s="894" t="s">
        <v>12567</v>
      </c>
      <c r="J2699" s="894" t="s">
        <v>839</v>
      </c>
      <c r="K2699" s="894" t="s">
        <v>11486</v>
      </c>
      <c r="L2699" s="894" t="s">
        <v>874</v>
      </c>
      <c r="M2699" s="894" t="s">
        <v>11487</v>
      </c>
      <c r="N2699" s="894" t="s">
        <v>7614</v>
      </c>
      <c r="O2699" s="894" t="s">
        <v>10873</v>
      </c>
      <c r="P2699" s="894" t="s">
        <v>10874</v>
      </c>
      <c r="Q2699" s="894" t="s">
        <v>10875</v>
      </c>
      <c r="R2699" s="894" t="s">
        <v>773</v>
      </c>
      <c r="S2699" s="894" t="s">
        <v>779</v>
      </c>
      <c r="T2699" s="894" t="s">
        <v>780</v>
      </c>
      <c r="U2699" s="894" t="s">
        <v>781</v>
      </c>
      <c r="V2699" s="894" t="s">
        <v>951</v>
      </c>
      <c r="W2699" s="894" t="s">
        <v>12567</v>
      </c>
      <c r="X2699" s="894" t="s">
        <v>12602</v>
      </c>
      <c r="AA2699" s="894" t="s">
        <v>11491</v>
      </c>
    </row>
    <row r="2700" spans="1:27">
      <c r="A2700" s="894" t="s">
        <v>12607</v>
      </c>
      <c r="B2700" s="894" t="s">
        <v>12608</v>
      </c>
      <c r="C2700" s="894" t="s">
        <v>6767</v>
      </c>
      <c r="D2700" s="894" t="s">
        <v>4265</v>
      </c>
      <c r="E2700" s="351">
        <v>4513.27</v>
      </c>
      <c r="F2700" s="351">
        <v>2707.8</v>
      </c>
      <c r="G2700" s="351">
        <v>1805.47</v>
      </c>
      <c r="H2700" s="351">
        <v>0</v>
      </c>
      <c r="I2700" s="894" t="s">
        <v>12567</v>
      </c>
      <c r="J2700" s="894" t="s">
        <v>839</v>
      </c>
      <c r="K2700" s="894" t="s">
        <v>11592</v>
      </c>
      <c r="L2700" s="894" t="s">
        <v>874</v>
      </c>
      <c r="M2700" s="894" t="s">
        <v>12609</v>
      </c>
      <c r="N2700" s="894" t="s">
        <v>6290</v>
      </c>
      <c r="O2700" s="894" t="s">
        <v>12610</v>
      </c>
      <c r="P2700" s="894" t="s">
        <v>12611</v>
      </c>
      <c r="Q2700" s="894" t="s">
        <v>12612</v>
      </c>
      <c r="R2700" s="894" t="s">
        <v>773</v>
      </c>
      <c r="S2700" s="894" t="s">
        <v>779</v>
      </c>
      <c r="T2700" s="894" t="s">
        <v>780</v>
      </c>
      <c r="U2700" s="894" t="s">
        <v>781</v>
      </c>
      <c r="V2700" s="894" t="s">
        <v>951</v>
      </c>
      <c r="W2700" s="894" t="s">
        <v>12567</v>
      </c>
      <c r="X2700" s="894" t="s">
        <v>12613</v>
      </c>
      <c r="AA2700" s="894" t="s">
        <v>11595</v>
      </c>
    </row>
    <row r="2701" spans="1:27">
      <c r="A2701" s="894" t="s">
        <v>12614</v>
      </c>
      <c r="B2701" s="894" t="s">
        <v>12615</v>
      </c>
      <c r="C2701" s="894" t="s">
        <v>6767</v>
      </c>
      <c r="D2701" s="894" t="s">
        <v>4265</v>
      </c>
      <c r="E2701" s="351">
        <v>4513.27</v>
      </c>
      <c r="F2701" s="351">
        <v>2707.8</v>
      </c>
      <c r="G2701" s="351">
        <v>1805.47</v>
      </c>
      <c r="H2701" s="351">
        <v>0</v>
      </c>
      <c r="I2701" s="894" t="s">
        <v>12567</v>
      </c>
      <c r="J2701" s="894" t="s">
        <v>839</v>
      </c>
      <c r="K2701" s="894" t="s">
        <v>11592</v>
      </c>
      <c r="L2701" s="894" t="s">
        <v>874</v>
      </c>
      <c r="M2701" s="894" t="s">
        <v>12609</v>
      </c>
      <c r="N2701" s="894" t="s">
        <v>6290</v>
      </c>
      <c r="O2701" s="894" t="s">
        <v>12610</v>
      </c>
      <c r="P2701" s="894" t="s">
        <v>12611</v>
      </c>
      <c r="Q2701" s="894" t="s">
        <v>12612</v>
      </c>
      <c r="R2701" s="894" t="s">
        <v>773</v>
      </c>
      <c r="S2701" s="894" t="s">
        <v>779</v>
      </c>
      <c r="T2701" s="894" t="s">
        <v>780</v>
      </c>
      <c r="U2701" s="894" t="s">
        <v>781</v>
      </c>
      <c r="V2701" s="894" t="s">
        <v>951</v>
      </c>
      <c r="W2701" s="894" t="s">
        <v>12567</v>
      </c>
      <c r="X2701" s="894" t="s">
        <v>12613</v>
      </c>
      <c r="AA2701" s="894" t="s">
        <v>11595</v>
      </c>
    </row>
    <row r="2702" spans="1:27">
      <c r="A2702" s="894" t="s">
        <v>12616</v>
      </c>
      <c r="B2702" s="894" t="s">
        <v>12617</v>
      </c>
      <c r="C2702" s="894" t="s">
        <v>6767</v>
      </c>
      <c r="D2702" s="894" t="s">
        <v>4265</v>
      </c>
      <c r="E2702" s="351">
        <v>4513.27</v>
      </c>
      <c r="F2702" s="351">
        <v>2707.8</v>
      </c>
      <c r="G2702" s="351">
        <v>1805.47</v>
      </c>
      <c r="H2702" s="351">
        <v>0</v>
      </c>
      <c r="I2702" s="894" t="s">
        <v>12567</v>
      </c>
      <c r="J2702" s="894" t="s">
        <v>839</v>
      </c>
      <c r="K2702" s="894" t="s">
        <v>11592</v>
      </c>
      <c r="L2702" s="894" t="s">
        <v>874</v>
      </c>
      <c r="M2702" s="894" t="s">
        <v>12609</v>
      </c>
      <c r="N2702" s="894" t="s">
        <v>6290</v>
      </c>
      <c r="O2702" s="894" t="s">
        <v>12610</v>
      </c>
      <c r="P2702" s="894" t="s">
        <v>12611</v>
      </c>
      <c r="Q2702" s="894" t="s">
        <v>12612</v>
      </c>
      <c r="R2702" s="894" t="s">
        <v>773</v>
      </c>
      <c r="S2702" s="894" t="s">
        <v>779</v>
      </c>
      <c r="T2702" s="894" t="s">
        <v>780</v>
      </c>
      <c r="U2702" s="894" t="s">
        <v>781</v>
      </c>
      <c r="V2702" s="894" t="s">
        <v>951</v>
      </c>
      <c r="W2702" s="894" t="s">
        <v>12567</v>
      </c>
      <c r="X2702" s="894" t="s">
        <v>12613</v>
      </c>
      <c r="AA2702" s="894" t="s">
        <v>11595</v>
      </c>
    </row>
    <row r="2703" spans="1:27">
      <c r="A2703" s="894" t="s">
        <v>12618</v>
      </c>
      <c r="B2703" s="894" t="s">
        <v>12619</v>
      </c>
      <c r="C2703" s="894" t="s">
        <v>6767</v>
      </c>
      <c r="D2703" s="894" t="s">
        <v>4265</v>
      </c>
      <c r="E2703" s="351">
        <v>4513.27</v>
      </c>
      <c r="F2703" s="351">
        <v>2707.8</v>
      </c>
      <c r="G2703" s="351">
        <v>1805.47</v>
      </c>
      <c r="H2703" s="351">
        <v>0</v>
      </c>
      <c r="I2703" s="894" t="s">
        <v>12567</v>
      </c>
      <c r="J2703" s="894" t="s">
        <v>839</v>
      </c>
      <c r="K2703" s="894" t="s">
        <v>11486</v>
      </c>
      <c r="L2703" s="894" t="s">
        <v>874</v>
      </c>
      <c r="M2703" s="894" t="s">
        <v>12350</v>
      </c>
      <c r="N2703" s="894" t="s">
        <v>6290</v>
      </c>
      <c r="O2703" s="894" t="s">
        <v>12610</v>
      </c>
      <c r="P2703" s="894" t="s">
        <v>12611</v>
      </c>
      <c r="Q2703" s="894" t="s">
        <v>12612</v>
      </c>
      <c r="R2703" s="894" t="s">
        <v>773</v>
      </c>
      <c r="S2703" s="894" t="s">
        <v>779</v>
      </c>
      <c r="T2703" s="894" t="s">
        <v>780</v>
      </c>
      <c r="U2703" s="894" t="s">
        <v>781</v>
      </c>
      <c r="V2703" s="894" t="s">
        <v>951</v>
      </c>
      <c r="W2703" s="894" t="s">
        <v>12567</v>
      </c>
      <c r="X2703" s="894" t="s">
        <v>12613</v>
      </c>
      <c r="AA2703" s="894" t="s">
        <v>11491</v>
      </c>
    </row>
    <row r="2704" spans="1:27">
      <c r="A2704" s="894" t="s">
        <v>12620</v>
      </c>
      <c r="B2704" s="894" t="s">
        <v>12621</v>
      </c>
      <c r="C2704" s="894" t="s">
        <v>6767</v>
      </c>
      <c r="D2704" s="894" t="s">
        <v>4265</v>
      </c>
      <c r="E2704" s="351">
        <v>4513.3</v>
      </c>
      <c r="F2704" s="351">
        <v>2707.8</v>
      </c>
      <c r="G2704" s="351">
        <v>1805.5</v>
      </c>
      <c r="H2704" s="351">
        <v>0</v>
      </c>
      <c r="I2704" s="894" t="s">
        <v>12567</v>
      </c>
      <c r="J2704" s="894" t="s">
        <v>839</v>
      </c>
      <c r="K2704" s="894" t="s">
        <v>11486</v>
      </c>
      <c r="L2704" s="894" t="s">
        <v>874</v>
      </c>
      <c r="M2704" s="894" t="s">
        <v>12350</v>
      </c>
      <c r="N2704" s="894" t="s">
        <v>6290</v>
      </c>
      <c r="O2704" s="894" t="s">
        <v>12610</v>
      </c>
      <c r="P2704" s="894" t="s">
        <v>12611</v>
      </c>
      <c r="Q2704" s="894" t="s">
        <v>12612</v>
      </c>
      <c r="R2704" s="894" t="s">
        <v>773</v>
      </c>
      <c r="S2704" s="894" t="s">
        <v>779</v>
      </c>
      <c r="T2704" s="894" t="s">
        <v>780</v>
      </c>
      <c r="U2704" s="894" t="s">
        <v>781</v>
      </c>
      <c r="V2704" s="894" t="s">
        <v>951</v>
      </c>
      <c r="W2704" s="894" t="s">
        <v>12567</v>
      </c>
      <c r="X2704" s="894" t="s">
        <v>12613</v>
      </c>
      <c r="AA2704" s="894" t="s">
        <v>11491</v>
      </c>
    </row>
    <row r="2705" spans="1:27">
      <c r="A2705" s="894" t="s">
        <v>12622</v>
      </c>
      <c r="B2705" s="894" t="s">
        <v>12623</v>
      </c>
      <c r="C2705" s="894" t="s">
        <v>6767</v>
      </c>
      <c r="D2705" s="894" t="s">
        <v>4265</v>
      </c>
      <c r="E2705" s="351">
        <v>4513.27</v>
      </c>
      <c r="F2705" s="351">
        <v>2707.8</v>
      </c>
      <c r="G2705" s="351">
        <v>1805.47</v>
      </c>
      <c r="H2705" s="351">
        <v>0</v>
      </c>
      <c r="I2705" s="894" t="s">
        <v>12567</v>
      </c>
      <c r="J2705" s="894" t="s">
        <v>839</v>
      </c>
      <c r="K2705" s="894" t="s">
        <v>11486</v>
      </c>
      <c r="L2705" s="894" t="s">
        <v>874</v>
      </c>
      <c r="M2705" s="894" t="s">
        <v>12350</v>
      </c>
      <c r="N2705" s="894" t="s">
        <v>6290</v>
      </c>
      <c r="O2705" s="894" t="s">
        <v>12610</v>
      </c>
      <c r="P2705" s="894" t="s">
        <v>12611</v>
      </c>
      <c r="Q2705" s="894" t="s">
        <v>12612</v>
      </c>
      <c r="R2705" s="894" t="s">
        <v>773</v>
      </c>
      <c r="S2705" s="894" t="s">
        <v>779</v>
      </c>
      <c r="T2705" s="894" t="s">
        <v>780</v>
      </c>
      <c r="U2705" s="894" t="s">
        <v>781</v>
      </c>
      <c r="V2705" s="894" t="s">
        <v>951</v>
      </c>
      <c r="W2705" s="894" t="s">
        <v>12567</v>
      </c>
      <c r="X2705" s="894" t="s">
        <v>12613</v>
      </c>
      <c r="AA2705" s="894" t="s">
        <v>11491</v>
      </c>
    </row>
    <row r="2706" spans="1:27">
      <c r="A2706" s="894" t="s">
        <v>12624</v>
      </c>
      <c r="B2706" s="894" t="s">
        <v>12625</v>
      </c>
      <c r="C2706" s="894" t="s">
        <v>6767</v>
      </c>
      <c r="D2706" s="894" t="s">
        <v>4265</v>
      </c>
      <c r="E2706" s="351">
        <v>4513.27</v>
      </c>
      <c r="F2706" s="351">
        <v>2707.8</v>
      </c>
      <c r="G2706" s="351">
        <v>1805.47</v>
      </c>
      <c r="H2706" s="351">
        <v>0</v>
      </c>
      <c r="I2706" s="894" t="s">
        <v>12567</v>
      </c>
      <c r="J2706" s="894" t="s">
        <v>839</v>
      </c>
      <c r="K2706" s="894" t="s">
        <v>11486</v>
      </c>
      <c r="L2706" s="894" t="s">
        <v>874</v>
      </c>
      <c r="M2706" s="894" t="s">
        <v>12350</v>
      </c>
      <c r="N2706" s="894" t="s">
        <v>6290</v>
      </c>
      <c r="O2706" s="894" t="s">
        <v>12610</v>
      </c>
      <c r="P2706" s="894" t="s">
        <v>12611</v>
      </c>
      <c r="Q2706" s="894" t="s">
        <v>12612</v>
      </c>
      <c r="R2706" s="894" t="s">
        <v>773</v>
      </c>
      <c r="S2706" s="894" t="s">
        <v>779</v>
      </c>
      <c r="T2706" s="894" t="s">
        <v>780</v>
      </c>
      <c r="U2706" s="894" t="s">
        <v>781</v>
      </c>
      <c r="V2706" s="894" t="s">
        <v>951</v>
      </c>
      <c r="W2706" s="894" t="s">
        <v>12567</v>
      </c>
      <c r="X2706" s="894" t="s">
        <v>12613</v>
      </c>
      <c r="AA2706" s="894" t="s">
        <v>11491</v>
      </c>
    </row>
    <row r="2707" spans="1:27">
      <c r="A2707" s="894" t="s">
        <v>12626</v>
      </c>
      <c r="B2707" s="894" t="s">
        <v>12627</v>
      </c>
      <c r="C2707" s="894" t="s">
        <v>6767</v>
      </c>
      <c r="D2707" s="894" t="s">
        <v>4265</v>
      </c>
      <c r="E2707" s="351">
        <v>4513.27</v>
      </c>
      <c r="F2707" s="351">
        <v>2707.8</v>
      </c>
      <c r="G2707" s="351">
        <v>1805.47</v>
      </c>
      <c r="H2707" s="351">
        <v>0</v>
      </c>
      <c r="I2707" s="894" t="s">
        <v>12567</v>
      </c>
      <c r="J2707" s="894" t="s">
        <v>839</v>
      </c>
      <c r="K2707" s="894" t="s">
        <v>11486</v>
      </c>
      <c r="L2707" s="894" t="s">
        <v>874</v>
      </c>
      <c r="M2707" s="894" t="s">
        <v>12350</v>
      </c>
      <c r="N2707" s="894" t="s">
        <v>6290</v>
      </c>
      <c r="O2707" s="894" t="s">
        <v>12610</v>
      </c>
      <c r="P2707" s="894" t="s">
        <v>12611</v>
      </c>
      <c r="Q2707" s="894" t="s">
        <v>12612</v>
      </c>
      <c r="R2707" s="894" t="s">
        <v>773</v>
      </c>
      <c r="S2707" s="894" t="s">
        <v>779</v>
      </c>
      <c r="T2707" s="894" t="s">
        <v>780</v>
      </c>
      <c r="U2707" s="894" t="s">
        <v>781</v>
      </c>
      <c r="V2707" s="894" t="s">
        <v>951</v>
      </c>
      <c r="W2707" s="894" t="s">
        <v>12567</v>
      </c>
      <c r="X2707" s="894" t="s">
        <v>12613</v>
      </c>
      <c r="AA2707" s="894" t="s">
        <v>11491</v>
      </c>
    </row>
    <row r="2708" spans="1:27">
      <c r="A2708" s="894" t="s">
        <v>12628</v>
      </c>
      <c r="B2708" s="894" t="s">
        <v>12629</v>
      </c>
      <c r="C2708" s="894" t="s">
        <v>8952</v>
      </c>
      <c r="D2708" s="894" t="s">
        <v>12630</v>
      </c>
      <c r="E2708" s="351">
        <v>3716.81</v>
      </c>
      <c r="F2708" s="351">
        <v>2230.2</v>
      </c>
      <c r="G2708" s="351">
        <v>1486.61</v>
      </c>
      <c r="H2708" s="351">
        <v>0</v>
      </c>
      <c r="I2708" s="894" t="s">
        <v>12567</v>
      </c>
      <c r="J2708" s="894" t="s">
        <v>839</v>
      </c>
      <c r="K2708" s="894" t="s">
        <v>4946</v>
      </c>
      <c r="L2708" s="894" t="s">
        <v>958</v>
      </c>
      <c r="M2708" s="894" t="s">
        <v>5382</v>
      </c>
      <c r="N2708" s="894" t="s">
        <v>10979</v>
      </c>
      <c r="O2708" s="894" t="s">
        <v>10998</v>
      </c>
      <c r="P2708" s="894" t="s">
        <v>10999</v>
      </c>
      <c r="Q2708" s="894" t="s">
        <v>11000</v>
      </c>
      <c r="R2708" s="894" t="s">
        <v>773</v>
      </c>
      <c r="S2708" s="894" t="s">
        <v>779</v>
      </c>
      <c r="T2708" s="894" t="s">
        <v>780</v>
      </c>
      <c r="U2708" s="894" t="s">
        <v>781</v>
      </c>
      <c r="V2708" s="894" t="s">
        <v>951</v>
      </c>
      <c r="W2708" s="894" t="s">
        <v>12567</v>
      </c>
      <c r="X2708" s="894" t="s">
        <v>12631</v>
      </c>
      <c r="AA2708" s="894" t="s">
        <v>4948</v>
      </c>
    </row>
    <row r="2709" spans="1:27">
      <c r="A2709" s="894" t="s">
        <v>12632</v>
      </c>
      <c r="B2709" s="894" t="s">
        <v>12633</v>
      </c>
      <c r="C2709" s="894" t="s">
        <v>8952</v>
      </c>
      <c r="D2709" s="894" t="s">
        <v>12630</v>
      </c>
      <c r="E2709" s="351">
        <v>3716.82</v>
      </c>
      <c r="F2709" s="351">
        <v>2230.2</v>
      </c>
      <c r="G2709" s="351">
        <v>1486.62</v>
      </c>
      <c r="H2709" s="351">
        <v>0</v>
      </c>
      <c r="I2709" s="894" t="s">
        <v>12567</v>
      </c>
      <c r="J2709" s="894" t="s">
        <v>839</v>
      </c>
      <c r="K2709" s="894" t="s">
        <v>4946</v>
      </c>
      <c r="L2709" s="894" t="s">
        <v>958</v>
      </c>
      <c r="M2709" s="894" t="s">
        <v>5382</v>
      </c>
      <c r="N2709" s="894" t="s">
        <v>10979</v>
      </c>
      <c r="O2709" s="894" t="s">
        <v>10998</v>
      </c>
      <c r="P2709" s="894" t="s">
        <v>10999</v>
      </c>
      <c r="Q2709" s="894" t="s">
        <v>11000</v>
      </c>
      <c r="R2709" s="894" t="s">
        <v>773</v>
      </c>
      <c r="S2709" s="894" t="s">
        <v>779</v>
      </c>
      <c r="T2709" s="894" t="s">
        <v>780</v>
      </c>
      <c r="U2709" s="894" t="s">
        <v>781</v>
      </c>
      <c r="V2709" s="894" t="s">
        <v>951</v>
      </c>
      <c r="W2709" s="894" t="s">
        <v>12567</v>
      </c>
      <c r="X2709" s="894" t="s">
        <v>12631</v>
      </c>
      <c r="AA2709" s="894" t="s">
        <v>4948</v>
      </c>
    </row>
    <row r="2710" spans="1:27">
      <c r="A2710" s="894" t="s">
        <v>12634</v>
      </c>
      <c r="B2710" s="894" t="s">
        <v>12635</v>
      </c>
      <c r="C2710" s="894" t="s">
        <v>12636</v>
      </c>
      <c r="D2710" s="894" t="s">
        <v>12637</v>
      </c>
      <c r="E2710" s="351">
        <v>5752.21</v>
      </c>
      <c r="F2710" s="351">
        <v>3451.2</v>
      </c>
      <c r="G2710" s="351">
        <v>2301.01</v>
      </c>
      <c r="H2710" s="351">
        <v>0</v>
      </c>
      <c r="I2710" s="894" t="s">
        <v>12567</v>
      </c>
      <c r="J2710" s="894" t="s">
        <v>839</v>
      </c>
      <c r="K2710" s="894" t="s">
        <v>1025</v>
      </c>
      <c r="L2710" s="894" t="s">
        <v>958</v>
      </c>
      <c r="M2710" s="894" t="s">
        <v>959</v>
      </c>
      <c r="N2710" s="894" t="s">
        <v>12638</v>
      </c>
      <c r="O2710" s="894" t="s">
        <v>12639</v>
      </c>
      <c r="P2710" s="894" t="s">
        <v>12640</v>
      </c>
      <c r="Q2710" s="894" t="s">
        <v>12641</v>
      </c>
      <c r="R2710" s="894" t="s">
        <v>773</v>
      </c>
      <c r="S2710" s="894" t="s">
        <v>779</v>
      </c>
      <c r="T2710" s="894" t="s">
        <v>780</v>
      </c>
      <c r="U2710" s="894" t="s">
        <v>781</v>
      </c>
      <c r="V2710" s="894" t="s">
        <v>951</v>
      </c>
      <c r="W2710" s="894" t="s">
        <v>12567</v>
      </c>
      <c r="X2710" s="894" t="s">
        <v>12642</v>
      </c>
      <c r="AA2710" s="894" t="s">
        <v>1029</v>
      </c>
    </row>
    <row r="2711" spans="1:27">
      <c r="A2711" s="894" t="s">
        <v>12643</v>
      </c>
      <c r="B2711" s="894" t="s">
        <v>12644</v>
      </c>
      <c r="C2711" s="894" t="s">
        <v>12636</v>
      </c>
      <c r="D2711" s="894" t="s">
        <v>12637</v>
      </c>
      <c r="E2711" s="351">
        <v>5752.21</v>
      </c>
      <c r="F2711" s="351">
        <v>3451.2</v>
      </c>
      <c r="G2711" s="351">
        <v>2301.01</v>
      </c>
      <c r="H2711" s="351">
        <v>0</v>
      </c>
      <c r="I2711" s="894" t="s">
        <v>12567</v>
      </c>
      <c r="J2711" s="894" t="s">
        <v>839</v>
      </c>
      <c r="K2711" s="894" t="s">
        <v>1025</v>
      </c>
      <c r="L2711" s="894" t="s">
        <v>958</v>
      </c>
      <c r="M2711" s="894" t="s">
        <v>959</v>
      </c>
      <c r="N2711" s="894" t="s">
        <v>12638</v>
      </c>
      <c r="O2711" s="894" t="s">
        <v>12639</v>
      </c>
      <c r="P2711" s="894" t="s">
        <v>12640</v>
      </c>
      <c r="Q2711" s="894" t="s">
        <v>12641</v>
      </c>
      <c r="R2711" s="894" t="s">
        <v>773</v>
      </c>
      <c r="S2711" s="894" t="s">
        <v>779</v>
      </c>
      <c r="T2711" s="894" t="s">
        <v>780</v>
      </c>
      <c r="U2711" s="894" t="s">
        <v>781</v>
      </c>
      <c r="V2711" s="894" t="s">
        <v>951</v>
      </c>
      <c r="W2711" s="894" t="s">
        <v>12567</v>
      </c>
      <c r="X2711" s="894" t="s">
        <v>12642</v>
      </c>
      <c r="AA2711" s="894" t="s">
        <v>1029</v>
      </c>
    </row>
    <row r="2712" spans="1:27">
      <c r="A2712" s="894" t="s">
        <v>12645</v>
      </c>
      <c r="B2712" s="894" t="s">
        <v>12646</v>
      </c>
      <c r="C2712" s="894" t="s">
        <v>12636</v>
      </c>
      <c r="D2712" s="894" t="s">
        <v>12637</v>
      </c>
      <c r="E2712" s="351">
        <v>5752.21</v>
      </c>
      <c r="F2712" s="351">
        <v>3451.2</v>
      </c>
      <c r="G2712" s="351">
        <v>2301.01</v>
      </c>
      <c r="H2712" s="351">
        <v>0</v>
      </c>
      <c r="I2712" s="894" t="s">
        <v>12567</v>
      </c>
      <c r="J2712" s="894" t="s">
        <v>839</v>
      </c>
      <c r="K2712" s="894" t="s">
        <v>1025</v>
      </c>
      <c r="L2712" s="894" t="s">
        <v>958</v>
      </c>
      <c r="M2712" s="894" t="s">
        <v>959</v>
      </c>
      <c r="N2712" s="894" t="s">
        <v>12638</v>
      </c>
      <c r="O2712" s="894" t="s">
        <v>12639</v>
      </c>
      <c r="P2712" s="894" t="s">
        <v>12640</v>
      </c>
      <c r="Q2712" s="894" t="s">
        <v>12641</v>
      </c>
      <c r="R2712" s="894" t="s">
        <v>773</v>
      </c>
      <c r="S2712" s="894" t="s">
        <v>779</v>
      </c>
      <c r="T2712" s="894" t="s">
        <v>780</v>
      </c>
      <c r="U2712" s="894" t="s">
        <v>781</v>
      </c>
      <c r="V2712" s="894" t="s">
        <v>951</v>
      </c>
      <c r="W2712" s="894" t="s">
        <v>12567</v>
      </c>
      <c r="X2712" s="894" t="s">
        <v>12642</v>
      </c>
      <c r="AA2712" s="894" t="s">
        <v>1029</v>
      </c>
    </row>
    <row r="2713" spans="1:27">
      <c r="A2713" s="894" t="s">
        <v>12647</v>
      </c>
      <c r="B2713" s="894" t="s">
        <v>12648</v>
      </c>
      <c r="C2713" s="894" t="s">
        <v>12636</v>
      </c>
      <c r="D2713" s="894" t="s">
        <v>12637</v>
      </c>
      <c r="E2713" s="351">
        <v>5752.22</v>
      </c>
      <c r="F2713" s="351">
        <v>3451.2</v>
      </c>
      <c r="G2713" s="351">
        <v>2301.02</v>
      </c>
      <c r="H2713" s="351">
        <v>0</v>
      </c>
      <c r="I2713" s="894" t="s">
        <v>12567</v>
      </c>
      <c r="J2713" s="894" t="s">
        <v>839</v>
      </c>
      <c r="K2713" s="894" t="s">
        <v>1025</v>
      </c>
      <c r="L2713" s="894" t="s">
        <v>958</v>
      </c>
      <c r="M2713" s="894" t="s">
        <v>959</v>
      </c>
      <c r="N2713" s="894" t="s">
        <v>12638</v>
      </c>
      <c r="O2713" s="894" t="s">
        <v>12639</v>
      </c>
      <c r="P2713" s="894" t="s">
        <v>12640</v>
      </c>
      <c r="Q2713" s="894" t="s">
        <v>12641</v>
      </c>
      <c r="R2713" s="894" t="s">
        <v>773</v>
      </c>
      <c r="S2713" s="894" t="s">
        <v>779</v>
      </c>
      <c r="T2713" s="894" t="s">
        <v>780</v>
      </c>
      <c r="U2713" s="894" t="s">
        <v>781</v>
      </c>
      <c r="V2713" s="894" t="s">
        <v>951</v>
      </c>
      <c r="W2713" s="894" t="s">
        <v>12567</v>
      </c>
      <c r="X2713" s="894" t="s">
        <v>12642</v>
      </c>
      <c r="AA2713" s="894" t="s">
        <v>1029</v>
      </c>
    </row>
    <row r="2714" spans="1:27">
      <c r="A2714" s="894" t="s">
        <v>12649</v>
      </c>
      <c r="B2714" s="894" t="s">
        <v>12650</v>
      </c>
      <c r="C2714" s="894" t="s">
        <v>8192</v>
      </c>
      <c r="D2714" s="894" t="s">
        <v>12651</v>
      </c>
      <c r="E2714" s="351">
        <v>80530.97</v>
      </c>
      <c r="F2714" s="351">
        <v>48318.6</v>
      </c>
      <c r="G2714" s="351">
        <v>32212.37</v>
      </c>
      <c r="H2714" s="351">
        <v>0</v>
      </c>
      <c r="I2714" s="894" t="s">
        <v>12567</v>
      </c>
      <c r="J2714" s="894" t="s">
        <v>839</v>
      </c>
      <c r="K2714" s="894" t="s">
        <v>1008</v>
      </c>
      <c r="L2714" s="894" t="s">
        <v>874</v>
      </c>
      <c r="M2714" s="894" t="s">
        <v>8764</v>
      </c>
      <c r="N2714" s="894" t="s">
        <v>8195</v>
      </c>
      <c r="O2714" s="894" t="s">
        <v>12652</v>
      </c>
      <c r="P2714" s="894" t="s">
        <v>12653</v>
      </c>
      <c r="Q2714" s="894" t="s">
        <v>12654</v>
      </c>
      <c r="R2714" s="894" t="s">
        <v>773</v>
      </c>
      <c r="S2714" s="894" t="s">
        <v>779</v>
      </c>
      <c r="T2714" s="894" t="s">
        <v>780</v>
      </c>
      <c r="U2714" s="894" t="s">
        <v>781</v>
      </c>
      <c r="V2714" s="894" t="s">
        <v>951</v>
      </c>
      <c r="W2714" s="894" t="s">
        <v>12567</v>
      </c>
      <c r="X2714" s="894" t="s">
        <v>12655</v>
      </c>
      <c r="AA2714" s="894" t="s">
        <v>1012</v>
      </c>
    </row>
    <row r="2715" spans="1:27">
      <c r="A2715" s="894" t="s">
        <v>12656</v>
      </c>
      <c r="B2715" s="894" t="s">
        <v>12657</v>
      </c>
      <c r="C2715" s="894" t="s">
        <v>8192</v>
      </c>
      <c r="D2715" s="894" t="s">
        <v>12651</v>
      </c>
      <c r="E2715" s="351">
        <v>80530.98</v>
      </c>
      <c r="F2715" s="351">
        <v>48318.6</v>
      </c>
      <c r="G2715" s="351">
        <v>32212.38</v>
      </c>
      <c r="H2715" s="351">
        <v>0</v>
      </c>
      <c r="I2715" s="894" t="s">
        <v>12567</v>
      </c>
      <c r="J2715" s="894" t="s">
        <v>839</v>
      </c>
      <c r="K2715" s="894" t="s">
        <v>1008</v>
      </c>
      <c r="L2715" s="894" t="s">
        <v>874</v>
      </c>
      <c r="M2715" s="894" t="s">
        <v>8764</v>
      </c>
      <c r="N2715" s="894" t="s">
        <v>8195</v>
      </c>
      <c r="O2715" s="894" t="s">
        <v>12652</v>
      </c>
      <c r="P2715" s="894" t="s">
        <v>12653</v>
      </c>
      <c r="Q2715" s="894" t="s">
        <v>12654</v>
      </c>
      <c r="R2715" s="894" t="s">
        <v>773</v>
      </c>
      <c r="S2715" s="894" t="s">
        <v>779</v>
      </c>
      <c r="T2715" s="894" t="s">
        <v>780</v>
      </c>
      <c r="U2715" s="894" t="s">
        <v>781</v>
      </c>
      <c r="V2715" s="894" t="s">
        <v>951</v>
      </c>
      <c r="W2715" s="894" t="s">
        <v>12567</v>
      </c>
      <c r="X2715" s="894" t="s">
        <v>12655</v>
      </c>
      <c r="AA2715" s="894" t="s">
        <v>1012</v>
      </c>
    </row>
    <row r="2716" spans="1:27">
      <c r="A2716" s="894" t="s">
        <v>12658</v>
      </c>
      <c r="B2716" s="894" t="s">
        <v>12659</v>
      </c>
      <c r="C2716" s="894" t="s">
        <v>10383</v>
      </c>
      <c r="D2716" s="894" t="s">
        <v>12660</v>
      </c>
      <c r="E2716" s="351">
        <v>12831.86</v>
      </c>
      <c r="F2716" s="351">
        <v>7699.2</v>
      </c>
      <c r="G2716" s="351">
        <v>5132.66</v>
      </c>
      <c r="H2716" s="351">
        <v>0</v>
      </c>
      <c r="I2716" s="894" t="s">
        <v>12567</v>
      </c>
      <c r="J2716" s="894" t="s">
        <v>839</v>
      </c>
      <c r="K2716" s="894" t="s">
        <v>11592</v>
      </c>
      <c r="L2716" s="894" t="s">
        <v>874</v>
      </c>
      <c r="M2716" s="894" t="s">
        <v>11593</v>
      </c>
      <c r="N2716" s="894" t="s">
        <v>10416</v>
      </c>
      <c r="O2716" s="894" t="s">
        <v>12661</v>
      </c>
      <c r="P2716" s="894" t="s">
        <v>12662</v>
      </c>
      <c r="Q2716" s="894" t="s">
        <v>12663</v>
      </c>
      <c r="R2716" s="894" t="s">
        <v>773</v>
      </c>
      <c r="S2716" s="894" t="s">
        <v>779</v>
      </c>
      <c r="T2716" s="894" t="s">
        <v>780</v>
      </c>
      <c r="U2716" s="894" t="s">
        <v>781</v>
      </c>
      <c r="V2716" s="894" t="s">
        <v>951</v>
      </c>
      <c r="W2716" s="894" t="s">
        <v>12567</v>
      </c>
      <c r="X2716" s="894" t="s">
        <v>12664</v>
      </c>
      <c r="AA2716" s="894" t="s">
        <v>11595</v>
      </c>
    </row>
    <row r="2717" spans="1:27">
      <c r="A2717" s="894" t="s">
        <v>12665</v>
      </c>
      <c r="B2717" s="894" t="s">
        <v>12666</v>
      </c>
      <c r="C2717" s="894" t="s">
        <v>10383</v>
      </c>
      <c r="D2717" s="894" t="s">
        <v>12667</v>
      </c>
      <c r="E2717" s="351">
        <v>6637.17</v>
      </c>
      <c r="F2717" s="351">
        <v>3982.2</v>
      </c>
      <c r="G2717" s="351">
        <v>2654.97</v>
      </c>
      <c r="H2717" s="351">
        <v>0</v>
      </c>
      <c r="I2717" s="894" t="s">
        <v>12567</v>
      </c>
      <c r="J2717" s="894" t="s">
        <v>839</v>
      </c>
      <c r="K2717" s="894" t="s">
        <v>11592</v>
      </c>
      <c r="L2717" s="894" t="s">
        <v>874</v>
      </c>
      <c r="M2717" s="894" t="s">
        <v>11593</v>
      </c>
      <c r="N2717" s="894" t="s">
        <v>10416</v>
      </c>
      <c r="O2717" s="894" t="s">
        <v>11522</v>
      </c>
      <c r="P2717" s="894" t="s">
        <v>11523</v>
      </c>
      <c r="Q2717" s="894" t="s">
        <v>11524</v>
      </c>
      <c r="R2717" s="894" t="s">
        <v>773</v>
      </c>
      <c r="S2717" s="894" t="s">
        <v>779</v>
      </c>
      <c r="T2717" s="894" t="s">
        <v>780</v>
      </c>
      <c r="U2717" s="894" t="s">
        <v>781</v>
      </c>
      <c r="V2717" s="894" t="s">
        <v>951</v>
      </c>
      <c r="W2717" s="894" t="s">
        <v>12567</v>
      </c>
      <c r="X2717" s="894" t="s">
        <v>12664</v>
      </c>
      <c r="AA2717" s="894" t="s">
        <v>11595</v>
      </c>
    </row>
    <row r="2718" spans="1:27">
      <c r="A2718" s="894" t="s">
        <v>12668</v>
      </c>
      <c r="B2718" s="894" t="s">
        <v>12669</v>
      </c>
      <c r="C2718" s="894" t="s">
        <v>10383</v>
      </c>
      <c r="D2718" s="894" t="s">
        <v>12670</v>
      </c>
      <c r="E2718" s="351">
        <v>7876.1</v>
      </c>
      <c r="F2718" s="351">
        <v>4725.6</v>
      </c>
      <c r="G2718" s="351">
        <v>3150.5</v>
      </c>
      <c r="H2718" s="351">
        <v>0</v>
      </c>
      <c r="I2718" s="894" t="s">
        <v>12567</v>
      </c>
      <c r="J2718" s="894" t="s">
        <v>839</v>
      </c>
      <c r="K2718" s="894" t="s">
        <v>1025</v>
      </c>
      <c r="L2718" s="894" t="s">
        <v>958</v>
      </c>
      <c r="M2718" s="894" t="s">
        <v>959</v>
      </c>
      <c r="N2718" s="894" t="s">
        <v>10416</v>
      </c>
      <c r="O2718" s="894" t="s">
        <v>12671</v>
      </c>
      <c r="P2718" s="894" t="s">
        <v>12672</v>
      </c>
      <c r="Q2718" s="894" t="s">
        <v>12673</v>
      </c>
      <c r="R2718" s="894" t="s">
        <v>773</v>
      </c>
      <c r="S2718" s="894" t="s">
        <v>779</v>
      </c>
      <c r="T2718" s="894" t="s">
        <v>780</v>
      </c>
      <c r="U2718" s="894" t="s">
        <v>781</v>
      </c>
      <c r="V2718" s="894" t="s">
        <v>951</v>
      </c>
      <c r="W2718" s="894" t="s">
        <v>12567</v>
      </c>
      <c r="X2718" s="894" t="s">
        <v>12664</v>
      </c>
      <c r="AA2718" s="894" t="s">
        <v>1029</v>
      </c>
    </row>
    <row r="2719" spans="1:27">
      <c r="A2719" s="894" t="s">
        <v>12674</v>
      </c>
      <c r="B2719" s="894" t="s">
        <v>12675</v>
      </c>
      <c r="C2719" s="894" t="s">
        <v>12676</v>
      </c>
      <c r="D2719" s="894" t="s">
        <v>12677</v>
      </c>
      <c r="E2719" s="351">
        <v>51724.14</v>
      </c>
      <c r="F2719" s="351">
        <v>31034.4</v>
      </c>
      <c r="G2719" s="351">
        <v>20689.74</v>
      </c>
      <c r="H2719" s="351">
        <v>0</v>
      </c>
      <c r="I2719" s="894" t="s">
        <v>12678</v>
      </c>
      <c r="J2719" s="894" t="s">
        <v>839</v>
      </c>
      <c r="K2719" s="894" t="s">
        <v>1091</v>
      </c>
      <c r="L2719" s="894" t="s">
        <v>874</v>
      </c>
      <c r="M2719" s="894" t="s">
        <v>6300</v>
      </c>
      <c r="N2719" s="894" t="s">
        <v>7152</v>
      </c>
      <c r="O2719" s="894" t="s">
        <v>9149</v>
      </c>
      <c r="P2719" s="894" t="s">
        <v>12679</v>
      </c>
      <c r="Q2719" s="894" t="s">
        <v>12680</v>
      </c>
      <c r="R2719" s="894" t="s">
        <v>773</v>
      </c>
      <c r="S2719" s="894" t="s">
        <v>779</v>
      </c>
      <c r="T2719" s="894" t="s">
        <v>780</v>
      </c>
      <c r="U2719" s="894" t="s">
        <v>781</v>
      </c>
      <c r="V2719" s="894" t="s">
        <v>951</v>
      </c>
      <c r="W2719" s="894" t="s">
        <v>12678</v>
      </c>
      <c r="X2719" s="894" t="s">
        <v>12681</v>
      </c>
      <c r="AA2719" s="894" t="s">
        <v>1093</v>
      </c>
    </row>
    <row r="2720" spans="1:27">
      <c r="A2720" s="894" t="s">
        <v>12682</v>
      </c>
      <c r="B2720" s="894" t="s">
        <v>12683</v>
      </c>
      <c r="C2720" s="894" t="s">
        <v>12684</v>
      </c>
      <c r="D2720" s="894" t="s">
        <v>12685</v>
      </c>
      <c r="E2720" s="351">
        <v>51724.14</v>
      </c>
      <c r="F2720" s="351">
        <v>31034.4</v>
      </c>
      <c r="G2720" s="351">
        <v>20689.74</v>
      </c>
      <c r="H2720" s="351">
        <v>0</v>
      </c>
      <c r="I2720" s="894" t="s">
        <v>12678</v>
      </c>
      <c r="J2720" s="894" t="s">
        <v>839</v>
      </c>
      <c r="K2720" s="894" t="s">
        <v>1091</v>
      </c>
      <c r="L2720" s="894" t="s">
        <v>874</v>
      </c>
      <c r="M2720" s="894" t="s">
        <v>6300</v>
      </c>
      <c r="N2720" s="894" t="s">
        <v>7152</v>
      </c>
      <c r="O2720" s="894" t="s">
        <v>9149</v>
      </c>
      <c r="P2720" s="894" t="s">
        <v>12679</v>
      </c>
      <c r="Q2720" s="894" t="s">
        <v>12680</v>
      </c>
      <c r="R2720" s="894" t="s">
        <v>773</v>
      </c>
      <c r="S2720" s="894" t="s">
        <v>779</v>
      </c>
      <c r="T2720" s="894" t="s">
        <v>780</v>
      </c>
      <c r="U2720" s="894" t="s">
        <v>781</v>
      </c>
      <c r="V2720" s="894" t="s">
        <v>951</v>
      </c>
      <c r="W2720" s="894" t="s">
        <v>12678</v>
      </c>
      <c r="X2720" s="894" t="s">
        <v>12681</v>
      </c>
      <c r="AA2720" s="894" t="s">
        <v>1093</v>
      </c>
    </row>
    <row r="2721" spans="1:27">
      <c r="A2721" s="894" t="s">
        <v>12686</v>
      </c>
      <c r="B2721" s="894" t="s">
        <v>12687</v>
      </c>
      <c r="C2721" s="894" t="s">
        <v>12684</v>
      </c>
      <c r="D2721" s="894" t="s">
        <v>12685</v>
      </c>
      <c r="E2721" s="351">
        <v>51724.14</v>
      </c>
      <c r="F2721" s="351">
        <v>31034.4</v>
      </c>
      <c r="G2721" s="351">
        <v>20689.74</v>
      </c>
      <c r="H2721" s="351">
        <v>0</v>
      </c>
      <c r="I2721" s="894" t="s">
        <v>12678</v>
      </c>
      <c r="J2721" s="894" t="s">
        <v>839</v>
      </c>
      <c r="K2721" s="894" t="s">
        <v>1091</v>
      </c>
      <c r="L2721" s="894" t="s">
        <v>874</v>
      </c>
      <c r="M2721" s="894" t="s">
        <v>6300</v>
      </c>
      <c r="N2721" s="894" t="s">
        <v>7152</v>
      </c>
      <c r="O2721" s="894" t="s">
        <v>9149</v>
      </c>
      <c r="P2721" s="894" t="s">
        <v>12679</v>
      </c>
      <c r="Q2721" s="894" t="s">
        <v>12680</v>
      </c>
      <c r="R2721" s="894" t="s">
        <v>773</v>
      </c>
      <c r="S2721" s="894" t="s">
        <v>779</v>
      </c>
      <c r="T2721" s="894" t="s">
        <v>780</v>
      </c>
      <c r="U2721" s="894" t="s">
        <v>781</v>
      </c>
      <c r="V2721" s="894" t="s">
        <v>951</v>
      </c>
      <c r="W2721" s="894" t="s">
        <v>12678</v>
      </c>
      <c r="X2721" s="894" t="s">
        <v>12681</v>
      </c>
      <c r="AA2721" s="894" t="s">
        <v>1093</v>
      </c>
    </row>
    <row r="2722" spans="1:27">
      <c r="A2722" s="894" t="s">
        <v>12688</v>
      </c>
      <c r="B2722" s="894" t="s">
        <v>12689</v>
      </c>
      <c r="C2722" s="894" t="s">
        <v>12690</v>
      </c>
      <c r="D2722" s="894" t="s">
        <v>12677</v>
      </c>
      <c r="E2722" s="351">
        <v>43103.44</v>
      </c>
      <c r="F2722" s="351">
        <v>25861.8</v>
      </c>
      <c r="G2722" s="351">
        <v>17241.64</v>
      </c>
      <c r="H2722" s="351">
        <v>0</v>
      </c>
      <c r="I2722" s="894" t="s">
        <v>12678</v>
      </c>
      <c r="J2722" s="894" t="s">
        <v>839</v>
      </c>
      <c r="K2722" s="894" t="s">
        <v>1091</v>
      </c>
      <c r="L2722" s="894" t="s">
        <v>874</v>
      </c>
      <c r="M2722" s="894" t="s">
        <v>6300</v>
      </c>
      <c r="N2722" s="894" t="s">
        <v>7152</v>
      </c>
      <c r="O2722" s="894" t="s">
        <v>9130</v>
      </c>
      <c r="P2722" s="894" t="s">
        <v>9767</v>
      </c>
      <c r="Q2722" s="894" t="s">
        <v>9768</v>
      </c>
      <c r="R2722" s="894" t="s">
        <v>773</v>
      </c>
      <c r="S2722" s="894" t="s">
        <v>779</v>
      </c>
      <c r="T2722" s="894" t="s">
        <v>780</v>
      </c>
      <c r="U2722" s="894" t="s">
        <v>781</v>
      </c>
      <c r="V2722" s="894" t="s">
        <v>951</v>
      </c>
      <c r="W2722" s="894" t="s">
        <v>12678</v>
      </c>
      <c r="X2722" s="894" t="s">
        <v>12681</v>
      </c>
      <c r="AA2722" s="894" t="s">
        <v>1093</v>
      </c>
    </row>
    <row r="2723" spans="1:27">
      <c r="A2723" s="894" t="s">
        <v>12691</v>
      </c>
      <c r="B2723" s="894" t="s">
        <v>12692</v>
      </c>
      <c r="C2723" s="894" t="s">
        <v>12693</v>
      </c>
      <c r="D2723" s="894" t="s">
        <v>1491</v>
      </c>
      <c r="E2723" s="351">
        <v>11642.48</v>
      </c>
      <c r="F2723" s="351">
        <v>6985.2</v>
      </c>
      <c r="G2723" s="351">
        <v>4657.28</v>
      </c>
      <c r="H2723" s="351">
        <v>0</v>
      </c>
      <c r="I2723" s="894" t="s">
        <v>12678</v>
      </c>
      <c r="J2723" s="894" t="s">
        <v>839</v>
      </c>
      <c r="K2723" s="894" t="s">
        <v>1025</v>
      </c>
      <c r="L2723" s="894" t="s">
        <v>958</v>
      </c>
      <c r="M2723" s="894" t="s">
        <v>959</v>
      </c>
      <c r="N2723" s="894" t="s">
        <v>6280</v>
      </c>
      <c r="O2723" s="894" t="s">
        <v>12694</v>
      </c>
      <c r="P2723" s="894" t="s">
        <v>12695</v>
      </c>
      <c r="Q2723" s="894" t="s">
        <v>12696</v>
      </c>
      <c r="R2723" s="894" t="s">
        <v>773</v>
      </c>
      <c r="S2723" s="894" t="s">
        <v>779</v>
      </c>
      <c r="T2723" s="894" t="s">
        <v>780</v>
      </c>
      <c r="U2723" s="894" t="s">
        <v>781</v>
      </c>
      <c r="V2723" s="894" t="s">
        <v>951</v>
      </c>
      <c r="W2723" s="894" t="s">
        <v>12678</v>
      </c>
      <c r="X2723" s="894" t="s">
        <v>12697</v>
      </c>
      <c r="AA2723" s="894" t="s">
        <v>1029</v>
      </c>
    </row>
    <row r="2724" spans="1:27">
      <c r="A2724" s="894" t="s">
        <v>12698</v>
      </c>
      <c r="B2724" s="894" t="s">
        <v>12699</v>
      </c>
      <c r="C2724" s="894" t="s">
        <v>12693</v>
      </c>
      <c r="D2724" s="894" t="s">
        <v>1491</v>
      </c>
      <c r="E2724" s="351">
        <v>11642.48</v>
      </c>
      <c r="F2724" s="351">
        <v>6985.2</v>
      </c>
      <c r="G2724" s="351">
        <v>4657.28</v>
      </c>
      <c r="H2724" s="351">
        <v>0</v>
      </c>
      <c r="I2724" s="894" t="s">
        <v>12678</v>
      </c>
      <c r="J2724" s="894" t="s">
        <v>839</v>
      </c>
      <c r="K2724" s="894" t="s">
        <v>1025</v>
      </c>
      <c r="L2724" s="894" t="s">
        <v>958</v>
      </c>
      <c r="M2724" s="894" t="s">
        <v>959</v>
      </c>
      <c r="N2724" s="894" t="s">
        <v>6280</v>
      </c>
      <c r="O2724" s="894" t="s">
        <v>12694</v>
      </c>
      <c r="P2724" s="894" t="s">
        <v>12695</v>
      </c>
      <c r="Q2724" s="894" t="s">
        <v>12696</v>
      </c>
      <c r="R2724" s="894" t="s">
        <v>773</v>
      </c>
      <c r="S2724" s="894" t="s">
        <v>779</v>
      </c>
      <c r="T2724" s="894" t="s">
        <v>780</v>
      </c>
      <c r="U2724" s="894" t="s">
        <v>781</v>
      </c>
      <c r="V2724" s="894" t="s">
        <v>951</v>
      </c>
      <c r="W2724" s="894" t="s">
        <v>12678</v>
      </c>
      <c r="X2724" s="894" t="s">
        <v>12697</v>
      </c>
      <c r="AA2724" s="894" t="s">
        <v>1029</v>
      </c>
    </row>
    <row r="2725" spans="1:27">
      <c r="A2725" s="894" t="s">
        <v>12700</v>
      </c>
      <c r="B2725" s="894" t="s">
        <v>12701</v>
      </c>
      <c r="C2725" s="894" t="s">
        <v>12693</v>
      </c>
      <c r="D2725" s="894" t="s">
        <v>1491</v>
      </c>
      <c r="E2725" s="351">
        <v>11642.47</v>
      </c>
      <c r="F2725" s="351">
        <v>6985.2</v>
      </c>
      <c r="G2725" s="351">
        <v>4657.27</v>
      </c>
      <c r="H2725" s="351">
        <v>0</v>
      </c>
      <c r="I2725" s="894" t="s">
        <v>12678</v>
      </c>
      <c r="J2725" s="894" t="s">
        <v>839</v>
      </c>
      <c r="K2725" s="894" t="s">
        <v>1025</v>
      </c>
      <c r="L2725" s="894" t="s">
        <v>958</v>
      </c>
      <c r="M2725" s="894" t="s">
        <v>959</v>
      </c>
      <c r="N2725" s="894" t="s">
        <v>6280</v>
      </c>
      <c r="O2725" s="894" t="s">
        <v>12694</v>
      </c>
      <c r="P2725" s="894" t="s">
        <v>12695</v>
      </c>
      <c r="Q2725" s="894" t="s">
        <v>12696</v>
      </c>
      <c r="R2725" s="894" t="s">
        <v>773</v>
      </c>
      <c r="S2725" s="894" t="s">
        <v>779</v>
      </c>
      <c r="T2725" s="894" t="s">
        <v>780</v>
      </c>
      <c r="U2725" s="894" t="s">
        <v>781</v>
      </c>
      <c r="V2725" s="894" t="s">
        <v>951</v>
      </c>
      <c r="W2725" s="894" t="s">
        <v>12678</v>
      </c>
      <c r="X2725" s="894" t="s">
        <v>12697</v>
      </c>
      <c r="AA2725" s="894" t="s">
        <v>1029</v>
      </c>
    </row>
    <row r="2726" spans="1:27">
      <c r="A2726" s="894" t="s">
        <v>12702</v>
      </c>
      <c r="B2726" s="894" t="s">
        <v>12703</v>
      </c>
      <c r="C2726" s="894" t="s">
        <v>12704</v>
      </c>
      <c r="D2726" s="894" t="s">
        <v>12705</v>
      </c>
      <c r="E2726" s="351">
        <v>15929.2</v>
      </c>
      <c r="F2726" s="351">
        <v>9557.4</v>
      </c>
      <c r="G2726" s="351">
        <v>6371.8</v>
      </c>
      <c r="H2726" s="351">
        <v>0</v>
      </c>
      <c r="I2726" s="894" t="s">
        <v>12678</v>
      </c>
      <c r="J2726" s="894" t="s">
        <v>839</v>
      </c>
      <c r="K2726" s="894" t="s">
        <v>1025</v>
      </c>
      <c r="L2726" s="894" t="s">
        <v>958</v>
      </c>
      <c r="M2726" s="894" t="s">
        <v>6146</v>
      </c>
      <c r="N2726" s="894" t="s">
        <v>11066</v>
      </c>
      <c r="O2726" s="894" t="s">
        <v>11573</v>
      </c>
      <c r="P2726" s="894" t="s">
        <v>12706</v>
      </c>
      <c r="Q2726" s="894" t="s">
        <v>12707</v>
      </c>
      <c r="R2726" s="894" t="s">
        <v>773</v>
      </c>
      <c r="S2726" s="894" t="s">
        <v>779</v>
      </c>
      <c r="T2726" s="894" t="s">
        <v>780</v>
      </c>
      <c r="U2726" s="894" t="s">
        <v>781</v>
      </c>
      <c r="V2726" s="894" t="s">
        <v>951</v>
      </c>
      <c r="W2726" s="894" t="s">
        <v>12678</v>
      </c>
      <c r="X2726" s="894" t="s">
        <v>12708</v>
      </c>
      <c r="AA2726" s="894" t="s">
        <v>1029</v>
      </c>
    </row>
    <row r="2727" spans="1:27">
      <c r="A2727" s="894" t="s">
        <v>12709</v>
      </c>
      <c r="B2727" s="894" t="s">
        <v>12710</v>
      </c>
      <c r="C2727" s="894" t="s">
        <v>12507</v>
      </c>
      <c r="D2727" s="894" t="s">
        <v>12711</v>
      </c>
      <c r="E2727" s="351">
        <v>10035.4</v>
      </c>
      <c r="F2727" s="351">
        <v>5318.55</v>
      </c>
      <c r="G2727" s="351">
        <v>529.65</v>
      </c>
      <c r="H2727" s="351">
        <v>4187.2</v>
      </c>
      <c r="I2727" s="894" t="s">
        <v>12678</v>
      </c>
      <c r="J2727" s="894" t="s">
        <v>839</v>
      </c>
      <c r="K2727" s="894" t="s">
        <v>11486</v>
      </c>
      <c r="L2727" s="894" t="s">
        <v>874</v>
      </c>
      <c r="M2727" s="894" t="s">
        <v>11487</v>
      </c>
      <c r="N2727" s="894" t="s">
        <v>12712</v>
      </c>
      <c r="O2727" s="894" t="s">
        <v>12510</v>
      </c>
      <c r="P2727" s="894" t="s">
        <v>12511</v>
      </c>
      <c r="Q2727" s="894" t="s">
        <v>12512</v>
      </c>
      <c r="R2727" s="894" t="s">
        <v>773</v>
      </c>
      <c r="S2727" s="894" t="s">
        <v>779</v>
      </c>
      <c r="T2727" s="894" t="s">
        <v>780</v>
      </c>
      <c r="U2727" s="894" t="s">
        <v>781</v>
      </c>
      <c r="V2727" s="894" t="s">
        <v>951</v>
      </c>
      <c r="W2727" s="894" t="s">
        <v>12678</v>
      </c>
      <c r="X2727" s="894" t="s">
        <v>12713</v>
      </c>
      <c r="AA2727" s="894" t="s">
        <v>11491</v>
      </c>
    </row>
    <row r="2728" spans="1:27">
      <c r="A2728" s="894" t="s">
        <v>12714</v>
      </c>
      <c r="B2728" s="894" t="s">
        <v>12715</v>
      </c>
      <c r="C2728" s="894" t="s">
        <v>12507</v>
      </c>
      <c r="D2728" s="894" t="s">
        <v>12711</v>
      </c>
      <c r="E2728" s="351">
        <v>10035.39</v>
      </c>
      <c r="F2728" s="351">
        <v>5920.65</v>
      </c>
      <c r="G2728" s="351">
        <v>347.55</v>
      </c>
      <c r="H2728" s="351">
        <v>3767.19</v>
      </c>
      <c r="I2728" s="894" t="s">
        <v>12678</v>
      </c>
      <c r="J2728" s="894" t="s">
        <v>839</v>
      </c>
      <c r="K2728" s="894" t="s">
        <v>11486</v>
      </c>
      <c r="L2728" s="894" t="s">
        <v>874</v>
      </c>
      <c r="M2728" s="894" t="s">
        <v>11487</v>
      </c>
      <c r="N2728" s="894" t="s">
        <v>12712</v>
      </c>
      <c r="O2728" s="894" t="s">
        <v>777</v>
      </c>
      <c r="P2728" s="894" t="s">
        <v>12716</v>
      </c>
      <c r="Q2728" s="894" t="s">
        <v>12512</v>
      </c>
      <c r="R2728" s="894" t="s">
        <v>773</v>
      </c>
      <c r="S2728" s="894" t="s">
        <v>779</v>
      </c>
      <c r="T2728" s="894" t="s">
        <v>780</v>
      </c>
      <c r="U2728" s="894" t="s">
        <v>781</v>
      </c>
      <c r="V2728" s="894" t="s">
        <v>951</v>
      </c>
      <c r="W2728" s="894" t="s">
        <v>12678</v>
      </c>
      <c r="X2728" s="894" t="s">
        <v>12713</v>
      </c>
      <c r="AA2728" s="894" t="s">
        <v>11491</v>
      </c>
    </row>
    <row r="2729" spans="1:27">
      <c r="A2729" s="894" t="s">
        <v>12717</v>
      </c>
      <c r="B2729" s="894" t="s">
        <v>12718</v>
      </c>
      <c r="C2729" s="894" t="s">
        <v>12507</v>
      </c>
      <c r="D2729" s="894" t="s">
        <v>12711</v>
      </c>
      <c r="E2729" s="351">
        <v>10035.4</v>
      </c>
      <c r="F2729" s="351">
        <v>6021</v>
      </c>
      <c r="G2729" s="351">
        <v>4014.4</v>
      </c>
      <c r="H2729" s="351">
        <v>0</v>
      </c>
      <c r="I2729" s="894" t="s">
        <v>12678</v>
      </c>
      <c r="J2729" s="894" t="s">
        <v>839</v>
      </c>
      <c r="K2729" s="894" t="s">
        <v>11486</v>
      </c>
      <c r="L2729" s="894" t="s">
        <v>874</v>
      </c>
      <c r="M2729" s="894" t="s">
        <v>11487</v>
      </c>
      <c r="N2729" s="894" t="s">
        <v>12712</v>
      </c>
      <c r="O2729" s="894" t="s">
        <v>12510</v>
      </c>
      <c r="P2729" s="894" t="s">
        <v>12511</v>
      </c>
      <c r="Q2729" s="894" t="s">
        <v>12512</v>
      </c>
      <c r="R2729" s="894" t="s">
        <v>773</v>
      </c>
      <c r="S2729" s="894" t="s">
        <v>779</v>
      </c>
      <c r="T2729" s="894" t="s">
        <v>780</v>
      </c>
      <c r="U2729" s="894" t="s">
        <v>781</v>
      </c>
      <c r="V2729" s="894" t="s">
        <v>951</v>
      </c>
      <c r="W2729" s="894" t="s">
        <v>12678</v>
      </c>
      <c r="X2729" s="894" t="s">
        <v>12713</v>
      </c>
      <c r="AA2729" s="894" t="s">
        <v>11491</v>
      </c>
    </row>
    <row r="2730" spans="1:27">
      <c r="A2730" s="894" t="s">
        <v>12719</v>
      </c>
      <c r="B2730" s="894" t="s">
        <v>12720</v>
      </c>
      <c r="C2730" s="894" t="s">
        <v>12721</v>
      </c>
      <c r="D2730" s="894" t="s">
        <v>12722</v>
      </c>
      <c r="E2730" s="351">
        <v>7859.81</v>
      </c>
      <c r="F2730" s="351">
        <v>4716</v>
      </c>
      <c r="G2730" s="351">
        <v>3143.81</v>
      </c>
      <c r="H2730" s="351">
        <v>0</v>
      </c>
      <c r="I2730" s="894" t="s">
        <v>12678</v>
      </c>
      <c r="J2730" s="894" t="s">
        <v>839</v>
      </c>
      <c r="K2730" s="894" t="s">
        <v>1025</v>
      </c>
      <c r="L2730" s="894" t="s">
        <v>958</v>
      </c>
      <c r="M2730" s="894" t="s">
        <v>6146</v>
      </c>
      <c r="N2730" s="894" t="s">
        <v>12723</v>
      </c>
      <c r="O2730" s="894" t="s">
        <v>12724</v>
      </c>
      <c r="P2730" s="894" t="s">
        <v>12725</v>
      </c>
      <c r="Q2730" s="894" t="s">
        <v>12726</v>
      </c>
      <c r="R2730" s="894" t="s">
        <v>773</v>
      </c>
      <c r="S2730" s="894" t="s">
        <v>779</v>
      </c>
      <c r="T2730" s="894" t="s">
        <v>780</v>
      </c>
      <c r="U2730" s="894" t="s">
        <v>781</v>
      </c>
      <c r="V2730" s="894" t="s">
        <v>951</v>
      </c>
      <c r="W2730" s="894" t="s">
        <v>12678</v>
      </c>
      <c r="X2730" s="894" t="s">
        <v>12727</v>
      </c>
      <c r="AA2730" s="894" t="s">
        <v>1029</v>
      </c>
    </row>
    <row r="2731" spans="1:27">
      <c r="A2731" s="894" t="s">
        <v>12728</v>
      </c>
      <c r="B2731" s="894" t="s">
        <v>12729</v>
      </c>
      <c r="C2731" s="894" t="s">
        <v>12721</v>
      </c>
      <c r="D2731" s="894" t="s">
        <v>12722</v>
      </c>
      <c r="E2731" s="351">
        <v>7859.8</v>
      </c>
      <c r="F2731" s="351">
        <v>4716</v>
      </c>
      <c r="G2731" s="351">
        <v>3143.8</v>
      </c>
      <c r="H2731" s="351">
        <v>0</v>
      </c>
      <c r="I2731" s="894" t="s">
        <v>12678</v>
      </c>
      <c r="J2731" s="894" t="s">
        <v>839</v>
      </c>
      <c r="K2731" s="894" t="s">
        <v>1025</v>
      </c>
      <c r="L2731" s="894" t="s">
        <v>958</v>
      </c>
      <c r="M2731" s="894" t="s">
        <v>6146</v>
      </c>
      <c r="N2731" s="894" t="s">
        <v>12723</v>
      </c>
      <c r="O2731" s="894" t="s">
        <v>12724</v>
      </c>
      <c r="P2731" s="894" t="s">
        <v>12725</v>
      </c>
      <c r="Q2731" s="894" t="s">
        <v>12726</v>
      </c>
      <c r="R2731" s="894" t="s">
        <v>773</v>
      </c>
      <c r="S2731" s="894" t="s">
        <v>779</v>
      </c>
      <c r="T2731" s="894" t="s">
        <v>780</v>
      </c>
      <c r="U2731" s="894" t="s">
        <v>781</v>
      </c>
      <c r="V2731" s="894" t="s">
        <v>951</v>
      </c>
      <c r="W2731" s="894" t="s">
        <v>12678</v>
      </c>
      <c r="X2731" s="894" t="s">
        <v>12727</v>
      </c>
      <c r="AA2731" s="894" t="s">
        <v>1029</v>
      </c>
    </row>
    <row r="2732" spans="1:27">
      <c r="A2732" s="894" t="s">
        <v>12730</v>
      </c>
      <c r="B2732" s="894" t="s">
        <v>12731</v>
      </c>
      <c r="C2732" s="894" t="s">
        <v>12721</v>
      </c>
      <c r="D2732" s="894" t="s">
        <v>12722</v>
      </c>
      <c r="E2732" s="351">
        <v>7859.81</v>
      </c>
      <c r="F2732" s="351">
        <v>4716</v>
      </c>
      <c r="G2732" s="351">
        <v>3143.81</v>
      </c>
      <c r="H2732" s="351">
        <v>0</v>
      </c>
      <c r="I2732" s="894" t="s">
        <v>12678</v>
      </c>
      <c r="J2732" s="894" t="s">
        <v>839</v>
      </c>
      <c r="K2732" s="894" t="s">
        <v>1025</v>
      </c>
      <c r="L2732" s="894" t="s">
        <v>958</v>
      </c>
      <c r="M2732" s="894" t="s">
        <v>6146</v>
      </c>
      <c r="N2732" s="894" t="s">
        <v>12723</v>
      </c>
      <c r="O2732" s="894" t="s">
        <v>12724</v>
      </c>
      <c r="P2732" s="894" t="s">
        <v>12725</v>
      </c>
      <c r="Q2732" s="894" t="s">
        <v>12726</v>
      </c>
      <c r="R2732" s="894" t="s">
        <v>773</v>
      </c>
      <c r="S2732" s="894" t="s">
        <v>779</v>
      </c>
      <c r="T2732" s="894" t="s">
        <v>780</v>
      </c>
      <c r="U2732" s="894" t="s">
        <v>781</v>
      </c>
      <c r="V2732" s="894" t="s">
        <v>951</v>
      </c>
      <c r="W2732" s="894" t="s">
        <v>12678</v>
      </c>
      <c r="X2732" s="894" t="s">
        <v>12727</v>
      </c>
      <c r="AA2732" s="894" t="s">
        <v>1029</v>
      </c>
    </row>
    <row r="2733" spans="1:27">
      <c r="A2733" s="894" t="s">
        <v>12732</v>
      </c>
      <c r="B2733" s="894" t="s">
        <v>12733</v>
      </c>
      <c r="C2733" s="894" t="s">
        <v>10680</v>
      </c>
      <c r="D2733" s="894" t="s">
        <v>12734</v>
      </c>
      <c r="E2733" s="351">
        <v>4292.04</v>
      </c>
      <c r="F2733" s="351">
        <v>2575.2</v>
      </c>
      <c r="G2733" s="351">
        <v>1716.84</v>
      </c>
      <c r="H2733" s="351">
        <v>0</v>
      </c>
      <c r="I2733" s="894" t="s">
        <v>12678</v>
      </c>
      <c r="J2733" s="894" t="s">
        <v>839</v>
      </c>
      <c r="K2733" s="894" t="s">
        <v>11486</v>
      </c>
      <c r="L2733" s="894" t="s">
        <v>874</v>
      </c>
      <c r="M2733" s="894" t="s">
        <v>11487</v>
      </c>
      <c r="N2733" s="894" t="s">
        <v>12269</v>
      </c>
      <c r="O2733" s="894" t="s">
        <v>12735</v>
      </c>
      <c r="P2733" s="894" t="s">
        <v>12736</v>
      </c>
      <c r="Q2733" s="894" t="s">
        <v>12737</v>
      </c>
      <c r="R2733" s="894" t="s">
        <v>773</v>
      </c>
      <c r="S2733" s="894" t="s">
        <v>779</v>
      </c>
      <c r="T2733" s="894" t="s">
        <v>780</v>
      </c>
      <c r="U2733" s="894" t="s">
        <v>781</v>
      </c>
      <c r="V2733" s="894" t="s">
        <v>951</v>
      </c>
      <c r="W2733" s="894" t="s">
        <v>12678</v>
      </c>
      <c r="X2733" s="894" t="s">
        <v>12738</v>
      </c>
      <c r="AA2733" s="894" t="s">
        <v>11491</v>
      </c>
    </row>
    <row r="2734" spans="1:27">
      <c r="A2734" s="894" t="s">
        <v>12739</v>
      </c>
      <c r="B2734" s="894" t="s">
        <v>12740</v>
      </c>
      <c r="C2734" s="894" t="s">
        <v>12741</v>
      </c>
      <c r="D2734" s="894" t="s">
        <v>6731</v>
      </c>
      <c r="E2734" s="351">
        <v>20353.98</v>
      </c>
      <c r="F2734" s="351">
        <v>12212.4</v>
      </c>
      <c r="G2734" s="351">
        <v>8141.58</v>
      </c>
      <c r="H2734" s="351">
        <v>0</v>
      </c>
      <c r="I2734" s="894" t="s">
        <v>12678</v>
      </c>
      <c r="J2734" s="894" t="s">
        <v>839</v>
      </c>
      <c r="K2734" s="894" t="s">
        <v>1025</v>
      </c>
      <c r="L2734" s="894" t="s">
        <v>958</v>
      </c>
      <c r="M2734" s="894" t="s">
        <v>12742</v>
      </c>
      <c r="N2734" s="894" t="s">
        <v>12743</v>
      </c>
      <c r="O2734" s="894" t="s">
        <v>12744</v>
      </c>
      <c r="P2734" s="894" t="s">
        <v>12745</v>
      </c>
      <c r="Q2734" s="894" t="s">
        <v>12746</v>
      </c>
      <c r="R2734" s="894" t="s">
        <v>773</v>
      </c>
      <c r="S2734" s="894" t="s">
        <v>779</v>
      </c>
      <c r="T2734" s="894" t="s">
        <v>780</v>
      </c>
      <c r="U2734" s="894" t="s">
        <v>781</v>
      </c>
      <c r="V2734" s="894" t="s">
        <v>951</v>
      </c>
      <c r="W2734" s="894" t="s">
        <v>12678</v>
      </c>
      <c r="X2734" s="894" t="s">
        <v>12747</v>
      </c>
      <c r="AA2734" s="894" t="s">
        <v>1029</v>
      </c>
    </row>
    <row r="2735" spans="1:27">
      <c r="A2735" s="894" t="s">
        <v>12748</v>
      </c>
      <c r="B2735" s="894" t="s">
        <v>12749</v>
      </c>
      <c r="C2735" s="894" t="s">
        <v>12741</v>
      </c>
      <c r="D2735" s="894" t="s">
        <v>6731</v>
      </c>
      <c r="E2735" s="351">
        <v>20353.98</v>
      </c>
      <c r="F2735" s="351">
        <v>12212.4</v>
      </c>
      <c r="G2735" s="351">
        <v>8141.58</v>
      </c>
      <c r="H2735" s="351">
        <v>0</v>
      </c>
      <c r="I2735" s="894" t="s">
        <v>12678</v>
      </c>
      <c r="J2735" s="894" t="s">
        <v>839</v>
      </c>
      <c r="K2735" s="894" t="s">
        <v>1025</v>
      </c>
      <c r="L2735" s="894" t="s">
        <v>958</v>
      </c>
      <c r="M2735" s="894" t="s">
        <v>12750</v>
      </c>
      <c r="N2735" s="894" t="s">
        <v>12743</v>
      </c>
      <c r="O2735" s="894" t="s">
        <v>12744</v>
      </c>
      <c r="P2735" s="894" t="s">
        <v>12745</v>
      </c>
      <c r="Q2735" s="894" t="s">
        <v>12746</v>
      </c>
      <c r="R2735" s="894" t="s">
        <v>773</v>
      </c>
      <c r="S2735" s="894" t="s">
        <v>779</v>
      </c>
      <c r="T2735" s="894" t="s">
        <v>780</v>
      </c>
      <c r="U2735" s="894" t="s">
        <v>781</v>
      </c>
      <c r="V2735" s="894" t="s">
        <v>951</v>
      </c>
      <c r="W2735" s="894" t="s">
        <v>12678</v>
      </c>
      <c r="X2735" s="894" t="s">
        <v>12747</v>
      </c>
      <c r="AA2735" s="894" t="s">
        <v>1029</v>
      </c>
    </row>
    <row r="2736" spans="1:27">
      <c r="A2736" s="894" t="s">
        <v>12751</v>
      </c>
      <c r="B2736" s="894" t="s">
        <v>12752</v>
      </c>
      <c r="C2736" s="894" t="s">
        <v>12753</v>
      </c>
      <c r="D2736" s="894" t="s">
        <v>12754</v>
      </c>
      <c r="E2736" s="351">
        <v>4070.8</v>
      </c>
      <c r="F2736" s="351">
        <v>2442.6</v>
      </c>
      <c r="G2736" s="351">
        <v>1628.2</v>
      </c>
      <c r="H2736" s="351">
        <v>0</v>
      </c>
      <c r="I2736" s="894" t="s">
        <v>12678</v>
      </c>
      <c r="J2736" s="894" t="s">
        <v>839</v>
      </c>
      <c r="K2736" s="894" t="s">
        <v>1091</v>
      </c>
      <c r="L2736" s="894" t="s">
        <v>874</v>
      </c>
      <c r="M2736" s="894" t="s">
        <v>8410</v>
      </c>
      <c r="N2736" s="894" t="s">
        <v>12755</v>
      </c>
      <c r="O2736" s="894" t="s">
        <v>11264</v>
      </c>
      <c r="P2736" s="894" t="s">
        <v>12756</v>
      </c>
      <c r="Q2736" s="894" t="s">
        <v>12757</v>
      </c>
      <c r="R2736" s="894" t="s">
        <v>773</v>
      </c>
      <c r="S2736" s="894" t="s">
        <v>779</v>
      </c>
      <c r="T2736" s="894" t="s">
        <v>780</v>
      </c>
      <c r="U2736" s="894" t="s">
        <v>781</v>
      </c>
      <c r="V2736" s="894" t="s">
        <v>951</v>
      </c>
      <c r="W2736" s="894" t="s">
        <v>12678</v>
      </c>
      <c r="X2736" s="894" t="s">
        <v>12758</v>
      </c>
      <c r="AA2736" s="894" t="s">
        <v>1093</v>
      </c>
    </row>
    <row r="2737" spans="1:27">
      <c r="A2737" s="894" t="s">
        <v>12759</v>
      </c>
      <c r="B2737" s="894" t="s">
        <v>12760</v>
      </c>
      <c r="C2737" s="894" t="s">
        <v>6683</v>
      </c>
      <c r="D2737" s="894" t="s">
        <v>12761</v>
      </c>
      <c r="E2737" s="351">
        <v>7610.62</v>
      </c>
      <c r="F2737" s="351">
        <v>4566.6</v>
      </c>
      <c r="G2737" s="351">
        <v>3044.02</v>
      </c>
      <c r="H2737" s="351">
        <v>0</v>
      </c>
      <c r="I2737" s="894" t="s">
        <v>12678</v>
      </c>
      <c r="J2737" s="894" t="s">
        <v>839</v>
      </c>
      <c r="K2737" s="894" t="s">
        <v>11592</v>
      </c>
      <c r="L2737" s="894" t="s">
        <v>874</v>
      </c>
      <c r="M2737" s="894" t="s">
        <v>11593</v>
      </c>
      <c r="N2737" s="894" t="s">
        <v>6687</v>
      </c>
      <c r="O2737" s="894" t="s">
        <v>11794</v>
      </c>
      <c r="P2737" s="894" t="s">
        <v>11795</v>
      </c>
      <c r="Q2737" s="894" t="s">
        <v>11796</v>
      </c>
      <c r="R2737" s="894" t="s">
        <v>773</v>
      </c>
      <c r="S2737" s="894" t="s">
        <v>779</v>
      </c>
      <c r="T2737" s="894" t="s">
        <v>780</v>
      </c>
      <c r="U2737" s="894" t="s">
        <v>781</v>
      </c>
      <c r="V2737" s="894" t="s">
        <v>951</v>
      </c>
      <c r="W2737" s="894" t="s">
        <v>12678</v>
      </c>
      <c r="X2737" s="894" t="s">
        <v>12762</v>
      </c>
      <c r="AA2737" s="894" t="s">
        <v>11595</v>
      </c>
    </row>
    <row r="2738" spans="1:27">
      <c r="A2738" s="894" t="s">
        <v>12763</v>
      </c>
      <c r="B2738" s="894" t="s">
        <v>12764</v>
      </c>
      <c r="C2738" s="894" t="s">
        <v>5924</v>
      </c>
      <c r="D2738" s="894" t="s">
        <v>4887</v>
      </c>
      <c r="E2738" s="351">
        <v>6231.86</v>
      </c>
      <c r="F2738" s="351">
        <v>3739.2</v>
      </c>
      <c r="G2738" s="351">
        <v>2492.66</v>
      </c>
      <c r="H2738" s="351">
        <v>0</v>
      </c>
      <c r="I2738" s="894" t="s">
        <v>12678</v>
      </c>
      <c r="J2738" s="894" t="s">
        <v>839</v>
      </c>
      <c r="K2738" s="894" t="s">
        <v>11592</v>
      </c>
      <c r="L2738" s="894" t="s">
        <v>874</v>
      </c>
      <c r="M2738" s="894" t="s">
        <v>11593</v>
      </c>
      <c r="N2738" s="894" t="s">
        <v>12765</v>
      </c>
      <c r="O2738" s="894" t="s">
        <v>12766</v>
      </c>
      <c r="P2738" s="894" t="s">
        <v>12767</v>
      </c>
      <c r="Q2738" s="894" t="s">
        <v>12768</v>
      </c>
      <c r="R2738" s="894" t="s">
        <v>773</v>
      </c>
      <c r="S2738" s="894" t="s">
        <v>779</v>
      </c>
      <c r="T2738" s="894" t="s">
        <v>780</v>
      </c>
      <c r="U2738" s="894" t="s">
        <v>781</v>
      </c>
      <c r="V2738" s="894" t="s">
        <v>951</v>
      </c>
      <c r="W2738" s="894" t="s">
        <v>12678</v>
      </c>
      <c r="X2738" s="894" t="s">
        <v>12769</v>
      </c>
      <c r="AA2738" s="894" t="s">
        <v>11595</v>
      </c>
    </row>
    <row r="2739" spans="1:27">
      <c r="A2739" s="894" t="s">
        <v>12770</v>
      </c>
      <c r="B2739" s="894" t="s">
        <v>12771</v>
      </c>
      <c r="C2739" s="894" t="s">
        <v>12772</v>
      </c>
      <c r="D2739" s="894" t="s">
        <v>12773</v>
      </c>
      <c r="E2739" s="351">
        <v>5575.22</v>
      </c>
      <c r="F2739" s="351">
        <v>3345</v>
      </c>
      <c r="G2739" s="351">
        <v>2230.22</v>
      </c>
      <c r="H2739" s="351">
        <v>0</v>
      </c>
      <c r="I2739" s="894" t="s">
        <v>12678</v>
      </c>
      <c r="J2739" s="894" t="s">
        <v>839</v>
      </c>
      <c r="K2739" s="894" t="s">
        <v>1008</v>
      </c>
      <c r="L2739" s="894" t="s">
        <v>874</v>
      </c>
      <c r="M2739" s="894" t="s">
        <v>8764</v>
      </c>
      <c r="N2739" s="894" t="s">
        <v>11512</v>
      </c>
      <c r="O2739" s="894" t="s">
        <v>12774</v>
      </c>
      <c r="P2739" s="894" t="s">
        <v>12775</v>
      </c>
      <c r="Q2739" s="894" t="s">
        <v>12776</v>
      </c>
      <c r="R2739" s="894" t="s">
        <v>773</v>
      </c>
      <c r="S2739" s="894" t="s">
        <v>779</v>
      </c>
      <c r="T2739" s="894" t="s">
        <v>780</v>
      </c>
      <c r="U2739" s="894" t="s">
        <v>781</v>
      </c>
      <c r="V2739" s="894" t="s">
        <v>951</v>
      </c>
      <c r="W2739" s="894" t="s">
        <v>12678</v>
      </c>
      <c r="X2739" s="894" t="s">
        <v>12777</v>
      </c>
      <c r="AA2739" s="894" t="s">
        <v>1012</v>
      </c>
    </row>
    <row r="2740" spans="1:27">
      <c r="A2740" s="894" t="s">
        <v>12778</v>
      </c>
      <c r="B2740" s="894" t="s">
        <v>12779</v>
      </c>
      <c r="C2740" s="894" t="s">
        <v>12772</v>
      </c>
      <c r="D2740" s="894" t="s">
        <v>12773</v>
      </c>
      <c r="E2740" s="351">
        <v>5575.22</v>
      </c>
      <c r="F2740" s="351">
        <v>3345</v>
      </c>
      <c r="G2740" s="351">
        <v>2230.22</v>
      </c>
      <c r="H2740" s="351">
        <v>0</v>
      </c>
      <c r="I2740" s="894" t="s">
        <v>12678</v>
      </c>
      <c r="J2740" s="894" t="s">
        <v>839</v>
      </c>
      <c r="K2740" s="894" t="s">
        <v>1008</v>
      </c>
      <c r="L2740" s="894" t="s">
        <v>874</v>
      </c>
      <c r="M2740" s="894" t="s">
        <v>8764</v>
      </c>
      <c r="N2740" s="894" t="s">
        <v>11512</v>
      </c>
      <c r="O2740" s="894" t="s">
        <v>12774</v>
      </c>
      <c r="P2740" s="894" t="s">
        <v>12775</v>
      </c>
      <c r="Q2740" s="894" t="s">
        <v>12776</v>
      </c>
      <c r="R2740" s="894" t="s">
        <v>773</v>
      </c>
      <c r="S2740" s="894" t="s">
        <v>779</v>
      </c>
      <c r="T2740" s="894" t="s">
        <v>780</v>
      </c>
      <c r="U2740" s="894" t="s">
        <v>781</v>
      </c>
      <c r="V2740" s="894" t="s">
        <v>951</v>
      </c>
      <c r="W2740" s="894" t="s">
        <v>12678</v>
      </c>
      <c r="X2740" s="894" t="s">
        <v>12777</v>
      </c>
      <c r="AA2740" s="894" t="s">
        <v>1012</v>
      </c>
    </row>
    <row r="2741" spans="1:27">
      <c r="A2741" s="894" t="s">
        <v>12780</v>
      </c>
      <c r="B2741" s="894" t="s">
        <v>12781</v>
      </c>
      <c r="C2741" s="894" t="s">
        <v>12772</v>
      </c>
      <c r="D2741" s="894" t="s">
        <v>12782</v>
      </c>
      <c r="E2741" s="351">
        <v>2300.88</v>
      </c>
      <c r="F2741" s="351">
        <v>1380.6</v>
      </c>
      <c r="G2741" s="351">
        <v>920.28</v>
      </c>
      <c r="H2741" s="351">
        <v>0</v>
      </c>
      <c r="I2741" s="894" t="s">
        <v>12678</v>
      </c>
      <c r="J2741" s="894" t="s">
        <v>839</v>
      </c>
      <c r="K2741" s="894" t="s">
        <v>1008</v>
      </c>
      <c r="L2741" s="894" t="s">
        <v>874</v>
      </c>
      <c r="M2741" s="894" t="s">
        <v>8764</v>
      </c>
      <c r="N2741" s="894" t="s">
        <v>11512</v>
      </c>
      <c r="O2741" s="894" t="s">
        <v>12783</v>
      </c>
      <c r="P2741" s="894" t="s">
        <v>12784</v>
      </c>
      <c r="Q2741" s="894" t="s">
        <v>12785</v>
      </c>
      <c r="R2741" s="894" t="s">
        <v>773</v>
      </c>
      <c r="S2741" s="894" t="s">
        <v>779</v>
      </c>
      <c r="T2741" s="894" t="s">
        <v>780</v>
      </c>
      <c r="U2741" s="894" t="s">
        <v>781</v>
      </c>
      <c r="V2741" s="894" t="s">
        <v>951</v>
      </c>
      <c r="W2741" s="894" t="s">
        <v>12678</v>
      </c>
      <c r="X2741" s="894" t="s">
        <v>12777</v>
      </c>
      <c r="AA2741" s="894" t="s">
        <v>1012</v>
      </c>
    </row>
    <row r="2742" spans="1:27">
      <c r="A2742" s="894" t="s">
        <v>12786</v>
      </c>
      <c r="B2742" s="894" t="s">
        <v>12787</v>
      </c>
      <c r="C2742" s="894" t="s">
        <v>12772</v>
      </c>
      <c r="D2742" s="894" t="s">
        <v>12782</v>
      </c>
      <c r="E2742" s="351">
        <v>2300.89</v>
      </c>
      <c r="F2742" s="351">
        <v>1380.6</v>
      </c>
      <c r="G2742" s="351">
        <v>920.29</v>
      </c>
      <c r="H2742" s="351">
        <v>0</v>
      </c>
      <c r="I2742" s="894" t="s">
        <v>12678</v>
      </c>
      <c r="J2742" s="894" t="s">
        <v>839</v>
      </c>
      <c r="K2742" s="894" t="s">
        <v>1008</v>
      </c>
      <c r="L2742" s="894" t="s">
        <v>874</v>
      </c>
      <c r="M2742" s="894" t="s">
        <v>8764</v>
      </c>
      <c r="N2742" s="894" t="s">
        <v>11512</v>
      </c>
      <c r="O2742" s="894" t="s">
        <v>12783</v>
      </c>
      <c r="P2742" s="894" t="s">
        <v>12784</v>
      </c>
      <c r="Q2742" s="894" t="s">
        <v>12785</v>
      </c>
      <c r="R2742" s="894" t="s">
        <v>773</v>
      </c>
      <c r="S2742" s="894" t="s">
        <v>779</v>
      </c>
      <c r="T2742" s="894" t="s">
        <v>780</v>
      </c>
      <c r="U2742" s="894" t="s">
        <v>781</v>
      </c>
      <c r="V2742" s="894" t="s">
        <v>951</v>
      </c>
      <c r="W2742" s="894" t="s">
        <v>12678</v>
      </c>
      <c r="X2742" s="894" t="s">
        <v>12777</v>
      </c>
      <c r="AA2742" s="894" t="s">
        <v>1012</v>
      </c>
    </row>
    <row r="2743" spans="1:27">
      <c r="A2743" s="894" t="s">
        <v>12788</v>
      </c>
      <c r="B2743" s="894" t="s">
        <v>12789</v>
      </c>
      <c r="C2743" s="894" t="s">
        <v>12772</v>
      </c>
      <c r="D2743" s="894" t="s">
        <v>12790</v>
      </c>
      <c r="E2743" s="351">
        <v>1946.9</v>
      </c>
      <c r="F2743" s="351">
        <v>1168.2</v>
      </c>
      <c r="G2743" s="351">
        <v>778.7</v>
      </c>
      <c r="H2743" s="351">
        <v>0</v>
      </c>
      <c r="I2743" s="894" t="s">
        <v>12678</v>
      </c>
      <c r="J2743" s="894" t="s">
        <v>839</v>
      </c>
      <c r="K2743" s="894" t="s">
        <v>1008</v>
      </c>
      <c r="L2743" s="894" t="s">
        <v>874</v>
      </c>
      <c r="M2743" s="894" t="s">
        <v>8764</v>
      </c>
      <c r="N2743" s="894" t="s">
        <v>11512</v>
      </c>
      <c r="O2743" s="894" t="s">
        <v>12222</v>
      </c>
      <c r="P2743" s="894" t="s">
        <v>12223</v>
      </c>
      <c r="Q2743" s="894" t="s">
        <v>10776</v>
      </c>
      <c r="R2743" s="894" t="s">
        <v>773</v>
      </c>
      <c r="S2743" s="894" t="s">
        <v>779</v>
      </c>
      <c r="T2743" s="894" t="s">
        <v>780</v>
      </c>
      <c r="U2743" s="894" t="s">
        <v>781</v>
      </c>
      <c r="V2743" s="894" t="s">
        <v>951</v>
      </c>
      <c r="W2743" s="894" t="s">
        <v>12678</v>
      </c>
      <c r="X2743" s="894" t="s">
        <v>12777</v>
      </c>
      <c r="AA2743" s="894" t="s">
        <v>1012</v>
      </c>
    </row>
    <row r="2744" spans="1:27">
      <c r="A2744" s="894" t="s">
        <v>12791</v>
      </c>
      <c r="B2744" s="894" t="s">
        <v>12792</v>
      </c>
      <c r="C2744" s="894" t="s">
        <v>12772</v>
      </c>
      <c r="D2744" s="894" t="s">
        <v>12790</v>
      </c>
      <c r="E2744" s="351">
        <v>1946.91</v>
      </c>
      <c r="F2744" s="351">
        <v>1168.2</v>
      </c>
      <c r="G2744" s="351">
        <v>778.71</v>
      </c>
      <c r="H2744" s="351">
        <v>0</v>
      </c>
      <c r="I2744" s="894" t="s">
        <v>12678</v>
      </c>
      <c r="J2744" s="894" t="s">
        <v>839</v>
      </c>
      <c r="K2744" s="894" t="s">
        <v>1008</v>
      </c>
      <c r="L2744" s="894" t="s">
        <v>874</v>
      </c>
      <c r="M2744" s="894" t="s">
        <v>8764</v>
      </c>
      <c r="N2744" s="894" t="s">
        <v>11512</v>
      </c>
      <c r="O2744" s="894" t="s">
        <v>12222</v>
      </c>
      <c r="P2744" s="894" t="s">
        <v>12223</v>
      </c>
      <c r="Q2744" s="894" t="s">
        <v>10776</v>
      </c>
      <c r="R2744" s="894" t="s">
        <v>773</v>
      </c>
      <c r="S2744" s="894" t="s">
        <v>779</v>
      </c>
      <c r="T2744" s="894" t="s">
        <v>780</v>
      </c>
      <c r="U2744" s="894" t="s">
        <v>781</v>
      </c>
      <c r="V2744" s="894" t="s">
        <v>951</v>
      </c>
      <c r="W2744" s="894" t="s">
        <v>12678</v>
      </c>
      <c r="X2744" s="894" t="s">
        <v>12777</v>
      </c>
      <c r="AA2744" s="894" t="s">
        <v>1012</v>
      </c>
    </row>
    <row r="2745" spans="1:27">
      <c r="A2745" s="894" t="s">
        <v>12793</v>
      </c>
      <c r="B2745" s="894" t="s">
        <v>12794</v>
      </c>
      <c r="C2745" s="894" t="s">
        <v>12795</v>
      </c>
      <c r="D2745" s="894" t="s">
        <v>6101</v>
      </c>
      <c r="E2745" s="351">
        <v>194778.76</v>
      </c>
      <c r="F2745" s="351">
        <v>116867.4</v>
      </c>
      <c r="G2745" s="351">
        <v>77911.36</v>
      </c>
      <c r="H2745" s="351">
        <v>0</v>
      </c>
      <c r="I2745" s="894" t="s">
        <v>12796</v>
      </c>
      <c r="J2745" s="894" t="s">
        <v>839</v>
      </c>
      <c r="K2745" s="894" t="s">
        <v>1025</v>
      </c>
      <c r="L2745" s="894" t="s">
        <v>958</v>
      </c>
      <c r="M2745" s="894" t="s">
        <v>12797</v>
      </c>
      <c r="N2745" s="894" t="s">
        <v>12798</v>
      </c>
      <c r="O2745" s="894" t="s">
        <v>12799</v>
      </c>
      <c r="P2745" s="894" t="s">
        <v>12800</v>
      </c>
      <c r="Q2745" s="894" t="s">
        <v>12801</v>
      </c>
      <c r="R2745" s="894" t="s">
        <v>773</v>
      </c>
      <c r="S2745" s="894" t="s">
        <v>779</v>
      </c>
      <c r="T2745" s="894" t="s">
        <v>780</v>
      </c>
      <c r="U2745" s="894" t="s">
        <v>781</v>
      </c>
      <c r="V2745" s="894" t="s">
        <v>951</v>
      </c>
      <c r="W2745" s="894" t="s">
        <v>12796</v>
      </c>
      <c r="X2745" s="894" t="s">
        <v>12802</v>
      </c>
      <c r="AA2745" s="894" t="s">
        <v>1029</v>
      </c>
    </row>
    <row r="2746" spans="1:27">
      <c r="A2746" s="894" t="s">
        <v>12803</v>
      </c>
      <c r="B2746" s="894" t="s">
        <v>12804</v>
      </c>
      <c r="C2746" s="894" t="s">
        <v>12805</v>
      </c>
      <c r="D2746" s="894" t="s">
        <v>6121</v>
      </c>
      <c r="E2746" s="351">
        <v>22123.89</v>
      </c>
      <c r="F2746" s="351">
        <v>13274.4</v>
      </c>
      <c r="G2746" s="351">
        <v>8849.49</v>
      </c>
      <c r="H2746" s="351">
        <v>0</v>
      </c>
      <c r="I2746" s="894" t="s">
        <v>12796</v>
      </c>
      <c r="J2746" s="894" t="s">
        <v>839</v>
      </c>
      <c r="K2746" s="894" t="s">
        <v>1025</v>
      </c>
      <c r="L2746" s="894" t="s">
        <v>958</v>
      </c>
      <c r="M2746" s="894" t="s">
        <v>12797</v>
      </c>
      <c r="N2746" s="894" t="s">
        <v>12798</v>
      </c>
      <c r="O2746" s="894" t="s">
        <v>12806</v>
      </c>
      <c r="P2746" s="894" t="s">
        <v>12807</v>
      </c>
      <c r="Q2746" s="894" t="s">
        <v>12808</v>
      </c>
      <c r="R2746" s="894" t="s">
        <v>773</v>
      </c>
      <c r="S2746" s="894" t="s">
        <v>779</v>
      </c>
      <c r="T2746" s="894" t="s">
        <v>780</v>
      </c>
      <c r="U2746" s="894" t="s">
        <v>781</v>
      </c>
      <c r="V2746" s="894" t="s">
        <v>951</v>
      </c>
      <c r="W2746" s="894" t="s">
        <v>12796</v>
      </c>
      <c r="X2746" s="894" t="s">
        <v>12802</v>
      </c>
      <c r="AA2746" s="894" t="s">
        <v>1029</v>
      </c>
    </row>
    <row r="2747" spans="1:27">
      <c r="A2747" s="894" t="s">
        <v>12809</v>
      </c>
      <c r="B2747" s="894" t="s">
        <v>12810</v>
      </c>
      <c r="C2747" s="894" t="s">
        <v>12811</v>
      </c>
      <c r="D2747" s="894" t="s">
        <v>12812</v>
      </c>
      <c r="E2747" s="351">
        <v>5752.21</v>
      </c>
      <c r="F2747" s="351">
        <v>3451.2</v>
      </c>
      <c r="G2747" s="351">
        <v>2301.01</v>
      </c>
      <c r="H2747" s="351">
        <v>0</v>
      </c>
      <c r="I2747" s="894" t="s">
        <v>12796</v>
      </c>
      <c r="J2747" s="894" t="s">
        <v>839</v>
      </c>
      <c r="K2747" s="894" t="s">
        <v>1025</v>
      </c>
      <c r="L2747" s="894" t="s">
        <v>958</v>
      </c>
      <c r="M2747" s="894" t="s">
        <v>12797</v>
      </c>
      <c r="N2747" s="894" t="s">
        <v>12798</v>
      </c>
      <c r="O2747" s="894" t="s">
        <v>12639</v>
      </c>
      <c r="P2747" s="894" t="s">
        <v>12640</v>
      </c>
      <c r="Q2747" s="894" t="s">
        <v>12641</v>
      </c>
      <c r="R2747" s="894" t="s">
        <v>773</v>
      </c>
      <c r="S2747" s="894" t="s">
        <v>779</v>
      </c>
      <c r="T2747" s="894" t="s">
        <v>780</v>
      </c>
      <c r="U2747" s="894" t="s">
        <v>781</v>
      </c>
      <c r="V2747" s="894" t="s">
        <v>951</v>
      </c>
      <c r="W2747" s="894" t="s">
        <v>12796</v>
      </c>
      <c r="X2747" s="894" t="s">
        <v>12802</v>
      </c>
      <c r="AA2747" s="894" t="s">
        <v>1029</v>
      </c>
    </row>
    <row r="2748" spans="1:27">
      <c r="A2748" s="894" t="s">
        <v>12813</v>
      </c>
      <c r="B2748" s="894" t="s">
        <v>12814</v>
      </c>
      <c r="C2748" s="894" t="s">
        <v>12815</v>
      </c>
      <c r="D2748" s="894" t="s">
        <v>6137</v>
      </c>
      <c r="E2748" s="351">
        <v>11946.9</v>
      </c>
      <c r="F2748" s="351">
        <v>7168.2</v>
      </c>
      <c r="G2748" s="351">
        <v>4778.7</v>
      </c>
      <c r="H2748" s="351">
        <v>0</v>
      </c>
      <c r="I2748" s="894" t="s">
        <v>12796</v>
      </c>
      <c r="J2748" s="894" t="s">
        <v>839</v>
      </c>
      <c r="K2748" s="894" t="s">
        <v>1025</v>
      </c>
      <c r="L2748" s="894" t="s">
        <v>958</v>
      </c>
      <c r="M2748" s="894" t="s">
        <v>12797</v>
      </c>
      <c r="N2748" s="894" t="s">
        <v>12798</v>
      </c>
      <c r="O2748" s="894" t="s">
        <v>11067</v>
      </c>
      <c r="P2748" s="894" t="s">
        <v>11068</v>
      </c>
      <c r="Q2748" s="894" t="s">
        <v>11069</v>
      </c>
      <c r="R2748" s="894" t="s">
        <v>773</v>
      </c>
      <c r="S2748" s="894" t="s">
        <v>779</v>
      </c>
      <c r="T2748" s="894" t="s">
        <v>780</v>
      </c>
      <c r="U2748" s="894" t="s">
        <v>781</v>
      </c>
      <c r="V2748" s="894" t="s">
        <v>951</v>
      </c>
      <c r="W2748" s="894" t="s">
        <v>12796</v>
      </c>
      <c r="X2748" s="894" t="s">
        <v>12802</v>
      </c>
      <c r="AA2748" s="894" t="s">
        <v>1029</v>
      </c>
    </row>
    <row r="2749" spans="1:27">
      <c r="A2749" s="894" t="s">
        <v>12816</v>
      </c>
      <c r="B2749" s="894" t="s">
        <v>12817</v>
      </c>
      <c r="C2749" s="894" t="s">
        <v>12815</v>
      </c>
      <c r="D2749" s="894" t="s">
        <v>6137</v>
      </c>
      <c r="E2749" s="351">
        <v>11946.9</v>
      </c>
      <c r="F2749" s="351">
        <v>7168.2</v>
      </c>
      <c r="G2749" s="351">
        <v>4778.7</v>
      </c>
      <c r="H2749" s="351">
        <v>0</v>
      </c>
      <c r="I2749" s="894" t="s">
        <v>12796</v>
      </c>
      <c r="J2749" s="894" t="s">
        <v>839</v>
      </c>
      <c r="K2749" s="894" t="s">
        <v>1025</v>
      </c>
      <c r="L2749" s="894" t="s">
        <v>958</v>
      </c>
      <c r="M2749" s="894" t="s">
        <v>12797</v>
      </c>
      <c r="N2749" s="894" t="s">
        <v>12798</v>
      </c>
      <c r="O2749" s="894" t="s">
        <v>11067</v>
      </c>
      <c r="P2749" s="894" t="s">
        <v>11068</v>
      </c>
      <c r="Q2749" s="894" t="s">
        <v>11069</v>
      </c>
      <c r="R2749" s="894" t="s">
        <v>773</v>
      </c>
      <c r="S2749" s="894" t="s">
        <v>779</v>
      </c>
      <c r="T2749" s="894" t="s">
        <v>780</v>
      </c>
      <c r="U2749" s="894" t="s">
        <v>781</v>
      </c>
      <c r="V2749" s="894" t="s">
        <v>951</v>
      </c>
      <c r="W2749" s="894" t="s">
        <v>12796</v>
      </c>
      <c r="X2749" s="894" t="s">
        <v>12802</v>
      </c>
      <c r="AA2749" s="894" t="s">
        <v>1029</v>
      </c>
    </row>
    <row r="2750" spans="1:27">
      <c r="A2750" s="894" t="s">
        <v>12818</v>
      </c>
      <c r="B2750" s="894" t="s">
        <v>12819</v>
      </c>
      <c r="C2750" s="894" t="s">
        <v>12820</v>
      </c>
      <c r="D2750" s="894" t="s">
        <v>6131</v>
      </c>
      <c r="E2750" s="351">
        <v>11061.95</v>
      </c>
      <c r="F2750" s="351">
        <v>6637.2</v>
      </c>
      <c r="G2750" s="351">
        <v>4424.75</v>
      </c>
      <c r="H2750" s="351">
        <v>0</v>
      </c>
      <c r="I2750" s="894" t="s">
        <v>12796</v>
      </c>
      <c r="J2750" s="894" t="s">
        <v>839</v>
      </c>
      <c r="K2750" s="894" t="s">
        <v>1025</v>
      </c>
      <c r="L2750" s="894" t="s">
        <v>958</v>
      </c>
      <c r="M2750" s="894" t="s">
        <v>12797</v>
      </c>
      <c r="N2750" s="894" t="s">
        <v>12798</v>
      </c>
      <c r="O2750" s="894" t="s">
        <v>12821</v>
      </c>
      <c r="P2750" s="894" t="s">
        <v>12822</v>
      </c>
      <c r="Q2750" s="894" t="s">
        <v>12823</v>
      </c>
      <c r="R2750" s="894" t="s">
        <v>773</v>
      </c>
      <c r="S2750" s="894" t="s">
        <v>779</v>
      </c>
      <c r="T2750" s="894" t="s">
        <v>780</v>
      </c>
      <c r="U2750" s="894" t="s">
        <v>781</v>
      </c>
      <c r="V2750" s="894" t="s">
        <v>951</v>
      </c>
      <c r="W2750" s="894" t="s">
        <v>12796</v>
      </c>
      <c r="X2750" s="894" t="s">
        <v>12802</v>
      </c>
      <c r="AA2750" s="894" t="s">
        <v>1029</v>
      </c>
    </row>
    <row r="2751" spans="1:27">
      <c r="A2751" s="894" t="s">
        <v>12824</v>
      </c>
      <c r="B2751" s="894" t="s">
        <v>12825</v>
      </c>
      <c r="C2751" s="894" t="s">
        <v>12820</v>
      </c>
      <c r="D2751" s="894" t="s">
        <v>6131</v>
      </c>
      <c r="E2751" s="351">
        <v>11061.95</v>
      </c>
      <c r="F2751" s="351">
        <v>6637.2</v>
      </c>
      <c r="G2751" s="351">
        <v>4424.75</v>
      </c>
      <c r="H2751" s="351">
        <v>0</v>
      </c>
      <c r="I2751" s="894" t="s">
        <v>12796</v>
      </c>
      <c r="J2751" s="894" t="s">
        <v>839</v>
      </c>
      <c r="K2751" s="894" t="s">
        <v>1025</v>
      </c>
      <c r="L2751" s="894" t="s">
        <v>958</v>
      </c>
      <c r="M2751" s="894" t="s">
        <v>12797</v>
      </c>
      <c r="N2751" s="894" t="s">
        <v>12798</v>
      </c>
      <c r="O2751" s="894" t="s">
        <v>12821</v>
      </c>
      <c r="P2751" s="894" t="s">
        <v>12822</v>
      </c>
      <c r="Q2751" s="894" t="s">
        <v>12823</v>
      </c>
      <c r="R2751" s="894" t="s">
        <v>773</v>
      </c>
      <c r="S2751" s="894" t="s">
        <v>779</v>
      </c>
      <c r="T2751" s="894" t="s">
        <v>780</v>
      </c>
      <c r="U2751" s="894" t="s">
        <v>781</v>
      </c>
      <c r="V2751" s="894" t="s">
        <v>951</v>
      </c>
      <c r="W2751" s="894" t="s">
        <v>12796</v>
      </c>
      <c r="X2751" s="894" t="s">
        <v>12802</v>
      </c>
      <c r="AA2751" s="894" t="s">
        <v>1029</v>
      </c>
    </row>
    <row r="2752" spans="1:27">
      <c r="A2752" s="894" t="s">
        <v>12826</v>
      </c>
      <c r="B2752" s="894" t="s">
        <v>12827</v>
      </c>
      <c r="C2752" s="894" t="s">
        <v>12828</v>
      </c>
      <c r="D2752" s="894" t="s">
        <v>6160</v>
      </c>
      <c r="E2752" s="351">
        <v>11061.95</v>
      </c>
      <c r="F2752" s="351">
        <v>6637.2</v>
      </c>
      <c r="G2752" s="351">
        <v>4424.75</v>
      </c>
      <c r="H2752" s="351">
        <v>0</v>
      </c>
      <c r="I2752" s="894" t="s">
        <v>12796</v>
      </c>
      <c r="J2752" s="894" t="s">
        <v>839</v>
      </c>
      <c r="K2752" s="894" t="s">
        <v>1025</v>
      </c>
      <c r="L2752" s="894" t="s">
        <v>958</v>
      </c>
      <c r="M2752" s="894" t="s">
        <v>12797</v>
      </c>
      <c r="N2752" s="894" t="s">
        <v>12798</v>
      </c>
      <c r="O2752" s="894" t="s">
        <v>12821</v>
      </c>
      <c r="P2752" s="894" t="s">
        <v>12822</v>
      </c>
      <c r="Q2752" s="894" t="s">
        <v>12823</v>
      </c>
      <c r="R2752" s="894" t="s">
        <v>773</v>
      </c>
      <c r="S2752" s="894" t="s">
        <v>779</v>
      </c>
      <c r="T2752" s="894" t="s">
        <v>780</v>
      </c>
      <c r="U2752" s="894" t="s">
        <v>781</v>
      </c>
      <c r="V2752" s="894" t="s">
        <v>951</v>
      </c>
      <c r="W2752" s="894" t="s">
        <v>12796</v>
      </c>
      <c r="X2752" s="894" t="s">
        <v>12802</v>
      </c>
      <c r="AA2752" s="894" t="s">
        <v>1029</v>
      </c>
    </row>
    <row r="2753" spans="1:27">
      <c r="A2753" s="894" t="s">
        <v>12829</v>
      </c>
      <c r="B2753" s="894" t="s">
        <v>12830</v>
      </c>
      <c r="C2753" s="894" t="s">
        <v>12828</v>
      </c>
      <c r="D2753" s="894" t="s">
        <v>6160</v>
      </c>
      <c r="E2753" s="351">
        <v>11061.95</v>
      </c>
      <c r="F2753" s="351">
        <v>6637.2</v>
      </c>
      <c r="G2753" s="351">
        <v>4424.75</v>
      </c>
      <c r="H2753" s="351">
        <v>0</v>
      </c>
      <c r="I2753" s="894" t="s">
        <v>12796</v>
      </c>
      <c r="J2753" s="894" t="s">
        <v>839</v>
      </c>
      <c r="K2753" s="894" t="s">
        <v>1025</v>
      </c>
      <c r="L2753" s="894" t="s">
        <v>958</v>
      </c>
      <c r="M2753" s="894" t="s">
        <v>12797</v>
      </c>
      <c r="N2753" s="894" t="s">
        <v>12798</v>
      </c>
      <c r="O2753" s="894" t="s">
        <v>12821</v>
      </c>
      <c r="P2753" s="894" t="s">
        <v>12822</v>
      </c>
      <c r="Q2753" s="894" t="s">
        <v>12823</v>
      </c>
      <c r="R2753" s="894" t="s">
        <v>773</v>
      </c>
      <c r="S2753" s="894" t="s">
        <v>779</v>
      </c>
      <c r="T2753" s="894" t="s">
        <v>780</v>
      </c>
      <c r="U2753" s="894" t="s">
        <v>781</v>
      </c>
      <c r="V2753" s="894" t="s">
        <v>951</v>
      </c>
      <c r="W2753" s="894" t="s">
        <v>12796</v>
      </c>
      <c r="X2753" s="894" t="s">
        <v>12802</v>
      </c>
      <c r="AA2753" s="894" t="s">
        <v>1029</v>
      </c>
    </row>
    <row r="2754" spans="1:27">
      <c r="A2754" s="894" t="s">
        <v>12831</v>
      </c>
      <c r="B2754" s="894" t="s">
        <v>12832</v>
      </c>
      <c r="C2754" s="894" t="s">
        <v>12833</v>
      </c>
      <c r="D2754" s="894" t="s">
        <v>6160</v>
      </c>
      <c r="E2754" s="351">
        <v>44247.79</v>
      </c>
      <c r="F2754" s="351">
        <v>26548.8</v>
      </c>
      <c r="G2754" s="351">
        <v>17698.99</v>
      </c>
      <c r="H2754" s="351">
        <v>0</v>
      </c>
      <c r="I2754" s="894" t="s">
        <v>12796</v>
      </c>
      <c r="J2754" s="894" t="s">
        <v>839</v>
      </c>
      <c r="K2754" s="894" t="s">
        <v>1025</v>
      </c>
      <c r="L2754" s="894" t="s">
        <v>958</v>
      </c>
      <c r="M2754" s="894" t="s">
        <v>12797</v>
      </c>
      <c r="N2754" s="894" t="s">
        <v>12798</v>
      </c>
      <c r="O2754" s="894" t="s">
        <v>12823</v>
      </c>
      <c r="P2754" s="894" t="s">
        <v>12834</v>
      </c>
      <c r="Q2754" s="894" t="s">
        <v>12835</v>
      </c>
      <c r="R2754" s="894" t="s">
        <v>773</v>
      </c>
      <c r="S2754" s="894" t="s">
        <v>779</v>
      </c>
      <c r="T2754" s="894" t="s">
        <v>780</v>
      </c>
      <c r="U2754" s="894" t="s">
        <v>781</v>
      </c>
      <c r="V2754" s="894" t="s">
        <v>951</v>
      </c>
      <c r="W2754" s="894" t="s">
        <v>12796</v>
      </c>
      <c r="X2754" s="894" t="s">
        <v>12802</v>
      </c>
      <c r="AA2754" s="894" t="s">
        <v>1029</v>
      </c>
    </row>
    <row r="2755" hidden="1" spans="1:27">
      <c r="A2755" s="894" t="s">
        <v>12836</v>
      </c>
      <c r="B2755" s="894" t="s">
        <v>12837</v>
      </c>
      <c r="C2755" s="894" t="s">
        <v>12838</v>
      </c>
      <c r="D2755" s="894" t="s">
        <v>12839</v>
      </c>
      <c r="E2755" s="351">
        <v>11150.44</v>
      </c>
      <c r="F2755" s="351">
        <v>10347.78</v>
      </c>
      <c r="G2755" s="351">
        <v>802.66</v>
      </c>
      <c r="H2755" s="351">
        <v>0</v>
      </c>
      <c r="I2755" s="894" t="s">
        <v>12840</v>
      </c>
      <c r="J2755" s="894" t="s">
        <v>773</v>
      </c>
      <c r="K2755" s="894" t="s">
        <v>774</v>
      </c>
      <c r="L2755" s="894" t="s">
        <v>4519</v>
      </c>
      <c r="M2755" s="894" t="s">
        <v>12841</v>
      </c>
      <c r="N2755" s="894" t="s">
        <v>8735</v>
      </c>
      <c r="O2755" s="894" t="s">
        <v>12842</v>
      </c>
      <c r="P2755" s="894" t="s">
        <v>12843</v>
      </c>
      <c r="Q2755" s="894" t="s">
        <v>11076</v>
      </c>
      <c r="R2755" s="894" t="s">
        <v>1028</v>
      </c>
      <c r="S2755" s="894" t="s">
        <v>779</v>
      </c>
      <c r="T2755" s="894" t="s">
        <v>780</v>
      </c>
      <c r="U2755" s="894" t="s">
        <v>781</v>
      </c>
      <c r="V2755" s="894" t="s">
        <v>951</v>
      </c>
      <c r="W2755" s="894" t="s">
        <v>12840</v>
      </c>
      <c r="X2755" s="894" t="s">
        <v>12844</v>
      </c>
      <c r="AA2755" s="894" t="s">
        <v>784</v>
      </c>
    </row>
    <row r="2756" hidden="1" spans="1:27">
      <c r="A2756" s="894" t="s">
        <v>12845</v>
      </c>
      <c r="B2756" s="894" t="s">
        <v>12846</v>
      </c>
      <c r="C2756" s="894" t="s">
        <v>12847</v>
      </c>
      <c r="D2756" s="894" t="s">
        <v>12848</v>
      </c>
      <c r="E2756" s="351">
        <v>1017.7</v>
      </c>
      <c r="F2756" s="351">
        <v>944.24</v>
      </c>
      <c r="G2756" s="351">
        <v>73.46</v>
      </c>
      <c r="H2756" s="351">
        <v>0</v>
      </c>
      <c r="I2756" s="894" t="s">
        <v>12840</v>
      </c>
      <c r="J2756" s="894" t="s">
        <v>773</v>
      </c>
      <c r="K2756" s="894" t="s">
        <v>646</v>
      </c>
      <c r="L2756" s="894" t="s">
        <v>2012</v>
      </c>
      <c r="M2756" s="894" t="s">
        <v>5485</v>
      </c>
      <c r="N2756" s="894" t="s">
        <v>8735</v>
      </c>
      <c r="O2756" s="894" t="s">
        <v>12849</v>
      </c>
      <c r="P2756" s="894" t="s">
        <v>12850</v>
      </c>
      <c r="Q2756" s="894" t="s">
        <v>11264</v>
      </c>
      <c r="R2756" s="894" t="s">
        <v>1028</v>
      </c>
      <c r="S2756" s="894" t="s">
        <v>779</v>
      </c>
      <c r="T2756" s="894" t="s">
        <v>780</v>
      </c>
      <c r="U2756" s="894" t="s">
        <v>781</v>
      </c>
      <c r="V2756" s="894" t="s">
        <v>951</v>
      </c>
      <c r="W2756" s="894" t="s">
        <v>12840</v>
      </c>
      <c r="X2756" s="894" t="s">
        <v>12844</v>
      </c>
      <c r="AA2756" s="894" t="s">
        <v>917</v>
      </c>
    </row>
    <row r="2757" spans="1:27">
      <c r="A2757" s="894" t="s">
        <v>12851</v>
      </c>
      <c r="B2757" s="894" t="s">
        <v>12852</v>
      </c>
      <c r="C2757" s="894" t="s">
        <v>12853</v>
      </c>
      <c r="D2757" s="894" t="s">
        <v>12854</v>
      </c>
      <c r="E2757" s="351">
        <v>1946.9</v>
      </c>
      <c r="F2757" s="351">
        <v>1129.26</v>
      </c>
      <c r="G2757" s="351">
        <v>817.64</v>
      </c>
      <c r="H2757" s="351">
        <v>0</v>
      </c>
      <c r="I2757" s="894" t="s">
        <v>12855</v>
      </c>
      <c r="J2757" s="894" t="s">
        <v>839</v>
      </c>
      <c r="K2757" s="894" t="s">
        <v>1114</v>
      </c>
      <c r="L2757" s="894" t="s">
        <v>874</v>
      </c>
      <c r="M2757" s="894" t="s">
        <v>12856</v>
      </c>
      <c r="N2757" s="894" t="s">
        <v>8713</v>
      </c>
      <c r="O2757" s="894" t="s">
        <v>12222</v>
      </c>
      <c r="P2757" s="894" t="s">
        <v>12223</v>
      </c>
      <c r="Q2757" s="894" t="s">
        <v>10776</v>
      </c>
      <c r="R2757" s="894" t="s">
        <v>1028</v>
      </c>
      <c r="S2757" s="894" t="s">
        <v>779</v>
      </c>
      <c r="T2757" s="894" t="s">
        <v>780</v>
      </c>
      <c r="U2757" s="894" t="s">
        <v>781</v>
      </c>
      <c r="V2757" s="894" t="s">
        <v>951</v>
      </c>
      <c r="W2757" s="894" t="s">
        <v>12855</v>
      </c>
      <c r="X2757" s="894" t="s">
        <v>4907</v>
      </c>
      <c r="AA2757" s="894" t="s">
        <v>1116</v>
      </c>
    </row>
    <row r="2758" spans="1:27">
      <c r="A2758" s="894" t="s">
        <v>12857</v>
      </c>
      <c r="B2758" s="894" t="s">
        <v>12858</v>
      </c>
      <c r="C2758" s="894" t="s">
        <v>12853</v>
      </c>
      <c r="D2758" s="894" t="s">
        <v>12854</v>
      </c>
      <c r="E2758" s="351">
        <v>1946.91</v>
      </c>
      <c r="F2758" s="351">
        <v>1129.26</v>
      </c>
      <c r="G2758" s="351">
        <v>817.65</v>
      </c>
      <c r="H2758" s="351">
        <v>0</v>
      </c>
      <c r="I2758" s="894" t="s">
        <v>12855</v>
      </c>
      <c r="J2758" s="894" t="s">
        <v>839</v>
      </c>
      <c r="K2758" s="894" t="s">
        <v>1114</v>
      </c>
      <c r="L2758" s="894" t="s">
        <v>874</v>
      </c>
      <c r="M2758" s="894" t="s">
        <v>12856</v>
      </c>
      <c r="N2758" s="894" t="s">
        <v>8713</v>
      </c>
      <c r="O2758" s="894" t="s">
        <v>12222</v>
      </c>
      <c r="P2758" s="894" t="s">
        <v>12223</v>
      </c>
      <c r="Q2758" s="894" t="s">
        <v>10776</v>
      </c>
      <c r="R2758" s="894" t="s">
        <v>1028</v>
      </c>
      <c r="S2758" s="894" t="s">
        <v>779</v>
      </c>
      <c r="T2758" s="894" t="s">
        <v>780</v>
      </c>
      <c r="U2758" s="894" t="s">
        <v>781</v>
      </c>
      <c r="V2758" s="894" t="s">
        <v>951</v>
      </c>
      <c r="W2758" s="894" t="s">
        <v>12855</v>
      </c>
      <c r="X2758" s="894" t="s">
        <v>4907</v>
      </c>
      <c r="AA2758" s="894" t="s">
        <v>1116</v>
      </c>
    </row>
    <row r="2759" spans="1:27">
      <c r="A2759" s="894" t="s">
        <v>12859</v>
      </c>
      <c r="B2759" s="894" t="s">
        <v>12860</v>
      </c>
      <c r="C2759" s="894" t="s">
        <v>5361</v>
      </c>
      <c r="D2759" s="894" t="s">
        <v>11238</v>
      </c>
      <c r="E2759" s="351">
        <v>20796.46</v>
      </c>
      <c r="F2759" s="351">
        <v>12061.68</v>
      </c>
      <c r="G2759" s="351">
        <v>8734.78</v>
      </c>
      <c r="H2759" s="351">
        <v>0</v>
      </c>
      <c r="I2759" s="894" t="s">
        <v>12855</v>
      </c>
      <c r="J2759" s="894" t="s">
        <v>839</v>
      </c>
      <c r="K2759" s="894" t="s">
        <v>1091</v>
      </c>
      <c r="L2759" s="894" t="s">
        <v>874</v>
      </c>
      <c r="M2759" s="894" t="s">
        <v>6300</v>
      </c>
      <c r="N2759" s="894" t="s">
        <v>12861</v>
      </c>
      <c r="O2759" s="894" t="s">
        <v>11124</v>
      </c>
      <c r="P2759" s="894" t="s">
        <v>11125</v>
      </c>
      <c r="Q2759" s="894" t="s">
        <v>11126</v>
      </c>
      <c r="R2759" s="894" t="s">
        <v>1028</v>
      </c>
      <c r="S2759" s="894" t="s">
        <v>779</v>
      </c>
      <c r="T2759" s="894" t="s">
        <v>780</v>
      </c>
      <c r="U2759" s="894" t="s">
        <v>781</v>
      </c>
      <c r="V2759" s="894" t="s">
        <v>951</v>
      </c>
      <c r="W2759" s="894" t="s">
        <v>12855</v>
      </c>
      <c r="X2759" s="894" t="s">
        <v>12862</v>
      </c>
      <c r="AA2759" s="894" t="s">
        <v>1093</v>
      </c>
    </row>
    <row r="2760" spans="1:27">
      <c r="A2760" s="894" t="s">
        <v>12863</v>
      </c>
      <c r="B2760" s="894" t="s">
        <v>12864</v>
      </c>
      <c r="C2760" s="894" t="s">
        <v>5924</v>
      </c>
      <c r="D2760" s="894" t="s">
        <v>4873</v>
      </c>
      <c r="E2760" s="351">
        <v>10796.46</v>
      </c>
      <c r="F2760" s="351">
        <v>6261.68</v>
      </c>
      <c r="G2760" s="351">
        <v>4534.78</v>
      </c>
      <c r="H2760" s="351">
        <v>0</v>
      </c>
      <c r="I2760" s="894" t="s">
        <v>12855</v>
      </c>
      <c r="J2760" s="894" t="s">
        <v>839</v>
      </c>
      <c r="K2760" s="894" t="s">
        <v>1091</v>
      </c>
      <c r="L2760" s="894" t="s">
        <v>874</v>
      </c>
      <c r="M2760" s="894" t="s">
        <v>6300</v>
      </c>
      <c r="N2760" s="894" t="s">
        <v>8954</v>
      </c>
      <c r="O2760" s="894" t="s">
        <v>12302</v>
      </c>
      <c r="P2760" s="894" t="s">
        <v>12303</v>
      </c>
      <c r="Q2760" s="894" t="s">
        <v>12304</v>
      </c>
      <c r="R2760" s="894" t="s">
        <v>1028</v>
      </c>
      <c r="S2760" s="894" t="s">
        <v>779</v>
      </c>
      <c r="T2760" s="894" t="s">
        <v>780</v>
      </c>
      <c r="U2760" s="894" t="s">
        <v>781</v>
      </c>
      <c r="V2760" s="894" t="s">
        <v>951</v>
      </c>
      <c r="W2760" s="894" t="s">
        <v>12855</v>
      </c>
      <c r="X2760" s="894" t="s">
        <v>12865</v>
      </c>
      <c r="AA2760" s="894" t="s">
        <v>1093</v>
      </c>
    </row>
    <row r="2761" hidden="1" spans="1:27">
      <c r="A2761" s="894" t="s">
        <v>12866</v>
      </c>
      <c r="B2761" s="894" t="s">
        <v>12867</v>
      </c>
      <c r="C2761" s="894" t="s">
        <v>12868</v>
      </c>
      <c r="E2761" s="351">
        <v>61946.9</v>
      </c>
      <c r="F2761" s="351">
        <v>57486.7</v>
      </c>
      <c r="G2761" s="351">
        <v>4460.2</v>
      </c>
      <c r="H2761" s="351">
        <v>0</v>
      </c>
      <c r="I2761" s="894" t="s">
        <v>12855</v>
      </c>
      <c r="J2761" s="894" t="s">
        <v>773</v>
      </c>
      <c r="K2761" s="894" t="s">
        <v>774</v>
      </c>
      <c r="L2761" s="894" t="s">
        <v>775</v>
      </c>
      <c r="M2761" s="894" t="s">
        <v>12869</v>
      </c>
      <c r="N2761" s="894" t="s">
        <v>10209</v>
      </c>
      <c r="O2761" s="894" t="s">
        <v>12870</v>
      </c>
      <c r="P2761" s="894" t="s">
        <v>12871</v>
      </c>
      <c r="Q2761" s="894" t="s">
        <v>12872</v>
      </c>
      <c r="R2761" s="894" t="s">
        <v>1028</v>
      </c>
      <c r="S2761" s="894" t="s">
        <v>779</v>
      </c>
      <c r="T2761" s="894" t="s">
        <v>780</v>
      </c>
      <c r="U2761" s="894" t="s">
        <v>781</v>
      </c>
      <c r="V2761" s="894" t="s">
        <v>951</v>
      </c>
      <c r="W2761" s="894" t="s">
        <v>12855</v>
      </c>
      <c r="X2761" s="894" t="s">
        <v>12873</v>
      </c>
      <c r="AA2761" s="894" t="s">
        <v>784</v>
      </c>
    </row>
    <row r="2762" spans="1:27">
      <c r="A2762" s="894" t="s">
        <v>12874</v>
      </c>
      <c r="B2762" s="894" t="s">
        <v>12875</v>
      </c>
      <c r="C2762" s="894" t="s">
        <v>12876</v>
      </c>
      <c r="D2762" s="894" t="s">
        <v>12877</v>
      </c>
      <c r="E2762" s="351">
        <v>405309.73</v>
      </c>
      <c r="F2762" s="351">
        <v>235079.8</v>
      </c>
      <c r="G2762" s="351">
        <v>170229.93</v>
      </c>
      <c r="H2762" s="351">
        <v>0</v>
      </c>
      <c r="I2762" s="894" t="s">
        <v>12855</v>
      </c>
      <c r="J2762" s="894" t="s">
        <v>839</v>
      </c>
      <c r="K2762" s="894" t="s">
        <v>1008</v>
      </c>
      <c r="L2762" s="894" t="s">
        <v>874</v>
      </c>
      <c r="M2762" s="894" t="s">
        <v>8764</v>
      </c>
      <c r="N2762" s="894" t="s">
        <v>12878</v>
      </c>
      <c r="O2762" s="894" t="s">
        <v>12879</v>
      </c>
      <c r="P2762" s="894" t="s">
        <v>12880</v>
      </c>
      <c r="Q2762" s="894" t="s">
        <v>12881</v>
      </c>
      <c r="R2762" s="894" t="s">
        <v>1028</v>
      </c>
      <c r="S2762" s="894" t="s">
        <v>779</v>
      </c>
      <c r="T2762" s="894" t="s">
        <v>780</v>
      </c>
      <c r="U2762" s="894" t="s">
        <v>781</v>
      </c>
      <c r="V2762" s="894" t="s">
        <v>951</v>
      </c>
      <c r="W2762" s="894" t="s">
        <v>12855</v>
      </c>
      <c r="X2762" s="894" t="s">
        <v>6705</v>
      </c>
      <c r="AA2762" s="894" t="s">
        <v>1012</v>
      </c>
    </row>
    <row r="2763" spans="1:27">
      <c r="A2763" s="894" t="s">
        <v>12882</v>
      </c>
      <c r="B2763" s="894" t="s">
        <v>12883</v>
      </c>
      <c r="C2763" s="894" t="s">
        <v>12884</v>
      </c>
      <c r="D2763" s="894" t="s">
        <v>12885</v>
      </c>
      <c r="E2763" s="351">
        <v>6548.67</v>
      </c>
      <c r="F2763" s="351">
        <v>3798.42</v>
      </c>
      <c r="G2763" s="351">
        <v>2750.25</v>
      </c>
      <c r="H2763" s="351">
        <v>0</v>
      </c>
      <c r="I2763" s="894" t="s">
        <v>12855</v>
      </c>
      <c r="J2763" s="894" t="s">
        <v>839</v>
      </c>
      <c r="K2763" s="894" t="s">
        <v>901</v>
      </c>
      <c r="L2763" s="894" t="s">
        <v>874</v>
      </c>
      <c r="M2763" s="894" t="s">
        <v>2815</v>
      </c>
      <c r="N2763" s="894" t="s">
        <v>12886</v>
      </c>
      <c r="O2763" s="894" t="s">
        <v>12887</v>
      </c>
      <c r="P2763" s="894" t="s">
        <v>12888</v>
      </c>
      <c r="Q2763" s="894" t="s">
        <v>12889</v>
      </c>
      <c r="R2763" s="894" t="s">
        <v>1028</v>
      </c>
      <c r="S2763" s="894" t="s">
        <v>779</v>
      </c>
      <c r="T2763" s="894" t="s">
        <v>780</v>
      </c>
      <c r="U2763" s="894" t="s">
        <v>781</v>
      </c>
      <c r="V2763" s="894" t="s">
        <v>951</v>
      </c>
      <c r="W2763" s="894" t="s">
        <v>12855</v>
      </c>
      <c r="X2763" s="894" t="s">
        <v>12890</v>
      </c>
      <c r="AA2763" s="894" t="s">
        <v>904</v>
      </c>
    </row>
    <row r="2764" spans="1:27">
      <c r="A2764" s="894" t="s">
        <v>12891</v>
      </c>
      <c r="B2764" s="894" t="s">
        <v>12892</v>
      </c>
      <c r="C2764" s="894" t="s">
        <v>12884</v>
      </c>
      <c r="D2764" s="894" t="s">
        <v>12893</v>
      </c>
      <c r="E2764" s="351">
        <v>6548.68</v>
      </c>
      <c r="F2764" s="351">
        <v>3798.42</v>
      </c>
      <c r="G2764" s="351">
        <v>2750.26</v>
      </c>
      <c r="H2764" s="351">
        <v>0</v>
      </c>
      <c r="I2764" s="894" t="s">
        <v>12855</v>
      </c>
      <c r="J2764" s="894" t="s">
        <v>839</v>
      </c>
      <c r="K2764" s="894" t="s">
        <v>901</v>
      </c>
      <c r="L2764" s="894" t="s">
        <v>874</v>
      </c>
      <c r="M2764" s="894" t="s">
        <v>2815</v>
      </c>
      <c r="N2764" s="894" t="s">
        <v>8195</v>
      </c>
      <c r="O2764" s="894" t="s">
        <v>12887</v>
      </c>
      <c r="P2764" s="894" t="s">
        <v>12888</v>
      </c>
      <c r="Q2764" s="894" t="s">
        <v>12889</v>
      </c>
      <c r="R2764" s="894" t="s">
        <v>1028</v>
      </c>
      <c r="S2764" s="894" t="s">
        <v>779</v>
      </c>
      <c r="T2764" s="894" t="s">
        <v>780</v>
      </c>
      <c r="U2764" s="894" t="s">
        <v>781</v>
      </c>
      <c r="V2764" s="894" t="s">
        <v>951</v>
      </c>
      <c r="W2764" s="894" t="s">
        <v>12855</v>
      </c>
      <c r="X2764" s="894" t="s">
        <v>12890</v>
      </c>
      <c r="AA2764" s="894" t="s">
        <v>904</v>
      </c>
    </row>
    <row r="2765" spans="1:27">
      <c r="A2765" s="894" t="s">
        <v>12894</v>
      </c>
      <c r="B2765" s="894" t="s">
        <v>12895</v>
      </c>
      <c r="C2765" s="894" t="s">
        <v>12896</v>
      </c>
      <c r="D2765" s="894" t="s">
        <v>12722</v>
      </c>
      <c r="E2765" s="351">
        <v>150442.48</v>
      </c>
      <c r="F2765" s="351">
        <v>87256.36</v>
      </c>
      <c r="G2765" s="351">
        <v>63186.12</v>
      </c>
      <c r="H2765" s="351">
        <v>0</v>
      </c>
      <c r="I2765" s="894" t="s">
        <v>12855</v>
      </c>
      <c r="J2765" s="894" t="s">
        <v>839</v>
      </c>
      <c r="K2765" s="894" t="s">
        <v>1025</v>
      </c>
      <c r="L2765" s="894" t="s">
        <v>958</v>
      </c>
      <c r="M2765" s="894" t="s">
        <v>6146</v>
      </c>
      <c r="N2765" s="894" t="s">
        <v>12897</v>
      </c>
      <c r="O2765" s="894" t="s">
        <v>12898</v>
      </c>
      <c r="P2765" s="894" t="s">
        <v>12899</v>
      </c>
      <c r="Q2765" s="894" t="s">
        <v>12900</v>
      </c>
      <c r="R2765" s="894" t="s">
        <v>1028</v>
      </c>
      <c r="S2765" s="894" t="s">
        <v>779</v>
      </c>
      <c r="T2765" s="894" t="s">
        <v>780</v>
      </c>
      <c r="U2765" s="894" t="s">
        <v>781</v>
      </c>
      <c r="V2765" s="894" t="s">
        <v>951</v>
      </c>
      <c r="W2765" s="894" t="s">
        <v>12855</v>
      </c>
      <c r="X2765" s="894" t="s">
        <v>6720</v>
      </c>
      <c r="AA2765" s="894" t="s">
        <v>1029</v>
      </c>
    </row>
    <row r="2766" spans="1:27">
      <c r="A2766" s="894" t="s">
        <v>12901</v>
      </c>
      <c r="B2766" s="894" t="s">
        <v>12902</v>
      </c>
      <c r="C2766" s="894" t="s">
        <v>12903</v>
      </c>
      <c r="D2766" s="894" t="s">
        <v>12904</v>
      </c>
      <c r="E2766" s="351">
        <v>20353.98</v>
      </c>
      <c r="F2766" s="351">
        <v>11805.32</v>
      </c>
      <c r="G2766" s="351">
        <v>8548.66</v>
      </c>
      <c r="H2766" s="351">
        <v>0</v>
      </c>
      <c r="I2766" s="894" t="s">
        <v>12855</v>
      </c>
      <c r="J2766" s="894" t="s">
        <v>839</v>
      </c>
      <c r="K2766" s="894" t="s">
        <v>4926</v>
      </c>
      <c r="L2766" s="894" t="s">
        <v>958</v>
      </c>
      <c r="M2766" s="894" t="s">
        <v>5398</v>
      </c>
      <c r="N2766" s="894" t="s">
        <v>12905</v>
      </c>
      <c r="O2766" s="894" t="s">
        <v>12744</v>
      </c>
      <c r="P2766" s="894" t="s">
        <v>12745</v>
      </c>
      <c r="Q2766" s="894" t="s">
        <v>12746</v>
      </c>
      <c r="R2766" s="894" t="s">
        <v>1028</v>
      </c>
      <c r="S2766" s="894" t="s">
        <v>779</v>
      </c>
      <c r="T2766" s="894" t="s">
        <v>780</v>
      </c>
      <c r="U2766" s="894" t="s">
        <v>781</v>
      </c>
      <c r="V2766" s="894" t="s">
        <v>951</v>
      </c>
      <c r="W2766" s="894" t="s">
        <v>12855</v>
      </c>
      <c r="X2766" s="894" t="s">
        <v>12906</v>
      </c>
      <c r="AA2766" s="894" t="s">
        <v>4930</v>
      </c>
    </row>
    <row r="2767" spans="1:27">
      <c r="A2767" s="894" t="s">
        <v>12907</v>
      </c>
      <c r="B2767" s="894" t="s">
        <v>12908</v>
      </c>
      <c r="C2767" s="894" t="s">
        <v>12909</v>
      </c>
      <c r="D2767" s="894" t="s">
        <v>10572</v>
      </c>
      <c r="E2767" s="351">
        <v>104566.33</v>
      </c>
      <c r="F2767" s="351">
        <v>60648.28</v>
      </c>
      <c r="G2767" s="351">
        <v>43918.05</v>
      </c>
      <c r="H2767" s="351">
        <v>0</v>
      </c>
      <c r="I2767" s="894" t="s">
        <v>12855</v>
      </c>
      <c r="J2767" s="894" t="s">
        <v>839</v>
      </c>
      <c r="K2767" s="894" t="s">
        <v>8415</v>
      </c>
      <c r="L2767" s="894" t="s">
        <v>958</v>
      </c>
      <c r="M2767" s="894" t="s">
        <v>12910</v>
      </c>
      <c r="N2767" s="894" t="s">
        <v>10564</v>
      </c>
      <c r="O2767" s="894" t="s">
        <v>12911</v>
      </c>
      <c r="P2767" s="894" t="s">
        <v>12912</v>
      </c>
      <c r="Q2767" s="894" t="s">
        <v>12913</v>
      </c>
      <c r="R2767" s="894" t="s">
        <v>1028</v>
      </c>
      <c r="S2767" s="894" t="s">
        <v>779</v>
      </c>
      <c r="T2767" s="894" t="s">
        <v>780</v>
      </c>
      <c r="U2767" s="894" t="s">
        <v>781</v>
      </c>
      <c r="V2767" s="894" t="s">
        <v>951</v>
      </c>
      <c r="W2767" s="894" t="s">
        <v>12855</v>
      </c>
      <c r="X2767" s="894" t="s">
        <v>12914</v>
      </c>
      <c r="AA2767" s="894" t="s">
        <v>8421</v>
      </c>
    </row>
    <row r="2768" spans="1:27">
      <c r="A2768" s="894" t="s">
        <v>12915</v>
      </c>
      <c r="B2768" s="894" t="s">
        <v>12916</v>
      </c>
      <c r="C2768" s="894" t="s">
        <v>8225</v>
      </c>
      <c r="D2768" s="894" t="s">
        <v>12917</v>
      </c>
      <c r="E2768" s="351">
        <v>8318.58</v>
      </c>
      <c r="F2768" s="351">
        <v>4825.02</v>
      </c>
      <c r="G2768" s="351">
        <v>3493.56</v>
      </c>
      <c r="H2768" s="351">
        <v>0</v>
      </c>
      <c r="I2768" s="894" t="s">
        <v>12855</v>
      </c>
      <c r="J2768" s="894" t="s">
        <v>839</v>
      </c>
      <c r="K2768" s="894" t="s">
        <v>11486</v>
      </c>
      <c r="L2768" s="894" t="s">
        <v>874</v>
      </c>
      <c r="M2768" s="894" t="s">
        <v>11487</v>
      </c>
      <c r="N2768" s="894" t="s">
        <v>10882</v>
      </c>
      <c r="O2768" s="894" t="s">
        <v>12918</v>
      </c>
      <c r="P2768" s="894" t="s">
        <v>12919</v>
      </c>
      <c r="Q2768" s="894" t="s">
        <v>12920</v>
      </c>
      <c r="R2768" s="894" t="s">
        <v>1028</v>
      </c>
      <c r="S2768" s="894" t="s">
        <v>779</v>
      </c>
      <c r="T2768" s="894" t="s">
        <v>780</v>
      </c>
      <c r="U2768" s="894" t="s">
        <v>781</v>
      </c>
      <c r="V2768" s="894" t="s">
        <v>951</v>
      </c>
      <c r="W2768" s="894" t="s">
        <v>12855</v>
      </c>
      <c r="X2768" s="894" t="s">
        <v>7880</v>
      </c>
      <c r="AA2768" s="894" t="s">
        <v>11491</v>
      </c>
    </row>
    <row r="2769" spans="1:27">
      <c r="A2769" s="894" t="s">
        <v>12921</v>
      </c>
      <c r="B2769" s="894" t="s">
        <v>12922</v>
      </c>
      <c r="C2769" s="894" t="s">
        <v>12923</v>
      </c>
      <c r="D2769" s="894" t="s">
        <v>12924</v>
      </c>
      <c r="E2769" s="351">
        <v>28761.06</v>
      </c>
      <c r="F2769" s="351">
        <v>16681.38</v>
      </c>
      <c r="G2769" s="351">
        <v>12079.68</v>
      </c>
      <c r="H2769" s="351">
        <v>0</v>
      </c>
      <c r="I2769" s="894" t="s">
        <v>12855</v>
      </c>
      <c r="J2769" s="894" t="s">
        <v>839</v>
      </c>
      <c r="K2769" s="894" t="s">
        <v>11592</v>
      </c>
      <c r="L2769" s="894" t="s">
        <v>874</v>
      </c>
      <c r="M2769" s="894" t="s">
        <v>12925</v>
      </c>
      <c r="N2769" s="894" t="s">
        <v>12886</v>
      </c>
      <c r="O2769" s="894" t="s">
        <v>12926</v>
      </c>
      <c r="P2769" s="894" t="s">
        <v>12927</v>
      </c>
      <c r="Q2769" s="894" t="s">
        <v>12928</v>
      </c>
      <c r="R2769" s="894" t="s">
        <v>1028</v>
      </c>
      <c r="S2769" s="894" t="s">
        <v>779</v>
      </c>
      <c r="T2769" s="894" t="s">
        <v>780</v>
      </c>
      <c r="U2769" s="894" t="s">
        <v>781</v>
      </c>
      <c r="V2769" s="894" t="s">
        <v>951</v>
      </c>
      <c r="W2769" s="894" t="s">
        <v>12855</v>
      </c>
      <c r="X2769" s="894" t="s">
        <v>7648</v>
      </c>
      <c r="AA2769" s="894" t="s">
        <v>11595</v>
      </c>
    </row>
    <row r="2770" spans="1:27">
      <c r="A2770" s="894" t="s">
        <v>12929</v>
      </c>
      <c r="B2770" s="894" t="s">
        <v>12930</v>
      </c>
      <c r="C2770" s="894" t="s">
        <v>12923</v>
      </c>
      <c r="D2770" s="894" t="s">
        <v>12924</v>
      </c>
      <c r="E2770" s="351">
        <v>28761.06</v>
      </c>
      <c r="F2770" s="351">
        <v>16681.38</v>
      </c>
      <c r="G2770" s="351">
        <v>12079.68</v>
      </c>
      <c r="H2770" s="351">
        <v>0</v>
      </c>
      <c r="I2770" s="894" t="s">
        <v>12855</v>
      </c>
      <c r="J2770" s="894" t="s">
        <v>839</v>
      </c>
      <c r="K2770" s="894" t="s">
        <v>11592</v>
      </c>
      <c r="L2770" s="894" t="s">
        <v>874</v>
      </c>
      <c r="M2770" s="894" t="s">
        <v>12925</v>
      </c>
      <c r="N2770" s="894" t="s">
        <v>12886</v>
      </c>
      <c r="O2770" s="894" t="s">
        <v>12926</v>
      </c>
      <c r="P2770" s="894" t="s">
        <v>12927</v>
      </c>
      <c r="Q2770" s="894" t="s">
        <v>12928</v>
      </c>
      <c r="R2770" s="894" t="s">
        <v>1028</v>
      </c>
      <c r="S2770" s="894" t="s">
        <v>779</v>
      </c>
      <c r="T2770" s="894" t="s">
        <v>780</v>
      </c>
      <c r="U2770" s="894" t="s">
        <v>781</v>
      </c>
      <c r="V2770" s="894" t="s">
        <v>951</v>
      </c>
      <c r="W2770" s="894" t="s">
        <v>12855</v>
      </c>
      <c r="X2770" s="894" t="s">
        <v>7648</v>
      </c>
      <c r="AA2770" s="894" t="s">
        <v>11595</v>
      </c>
    </row>
    <row r="2771" spans="1:27">
      <c r="A2771" s="894" t="s">
        <v>12931</v>
      </c>
      <c r="B2771" s="894" t="s">
        <v>12932</v>
      </c>
      <c r="C2771" s="894" t="s">
        <v>12933</v>
      </c>
      <c r="D2771" s="894" t="s">
        <v>12934</v>
      </c>
      <c r="E2771" s="351">
        <v>12831.86</v>
      </c>
      <c r="F2771" s="351">
        <v>7442.56</v>
      </c>
      <c r="G2771" s="351">
        <v>5389.3</v>
      </c>
      <c r="H2771" s="351">
        <v>0</v>
      </c>
      <c r="I2771" s="894" t="s">
        <v>12855</v>
      </c>
      <c r="J2771" s="894" t="s">
        <v>839</v>
      </c>
      <c r="K2771" s="894" t="s">
        <v>11592</v>
      </c>
      <c r="L2771" s="894" t="s">
        <v>874</v>
      </c>
      <c r="M2771" s="894" t="s">
        <v>12925</v>
      </c>
      <c r="N2771" s="894" t="s">
        <v>12886</v>
      </c>
      <c r="O2771" s="894" t="s">
        <v>12661</v>
      </c>
      <c r="P2771" s="894" t="s">
        <v>12662</v>
      </c>
      <c r="Q2771" s="894" t="s">
        <v>12663</v>
      </c>
      <c r="R2771" s="894" t="s">
        <v>1028</v>
      </c>
      <c r="S2771" s="894" t="s">
        <v>779</v>
      </c>
      <c r="T2771" s="894" t="s">
        <v>780</v>
      </c>
      <c r="U2771" s="894" t="s">
        <v>781</v>
      </c>
      <c r="V2771" s="894" t="s">
        <v>951</v>
      </c>
      <c r="W2771" s="894" t="s">
        <v>12855</v>
      </c>
      <c r="X2771" s="894" t="s">
        <v>7648</v>
      </c>
      <c r="AA2771" s="894" t="s">
        <v>11595</v>
      </c>
    </row>
    <row r="2772" spans="1:27">
      <c r="A2772" s="894" t="s">
        <v>12935</v>
      </c>
      <c r="B2772" s="894" t="s">
        <v>12936</v>
      </c>
      <c r="C2772" s="894" t="s">
        <v>12937</v>
      </c>
      <c r="D2772" s="894" t="s">
        <v>12938</v>
      </c>
      <c r="E2772" s="351">
        <v>5752.21</v>
      </c>
      <c r="F2772" s="351">
        <v>3336.16</v>
      </c>
      <c r="G2772" s="351">
        <v>2416.05</v>
      </c>
      <c r="H2772" s="351">
        <v>0</v>
      </c>
      <c r="I2772" s="894" t="s">
        <v>12855</v>
      </c>
      <c r="J2772" s="894" t="s">
        <v>839</v>
      </c>
      <c r="K2772" s="894" t="s">
        <v>11592</v>
      </c>
      <c r="L2772" s="894" t="s">
        <v>874</v>
      </c>
      <c r="M2772" s="894" t="s">
        <v>12925</v>
      </c>
      <c r="N2772" s="894" t="s">
        <v>12886</v>
      </c>
      <c r="O2772" s="894" t="s">
        <v>12639</v>
      </c>
      <c r="P2772" s="894" t="s">
        <v>12640</v>
      </c>
      <c r="Q2772" s="894" t="s">
        <v>12641</v>
      </c>
      <c r="R2772" s="894" t="s">
        <v>1028</v>
      </c>
      <c r="S2772" s="894" t="s">
        <v>779</v>
      </c>
      <c r="T2772" s="894" t="s">
        <v>780</v>
      </c>
      <c r="U2772" s="894" t="s">
        <v>781</v>
      </c>
      <c r="V2772" s="894" t="s">
        <v>951</v>
      </c>
      <c r="W2772" s="894" t="s">
        <v>12855</v>
      </c>
      <c r="X2772" s="894" t="s">
        <v>7648</v>
      </c>
      <c r="AA2772" s="894" t="s">
        <v>11595</v>
      </c>
    </row>
    <row r="2773" spans="1:27">
      <c r="A2773" s="894" t="s">
        <v>12939</v>
      </c>
      <c r="B2773" s="894" t="s">
        <v>12940</v>
      </c>
      <c r="C2773" s="894" t="s">
        <v>12937</v>
      </c>
      <c r="D2773" s="894" t="s">
        <v>12938</v>
      </c>
      <c r="E2773" s="351">
        <v>5752.21</v>
      </c>
      <c r="F2773" s="351">
        <v>3336.16</v>
      </c>
      <c r="G2773" s="351">
        <v>2416.05</v>
      </c>
      <c r="H2773" s="351">
        <v>0</v>
      </c>
      <c r="I2773" s="894" t="s">
        <v>12855</v>
      </c>
      <c r="J2773" s="894" t="s">
        <v>839</v>
      </c>
      <c r="K2773" s="894" t="s">
        <v>11592</v>
      </c>
      <c r="L2773" s="894" t="s">
        <v>874</v>
      </c>
      <c r="M2773" s="894" t="s">
        <v>12925</v>
      </c>
      <c r="N2773" s="894" t="s">
        <v>12886</v>
      </c>
      <c r="O2773" s="894" t="s">
        <v>12639</v>
      </c>
      <c r="P2773" s="894" t="s">
        <v>12640</v>
      </c>
      <c r="Q2773" s="894" t="s">
        <v>12641</v>
      </c>
      <c r="R2773" s="894" t="s">
        <v>1028</v>
      </c>
      <c r="S2773" s="894" t="s">
        <v>779</v>
      </c>
      <c r="T2773" s="894" t="s">
        <v>780</v>
      </c>
      <c r="U2773" s="894" t="s">
        <v>781</v>
      </c>
      <c r="V2773" s="894" t="s">
        <v>951</v>
      </c>
      <c r="W2773" s="894" t="s">
        <v>12855</v>
      </c>
      <c r="X2773" s="894" t="s">
        <v>7648</v>
      </c>
      <c r="AA2773" s="894" t="s">
        <v>11595</v>
      </c>
    </row>
    <row r="2774" hidden="1" spans="1:27">
      <c r="A2774" s="894" t="s">
        <v>12941</v>
      </c>
      <c r="B2774" s="894" t="s">
        <v>12942</v>
      </c>
      <c r="C2774" s="894" t="s">
        <v>12943</v>
      </c>
      <c r="E2774" s="351">
        <v>20472.94</v>
      </c>
      <c r="F2774" s="351">
        <v>18999.06</v>
      </c>
      <c r="G2774" s="351">
        <v>1473.88</v>
      </c>
      <c r="H2774" s="351">
        <v>0</v>
      </c>
      <c r="I2774" s="894" t="s">
        <v>12855</v>
      </c>
      <c r="J2774" s="894" t="s">
        <v>773</v>
      </c>
      <c r="K2774" s="894" t="s">
        <v>774</v>
      </c>
      <c r="L2774" s="894" t="s">
        <v>1933</v>
      </c>
      <c r="M2774" s="894" t="s">
        <v>12944</v>
      </c>
      <c r="N2774" s="894" t="s">
        <v>8329</v>
      </c>
      <c r="O2774" s="894" t="s">
        <v>12945</v>
      </c>
      <c r="P2774" s="894" t="s">
        <v>12946</v>
      </c>
      <c r="Q2774" s="894" t="s">
        <v>12947</v>
      </c>
      <c r="R2774" s="894" t="s">
        <v>1028</v>
      </c>
      <c r="S2774" s="894" t="s">
        <v>779</v>
      </c>
      <c r="T2774" s="894" t="s">
        <v>780</v>
      </c>
      <c r="U2774" s="894" t="s">
        <v>781</v>
      </c>
      <c r="V2774" s="894" t="s">
        <v>951</v>
      </c>
      <c r="W2774" s="894" t="s">
        <v>12855</v>
      </c>
      <c r="X2774" s="894" t="s">
        <v>12948</v>
      </c>
      <c r="AA2774" s="894" t="s">
        <v>784</v>
      </c>
    </row>
    <row r="2775" spans="1:27">
      <c r="A2775" s="894" t="s">
        <v>12949</v>
      </c>
      <c r="B2775" s="894" t="s">
        <v>12950</v>
      </c>
      <c r="C2775" s="894" t="s">
        <v>12951</v>
      </c>
      <c r="D2775" s="894" t="s">
        <v>12952</v>
      </c>
      <c r="E2775" s="351">
        <v>158371.68</v>
      </c>
      <c r="F2775" s="351">
        <v>90272.04</v>
      </c>
      <c r="G2775" s="351">
        <v>68099.64</v>
      </c>
      <c r="H2775" s="351">
        <v>0</v>
      </c>
      <c r="I2775" s="894" t="s">
        <v>12953</v>
      </c>
      <c r="J2775" s="894" t="s">
        <v>839</v>
      </c>
      <c r="K2775" s="894" t="s">
        <v>840</v>
      </c>
      <c r="L2775" s="894" t="s">
        <v>874</v>
      </c>
      <c r="M2775" s="894" t="s">
        <v>4983</v>
      </c>
      <c r="N2775" s="894" t="s">
        <v>4300</v>
      </c>
      <c r="O2775" s="894" t="s">
        <v>12954</v>
      </c>
      <c r="P2775" s="894" t="s">
        <v>12955</v>
      </c>
      <c r="Q2775" s="894" t="s">
        <v>12956</v>
      </c>
      <c r="R2775" s="894" t="s">
        <v>12957</v>
      </c>
      <c r="S2775" s="894" t="s">
        <v>779</v>
      </c>
      <c r="T2775" s="894" t="s">
        <v>780</v>
      </c>
      <c r="U2775" s="894" t="s">
        <v>781</v>
      </c>
      <c r="V2775" s="894" t="s">
        <v>951</v>
      </c>
      <c r="W2775" s="894" t="s">
        <v>12953</v>
      </c>
      <c r="X2775" s="894" t="s">
        <v>12958</v>
      </c>
      <c r="AA2775" s="894" t="s">
        <v>844</v>
      </c>
    </row>
    <row r="2776" hidden="1" spans="1:27">
      <c r="A2776" s="894" t="s">
        <v>12959</v>
      </c>
      <c r="B2776" s="894" t="s">
        <v>12960</v>
      </c>
      <c r="C2776" s="894" t="s">
        <v>654</v>
      </c>
      <c r="D2776" s="894" t="s">
        <v>12961</v>
      </c>
      <c r="E2776" s="351">
        <v>2991.15</v>
      </c>
      <c r="F2776" s="351">
        <v>2692.12</v>
      </c>
      <c r="G2776" s="351">
        <v>127.12</v>
      </c>
      <c r="H2776" s="351">
        <v>171.91</v>
      </c>
      <c r="I2776" s="894" t="s">
        <v>12962</v>
      </c>
      <c r="J2776" s="894" t="s">
        <v>773</v>
      </c>
      <c r="K2776" s="894" t="s">
        <v>631</v>
      </c>
      <c r="L2776" s="894" t="s">
        <v>9405</v>
      </c>
      <c r="M2776" s="894" t="s">
        <v>9405</v>
      </c>
      <c r="N2776" s="894" t="s">
        <v>8735</v>
      </c>
      <c r="O2776" s="894" t="s">
        <v>3257</v>
      </c>
      <c r="P2776" s="894" t="s">
        <v>12963</v>
      </c>
      <c r="Q2776" s="894" t="s">
        <v>12964</v>
      </c>
      <c r="R2776" s="894" t="s">
        <v>12957</v>
      </c>
      <c r="S2776" s="894" t="s">
        <v>779</v>
      </c>
      <c r="T2776" s="894" t="s">
        <v>780</v>
      </c>
      <c r="U2776" s="894" t="s">
        <v>781</v>
      </c>
      <c r="V2776" s="894" t="s">
        <v>951</v>
      </c>
      <c r="W2776" s="894" t="s">
        <v>12962</v>
      </c>
      <c r="X2776" s="894" t="s">
        <v>12965</v>
      </c>
      <c r="AA2776" s="894" t="s">
        <v>967</v>
      </c>
    </row>
    <row r="2777" spans="1:27">
      <c r="A2777" s="894" t="s">
        <v>12966</v>
      </c>
      <c r="B2777" s="894" t="s">
        <v>12967</v>
      </c>
      <c r="C2777" s="894" t="s">
        <v>12968</v>
      </c>
      <c r="D2777" s="894" t="s">
        <v>12969</v>
      </c>
      <c r="E2777" s="351">
        <v>21721.82</v>
      </c>
      <c r="F2777" s="351">
        <v>19810.35</v>
      </c>
      <c r="G2777" s="351">
        <v>1911.47</v>
      </c>
      <c r="H2777" s="351">
        <v>0</v>
      </c>
      <c r="I2777" s="894" t="s">
        <v>12962</v>
      </c>
      <c r="J2777" s="894" t="s">
        <v>773</v>
      </c>
      <c r="K2777" s="894" t="s">
        <v>4926</v>
      </c>
      <c r="L2777" s="894" t="s">
        <v>958</v>
      </c>
      <c r="M2777" s="894" t="s">
        <v>5398</v>
      </c>
      <c r="N2777" s="894" t="s">
        <v>8329</v>
      </c>
      <c r="O2777" s="894" t="s">
        <v>12970</v>
      </c>
      <c r="P2777" s="894" t="s">
        <v>12971</v>
      </c>
      <c r="Q2777" s="894" t="s">
        <v>12972</v>
      </c>
      <c r="R2777" s="894" t="s">
        <v>12957</v>
      </c>
      <c r="S2777" s="894" t="s">
        <v>779</v>
      </c>
      <c r="T2777" s="894" t="s">
        <v>780</v>
      </c>
      <c r="U2777" s="894" t="s">
        <v>781</v>
      </c>
      <c r="V2777" s="894" t="s">
        <v>951</v>
      </c>
      <c r="W2777" s="894" t="s">
        <v>12962</v>
      </c>
      <c r="X2777" s="894" t="s">
        <v>12973</v>
      </c>
      <c r="AA2777" s="894" t="s">
        <v>4930</v>
      </c>
    </row>
    <row r="2778" spans="1:27">
      <c r="A2778" s="894" t="s">
        <v>12974</v>
      </c>
      <c r="B2778" s="894" t="s">
        <v>12975</v>
      </c>
      <c r="C2778" s="894" t="s">
        <v>12976</v>
      </c>
      <c r="D2778" s="894" t="s">
        <v>12977</v>
      </c>
      <c r="E2778" s="351">
        <v>71681.42</v>
      </c>
      <c r="F2778" s="351">
        <v>40858.17</v>
      </c>
      <c r="G2778" s="351">
        <v>30823.25</v>
      </c>
      <c r="H2778" s="351">
        <v>0</v>
      </c>
      <c r="I2778" s="894" t="s">
        <v>12962</v>
      </c>
      <c r="J2778" s="894" t="s">
        <v>839</v>
      </c>
      <c r="K2778" s="894" t="s">
        <v>1025</v>
      </c>
      <c r="L2778" s="894" t="s">
        <v>958</v>
      </c>
      <c r="M2778" s="894" t="s">
        <v>12978</v>
      </c>
      <c r="O2778" s="894" t="s">
        <v>12979</v>
      </c>
      <c r="P2778" s="894" t="s">
        <v>12980</v>
      </c>
      <c r="Q2778" s="894" t="s">
        <v>12981</v>
      </c>
      <c r="R2778" s="894" t="s">
        <v>12957</v>
      </c>
      <c r="S2778" s="894" t="s">
        <v>779</v>
      </c>
      <c r="T2778" s="894" t="s">
        <v>780</v>
      </c>
      <c r="U2778" s="894" t="s">
        <v>781</v>
      </c>
      <c r="V2778" s="894" t="s">
        <v>951</v>
      </c>
      <c r="W2778" s="894" t="s">
        <v>12962</v>
      </c>
      <c r="X2778" s="894" t="s">
        <v>12982</v>
      </c>
      <c r="AA2778" s="894" t="s">
        <v>1029</v>
      </c>
    </row>
    <row r="2779" spans="1:27">
      <c r="A2779" s="894" t="s">
        <v>12983</v>
      </c>
      <c r="B2779" s="894" t="s">
        <v>12984</v>
      </c>
      <c r="C2779" s="894" t="s">
        <v>12985</v>
      </c>
      <c r="D2779" s="894" t="s">
        <v>12986</v>
      </c>
      <c r="E2779" s="351">
        <v>8584.07</v>
      </c>
      <c r="F2779" s="351">
        <v>4892.88</v>
      </c>
      <c r="G2779" s="351">
        <v>3691.19</v>
      </c>
      <c r="H2779" s="351">
        <v>0</v>
      </c>
      <c r="I2779" s="894" t="s">
        <v>12962</v>
      </c>
      <c r="J2779" s="894" t="s">
        <v>839</v>
      </c>
      <c r="K2779" s="894" t="s">
        <v>11592</v>
      </c>
      <c r="L2779" s="894" t="s">
        <v>874</v>
      </c>
      <c r="M2779" s="894" t="s">
        <v>12987</v>
      </c>
      <c r="N2779" s="894" t="s">
        <v>10416</v>
      </c>
      <c r="O2779" s="894" t="s">
        <v>10984</v>
      </c>
      <c r="P2779" s="894" t="s">
        <v>10985</v>
      </c>
      <c r="Q2779" s="894" t="s">
        <v>10986</v>
      </c>
      <c r="R2779" s="894" t="s">
        <v>12957</v>
      </c>
      <c r="S2779" s="894" t="s">
        <v>779</v>
      </c>
      <c r="T2779" s="894" t="s">
        <v>780</v>
      </c>
      <c r="U2779" s="894" t="s">
        <v>781</v>
      </c>
      <c r="V2779" s="894" t="s">
        <v>951</v>
      </c>
      <c r="W2779" s="894" t="s">
        <v>12962</v>
      </c>
      <c r="X2779" s="894" t="s">
        <v>12988</v>
      </c>
      <c r="AA2779" s="894" t="s">
        <v>11595</v>
      </c>
    </row>
    <row r="2780" spans="1:27">
      <c r="A2780" s="894" t="s">
        <v>12989</v>
      </c>
      <c r="B2780" s="894" t="s">
        <v>12990</v>
      </c>
      <c r="C2780" s="894" t="s">
        <v>12991</v>
      </c>
      <c r="D2780" s="894" t="s">
        <v>12992</v>
      </c>
      <c r="E2780" s="351">
        <v>33628.32</v>
      </c>
      <c r="F2780" s="351">
        <v>19167.96</v>
      </c>
      <c r="G2780" s="351">
        <v>14460.36</v>
      </c>
      <c r="H2780" s="351">
        <v>0</v>
      </c>
      <c r="I2780" s="894" t="s">
        <v>12962</v>
      </c>
      <c r="J2780" s="894" t="s">
        <v>839</v>
      </c>
      <c r="K2780" s="894" t="s">
        <v>1025</v>
      </c>
      <c r="L2780" s="894" t="s">
        <v>958</v>
      </c>
      <c r="M2780" s="894" t="s">
        <v>12590</v>
      </c>
      <c r="N2780" s="894" t="s">
        <v>12993</v>
      </c>
      <c r="O2780" s="894" t="s">
        <v>12571</v>
      </c>
      <c r="P2780" s="894" t="s">
        <v>12994</v>
      </c>
      <c r="Q2780" s="894" t="s">
        <v>12995</v>
      </c>
      <c r="R2780" s="894" t="s">
        <v>12957</v>
      </c>
      <c r="S2780" s="894" t="s">
        <v>779</v>
      </c>
      <c r="T2780" s="894" t="s">
        <v>780</v>
      </c>
      <c r="U2780" s="894" t="s">
        <v>781</v>
      </c>
      <c r="V2780" s="894" t="s">
        <v>951</v>
      </c>
      <c r="W2780" s="894" t="s">
        <v>12962</v>
      </c>
      <c r="X2780" s="894" t="s">
        <v>12996</v>
      </c>
      <c r="AA2780" s="894" t="s">
        <v>1029</v>
      </c>
    </row>
    <row r="2781" spans="1:27">
      <c r="A2781" s="894" t="s">
        <v>12997</v>
      </c>
      <c r="B2781" s="894" t="s">
        <v>12998</v>
      </c>
      <c r="C2781" s="894" t="s">
        <v>12999</v>
      </c>
      <c r="E2781" s="351">
        <v>4424.78</v>
      </c>
      <c r="F2781" s="351">
        <v>2522.25</v>
      </c>
      <c r="G2781" s="351">
        <v>1902.53</v>
      </c>
      <c r="H2781" s="351">
        <v>0</v>
      </c>
      <c r="I2781" s="894" t="s">
        <v>12962</v>
      </c>
      <c r="J2781" s="894" t="s">
        <v>839</v>
      </c>
      <c r="K2781" s="894" t="s">
        <v>1025</v>
      </c>
      <c r="L2781" s="894" t="s">
        <v>958</v>
      </c>
      <c r="M2781" s="894" t="s">
        <v>12590</v>
      </c>
      <c r="N2781" s="894" t="s">
        <v>12993</v>
      </c>
      <c r="O2781" s="894" t="s">
        <v>13000</v>
      </c>
      <c r="P2781" s="894" t="s">
        <v>13001</v>
      </c>
      <c r="Q2781" s="894" t="s">
        <v>11197</v>
      </c>
      <c r="R2781" s="894" t="s">
        <v>12957</v>
      </c>
      <c r="S2781" s="894" t="s">
        <v>779</v>
      </c>
      <c r="T2781" s="894" t="s">
        <v>780</v>
      </c>
      <c r="U2781" s="894" t="s">
        <v>781</v>
      </c>
      <c r="V2781" s="894" t="s">
        <v>951</v>
      </c>
      <c r="W2781" s="894" t="s">
        <v>12962</v>
      </c>
      <c r="X2781" s="894" t="s">
        <v>12996</v>
      </c>
      <c r="AA2781" s="894" t="s">
        <v>1029</v>
      </c>
    </row>
    <row r="2782" spans="1:27">
      <c r="A2782" s="894" t="s">
        <v>13002</v>
      </c>
      <c r="B2782" s="894" t="s">
        <v>13003</v>
      </c>
      <c r="C2782" s="894" t="s">
        <v>13004</v>
      </c>
      <c r="E2782" s="351">
        <v>39292.04</v>
      </c>
      <c r="F2782" s="351">
        <v>22396.44</v>
      </c>
      <c r="G2782" s="351">
        <v>16895.6</v>
      </c>
      <c r="H2782" s="351">
        <v>0</v>
      </c>
      <c r="I2782" s="894" t="s">
        <v>12962</v>
      </c>
      <c r="J2782" s="894" t="s">
        <v>839</v>
      </c>
      <c r="K2782" s="894" t="s">
        <v>1025</v>
      </c>
      <c r="L2782" s="894" t="s">
        <v>958</v>
      </c>
      <c r="M2782" s="894" t="s">
        <v>12590</v>
      </c>
      <c r="N2782" s="894" t="s">
        <v>12993</v>
      </c>
      <c r="O2782" s="894" t="s">
        <v>13005</v>
      </c>
      <c r="P2782" s="894" t="s">
        <v>13006</v>
      </c>
      <c r="Q2782" s="894" t="s">
        <v>13007</v>
      </c>
      <c r="R2782" s="894" t="s">
        <v>12957</v>
      </c>
      <c r="S2782" s="894" t="s">
        <v>779</v>
      </c>
      <c r="T2782" s="894" t="s">
        <v>780</v>
      </c>
      <c r="U2782" s="894" t="s">
        <v>781</v>
      </c>
      <c r="V2782" s="894" t="s">
        <v>951</v>
      </c>
      <c r="W2782" s="894" t="s">
        <v>12962</v>
      </c>
      <c r="X2782" s="894" t="s">
        <v>12996</v>
      </c>
      <c r="AA2782" s="894" t="s">
        <v>1029</v>
      </c>
    </row>
    <row r="2783" spans="1:27">
      <c r="A2783" s="894" t="s">
        <v>13008</v>
      </c>
      <c r="B2783" s="894" t="s">
        <v>13009</v>
      </c>
      <c r="C2783" s="894" t="s">
        <v>13010</v>
      </c>
      <c r="D2783" s="894" t="s">
        <v>13011</v>
      </c>
      <c r="E2783" s="351">
        <v>31858.41</v>
      </c>
      <c r="F2783" s="351">
        <v>18159.06</v>
      </c>
      <c r="G2783" s="351">
        <v>13699.35</v>
      </c>
      <c r="H2783" s="351">
        <v>0</v>
      </c>
      <c r="I2783" s="894" t="s">
        <v>12962</v>
      </c>
      <c r="J2783" s="894" t="s">
        <v>839</v>
      </c>
      <c r="K2783" s="894" t="s">
        <v>1025</v>
      </c>
      <c r="L2783" s="894" t="s">
        <v>958</v>
      </c>
      <c r="M2783" s="894" t="s">
        <v>12590</v>
      </c>
      <c r="N2783" s="894" t="s">
        <v>12993</v>
      </c>
      <c r="O2783" s="894" t="s">
        <v>10748</v>
      </c>
      <c r="P2783" s="894" t="s">
        <v>10749</v>
      </c>
      <c r="Q2783" s="894" t="s">
        <v>10750</v>
      </c>
      <c r="R2783" s="894" t="s">
        <v>12957</v>
      </c>
      <c r="S2783" s="894" t="s">
        <v>779</v>
      </c>
      <c r="T2783" s="894" t="s">
        <v>780</v>
      </c>
      <c r="U2783" s="894" t="s">
        <v>781</v>
      </c>
      <c r="V2783" s="894" t="s">
        <v>951</v>
      </c>
      <c r="W2783" s="894" t="s">
        <v>12962</v>
      </c>
      <c r="X2783" s="894" t="s">
        <v>12996</v>
      </c>
      <c r="AA2783" s="894" t="s">
        <v>1029</v>
      </c>
    </row>
    <row r="2784" spans="1:27">
      <c r="A2784" s="894" t="s">
        <v>13012</v>
      </c>
      <c r="B2784" s="894" t="s">
        <v>13013</v>
      </c>
      <c r="C2784" s="894" t="s">
        <v>13014</v>
      </c>
      <c r="E2784" s="351">
        <v>4424.78</v>
      </c>
      <c r="F2784" s="351">
        <v>2522.25</v>
      </c>
      <c r="G2784" s="351">
        <v>1902.53</v>
      </c>
      <c r="H2784" s="351">
        <v>0</v>
      </c>
      <c r="I2784" s="894" t="s">
        <v>12962</v>
      </c>
      <c r="J2784" s="894" t="s">
        <v>839</v>
      </c>
      <c r="K2784" s="894" t="s">
        <v>1025</v>
      </c>
      <c r="L2784" s="894" t="s">
        <v>958</v>
      </c>
      <c r="M2784" s="894" t="s">
        <v>12590</v>
      </c>
      <c r="N2784" s="894" t="s">
        <v>12993</v>
      </c>
      <c r="O2784" s="894" t="s">
        <v>13000</v>
      </c>
      <c r="P2784" s="894" t="s">
        <v>13001</v>
      </c>
      <c r="Q2784" s="894" t="s">
        <v>11197</v>
      </c>
      <c r="R2784" s="894" t="s">
        <v>12957</v>
      </c>
      <c r="S2784" s="894" t="s">
        <v>779</v>
      </c>
      <c r="T2784" s="894" t="s">
        <v>780</v>
      </c>
      <c r="U2784" s="894" t="s">
        <v>781</v>
      </c>
      <c r="V2784" s="894" t="s">
        <v>951</v>
      </c>
      <c r="W2784" s="894" t="s">
        <v>12962</v>
      </c>
      <c r="X2784" s="894" t="s">
        <v>12996</v>
      </c>
      <c r="AA2784" s="894" t="s">
        <v>1029</v>
      </c>
    </row>
    <row r="2785" spans="1:27">
      <c r="A2785" s="894" t="s">
        <v>13015</v>
      </c>
      <c r="B2785" s="894" t="s">
        <v>13016</v>
      </c>
      <c r="C2785" s="894" t="s">
        <v>13017</v>
      </c>
      <c r="D2785" s="894" t="s">
        <v>11412</v>
      </c>
      <c r="E2785" s="351">
        <v>33628.32</v>
      </c>
      <c r="F2785" s="351">
        <v>19167.96</v>
      </c>
      <c r="G2785" s="351">
        <v>14460.36</v>
      </c>
      <c r="H2785" s="351">
        <v>0</v>
      </c>
      <c r="I2785" s="894" t="s">
        <v>12962</v>
      </c>
      <c r="J2785" s="894" t="s">
        <v>839</v>
      </c>
      <c r="K2785" s="894" t="s">
        <v>1025</v>
      </c>
      <c r="L2785" s="894" t="s">
        <v>958</v>
      </c>
      <c r="M2785" s="894" t="s">
        <v>12590</v>
      </c>
      <c r="N2785" s="894" t="s">
        <v>12993</v>
      </c>
      <c r="O2785" s="894" t="s">
        <v>12571</v>
      </c>
      <c r="P2785" s="894" t="s">
        <v>12994</v>
      </c>
      <c r="Q2785" s="894" t="s">
        <v>12995</v>
      </c>
      <c r="R2785" s="894" t="s">
        <v>12957</v>
      </c>
      <c r="S2785" s="894" t="s">
        <v>779</v>
      </c>
      <c r="T2785" s="894" t="s">
        <v>780</v>
      </c>
      <c r="U2785" s="894" t="s">
        <v>781</v>
      </c>
      <c r="V2785" s="894" t="s">
        <v>951</v>
      </c>
      <c r="W2785" s="894" t="s">
        <v>12962</v>
      </c>
      <c r="X2785" s="894" t="s">
        <v>12996</v>
      </c>
      <c r="AA2785" s="894" t="s">
        <v>1029</v>
      </c>
    </row>
    <row r="2786" spans="1:27">
      <c r="A2786" s="894" t="s">
        <v>13018</v>
      </c>
      <c r="B2786" s="894" t="s">
        <v>13019</v>
      </c>
      <c r="C2786" s="894" t="s">
        <v>13020</v>
      </c>
      <c r="D2786" s="894" t="s">
        <v>13021</v>
      </c>
      <c r="E2786" s="351">
        <v>39823.01</v>
      </c>
      <c r="F2786" s="351">
        <v>22699.11</v>
      </c>
      <c r="G2786" s="351">
        <v>17123.9</v>
      </c>
      <c r="H2786" s="351">
        <v>0</v>
      </c>
      <c r="I2786" s="894" t="s">
        <v>12962</v>
      </c>
      <c r="J2786" s="894" t="s">
        <v>839</v>
      </c>
      <c r="K2786" s="894" t="s">
        <v>1025</v>
      </c>
      <c r="L2786" s="894" t="s">
        <v>958</v>
      </c>
      <c r="M2786" s="894" t="s">
        <v>12590</v>
      </c>
      <c r="N2786" s="894" t="s">
        <v>12993</v>
      </c>
      <c r="O2786" s="894" t="s">
        <v>10968</v>
      </c>
      <c r="P2786" s="894" t="s">
        <v>10969</v>
      </c>
      <c r="Q2786" s="894" t="s">
        <v>10970</v>
      </c>
      <c r="R2786" s="894" t="s">
        <v>12957</v>
      </c>
      <c r="S2786" s="894" t="s">
        <v>779</v>
      </c>
      <c r="T2786" s="894" t="s">
        <v>780</v>
      </c>
      <c r="U2786" s="894" t="s">
        <v>781</v>
      </c>
      <c r="V2786" s="894" t="s">
        <v>951</v>
      </c>
      <c r="W2786" s="894" t="s">
        <v>12962</v>
      </c>
      <c r="X2786" s="894" t="s">
        <v>12996</v>
      </c>
      <c r="AA2786" s="894" t="s">
        <v>1029</v>
      </c>
    </row>
    <row r="2787" spans="1:27">
      <c r="A2787" s="894" t="s">
        <v>13022</v>
      </c>
      <c r="B2787" s="894" t="s">
        <v>13023</v>
      </c>
      <c r="C2787" s="894" t="s">
        <v>13024</v>
      </c>
      <c r="D2787" s="894" t="s">
        <v>11426</v>
      </c>
      <c r="E2787" s="351">
        <v>13274.33</v>
      </c>
      <c r="F2787" s="351">
        <v>7566.18</v>
      </c>
      <c r="G2787" s="351">
        <v>5708.15</v>
      </c>
      <c r="H2787" s="351">
        <v>0</v>
      </c>
      <c r="I2787" s="894" t="s">
        <v>12962</v>
      </c>
      <c r="J2787" s="894" t="s">
        <v>839</v>
      </c>
      <c r="K2787" s="894" t="s">
        <v>1025</v>
      </c>
      <c r="L2787" s="894" t="s">
        <v>958</v>
      </c>
      <c r="M2787" s="894" t="s">
        <v>12590</v>
      </c>
      <c r="N2787" s="894" t="s">
        <v>12993</v>
      </c>
      <c r="O2787" s="894" t="s">
        <v>11303</v>
      </c>
      <c r="P2787" s="894" t="s">
        <v>11304</v>
      </c>
      <c r="Q2787" s="894" t="s">
        <v>11305</v>
      </c>
      <c r="R2787" s="894" t="s">
        <v>12957</v>
      </c>
      <c r="S2787" s="894" t="s">
        <v>779</v>
      </c>
      <c r="T2787" s="894" t="s">
        <v>780</v>
      </c>
      <c r="U2787" s="894" t="s">
        <v>781</v>
      </c>
      <c r="V2787" s="894" t="s">
        <v>951</v>
      </c>
      <c r="W2787" s="894" t="s">
        <v>12962</v>
      </c>
      <c r="X2787" s="894" t="s">
        <v>12996</v>
      </c>
      <c r="AA2787" s="894" t="s">
        <v>1029</v>
      </c>
    </row>
    <row r="2788" spans="1:27">
      <c r="A2788" s="894" t="s">
        <v>13025</v>
      </c>
      <c r="B2788" s="894" t="s">
        <v>13026</v>
      </c>
      <c r="C2788" s="894" t="s">
        <v>13024</v>
      </c>
      <c r="D2788" s="894" t="s">
        <v>11426</v>
      </c>
      <c r="E2788" s="351">
        <v>13274.34</v>
      </c>
      <c r="F2788" s="351">
        <v>7566.18</v>
      </c>
      <c r="G2788" s="351">
        <v>5708.16</v>
      </c>
      <c r="H2788" s="351">
        <v>0</v>
      </c>
      <c r="I2788" s="894" t="s">
        <v>12962</v>
      </c>
      <c r="J2788" s="894" t="s">
        <v>839</v>
      </c>
      <c r="K2788" s="894" t="s">
        <v>1025</v>
      </c>
      <c r="L2788" s="894" t="s">
        <v>958</v>
      </c>
      <c r="M2788" s="894" t="s">
        <v>12590</v>
      </c>
      <c r="N2788" s="894" t="s">
        <v>12993</v>
      </c>
      <c r="O2788" s="894" t="s">
        <v>11303</v>
      </c>
      <c r="P2788" s="894" t="s">
        <v>11304</v>
      </c>
      <c r="Q2788" s="894" t="s">
        <v>11305</v>
      </c>
      <c r="R2788" s="894" t="s">
        <v>12957</v>
      </c>
      <c r="S2788" s="894" t="s">
        <v>779</v>
      </c>
      <c r="T2788" s="894" t="s">
        <v>780</v>
      </c>
      <c r="U2788" s="894" t="s">
        <v>781</v>
      </c>
      <c r="V2788" s="894" t="s">
        <v>951</v>
      </c>
      <c r="W2788" s="894" t="s">
        <v>12962</v>
      </c>
      <c r="X2788" s="894" t="s">
        <v>12996</v>
      </c>
      <c r="AA2788" s="894" t="s">
        <v>1029</v>
      </c>
    </row>
    <row r="2789" spans="1:27">
      <c r="A2789" s="894" t="s">
        <v>13027</v>
      </c>
      <c r="B2789" s="894" t="s">
        <v>13028</v>
      </c>
      <c r="C2789" s="894" t="s">
        <v>13029</v>
      </c>
      <c r="D2789" s="894" t="s">
        <v>11435</v>
      </c>
      <c r="E2789" s="351">
        <v>3982.3</v>
      </c>
      <c r="F2789" s="351">
        <v>2269.74</v>
      </c>
      <c r="G2789" s="351">
        <v>1712.56</v>
      </c>
      <c r="H2789" s="351">
        <v>0</v>
      </c>
      <c r="I2789" s="894" t="s">
        <v>12962</v>
      </c>
      <c r="J2789" s="894" t="s">
        <v>839</v>
      </c>
      <c r="K2789" s="894" t="s">
        <v>1025</v>
      </c>
      <c r="L2789" s="894" t="s">
        <v>958</v>
      </c>
      <c r="M2789" s="894" t="s">
        <v>12590</v>
      </c>
      <c r="N2789" s="894" t="s">
        <v>12993</v>
      </c>
      <c r="O2789" s="894" t="s">
        <v>11571</v>
      </c>
      <c r="P2789" s="894" t="s">
        <v>11572</v>
      </c>
      <c r="Q2789" s="894" t="s">
        <v>11573</v>
      </c>
      <c r="R2789" s="894" t="s">
        <v>12957</v>
      </c>
      <c r="S2789" s="894" t="s">
        <v>779</v>
      </c>
      <c r="T2789" s="894" t="s">
        <v>780</v>
      </c>
      <c r="U2789" s="894" t="s">
        <v>781</v>
      </c>
      <c r="V2789" s="894" t="s">
        <v>951</v>
      </c>
      <c r="W2789" s="894" t="s">
        <v>12962</v>
      </c>
      <c r="X2789" s="894" t="s">
        <v>12996</v>
      </c>
      <c r="AA2789" s="894" t="s">
        <v>1029</v>
      </c>
    </row>
    <row r="2790" spans="1:27">
      <c r="A2790" s="894" t="s">
        <v>13030</v>
      </c>
      <c r="B2790" s="894" t="s">
        <v>13031</v>
      </c>
      <c r="C2790" s="894" t="s">
        <v>13032</v>
      </c>
      <c r="D2790" s="894" t="s">
        <v>11426</v>
      </c>
      <c r="E2790" s="351">
        <v>12389.38</v>
      </c>
      <c r="F2790" s="351">
        <v>7061.73</v>
      </c>
      <c r="G2790" s="351">
        <v>5327.65</v>
      </c>
      <c r="H2790" s="351">
        <v>0</v>
      </c>
      <c r="I2790" s="894" t="s">
        <v>12962</v>
      </c>
      <c r="J2790" s="894" t="s">
        <v>839</v>
      </c>
      <c r="K2790" s="894" t="s">
        <v>1025</v>
      </c>
      <c r="L2790" s="894" t="s">
        <v>958</v>
      </c>
      <c r="M2790" s="894" t="s">
        <v>12590</v>
      </c>
      <c r="N2790" s="894" t="s">
        <v>12993</v>
      </c>
      <c r="O2790" s="894" t="s">
        <v>11021</v>
      </c>
      <c r="P2790" s="894" t="s">
        <v>11131</v>
      </c>
      <c r="Q2790" s="894" t="s">
        <v>11132</v>
      </c>
      <c r="R2790" s="894" t="s">
        <v>12957</v>
      </c>
      <c r="S2790" s="894" t="s">
        <v>779</v>
      </c>
      <c r="T2790" s="894" t="s">
        <v>780</v>
      </c>
      <c r="U2790" s="894" t="s">
        <v>781</v>
      </c>
      <c r="V2790" s="894" t="s">
        <v>951</v>
      </c>
      <c r="W2790" s="894" t="s">
        <v>12962</v>
      </c>
      <c r="X2790" s="894" t="s">
        <v>12996</v>
      </c>
      <c r="AA2790" s="894" t="s">
        <v>1029</v>
      </c>
    </row>
    <row r="2791" spans="1:27">
      <c r="A2791" s="894" t="s">
        <v>13033</v>
      </c>
      <c r="B2791" s="894" t="s">
        <v>13034</v>
      </c>
      <c r="C2791" s="894" t="s">
        <v>13035</v>
      </c>
      <c r="D2791" s="894" t="s">
        <v>13036</v>
      </c>
      <c r="E2791" s="351">
        <v>2654.87</v>
      </c>
      <c r="F2791" s="351">
        <v>1513.35</v>
      </c>
      <c r="G2791" s="351">
        <v>1141.52</v>
      </c>
      <c r="H2791" s="351">
        <v>0</v>
      </c>
      <c r="I2791" s="894" t="s">
        <v>12962</v>
      </c>
      <c r="J2791" s="894" t="s">
        <v>839</v>
      </c>
      <c r="K2791" s="894" t="s">
        <v>1025</v>
      </c>
      <c r="L2791" s="894" t="s">
        <v>958</v>
      </c>
      <c r="M2791" s="894" t="s">
        <v>12590</v>
      </c>
      <c r="N2791" s="894" t="s">
        <v>12993</v>
      </c>
      <c r="O2791" s="894" t="s">
        <v>10980</v>
      </c>
      <c r="P2791" s="894" t="s">
        <v>10981</v>
      </c>
      <c r="Q2791" s="894" t="s">
        <v>10873</v>
      </c>
      <c r="R2791" s="894" t="s">
        <v>12957</v>
      </c>
      <c r="S2791" s="894" t="s">
        <v>779</v>
      </c>
      <c r="T2791" s="894" t="s">
        <v>780</v>
      </c>
      <c r="U2791" s="894" t="s">
        <v>781</v>
      </c>
      <c r="V2791" s="894" t="s">
        <v>951</v>
      </c>
      <c r="W2791" s="894" t="s">
        <v>12962</v>
      </c>
      <c r="X2791" s="894" t="s">
        <v>12996</v>
      </c>
      <c r="AA2791" s="894" t="s">
        <v>1029</v>
      </c>
    </row>
    <row r="2792" spans="1:27">
      <c r="A2792" s="894" t="s">
        <v>13037</v>
      </c>
      <c r="B2792" s="894" t="s">
        <v>13038</v>
      </c>
      <c r="C2792" s="894" t="s">
        <v>13024</v>
      </c>
      <c r="D2792" s="894" t="s">
        <v>13039</v>
      </c>
      <c r="E2792" s="351">
        <v>2654.87</v>
      </c>
      <c r="F2792" s="351">
        <v>1513.35</v>
      </c>
      <c r="G2792" s="351">
        <v>1141.52</v>
      </c>
      <c r="H2792" s="351">
        <v>0</v>
      </c>
      <c r="I2792" s="894" t="s">
        <v>12962</v>
      </c>
      <c r="J2792" s="894" t="s">
        <v>839</v>
      </c>
      <c r="K2792" s="894" t="s">
        <v>1025</v>
      </c>
      <c r="L2792" s="894" t="s">
        <v>958</v>
      </c>
      <c r="M2792" s="894" t="s">
        <v>12590</v>
      </c>
      <c r="N2792" s="894" t="s">
        <v>12993</v>
      </c>
      <c r="O2792" s="894" t="s">
        <v>10980</v>
      </c>
      <c r="P2792" s="894" t="s">
        <v>10981</v>
      </c>
      <c r="Q2792" s="894" t="s">
        <v>10873</v>
      </c>
      <c r="R2792" s="894" t="s">
        <v>12957</v>
      </c>
      <c r="S2792" s="894" t="s">
        <v>779</v>
      </c>
      <c r="T2792" s="894" t="s">
        <v>780</v>
      </c>
      <c r="U2792" s="894" t="s">
        <v>781</v>
      </c>
      <c r="V2792" s="894" t="s">
        <v>951</v>
      </c>
      <c r="W2792" s="894" t="s">
        <v>12962</v>
      </c>
      <c r="X2792" s="894" t="s">
        <v>12996</v>
      </c>
      <c r="AA2792" s="894" t="s">
        <v>1029</v>
      </c>
    </row>
    <row r="2793" spans="1:27">
      <c r="A2793" s="894" t="s">
        <v>13040</v>
      </c>
      <c r="B2793" s="894" t="s">
        <v>13041</v>
      </c>
      <c r="C2793" s="894" t="s">
        <v>13042</v>
      </c>
      <c r="E2793" s="351">
        <v>3097.35</v>
      </c>
      <c r="F2793" s="351">
        <v>1765.29</v>
      </c>
      <c r="G2793" s="351">
        <v>1332.06</v>
      </c>
      <c r="H2793" s="351">
        <v>0</v>
      </c>
      <c r="I2793" s="894" t="s">
        <v>12962</v>
      </c>
      <c r="J2793" s="894" t="s">
        <v>839</v>
      </c>
      <c r="K2793" s="894" t="s">
        <v>1025</v>
      </c>
      <c r="L2793" s="894" t="s">
        <v>958</v>
      </c>
      <c r="M2793" s="894" t="s">
        <v>12590</v>
      </c>
      <c r="N2793" s="894" t="s">
        <v>12993</v>
      </c>
      <c r="O2793" s="894" t="s">
        <v>11309</v>
      </c>
      <c r="P2793" s="894" t="s">
        <v>11310</v>
      </c>
      <c r="Q2793" s="894" t="s">
        <v>11021</v>
      </c>
      <c r="R2793" s="894" t="s">
        <v>12957</v>
      </c>
      <c r="S2793" s="894" t="s">
        <v>779</v>
      </c>
      <c r="T2793" s="894" t="s">
        <v>780</v>
      </c>
      <c r="U2793" s="894" t="s">
        <v>781</v>
      </c>
      <c r="V2793" s="894" t="s">
        <v>951</v>
      </c>
      <c r="W2793" s="894" t="s">
        <v>12962</v>
      </c>
      <c r="X2793" s="894" t="s">
        <v>12996</v>
      </c>
      <c r="AA2793" s="894" t="s">
        <v>1029</v>
      </c>
    </row>
    <row r="2794" spans="1:27">
      <c r="A2794" s="894" t="s">
        <v>13043</v>
      </c>
      <c r="B2794" s="894" t="s">
        <v>13044</v>
      </c>
      <c r="C2794" s="894" t="s">
        <v>13042</v>
      </c>
      <c r="E2794" s="351">
        <v>3097.34</v>
      </c>
      <c r="F2794" s="351">
        <v>1765.29</v>
      </c>
      <c r="G2794" s="351">
        <v>1332.05</v>
      </c>
      <c r="H2794" s="351">
        <v>0</v>
      </c>
      <c r="I2794" s="894" t="s">
        <v>12962</v>
      </c>
      <c r="J2794" s="894" t="s">
        <v>839</v>
      </c>
      <c r="K2794" s="894" t="s">
        <v>1025</v>
      </c>
      <c r="L2794" s="894" t="s">
        <v>958</v>
      </c>
      <c r="M2794" s="894" t="s">
        <v>12590</v>
      </c>
      <c r="N2794" s="894" t="s">
        <v>12993</v>
      </c>
      <c r="O2794" s="894" t="s">
        <v>11309</v>
      </c>
      <c r="P2794" s="894" t="s">
        <v>11310</v>
      </c>
      <c r="Q2794" s="894" t="s">
        <v>11021</v>
      </c>
      <c r="R2794" s="894" t="s">
        <v>12957</v>
      </c>
      <c r="S2794" s="894" t="s">
        <v>779</v>
      </c>
      <c r="T2794" s="894" t="s">
        <v>780</v>
      </c>
      <c r="U2794" s="894" t="s">
        <v>781</v>
      </c>
      <c r="V2794" s="894" t="s">
        <v>951</v>
      </c>
      <c r="W2794" s="894" t="s">
        <v>12962</v>
      </c>
      <c r="X2794" s="894" t="s">
        <v>12996</v>
      </c>
      <c r="AA2794" s="894" t="s">
        <v>1029</v>
      </c>
    </row>
    <row r="2795" spans="1:27">
      <c r="A2795" s="894" t="s">
        <v>13045</v>
      </c>
      <c r="B2795" s="894" t="s">
        <v>13046</v>
      </c>
      <c r="C2795" s="894" t="s">
        <v>13042</v>
      </c>
      <c r="E2795" s="351">
        <v>3097.35</v>
      </c>
      <c r="F2795" s="351">
        <v>1765.29</v>
      </c>
      <c r="G2795" s="351">
        <v>1332.06</v>
      </c>
      <c r="H2795" s="351">
        <v>0</v>
      </c>
      <c r="I2795" s="894" t="s">
        <v>12962</v>
      </c>
      <c r="J2795" s="894" t="s">
        <v>839</v>
      </c>
      <c r="K2795" s="894" t="s">
        <v>1025</v>
      </c>
      <c r="L2795" s="894" t="s">
        <v>958</v>
      </c>
      <c r="M2795" s="894" t="s">
        <v>12590</v>
      </c>
      <c r="N2795" s="894" t="s">
        <v>12993</v>
      </c>
      <c r="O2795" s="894" t="s">
        <v>11309</v>
      </c>
      <c r="P2795" s="894" t="s">
        <v>11310</v>
      </c>
      <c r="Q2795" s="894" t="s">
        <v>11021</v>
      </c>
      <c r="R2795" s="894" t="s">
        <v>12957</v>
      </c>
      <c r="S2795" s="894" t="s">
        <v>779</v>
      </c>
      <c r="T2795" s="894" t="s">
        <v>780</v>
      </c>
      <c r="U2795" s="894" t="s">
        <v>781</v>
      </c>
      <c r="V2795" s="894" t="s">
        <v>951</v>
      </c>
      <c r="W2795" s="894" t="s">
        <v>12962</v>
      </c>
      <c r="X2795" s="894" t="s">
        <v>12996</v>
      </c>
      <c r="AA2795" s="894" t="s">
        <v>1029</v>
      </c>
    </row>
    <row r="2796" spans="1:27">
      <c r="A2796" s="894" t="s">
        <v>13047</v>
      </c>
      <c r="B2796" s="894" t="s">
        <v>13048</v>
      </c>
      <c r="C2796" s="894" t="s">
        <v>13049</v>
      </c>
      <c r="E2796" s="351">
        <v>26548.67</v>
      </c>
      <c r="F2796" s="351">
        <v>15132.93</v>
      </c>
      <c r="G2796" s="351">
        <v>11415.74</v>
      </c>
      <c r="H2796" s="351">
        <v>0</v>
      </c>
      <c r="I2796" s="894" t="s">
        <v>12962</v>
      </c>
      <c r="J2796" s="894" t="s">
        <v>839</v>
      </c>
      <c r="K2796" s="894" t="s">
        <v>1025</v>
      </c>
      <c r="L2796" s="894" t="s">
        <v>958</v>
      </c>
      <c r="M2796" s="894" t="s">
        <v>12590</v>
      </c>
      <c r="N2796" s="894" t="s">
        <v>12993</v>
      </c>
      <c r="O2796" s="894" t="s">
        <v>11524</v>
      </c>
      <c r="P2796" s="894" t="s">
        <v>13050</v>
      </c>
      <c r="Q2796" s="894" t="s">
        <v>13051</v>
      </c>
      <c r="R2796" s="894" t="s">
        <v>12957</v>
      </c>
      <c r="S2796" s="894" t="s">
        <v>779</v>
      </c>
      <c r="T2796" s="894" t="s">
        <v>780</v>
      </c>
      <c r="U2796" s="894" t="s">
        <v>781</v>
      </c>
      <c r="V2796" s="894" t="s">
        <v>951</v>
      </c>
      <c r="W2796" s="894" t="s">
        <v>12962</v>
      </c>
      <c r="X2796" s="894" t="s">
        <v>12996</v>
      </c>
      <c r="AA2796" s="894" t="s">
        <v>1029</v>
      </c>
    </row>
    <row r="2797" spans="1:27">
      <c r="A2797" s="894" t="s">
        <v>13052</v>
      </c>
      <c r="B2797" s="894" t="s">
        <v>13053</v>
      </c>
      <c r="C2797" s="894" t="s">
        <v>13054</v>
      </c>
      <c r="E2797" s="351">
        <v>113805.31</v>
      </c>
      <c r="F2797" s="351">
        <v>64868.85</v>
      </c>
      <c r="G2797" s="351">
        <v>48936.46</v>
      </c>
      <c r="H2797" s="351">
        <v>0</v>
      </c>
      <c r="I2797" s="894" t="s">
        <v>12962</v>
      </c>
      <c r="J2797" s="894" t="s">
        <v>839</v>
      </c>
      <c r="K2797" s="894" t="s">
        <v>1025</v>
      </c>
      <c r="L2797" s="894" t="s">
        <v>958</v>
      </c>
      <c r="M2797" s="894" t="s">
        <v>12590</v>
      </c>
      <c r="N2797" s="894" t="s">
        <v>12993</v>
      </c>
      <c r="O2797" s="894" t="s">
        <v>13055</v>
      </c>
      <c r="P2797" s="894" t="s">
        <v>13056</v>
      </c>
      <c r="Q2797" s="894" t="s">
        <v>13057</v>
      </c>
      <c r="R2797" s="894" t="s">
        <v>12957</v>
      </c>
      <c r="S2797" s="894" t="s">
        <v>779</v>
      </c>
      <c r="T2797" s="894" t="s">
        <v>780</v>
      </c>
      <c r="U2797" s="894" t="s">
        <v>781</v>
      </c>
      <c r="V2797" s="894" t="s">
        <v>951</v>
      </c>
      <c r="W2797" s="894" t="s">
        <v>12962</v>
      </c>
      <c r="X2797" s="894" t="s">
        <v>12996</v>
      </c>
      <c r="AA2797" s="894" t="s">
        <v>1029</v>
      </c>
    </row>
    <row r="2798" spans="1:27">
      <c r="A2798" s="894" t="s">
        <v>13058</v>
      </c>
      <c r="B2798" s="894" t="s">
        <v>13059</v>
      </c>
      <c r="C2798" s="894" t="s">
        <v>13060</v>
      </c>
      <c r="D2798" s="894" t="s">
        <v>13061</v>
      </c>
      <c r="E2798" s="351">
        <v>3539.82</v>
      </c>
      <c r="F2798" s="351">
        <v>2017.8</v>
      </c>
      <c r="G2798" s="351">
        <v>1522.02</v>
      </c>
      <c r="H2798" s="351">
        <v>0</v>
      </c>
      <c r="I2798" s="894" t="s">
        <v>12962</v>
      </c>
      <c r="J2798" s="894" t="s">
        <v>839</v>
      </c>
      <c r="K2798" s="894" t="s">
        <v>901</v>
      </c>
      <c r="L2798" s="894" t="s">
        <v>874</v>
      </c>
      <c r="M2798" s="894" t="s">
        <v>2815</v>
      </c>
      <c r="N2798" s="894" t="s">
        <v>13062</v>
      </c>
      <c r="O2798" s="894" t="s">
        <v>13063</v>
      </c>
      <c r="P2798" s="894" t="s">
        <v>13064</v>
      </c>
      <c r="Q2798" s="894" t="s">
        <v>13065</v>
      </c>
      <c r="R2798" s="894" t="s">
        <v>12957</v>
      </c>
      <c r="S2798" s="894" t="s">
        <v>779</v>
      </c>
      <c r="T2798" s="894" t="s">
        <v>780</v>
      </c>
      <c r="U2798" s="894" t="s">
        <v>781</v>
      </c>
      <c r="V2798" s="894" t="s">
        <v>951</v>
      </c>
      <c r="W2798" s="894" t="s">
        <v>12962</v>
      </c>
      <c r="X2798" s="894" t="s">
        <v>10691</v>
      </c>
      <c r="AA2798" s="894" t="s">
        <v>904</v>
      </c>
    </row>
    <row r="2799" spans="1:27">
      <c r="A2799" s="894" t="s">
        <v>13066</v>
      </c>
      <c r="B2799" s="894" t="s">
        <v>13067</v>
      </c>
      <c r="C2799" s="894" t="s">
        <v>13068</v>
      </c>
      <c r="D2799" s="894" t="s">
        <v>13069</v>
      </c>
      <c r="E2799" s="351">
        <v>133486.72</v>
      </c>
      <c r="F2799" s="351">
        <v>74752.72</v>
      </c>
      <c r="G2799" s="351">
        <v>58734</v>
      </c>
      <c r="H2799" s="351">
        <v>0</v>
      </c>
      <c r="I2799" s="894" t="s">
        <v>13070</v>
      </c>
      <c r="J2799" s="894" t="s">
        <v>839</v>
      </c>
      <c r="K2799" s="894" t="s">
        <v>840</v>
      </c>
      <c r="L2799" s="894" t="s">
        <v>874</v>
      </c>
      <c r="M2799" s="894" t="s">
        <v>13071</v>
      </c>
      <c r="N2799" s="894" t="s">
        <v>4300</v>
      </c>
      <c r="O2799" s="894" t="s">
        <v>13072</v>
      </c>
      <c r="P2799" s="894" t="s">
        <v>13073</v>
      </c>
      <c r="Q2799" s="894" t="s">
        <v>13074</v>
      </c>
      <c r="R2799" s="894" t="s">
        <v>1417</v>
      </c>
      <c r="S2799" s="894" t="s">
        <v>779</v>
      </c>
      <c r="T2799" s="894" t="s">
        <v>780</v>
      </c>
      <c r="U2799" s="894" t="s">
        <v>781</v>
      </c>
      <c r="V2799" s="894" t="s">
        <v>951</v>
      </c>
      <c r="W2799" s="894" t="s">
        <v>13070</v>
      </c>
      <c r="X2799" s="894" t="s">
        <v>13075</v>
      </c>
      <c r="AA2799" s="894" t="s">
        <v>844</v>
      </c>
    </row>
    <row r="2800" hidden="1" spans="1:27">
      <c r="A2800" s="894" t="s">
        <v>13076</v>
      </c>
      <c r="B2800" s="894" t="s">
        <v>13077</v>
      </c>
      <c r="C2800" s="894" t="s">
        <v>13078</v>
      </c>
      <c r="D2800" s="894" t="s">
        <v>13079</v>
      </c>
      <c r="E2800" s="351">
        <v>5530.97</v>
      </c>
      <c r="F2800" s="351">
        <v>4956</v>
      </c>
      <c r="G2800" s="351">
        <v>332</v>
      </c>
      <c r="H2800" s="351">
        <v>242.97</v>
      </c>
      <c r="I2800" s="894" t="s">
        <v>13070</v>
      </c>
      <c r="J2800" s="894" t="s">
        <v>773</v>
      </c>
      <c r="K2800" s="894" t="s">
        <v>631</v>
      </c>
      <c r="L2800" s="894" t="s">
        <v>108</v>
      </c>
      <c r="M2800" s="894" t="s">
        <v>13080</v>
      </c>
      <c r="N2800" s="894" t="s">
        <v>8735</v>
      </c>
      <c r="O2800" s="894" t="s">
        <v>13081</v>
      </c>
      <c r="P2800" s="894" t="s">
        <v>13082</v>
      </c>
      <c r="Q2800" s="894" t="s">
        <v>12806</v>
      </c>
      <c r="R2800" s="894" t="s">
        <v>1417</v>
      </c>
      <c r="S2800" s="894" t="s">
        <v>779</v>
      </c>
      <c r="T2800" s="894" t="s">
        <v>780</v>
      </c>
      <c r="U2800" s="894" t="s">
        <v>781</v>
      </c>
      <c r="V2800" s="894" t="s">
        <v>951</v>
      </c>
      <c r="W2800" s="894" t="s">
        <v>13070</v>
      </c>
      <c r="X2800" s="894" t="s">
        <v>10452</v>
      </c>
      <c r="AA2800" s="894" t="s">
        <v>967</v>
      </c>
    </row>
    <row r="2801" spans="1:27">
      <c r="A2801" s="894" t="s">
        <v>13083</v>
      </c>
      <c r="B2801" s="894" t="s">
        <v>13084</v>
      </c>
      <c r="C2801" s="894" t="s">
        <v>13085</v>
      </c>
      <c r="D2801" s="894" t="s">
        <v>13086</v>
      </c>
      <c r="E2801" s="351">
        <v>426548.65</v>
      </c>
      <c r="F2801" s="351">
        <v>238867.44</v>
      </c>
      <c r="G2801" s="351">
        <v>187681.21</v>
      </c>
      <c r="H2801" s="351">
        <v>0</v>
      </c>
      <c r="I2801" s="894" t="s">
        <v>13087</v>
      </c>
      <c r="J2801" s="894" t="s">
        <v>839</v>
      </c>
      <c r="K2801" s="894" t="s">
        <v>8415</v>
      </c>
      <c r="L2801" s="894" t="s">
        <v>874</v>
      </c>
      <c r="M2801" s="894" t="s">
        <v>13088</v>
      </c>
      <c r="N2801" s="894" t="s">
        <v>13089</v>
      </c>
      <c r="O2801" s="894" t="s">
        <v>13090</v>
      </c>
      <c r="P2801" s="894" t="s">
        <v>13091</v>
      </c>
      <c r="Q2801" s="894" t="s">
        <v>13092</v>
      </c>
      <c r="R2801" s="894" t="s">
        <v>1417</v>
      </c>
      <c r="S2801" s="894" t="s">
        <v>779</v>
      </c>
      <c r="T2801" s="894" t="s">
        <v>780</v>
      </c>
      <c r="U2801" s="894" t="s">
        <v>781</v>
      </c>
      <c r="V2801" s="894" t="s">
        <v>951</v>
      </c>
      <c r="W2801" s="894" t="s">
        <v>13087</v>
      </c>
      <c r="X2801" s="894" t="s">
        <v>13093</v>
      </c>
      <c r="AA2801" s="894" t="s">
        <v>8421</v>
      </c>
    </row>
    <row r="2802" spans="1:27">
      <c r="A2802" s="894" t="s">
        <v>13094</v>
      </c>
      <c r="B2802" s="894" t="s">
        <v>13095</v>
      </c>
      <c r="C2802" s="894" t="s">
        <v>6829</v>
      </c>
      <c r="D2802" s="894" t="s">
        <v>13096</v>
      </c>
      <c r="E2802" s="351">
        <v>84070.8</v>
      </c>
      <c r="F2802" s="351">
        <v>47079.76</v>
      </c>
      <c r="G2802" s="351">
        <v>36991.04</v>
      </c>
      <c r="H2802" s="351">
        <v>0</v>
      </c>
      <c r="I2802" s="894" t="s">
        <v>13087</v>
      </c>
      <c r="J2802" s="894" t="s">
        <v>839</v>
      </c>
      <c r="K2802" s="894" t="s">
        <v>1025</v>
      </c>
      <c r="L2802" s="894" t="s">
        <v>958</v>
      </c>
      <c r="M2802" s="894" t="s">
        <v>6103</v>
      </c>
      <c r="N2802" s="894" t="s">
        <v>8004</v>
      </c>
      <c r="O2802" s="894" t="s">
        <v>13097</v>
      </c>
      <c r="P2802" s="894" t="s">
        <v>13098</v>
      </c>
      <c r="Q2802" s="894" t="s">
        <v>13099</v>
      </c>
      <c r="R2802" s="894" t="s">
        <v>1417</v>
      </c>
      <c r="S2802" s="894" t="s">
        <v>779</v>
      </c>
      <c r="T2802" s="894" t="s">
        <v>780</v>
      </c>
      <c r="U2802" s="894" t="s">
        <v>781</v>
      </c>
      <c r="V2802" s="894" t="s">
        <v>951</v>
      </c>
      <c r="W2802" s="894" t="s">
        <v>13087</v>
      </c>
      <c r="X2802" s="894" t="s">
        <v>13100</v>
      </c>
      <c r="AA2802" s="894" t="s">
        <v>1029</v>
      </c>
    </row>
    <row r="2803" spans="1:27">
      <c r="A2803" s="894" t="s">
        <v>13101</v>
      </c>
      <c r="B2803" s="894" t="s">
        <v>13102</v>
      </c>
      <c r="C2803" s="894" t="s">
        <v>6829</v>
      </c>
      <c r="D2803" s="894" t="s">
        <v>13096</v>
      </c>
      <c r="E2803" s="351">
        <v>84070.8</v>
      </c>
      <c r="F2803" s="351">
        <v>47079.76</v>
      </c>
      <c r="G2803" s="351">
        <v>36991.04</v>
      </c>
      <c r="H2803" s="351">
        <v>0</v>
      </c>
      <c r="I2803" s="894" t="s">
        <v>13087</v>
      </c>
      <c r="J2803" s="894" t="s">
        <v>839</v>
      </c>
      <c r="K2803" s="894" t="s">
        <v>1025</v>
      </c>
      <c r="L2803" s="894" t="s">
        <v>958</v>
      </c>
      <c r="M2803" s="894" t="s">
        <v>6103</v>
      </c>
      <c r="N2803" s="894" t="s">
        <v>8004</v>
      </c>
      <c r="O2803" s="894" t="s">
        <v>13097</v>
      </c>
      <c r="P2803" s="894" t="s">
        <v>13098</v>
      </c>
      <c r="Q2803" s="894" t="s">
        <v>13099</v>
      </c>
      <c r="R2803" s="894" t="s">
        <v>1417</v>
      </c>
      <c r="S2803" s="894" t="s">
        <v>779</v>
      </c>
      <c r="T2803" s="894" t="s">
        <v>780</v>
      </c>
      <c r="U2803" s="894" t="s">
        <v>781</v>
      </c>
      <c r="V2803" s="894" t="s">
        <v>951</v>
      </c>
      <c r="W2803" s="894" t="s">
        <v>13087</v>
      </c>
      <c r="X2803" s="894" t="s">
        <v>13100</v>
      </c>
      <c r="AA2803" s="894" t="s">
        <v>1029</v>
      </c>
    </row>
    <row r="2804" spans="1:27">
      <c r="A2804" s="894" t="s">
        <v>13103</v>
      </c>
      <c r="B2804" s="894" t="s">
        <v>13104</v>
      </c>
      <c r="C2804" s="894" t="s">
        <v>13105</v>
      </c>
      <c r="D2804" s="894" t="s">
        <v>13106</v>
      </c>
      <c r="E2804" s="351">
        <v>3451.33</v>
      </c>
      <c r="F2804" s="351">
        <v>1932.56</v>
      </c>
      <c r="G2804" s="351">
        <v>1518.77</v>
      </c>
      <c r="H2804" s="351">
        <v>0</v>
      </c>
      <c r="I2804" s="894" t="s">
        <v>13087</v>
      </c>
      <c r="J2804" s="894" t="s">
        <v>839</v>
      </c>
      <c r="K2804" s="894" t="s">
        <v>1008</v>
      </c>
      <c r="L2804" s="894" t="s">
        <v>874</v>
      </c>
      <c r="M2804" s="894" t="s">
        <v>8764</v>
      </c>
      <c r="N2804" s="894" t="s">
        <v>10646</v>
      </c>
      <c r="O2804" s="894" t="s">
        <v>11154</v>
      </c>
      <c r="P2804" s="894" t="s">
        <v>11155</v>
      </c>
      <c r="Q2804" s="894" t="s">
        <v>11156</v>
      </c>
      <c r="R2804" s="894" t="s">
        <v>1417</v>
      </c>
      <c r="S2804" s="894" t="s">
        <v>779</v>
      </c>
      <c r="T2804" s="894" t="s">
        <v>780</v>
      </c>
      <c r="U2804" s="894" t="s">
        <v>781</v>
      </c>
      <c r="V2804" s="894" t="s">
        <v>951</v>
      </c>
      <c r="W2804" s="894" t="s">
        <v>13087</v>
      </c>
      <c r="X2804" s="894" t="s">
        <v>10533</v>
      </c>
      <c r="AA2804" s="894" t="s">
        <v>1012</v>
      </c>
    </row>
    <row r="2805" spans="1:27">
      <c r="A2805" s="894" t="s">
        <v>13107</v>
      </c>
      <c r="B2805" s="894" t="s">
        <v>13108</v>
      </c>
      <c r="C2805" s="894" t="s">
        <v>1402</v>
      </c>
      <c r="D2805" s="894" t="s">
        <v>3137</v>
      </c>
      <c r="E2805" s="351">
        <v>57522.12</v>
      </c>
      <c r="F2805" s="351">
        <v>32212.32</v>
      </c>
      <c r="G2805" s="351">
        <v>25309.8</v>
      </c>
      <c r="H2805" s="351">
        <v>0</v>
      </c>
      <c r="I2805" s="894" t="s">
        <v>13087</v>
      </c>
      <c r="J2805" s="894" t="s">
        <v>839</v>
      </c>
      <c r="K2805" s="894" t="s">
        <v>1008</v>
      </c>
      <c r="L2805" s="894" t="s">
        <v>874</v>
      </c>
      <c r="M2805" s="894" t="s">
        <v>8764</v>
      </c>
      <c r="N2805" s="894" t="s">
        <v>5001</v>
      </c>
      <c r="O2805" s="894" t="s">
        <v>13109</v>
      </c>
      <c r="P2805" s="894" t="s">
        <v>13110</v>
      </c>
      <c r="Q2805" s="894" t="s">
        <v>13111</v>
      </c>
      <c r="R2805" s="894" t="s">
        <v>1417</v>
      </c>
      <c r="S2805" s="894" t="s">
        <v>779</v>
      </c>
      <c r="T2805" s="894" t="s">
        <v>780</v>
      </c>
      <c r="U2805" s="894" t="s">
        <v>781</v>
      </c>
      <c r="V2805" s="894" t="s">
        <v>951</v>
      </c>
      <c r="W2805" s="894" t="s">
        <v>13087</v>
      </c>
      <c r="X2805" s="894" t="s">
        <v>13112</v>
      </c>
      <c r="AA2805" s="894" t="s">
        <v>1012</v>
      </c>
    </row>
    <row r="2806" spans="1:27">
      <c r="A2806" s="894" t="s">
        <v>13113</v>
      </c>
      <c r="B2806" s="894" t="s">
        <v>13114</v>
      </c>
      <c r="C2806" s="894" t="s">
        <v>13115</v>
      </c>
      <c r="D2806" s="894" t="s">
        <v>13116</v>
      </c>
      <c r="E2806" s="351">
        <v>123893.81</v>
      </c>
      <c r="F2806" s="351">
        <v>69380.64</v>
      </c>
      <c r="G2806" s="351">
        <v>54513.17</v>
      </c>
      <c r="H2806" s="351">
        <v>0</v>
      </c>
      <c r="I2806" s="894" t="s">
        <v>13087</v>
      </c>
      <c r="J2806" s="894" t="s">
        <v>839</v>
      </c>
      <c r="K2806" s="894" t="s">
        <v>1025</v>
      </c>
      <c r="L2806" s="894" t="s">
        <v>958</v>
      </c>
      <c r="M2806" s="894" t="s">
        <v>6103</v>
      </c>
      <c r="N2806" s="894" t="s">
        <v>8283</v>
      </c>
      <c r="O2806" s="894" t="s">
        <v>13117</v>
      </c>
      <c r="P2806" s="894" t="s">
        <v>13118</v>
      </c>
      <c r="Q2806" s="894" t="s">
        <v>13119</v>
      </c>
      <c r="R2806" s="894" t="s">
        <v>1417</v>
      </c>
      <c r="S2806" s="894" t="s">
        <v>779</v>
      </c>
      <c r="T2806" s="894" t="s">
        <v>780</v>
      </c>
      <c r="U2806" s="894" t="s">
        <v>781</v>
      </c>
      <c r="V2806" s="894" t="s">
        <v>951</v>
      </c>
      <c r="W2806" s="894" t="s">
        <v>13087</v>
      </c>
      <c r="X2806" s="894" t="s">
        <v>10847</v>
      </c>
      <c r="AA2806" s="894" t="s">
        <v>1029</v>
      </c>
    </row>
    <row r="2807" spans="1:27">
      <c r="A2807" s="894" t="s">
        <v>13120</v>
      </c>
      <c r="B2807" s="894" t="s">
        <v>13121</v>
      </c>
      <c r="C2807" s="894" t="s">
        <v>11760</v>
      </c>
      <c r="D2807" s="894" t="s">
        <v>11761</v>
      </c>
      <c r="E2807" s="351">
        <v>12389.38</v>
      </c>
      <c r="F2807" s="351">
        <v>6937.84</v>
      </c>
      <c r="G2807" s="351">
        <v>5451.54</v>
      </c>
      <c r="H2807" s="351">
        <v>0</v>
      </c>
      <c r="I2807" s="894" t="s">
        <v>13087</v>
      </c>
      <c r="J2807" s="894" t="s">
        <v>839</v>
      </c>
      <c r="K2807" s="894" t="s">
        <v>1025</v>
      </c>
      <c r="L2807" s="894" t="s">
        <v>958</v>
      </c>
      <c r="M2807" s="894" t="s">
        <v>6103</v>
      </c>
      <c r="N2807" s="894" t="s">
        <v>8283</v>
      </c>
      <c r="O2807" s="894" t="s">
        <v>11021</v>
      </c>
      <c r="P2807" s="894" t="s">
        <v>11131</v>
      </c>
      <c r="Q2807" s="894" t="s">
        <v>11132</v>
      </c>
      <c r="R2807" s="894" t="s">
        <v>1417</v>
      </c>
      <c r="S2807" s="894" t="s">
        <v>779</v>
      </c>
      <c r="T2807" s="894" t="s">
        <v>780</v>
      </c>
      <c r="U2807" s="894" t="s">
        <v>781</v>
      </c>
      <c r="V2807" s="894" t="s">
        <v>951</v>
      </c>
      <c r="W2807" s="894" t="s">
        <v>13087</v>
      </c>
      <c r="X2807" s="894" t="s">
        <v>10847</v>
      </c>
      <c r="AA2807" s="894" t="s">
        <v>1029</v>
      </c>
    </row>
    <row r="2808" spans="1:27">
      <c r="A2808" s="894" t="s">
        <v>13122</v>
      </c>
      <c r="B2808" s="894" t="s">
        <v>13123</v>
      </c>
      <c r="C2808" s="894" t="s">
        <v>11760</v>
      </c>
      <c r="D2808" s="894" t="s">
        <v>11761</v>
      </c>
      <c r="E2808" s="351">
        <v>12389.38</v>
      </c>
      <c r="F2808" s="351">
        <v>6937.84</v>
      </c>
      <c r="G2808" s="351">
        <v>5451.54</v>
      </c>
      <c r="H2808" s="351">
        <v>0</v>
      </c>
      <c r="I2808" s="894" t="s">
        <v>13087</v>
      </c>
      <c r="J2808" s="894" t="s">
        <v>839</v>
      </c>
      <c r="K2808" s="894" t="s">
        <v>1025</v>
      </c>
      <c r="L2808" s="894" t="s">
        <v>958</v>
      </c>
      <c r="M2808" s="894" t="s">
        <v>6103</v>
      </c>
      <c r="N2808" s="894" t="s">
        <v>8283</v>
      </c>
      <c r="O2808" s="894" t="s">
        <v>11021</v>
      </c>
      <c r="P2808" s="894" t="s">
        <v>11131</v>
      </c>
      <c r="Q2808" s="894" t="s">
        <v>11132</v>
      </c>
      <c r="R2808" s="894" t="s">
        <v>1417</v>
      </c>
      <c r="S2808" s="894" t="s">
        <v>779</v>
      </c>
      <c r="T2808" s="894" t="s">
        <v>780</v>
      </c>
      <c r="U2808" s="894" t="s">
        <v>781</v>
      </c>
      <c r="V2808" s="894" t="s">
        <v>951</v>
      </c>
      <c r="W2808" s="894" t="s">
        <v>13087</v>
      </c>
      <c r="X2808" s="894" t="s">
        <v>10847</v>
      </c>
      <c r="AA2808" s="894" t="s">
        <v>1029</v>
      </c>
    </row>
    <row r="2809" spans="1:27">
      <c r="A2809" s="894" t="s">
        <v>13124</v>
      </c>
      <c r="B2809" s="894" t="s">
        <v>13125</v>
      </c>
      <c r="C2809" s="894" t="s">
        <v>11760</v>
      </c>
      <c r="D2809" s="894" t="s">
        <v>11761</v>
      </c>
      <c r="E2809" s="351">
        <v>12389.38</v>
      </c>
      <c r="F2809" s="351">
        <v>6937.84</v>
      </c>
      <c r="G2809" s="351">
        <v>5451.54</v>
      </c>
      <c r="H2809" s="351">
        <v>0</v>
      </c>
      <c r="I2809" s="894" t="s">
        <v>13087</v>
      </c>
      <c r="J2809" s="894" t="s">
        <v>839</v>
      </c>
      <c r="K2809" s="894" t="s">
        <v>1025</v>
      </c>
      <c r="L2809" s="894" t="s">
        <v>958</v>
      </c>
      <c r="M2809" s="894" t="s">
        <v>6103</v>
      </c>
      <c r="N2809" s="894" t="s">
        <v>8283</v>
      </c>
      <c r="O2809" s="894" t="s">
        <v>11021</v>
      </c>
      <c r="P2809" s="894" t="s">
        <v>11131</v>
      </c>
      <c r="Q2809" s="894" t="s">
        <v>11132</v>
      </c>
      <c r="R2809" s="894" t="s">
        <v>1417</v>
      </c>
      <c r="S2809" s="894" t="s">
        <v>779</v>
      </c>
      <c r="T2809" s="894" t="s">
        <v>780</v>
      </c>
      <c r="U2809" s="894" t="s">
        <v>781</v>
      </c>
      <c r="V2809" s="894" t="s">
        <v>951</v>
      </c>
      <c r="W2809" s="894" t="s">
        <v>13087</v>
      </c>
      <c r="X2809" s="894" t="s">
        <v>10847</v>
      </c>
      <c r="AA2809" s="894" t="s">
        <v>1029</v>
      </c>
    </row>
    <row r="2810" spans="1:27">
      <c r="A2810" s="894" t="s">
        <v>13126</v>
      </c>
      <c r="B2810" s="894" t="s">
        <v>13127</v>
      </c>
      <c r="C2810" s="894" t="s">
        <v>11760</v>
      </c>
      <c r="D2810" s="894" t="s">
        <v>11761</v>
      </c>
      <c r="E2810" s="351">
        <v>12389.38</v>
      </c>
      <c r="F2810" s="351">
        <v>6937.84</v>
      </c>
      <c r="G2810" s="351">
        <v>5451.54</v>
      </c>
      <c r="H2810" s="351">
        <v>0</v>
      </c>
      <c r="I2810" s="894" t="s">
        <v>13087</v>
      </c>
      <c r="J2810" s="894" t="s">
        <v>839</v>
      </c>
      <c r="K2810" s="894" t="s">
        <v>1025</v>
      </c>
      <c r="L2810" s="894" t="s">
        <v>958</v>
      </c>
      <c r="M2810" s="894" t="s">
        <v>6103</v>
      </c>
      <c r="N2810" s="894" t="s">
        <v>8283</v>
      </c>
      <c r="O2810" s="894" t="s">
        <v>11021</v>
      </c>
      <c r="P2810" s="894" t="s">
        <v>11131</v>
      </c>
      <c r="Q2810" s="894" t="s">
        <v>11132</v>
      </c>
      <c r="R2810" s="894" t="s">
        <v>1417</v>
      </c>
      <c r="S2810" s="894" t="s">
        <v>779</v>
      </c>
      <c r="T2810" s="894" t="s">
        <v>780</v>
      </c>
      <c r="U2810" s="894" t="s">
        <v>781</v>
      </c>
      <c r="V2810" s="894" t="s">
        <v>951</v>
      </c>
      <c r="W2810" s="894" t="s">
        <v>13087</v>
      </c>
      <c r="X2810" s="894" t="s">
        <v>10847</v>
      </c>
      <c r="AA2810" s="894" t="s">
        <v>1029</v>
      </c>
    </row>
    <row r="2811" spans="1:27">
      <c r="A2811" s="894" t="s">
        <v>13128</v>
      </c>
      <c r="B2811" s="894" t="s">
        <v>13129</v>
      </c>
      <c r="C2811" s="894" t="s">
        <v>11478</v>
      </c>
      <c r="D2811" s="894" t="s">
        <v>13130</v>
      </c>
      <c r="E2811" s="351">
        <v>16283.19</v>
      </c>
      <c r="F2811" s="351">
        <v>9118.48</v>
      </c>
      <c r="G2811" s="351">
        <v>7164.71</v>
      </c>
      <c r="H2811" s="351">
        <v>0</v>
      </c>
      <c r="I2811" s="894" t="s">
        <v>13087</v>
      </c>
      <c r="J2811" s="894" t="s">
        <v>839</v>
      </c>
      <c r="K2811" s="894" t="s">
        <v>11592</v>
      </c>
      <c r="L2811" s="894" t="s">
        <v>874</v>
      </c>
      <c r="M2811" s="894" t="s">
        <v>11593</v>
      </c>
      <c r="N2811" s="894" t="s">
        <v>8902</v>
      </c>
      <c r="O2811" s="894" t="s">
        <v>12757</v>
      </c>
      <c r="P2811" s="894" t="s">
        <v>13131</v>
      </c>
      <c r="Q2811" s="894" t="s">
        <v>13132</v>
      </c>
      <c r="R2811" s="894" t="s">
        <v>1417</v>
      </c>
      <c r="S2811" s="894" t="s">
        <v>779</v>
      </c>
      <c r="T2811" s="894" t="s">
        <v>780</v>
      </c>
      <c r="U2811" s="894" t="s">
        <v>781</v>
      </c>
      <c r="V2811" s="894" t="s">
        <v>951</v>
      </c>
      <c r="W2811" s="894" t="s">
        <v>13087</v>
      </c>
      <c r="X2811" s="894" t="s">
        <v>10817</v>
      </c>
      <c r="AA2811" s="894" t="s">
        <v>11595</v>
      </c>
    </row>
    <row r="2812" spans="1:27">
      <c r="A2812" s="894" t="s">
        <v>13133</v>
      </c>
      <c r="B2812" s="894" t="s">
        <v>13134</v>
      </c>
      <c r="C2812" s="894" t="s">
        <v>13135</v>
      </c>
      <c r="D2812" s="894" t="s">
        <v>13136</v>
      </c>
      <c r="E2812" s="351">
        <v>11946.9</v>
      </c>
      <c r="F2812" s="351">
        <v>6690.32</v>
      </c>
      <c r="G2812" s="351">
        <v>5256.58</v>
      </c>
      <c r="H2812" s="351">
        <v>0</v>
      </c>
      <c r="I2812" s="894" t="s">
        <v>13137</v>
      </c>
      <c r="J2812" s="894" t="s">
        <v>839</v>
      </c>
      <c r="K2812" s="894" t="s">
        <v>11592</v>
      </c>
      <c r="L2812" s="894" t="s">
        <v>874</v>
      </c>
      <c r="M2812" s="894" t="s">
        <v>11593</v>
      </c>
      <c r="N2812" s="894" t="s">
        <v>8902</v>
      </c>
      <c r="O2812" s="894" t="s">
        <v>11067</v>
      </c>
      <c r="P2812" s="894" t="s">
        <v>11068</v>
      </c>
      <c r="Q2812" s="894" t="s">
        <v>11069</v>
      </c>
      <c r="R2812" s="894" t="s">
        <v>1417</v>
      </c>
      <c r="S2812" s="894" t="s">
        <v>779</v>
      </c>
      <c r="T2812" s="894" t="s">
        <v>780</v>
      </c>
      <c r="U2812" s="894" t="s">
        <v>781</v>
      </c>
      <c r="V2812" s="894" t="s">
        <v>951</v>
      </c>
      <c r="W2812" s="894" t="s">
        <v>13137</v>
      </c>
      <c r="X2812" s="894" t="s">
        <v>10867</v>
      </c>
      <c r="AA2812" s="894" t="s">
        <v>11595</v>
      </c>
    </row>
    <row r="2813" spans="1:27">
      <c r="A2813" s="894" t="s">
        <v>13138</v>
      </c>
      <c r="B2813" s="894" t="s">
        <v>13139</v>
      </c>
      <c r="C2813" s="894" t="s">
        <v>13135</v>
      </c>
      <c r="D2813" s="894" t="s">
        <v>13130</v>
      </c>
      <c r="E2813" s="351">
        <v>16106.19</v>
      </c>
      <c r="F2813" s="351">
        <v>9019.36</v>
      </c>
      <c r="G2813" s="351">
        <v>7086.83</v>
      </c>
      <c r="H2813" s="351">
        <v>0</v>
      </c>
      <c r="I2813" s="894" t="s">
        <v>13137</v>
      </c>
      <c r="J2813" s="894" t="s">
        <v>839</v>
      </c>
      <c r="K2813" s="894" t="s">
        <v>11592</v>
      </c>
      <c r="L2813" s="894" t="s">
        <v>874</v>
      </c>
      <c r="M2813" s="894" t="s">
        <v>11593</v>
      </c>
      <c r="N2813" s="894" t="s">
        <v>8902</v>
      </c>
      <c r="O2813" s="894" t="s">
        <v>13140</v>
      </c>
      <c r="P2813" s="894" t="s">
        <v>13141</v>
      </c>
      <c r="Q2813" s="894" t="s">
        <v>13142</v>
      </c>
      <c r="R2813" s="894" t="s">
        <v>1417</v>
      </c>
      <c r="S2813" s="894" t="s">
        <v>779</v>
      </c>
      <c r="T2813" s="894" t="s">
        <v>780</v>
      </c>
      <c r="U2813" s="894" t="s">
        <v>781</v>
      </c>
      <c r="V2813" s="894" t="s">
        <v>951</v>
      </c>
      <c r="W2813" s="894" t="s">
        <v>13137</v>
      </c>
      <c r="X2813" s="894" t="s">
        <v>10867</v>
      </c>
      <c r="AA2813" s="894" t="s">
        <v>11595</v>
      </c>
    </row>
    <row r="2814" spans="1:27">
      <c r="A2814" s="894" t="s">
        <v>13143</v>
      </c>
      <c r="B2814" s="894" t="s">
        <v>13144</v>
      </c>
      <c r="C2814" s="894" t="s">
        <v>13145</v>
      </c>
      <c r="D2814" s="894" t="s">
        <v>13146</v>
      </c>
      <c r="E2814" s="351">
        <v>24424.78</v>
      </c>
      <c r="F2814" s="351">
        <v>13678</v>
      </c>
      <c r="G2814" s="351">
        <v>10746.78</v>
      </c>
      <c r="H2814" s="351">
        <v>0</v>
      </c>
      <c r="I2814" s="894" t="s">
        <v>13137</v>
      </c>
      <c r="J2814" s="894" t="s">
        <v>839</v>
      </c>
      <c r="K2814" s="894" t="s">
        <v>11592</v>
      </c>
      <c r="L2814" s="894" t="s">
        <v>874</v>
      </c>
      <c r="M2814" s="894" t="s">
        <v>11593</v>
      </c>
      <c r="N2814" s="894" t="s">
        <v>8902</v>
      </c>
      <c r="O2814" s="894" t="s">
        <v>13147</v>
      </c>
      <c r="P2814" s="894" t="s">
        <v>13148</v>
      </c>
      <c r="Q2814" s="894" t="s">
        <v>13149</v>
      </c>
      <c r="R2814" s="894" t="s">
        <v>1417</v>
      </c>
      <c r="S2814" s="894" t="s">
        <v>779</v>
      </c>
      <c r="T2814" s="894" t="s">
        <v>780</v>
      </c>
      <c r="U2814" s="894" t="s">
        <v>781</v>
      </c>
      <c r="V2814" s="894" t="s">
        <v>951</v>
      </c>
      <c r="W2814" s="894" t="s">
        <v>13137</v>
      </c>
      <c r="X2814" s="894" t="s">
        <v>10867</v>
      </c>
      <c r="AA2814" s="894" t="s">
        <v>11595</v>
      </c>
    </row>
    <row r="2815" hidden="1" spans="1:27">
      <c r="A2815" s="894" t="s">
        <v>13150</v>
      </c>
      <c r="B2815" s="894" t="s">
        <v>13151</v>
      </c>
      <c r="C2815" s="894" t="s">
        <v>13152</v>
      </c>
      <c r="D2815" s="894" t="s">
        <v>13153</v>
      </c>
      <c r="E2815" s="351">
        <v>43716.81</v>
      </c>
      <c r="F2815" s="351">
        <v>39170.32</v>
      </c>
      <c r="G2815" s="351">
        <v>4546.49</v>
      </c>
      <c r="H2815" s="351">
        <v>0</v>
      </c>
      <c r="I2815" s="894" t="s">
        <v>13137</v>
      </c>
      <c r="J2815" s="894" t="s">
        <v>773</v>
      </c>
      <c r="K2815" s="894" t="s">
        <v>774</v>
      </c>
      <c r="L2815" s="894" t="s">
        <v>4588</v>
      </c>
      <c r="M2815" s="894" t="s">
        <v>4589</v>
      </c>
      <c r="N2815" s="894" t="s">
        <v>7608</v>
      </c>
      <c r="O2815" s="894" t="s">
        <v>13154</v>
      </c>
      <c r="P2815" s="894" t="s">
        <v>13155</v>
      </c>
      <c r="Q2815" s="894" t="s">
        <v>13156</v>
      </c>
      <c r="R2815" s="894" t="s">
        <v>1417</v>
      </c>
      <c r="S2815" s="894" t="s">
        <v>779</v>
      </c>
      <c r="T2815" s="894" t="s">
        <v>780</v>
      </c>
      <c r="U2815" s="894" t="s">
        <v>781</v>
      </c>
      <c r="V2815" s="894" t="s">
        <v>951</v>
      </c>
      <c r="W2815" s="894" t="s">
        <v>13137</v>
      </c>
      <c r="X2815" s="894" t="s">
        <v>10876</v>
      </c>
      <c r="AA2815" s="894" t="s">
        <v>784</v>
      </c>
    </row>
    <row r="2816" spans="1:27">
      <c r="A2816" s="894" t="s">
        <v>13157</v>
      </c>
      <c r="B2816" s="894" t="s">
        <v>13158</v>
      </c>
      <c r="C2816" s="894" t="s">
        <v>6277</v>
      </c>
      <c r="D2816" s="894" t="s">
        <v>13159</v>
      </c>
      <c r="E2816" s="351">
        <v>44247.79</v>
      </c>
      <c r="F2816" s="351">
        <v>24336.4</v>
      </c>
      <c r="G2816" s="351">
        <v>19911.39</v>
      </c>
      <c r="H2816" s="351">
        <v>0</v>
      </c>
      <c r="I2816" s="894" t="s">
        <v>13160</v>
      </c>
      <c r="J2816" s="894" t="s">
        <v>839</v>
      </c>
      <c r="K2816" s="894" t="s">
        <v>1025</v>
      </c>
      <c r="L2816" s="894" t="s">
        <v>958</v>
      </c>
      <c r="M2816" s="894" t="s">
        <v>8289</v>
      </c>
      <c r="N2816" s="894" t="s">
        <v>13161</v>
      </c>
      <c r="O2816" s="894" t="s">
        <v>12823</v>
      </c>
      <c r="P2816" s="894" t="s">
        <v>12834</v>
      </c>
      <c r="Q2816" s="894" t="s">
        <v>12835</v>
      </c>
      <c r="R2816" s="894" t="s">
        <v>13162</v>
      </c>
      <c r="S2816" s="894" t="s">
        <v>779</v>
      </c>
      <c r="T2816" s="894" t="s">
        <v>780</v>
      </c>
      <c r="U2816" s="894" t="s">
        <v>781</v>
      </c>
      <c r="V2816" s="894" t="s">
        <v>3306</v>
      </c>
      <c r="W2816" s="894" t="s">
        <v>13160</v>
      </c>
      <c r="X2816" s="894" t="s">
        <v>13163</v>
      </c>
      <c r="AA2816" s="894" t="s">
        <v>1029</v>
      </c>
    </row>
    <row r="2817" spans="1:27">
      <c r="A2817" s="894" t="s">
        <v>13164</v>
      </c>
      <c r="B2817" s="894" t="s">
        <v>13165</v>
      </c>
      <c r="C2817" s="894" t="s">
        <v>6277</v>
      </c>
      <c r="D2817" s="894" t="s">
        <v>13159</v>
      </c>
      <c r="E2817" s="351">
        <v>44247.78</v>
      </c>
      <c r="F2817" s="351">
        <v>24336.4</v>
      </c>
      <c r="G2817" s="351">
        <v>19911.38</v>
      </c>
      <c r="H2817" s="351">
        <v>0</v>
      </c>
      <c r="I2817" s="894" t="s">
        <v>13160</v>
      </c>
      <c r="J2817" s="894" t="s">
        <v>839</v>
      </c>
      <c r="K2817" s="894" t="s">
        <v>1025</v>
      </c>
      <c r="L2817" s="894" t="s">
        <v>958</v>
      </c>
      <c r="M2817" s="894" t="s">
        <v>8289</v>
      </c>
      <c r="N2817" s="894" t="s">
        <v>13161</v>
      </c>
      <c r="O2817" s="894" t="s">
        <v>12823</v>
      </c>
      <c r="P2817" s="894" t="s">
        <v>12834</v>
      </c>
      <c r="Q2817" s="894" t="s">
        <v>12835</v>
      </c>
      <c r="R2817" s="894" t="s">
        <v>13162</v>
      </c>
      <c r="S2817" s="894" t="s">
        <v>779</v>
      </c>
      <c r="T2817" s="894" t="s">
        <v>780</v>
      </c>
      <c r="U2817" s="894" t="s">
        <v>781</v>
      </c>
      <c r="V2817" s="894" t="s">
        <v>3306</v>
      </c>
      <c r="W2817" s="894" t="s">
        <v>13160</v>
      </c>
      <c r="X2817" s="894" t="s">
        <v>13163</v>
      </c>
      <c r="AA2817" s="894" t="s">
        <v>1029</v>
      </c>
    </row>
    <row r="2818" spans="1:27">
      <c r="A2818" s="894" t="s">
        <v>13166</v>
      </c>
      <c r="B2818" s="894" t="s">
        <v>13167</v>
      </c>
      <c r="C2818" s="894" t="s">
        <v>11760</v>
      </c>
      <c r="D2818" s="894" t="s">
        <v>13168</v>
      </c>
      <c r="E2818" s="351">
        <v>12389.38</v>
      </c>
      <c r="F2818" s="351">
        <v>6813.95</v>
      </c>
      <c r="G2818" s="351">
        <v>5575.43</v>
      </c>
      <c r="H2818" s="351">
        <v>0</v>
      </c>
      <c r="I2818" s="894" t="s">
        <v>13160</v>
      </c>
      <c r="J2818" s="894" t="s">
        <v>839</v>
      </c>
      <c r="K2818" s="894" t="s">
        <v>1025</v>
      </c>
      <c r="L2818" s="894" t="s">
        <v>958</v>
      </c>
      <c r="M2818" s="894" t="s">
        <v>8289</v>
      </c>
      <c r="N2818" s="894" t="s">
        <v>13161</v>
      </c>
      <c r="O2818" s="894" t="s">
        <v>11021</v>
      </c>
      <c r="P2818" s="894" t="s">
        <v>11131</v>
      </c>
      <c r="Q2818" s="894" t="s">
        <v>11132</v>
      </c>
      <c r="R2818" s="894" t="s">
        <v>13162</v>
      </c>
      <c r="S2818" s="894" t="s">
        <v>779</v>
      </c>
      <c r="T2818" s="894" t="s">
        <v>780</v>
      </c>
      <c r="U2818" s="894" t="s">
        <v>781</v>
      </c>
      <c r="V2818" s="894" t="s">
        <v>3306</v>
      </c>
      <c r="W2818" s="894" t="s">
        <v>13160</v>
      </c>
      <c r="X2818" s="894" t="s">
        <v>13163</v>
      </c>
      <c r="AA2818" s="894" t="s">
        <v>1029</v>
      </c>
    </row>
    <row r="2819" spans="1:27">
      <c r="A2819" s="894" t="s">
        <v>13169</v>
      </c>
      <c r="B2819" s="894" t="s">
        <v>13170</v>
      </c>
      <c r="C2819" s="894" t="s">
        <v>11760</v>
      </c>
      <c r="D2819" s="894" t="s">
        <v>13168</v>
      </c>
      <c r="E2819" s="351">
        <v>12389.38</v>
      </c>
      <c r="F2819" s="351">
        <v>6813.95</v>
      </c>
      <c r="G2819" s="351">
        <v>5575.43</v>
      </c>
      <c r="H2819" s="351">
        <v>0</v>
      </c>
      <c r="I2819" s="894" t="s">
        <v>13160</v>
      </c>
      <c r="J2819" s="894" t="s">
        <v>839</v>
      </c>
      <c r="K2819" s="894" t="s">
        <v>1025</v>
      </c>
      <c r="L2819" s="894" t="s">
        <v>958</v>
      </c>
      <c r="M2819" s="894" t="s">
        <v>8289</v>
      </c>
      <c r="N2819" s="894" t="s">
        <v>13161</v>
      </c>
      <c r="O2819" s="894" t="s">
        <v>11021</v>
      </c>
      <c r="P2819" s="894" t="s">
        <v>11131</v>
      </c>
      <c r="Q2819" s="894" t="s">
        <v>11132</v>
      </c>
      <c r="R2819" s="894" t="s">
        <v>13162</v>
      </c>
      <c r="S2819" s="894" t="s">
        <v>779</v>
      </c>
      <c r="T2819" s="894" t="s">
        <v>780</v>
      </c>
      <c r="U2819" s="894" t="s">
        <v>781</v>
      </c>
      <c r="V2819" s="894" t="s">
        <v>3306</v>
      </c>
      <c r="W2819" s="894" t="s">
        <v>13160</v>
      </c>
      <c r="X2819" s="894" t="s">
        <v>13163</v>
      </c>
      <c r="AA2819" s="894" t="s">
        <v>1029</v>
      </c>
    </row>
    <row r="2820" spans="1:27">
      <c r="A2820" s="894" t="s">
        <v>13171</v>
      </c>
      <c r="B2820" s="894" t="s">
        <v>13172</v>
      </c>
      <c r="C2820" s="894" t="s">
        <v>13173</v>
      </c>
      <c r="D2820" s="894" t="s">
        <v>12377</v>
      </c>
      <c r="E2820" s="351">
        <v>139115.04</v>
      </c>
      <c r="F2820" s="351">
        <v>76513.25</v>
      </c>
      <c r="G2820" s="351">
        <v>62601.79</v>
      </c>
      <c r="H2820" s="351">
        <v>0</v>
      </c>
      <c r="I2820" s="894" t="s">
        <v>13160</v>
      </c>
      <c r="J2820" s="894" t="s">
        <v>839</v>
      </c>
      <c r="K2820" s="894" t="s">
        <v>1025</v>
      </c>
      <c r="L2820" s="894" t="s">
        <v>958</v>
      </c>
      <c r="M2820" s="894" t="s">
        <v>6103</v>
      </c>
      <c r="N2820" s="894" t="s">
        <v>13161</v>
      </c>
      <c r="O2820" s="894" t="s">
        <v>13174</v>
      </c>
      <c r="P2820" s="894" t="s">
        <v>13175</v>
      </c>
      <c r="Q2820" s="894" t="s">
        <v>13176</v>
      </c>
      <c r="R2820" s="894" t="s">
        <v>13162</v>
      </c>
      <c r="S2820" s="894" t="s">
        <v>779</v>
      </c>
      <c r="T2820" s="894" t="s">
        <v>780</v>
      </c>
      <c r="U2820" s="894" t="s">
        <v>781</v>
      </c>
      <c r="V2820" s="894" t="s">
        <v>3306</v>
      </c>
      <c r="W2820" s="894" t="s">
        <v>13160</v>
      </c>
      <c r="X2820" s="894" t="s">
        <v>13177</v>
      </c>
      <c r="AA2820" s="894" t="s">
        <v>1029</v>
      </c>
    </row>
    <row r="2821" spans="1:27">
      <c r="A2821" s="894" t="s">
        <v>13178</v>
      </c>
      <c r="B2821" s="894" t="s">
        <v>13179</v>
      </c>
      <c r="C2821" s="894" t="s">
        <v>13173</v>
      </c>
      <c r="D2821" s="894" t="s">
        <v>12377</v>
      </c>
      <c r="E2821" s="351">
        <v>139115.04</v>
      </c>
      <c r="F2821" s="351">
        <v>76513.25</v>
      </c>
      <c r="G2821" s="351">
        <v>62601.79</v>
      </c>
      <c r="H2821" s="351">
        <v>0</v>
      </c>
      <c r="I2821" s="894" t="s">
        <v>13160</v>
      </c>
      <c r="J2821" s="894" t="s">
        <v>839</v>
      </c>
      <c r="K2821" s="894" t="s">
        <v>1025</v>
      </c>
      <c r="L2821" s="894" t="s">
        <v>958</v>
      </c>
      <c r="M2821" s="894" t="s">
        <v>6103</v>
      </c>
      <c r="N2821" s="894" t="s">
        <v>13161</v>
      </c>
      <c r="O2821" s="894" t="s">
        <v>13174</v>
      </c>
      <c r="P2821" s="894" t="s">
        <v>13175</v>
      </c>
      <c r="Q2821" s="894" t="s">
        <v>13176</v>
      </c>
      <c r="R2821" s="894" t="s">
        <v>13162</v>
      </c>
      <c r="S2821" s="894" t="s">
        <v>779</v>
      </c>
      <c r="T2821" s="894" t="s">
        <v>780</v>
      </c>
      <c r="U2821" s="894" t="s">
        <v>781</v>
      </c>
      <c r="V2821" s="894" t="s">
        <v>3306</v>
      </c>
      <c r="W2821" s="894" t="s">
        <v>13160</v>
      </c>
      <c r="X2821" s="894" t="s">
        <v>13177</v>
      </c>
      <c r="AA2821" s="894" t="s">
        <v>1029</v>
      </c>
    </row>
    <row r="2822" spans="1:27">
      <c r="A2822" s="894" t="s">
        <v>13180</v>
      </c>
      <c r="B2822" s="894" t="s">
        <v>13181</v>
      </c>
      <c r="C2822" s="894" t="s">
        <v>7684</v>
      </c>
      <c r="D2822" s="894" t="s">
        <v>6465</v>
      </c>
      <c r="E2822" s="351">
        <v>9292.04</v>
      </c>
      <c r="F2822" s="351">
        <v>5110.6</v>
      </c>
      <c r="G2822" s="351">
        <v>4181.44</v>
      </c>
      <c r="H2822" s="351">
        <v>0</v>
      </c>
      <c r="I2822" s="894" t="s">
        <v>13160</v>
      </c>
      <c r="J2822" s="894" t="s">
        <v>839</v>
      </c>
      <c r="K2822" s="894" t="s">
        <v>1357</v>
      </c>
      <c r="L2822" s="894" t="s">
        <v>1590</v>
      </c>
      <c r="M2822" s="894" t="s">
        <v>13182</v>
      </c>
      <c r="N2822" s="894" t="s">
        <v>6717</v>
      </c>
      <c r="O2822" s="894" t="s">
        <v>13183</v>
      </c>
      <c r="P2822" s="894" t="s">
        <v>13184</v>
      </c>
      <c r="Q2822" s="894" t="s">
        <v>13185</v>
      </c>
      <c r="R2822" s="894" t="s">
        <v>13162</v>
      </c>
      <c r="S2822" s="894" t="s">
        <v>779</v>
      </c>
      <c r="T2822" s="894" t="s">
        <v>780</v>
      </c>
      <c r="U2822" s="894" t="s">
        <v>781</v>
      </c>
      <c r="V2822" s="894" t="s">
        <v>3306</v>
      </c>
      <c r="W2822" s="894" t="s">
        <v>13160</v>
      </c>
      <c r="X2822" s="894" t="s">
        <v>8716</v>
      </c>
      <c r="AA2822" s="894" t="s">
        <v>1359</v>
      </c>
    </row>
    <row r="2823" spans="1:27">
      <c r="A2823" s="894" t="s">
        <v>13186</v>
      </c>
      <c r="B2823" s="894" t="s">
        <v>13187</v>
      </c>
      <c r="C2823" s="894" t="s">
        <v>13188</v>
      </c>
      <c r="D2823" s="894" t="s">
        <v>13189</v>
      </c>
      <c r="E2823" s="351">
        <v>5486.73</v>
      </c>
      <c r="F2823" s="351">
        <v>3017.85</v>
      </c>
      <c r="G2823" s="351">
        <v>2468.88</v>
      </c>
      <c r="H2823" s="351">
        <v>0</v>
      </c>
      <c r="I2823" s="894" t="s">
        <v>13160</v>
      </c>
      <c r="J2823" s="894" t="s">
        <v>839</v>
      </c>
      <c r="K2823" s="894" t="s">
        <v>1357</v>
      </c>
      <c r="L2823" s="894" t="s">
        <v>1590</v>
      </c>
      <c r="M2823" s="894" t="s">
        <v>13182</v>
      </c>
      <c r="N2823" s="894" t="s">
        <v>6717</v>
      </c>
      <c r="O2823" s="894" t="s">
        <v>13190</v>
      </c>
      <c r="P2823" s="894" t="s">
        <v>13191</v>
      </c>
      <c r="Q2823" s="894" t="s">
        <v>13192</v>
      </c>
      <c r="R2823" s="894" t="s">
        <v>13162</v>
      </c>
      <c r="S2823" s="894" t="s">
        <v>779</v>
      </c>
      <c r="T2823" s="894" t="s">
        <v>780</v>
      </c>
      <c r="U2823" s="894" t="s">
        <v>781</v>
      </c>
      <c r="V2823" s="894" t="s">
        <v>3306</v>
      </c>
      <c r="W2823" s="894" t="s">
        <v>13160</v>
      </c>
      <c r="X2823" s="894" t="s">
        <v>8716</v>
      </c>
      <c r="AA2823" s="894" t="s">
        <v>1359</v>
      </c>
    </row>
    <row r="2824" spans="1:27">
      <c r="A2824" s="894" t="s">
        <v>13193</v>
      </c>
      <c r="B2824" s="894" t="s">
        <v>13194</v>
      </c>
      <c r="C2824" s="894" t="s">
        <v>13195</v>
      </c>
      <c r="D2824" s="894" t="s">
        <v>13196</v>
      </c>
      <c r="E2824" s="351">
        <v>14601.77</v>
      </c>
      <c r="F2824" s="351">
        <v>8031.1</v>
      </c>
      <c r="G2824" s="351">
        <v>6570.67</v>
      </c>
      <c r="H2824" s="351">
        <v>0</v>
      </c>
      <c r="I2824" s="894" t="s">
        <v>13197</v>
      </c>
      <c r="J2824" s="894" t="s">
        <v>839</v>
      </c>
      <c r="K2824" s="894" t="s">
        <v>11486</v>
      </c>
      <c r="L2824" s="894" t="s">
        <v>874</v>
      </c>
      <c r="M2824" s="894" t="s">
        <v>12350</v>
      </c>
      <c r="N2824" s="894" t="s">
        <v>5907</v>
      </c>
      <c r="O2824" s="894" t="s">
        <v>11503</v>
      </c>
      <c r="P2824" s="894" t="s">
        <v>11504</v>
      </c>
      <c r="Q2824" s="894" t="s">
        <v>11505</v>
      </c>
      <c r="R2824" s="894" t="s">
        <v>13162</v>
      </c>
      <c r="S2824" s="894" t="s">
        <v>779</v>
      </c>
      <c r="T2824" s="894" t="s">
        <v>780</v>
      </c>
      <c r="U2824" s="894" t="s">
        <v>781</v>
      </c>
      <c r="V2824" s="894" t="s">
        <v>3306</v>
      </c>
      <c r="W2824" s="894" t="s">
        <v>13197</v>
      </c>
      <c r="X2824" s="894" t="s">
        <v>13198</v>
      </c>
      <c r="AA2824" s="894" t="s">
        <v>11491</v>
      </c>
    </row>
    <row r="2825" spans="1:27">
      <c r="A2825" s="894" t="s">
        <v>13199</v>
      </c>
      <c r="B2825" s="894" t="s">
        <v>13200</v>
      </c>
      <c r="C2825" s="894" t="s">
        <v>13195</v>
      </c>
      <c r="D2825" s="894" t="s">
        <v>13196</v>
      </c>
      <c r="E2825" s="351">
        <v>14601.77</v>
      </c>
      <c r="F2825" s="351">
        <v>8031.1</v>
      </c>
      <c r="G2825" s="351">
        <v>6570.67</v>
      </c>
      <c r="H2825" s="351">
        <v>0</v>
      </c>
      <c r="I2825" s="894" t="s">
        <v>13197</v>
      </c>
      <c r="J2825" s="894" t="s">
        <v>839</v>
      </c>
      <c r="K2825" s="894" t="s">
        <v>11486</v>
      </c>
      <c r="L2825" s="894" t="s">
        <v>874</v>
      </c>
      <c r="M2825" s="894" t="s">
        <v>12350</v>
      </c>
      <c r="N2825" s="894" t="s">
        <v>5907</v>
      </c>
      <c r="O2825" s="894" t="s">
        <v>11503</v>
      </c>
      <c r="P2825" s="894" t="s">
        <v>11504</v>
      </c>
      <c r="Q2825" s="894" t="s">
        <v>11505</v>
      </c>
      <c r="R2825" s="894" t="s">
        <v>13162</v>
      </c>
      <c r="S2825" s="894" t="s">
        <v>779</v>
      </c>
      <c r="T2825" s="894" t="s">
        <v>780</v>
      </c>
      <c r="U2825" s="894" t="s">
        <v>781</v>
      </c>
      <c r="V2825" s="894" t="s">
        <v>3306</v>
      </c>
      <c r="W2825" s="894" t="s">
        <v>13197</v>
      </c>
      <c r="X2825" s="894" t="s">
        <v>13198</v>
      </c>
      <c r="AA2825" s="894" t="s">
        <v>11491</v>
      </c>
    </row>
    <row r="2826" spans="1:27">
      <c r="A2826" s="894" t="s">
        <v>13201</v>
      </c>
      <c r="B2826" s="894" t="s">
        <v>13202</v>
      </c>
      <c r="C2826" s="894" t="s">
        <v>13195</v>
      </c>
      <c r="D2826" s="894" t="s">
        <v>13196</v>
      </c>
      <c r="E2826" s="351">
        <v>14601.77</v>
      </c>
      <c r="F2826" s="351">
        <v>8031.1</v>
      </c>
      <c r="G2826" s="351">
        <v>6570.67</v>
      </c>
      <c r="H2826" s="351">
        <v>0</v>
      </c>
      <c r="I2826" s="894" t="s">
        <v>13197</v>
      </c>
      <c r="J2826" s="894" t="s">
        <v>839</v>
      </c>
      <c r="K2826" s="894" t="s">
        <v>11486</v>
      </c>
      <c r="L2826" s="894" t="s">
        <v>874</v>
      </c>
      <c r="M2826" s="894" t="s">
        <v>12350</v>
      </c>
      <c r="N2826" s="894" t="s">
        <v>5907</v>
      </c>
      <c r="O2826" s="894" t="s">
        <v>11503</v>
      </c>
      <c r="P2826" s="894" t="s">
        <v>11504</v>
      </c>
      <c r="Q2826" s="894" t="s">
        <v>11505</v>
      </c>
      <c r="R2826" s="894" t="s">
        <v>13162</v>
      </c>
      <c r="S2826" s="894" t="s">
        <v>779</v>
      </c>
      <c r="T2826" s="894" t="s">
        <v>780</v>
      </c>
      <c r="U2826" s="894" t="s">
        <v>781</v>
      </c>
      <c r="V2826" s="894" t="s">
        <v>3306</v>
      </c>
      <c r="W2826" s="894" t="s">
        <v>13197</v>
      </c>
      <c r="X2826" s="894" t="s">
        <v>13198</v>
      </c>
      <c r="AA2826" s="894" t="s">
        <v>11491</v>
      </c>
    </row>
    <row r="2827" spans="1:27">
      <c r="A2827" s="894" t="s">
        <v>13203</v>
      </c>
      <c r="B2827" s="894" t="s">
        <v>13204</v>
      </c>
      <c r="C2827" s="894" t="s">
        <v>13205</v>
      </c>
      <c r="D2827" s="894" t="s">
        <v>1735</v>
      </c>
      <c r="E2827" s="351">
        <v>4513.28</v>
      </c>
      <c r="F2827" s="351">
        <v>2482.15</v>
      </c>
      <c r="G2827" s="351">
        <v>2031.13</v>
      </c>
      <c r="H2827" s="351">
        <v>0</v>
      </c>
      <c r="I2827" s="894" t="s">
        <v>13197</v>
      </c>
      <c r="J2827" s="894" t="s">
        <v>839</v>
      </c>
      <c r="K2827" s="894" t="s">
        <v>1357</v>
      </c>
      <c r="L2827" s="894" t="s">
        <v>1590</v>
      </c>
      <c r="M2827" s="894" t="s">
        <v>13182</v>
      </c>
      <c r="N2827" s="894" t="s">
        <v>13206</v>
      </c>
      <c r="O2827" s="894" t="s">
        <v>12610</v>
      </c>
      <c r="P2827" s="894" t="s">
        <v>12611</v>
      </c>
      <c r="Q2827" s="894" t="s">
        <v>12612</v>
      </c>
      <c r="R2827" s="894" t="s">
        <v>13162</v>
      </c>
      <c r="S2827" s="894" t="s">
        <v>779</v>
      </c>
      <c r="T2827" s="894" t="s">
        <v>780</v>
      </c>
      <c r="U2827" s="894" t="s">
        <v>781</v>
      </c>
      <c r="V2827" s="894" t="s">
        <v>3306</v>
      </c>
      <c r="W2827" s="894" t="s">
        <v>13197</v>
      </c>
      <c r="X2827" s="894" t="s">
        <v>13207</v>
      </c>
      <c r="AA2827" s="894" t="s">
        <v>1359</v>
      </c>
    </row>
    <row r="2828" spans="1:27">
      <c r="A2828" s="894" t="s">
        <v>13208</v>
      </c>
      <c r="B2828" s="894" t="s">
        <v>13209</v>
      </c>
      <c r="C2828" s="894" t="s">
        <v>13205</v>
      </c>
      <c r="D2828" s="894" t="s">
        <v>1735</v>
      </c>
      <c r="E2828" s="351">
        <v>4513.27</v>
      </c>
      <c r="F2828" s="351">
        <v>2482.15</v>
      </c>
      <c r="G2828" s="351">
        <v>2031.12</v>
      </c>
      <c r="H2828" s="351">
        <v>0</v>
      </c>
      <c r="I2828" s="894" t="s">
        <v>13197</v>
      </c>
      <c r="J2828" s="894" t="s">
        <v>839</v>
      </c>
      <c r="K2828" s="894" t="s">
        <v>1357</v>
      </c>
      <c r="L2828" s="894" t="s">
        <v>1590</v>
      </c>
      <c r="M2828" s="894" t="s">
        <v>13182</v>
      </c>
      <c r="N2828" s="894" t="s">
        <v>13206</v>
      </c>
      <c r="O2828" s="894" t="s">
        <v>12610</v>
      </c>
      <c r="P2828" s="894" t="s">
        <v>12611</v>
      </c>
      <c r="Q2828" s="894" t="s">
        <v>12612</v>
      </c>
      <c r="R2828" s="894" t="s">
        <v>13162</v>
      </c>
      <c r="S2828" s="894" t="s">
        <v>779</v>
      </c>
      <c r="T2828" s="894" t="s">
        <v>780</v>
      </c>
      <c r="U2828" s="894" t="s">
        <v>781</v>
      </c>
      <c r="V2828" s="894" t="s">
        <v>3306</v>
      </c>
      <c r="W2828" s="894" t="s">
        <v>13197</v>
      </c>
      <c r="X2828" s="894" t="s">
        <v>13207</v>
      </c>
      <c r="AA2828" s="894" t="s">
        <v>1359</v>
      </c>
    </row>
    <row r="2829" spans="1:27">
      <c r="A2829" s="894" t="s">
        <v>13210</v>
      </c>
      <c r="B2829" s="894" t="s">
        <v>13211</v>
      </c>
      <c r="C2829" s="894" t="s">
        <v>1389</v>
      </c>
      <c r="D2829" s="894" t="s">
        <v>4162</v>
      </c>
      <c r="E2829" s="351">
        <v>50707.97</v>
      </c>
      <c r="F2829" s="351">
        <v>27382.32</v>
      </c>
      <c r="G2829" s="351">
        <v>23325.65</v>
      </c>
      <c r="H2829" s="351">
        <v>0</v>
      </c>
      <c r="I2829" s="894" t="s">
        <v>13212</v>
      </c>
      <c r="J2829" s="894" t="s">
        <v>839</v>
      </c>
      <c r="K2829" s="894" t="s">
        <v>1008</v>
      </c>
      <c r="L2829" s="894" t="s">
        <v>874</v>
      </c>
      <c r="M2829" s="894" t="s">
        <v>8764</v>
      </c>
      <c r="N2829" s="894" t="s">
        <v>4927</v>
      </c>
      <c r="O2829" s="894" t="s">
        <v>13213</v>
      </c>
      <c r="P2829" s="894" t="s">
        <v>13214</v>
      </c>
      <c r="Q2829" s="894" t="s">
        <v>13215</v>
      </c>
      <c r="R2829" s="894" t="s">
        <v>13216</v>
      </c>
      <c r="S2829" s="894" t="s">
        <v>779</v>
      </c>
      <c r="T2829" s="894" t="s">
        <v>780</v>
      </c>
      <c r="U2829" s="894" t="s">
        <v>781</v>
      </c>
      <c r="V2829" s="894" t="s">
        <v>3306</v>
      </c>
      <c r="W2829" s="894" t="s">
        <v>13212</v>
      </c>
      <c r="X2829" s="894" t="s">
        <v>13217</v>
      </c>
      <c r="AA2829" s="894" t="s">
        <v>1012</v>
      </c>
    </row>
    <row r="2830" spans="1:27">
      <c r="A2830" s="894" t="s">
        <v>13218</v>
      </c>
      <c r="B2830" s="894" t="s">
        <v>13219</v>
      </c>
      <c r="C2830" s="894" t="s">
        <v>1389</v>
      </c>
      <c r="D2830" s="894" t="s">
        <v>4162</v>
      </c>
      <c r="E2830" s="351">
        <v>50707.96</v>
      </c>
      <c r="F2830" s="351">
        <v>27382.32</v>
      </c>
      <c r="G2830" s="351">
        <v>23325.64</v>
      </c>
      <c r="H2830" s="351">
        <v>0</v>
      </c>
      <c r="I2830" s="894" t="s">
        <v>13212</v>
      </c>
      <c r="J2830" s="894" t="s">
        <v>839</v>
      </c>
      <c r="K2830" s="894" t="s">
        <v>1008</v>
      </c>
      <c r="L2830" s="894" t="s">
        <v>874</v>
      </c>
      <c r="M2830" s="894" t="s">
        <v>8764</v>
      </c>
      <c r="N2830" s="894" t="s">
        <v>4927</v>
      </c>
      <c r="O2830" s="894" t="s">
        <v>13213</v>
      </c>
      <c r="P2830" s="894" t="s">
        <v>13214</v>
      </c>
      <c r="Q2830" s="894" t="s">
        <v>13215</v>
      </c>
      <c r="R2830" s="894" t="s">
        <v>13216</v>
      </c>
      <c r="S2830" s="894" t="s">
        <v>779</v>
      </c>
      <c r="T2830" s="894" t="s">
        <v>780</v>
      </c>
      <c r="U2830" s="894" t="s">
        <v>781</v>
      </c>
      <c r="V2830" s="894" t="s">
        <v>3306</v>
      </c>
      <c r="W2830" s="894" t="s">
        <v>13212</v>
      </c>
      <c r="X2830" s="894" t="s">
        <v>13217</v>
      </c>
      <c r="AA2830" s="894" t="s">
        <v>1012</v>
      </c>
    </row>
    <row r="2831" spans="1:27">
      <c r="A2831" s="894" t="s">
        <v>13220</v>
      </c>
      <c r="B2831" s="894" t="s">
        <v>13221</v>
      </c>
      <c r="C2831" s="894" t="s">
        <v>13222</v>
      </c>
      <c r="D2831" s="894" t="s">
        <v>13223</v>
      </c>
      <c r="E2831" s="351">
        <v>5752.21</v>
      </c>
      <c r="F2831" s="351">
        <v>3106.08</v>
      </c>
      <c r="G2831" s="351">
        <v>2646.13</v>
      </c>
      <c r="H2831" s="351">
        <v>0</v>
      </c>
      <c r="I2831" s="894" t="s">
        <v>13212</v>
      </c>
      <c r="J2831" s="894" t="s">
        <v>839</v>
      </c>
      <c r="K2831" s="894" t="s">
        <v>1008</v>
      </c>
      <c r="L2831" s="894" t="s">
        <v>874</v>
      </c>
      <c r="M2831" s="894" t="s">
        <v>8764</v>
      </c>
      <c r="N2831" s="894" t="s">
        <v>13224</v>
      </c>
      <c r="O2831" s="894" t="s">
        <v>12639</v>
      </c>
      <c r="P2831" s="894" t="s">
        <v>12640</v>
      </c>
      <c r="Q2831" s="894" t="s">
        <v>12641</v>
      </c>
      <c r="R2831" s="894" t="s">
        <v>13216</v>
      </c>
      <c r="S2831" s="894" t="s">
        <v>779</v>
      </c>
      <c r="T2831" s="894" t="s">
        <v>780</v>
      </c>
      <c r="U2831" s="894" t="s">
        <v>781</v>
      </c>
      <c r="V2831" s="894" t="s">
        <v>3306</v>
      </c>
      <c r="W2831" s="894" t="s">
        <v>13212</v>
      </c>
      <c r="X2831" s="894" t="s">
        <v>6090</v>
      </c>
      <c r="AA2831" s="894" t="s">
        <v>1012</v>
      </c>
    </row>
    <row r="2832" spans="1:27">
      <c r="A2832" s="894" t="s">
        <v>13225</v>
      </c>
      <c r="B2832" s="894" t="s">
        <v>13226</v>
      </c>
      <c r="C2832" s="894" t="s">
        <v>13060</v>
      </c>
      <c r="D2832" s="894" t="s">
        <v>13227</v>
      </c>
      <c r="E2832" s="351">
        <v>6053.1</v>
      </c>
      <c r="F2832" s="351">
        <v>3268.62</v>
      </c>
      <c r="G2832" s="351">
        <v>2784.48</v>
      </c>
      <c r="H2832" s="351">
        <v>0</v>
      </c>
      <c r="I2832" s="894" t="s">
        <v>13212</v>
      </c>
      <c r="J2832" s="894" t="s">
        <v>839</v>
      </c>
      <c r="K2832" s="894" t="s">
        <v>1008</v>
      </c>
      <c r="L2832" s="894" t="s">
        <v>874</v>
      </c>
      <c r="M2832" s="894" t="s">
        <v>8764</v>
      </c>
      <c r="N2832" s="894" t="s">
        <v>13228</v>
      </c>
      <c r="O2832" s="894" t="s">
        <v>13229</v>
      </c>
      <c r="P2832" s="894" t="s">
        <v>13230</v>
      </c>
      <c r="Q2832" s="894" t="s">
        <v>13231</v>
      </c>
      <c r="R2832" s="894" t="s">
        <v>13216</v>
      </c>
      <c r="S2832" s="894" t="s">
        <v>779</v>
      </c>
      <c r="T2832" s="894" t="s">
        <v>780</v>
      </c>
      <c r="U2832" s="894" t="s">
        <v>781</v>
      </c>
      <c r="V2832" s="894" t="s">
        <v>3306</v>
      </c>
      <c r="W2832" s="894" t="s">
        <v>13212</v>
      </c>
      <c r="X2832" s="894" t="s">
        <v>13232</v>
      </c>
      <c r="AA2832" s="894" t="s">
        <v>1012</v>
      </c>
    </row>
    <row r="2833" spans="1:27">
      <c r="A2833" s="894" t="s">
        <v>13233</v>
      </c>
      <c r="B2833" s="894" t="s">
        <v>13234</v>
      </c>
      <c r="C2833" s="894" t="s">
        <v>13060</v>
      </c>
      <c r="D2833" s="894" t="s">
        <v>13227</v>
      </c>
      <c r="E2833" s="351">
        <v>6053.09</v>
      </c>
      <c r="F2833" s="351">
        <v>3268.62</v>
      </c>
      <c r="G2833" s="351">
        <v>2784.47</v>
      </c>
      <c r="H2833" s="351">
        <v>0</v>
      </c>
      <c r="I2833" s="894" t="s">
        <v>13212</v>
      </c>
      <c r="J2833" s="894" t="s">
        <v>839</v>
      </c>
      <c r="K2833" s="894" t="s">
        <v>11592</v>
      </c>
      <c r="L2833" s="894" t="s">
        <v>874</v>
      </c>
      <c r="M2833" s="894" t="s">
        <v>11593</v>
      </c>
      <c r="N2833" s="894" t="s">
        <v>13228</v>
      </c>
      <c r="O2833" s="894" t="s">
        <v>13229</v>
      </c>
      <c r="P2833" s="894" t="s">
        <v>13230</v>
      </c>
      <c r="Q2833" s="894" t="s">
        <v>13231</v>
      </c>
      <c r="R2833" s="894" t="s">
        <v>13216</v>
      </c>
      <c r="S2833" s="894" t="s">
        <v>779</v>
      </c>
      <c r="T2833" s="894" t="s">
        <v>780</v>
      </c>
      <c r="U2833" s="894" t="s">
        <v>781</v>
      </c>
      <c r="V2833" s="894" t="s">
        <v>3306</v>
      </c>
      <c r="W2833" s="894" t="s">
        <v>13212</v>
      </c>
      <c r="X2833" s="894" t="s">
        <v>13232</v>
      </c>
      <c r="AA2833" s="894" t="s">
        <v>11595</v>
      </c>
    </row>
    <row r="2834" spans="1:27">
      <c r="A2834" s="894" t="s">
        <v>13235</v>
      </c>
      <c r="B2834" s="894" t="s">
        <v>13236</v>
      </c>
      <c r="C2834" s="894" t="s">
        <v>13060</v>
      </c>
      <c r="D2834" s="894" t="s">
        <v>13237</v>
      </c>
      <c r="E2834" s="351">
        <v>8070.8</v>
      </c>
      <c r="F2834" s="351">
        <v>4358.34</v>
      </c>
      <c r="G2834" s="351">
        <v>3712.46</v>
      </c>
      <c r="H2834" s="351">
        <v>0</v>
      </c>
      <c r="I2834" s="894" t="s">
        <v>13212</v>
      </c>
      <c r="J2834" s="894" t="s">
        <v>839</v>
      </c>
      <c r="K2834" s="894" t="s">
        <v>901</v>
      </c>
      <c r="L2834" s="894" t="s">
        <v>874</v>
      </c>
      <c r="M2834" s="894" t="s">
        <v>2815</v>
      </c>
      <c r="N2834" s="894" t="s">
        <v>13228</v>
      </c>
      <c r="O2834" s="894" t="s">
        <v>13238</v>
      </c>
      <c r="P2834" s="894" t="s">
        <v>13239</v>
      </c>
      <c r="Q2834" s="894" t="s">
        <v>13240</v>
      </c>
      <c r="R2834" s="894" t="s">
        <v>13216</v>
      </c>
      <c r="S2834" s="894" t="s">
        <v>779</v>
      </c>
      <c r="T2834" s="894" t="s">
        <v>780</v>
      </c>
      <c r="U2834" s="894" t="s">
        <v>781</v>
      </c>
      <c r="V2834" s="894" t="s">
        <v>3306</v>
      </c>
      <c r="W2834" s="894" t="s">
        <v>13212</v>
      </c>
      <c r="X2834" s="894" t="s">
        <v>13232</v>
      </c>
      <c r="AA2834" s="894" t="s">
        <v>904</v>
      </c>
    </row>
    <row r="2835" hidden="1" spans="1:27">
      <c r="A2835" s="894" t="s">
        <v>13241</v>
      </c>
      <c r="B2835" s="894" t="s">
        <v>13242</v>
      </c>
      <c r="C2835" s="894" t="s">
        <v>13243</v>
      </c>
      <c r="D2835" s="894" t="s">
        <v>13244</v>
      </c>
      <c r="E2835" s="351">
        <v>4600</v>
      </c>
      <c r="F2835" s="351">
        <v>3974.4</v>
      </c>
      <c r="G2835" s="351">
        <v>271.2</v>
      </c>
      <c r="H2835" s="351">
        <v>354.4</v>
      </c>
      <c r="I2835" s="894" t="s">
        <v>13212</v>
      </c>
      <c r="J2835" s="894" t="s">
        <v>773</v>
      </c>
      <c r="K2835" s="894" t="s">
        <v>774</v>
      </c>
      <c r="L2835" s="894" t="s">
        <v>13245</v>
      </c>
      <c r="M2835" s="894" t="s">
        <v>13246</v>
      </c>
      <c r="N2835" s="894" t="s">
        <v>13247</v>
      </c>
      <c r="O2835" s="894" t="s">
        <v>13248</v>
      </c>
      <c r="P2835" s="894" t="s">
        <v>13249</v>
      </c>
      <c r="Q2835" s="894" t="s">
        <v>13250</v>
      </c>
      <c r="R2835" s="894" t="s">
        <v>13216</v>
      </c>
      <c r="S2835" s="894" t="s">
        <v>779</v>
      </c>
      <c r="T2835" s="894" t="s">
        <v>780</v>
      </c>
      <c r="U2835" s="894" t="s">
        <v>781</v>
      </c>
      <c r="V2835" s="894" t="s">
        <v>3306</v>
      </c>
      <c r="W2835" s="894" t="s">
        <v>13212</v>
      </c>
      <c r="X2835" s="894" t="s">
        <v>9717</v>
      </c>
      <c r="AA2835" s="894" t="s">
        <v>784</v>
      </c>
    </row>
    <row r="2836" hidden="1" spans="1:27">
      <c r="A2836" s="894" t="s">
        <v>13251</v>
      </c>
      <c r="B2836" s="894" t="s">
        <v>13252</v>
      </c>
      <c r="C2836" s="894" t="s">
        <v>13243</v>
      </c>
      <c r="D2836" s="894" t="s">
        <v>13244</v>
      </c>
      <c r="E2836" s="351">
        <v>4600</v>
      </c>
      <c r="F2836" s="351">
        <v>3974.4</v>
      </c>
      <c r="G2836" s="351">
        <v>271.2</v>
      </c>
      <c r="H2836" s="351">
        <v>354.4</v>
      </c>
      <c r="I2836" s="894" t="s">
        <v>13212</v>
      </c>
      <c r="J2836" s="894" t="s">
        <v>773</v>
      </c>
      <c r="K2836" s="894" t="s">
        <v>774</v>
      </c>
      <c r="L2836" s="894" t="s">
        <v>13245</v>
      </c>
      <c r="M2836" s="894" t="s">
        <v>13253</v>
      </c>
      <c r="N2836" s="894" t="s">
        <v>13247</v>
      </c>
      <c r="O2836" s="894" t="s">
        <v>13248</v>
      </c>
      <c r="P2836" s="894" t="s">
        <v>13249</v>
      </c>
      <c r="Q2836" s="894" t="s">
        <v>13250</v>
      </c>
      <c r="R2836" s="894" t="s">
        <v>13216</v>
      </c>
      <c r="S2836" s="894" t="s">
        <v>779</v>
      </c>
      <c r="T2836" s="894" t="s">
        <v>780</v>
      </c>
      <c r="U2836" s="894" t="s">
        <v>781</v>
      </c>
      <c r="V2836" s="894" t="s">
        <v>3306</v>
      </c>
      <c r="W2836" s="894" t="s">
        <v>13212</v>
      </c>
      <c r="X2836" s="894" t="s">
        <v>9717</v>
      </c>
      <c r="AA2836" s="894" t="s">
        <v>784</v>
      </c>
    </row>
    <row r="2837" hidden="1" spans="1:27">
      <c r="A2837" s="894" t="s">
        <v>13254</v>
      </c>
      <c r="B2837" s="894" t="s">
        <v>13255</v>
      </c>
      <c r="C2837" s="894" t="s">
        <v>740</v>
      </c>
      <c r="D2837" s="894" t="s">
        <v>13256</v>
      </c>
      <c r="E2837" s="351">
        <v>3513.27</v>
      </c>
      <c r="F2837" s="351">
        <v>3035.34</v>
      </c>
      <c r="G2837" s="351">
        <v>290.32</v>
      </c>
      <c r="H2837" s="351">
        <v>187.61</v>
      </c>
      <c r="I2837" s="894" t="s">
        <v>13212</v>
      </c>
      <c r="J2837" s="894" t="s">
        <v>773</v>
      </c>
      <c r="K2837" s="894" t="s">
        <v>631</v>
      </c>
      <c r="L2837" s="894" t="s">
        <v>1933</v>
      </c>
      <c r="M2837" s="894" t="s">
        <v>13257</v>
      </c>
      <c r="N2837" s="894" t="s">
        <v>8735</v>
      </c>
      <c r="O2837" s="894" t="s">
        <v>13258</v>
      </c>
      <c r="P2837" s="894" t="s">
        <v>13259</v>
      </c>
      <c r="Q2837" s="894" t="s">
        <v>13260</v>
      </c>
      <c r="R2837" s="894" t="s">
        <v>13216</v>
      </c>
      <c r="S2837" s="894" t="s">
        <v>779</v>
      </c>
      <c r="T2837" s="894" t="s">
        <v>780</v>
      </c>
      <c r="U2837" s="894" t="s">
        <v>781</v>
      </c>
      <c r="V2837" s="894" t="s">
        <v>3306</v>
      </c>
      <c r="W2837" s="894" t="s">
        <v>13212</v>
      </c>
      <c r="X2837" s="894" t="s">
        <v>13261</v>
      </c>
      <c r="AA2837" s="894" t="s">
        <v>967</v>
      </c>
    </row>
    <row r="2838" spans="1:27">
      <c r="A2838" s="894" t="s">
        <v>13262</v>
      </c>
      <c r="B2838" s="894" t="s">
        <v>13263</v>
      </c>
      <c r="C2838" s="894" t="s">
        <v>13264</v>
      </c>
      <c r="D2838" s="894" t="s">
        <v>13265</v>
      </c>
      <c r="E2838" s="351">
        <v>7522.12</v>
      </c>
      <c r="F2838" s="351">
        <v>4061.88</v>
      </c>
      <c r="G2838" s="351">
        <v>3460.24</v>
      </c>
      <c r="H2838" s="351">
        <v>0</v>
      </c>
      <c r="I2838" s="894" t="s">
        <v>13266</v>
      </c>
      <c r="J2838" s="894" t="s">
        <v>839</v>
      </c>
      <c r="K2838" s="894" t="s">
        <v>1008</v>
      </c>
      <c r="L2838" s="894" t="s">
        <v>874</v>
      </c>
      <c r="M2838" s="894" t="s">
        <v>8764</v>
      </c>
      <c r="N2838" s="894" t="s">
        <v>13267</v>
      </c>
      <c r="O2838" s="894" t="s">
        <v>13268</v>
      </c>
      <c r="P2838" s="894" t="s">
        <v>13269</v>
      </c>
      <c r="Q2838" s="894" t="s">
        <v>13270</v>
      </c>
      <c r="R2838" s="894" t="s">
        <v>13216</v>
      </c>
      <c r="S2838" s="894" t="s">
        <v>779</v>
      </c>
      <c r="T2838" s="894" t="s">
        <v>780</v>
      </c>
      <c r="U2838" s="894" t="s">
        <v>781</v>
      </c>
      <c r="V2838" s="894" t="s">
        <v>3306</v>
      </c>
      <c r="W2838" s="894" t="s">
        <v>13266</v>
      </c>
      <c r="X2838" s="894" t="s">
        <v>13271</v>
      </c>
      <c r="AA2838" s="894" t="s">
        <v>1012</v>
      </c>
    </row>
    <row r="2839" spans="1:27">
      <c r="A2839" s="894" t="s">
        <v>13272</v>
      </c>
      <c r="B2839" s="894" t="s">
        <v>13273</v>
      </c>
      <c r="C2839" s="894" t="s">
        <v>13264</v>
      </c>
      <c r="D2839" s="894" t="s">
        <v>13274</v>
      </c>
      <c r="E2839" s="351">
        <v>14601.77</v>
      </c>
      <c r="F2839" s="351">
        <v>7885.08</v>
      </c>
      <c r="G2839" s="351">
        <v>6716.69</v>
      </c>
      <c r="H2839" s="351">
        <v>0</v>
      </c>
      <c r="I2839" s="894" t="s">
        <v>13266</v>
      </c>
      <c r="J2839" s="894" t="s">
        <v>839</v>
      </c>
      <c r="K2839" s="894" t="s">
        <v>1008</v>
      </c>
      <c r="L2839" s="894" t="s">
        <v>874</v>
      </c>
      <c r="M2839" s="894" t="s">
        <v>8764</v>
      </c>
      <c r="N2839" s="894" t="s">
        <v>13267</v>
      </c>
      <c r="O2839" s="894" t="s">
        <v>11503</v>
      </c>
      <c r="P2839" s="894" t="s">
        <v>11504</v>
      </c>
      <c r="Q2839" s="894" t="s">
        <v>11505</v>
      </c>
      <c r="R2839" s="894" t="s">
        <v>13216</v>
      </c>
      <c r="S2839" s="894" t="s">
        <v>779</v>
      </c>
      <c r="T2839" s="894" t="s">
        <v>780</v>
      </c>
      <c r="U2839" s="894" t="s">
        <v>781</v>
      </c>
      <c r="V2839" s="894" t="s">
        <v>3306</v>
      </c>
      <c r="W2839" s="894" t="s">
        <v>13266</v>
      </c>
      <c r="X2839" s="894" t="s">
        <v>13271</v>
      </c>
      <c r="AA2839" s="894" t="s">
        <v>1012</v>
      </c>
    </row>
    <row r="2840" spans="1:27">
      <c r="A2840" s="894" t="s">
        <v>13275</v>
      </c>
      <c r="B2840" s="894" t="s">
        <v>13276</v>
      </c>
      <c r="C2840" s="894" t="s">
        <v>13277</v>
      </c>
      <c r="D2840" s="894" t="s">
        <v>13278</v>
      </c>
      <c r="E2840" s="351">
        <v>9557.52</v>
      </c>
      <c r="F2840" s="351">
        <v>5161.32</v>
      </c>
      <c r="G2840" s="351">
        <v>4396.2</v>
      </c>
      <c r="H2840" s="351">
        <v>0</v>
      </c>
      <c r="I2840" s="894" t="s">
        <v>13266</v>
      </c>
      <c r="J2840" s="894" t="s">
        <v>839</v>
      </c>
      <c r="K2840" s="894" t="s">
        <v>1091</v>
      </c>
      <c r="L2840" s="894" t="s">
        <v>874</v>
      </c>
      <c r="M2840" s="894" t="s">
        <v>6300</v>
      </c>
      <c r="N2840" s="894" t="s">
        <v>13279</v>
      </c>
      <c r="O2840" s="894" t="s">
        <v>11027</v>
      </c>
      <c r="P2840" s="894" t="s">
        <v>13280</v>
      </c>
      <c r="Q2840" s="894" t="s">
        <v>13281</v>
      </c>
      <c r="R2840" s="894" t="s">
        <v>13216</v>
      </c>
      <c r="S2840" s="894" t="s">
        <v>779</v>
      </c>
      <c r="T2840" s="894" t="s">
        <v>780</v>
      </c>
      <c r="U2840" s="894" t="s">
        <v>781</v>
      </c>
      <c r="V2840" s="894" t="s">
        <v>3306</v>
      </c>
      <c r="W2840" s="894" t="s">
        <v>13266</v>
      </c>
      <c r="X2840" s="894" t="s">
        <v>13282</v>
      </c>
      <c r="AA2840" s="894" t="s">
        <v>1093</v>
      </c>
    </row>
    <row r="2841" spans="1:27">
      <c r="A2841" s="894" t="s">
        <v>13283</v>
      </c>
      <c r="B2841" s="894" t="s">
        <v>13284</v>
      </c>
      <c r="C2841" s="894" t="s">
        <v>13285</v>
      </c>
      <c r="D2841" s="894" t="s">
        <v>13286</v>
      </c>
      <c r="E2841" s="351">
        <v>33805.31</v>
      </c>
      <c r="F2841" s="351">
        <v>18254.7</v>
      </c>
      <c r="G2841" s="351">
        <v>15550.61</v>
      </c>
      <c r="H2841" s="351">
        <v>0</v>
      </c>
      <c r="I2841" s="894" t="s">
        <v>13287</v>
      </c>
      <c r="J2841" s="894" t="s">
        <v>839</v>
      </c>
      <c r="K2841" s="894" t="s">
        <v>8415</v>
      </c>
      <c r="L2841" s="894" t="s">
        <v>874</v>
      </c>
      <c r="M2841" s="894" t="s">
        <v>13088</v>
      </c>
      <c r="N2841" s="894" t="s">
        <v>8195</v>
      </c>
      <c r="O2841" s="894" t="s">
        <v>13288</v>
      </c>
      <c r="P2841" s="894" t="s">
        <v>13289</v>
      </c>
      <c r="Q2841" s="894" t="s">
        <v>13290</v>
      </c>
      <c r="R2841" s="894" t="s">
        <v>13216</v>
      </c>
      <c r="S2841" s="894" t="s">
        <v>779</v>
      </c>
      <c r="T2841" s="894" t="s">
        <v>780</v>
      </c>
      <c r="U2841" s="894" t="s">
        <v>781</v>
      </c>
      <c r="V2841" s="894" t="s">
        <v>3306</v>
      </c>
      <c r="W2841" s="894" t="s">
        <v>13287</v>
      </c>
      <c r="X2841" s="894" t="s">
        <v>13291</v>
      </c>
      <c r="AA2841" s="894" t="s">
        <v>8421</v>
      </c>
    </row>
    <row r="2842" spans="1:27">
      <c r="A2842" s="894" t="s">
        <v>13292</v>
      </c>
      <c r="B2842" s="894" t="s">
        <v>13293</v>
      </c>
      <c r="C2842" s="894" t="s">
        <v>13294</v>
      </c>
      <c r="D2842" s="894" t="s">
        <v>13286</v>
      </c>
      <c r="E2842" s="351">
        <v>33805.31</v>
      </c>
      <c r="F2842" s="351">
        <v>18254.7</v>
      </c>
      <c r="G2842" s="351">
        <v>15550.61</v>
      </c>
      <c r="H2842" s="351">
        <v>0</v>
      </c>
      <c r="I2842" s="894" t="s">
        <v>13287</v>
      </c>
      <c r="J2842" s="894" t="s">
        <v>839</v>
      </c>
      <c r="K2842" s="894" t="s">
        <v>8415</v>
      </c>
      <c r="L2842" s="894" t="s">
        <v>874</v>
      </c>
      <c r="M2842" s="894" t="s">
        <v>13088</v>
      </c>
      <c r="N2842" s="894" t="s">
        <v>8195</v>
      </c>
      <c r="O2842" s="894" t="s">
        <v>13288</v>
      </c>
      <c r="P2842" s="894" t="s">
        <v>13289</v>
      </c>
      <c r="Q2842" s="894" t="s">
        <v>13290</v>
      </c>
      <c r="R2842" s="894" t="s">
        <v>13216</v>
      </c>
      <c r="S2842" s="894" t="s">
        <v>779</v>
      </c>
      <c r="T2842" s="894" t="s">
        <v>780</v>
      </c>
      <c r="U2842" s="894" t="s">
        <v>781</v>
      </c>
      <c r="V2842" s="894" t="s">
        <v>3306</v>
      </c>
      <c r="W2842" s="894" t="s">
        <v>13287</v>
      </c>
      <c r="X2842" s="894" t="s">
        <v>13291</v>
      </c>
      <c r="AA2842" s="894" t="s">
        <v>8421</v>
      </c>
    </row>
    <row r="2843" spans="1:27">
      <c r="A2843" s="894" t="s">
        <v>13295</v>
      </c>
      <c r="B2843" s="894" t="s">
        <v>13296</v>
      </c>
      <c r="C2843" s="894" t="s">
        <v>13294</v>
      </c>
      <c r="D2843" s="894" t="s">
        <v>13286</v>
      </c>
      <c r="E2843" s="351">
        <v>33805.31</v>
      </c>
      <c r="F2843" s="351">
        <v>18254.7</v>
      </c>
      <c r="G2843" s="351">
        <v>15550.61</v>
      </c>
      <c r="H2843" s="351">
        <v>0</v>
      </c>
      <c r="I2843" s="894" t="s">
        <v>13287</v>
      </c>
      <c r="J2843" s="894" t="s">
        <v>839</v>
      </c>
      <c r="K2843" s="894" t="s">
        <v>1008</v>
      </c>
      <c r="L2843" s="894" t="s">
        <v>874</v>
      </c>
      <c r="M2843" s="894" t="s">
        <v>8764</v>
      </c>
      <c r="N2843" s="894" t="s">
        <v>8195</v>
      </c>
      <c r="O2843" s="894" t="s">
        <v>13288</v>
      </c>
      <c r="P2843" s="894" t="s">
        <v>13289</v>
      </c>
      <c r="Q2843" s="894" t="s">
        <v>13290</v>
      </c>
      <c r="R2843" s="894" t="s">
        <v>13216</v>
      </c>
      <c r="S2843" s="894" t="s">
        <v>779</v>
      </c>
      <c r="T2843" s="894" t="s">
        <v>780</v>
      </c>
      <c r="U2843" s="894" t="s">
        <v>781</v>
      </c>
      <c r="V2843" s="894" t="s">
        <v>3306</v>
      </c>
      <c r="W2843" s="894" t="s">
        <v>13287</v>
      </c>
      <c r="X2843" s="894" t="s">
        <v>13291</v>
      </c>
      <c r="AA2843" s="894" t="s">
        <v>1012</v>
      </c>
    </row>
    <row r="2844" spans="1:27">
      <c r="A2844" s="894" t="s">
        <v>13297</v>
      </c>
      <c r="B2844" s="894" t="s">
        <v>13298</v>
      </c>
      <c r="C2844" s="894" t="s">
        <v>13294</v>
      </c>
      <c r="D2844" s="894" t="s">
        <v>13286</v>
      </c>
      <c r="E2844" s="351">
        <v>33805.31</v>
      </c>
      <c r="F2844" s="351">
        <v>18254.7</v>
      </c>
      <c r="G2844" s="351">
        <v>15550.61</v>
      </c>
      <c r="H2844" s="351">
        <v>0</v>
      </c>
      <c r="I2844" s="894" t="s">
        <v>13287</v>
      </c>
      <c r="J2844" s="894" t="s">
        <v>839</v>
      </c>
      <c r="K2844" s="894" t="s">
        <v>11486</v>
      </c>
      <c r="L2844" s="894" t="s">
        <v>874</v>
      </c>
      <c r="M2844" s="894" t="s">
        <v>12350</v>
      </c>
      <c r="N2844" s="894" t="s">
        <v>8195</v>
      </c>
      <c r="O2844" s="894" t="s">
        <v>13288</v>
      </c>
      <c r="P2844" s="894" t="s">
        <v>13289</v>
      </c>
      <c r="Q2844" s="894" t="s">
        <v>13290</v>
      </c>
      <c r="R2844" s="894" t="s">
        <v>13216</v>
      </c>
      <c r="S2844" s="894" t="s">
        <v>779</v>
      </c>
      <c r="T2844" s="894" t="s">
        <v>780</v>
      </c>
      <c r="U2844" s="894" t="s">
        <v>781</v>
      </c>
      <c r="V2844" s="894" t="s">
        <v>3306</v>
      </c>
      <c r="W2844" s="894" t="s">
        <v>13287</v>
      </c>
      <c r="X2844" s="894" t="s">
        <v>13291</v>
      </c>
      <c r="AA2844" s="894" t="s">
        <v>11491</v>
      </c>
    </row>
    <row r="2845" spans="1:27">
      <c r="A2845" s="894" t="s">
        <v>13299</v>
      </c>
      <c r="B2845" s="894" t="s">
        <v>13300</v>
      </c>
      <c r="C2845" s="894" t="s">
        <v>13301</v>
      </c>
      <c r="D2845" s="894" t="s">
        <v>13302</v>
      </c>
      <c r="E2845" s="351">
        <v>21415.93</v>
      </c>
      <c r="F2845" s="351">
        <v>11564.64</v>
      </c>
      <c r="G2845" s="351">
        <v>9851.29</v>
      </c>
      <c r="H2845" s="351">
        <v>0</v>
      </c>
      <c r="I2845" s="894" t="s">
        <v>13287</v>
      </c>
      <c r="J2845" s="894" t="s">
        <v>839</v>
      </c>
      <c r="K2845" s="894" t="s">
        <v>11486</v>
      </c>
      <c r="L2845" s="894" t="s">
        <v>874</v>
      </c>
      <c r="M2845" s="894" t="s">
        <v>12350</v>
      </c>
      <c r="N2845" s="894" t="s">
        <v>8195</v>
      </c>
      <c r="O2845" s="894" t="s">
        <v>13303</v>
      </c>
      <c r="P2845" s="894" t="s">
        <v>13304</v>
      </c>
      <c r="Q2845" s="894" t="s">
        <v>13305</v>
      </c>
      <c r="R2845" s="894" t="s">
        <v>13216</v>
      </c>
      <c r="S2845" s="894" t="s">
        <v>779</v>
      </c>
      <c r="T2845" s="894" t="s">
        <v>780</v>
      </c>
      <c r="U2845" s="894" t="s">
        <v>781</v>
      </c>
      <c r="V2845" s="894" t="s">
        <v>3306</v>
      </c>
      <c r="W2845" s="894" t="s">
        <v>13287</v>
      </c>
      <c r="X2845" s="894" t="s">
        <v>13291</v>
      </c>
      <c r="AA2845" s="894" t="s">
        <v>11491</v>
      </c>
    </row>
    <row r="2846" spans="1:27">
      <c r="A2846" s="894" t="s">
        <v>13306</v>
      </c>
      <c r="B2846" s="894" t="s">
        <v>13307</v>
      </c>
      <c r="C2846" s="894" t="s">
        <v>13301</v>
      </c>
      <c r="D2846" s="894" t="s">
        <v>13302</v>
      </c>
      <c r="E2846" s="351">
        <v>21415.93</v>
      </c>
      <c r="F2846" s="351">
        <v>11564.64</v>
      </c>
      <c r="G2846" s="351">
        <v>9851.29</v>
      </c>
      <c r="H2846" s="351">
        <v>0</v>
      </c>
      <c r="I2846" s="894" t="s">
        <v>13287</v>
      </c>
      <c r="J2846" s="894" t="s">
        <v>839</v>
      </c>
      <c r="K2846" s="894" t="s">
        <v>11592</v>
      </c>
      <c r="L2846" s="894" t="s">
        <v>874</v>
      </c>
      <c r="M2846" s="894" t="s">
        <v>11593</v>
      </c>
      <c r="N2846" s="894" t="s">
        <v>8195</v>
      </c>
      <c r="O2846" s="894" t="s">
        <v>13303</v>
      </c>
      <c r="P2846" s="894" t="s">
        <v>13304</v>
      </c>
      <c r="Q2846" s="894" t="s">
        <v>13305</v>
      </c>
      <c r="R2846" s="894" t="s">
        <v>13216</v>
      </c>
      <c r="S2846" s="894" t="s">
        <v>779</v>
      </c>
      <c r="T2846" s="894" t="s">
        <v>780</v>
      </c>
      <c r="U2846" s="894" t="s">
        <v>781</v>
      </c>
      <c r="V2846" s="894" t="s">
        <v>3306</v>
      </c>
      <c r="W2846" s="894" t="s">
        <v>13287</v>
      </c>
      <c r="X2846" s="894" t="s">
        <v>13291</v>
      </c>
      <c r="AA2846" s="894" t="s">
        <v>11595</v>
      </c>
    </row>
    <row r="2847" spans="1:27">
      <c r="A2847" s="894" t="s">
        <v>13308</v>
      </c>
      <c r="B2847" s="894" t="s">
        <v>13309</v>
      </c>
      <c r="C2847" s="894" t="s">
        <v>13301</v>
      </c>
      <c r="D2847" s="894" t="s">
        <v>13302</v>
      </c>
      <c r="E2847" s="351">
        <v>21415.93</v>
      </c>
      <c r="F2847" s="351">
        <v>11564.64</v>
      </c>
      <c r="G2847" s="351">
        <v>9851.29</v>
      </c>
      <c r="H2847" s="351">
        <v>0</v>
      </c>
      <c r="I2847" s="894" t="s">
        <v>13287</v>
      </c>
      <c r="J2847" s="894" t="s">
        <v>839</v>
      </c>
      <c r="K2847" s="894" t="s">
        <v>901</v>
      </c>
      <c r="L2847" s="894" t="s">
        <v>874</v>
      </c>
      <c r="M2847" s="894" t="s">
        <v>2815</v>
      </c>
      <c r="N2847" s="894" t="s">
        <v>8195</v>
      </c>
      <c r="O2847" s="894" t="s">
        <v>13303</v>
      </c>
      <c r="P2847" s="894" t="s">
        <v>13304</v>
      </c>
      <c r="Q2847" s="894" t="s">
        <v>13305</v>
      </c>
      <c r="R2847" s="894" t="s">
        <v>13216</v>
      </c>
      <c r="S2847" s="894" t="s">
        <v>779</v>
      </c>
      <c r="T2847" s="894" t="s">
        <v>780</v>
      </c>
      <c r="U2847" s="894" t="s">
        <v>781</v>
      </c>
      <c r="V2847" s="894" t="s">
        <v>3306</v>
      </c>
      <c r="W2847" s="894" t="s">
        <v>13287</v>
      </c>
      <c r="X2847" s="894" t="s">
        <v>13291</v>
      </c>
      <c r="AA2847" s="894" t="s">
        <v>904</v>
      </c>
    </row>
    <row r="2848" spans="1:27">
      <c r="A2848" s="894" t="s">
        <v>13310</v>
      </c>
      <c r="B2848" s="894" t="s">
        <v>13311</v>
      </c>
      <c r="C2848" s="894" t="s">
        <v>13312</v>
      </c>
      <c r="D2848" s="894" t="s">
        <v>13302</v>
      </c>
      <c r="E2848" s="351">
        <v>21415.93</v>
      </c>
      <c r="F2848" s="351">
        <v>11564.64</v>
      </c>
      <c r="G2848" s="351">
        <v>9851.29</v>
      </c>
      <c r="H2848" s="351">
        <v>0</v>
      </c>
      <c r="I2848" s="894" t="s">
        <v>13287</v>
      </c>
      <c r="J2848" s="894" t="s">
        <v>839</v>
      </c>
      <c r="K2848" s="894" t="s">
        <v>1091</v>
      </c>
      <c r="L2848" s="894" t="s">
        <v>874</v>
      </c>
      <c r="M2848" s="894" t="s">
        <v>6300</v>
      </c>
      <c r="N2848" s="894" t="s">
        <v>8195</v>
      </c>
      <c r="O2848" s="894" t="s">
        <v>13303</v>
      </c>
      <c r="P2848" s="894" t="s">
        <v>13304</v>
      </c>
      <c r="Q2848" s="894" t="s">
        <v>13305</v>
      </c>
      <c r="R2848" s="894" t="s">
        <v>13216</v>
      </c>
      <c r="S2848" s="894" t="s">
        <v>779</v>
      </c>
      <c r="T2848" s="894" t="s">
        <v>780</v>
      </c>
      <c r="U2848" s="894" t="s">
        <v>781</v>
      </c>
      <c r="V2848" s="894" t="s">
        <v>3306</v>
      </c>
      <c r="W2848" s="894" t="s">
        <v>13287</v>
      </c>
      <c r="X2848" s="894" t="s">
        <v>13291</v>
      </c>
      <c r="AA2848" s="894" t="s">
        <v>1093</v>
      </c>
    </row>
    <row r="2849" spans="1:27">
      <c r="A2849" s="894" t="s">
        <v>13313</v>
      </c>
      <c r="B2849" s="894" t="s">
        <v>13314</v>
      </c>
      <c r="C2849" s="894" t="s">
        <v>13315</v>
      </c>
      <c r="D2849" s="894" t="s">
        <v>13316</v>
      </c>
      <c r="E2849" s="351">
        <v>10176.99</v>
      </c>
      <c r="F2849" s="351">
        <v>5495.58</v>
      </c>
      <c r="G2849" s="351">
        <v>4681.41</v>
      </c>
      <c r="H2849" s="351">
        <v>0</v>
      </c>
      <c r="I2849" s="894" t="s">
        <v>13287</v>
      </c>
      <c r="J2849" s="894" t="s">
        <v>839</v>
      </c>
      <c r="K2849" s="894" t="s">
        <v>1091</v>
      </c>
      <c r="L2849" s="894" t="s">
        <v>874</v>
      </c>
      <c r="M2849" s="894" t="s">
        <v>6300</v>
      </c>
      <c r="N2849" s="894" t="s">
        <v>8195</v>
      </c>
      <c r="O2849" s="894" t="s">
        <v>11780</v>
      </c>
      <c r="P2849" s="894" t="s">
        <v>11781</v>
      </c>
      <c r="Q2849" s="894" t="s">
        <v>11782</v>
      </c>
      <c r="R2849" s="894" t="s">
        <v>13216</v>
      </c>
      <c r="S2849" s="894" t="s">
        <v>779</v>
      </c>
      <c r="T2849" s="894" t="s">
        <v>780</v>
      </c>
      <c r="U2849" s="894" t="s">
        <v>781</v>
      </c>
      <c r="V2849" s="894" t="s">
        <v>3306</v>
      </c>
      <c r="W2849" s="894" t="s">
        <v>13287</v>
      </c>
      <c r="X2849" s="894" t="s">
        <v>13291</v>
      </c>
      <c r="AA2849" s="894" t="s">
        <v>1093</v>
      </c>
    </row>
    <row r="2850" spans="1:27">
      <c r="A2850" s="894" t="s">
        <v>13317</v>
      </c>
      <c r="B2850" s="894" t="s">
        <v>13318</v>
      </c>
      <c r="C2850" s="894" t="s">
        <v>13319</v>
      </c>
      <c r="D2850" s="894" t="s">
        <v>13320</v>
      </c>
      <c r="E2850" s="351">
        <v>54336.28</v>
      </c>
      <c r="F2850" s="351">
        <v>29341.44</v>
      </c>
      <c r="G2850" s="351">
        <v>24994.84</v>
      </c>
      <c r="H2850" s="351">
        <v>0</v>
      </c>
      <c r="I2850" s="894" t="s">
        <v>13287</v>
      </c>
      <c r="J2850" s="894" t="s">
        <v>839</v>
      </c>
      <c r="K2850" s="894" t="s">
        <v>1008</v>
      </c>
      <c r="L2850" s="894" t="s">
        <v>874</v>
      </c>
      <c r="M2850" s="894" t="s">
        <v>8764</v>
      </c>
      <c r="N2850" s="894" t="s">
        <v>8195</v>
      </c>
      <c r="O2850" s="894" t="s">
        <v>13321</v>
      </c>
      <c r="P2850" s="894" t="s">
        <v>13322</v>
      </c>
      <c r="Q2850" s="894" t="s">
        <v>13323</v>
      </c>
      <c r="R2850" s="894" t="s">
        <v>13216</v>
      </c>
      <c r="S2850" s="894" t="s">
        <v>779</v>
      </c>
      <c r="T2850" s="894" t="s">
        <v>780</v>
      </c>
      <c r="U2850" s="894" t="s">
        <v>781</v>
      </c>
      <c r="V2850" s="894" t="s">
        <v>3306</v>
      </c>
      <c r="W2850" s="894" t="s">
        <v>13287</v>
      </c>
      <c r="X2850" s="894" t="s">
        <v>13291</v>
      </c>
      <c r="AA2850" s="894" t="s">
        <v>1012</v>
      </c>
    </row>
    <row r="2851" hidden="1" spans="1:27">
      <c r="A2851" s="894" t="s">
        <v>13324</v>
      </c>
      <c r="B2851" s="894" t="s">
        <v>13325</v>
      </c>
      <c r="C2851" s="894" t="s">
        <v>13326</v>
      </c>
      <c r="D2851" s="894" t="s">
        <v>13327</v>
      </c>
      <c r="E2851" s="351">
        <v>30497.58</v>
      </c>
      <c r="F2851" s="351">
        <v>26349.84</v>
      </c>
      <c r="G2851" s="351">
        <v>4147.74</v>
      </c>
      <c r="H2851" s="351">
        <v>0</v>
      </c>
      <c r="I2851" s="894" t="s">
        <v>13328</v>
      </c>
      <c r="J2851" s="894" t="s">
        <v>773</v>
      </c>
      <c r="K2851" s="894" t="s">
        <v>774</v>
      </c>
      <c r="L2851" s="894" t="s">
        <v>4588</v>
      </c>
      <c r="M2851" s="894" t="s">
        <v>13329</v>
      </c>
      <c r="N2851" s="894" t="s">
        <v>13330</v>
      </c>
      <c r="O2851" s="894" t="s">
        <v>13331</v>
      </c>
      <c r="P2851" s="894" t="s">
        <v>13332</v>
      </c>
      <c r="Q2851" s="894" t="s">
        <v>12578</v>
      </c>
      <c r="R2851" s="894" t="s">
        <v>13216</v>
      </c>
      <c r="S2851" s="894" t="s">
        <v>779</v>
      </c>
      <c r="T2851" s="894" t="s">
        <v>780</v>
      </c>
      <c r="U2851" s="894" t="s">
        <v>781</v>
      </c>
      <c r="V2851" s="894" t="s">
        <v>3306</v>
      </c>
      <c r="W2851" s="894" t="s">
        <v>13328</v>
      </c>
      <c r="X2851" s="894" t="s">
        <v>9047</v>
      </c>
      <c r="AA2851" s="894" t="s">
        <v>784</v>
      </c>
    </row>
    <row r="2852" spans="1:27">
      <c r="A2852" s="894" t="s">
        <v>13333</v>
      </c>
      <c r="B2852" s="894" t="s">
        <v>13334</v>
      </c>
      <c r="C2852" s="894" t="s">
        <v>13335</v>
      </c>
      <c r="D2852" s="894" t="s">
        <v>13336</v>
      </c>
      <c r="E2852" s="351">
        <v>6017.7</v>
      </c>
      <c r="F2852" s="351">
        <v>3249.72</v>
      </c>
      <c r="G2852" s="351">
        <v>2767.98</v>
      </c>
      <c r="H2852" s="351">
        <v>0</v>
      </c>
      <c r="I2852" s="894" t="s">
        <v>13337</v>
      </c>
      <c r="J2852" s="894" t="s">
        <v>839</v>
      </c>
      <c r="K2852" s="894" t="s">
        <v>1025</v>
      </c>
      <c r="L2852" s="894" t="s">
        <v>958</v>
      </c>
      <c r="M2852" s="894" t="s">
        <v>6103</v>
      </c>
      <c r="N2852" s="894" t="s">
        <v>13338</v>
      </c>
      <c r="O2852" s="894" t="s">
        <v>11286</v>
      </c>
      <c r="P2852" s="894" t="s">
        <v>11287</v>
      </c>
      <c r="Q2852" s="894" t="s">
        <v>11288</v>
      </c>
      <c r="R2852" s="894" t="s">
        <v>13216</v>
      </c>
      <c r="S2852" s="894" t="s">
        <v>779</v>
      </c>
      <c r="T2852" s="894" t="s">
        <v>780</v>
      </c>
      <c r="U2852" s="894" t="s">
        <v>781</v>
      </c>
      <c r="V2852" s="894" t="s">
        <v>3306</v>
      </c>
      <c r="W2852" s="894" t="s">
        <v>13337</v>
      </c>
      <c r="X2852" s="894" t="s">
        <v>13339</v>
      </c>
      <c r="AA2852" s="894" t="s">
        <v>1029</v>
      </c>
    </row>
    <row r="2853" spans="1:27">
      <c r="A2853" s="894" t="s">
        <v>13340</v>
      </c>
      <c r="B2853" s="894" t="s">
        <v>13341</v>
      </c>
      <c r="C2853" s="894" t="s">
        <v>13342</v>
      </c>
      <c r="D2853" s="894" t="s">
        <v>13343</v>
      </c>
      <c r="E2853" s="351">
        <v>9734.51</v>
      </c>
      <c r="F2853" s="351">
        <v>5159.55</v>
      </c>
      <c r="G2853" s="351">
        <v>4574.96</v>
      </c>
      <c r="H2853" s="351">
        <v>0</v>
      </c>
      <c r="I2853" s="894" t="s">
        <v>13344</v>
      </c>
      <c r="J2853" s="894" t="s">
        <v>839</v>
      </c>
      <c r="K2853" s="894" t="s">
        <v>1025</v>
      </c>
      <c r="L2853" s="894" t="s">
        <v>958</v>
      </c>
      <c r="M2853" s="894" t="s">
        <v>959</v>
      </c>
      <c r="N2853" s="894" t="s">
        <v>13345</v>
      </c>
      <c r="O2853" s="894" t="s">
        <v>13346</v>
      </c>
      <c r="P2853" s="894" t="s">
        <v>13347</v>
      </c>
      <c r="Q2853" s="894" t="s">
        <v>13348</v>
      </c>
      <c r="R2853" s="894" t="s">
        <v>1314</v>
      </c>
      <c r="S2853" s="894" t="s">
        <v>779</v>
      </c>
      <c r="T2853" s="894" t="s">
        <v>780</v>
      </c>
      <c r="U2853" s="894" t="s">
        <v>781</v>
      </c>
      <c r="V2853" s="894" t="s">
        <v>3306</v>
      </c>
      <c r="W2853" s="894" t="s">
        <v>13344</v>
      </c>
      <c r="X2853" s="894" t="s">
        <v>13349</v>
      </c>
      <c r="AA2853" s="894" t="s">
        <v>1029</v>
      </c>
    </row>
    <row r="2854" spans="1:27">
      <c r="A2854" s="894" t="s">
        <v>13350</v>
      </c>
      <c r="B2854" s="894" t="s">
        <v>13351</v>
      </c>
      <c r="C2854" s="894" t="s">
        <v>13352</v>
      </c>
      <c r="D2854" s="894" t="s">
        <v>13353</v>
      </c>
      <c r="E2854" s="351">
        <v>4867.26</v>
      </c>
      <c r="F2854" s="351">
        <v>2579.51</v>
      </c>
      <c r="G2854" s="351">
        <v>2110.64</v>
      </c>
      <c r="H2854" s="351">
        <v>177.11</v>
      </c>
      <c r="I2854" s="894" t="s">
        <v>13344</v>
      </c>
      <c r="J2854" s="894" t="s">
        <v>839</v>
      </c>
      <c r="K2854" s="894" t="s">
        <v>1025</v>
      </c>
      <c r="L2854" s="894" t="s">
        <v>958</v>
      </c>
      <c r="M2854" s="894" t="s">
        <v>6103</v>
      </c>
      <c r="N2854" s="894" t="s">
        <v>6081</v>
      </c>
      <c r="O2854" s="894" t="s">
        <v>13354</v>
      </c>
      <c r="P2854" s="894" t="s">
        <v>13355</v>
      </c>
      <c r="Q2854" s="894" t="s">
        <v>13356</v>
      </c>
      <c r="R2854" s="894" t="s">
        <v>1314</v>
      </c>
      <c r="S2854" s="894" t="s">
        <v>779</v>
      </c>
      <c r="T2854" s="894" t="s">
        <v>780</v>
      </c>
      <c r="U2854" s="894" t="s">
        <v>781</v>
      </c>
      <c r="V2854" s="894" t="s">
        <v>3306</v>
      </c>
      <c r="W2854" s="894" t="s">
        <v>13344</v>
      </c>
      <c r="X2854" s="894" t="s">
        <v>13357</v>
      </c>
      <c r="AA2854" s="894" t="s">
        <v>1029</v>
      </c>
    </row>
    <row r="2855" spans="1:27">
      <c r="A2855" s="894" t="s">
        <v>13358</v>
      </c>
      <c r="B2855" s="894" t="s">
        <v>13359</v>
      </c>
      <c r="C2855" s="894" t="s">
        <v>13360</v>
      </c>
      <c r="D2855" s="894" t="s">
        <v>13361</v>
      </c>
      <c r="E2855" s="351">
        <v>26584.07</v>
      </c>
      <c r="F2855" s="351">
        <v>14089.52</v>
      </c>
      <c r="G2855" s="351">
        <v>12494.55</v>
      </c>
      <c r="H2855" s="351">
        <v>0</v>
      </c>
      <c r="I2855" s="894" t="s">
        <v>13344</v>
      </c>
      <c r="J2855" s="894" t="s">
        <v>839</v>
      </c>
      <c r="K2855" s="894" t="s">
        <v>11486</v>
      </c>
      <c r="L2855" s="894" t="s">
        <v>874</v>
      </c>
      <c r="M2855" s="894" t="s">
        <v>12350</v>
      </c>
      <c r="N2855" s="894" t="s">
        <v>13362</v>
      </c>
      <c r="O2855" s="894" t="s">
        <v>13363</v>
      </c>
      <c r="P2855" s="894" t="s">
        <v>13364</v>
      </c>
      <c r="Q2855" s="894" t="s">
        <v>13365</v>
      </c>
      <c r="R2855" s="894" t="s">
        <v>1314</v>
      </c>
      <c r="S2855" s="894" t="s">
        <v>779</v>
      </c>
      <c r="T2855" s="894" t="s">
        <v>780</v>
      </c>
      <c r="U2855" s="894" t="s">
        <v>781</v>
      </c>
      <c r="V2855" s="894" t="s">
        <v>3306</v>
      </c>
      <c r="W2855" s="894" t="s">
        <v>13344</v>
      </c>
      <c r="X2855" s="894" t="s">
        <v>13366</v>
      </c>
      <c r="AA2855" s="894" t="s">
        <v>11491</v>
      </c>
    </row>
    <row r="2856" spans="1:27">
      <c r="A2856" s="894" t="s">
        <v>13367</v>
      </c>
      <c r="B2856" s="894" t="s">
        <v>13368</v>
      </c>
      <c r="C2856" s="894" t="s">
        <v>13360</v>
      </c>
      <c r="D2856" s="894" t="s">
        <v>13369</v>
      </c>
      <c r="E2856" s="351">
        <v>33752.22</v>
      </c>
      <c r="F2856" s="351">
        <v>17888.56</v>
      </c>
      <c r="G2856" s="351">
        <v>15863.66</v>
      </c>
      <c r="H2856" s="351">
        <v>0</v>
      </c>
      <c r="I2856" s="894" t="s">
        <v>13344</v>
      </c>
      <c r="J2856" s="894" t="s">
        <v>839</v>
      </c>
      <c r="K2856" s="894" t="s">
        <v>11486</v>
      </c>
      <c r="L2856" s="894" t="s">
        <v>874</v>
      </c>
      <c r="M2856" s="894" t="s">
        <v>12350</v>
      </c>
      <c r="N2856" s="894" t="s">
        <v>13362</v>
      </c>
      <c r="O2856" s="894" t="s">
        <v>13370</v>
      </c>
      <c r="P2856" s="894" t="s">
        <v>13371</v>
      </c>
      <c r="Q2856" s="894" t="s">
        <v>13372</v>
      </c>
      <c r="R2856" s="894" t="s">
        <v>1314</v>
      </c>
      <c r="S2856" s="894" t="s">
        <v>779</v>
      </c>
      <c r="T2856" s="894" t="s">
        <v>780</v>
      </c>
      <c r="U2856" s="894" t="s">
        <v>781</v>
      </c>
      <c r="V2856" s="894" t="s">
        <v>3306</v>
      </c>
      <c r="W2856" s="894" t="s">
        <v>13344</v>
      </c>
      <c r="X2856" s="894" t="s">
        <v>13366</v>
      </c>
      <c r="AA2856" s="894" t="s">
        <v>11491</v>
      </c>
    </row>
    <row r="2857" spans="1:27">
      <c r="A2857" s="894" t="s">
        <v>13373</v>
      </c>
      <c r="B2857" s="894" t="s">
        <v>13374</v>
      </c>
      <c r="C2857" s="894" t="s">
        <v>9389</v>
      </c>
      <c r="D2857" s="894" t="s">
        <v>13375</v>
      </c>
      <c r="E2857" s="351">
        <v>4336.28</v>
      </c>
      <c r="F2857" s="351">
        <v>2298.08</v>
      </c>
      <c r="G2857" s="351">
        <v>2038.2</v>
      </c>
      <c r="H2857" s="351">
        <v>0</v>
      </c>
      <c r="I2857" s="894" t="s">
        <v>13376</v>
      </c>
      <c r="J2857" s="894" t="s">
        <v>839</v>
      </c>
      <c r="K2857" s="894" t="s">
        <v>1008</v>
      </c>
      <c r="L2857" s="894" t="s">
        <v>874</v>
      </c>
      <c r="M2857" s="894" t="s">
        <v>8764</v>
      </c>
      <c r="N2857" s="894" t="s">
        <v>9391</v>
      </c>
      <c r="O2857" s="894" t="s">
        <v>13377</v>
      </c>
      <c r="P2857" s="894" t="s">
        <v>13378</v>
      </c>
      <c r="Q2857" s="894" t="s">
        <v>13379</v>
      </c>
      <c r="R2857" s="894" t="s">
        <v>1314</v>
      </c>
      <c r="S2857" s="894" t="s">
        <v>779</v>
      </c>
      <c r="T2857" s="894" t="s">
        <v>780</v>
      </c>
      <c r="U2857" s="894" t="s">
        <v>781</v>
      </c>
      <c r="V2857" s="894" t="s">
        <v>3306</v>
      </c>
      <c r="W2857" s="894" t="s">
        <v>13376</v>
      </c>
      <c r="X2857" s="894" t="s">
        <v>13380</v>
      </c>
      <c r="AA2857" s="894" t="s">
        <v>1012</v>
      </c>
    </row>
    <row r="2858" spans="1:27">
      <c r="A2858" s="894" t="s">
        <v>13381</v>
      </c>
      <c r="B2858" s="894" t="s">
        <v>13382</v>
      </c>
      <c r="C2858" s="894" t="s">
        <v>13383</v>
      </c>
      <c r="D2858" s="894" t="s">
        <v>13384</v>
      </c>
      <c r="E2858" s="351">
        <v>194690.27</v>
      </c>
      <c r="F2858" s="351">
        <v>103185.7</v>
      </c>
      <c r="G2858" s="351">
        <v>91504.57</v>
      </c>
      <c r="H2858" s="351">
        <v>0</v>
      </c>
      <c r="I2858" s="894" t="s">
        <v>13385</v>
      </c>
      <c r="J2858" s="894" t="s">
        <v>839</v>
      </c>
      <c r="K2858" s="894" t="s">
        <v>1091</v>
      </c>
      <c r="L2858" s="894" t="s">
        <v>874</v>
      </c>
      <c r="M2858" s="894" t="s">
        <v>6300</v>
      </c>
      <c r="N2858" s="894" t="s">
        <v>13386</v>
      </c>
      <c r="O2858" s="894" t="s">
        <v>13387</v>
      </c>
      <c r="P2858" s="894" t="s">
        <v>13388</v>
      </c>
      <c r="Q2858" s="894" t="s">
        <v>13389</v>
      </c>
      <c r="R2858" s="894" t="s">
        <v>1314</v>
      </c>
      <c r="S2858" s="894" t="s">
        <v>779</v>
      </c>
      <c r="T2858" s="894" t="s">
        <v>780</v>
      </c>
      <c r="U2858" s="894" t="s">
        <v>781</v>
      </c>
      <c r="V2858" s="894" t="s">
        <v>3306</v>
      </c>
      <c r="W2858" s="894" t="s">
        <v>13385</v>
      </c>
      <c r="X2858" s="894" t="s">
        <v>13390</v>
      </c>
      <c r="AA2858" s="894" t="s">
        <v>1093</v>
      </c>
    </row>
    <row r="2859" spans="1:27">
      <c r="A2859" s="894" t="s">
        <v>13391</v>
      </c>
      <c r="B2859" s="894" t="s">
        <v>13392</v>
      </c>
      <c r="C2859" s="894" t="s">
        <v>13393</v>
      </c>
      <c r="D2859" s="894" t="s">
        <v>13394</v>
      </c>
      <c r="E2859" s="351">
        <v>39823.01</v>
      </c>
      <c r="F2859" s="351">
        <v>21106.19</v>
      </c>
      <c r="G2859" s="351">
        <v>18716.82</v>
      </c>
      <c r="H2859" s="351">
        <v>0</v>
      </c>
      <c r="I2859" s="894" t="s">
        <v>13385</v>
      </c>
      <c r="J2859" s="894" t="s">
        <v>839</v>
      </c>
      <c r="K2859" s="894" t="s">
        <v>1091</v>
      </c>
      <c r="L2859" s="894" t="s">
        <v>874</v>
      </c>
      <c r="M2859" s="894" t="s">
        <v>6300</v>
      </c>
      <c r="N2859" s="894" t="s">
        <v>13395</v>
      </c>
      <c r="O2859" s="894" t="s">
        <v>10968</v>
      </c>
      <c r="P2859" s="894" t="s">
        <v>10969</v>
      </c>
      <c r="Q2859" s="894" t="s">
        <v>10970</v>
      </c>
      <c r="R2859" s="894" t="s">
        <v>1314</v>
      </c>
      <c r="S2859" s="894" t="s">
        <v>779</v>
      </c>
      <c r="T2859" s="894" t="s">
        <v>780</v>
      </c>
      <c r="U2859" s="894" t="s">
        <v>781</v>
      </c>
      <c r="V2859" s="894" t="s">
        <v>3306</v>
      </c>
      <c r="W2859" s="894" t="s">
        <v>13385</v>
      </c>
      <c r="X2859" s="894" t="s">
        <v>8199</v>
      </c>
      <c r="AA2859" s="894" t="s">
        <v>1093</v>
      </c>
    </row>
    <row r="2860" spans="1:27">
      <c r="A2860" s="894" t="s">
        <v>13396</v>
      </c>
      <c r="B2860" s="894" t="s">
        <v>13397</v>
      </c>
      <c r="C2860" s="894" t="s">
        <v>13398</v>
      </c>
      <c r="D2860" s="894" t="s">
        <v>13399</v>
      </c>
      <c r="E2860" s="351">
        <v>7079.65</v>
      </c>
      <c r="F2860" s="351">
        <v>3752.4</v>
      </c>
      <c r="G2860" s="351">
        <v>3327.25</v>
      </c>
      <c r="H2860" s="351">
        <v>0</v>
      </c>
      <c r="I2860" s="894" t="s">
        <v>13385</v>
      </c>
      <c r="J2860" s="894" t="s">
        <v>839</v>
      </c>
      <c r="K2860" s="894" t="s">
        <v>1091</v>
      </c>
      <c r="L2860" s="894" t="s">
        <v>874</v>
      </c>
      <c r="M2860" s="894" t="s">
        <v>6300</v>
      </c>
      <c r="N2860" s="894" t="s">
        <v>11664</v>
      </c>
      <c r="O2860" s="894" t="s">
        <v>13400</v>
      </c>
      <c r="P2860" s="894" t="s">
        <v>13401</v>
      </c>
      <c r="Q2860" s="894" t="s">
        <v>13402</v>
      </c>
      <c r="R2860" s="894" t="s">
        <v>1314</v>
      </c>
      <c r="S2860" s="894" t="s">
        <v>779</v>
      </c>
      <c r="T2860" s="894" t="s">
        <v>780</v>
      </c>
      <c r="U2860" s="894" t="s">
        <v>781</v>
      </c>
      <c r="V2860" s="894" t="s">
        <v>3306</v>
      </c>
      <c r="W2860" s="894" t="s">
        <v>13385</v>
      </c>
      <c r="X2860" s="894" t="s">
        <v>8212</v>
      </c>
      <c r="AA2860" s="894" t="s">
        <v>1093</v>
      </c>
    </row>
    <row r="2861" spans="1:27">
      <c r="A2861" s="894" t="s">
        <v>13403</v>
      </c>
      <c r="B2861" s="894" t="s">
        <v>13404</v>
      </c>
      <c r="C2861" s="894" t="s">
        <v>13398</v>
      </c>
      <c r="D2861" s="894" t="s">
        <v>13399</v>
      </c>
      <c r="E2861" s="351">
        <v>7079.65</v>
      </c>
      <c r="F2861" s="351">
        <v>3752.4</v>
      </c>
      <c r="G2861" s="351">
        <v>3327.25</v>
      </c>
      <c r="H2861" s="351">
        <v>0</v>
      </c>
      <c r="I2861" s="894" t="s">
        <v>13385</v>
      </c>
      <c r="J2861" s="894" t="s">
        <v>839</v>
      </c>
      <c r="K2861" s="894" t="s">
        <v>1091</v>
      </c>
      <c r="L2861" s="894" t="s">
        <v>874</v>
      </c>
      <c r="M2861" s="894" t="s">
        <v>6300</v>
      </c>
      <c r="N2861" s="894" t="s">
        <v>11664</v>
      </c>
      <c r="O2861" s="894" t="s">
        <v>13400</v>
      </c>
      <c r="P2861" s="894" t="s">
        <v>13401</v>
      </c>
      <c r="Q2861" s="894" t="s">
        <v>13402</v>
      </c>
      <c r="R2861" s="894" t="s">
        <v>1314</v>
      </c>
      <c r="S2861" s="894" t="s">
        <v>779</v>
      </c>
      <c r="T2861" s="894" t="s">
        <v>780</v>
      </c>
      <c r="U2861" s="894" t="s">
        <v>781</v>
      </c>
      <c r="V2861" s="894" t="s">
        <v>3306</v>
      </c>
      <c r="W2861" s="894" t="s">
        <v>13385</v>
      </c>
      <c r="X2861" s="894" t="s">
        <v>8212</v>
      </c>
      <c r="AA2861" s="894" t="s">
        <v>1093</v>
      </c>
    </row>
    <row r="2862" spans="1:27">
      <c r="A2862" s="894" t="s">
        <v>13405</v>
      </c>
      <c r="B2862" s="894" t="s">
        <v>13406</v>
      </c>
      <c r="C2862" s="894" t="s">
        <v>13398</v>
      </c>
      <c r="D2862" s="894" t="s">
        <v>13399</v>
      </c>
      <c r="E2862" s="351">
        <v>7079.64</v>
      </c>
      <c r="F2862" s="351">
        <v>3752.4</v>
      </c>
      <c r="G2862" s="351">
        <v>3327.24</v>
      </c>
      <c r="H2862" s="351">
        <v>0</v>
      </c>
      <c r="I2862" s="894" t="s">
        <v>13385</v>
      </c>
      <c r="J2862" s="894" t="s">
        <v>839</v>
      </c>
      <c r="K2862" s="894" t="s">
        <v>1091</v>
      </c>
      <c r="L2862" s="894" t="s">
        <v>874</v>
      </c>
      <c r="M2862" s="894" t="s">
        <v>6300</v>
      </c>
      <c r="N2862" s="894" t="s">
        <v>11664</v>
      </c>
      <c r="O2862" s="894" t="s">
        <v>13400</v>
      </c>
      <c r="P2862" s="894" t="s">
        <v>13401</v>
      </c>
      <c r="Q2862" s="894" t="s">
        <v>13402</v>
      </c>
      <c r="R2862" s="894" t="s">
        <v>1314</v>
      </c>
      <c r="S2862" s="894" t="s">
        <v>779</v>
      </c>
      <c r="T2862" s="894" t="s">
        <v>780</v>
      </c>
      <c r="U2862" s="894" t="s">
        <v>781</v>
      </c>
      <c r="V2862" s="894" t="s">
        <v>3306</v>
      </c>
      <c r="W2862" s="894" t="s">
        <v>13385</v>
      </c>
      <c r="X2862" s="894" t="s">
        <v>8212</v>
      </c>
      <c r="AA2862" s="894" t="s">
        <v>1093</v>
      </c>
    </row>
    <row r="2863" spans="1:27">
      <c r="A2863" s="894" t="s">
        <v>13407</v>
      </c>
      <c r="B2863" s="894" t="s">
        <v>13408</v>
      </c>
      <c r="C2863" s="894" t="s">
        <v>5094</v>
      </c>
      <c r="D2863" s="894" t="s">
        <v>13409</v>
      </c>
      <c r="E2863" s="351">
        <v>30530.97</v>
      </c>
      <c r="F2863" s="351">
        <v>16181.43</v>
      </c>
      <c r="G2863" s="351">
        <v>14349.54</v>
      </c>
      <c r="H2863" s="351">
        <v>0</v>
      </c>
      <c r="I2863" s="894" t="s">
        <v>13385</v>
      </c>
      <c r="J2863" s="894" t="s">
        <v>839</v>
      </c>
      <c r="K2863" s="894" t="s">
        <v>1114</v>
      </c>
      <c r="L2863" s="894" t="s">
        <v>874</v>
      </c>
      <c r="M2863" s="894" t="s">
        <v>13410</v>
      </c>
      <c r="N2863" s="894" t="s">
        <v>7667</v>
      </c>
      <c r="O2863" s="894" t="s">
        <v>13411</v>
      </c>
      <c r="P2863" s="894" t="s">
        <v>13412</v>
      </c>
      <c r="Q2863" s="894" t="s">
        <v>11781</v>
      </c>
      <c r="R2863" s="894" t="s">
        <v>1314</v>
      </c>
      <c r="S2863" s="894" t="s">
        <v>779</v>
      </c>
      <c r="T2863" s="894" t="s">
        <v>780</v>
      </c>
      <c r="U2863" s="894" t="s">
        <v>781</v>
      </c>
      <c r="V2863" s="894" t="s">
        <v>3306</v>
      </c>
      <c r="W2863" s="894" t="s">
        <v>13385</v>
      </c>
      <c r="X2863" s="894" t="s">
        <v>8220</v>
      </c>
      <c r="AA2863" s="894" t="s">
        <v>1116</v>
      </c>
    </row>
    <row r="2864" spans="1:27">
      <c r="A2864" s="894" t="s">
        <v>13413</v>
      </c>
      <c r="B2864" s="894" t="s">
        <v>13414</v>
      </c>
      <c r="C2864" s="894" t="s">
        <v>1445</v>
      </c>
      <c r="D2864" s="894" t="s">
        <v>10361</v>
      </c>
      <c r="E2864" s="351">
        <v>45132.74</v>
      </c>
      <c r="F2864" s="351">
        <v>23920.49</v>
      </c>
      <c r="G2864" s="351">
        <v>21212.25</v>
      </c>
      <c r="H2864" s="351">
        <v>0</v>
      </c>
      <c r="I2864" s="894" t="s">
        <v>13415</v>
      </c>
      <c r="J2864" s="894" t="s">
        <v>839</v>
      </c>
      <c r="K2864" s="894" t="s">
        <v>8415</v>
      </c>
      <c r="L2864" s="894" t="s">
        <v>874</v>
      </c>
      <c r="M2864" s="894" t="s">
        <v>13088</v>
      </c>
      <c r="N2864" s="894" t="s">
        <v>13416</v>
      </c>
      <c r="O2864" s="894" t="s">
        <v>7989</v>
      </c>
      <c r="P2864" s="894" t="s">
        <v>13417</v>
      </c>
      <c r="Q2864" s="894" t="s">
        <v>13418</v>
      </c>
      <c r="R2864" s="894" t="s">
        <v>1314</v>
      </c>
      <c r="S2864" s="894" t="s">
        <v>779</v>
      </c>
      <c r="T2864" s="894" t="s">
        <v>780</v>
      </c>
      <c r="U2864" s="894" t="s">
        <v>781</v>
      </c>
      <c r="V2864" s="894" t="s">
        <v>3306</v>
      </c>
      <c r="W2864" s="894" t="s">
        <v>13415</v>
      </c>
      <c r="X2864" s="894" t="s">
        <v>8240</v>
      </c>
      <c r="AA2864" s="894" t="s">
        <v>8421</v>
      </c>
    </row>
    <row r="2865" spans="1:27">
      <c r="A2865" s="894" t="s">
        <v>13419</v>
      </c>
      <c r="B2865" s="894" t="s">
        <v>13420</v>
      </c>
      <c r="C2865" s="894" t="s">
        <v>13421</v>
      </c>
      <c r="D2865" s="894" t="s">
        <v>13422</v>
      </c>
      <c r="E2865" s="351">
        <v>9734.51</v>
      </c>
      <c r="F2865" s="351">
        <v>5159.55</v>
      </c>
      <c r="G2865" s="351">
        <v>4574.96</v>
      </c>
      <c r="H2865" s="351">
        <v>0</v>
      </c>
      <c r="I2865" s="894" t="s">
        <v>13415</v>
      </c>
      <c r="J2865" s="894" t="s">
        <v>839</v>
      </c>
      <c r="K2865" s="894" t="s">
        <v>8415</v>
      </c>
      <c r="L2865" s="894" t="s">
        <v>874</v>
      </c>
      <c r="M2865" s="894" t="s">
        <v>13088</v>
      </c>
      <c r="N2865" s="894" t="s">
        <v>8228</v>
      </c>
      <c r="O2865" s="894" t="s">
        <v>13346</v>
      </c>
      <c r="P2865" s="894" t="s">
        <v>13347</v>
      </c>
      <c r="Q2865" s="894" t="s">
        <v>13348</v>
      </c>
      <c r="R2865" s="894" t="s">
        <v>1314</v>
      </c>
      <c r="S2865" s="894" t="s">
        <v>779</v>
      </c>
      <c r="T2865" s="894" t="s">
        <v>780</v>
      </c>
      <c r="U2865" s="894" t="s">
        <v>781</v>
      </c>
      <c r="V2865" s="894" t="s">
        <v>3306</v>
      </c>
      <c r="W2865" s="894" t="s">
        <v>13415</v>
      </c>
      <c r="X2865" s="894" t="s">
        <v>8250</v>
      </c>
      <c r="AA2865" s="894" t="s">
        <v>8421</v>
      </c>
    </row>
    <row r="2866" hidden="1" spans="1:27">
      <c r="A2866" s="894" t="s">
        <v>13423</v>
      </c>
      <c r="B2866" s="894" t="s">
        <v>739</v>
      </c>
      <c r="C2866" s="894" t="s">
        <v>740</v>
      </c>
      <c r="D2866" s="894" t="s">
        <v>741</v>
      </c>
      <c r="E2866" s="351">
        <v>3256.64</v>
      </c>
      <c r="F2866" s="351">
        <v>2761.83</v>
      </c>
      <c r="G2866" s="351">
        <v>323.12</v>
      </c>
      <c r="H2866" s="351">
        <v>171.69</v>
      </c>
      <c r="I2866" s="894" t="s">
        <v>13424</v>
      </c>
      <c r="J2866" s="894" t="s">
        <v>773</v>
      </c>
      <c r="K2866" s="894" t="s">
        <v>631</v>
      </c>
      <c r="L2866" s="894" t="s">
        <v>2291</v>
      </c>
      <c r="M2866" s="894" t="s">
        <v>13425</v>
      </c>
      <c r="N2866" s="894" t="s">
        <v>8735</v>
      </c>
      <c r="O2866" s="894" t="s">
        <v>13426</v>
      </c>
      <c r="P2866" s="894" t="s">
        <v>13427</v>
      </c>
      <c r="Q2866" s="894" t="s">
        <v>13428</v>
      </c>
      <c r="R2866" s="894" t="s">
        <v>1314</v>
      </c>
      <c r="S2866" s="894" t="s">
        <v>779</v>
      </c>
      <c r="T2866" s="894" t="s">
        <v>780</v>
      </c>
      <c r="U2866" s="894" t="s">
        <v>781</v>
      </c>
      <c r="V2866" s="894" t="s">
        <v>3306</v>
      </c>
      <c r="W2866" s="894" t="s">
        <v>13424</v>
      </c>
      <c r="X2866" s="894" t="s">
        <v>13429</v>
      </c>
      <c r="AA2866" s="894" t="s">
        <v>967</v>
      </c>
    </row>
    <row r="2867" spans="1:27">
      <c r="A2867" s="894" t="s">
        <v>13430</v>
      </c>
      <c r="B2867" s="894" t="s">
        <v>13431</v>
      </c>
      <c r="C2867" s="894" t="s">
        <v>13432</v>
      </c>
      <c r="D2867" s="894" t="s">
        <v>13433</v>
      </c>
      <c r="E2867" s="351">
        <v>85781.37</v>
      </c>
      <c r="F2867" s="351">
        <v>45463.93</v>
      </c>
      <c r="G2867" s="351">
        <v>40317.44</v>
      </c>
      <c r="H2867" s="351">
        <v>0</v>
      </c>
      <c r="I2867" s="894" t="s">
        <v>13434</v>
      </c>
      <c r="J2867" s="894" t="s">
        <v>839</v>
      </c>
      <c r="K2867" s="894" t="s">
        <v>8415</v>
      </c>
      <c r="L2867" s="894" t="s">
        <v>874</v>
      </c>
      <c r="M2867" s="894" t="s">
        <v>13435</v>
      </c>
      <c r="N2867" s="894" t="s">
        <v>13436</v>
      </c>
      <c r="O2867" s="894" t="s">
        <v>13437</v>
      </c>
      <c r="P2867" s="894" t="s">
        <v>13438</v>
      </c>
      <c r="Q2867" s="894" t="s">
        <v>13439</v>
      </c>
      <c r="R2867" s="894" t="s">
        <v>1314</v>
      </c>
      <c r="S2867" s="894" t="s">
        <v>779</v>
      </c>
      <c r="T2867" s="894" t="s">
        <v>780</v>
      </c>
      <c r="U2867" s="894" t="s">
        <v>781</v>
      </c>
      <c r="V2867" s="894" t="s">
        <v>3306</v>
      </c>
      <c r="W2867" s="894" t="s">
        <v>13434</v>
      </c>
      <c r="X2867" s="894" t="s">
        <v>13440</v>
      </c>
      <c r="AA2867" s="894" t="s">
        <v>8421</v>
      </c>
    </row>
    <row r="2868" spans="1:27">
      <c r="A2868" s="894" t="s">
        <v>13441</v>
      </c>
      <c r="B2868" s="894" t="s">
        <v>13442</v>
      </c>
      <c r="C2868" s="894" t="s">
        <v>13443</v>
      </c>
      <c r="D2868" s="894" t="s">
        <v>13444</v>
      </c>
      <c r="E2868" s="351">
        <v>23669.72</v>
      </c>
      <c r="F2868" s="351">
        <v>12545.1</v>
      </c>
      <c r="G2868" s="351">
        <v>11124.62</v>
      </c>
      <c r="H2868" s="351">
        <v>0</v>
      </c>
      <c r="I2868" s="894" t="s">
        <v>13445</v>
      </c>
      <c r="J2868" s="894" t="s">
        <v>839</v>
      </c>
      <c r="K2868" s="894" t="s">
        <v>1357</v>
      </c>
      <c r="L2868" s="894" t="s">
        <v>1590</v>
      </c>
      <c r="M2868" s="894" t="s">
        <v>13182</v>
      </c>
      <c r="N2868" s="894" t="s">
        <v>13446</v>
      </c>
      <c r="O2868" s="894" t="s">
        <v>13447</v>
      </c>
      <c r="P2868" s="894" t="s">
        <v>13448</v>
      </c>
      <c r="Q2868" s="894" t="s">
        <v>13449</v>
      </c>
      <c r="R2868" s="894" t="s">
        <v>1314</v>
      </c>
      <c r="S2868" s="894" t="s">
        <v>779</v>
      </c>
      <c r="T2868" s="894" t="s">
        <v>780</v>
      </c>
      <c r="U2868" s="894" t="s">
        <v>781</v>
      </c>
      <c r="V2868" s="894" t="s">
        <v>3306</v>
      </c>
      <c r="W2868" s="894" t="s">
        <v>13445</v>
      </c>
      <c r="X2868" s="894" t="s">
        <v>10892</v>
      </c>
      <c r="AA2868" s="894" t="s">
        <v>1359</v>
      </c>
    </row>
    <row r="2869" hidden="1" spans="1:27">
      <c r="A2869" s="894" t="s">
        <v>13450</v>
      </c>
      <c r="B2869" s="894" t="s">
        <v>13451</v>
      </c>
      <c r="C2869" s="894" t="s">
        <v>13452</v>
      </c>
      <c r="D2869" s="894" t="s">
        <v>13453</v>
      </c>
      <c r="E2869" s="351">
        <v>70656.76</v>
      </c>
      <c r="F2869" s="351">
        <v>56060.96</v>
      </c>
      <c r="G2869" s="351">
        <v>14595.8</v>
      </c>
      <c r="H2869" s="351">
        <v>0</v>
      </c>
      <c r="I2869" s="894" t="s">
        <v>13454</v>
      </c>
      <c r="J2869" s="894" t="s">
        <v>773</v>
      </c>
      <c r="K2869" s="894" t="s">
        <v>11375</v>
      </c>
      <c r="L2869" s="894" t="s">
        <v>5710</v>
      </c>
      <c r="M2869" s="894" t="s">
        <v>13455</v>
      </c>
      <c r="N2869" s="894" t="s">
        <v>13456</v>
      </c>
      <c r="O2869" s="894" t="s">
        <v>13457</v>
      </c>
      <c r="P2869" s="894" t="s">
        <v>13458</v>
      </c>
      <c r="Q2869" s="894" t="s">
        <v>13459</v>
      </c>
      <c r="R2869" s="894" t="s">
        <v>13460</v>
      </c>
      <c r="S2869" s="894" t="s">
        <v>779</v>
      </c>
      <c r="T2869" s="894" t="s">
        <v>780</v>
      </c>
      <c r="U2869" s="894" t="s">
        <v>781</v>
      </c>
      <c r="V2869" s="894" t="s">
        <v>3306</v>
      </c>
      <c r="W2869" s="894" t="s">
        <v>13454</v>
      </c>
      <c r="X2869" s="894" t="s">
        <v>13461</v>
      </c>
      <c r="AA2869" s="894" t="s">
        <v>11380</v>
      </c>
    </row>
    <row r="2870" spans="1:27">
      <c r="A2870" s="894" t="s">
        <v>13462</v>
      </c>
      <c r="B2870" s="894" t="s">
        <v>13463</v>
      </c>
      <c r="C2870" s="894" t="s">
        <v>13464</v>
      </c>
      <c r="D2870" s="894" t="s">
        <v>13465</v>
      </c>
      <c r="E2870" s="351">
        <v>5044.25</v>
      </c>
      <c r="F2870" s="351">
        <v>2572.44</v>
      </c>
      <c r="G2870" s="351">
        <v>51.92</v>
      </c>
      <c r="H2870" s="351">
        <v>2419.89</v>
      </c>
      <c r="I2870" s="894" t="s">
        <v>13466</v>
      </c>
      <c r="J2870" s="894" t="s">
        <v>839</v>
      </c>
      <c r="K2870" s="894" t="s">
        <v>11486</v>
      </c>
      <c r="L2870" s="894" t="s">
        <v>874</v>
      </c>
      <c r="M2870" s="894" t="s">
        <v>11487</v>
      </c>
      <c r="N2870" s="894" t="s">
        <v>13467</v>
      </c>
      <c r="O2870" s="894" t="s">
        <v>777</v>
      </c>
      <c r="P2870" s="894" t="s">
        <v>13468</v>
      </c>
      <c r="Q2870" s="894" t="s">
        <v>12433</v>
      </c>
      <c r="R2870" s="894" t="s">
        <v>13460</v>
      </c>
      <c r="S2870" s="894" t="s">
        <v>779</v>
      </c>
      <c r="T2870" s="894" t="s">
        <v>780</v>
      </c>
      <c r="U2870" s="894" t="s">
        <v>781</v>
      </c>
      <c r="V2870" s="894" t="s">
        <v>3306</v>
      </c>
      <c r="W2870" s="894" t="s">
        <v>13466</v>
      </c>
      <c r="X2870" s="894" t="s">
        <v>13469</v>
      </c>
      <c r="AA2870" s="894" t="s">
        <v>11491</v>
      </c>
    </row>
    <row r="2871" spans="1:27">
      <c r="A2871" s="894" t="s">
        <v>13470</v>
      </c>
      <c r="B2871" s="894" t="s">
        <v>13471</v>
      </c>
      <c r="C2871" s="894" t="s">
        <v>13464</v>
      </c>
      <c r="D2871" s="894" t="s">
        <v>13465</v>
      </c>
      <c r="E2871" s="351">
        <v>5044.25</v>
      </c>
      <c r="F2871" s="351">
        <v>2622.88</v>
      </c>
      <c r="G2871" s="351">
        <v>305.48</v>
      </c>
      <c r="H2871" s="351">
        <v>2115.89</v>
      </c>
      <c r="I2871" s="894" t="s">
        <v>13466</v>
      </c>
      <c r="J2871" s="894" t="s">
        <v>839</v>
      </c>
      <c r="K2871" s="894" t="s">
        <v>11486</v>
      </c>
      <c r="L2871" s="894" t="s">
        <v>874</v>
      </c>
      <c r="M2871" s="894" t="s">
        <v>11487</v>
      </c>
      <c r="N2871" s="894" t="s">
        <v>13467</v>
      </c>
      <c r="O2871" s="894" t="s">
        <v>12431</v>
      </c>
      <c r="P2871" s="894" t="s">
        <v>12432</v>
      </c>
      <c r="Q2871" s="894" t="s">
        <v>12433</v>
      </c>
      <c r="R2871" s="894" t="s">
        <v>13460</v>
      </c>
      <c r="S2871" s="894" t="s">
        <v>779</v>
      </c>
      <c r="T2871" s="894" t="s">
        <v>780</v>
      </c>
      <c r="U2871" s="894" t="s">
        <v>781</v>
      </c>
      <c r="V2871" s="894" t="s">
        <v>3306</v>
      </c>
      <c r="W2871" s="894" t="s">
        <v>13466</v>
      </c>
      <c r="X2871" s="894" t="s">
        <v>13469</v>
      </c>
      <c r="AA2871" s="894" t="s">
        <v>11491</v>
      </c>
    </row>
    <row r="2872" spans="1:27">
      <c r="A2872" s="894" t="s">
        <v>13472</v>
      </c>
      <c r="B2872" s="894" t="s">
        <v>13473</v>
      </c>
      <c r="C2872" s="894" t="s">
        <v>13464</v>
      </c>
      <c r="D2872" s="894" t="s">
        <v>13465</v>
      </c>
      <c r="E2872" s="351">
        <v>5044.25</v>
      </c>
      <c r="F2872" s="351">
        <v>2572.44</v>
      </c>
      <c r="G2872" s="351">
        <v>51.92</v>
      </c>
      <c r="H2872" s="351">
        <v>2419.89</v>
      </c>
      <c r="I2872" s="894" t="s">
        <v>13466</v>
      </c>
      <c r="J2872" s="894" t="s">
        <v>839</v>
      </c>
      <c r="K2872" s="894" t="s">
        <v>11486</v>
      </c>
      <c r="L2872" s="894" t="s">
        <v>874</v>
      </c>
      <c r="M2872" s="894" t="s">
        <v>11487</v>
      </c>
      <c r="N2872" s="894" t="s">
        <v>13467</v>
      </c>
      <c r="O2872" s="894" t="s">
        <v>777</v>
      </c>
      <c r="P2872" s="894" t="s">
        <v>13468</v>
      </c>
      <c r="Q2872" s="894" t="s">
        <v>12433</v>
      </c>
      <c r="R2872" s="894" t="s">
        <v>13460</v>
      </c>
      <c r="S2872" s="894" t="s">
        <v>779</v>
      </c>
      <c r="T2872" s="894" t="s">
        <v>780</v>
      </c>
      <c r="U2872" s="894" t="s">
        <v>781</v>
      </c>
      <c r="V2872" s="894" t="s">
        <v>3306</v>
      </c>
      <c r="W2872" s="894" t="s">
        <v>13466</v>
      </c>
      <c r="X2872" s="894" t="s">
        <v>13469</v>
      </c>
      <c r="AA2872" s="894" t="s">
        <v>11491</v>
      </c>
    </row>
    <row r="2873" spans="1:27">
      <c r="A2873" s="894" t="s">
        <v>13474</v>
      </c>
      <c r="B2873" s="894" t="s">
        <v>13475</v>
      </c>
      <c r="C2873" s="894" t="s">
        <v>13464</v>
      </c>
      <c r="D2873" s="894" t="s">
        <v>13465</v>
      </c>
      <c r="E2873" s="351">
        <v>5044.24</v>
      </c>
      <c r="F2873" s="351">
        <v>2622.88</v>
      </c>
      <c r="G2873" s="351">
        <v>2421.36</v>
      </c>
      <c r="H2873" s="351">
        <v>0</v>
      </c>
      <c r="I2873" s="894" t="s">
        <v>13466</v>
      </c>
      <c r="J2873" s="894" t="s">
        <v>839</v>
      </c>
      <c r="K2873" s="894" t="s">
        <v>11486</v>
      </c>
      <c r="L2873" s="894" t="s">
        <v>874</v>
      </c>
      <c r="M2873" s="894" t="s">
        <v>11487</v>
      </c>
      <c r="N2873" s="894" t="s">
        <v>13467</v>
      </c>
      <c r="O2873" s="894" t="s">
        <v>12431</v>
      </c>
      <c r="P2873" s="894" t="s">
        <v>12432</v>
      </c>
      <c r="Q2873" s="894" t="s">
        <v>12433</v>
      </c>
      <c r="R2873" s="894" t="s">
        <v>13460</v>
      </c>
      <c r="S2873" s="894" t="s">
        <v>779</v>
      </c>
      <c r="T2873" s="894" t="s">
        <v>780</v>
      </c>
      <c r="U2873" s="894" t="s">
        <v>781</v>
      </c>
      <c r="V2873" s="894" t="s">
        <v>3306</v>
      </c>
      <c r="W2873" s="894" t="s">
        <v>13466</v>
      </c>
      <c r="X2873" s="894" t="s">
        <v>13469</v>
      </c>
      <c r="AA2873" s="894" t="s">
        <v>11491</v>
      </c>
    </row>
    <row r="2874" hidden="1" spans="1:27">
      <c r="A2874" s="894" t="s">
        <v>13476</v>
      </c>
      <c r="B2874" s="894" t="s">
        <v>13477</v>
      </c>
      <c r="C2874" s="894" t="s">
        <v>13478</v>
      </c>
      <c r="D2874" s="894" t="s">
        <v>13479</v>
      </c>
      <c r="E2874" s="351">
        <v>5271.62</v>
      </c>
      <c r="F2874" s="351">
        <v>4578.08</v>
      </c>
      <c r="G2874" s="351">
        <v>693.54</v>
      </c>
      <c r="H2874" s="351">
        <v>0</v>
      </c>
      <c r="I2874" s="894" t="s">
        <v>13480</v>
      </c>
      <c r="J2874" s="894" t="s">
        <v>773</v>
      </c>
      <c r="K2874" s="894" t="s">
        <v>774</v>
      </c>
      <c r="L2874" s="894" t="s">
        <v>1933</v>
      </c>
      <c r="M2874" s="894" t="s">
        <v>13481</v>
      </c>
      <c r="N2874" s="894" t="s">
        <v>13482</v>
      </c>
      <c r="O2874" s="894" t="s">
        <v>13483</v>
      </c>
      <c r="P2874" s="894" t="s">
        <v>13484</v>
      </c>
      <c r="Q2874" s="894" t="s">
        <v>777</v>
      </c>
      <c r="R2874" s="894" t="s">
        <v>13460</v>
      </c>
      <c r="S2874" s="894" t="s">
        <v>779</v>
      </c>
      <c r="T2874" s="894" t="s">
        <v>780</v>
      </c>
      <c r="U2874" s="894" t="s">
        <v>781</v>
      </c>
      <c r="V2874" s="894" t="s">
        <v>3306</v>
      </c>
      <c r="W2874" s="894" t="s">
        <v>13480</v>
      </c>
      <c r="X2874" s="894" t="s">
        <v>13485</v>
      </c>
      <c r="AA2874" s="894" t="s">
        <v>784</v>
      </c>
    </row>
    <row r="2875" hidden="1" spans="1:27">
      <c r="A2875" s="894" t="s">
        <v>13486</v>
      </c>
      <c r="B2875" s="894" t="s">
        <v>13487</v>
      </c>
      <c r="C2875" s="894" t="s">
        <v>13488</v>
      </c>
      <c r="D2875" s="894" t="s">
        <v>13489</v>
      </c>
      <c r="E2875" s="351">
        <v>6592.92</v>
      </c>
      <c r="F2875" s="351">
        <v>5485.48</v>
      </c>
      <c r="G2875" s="351">
        <v>1107.44</v>
      </c>
      <c r="H2875" s="351">
        <v>0</v>
      </c>
      <c r="I2875" s="894" t="s">
        <v>13480</v>
      </c>
      <c r="J2875" s="894" t="s">
        <v>773</v>
      </c>
      <c r="K2875" s="894" t="s">
        <v>807</v>
      </c>
      <c r="L2875" s="894" t="s">
        <v>874</v>
      </c>
      <c r="M2875" s="894" t="s">
        <v>13490</v>
      </c>
      <c r="N2875" s="894" t="s">
        <v>4383</v>
      </c>
      <c r="O2875" s="894" t="s">
        <v>13491</v>
      </c>
      <c r="P2875" s="894" t="s">
        <v>13492</v>
      </c>
      <c r="Q2875" s="894" t="s">
        <v>13493</v>
      </c>
      <c r="R2875" s="894" t="s">
        <v>13460</v>
      </c>
      <c r="S2875" s="894" t="s">
        <v>779</v>
      </c>
      <c r="T2875" s="894" t="s">
        <v>780</v>
      </c>
      <c r="U2875" s="894" t="s">
        <v>781</v>
      </c>
      <c r="V2875" s="894" t="s">
        <v>3306</v>
      </c>
      <c r="W2875" s="894" t="s">
        <v>13480</v>
      </c>
      <c r="X2875" s="894" t="s">
        <v>8775</v>
      </c>
      <c r="AA2875" s="894" t="s">
        <v>808</v>
      </c>
    </row>
    <row r="2876" hidden="1" spans="1:27">
      <c r="A2876" s="894" t="s">
        <v>13494</v>
      </c>
      <c r="B2876" s="894" t="s">
        <v>13495</v>
      </c>
      <c r="C2876" s="894" t="s">
        <v>13488</v>
      </c>
      <c r="D2876" s="894" t="s">
        <v>13489</v>
      </c>
      <c r="E2876" s="351">
        <v>6592.92</v>
      </c>
      <c r="F2876" s="351">
        <v>5485.48</v>
      </c>
      <c r="G2876" s="351">
        <v>1107.44</v>
      </c>
      <c r="H2876" s="351">
        <v>0</v>
      </c>
      <c r="I2876" s="894" t="s">
        <v>13480</v>
      </c>
      <c r="J2876" s="894" t="s">
        <v>773</v>
      </c>
      <c r="K2876" s="894" t="s">
        <v>807</v>
      </c>
      <c r="L2876" s="894" t="s">
        <v>874</v>
      </c>
      <c r="M2876" s="894" t="s">
        <v>13490</v>
      </c>
      <c r="N2876" s="894" t="s">
        <v>4383</v>
      </c>
      <c r="O2876" s="894" t="s">
        <v>13491</v>
      </c>
      <c r="P2876" s="894" t="s">
        <v>13492</v>
      </c>
      <c r="Q2876" s="894" t="s">
        <v>13493</v>
      </c>
      <c r="R2876" s="894" t="s">
        <v>13460</v>
      </c>
      <c r="S2876" s="894" t="s">
        <v>779</v>
      </c>
      <c r="T2876" s="894" t="s">
        <v>780</v>
      </c>
      <c r="U2876" s="894" t="s">
        <v>781</v>
      </c>
      <c r="V2876" s="894" t="s">
        <v>3306</v>
      </c>
      <c r="W2876" s="894" t="s">
        <v>13480</v>
      </c>
      <c r="X2876" s="894" t="s">
        <v>8775</v>
      </c>
      <c r="AA2876" s="894" t="s">
        <v>808</v>
      </c>
    </row>
    <row r="2877" hidden="1" spans="1:27">
      <c r="A2877" s="894" t="s">
        <v>13496</v>
      </c>
      <c r="B2877" s="894" t="s">
        <v>13497</v>
      </c>
      <c r="C2877" s="894" t="s">
        <v>13488</v>
      </c>
      <c r="D2877" s="894" t="s">
        <v>13489</v>
      </c>
      <c r="E2877" s="351">
        <v>6592.92</v>
      </c>
      <c r="F2877" s="351">
        <v>5485.48</v>
      </c>
      <c r="G2877" s="351">
        <v>1107.44</v>
      </c>
      <c r="H2877" s="351">
        <v>0</v>
      </c>
      <c r="I2877" s="894" t="s">
        <v>13480</v>
      </c>
      <c r="J2877" s="894" t="s">
        <v>773</v>
      </c>
      <c r="K2877" s="894" t="s">
        <v>807</v>
      </c>
      <c r="L2877" s="894" t="s">
        <v>874</v>
      </c>
      <c r="M2877" s="894" t="s">
        <v>13490</v>
      </c>
      <c r="N2877" s="894" t="s">
        <v>4383</v>
      </c>
      <c r="O2877" s="894" t="s">
        <v>13491</v>
      </c>
      <c r="P2877" s="894" t="s">
        <v>13492</v>
      </c>
      <c r="Q2877" s="894" t="s">
        <v>13493</v>
      </c>
      <c r="R2877" s="894" t="s">
        <v>13460</v>
      </c>
      <c r="S2877" s="894" t="s">
        <v>779</v>
      </c>
      <c r="T2877" s="894" t="s">
        <v>780</v>
      </c>
      <c r="U2877" s="894" t="s">
        <v>781</v>
      </c>
      <c r="V2877" s="894" t="s">
        <v>3306</v>
      </c>
      <c r="W2877" s="894" t="s">
        <v>13480</v>
      </c>
      <c r="X2877" s="894" t="s">
        <v>8775</v>
      </c>
      <c r="AA2877" s="894" t="s">
        <v>808</v>
      </c>
    </row>
    <row r="2878" hidden="1" spans="1:27">
      <c r="A2878" s="894" t="s">
        <v>13498</v>
      </c>
      <c r="B2878" s="894" t="s">
        <v>13499</v>
      </c>
      <c r="C2878" s="894" t="s">
        <v>13488</v>
      </c>
      <c r="D2878" s="894" t="s">
        <v>13489</v>
      </c>
      <c r="E2878" s="351">
        <v>6592.92</v>
      </c>
      <c r="F2878" s="351">
        <v>5485.48</v>
      </c>
      <c r="G2878" s="351">
        <v>1107.44</v>
      </c>
      <c r="H2878" s="351">
        <v>0</v>
      </c>
      <c r="I2878" s="894" t="s">
        <v>13480</v>
      </c>
      <c r="J2878" s="894" t="s">
        <v>773</v>
      </c>
      <c r="K2878" s="894" t="s">
        <v>807</v>
      </c>
      <c r="L2878" s="894" t="s">
        <v>874</v>
      </c>
      <c r="M2878" s="894" t="s">
        <v>13490</v>
      </c>
      <c r="N2878" s="894" t="s">
        <v>4383</v>
      </c>
      <c r="O2878" s="894" t="s">
        <v>13491</v>
      </c>
      <c r="P2878" s="894" t="s">
        <v>13492</v>
      </c>
      <c r="Q2878" s="894" t="s">
        <v>13493</v>
      </c>
      <c r="R2878" s="894" t="s">
        <v>13460</v>
      </c>
      <c r="S2878" s="894" t="s">
        <v>779</v>
      </c>
      <c r="T2878" s="894" t="s">
        <v>780</v>
      </c>
      <c r="U2878" s="894" t="s">
        <v>781</v>
      </c>
      <c r="V2878" s="894" t="s">
        <v>3306</v>
      </c>
      <c r="W2878" s="894" t="s">
        <v>13480</v>
      </c>
      <c r="X2878" s="894" t="s">
        <v>8775</v>
      </c>
      <c r="AA2878" s="894" t="s">
        <v>808</v>
      </c>
    </row>
    <row r="2879" hidden="1" spans="1:27">
      <c r="A2879" s="894" t="s">
        <v>13500</v>
      </c>
      <c r="B2879" s="894" t="s">
        <v>13501</v>
      </c>
      <c r="C2879" s="894" t="s">
        <v>13488</v>
      </c>
      <c r="D2879" s="894" t="s">
        <v>13489</v>
      </c>
      <c r="E2879" s="351">
        <v>6592.92</v>
      </c>
      <c r="F2879" s="351">
        <v>5485.48</v>
      </c>
      <c r="G2879" s="351">
        <v>1107.44</v>
      </c>
      <c r="H2879" s="351">
        <v>0</v>
      </c>
      <c r="I2879" s="894" t="s">
        <v>13480</v>
      </c>
      <c r="J2879" s="894" t="s">
        <v>773</v>
      </c>
      <c r="K2879" s="894" t="s">
        <v>807</v>
      </c>
      <c r="L2879" s="894" t="s">
        <v>874</v>
      </c>
      <c r="M2879" s="894" t="s">
        <v>13502</v>
      </c>
      <c r="N2879" s="894" t="s">
        <v>4383</v>
      </c>
      <c r="O2879" s="894" t="s">
        <v>13491</v>
      </c>
      <c r="P2879" s="894" t="s">
        <v>13492</v>
      </c>
      <c r="Q2879" s="894" t="s">
        <v>13493</v>
      </c>
      <c r="R2879" s="894" t="s">
        <v>13460</v>
      </c>
      <c r="S2879" s="894" t="s">
        <v>779</v>
      </c>
      <c r="T2879" s="894" t="s">
        <v>780</v>
      </c>
      <c r="U2879" s="894" t="s">
        <v>781</v>
      </c>
      <c r="V2879" s="894" t="s">
        <v>3306</v>
      </c>
      <c r="W2879" s="894" t="s">
        <v>13480</v>
      </c>
      <c r="X2879" s="894" t="s">
        <v>8775</v>
      </c>
      <c r="AA2879" s="894" t="s">
        <v>808</v>
      </c>
    </row>
    <row r="2880" hidden="1" spans="1:27">
      <c r="A2880" s="894" t="s">
        <v>13503</v>
      </c>
      <c r="B2880" s="894" t="s">
        <v>13504</v>
      </c>
      <c r="C2880" s="894" t="s">
        <v>13488</v>
      </c>
      <c r="D2880" s="894" t="s">
        <v>13489</v>
      </c>
      <c r="E2880" s="351">
        <v>6592.92</v>
      </c>
      <c r="F2880" s="351">
        <v>5485.48</v>
      </c>
      <c r="G2880" s="351">
        <v>1107.44</v>
      </c>
      <c r="H2880" s="351">
        <v>0</v>
      </c>
      <c r="I2880" s="894" t="s">
        <v>13480</v>
      </c>
      <c r="J2880" s="894" t="s">
        <v>773</v>
      </c>
      <c r="K2880" s="894" t="s">
        <v>807</v>
      </c>
      <c r="L2880" s="894" t="s">
        <v>874</v>
      </c>
      <c r="M2880" s="894" t="s">
        <v>13502</v>
      </c>
      <c r="N2880" s="894" t="s">
        <v>4383</v>
      </c>
      <c r="O2880" s="894" t="s">
        <v>13491</v>
      </c>
      <c r="P2880" s="894" t="s">
        <v>13492</v>
      </c>
      <c r="Q2880" s="894" t="s">
        <v>13493</v>
      </c>
      <c r="R2880" s="894" t="s">
        <v>13460</v>
      </c>
      <c r="S2880" s="894" t="s">
        <v>779</v>
      </c>
      <c r="T2880" s="894" t="s">
        <v>780</v>
      </c>
      <c r="U2880" s="894" t="s">
        <v>781</v>
      </c>
      <c r="V2880" s="894" t="s">
        <v>3306</v>
      </c>
      <c r="W2880" s="894" t="s">
        <v>13480</v>
      </c>
      <c r="X2880" s="894" t="s">
        <v>8775</v>
      </c>
      <c r="AA2880" s="894" t="s">
        <v>808</v>
      </c>
    </row>
    <row r="2881" hidden="1" spans="1:27">
      <c r="A2881" s="894" t="s">
        <v>13505</v>
      </c>
      <c r="B2881" s="894" t="s">
        <v>13506</v>
      </c>
      <c r="C2881" s="894" t="s">
        <v>13488</v>
      </c>
      <c r="D2881" s="894" t="s">
        <v>13489</v>
      </c>
      <c r="E2881" s="351">
        <v>6592.92</v>
      </c>
      <c r="F2881" s="351">
        <v>5485.48</v>
      </c>
      <c r="G2881" s="351">
        <v>1107.44</v>
      </c>
      <c r="H2881" s="351">
        <v>0</v>
      </c>
      <c r="I2881" s="894" t="s">
        <v>13480</v>
      </c>
      <c r="J2881" s="894" t="s">
        <v>773</v>
      </c>
      <c r="K2881" s="894" t="s">
        <v>807</v>
      </c>
      <c r="L2881" s="894" t="s">
        <v>874</v>
      </c>
      <c r="M2881" s="894" t="s">
        <v>13507</v>
      </c>
      <c r="N2881" s="894" t="s">
        <v>4383</v>
      </c>
      <c r="O2881" s="894" t="s">
        <v>13491</v>
      </c>
      <c r="P2881" s="894" t="s">
        <v>13492</v>
      </c>
      <c r="Q2881" s="894" t="s">
        <v>13493</v>
      </c>
      <c r="R2881" s="894" t="s">
        <v>13460</v>
      </c>
      <c r="S2881" s="894" t="s">
        <v>779</v>
      </c>
      <c r="T2881" s="894" t="s">
        <v>780</v>
      </c>
      <c r="U2881" s="894" t="s">
        <v>781</v>
      </c>
      <c r="V2881" s="894" t="s">
        <v>3306</v>
      </c>
      <c r="W2881" s="894" t="s">
        <v>13480</v>
      </c>
      <c r="X2881" s="894" t="s">
        <v>8775</v>
      </c>
      <c r="AA2881" s="894" t="s">
        <v>808</v>
      </c>
    </row>
    <row r="2882" hidden="1" spans="1:27">
      <c r="A2882" s="894" t="s">
        <v>13508</v>
      </c>
      <c r="B2882" s="894" t="s">
        <v>13509</v>
      </c>
      <c r="C2882" s="894" t="s">
        <v>13488</v>
      </c>
      <c r="D2882" s="894" t="s">
        <v>13489</v>
      </c>
      <c r="E2882" s="351">
        <v>6592.92</v>
      </c>
      <c r="F2882" s="351">
        <v>5485.48</v>
      </c>
      <c r="G2882" s="351">
        <v>1107.44</v>
      </c>
      <c r="H2882" s="351">
        <v>0</v>
      </c>
      <c r="I2882" s="894" t="s">
        <v>13480</v>
      </c>
      <c r="J2882" s="894" t="s">
        <v>773</v>
      </c>
      <c r="K2882" s="894" t="s">
        <v>807</v>
      </c>
      <c r="L2882" s="894" t="s">
        <v>1933</v>
      </c>
      <c r="M2882" s="894" t="s">
        <v>13510</v>
      </c>
      <c r="N2882" s="894" t="s">
        <v>4383</v>
      </c>
      <c r="O2882" s="894" t="s">
        <v>13491</v>
      </c>
      <c r="P2882" s="894" t="s">
        <v>13492</v>
      </c>
      <c r="Q2882" s="894" t="s">
        <v>13493</v>
      </c>
      <c r="R2882" s="894" t="s">
        <v>13460</v>
      </c>
      <c r="S2882" s="894" t="s">
        <v>779</v>
      </c>
      <c r="T2882" s="894" t="s">
        <v>780</v>
      </c>
      <c r="U2882" s="894" t="s">
        <v>781</v>
      </c>
      <c r="V2882" s="894" t="s">
        <v>3306</v>
      </c>
      <c r="W2882" s="894" t="s">
        <v>13480</v>
      </c>
      <c r="X2882" s="894" t="s">
        <v>8775</v>
      </c>
      <c r="AA2882" s="894" t="s">
        <v>808</v>
      </c>
    </row>
    <row r="2883" hidden="1" spans="1:27">
      <c r="A2883" s="894" t="s">
        <v>13511</v>
      </c>
      <c r="B2883" s="894" t="s">
        <v>13512</v>
      </c>
      <c r="C2883" s="894" t="s">
        <v>740</v>
      </c>
      <c r="D2883" s="894" t="s">
        <v>13513</v>
      </c>
      <c r="E2883" s="351">
        <v>3424.78</v>
      </c>
      <c r="F2883" s="351">
        <v>2794.8</v>
      </c>
      <c r="G2883" s="351">
        <v>441.6</v>
      </c>
      <c r="H2883" s="351">
        <v>188.38</v>
      </c>
      <c r="I2883" s="894" t="s">
        <v>13514</v>
      </c>
      <c r="J2883" s="894" t="s">
        <v>773</v>
      </c>
      <c r="K2883" s="894" t="s">
        <v>631</v>
      </c>
      <c r="L2883" s="894" t="s">
        <v>2291</v>
      </c>
      <c r="M2883" s="894" t="s">
        <v>13515</v>
      </c>
      <c r="N2883" s="894" t="s">
        <v>8735</v>
      </c>
      <c r="O2883" s="894" t="s">
        <v>13516</v>
      </c>
      <c r="P2883" s="894" t="s">
        <v>13517</v>
      </c>
      <c r="Q2883" s="894" t="s">
        <v>13518</v>
      </c>
      <c r="R2883" s="894" t="s">
        <v>1299</v>
      </c>
      <c r="S2883" s="894" t="s">
        <v>779</v>
      </c>
      <c r="T2883" s="894" t="s">
        <v>780</v>
      </c>
      <c r="U2883" s="894" t="s">
        <v>781</v>
      </c>
      <c r="V2883" s="894" t="s">
        <v>3306</v>
      </c>
      <c r="W2883" s="894" t="s">
        <v>13514</v>
      </c>
      <c r="X2883" s="894" t="s">
        <v>9939</v>
      </c>
      <c r="AA2883" s="894" t="s">
        <v>967</v>
      </c>
    </row>
    <row r="2884" hidden="1" spans="1:27">
      <c r="A2884" s="894" t="s">
        <v>13519</v>
      </c>
      <c r="B2884" s="894" t="s">
        <v>13520</v>
      </c>
      <c r="C2884" s="894" t="s">
        <v>13521</v>
      </c>
      <c r="D2884" s="894" t="s">
        <v>13522</v>
      </c>
      <c r="E2884" s="351">
        <v>8314.16</v>
      </c>
      <c r="F2884" s="351">
        <v>6784.53</v>
      </c>
      <c r="G2884" s="351">
        <v>1065.76</v>
      </c>
      <c r="H2884" s="351">
        <v>463.87</v>
      </c>
      <c r="I2884" s="894" t="s">
        <v>13514</v>
      </c>
      <c r="J2884" s="894" t="s">
        <v>773</v>
      </c>
      <c r="K2884" s="894" t="s">
        <v>631</v>
      </c>
      <c r="L2884" s="894" t="s">
        <v>9405</v>
      </c>
      <c r="M2884" s="894" t="s">
        <v>13523</v>
      </c>
      <c r="N2884" s="894" t="s">
        <v>8735</v>
      </c>
      <c r="O2884" s="894" t="s">
        <v>13524</v>
      </c>
      <c r="P2884" s="894" t="s">
        <v>13525</v>
      </c>
      <c r="Q2884" s="894" t="s">
        <v>13526</v>
      </c>
      <c r="R2884" s="894" t="s">
        <v>1299</v>
      </c>
      <c r="S2884" s="894" t="s">
        <v>779</v>
      </c>
      <c r="T2884" s="894" t="s">
        <v>780</v>
      </c>
      <c r="U2884" s="894" t="s">
        <v>781</v>
      </c>
      <c r="V2884" s="894" t="s">
        <v>3306</v>
      </c>
      <c r="W2884" s="894" t="s">
        <v>13514</v>
      </c>
      <c r="X2884" s="894" t="s">
        <v>9939</v>
      </c>
      <c r="AA2884" s="894" t="s">
        <v>967</v>
      </c>
    </row>
    <row r="2885" hidden="1" spans="1:27">
      <c r="A2885" s="894" t="s">
        <v>13527</v>
      </c>
      <c r="B2885" s="894" t="s">
        <v>13528</v>
      </c>
      <c r="C2885" s="894" t="s">
        <v>13529</v>
      </c>
      <c r="D2885" s="894" t="s">
        <v>13530</v>
      </c>
      <c r="E2885" s="351">
        <v>1017.7</v>
      </c>
      <c r="F2885" s="351">
        <v>830.28</v>
      </c>
      <c r="G2885" s="351">
        <v>187.42</v>
      </c>
      <c r="H2885" s="351">
        <v>0</v>
      </c>
      <c r="I2885" s="894" t="s">
        <v>13514</v>
      </c>
      <c r="J2885" s="894" t="s">
        <v>773</v>
      </c>
      <c r="K2885" s="894" t="s">
        <v>646</v>
      </c>
      <c r="L2885" s="894" t="s">
        <v>958</v>
      </c>
      <c r="M2885" s="894" t="s">
        <v>13531</v>
      </c>
      <c r="N2885" s="894" t="s">
        <v>8735</v>
      </c>
      <c r="O2885" s="894" t="s">
        <v>12849</v>
      </c>
      <c r="P2885" s="894" t="s">
        <v>12850</v>
      </c>
      <c r="Q2885" s="894" t="s">
        <v>11264</v>
      </c>
      <c r="R2885" s="894" t="s">
        <v>1299</v>
      </c>
      <c r="S2885" s="894" t="s">
        <v>779</v>
      </c>
      <c r="T2885" s="894" t="s">
        <v>780</v>
      </c>
      <c r="U2885" s="894" t="s">
        <v>781</v>
      </c>
      <c r="V2885" s="894" t="s">
        <v>3306</v>
      </c>
      <c r="W2885" s="894" t="s">
        <v>13514</v>
      </c>
      <c r="X2885" s="894" t="s">
        <v>9939</v>
      </c>
      <c r="AA2885" s="894" t="s">
        <v>917</v>
      </c>
    </row>
    <row r="2886" hidden="1" spans="1:27">
      <c r="A2886" s="894" t="s">
        <v>13532</v>
      </c>
      <c r="B2886" s="894" t="s">
        <v>13533</v>
      </c>
      <c r="C2886" s="894" t="s">
        <v>13534</v>
      </c>
      <c r="D2886" s="894" t="s">
        <v>13535</v>
      </c>
      <c r="E2886" s="351">
        <v>100296.92</v>
      </c>
      <c r="F2886" s="351">
        <v>80047.65</v>
      </c>
      <c r="G2886" s="351">
        <v>20249.27</v>
      </c>
      <c r="H2886" s="351">
        <v>0</v>
      </c>
      <c r="I2886" s="894" t="s">
        <v>13514</v>
      </c>
      <c r="J2886" s="894" t="s">
        <v>773</v>
      </c>
      <c r="K2886" s="894" t="s">
        <v>11375</v>
      </c>
      <c r="L2886" s="894" t="s">
        <v>5710</v>
      </c>
      <c r="M2886" s="894" t="s">
        <v>13536</v>
      </c>
      <c r="N2886" s="894" t="s">
        <v>13537</v>
      </c>
      <c r="O2886" s="894" t="s">
        <v>13538</v>
      </c>
      <c r="P2886" s="894" t="s">
        <v>13539</v>
      </c>
      <c r="Q2886" s="894" t="s">
        <v>13540</v>
      </c>
      <c r="R2886" s="894" t="s">
        <v>1299</v>
      </c>
      <c r="S2886" s="894" t="s">
        <v>779</v>
      </c>
      <c r="T2886" s="894" t="s">
        <v>780</v>
      </c>
      <c r="U2886" s="894" t="s">
        <v>781</v>
      </c>
      <c r="V2886" s="894" t="s">
        <v>3306</v>
      </c>
      <c r="W2886" s="894" t="s">
        <v>13514</v>
      </c>
      <c r="X2886" s="894" t="s">
        <v>6588</v>
      </c>
      <c r="AA2886" s="894" t="s">
        <v>11380</v>
      </c>
    </row>
    <row r="2887" hidden="1" spans="1:27">
      <c r="A2887" s="894" t="s">
        <v>13541</v>
      </c>
      <c r="B2887" s="894" t="s">
        <v>13542</v>
      </c>
      <c r="C2887" s="894" t="s">
        <v>13543</v>
      </c>
      <c r="D2887" s="894" t="s">
        <v>13544</v>
      </c>
      <c r="E2887" s="351">
        <v>11165.05</v>
      </c>
      <c r="F2887" s="351">
        <v>9110.64</v>
      </c>
      <c r="G2887" s="351">
        <v>2054.41</v>
      </c>
      <c r="H2887" s="351">
        <v>0</v>
      </c>
      <c r="I2887" s="894" t="s">
        <v>13514</v>
      </c>
      <c r="J2887" s="894" t="s">
        <v>773</v>
      </c>
      <c r="K2887" s="894" t="s">
        <v>11375</v>
      </c>
      <c r="L2887" s="894" t="s">
        <v>5710</v>
      </c>
      <c r="M2887" s="894" t="s">
        <v>13536</v>
      </c>
      <c r="N2887" s="894" t="s">
        <v>13537</v>
      </c>
      <c r="O2887" s="894" t="s">
        <v>13545</v>
      </c>
      <c r="P2887" s="894" t="s">
        <v>13546</v>
      </c>
      <c r="Q2887" s="894" t="s">
        <v>13547</v>
      </c>
      <c r="R2887" s="894" t="s">
        <v>1299</v>
      </c>
      <c r="S2887" s="894" t="s">
        <v>779</v>
      </c>
      <c r="T2887" s="894" t="s">
        <v>780</v>
      </c>
      <c r="U2887" s="894" t="s">
        <v>781</v>
      </c>
      <c r="V2887" s="894" t="s">
        <v>3306</v>
      </c>
      <c r="W2887" s="894" t="s">
        <v>13514</v>
      </c>
      <c r="X2887" s="894" t="s">
        <v>6588</v>
      </c>
      <c r="AA2887" s="894" t="s">
        <v>11380</v>
      </c>
    </row>
    <row r="2888" hidden="1" spans="1:27">
      <c r="A2888" s="894" t="s">
        <v>13548</v>
      </c>
      <c r="B2888" s="894" t="s">
        <v>13549</v>
      </c>
      <c r="C2888" s="894" t="s">
        <v>13550</v>
      </c>
      <c r="D2888" s="894" t="s">
        <v>13551</v>
      </c>
      <c r="E2888" s="351">
        <v>6310.68</v>
      </c>
      <c r="F2888" s="351">
        <v>5149.47</v>
      </c>
      <c r="G2888" s="351">
        <v>1161.21</v>
      </c>
      <c r="H2888" s="351">
        <v>0</v>
      </c>
      <c r="I2888" s="894" t="s">
        <v>13514</v>
      </c>
      <c r="J2888" s="894" t="s">
        <v>773</v>
      </c>
      <c r="K2888" s="894" t="s">
        <v>11375</v>
      </c>
      <c r="L2888" s="894" t="s">
        <v>874</v>
      </c>
      <c r="M2888" s="894" t="s">
        <v>13552</v>
      </c>
      <c r="N2888" s="894" t="s">
        <v>13537</v>
      </c>
      <c r="O2888" s="894" t="s">
        <v>13553</v>
      </c>
      <c r="P2888" s="894" t="s">
        <v>13554</v>
      </c>
      <c r="Q2888" s="894" t="s">
        <v>13555</v>
      </c>
      <c r="R2888" s="894" t="s">
        <v>1299</v>
      </c>
      <c r="S2888" s="894" t="s">
        <v>779</v>
      </c>
      <c r="T2888" s="894" t="s">
        <v>780</v>
      </c>
      <c r="U2888" s="894" t="s">
        <v>781</v>
      </c>
      <c r="V2888" s="894" t="s">
        <v>3306</v>
      </c>
      <c r="W2888" s="894" t="s">
        <v>13514</v>
      </c>
      <c r="X2888" s="894" t="s">
        <v>6588</v>
      </c>
      <c r="AA2888" s="894" t="s">
        <v>11380</v>
      </c>
    </row>
    <row r="2889" hidden="1" spans="1:27">
      <c r="A2889" s="894" t="s">
        <v>13556</v>
      </c>
      <c r="B2889" s="894" t="s">
        <v>13557</v>
      </c>
      <c r="C2889" s="894" t="s">
        <v>13550</v>
      </c>
      <c r="D2889" s="894" t="s">
        <v>13551</v>
      </c>
      <c r="E2889" s="351">
        <v>6310.68</v>
      </c>
      <c r="F2889" s="351">
        <v>5149.47</v>
      </c>
      <c r="G2889" s="351">
        <v>1161.21</v>
      </c>
      <c r="H2889" s="351">
        <v>0</v>
      </c>
      <c r="I2889" s="894" t="s">
        <v>13514</v>
      </c>
      <c r="J2889" s="894" t="s">
        <v>773</v>
      </c>
      <c r="K2889" s="894" t="s">
        <v>11375</v>
      </c>
      <c r="L2889" s="894" t="s">
        <v>874</v>
      </c>
      <c r="M2889" s="894" t="s">
        <v>13558</v>
      </c>
      <c r="N2889" s="894" t="s">
        <v>13537</v>
      </c>
      <c r="O2889" s="894" t="s">
        <v>13553</v>
      </c>
      <c r="P2889" s="894" t="s">
        <v>13554</v>
      </c>
      <c r="Q2889" s="894" t="s">
        <v>13555</v>
      </c>
      <c r="R2889" s="894" t="s">
        <v>1299</v>
      </c>
      <c r="S2889" s="894" t="s">
        <v>779</v>
      </c>
      <c r="T2889" s="894" t="s">
        <v>780</v>
      </c>
      <c r="U2889" s="894" t="s">
        <v>781</v>
      </c>
      <c r="V2889" s="894" t="s">
        <v>3306</v>
      </c>
      <c r="W2889" s="894" t="s">
        <v>13514</v>
      </c>
      <c r="X2889" s="894" t="s">
        <v>6588</v>
      </c>
      <c r="AA2889" s="894" t="s">
        <v>11380</v>
      </c>
    </row>
    <row r="2890" hidden="1" spans="1:27">
      <c r="A2890" s="894" t="s">
        <v>13559</v>
      </c>
      <c r="B2890" s="894" t="s">
        <v>13560</v>
      </c>
      <c r="C2890" s="894" t="s">
        <v>13550</v>
      </c>
      <c r="D2890" s="894" t="s">
        <v>13551</v>
      </c>
      <c r="E2890" s="351">
        <v>6310.68</v>
      </c>
      <c r="F2890" s="351">
        <v>5149.47</v>
      </c>
      <c r="G2890" s="351">
        <v>1161.21</v>
      </c>
      <c r="H2890" s="351">
        <v>0</v>
      </c>
      <c r="I2890" s="894" t="s">
        <v>13514</v>
      </c>
      <c r="J2890" s="894" t="s">
        <v>773</v>
      </c>
      <c r="K2890" s="894" t="s">
        <v>11375</v>
      </c>
      <c r="L2890" s="894" t="s">
        <v>874</v>
      </c>
      <c r="M2890" s="894" t="s">
        <v>13561</v>
      </c>
      <c r="N2890" s="894" t="s">
        <v>13537</v>
      </c>
      <c r="O2890" s="894" t="s">
        <v>13553</v>
      </c>
      <c r="P2890" s="894" t="s">
        <v>13554</v>
      </c>
      <c r="Q2890" s="894" t="s">
        <v>13555</v>
      </c>
      <c r="R2890" s="894" t="s">
        <v>1299</v>
      </c>
      <c r="S2890" s="894" t="s">
        <v>779</v>
      </c>
      <c r="T2890" s="894" t="s">
        <v>780</v>
      </c>
      <c r="U2890" s="894" t="s">
        <v>781</v>
      </c>
      <c r="V2890" s="894" t="s">
        <v>3306</v>
      </c>
      <c r="W2890" s="894" t="s">
        <v>13514</v>
      </c>
      <c r="X2890" s="894" t="s">
        <v>6588</v>
      </c>
      <c r="AA2890" s="894" t="s">
        <v>11380</v>
      </c>
    </row>
    <row r="2891" hidden="1" spans="1:27">
      <c r="A2891" s="894" t="s">
        <v>13562</v>
      </c>
      <c r="B2891" s="894" t="s">
        <v>13563</v>
      </c>
      <c r="C2891" s="894" t="s">
        <v>13550</v>
      </c>
      <c r="D2891" s="894" t="s">
        <v>13551</v>
      </c>
      <c r="E2891" s="351">
        <v>6310.68</v>
      </c>
      <c r="F2891" s="351">
        <v>5149.47</v>
      </c>
      <c r="G2891" s="351">
        <v>1161.21</v>
      </c>
      <c r="H2891" s="351">
        <v>0</v>
      </c>
      <c r="I2891" s="894" t="s">
        <v>13514</v>
      </c>
      <c r="J2891" s="894" t="s">
        <v>773</v>
      </c>
      <c r="K2891" s="894" t="s">
        <v>11375</v>
      </c>
      <c r="L2891" s="894" t="s">
        <v>874</v>
      </c>
      <c r="M2891" s="894" t="s">
        <v>13564</v>
      </c>
      <c r="N2891" s="894" t="s">
        <v>13537</v>
      </c>
      <c r="O2891" s="894" t="s">
        <v>13553</v>
      </c>
      <c r="P2891" s="894" t="s">
        <v>13554</v>
      </c>
      <c r="Q2891" s="894" t="s">
        <v>13555</v>
      </c>
      <c r="R2891" s="894" t="s">
        <v>1299</v>
      </c>
      <c r="S2891" s="894" t="s">
        <v>779</v>
      </c>
      <c r="T2891" s="894" t="s">
        <v>780</v>
      </c>
      <c r="U2891" s="894" t="s">
        <v>781</v>
      </c>
      <c r="V2891" s="894" t="s">
        <v>3306</v>
      </c>
      <c r="W2891" s="894" t="s">
        <v>13514</v>
      </c>
      <c r="X2891" s="894" t="s">
        <v>6588</v>
      </c>
      <c r="AA2891" s="894" t="s">
        <v>11380</v>
      </c>
    </row>
    <row r="2892" spans="1:27">
      <c r="A2892" s="894" t="s">
        <v>13565</v>
      </c>
      <c r="B2892" s="894" t="s">
        <v>13566</v>
      </c>
      <c r="C2892" s="894" t="s">
        <v>3981</v>
      </c>
      <c r="D2892" s="894" t="s">
        <v>13567</v>
      </c>
      <c r="E2892" s="351">
        <v>8407.08</v>
      </c>
      <c r="F2892" s="351">
        <v>4287.57</v>
      </c>
      <c r="G2892" s="351">
        <v>4119.51</v>
      </c>
      <c r="H2892" s="351">
        <v>0</v>
      </c>
      <c r="I2892" s="894" t="s">
        <v>13568</v>
      </c>
      <c r="J2892" s="894" t="s">
        <v>839</v>
      </c>
      <c r="K2892" s="894" t="s">
        <v>1025</v>
      </c>
      <c r="L2892" s="894" t="s">
        <v>958</v>
      </c>
      <c r="M2892" s="894" t="s">
        <v>6146</v>
      </c>
      <c r="N2892" s="894" t="s">
        <v>10882</v>
      </c>
      <c r="O2892" s="894" t="s">
        <v>13569</v>
      </c>
      <c r="P2892" s="894" t="s">
        <v>13570</v>
      </c>
      <c r="Q2892" s="894" t="s">
        <v>12571</v>
      </c>
      <c r="R2892" s="894" t="s">
        <v>1299</v>
      </c>
      <c r="S2892" s="894" t="s">
        <v>779</v>
      </c>
      <c r="T2892" s="894" t="s">
        <v>780</v>
      </c>
      <c r="U2892" s="894" t="s">
        <v>781</v>
      </c>
      <c r="V2892" s="894" t="s">
        <v>3306</v>
      </c>
      <c r="W2892" s="894" t="s">
        <v>13568</v>
      </c>
      <c r="X2892" s="894" t="s">
        <v>13571</v>
      </c>
      <c r="AA2892" s="894" t="s">
        <v>1029</v>
      </c>
    </row>
    <row r="2893" spans="1:27">
      <c r="A2893" s="894" t="s">
        <v>13572</v>
      </c>
      <c r="B2893" s="894" t="s">
        <v>13573</v>
      </c>
      <c r="C2893" s="894" t="s">
        <v>13574</v>
      </c>
      <c r="D2893" s="894" t="s">
        <v>13575</v>
      </c>
      <c r="E2893" s="351">
        <v>33451.33</v>
      </c>
      <c r="F2893" s="351">
        <v>17060.01</v>
      </c>
      <c r="G2893" s="351">
        <v>16391.32</v>
      </c>
      <c r="H2893" s="351">
        <v>0</v>
      </c>
      <c r="I2893" s="894" t="s">
        <v>13568</v>
      </c>
      <c r="J2893" s="894" t="s">
        <v>839</v>
      </c>
      <c r="K2893" s="894" t="s">
        <v>901</v>
      </c>
      <c r="L2893" s="894" t="s">
        <v>874</v>
      </c>
      <c r="M2893" s="894" t="s">
        <v>2815</v>
      </c>
      <c r="N2893" s="894" t="s">
        <v>13576</v>
      </c>
      <c r="O2893" s="894" t="s">
        <v>13577</v>
      </c>
      <c r="P2893" s="894" t="s">
        <v>13578</v>
      </c>
      <c r="Q2893" s="894" t="s">
        <v>13579</v>
      </c>
      <c r="R2893" s="894" t="s">
        <v>1299</v>
      </c>
      <c r="S2893" s="894" t="s">
        <v>779</v>
      </c>
      <c r="T2893" s="894" t="s">
        <v>780</v>
      </c>
      <c r="U2893" s="894" t="s">
        <v>781</v>
      </c>
      <c r="V2893" s="894" t="s">
        <v>3306</v>
      </c>
      <c r="W2893" s="894" t="s">
        <v>13568</v>
      </c>
      <c r="X2893" s="894" t="s">
        <v>13580</v>
      </c>
      <c r="AA2893" s="894" t="s">
        <v>904</v>
      </c>
    </row>
    <row r="2894" spans="1:27">
      <c r="A2894" s="894" t="s">
        <v>13581</v>
      </c>
      <c r="B2894" s="894" t="s">
        <v>13582</v>
      </c>
      <c r="C2894" s="894" t="s">
        <v>12985</v>
      </c>
      <c r="D2894" s="894" t="s">
        <v>13583</v>
      </c>
      <c r="E2894" s="351">
        <v>7079.65</v>
      </c>
      <c r="F2894" s="351">
        <v>3115.2</v>
      </c>
      <c r="G2894" s="351">
        <v>378.2</v>
      </c>
      <c r="H2894" s="351">
        <v>3586.25</v>
      </c>
      <c r="I2894" s="894" t="s">
        <v>13584</v>
      </c>
      <c r="J2894" s="894" t="s">
        <v>839</v>
      </c>
      <c r="K2894" s="894" t="s">
        <v>901</v>
      </c>
      <c r="L2894" s="894" t="s">
        <v>874</v>
      </c>
      <c r="M2894" s="894" t="s">
        <v>2815</v>
      </c>
      <c r="N2894" s="894" t="s">
        <v>10416</v>
      </c>
      <c r="O2894" s="894" t="s">
        <v>13400</v>
      </c>
      <c r="P2894" s="894" t="s">
        <v>13401</v>
      </c>
      <c r="Q2894" s="894" t="s">
        <v>13402</v>
      </c>
      <c r="R2894" s="894" t="s">
        <v>1299</v>
      </c>
      <c r="S2894" s="894" t="s">
        <v>779</v>
      </c>
      <c r="T2894" s="894" t="s">
        <v>780</v>
      </c>
      <c r="U2894" s="894" t="s">
        <v>781</v>
      </c>
      <c r="V2894" s="894" t="s">
        <v>3306</v>
      </c>
      <c r="W2894" s="894" t="s">
        <v>13584</v>
      </c>
      <c r="X2894" s="894" t="s">
        <v>13585</v>
      </c>
      <c r="AA2894" s="894" t="s">
        <v>904</v>
      </c>
    </row>
    <row r="2895" spans="1:27">
      <c r="A2895" s="894" t="s">
        <v>13586</v>
      </c>
      <c r="B2895" s="894" t="s">
        <v>13587</v>
      </c>
      <c r="C2895" s="894" t="s">
        <v>12985</v>
      </c>
      <c r="D2895" s="894" t="s">
        <v>13588</v>
      </c>
      <c r="E2895" s="351">
        <v>6637.17</v>
      </c>
      <c r="F2895" s="351">
        <v>2920.28</v>
      </c>
      <c r="G2895" s="351">
        <v>382.63</v>
      </c>
      <c r="H2895" s="351">
        <v>3334.26</v>
      </c>
      <c r="I2895" s="894" t="s">
        <v>13584</v>
      </c>
      <c r="J2895" s="894" t="s">
        <v>839</v>
      </c>
      <c r="K2895" s="894" t="s">
        <v>901</v>
      </c>
      <c r="L2895" s="894" t="s">
        <v>874</v>
      </c>
      <c r="M2895" s="894" t="s">
        <v>2815</v>
      </c>
      <c r="N2895" s="894" t="s">
        <v>10416</v>
      </c>
      <c r="O2895" s="894" t="s">
        <v>11522</v>
      </c>
      <c r="P2895" s="894" t="s">
        <v>11523</v>
      </c>
      <c r="Q2895" s="894" t="s">
        <v>11524</v>
      </c>
      <c r="R2895" s="894" t="s">
        <v>1299</v>
      </c>
      <c r="S2895" s="894" t="s">
        <v>779</v>
      </c>
      <c r="T2895" s="894" t="s">
        <v>780</v>
      </c>
      <c r="U2895" s="894" t="s">
        <v>781</v>
      </c>
      <c r="V2895" s="894" t="s">
        <v>3306</v>
      </c>
      <c r="W2895" s="894" t="s">
        <v>13584</v>
      </c>
      <c r="X2895" s="894" t="s">
        <v>13585</v>
      </c>
      <c r="AA2895" s="894" t="s">
        <v>904</v>
      </c>
    </row>
    <row r="2896" spans="1:27">
      <c r="A2896" s="894" t="s">
        <v>13589</v>
      </c>
      <c r="B2896" s="894" t="s">
        <v>13590</v>
      </c>
      <c r="C2896" s="894" t="s">
        <v>13591</v>
      </c>
      <c r="D2896" s="894" t="s">
        <v>2220</v>
      </c>
      <c r="E2896" s="351">
        <v>8495.57</v>
      </c>
      <c r="F2896" s="351">
        <v>4248</v>
      </c>
      <c r="G2896" s="351">
        <v>140.28</v>
      </c>
      <c r="H2896" s="351">
        <v>4107.29</v>
      </c>
      <c r="I2896" s="894" t="s">
        <v>13584</v>
      </c>
      <c r="J2896" s="894" t="s">
        <v>839</v>
      </c>
      <c r="K2896" s="894" t="s">
        <v>1008</v>
      </c>
      <c r="L2896" s="894" t="s">
        <v>874</v>
      </c>
      <c r="M2896" s="894" t="s">
        <v>8764</v>
      </c>
      <c r="N2896" s="894" t="s">
        <v>11512</v>
      </c>
      <c r="O2896" s="894" t="s">
        <v>777</v>
      </c>
      <c r="P2896" s="894" t="s">
        <v>11044</v>
      </c>
      <c r="Q2896" s="894" t="s">
        <v>13592</v>
      </c>
      <c r="R2896" s="894" t="s">
        <v>1299</v>
      </c>
      <c r="S2896" s="894" t="s">
        <v>779</v>
      </c>
      <c r="T2896" s="894" t="s">
        <v>780</v>
      </c>
      <c r="U2896" s="894" t="s">
        <v>781</v>
      </c>
      <c r="V2896" s="894" t="s">
        <v>3306</v>
      </c>
      <c r="W2896" s="894" t="s">
        <v>13584</v>
      </c>
      <c r="X2896" s="894" t="s">
        <v>13593</v>
      </c>
      <c r="AA2896" s="894" t="s">
        <v>1012</v>
      </c>
    </row>
    <row r="2897" spans="1:27">
      <c r="A2897" s="894" t="s">
        <v>13594</v>
      </c>
      <c r="B2897" s="894" t="s">
        <v>13595</v>
      </c>
      <c r="C2897" s="894" t="s">
        <v>13591</v>
      </c>
      <c r="D2897" s="894" t="s">
        <v>2220</v>
      </c>
      <c r="E2897" s="351">
        <v>8495.57</v>
      </c>
      <c r="F2897" s="351">
        <v>4332.96</v>
      </c>
      <c r="G2897" s="351">
        <v>4162.61</v>
      </c>
      <c r="H2897" s="351">
        <v>0</v>
      </c>
      <c r="I2897" s="894" t="s">
        <v>13584</v>
      </c>
      <c r="J2897" s="894" t="s">
        <v>839</v>
      </c>
      <c r="K2897" s="894" t="s">
        <v>1008</v>
      </c>
      <c r="L2897" s="894" t="s">
        <v>874</v>
      </c>
      <c r="M2897" s="894" t="s">
        <v>8764</v>
      </c>
      <c r="N2897" s="894" t="s">
        <v>11512</v>
      </c>
      <c r="O2897" s="894" t="s">
        <v>13596</v>
      </c>
      <c r="P2897" s="894" t="s">
        <v>13597</v>
      </c>
      <c r="Q2897" s="894" t="s">
        <v>13592</v>
      </c>
      <c r="R2897" s="894" t="s">
        <v>1299</v>
      </c>
      <c r="S2897" s="894" t="s">
        <v>779</v>
      </c>
      <c r="T2897" s="894" t="s">
        <v>780</v>
      </c>
      <c r="U2897" s="894" t="s">
        <v>781</v>
      </c>
      <c r="V2897" s="894" t="s">
        <v>3306</v>
      </c>
      <c r="W2897" s="894" t="s">
        <v>13584</v>
      </c>
      <c r="X2897" s="894" t="s">
        <v>13593</v>
      </c>
      <c r="AA2897" s="894" t="s">
        <v>1012</v>
      </c>
    </row>
    <row r="2898" spans="1:27">
      <c r="A2898" s="894" t="s">
        <v>13598</v>
      </c>
      <c r="B2898" s="894" t="s">
        <v>13599</v>
      </c>
      <c r="C2898" s="894" t="s">
        <v>13591</v>
      </c>
      <c r="D2898" s="894" t="s">
        <v>2220</v>
      </c>
      <c r="E2898" s="351">
        <v>8495.57</v>
      </c>
      <c r="F2898" s="351">
        <v>4332.96</v>
      </c>
      <c r="G2898" s="351">
        <v>4162.61</v>
      </c>
      <c r="H2898" s="351">
        <v>0</v>
      </c>
      <c r="I2898" s="894" t="s">
        <v>13584</v>
      </c>
      <c r="J2898" s="894" t="s">
        <v>839</v>
      </c>
      <c r="K2898" s="894" t="s">
        <v>1008</v>
      </c>
      <c r="L2898" s="894" t="s">
        <v>874</v>
      </c>
      <c r="M2898" s="894" t="s">
        <v>8764</v>
      </c>
      <c r="N2898" s="894" t="s">
        <v>11512</v>
      </c>
      <c r="O2898" s="894" t="s">
        <v>13596</v>
      </c>
      <c r="P2898" s="894" t="s">
        <v>13597</v>
      </c>
      <c r="Q2898" s="894" t="s">
        <v>13592</v>
      </c>
      <c r="R2898" s="894" t="s">
        <v>1299</v>
      </c>
      <c r="S2898" s="894" t="s">
        <v>779</v>
      </c>
      <c r="T2898" s="894" t="s">
        <v>780</v>
      </c>
      <c r="U2898" s="894" t="s">
        <v>781</v>
      </c>
      <c r="V2898" s="894" t="s">
        <v>3306</v>
      </c>
      <c r="W2898" s="894" t="s">
        <v>13584</v>
      </c>
      <c r="X2898" s="894" t="s">
        <v>13593</v>
      </c>
      <c r="AA2898" s="894" t="s">
        <v>1012</v>
      </c>
    </row>
    <row r="2899" spans="1:27">
      <c r="A2899" s="894" t="s">
        <v>13600</v>
      </c>
      <c r="B2899" s="894" t="s">
        <v>13601</v>
      </c>
      <c r="C2899" s="894" t="s">
        <v>13591</v>
      </c>
      <c r="D2899" s="894" t="s">
        <v>2220</v>
      </c>
      <c r="E2899" s="351">
        <v>8495.58</v>
      </c>
      <c r="F2899" s="351">
        <v>4332.96</v>
      </c>
      <c r="G2899" s="351">
        <v>4162.62</v>
      </c>
      <c r="H2899" s="351">
        <v>0</v>
      </c>
      <c r="I2899" s="894" t="s">
        <v>13584</v>
      </c>
      <c r="J2899" s="894" t="s">
        <v>839</v>
      </c>
      <c r="K2899" s="894" t="s">
        <v>11486</v>
      </c>
      <c r="L2899" s="894" t="s">
        <v>874</v>
      </c>
      <c r="M2899" s="894" t="s">
        <v>11487</v>
      </c>
      <c r="N2899" s="894" t="s">
        <v>11512</v>
      </c>
      <c r="O2899" s="894" t="s">
        <v>13596</v>
      </c>
      <c r="P2899" s="894" t="s">
        <v>13597</v>
      </c>
      <c r="Q2899" s="894" t="s">
        <v>13592</v>
      </c>
      <c r="R2899" s="894" t="s">
        <v>1299</v>
      </c>
      <c r="S2899" s="894" t="s">
        <v>779</v>
      </c>
      <c r="T2899" s="894" t="s">
        <v>780</v>
      </c>
      <c r="U2899" s="894" t="s">
        <v>781</v>
      </c>
      <c r="V2899" s="894" t="s">
        <v>3306</v>
      </c>
      <c r="W2899" s="894" t="s">
        <v>13584</v>
      </c>
      <c r="X2899" s="894" t="s">
        <v>13593</v>
      </c>
      <c r="AA2899" s="894" t="s">
        <v>11491</v>
      </c>
    </row>
    <row r="2900" spans="1:27">
      <c r="A2900" s="894" t="s">
        <v>13602</v>
      </c>
      <c r="B2900" s="894" t="s">
        <v>13603</v>
      </c>
      <c r="C2900" s="894" t="s">
        <v>13591</v>
      </c>
      <c r="D2900" s="894" t="s">
        <v>2220</v>
      </c>
      <c r="E2900" s="351">
        <v>8495.58</v>
      </c>
      <c r="F2900" s="351">
        <v>4332.96</v>
      </c>
      <c r="G2900" s="351">
        <v>4162.62</v>
      </c>
      <c r="H2900" s="351">
        <v>0</v>
      </c>
      <c r="I2900" s="894" t="s">
        <v>13584</v>
      </c>
      <c r="J2900" s="894" t="s">
        <v>839</v>
      </c>
      <c r="K2900" s="894" t="s">
        <v>11486</v>
      </c>
      <c r="L2900" s="894" t="s">
        <v>874</v>
      </c>
      <c r="M2900" s="894" t="s">
        <v>11487</v>
      </c>
      <c r="N2900" s="894" t="s">
        <v>11512</v>
      </c>
      <c r="O2900" s="894" t="s">
        <v>13596</v>
      </c>
      <c r="P2900" s="894" t="s">
        <v>13597</v>
      </c>
      <c r="Q2900" s="894" t="s">
        <v>13592</v>
      </c>
      <c r="R2900" s="894" t="s">
        <v>1299</v>
      </c>
      <c r="S2900" s="894" t="s">
        <v>779</v>
      </c>
      <c r="T2900" s="894" t="s">
        <v>780</v>
      </c>
      <c r="U2900" s="894" t="s">
        <v>781</v>
      </c>
      <c r="V2900" s="894" t="s">
        <v>3306</v>
      </c>
      <c r="W2900" s="894" t="s">
        <v>13584</v>
      </c>
      <c r="X2900" s="894" t="s">
        <v>13593</v>
      </c>
      <c r="AA2900" s="894" t="s">
        <v>11491</v>
      </c>
    </row>
    <row r="2901" spans="1:27">
      <c r="A2901" s="894" t="s">
        <v>13604</v>
      </c>
      <c r="B2901" s="894" t="s">
        <v>13605</v>
      </c>
      <c r="C2901" s="894" t="s">
        <v>13591</v>
      </c>
      <c r="D2901" s="894" t="s">
        <v>2220</v>
      </c>
      <c r="E2901" s="351">
        <v>8495.58</v>
      </c>
      <c r="F2901" s="351">
        <v>4332.96</v>
      </c>
      <c r="G2901" s="351">
        <v>4162.62</v>
      </c>
      <c r="H2901" s="351">
        <v>0</v>
      </c>
      <c r="I2901" s="894" t="s">
        <v>13584</v>
      </c>
      <c r="J2901" s="894" t="s">
        <v>839</v>
      </c>
      <c r="K2901" s="894" t="s">
        <v>901</v>
      </c>
      <c r="L2901" s="894" t="s">
        <v>874</v>
      </c>
      <c r="M2901" s="894" t="s">
        <v>2815</v>
      </c>
      <c r="N2901" s="894" t="s">
        <v>11512</v>
      </c>
      <c r="O2901" s="894" t="s">
        <v>13596</v>
      </c>
      <c r="P2901" s="894" t="s">
        <v>13597</v>
      </c>
      <c r="Q2901" s="894" t="s">
        <v>13592</v>
      </c>
      <c r="R2901" s="894" t="s">
        <v>1299</v>
      </c>
      <c r="S2901" s="894" t="s">
        <v>779</v>
      </c>
      <c r="T2901" s="894" t="s">
        <v>780</v>
      </c>
      <c r="U2901" s="894" t="s">
        <v>781</v>
      </c>
      <c r="V2901" s="894" t="s">
        <v>3306</v>
      </c>
      <c r="W2901" s="894" t="s">
        <v>13584</v>
      </c>
      <c r="X2901" s="894" t="s">
        <v>13593</v>
      </c>
      <c r="AA2901" s="894" t="s">
        <v>904</v>
      </c>
    </row>
    <row r="2902" spans="1:27">
      <c r="A2902" s="894" t="s">
        <v>13606</v>
      </c>
      <c r="B2902" s="894" t="s">
        <v>13607</v>
      </c>
      <c r="C2902" s="894" t="s">
        <v>13591</v>
      </c>
      <c r="D2902" s="894" t="s">
        <v>2220</v>
      </c>
      <c r="E2902" s="351">
        <v>8495.58</v>
      </c>
      <c r="F2902" s="351">
        <v>4332.96</v>
      </c>
      <c r="G2902" s="351">
        <v>4162.62</v>
      </c>
      <c r="H2902" s="351">
        <v>0</v>
      </c>
      <c r="I2902" s="894" t="s">
        <v>13584</v>
      </c>
      <c r="J2902" s="894" t="s">
        <v>839</v>
      </c>
      <c r="K2902" s="894" t="s">
        <v>901</v>
      </c>
      <c r="L2902" s="894" t="s">
        <v>874</v>
      </c>
      <c r="M2902" s="894" t="s">
        <v>2815</v>
      </c>
      <c r="N2902" s="894" t="s">
        <v>11512</v>
      </c>
      <c r="O2902" s="894" t="s">
        <v>13596</v>
      </c>
      <c r="P2902" s="894" t="s">
        <v>13597</v>
      </c>
      <c r="Q2902" s="894" t="s">
        <v>13592</v>
      </c>
      <c r="R2902" s="894" t="s">
        <v>1299</v>
      </c>
      <c r="S2902" s="894" t="s">
        <v>779</v>
      </c>
      <c r="T2902" s="894" t="s">
        <v>780</v>
      </c>
      <c r="U2902" s="894" t="s">
        <v>781</v>
      </c>
      <c r="V2902" s="894" t="s">
        <v>3306</v>
      </c>
      <c r="W2902" s="894" t="s">
        <v>13584</v>
      </c>
      <c r="X2902" s="894" t="s">
        <v>13593</v>
      </c>
      <c r="AA2902" s="894" t="s">
        <v>904</v>
      </c>
    </row>
    <row r="2903" spans="1:27">
      <c r="A2903" s="894" t="s">
        <v>13608</v>
      </c>
      <c r="B2903" s="894" t="s">
        <v>13609</v>
      </c>
      <c r="C2903" s="894" t="s">
        <v>13591</v>
      </c>
      <c r="D2903" s="894" t="s">
        <v>13610</v>
      </c>
      <c r="E2903" s="351">
        <v>6194.69</v>
      </c>
      <c r="F2903" s="351">
        <v>3159.45</v>
      </c>
      <c r="G2903" s="351">
        <v>3035.24</v>
      </c>
      <c r="H2903" s="351">
        <v>0</v>
      </c>
      <c r="I2903" s="894" t="s">
        <v>13584</v>
      </c>
      <c r="J2903" s="894" t="s">
        <v>839</v>
      </c>
      <c r="K2903" s="894" t="s">
        <v>901</v>
      </c>
      <c r="L2903" s="894" t="s">
        <v>874</v>
      </c>
      <c r="M2903" s="894" t="s">
        <v>2815</v>
      </c>
      <c r="N2903" s="894" t="s">
        <v>11512</v>
      </c>
      <c r="O2903" s="894" t="s">
        <v>13611</v>
      </c>
      <c r="P2903" s="894" t="s">
        <v>13612</v>
      </c>
      <c r="Q2903" s="894" t="s">
        <v>13613</v>
      </c>
      <c r="R2903" s="894" t="s">
        <v>1299</v>
      </c>
      <c r="S2903" s="894" t="s">
        <v>779</v>
      </c>
      <c r="T2903" s="894" t="s">
        <v>780</v>
      </c>
      <c r="U2903" s="894" t="s">
        <v>781</v>
      </c>
      <c r="V2903" s="894" t="s">
        <v>3306</v>
      </c>
      <c r="W2903" s="894" t="s">
        <v>13584</v>
      </c>
      <c r="X2903" s="894" t="s">
        <v>13593</v>
      </c>
      <c r="AA2903" s="894" t="s">
        <v>904</v>
      </c>
    </row>
    <row r="2904" spans="1:27">
      <c r="A2904" s="894" t="s">
        <v>13614</v>
      </c>
      <c r="B2904" s="894" t="s">
        <v>13615</v>
      </c>
      <c r="C2904" s="894" t="s">
        <v>13591</v>
      </c>
      <c r="D2904" s="894" t="s">
        <v>13610</v>
      </c>
      <c r="E2904" s="351">
        <v>6194.69</v>
      </c>
      <c r="F2904" s="351">
        <v>3159.45</v>
      </c>
      <c r="G2904" s="351">
        <v>3035.24</v>
      </c>
      <c r="H2904" s="351">
        <v>0</v>
      </c>
      <c r="I2904" s="894" t="s">
        <v>13584</v>
      </c>
      <c r="J2904" s="894" t="s">
        <v>839</v>
      </c>
      <c r="K2904" s="894" t="s">
        <v>901</v>
      </c>
      <c r="L2904" s="894" t="s">
        <v>874</v>
      </c>
      <c r="M2904" s="894" t="s">
        <v>2815</v>
      </c>
      <c r="N2904" s="894" t="s">
        <v>11512</v>
      </c>
      <c r="O2904" s="894" t="s">
        <v>13611</v>
      </c>
      <c r="P2904" s="894" t="s">
        <v>13612</v>
      </c>
      <c r="Q2904" s="894" t="s">
        <v>13613</v>
      </c>
      <c r="R2904" s="894" t="s">
        <v>1299</v>
      </c>
      <c r="S2904" s="894" t="s">
        <v>779</v>
      </c>
      <c r="T2904" s="894" t="s">
        <v>780</v>
      </c>
      <c r="U2904" s="894" t="s">
        <v>781</v>
      </c>
      <c r="V2904" s="894" t="s">
        <v>3306</v>
      </c>
      <c r="W2904" s="894" t="s">
        <v>13584</v>
      </c>
      <c r="X2904" s="894" t="s">
        <v>13593</v>
      </c>
      <c r="AA2904" s="894" t="s">
        <v>904</v>
      </c>
    </row>
    <row r="2905" spans="1:27">
      <c r="A2905" s="894" t="s">
        <v>13616</v>
      </c>
      <c r="B2905" s="894" t="s">
        <v>13617</v>
      </c>
      <c r="C2905" s="894" t="s">
        <v>13618</v>
      </c>
      <c r="D2905" s="894" t="s">
        <v>4205</v>
      </c>
      <c r="E2905" s="351">
        <v>19734.51</v>
      </c>
      <c r="F2905" s="351">
        <v>10064.85</v>
      </c>
      <c r="G2905" s="351">
        <v>9669.66</v>
      </c>
      <c r="H2905" s="351">
        <v>0</v>
      </c>
      <c r="I2905" s="894" t="s">
        <v>13584</v>
      </c>
      <c r="J2905" s="894" t="s">
        <v>839</v>
      </c>
      <c r="K2905" s="894" t="s">
        <v>901</v>
      </c>
      <c r="L2905" s="894" t="s">
        <v>874</v>
      </c>
      <c r="M2905" s="894" t="s">
        <v>2815</v>
      </c>
      <c r="N2905" s="894" t="s">
        <v>11512</v>
      </c>
      <c r="O2905" s="894" t="s">
        <v>13619</v>
      </c>
      <c r="P2905" s="894" t="s">
        <v>13620</v>
      </c>
      <c r="Q2905" s="894" t="s">
        <v>13621</v>
      </c>
      <c r="R2905" s="894" t="s">
        <v>1299</v>
      </c>
      <c r="S2905" s="894" t="s">
        <v>779</v>
      </c>
      <c r="T2905" s="894" t="s">
        <v>780</v>
      </c>
      <c r="U2905" s="894" t="s">
        <v>781</v>
      </c>
      <c r="V2905" s="894" t="s">
        <v>3306</v>
      </c>
      <c r="W2905" s="894" t="s">
        <v>13584</v>
      </c>
      <c r="X2905" s="894" t="s">
        <v>13593</v>
      </c>
      <c r="AA2905" s="894" t="s">
        <v>904</v>
      </c>
    </row>
    <row r="2906" spans="1:27">
      <c r="A2906" s="894" t="s">
        <v>13622</v>
      </c>
      <c r="B2906" s="894" t="s">
        <v>13623</v>
      </c>
      <c r="C2906" s="894" t="s">
        <v>13618</v>
      </c>
      <c r="D2906" s="894" t="s">
        <v>4205</v>
      </c>
      <c r="E2906" s="351">
        <v>19734.52</v>
      </c>
      <c r="F2906" s="351">
        <v>10064.85</v>
      </c>
      <c r="G2906" s="351">
        <v>9669.67</v>
      </c>
      <c r="H2906" s="351">
        <v>0</v>
      </c>
      <c r="I2906" s="894" t="s">
        <v>13584</v>
      </c>
      <c r="J2906" s="894" t="s">
        <v>839</v>
      </c>
      <c r="K2906" s="894" t="s">
        <v>901</v>
      </c>
      <c r="L2906" s="894" t="s">
        <v>874</v>
      </c>
      <c r="M2906" s="894" t="s">
        <v>2815</v>
      </c>
      <c r="N2906" s="894" t="s">
        <v>11512</v>
      </c>
      <c r="O2906" s="894" t="s">
        <v>13619</v>
      </c>
      <c r="P2906" s="894" t="s">
        <v>13620</v>
      </c>
      <c r="Q2906" s="894" t="s">
        <v>13621</v>
      </c>
      <c r="R2906" s="894" t="s">
        <v>1299</v>
      </c>
      <c r="S2906" s="894" t="s">
        <v>779</v>
      </c>
      <c r="T2906" s="894" t="s">
        <v>780</v>
      </c>
      <c r="U2906" s="894" t="s">
        <v>781</v>
      </c>
      <c r="V2906" s="894" t="s">
        <v>3306</v>
      </c>
      <c r="W2906" s="894" t="s">
        <v>13584</v>
      </c>
      <c r="X2906" s="894" t="s">
        <v>13593</v>
      </c>
      <c r="AA2906" s="894" t="s">
        <v>904</v>
      </c>
    </row>
    <row r="2907" spans="1:27">
      <c r="A2907" s="894" t="s">
        <v>13624</v>
      </c>
      <c r="B2907" s="894" t="s">
        <v>13625</v>
      </c>
      <c r="C2907" s="894" t="s">
        <v>13264</v>
      </c>
      <c r="D2907" s="894" t="s">
        <v>13626</v>
      </c>
      <c r="E2907" s="351">
        <v>18141.59</v>
      </c>
      <c r="F2907" s="351">
        <v>9252.42</v>
      </c>
      <c r="G2907" s="351">
        <v>8889.17</v>
      </c>
      <c r="H2907" s="351">
        <v>0</v>
      </c>
      <c r="I2907" s="894" t="s">
        <v>13627</v>
      </c>
      <c r="J2907" s="894" t="s">
        <v>839</v>
      </c>
      <c r="K2907" s="894" t="s">
        <v>1008</v>
      </c>
      <c r="L2907" s="894" t="s">
        <v>874</v>
      </c>
      <c r="M2907" s="894" t="s">
        <v>8764</v>
      </c>
      <c r="N2907" s="894" t="s">
        <v>13267</v>
      </c>
      <c r="O2907" s="894" t="s">
        <v>13628</v>
      </c>
      <c r="P2907" s="894" t="s">
        <v>13629</v>
      </c>
      <c r="Q2907" s="894" t="s">
        <v>13630</v>
      </c>
      <c r="R2907" s="894" t="s">
        <v>1299</v>
      </c>
      <c r="S2907" s="894" t="s">
        <v>779</v>
      </c>
      <c r="T2907" s="894" t="s">
        <v>780</v>
      </c>
      <c r="U2907" s="894" t="s">
        <v>781</v>
      </c>
      <c r="V2907" s="894" t="s">
        <v>3306</v>
      </c>
      <c r="W2907" s="894" t="s">
        <v>13627</v>
      </c>
      <c r="X2907" s="894" t="s">
        <v>8013</v>
      </c>
      <c r="AA2907" s="894" t="s">
        <v>1012</v>
      </c>
    </row>
    <row r="2908" spans="1:27">
      <c r="A2908" s="894" t="s">
        <v>13631</v>
      </c>
      <c r="B2908" s="894" t="s">
        <v>13632</v>
      </c>
      <c r="C2908" s="894" t="s">
        <v>13633</v>
      </c>
      <c r="D2908" s="894" t="s">
        <v>13634</v>
      </c>
      <c r="E2908" s="351">
        <v>15132.74</v>
      </c>
      <c r="F2908" s="351">
        <v>7717.83</v>
      </c>
      <c r="G2908" s="351">
        <v>7414.91</v>
      </c>
      <c r="H2908" s="351">
        <v>0</v>
      </c>
      <c r="I2908" s="894" t="s">
        <v>13627</v>
      </c>
      <c r="J2908" s="894" t="s">
        <v>839</v>
      </c>
      <c r="K2908" s="894" t="s">
        <v>5214</v>
      </c>
      <c r="L2908" s="894" t="s">
        <v>958</v>
      </c>
      <c r="M2908" s="894" t="s">
        <v>6527</v>
      </c>
      <c r="N2908" s="894" t="s">
        <v>11066</v>
      </c>
      <c r="O2908" s="894" t="s">
        <v>13635</v>
      </c>
      <c r="P2908" s="894" t="s">
        <v>13636</v>
      </c>
      <c r="Q2908" s="894" t="s">
        <v>13637</v>
      </c>
      <c r="R2908" s="894" t="s">
        <v>1299</v>
      </c>
      <c r="S2908" s="894" t="s">
        <v>779</v>
      </c>
      <c r="T2908" s="894" t="s">
        <v>780</v>
      </c>
      <c r="U2908" s="894" t="s">
        <v>781</v>
      </c>
      <c r="V2908" s="894" t="s">
        <v>3306</v>
      </c>
      <c r="W2908" s="894" t="s">
        <v>13627</v>
      </c>
      <c r="X2908" s="894" t="s">
        <v>13638</v>
      </c>
      <c r="AA2908" s="894" t="s">
        <v>5220</v>
      </c>
    </row>
    <row r="2909" spans="1:27">
      <c r="A2909" s="894" t="s">
        <v>13639</v>
      </c>
      <c r="B2909" s="894" t="s">
        <v>13640</v>
      </c>
      <c r="C2909" s="894" t="s">
        <v>13633</v>
      </c>
      <c r="D2909" s="894" t="s">
        <v>13634</v>
      </c>
      <c r="E2909" s="351">
        <v>15132.75</v>
      </c>
      <c r="F2909" s="351">
        <v>7717.83</v>
      </c>
      <c r="G2909" s="351">
        <v>7414.92</v>
      </c>
      <c r="H2909" s="351">
        <v>0</v>
      </c>
      <c r="I2909" s="894" t="s">
        <v>13627</v>
      </c>
      <c r="J2909" s="894" t="s">
        <v>839</v>
      </c>
      <c r="K2909" s="894" t="s">
        <v>5214</v>
      </c>
      <c r="L2909" s="894" t="s">
        <v>958</v>
      </c>
      <c r="M2909" s="894" t="s">
        <v>6527</v>
      </c>
      <c r="N2909" s="894" t="s">
        <v>11066</v>
      </c>
      <c r="O2909" s="894" t="s">
        <v>13635</v>
      </c>
      <c r="P2909" s="894" t="s">
        <v>13636</v>
      </c>
      <c r="Q2909" s="894" t="s">
        <v>13637</v>
      </c>
      <c r="R2909" s="894" t="s">
        <v>1299</v>
      </c>
      <c r="S2909" s="894" t="s">
        <v>779</v>
      </c>
      <c r="T2909" s="894" t="s">
        <v>780</v>
      </c>
      <c r="U2909" s="894" t="s">
        <v>781</v>
      </c>
      <c r="V2909" s="894" t="s">
        <v>3306</v>
      </c>
      <c r="W2909" s="894" t="s">
        <v>13627</v>
      </c>
      <c r="X2909" s="894" t="s">
        <v>13638</v>
      </c>
      <c r="AA2909" s="894" t="s">
        <v>5220</v>
      </c>
    </row>
    <row r="2910" spans="1:27">
      <c r="A2910" s="894" t="s">
        <v>13641</v>
      </c>
      <c r="B2910" s="894" t="s">
        <v>13642</v>
      </c>
      <c r="C2910" s="894" t="s">
        <v>13643</v>
      </c>
      <c r="D2910" s="894" t="s">
        <v>13644</v>
      </c>
      <c r="E2910" s="351">
        <v>66371.68</v>
      </c>
      <c r="F2910" s="351">
        <v>33186</v>
      </c>
      <c r="G2910" s="351">
        <v>33185.68</v>
      </c>
      <c r="H2910" s="351">
        <v>0</v>
      </c>
      <c r="I2910" s="894" t="s">
        <v>13645</v>
      </c>
      <c r="J2910" s="894" t="s">
        <v>839</v>
      </c>
      <c r="K2910" s="894" t="s">
        <v>1091</v>
      </c>
      <c r="L2910" s="894" t="s">
        <v>874</v>
      </c>
      <c r="M2910" s="894" t="s">
        <v>6300</v>
      </c>
      <c r="N2910" s="894" t="s">
        <v>13646</v>
      </c>
      <c r="O2910" s="894" t="s">
        <v>13647</v>
      </c>
      <c r="P2910" s="894" t="s">
        <v>13648</v>
      </c>
      <c r="Q2910" s="894" t="s">
        <v>13649</v>
      </c>
      <c r="R2910" s="894" t="s">
        <v>2372</v>
      </c>
      <c r="S2910" s="894" t="s">
        <v>779</v>
      </c>
      <c r="T2910" s="894" t="s">
        <v>780</v>
      </c>
      <c r="U2910" s="894" t="s">
        <v>781</v>
      </c>
      <c r="V2910" s="894" t="s">
        <v>3306</v>
      </c>
      <c r="W2910" s="894" t="s">
        <v>13645</v>
      </c>
      <c r="X2910" s="894" t="s">
        <v>13650</v>
      </c>
      <c r="AA2910" s="894" t="s">
        <v>1093</v>
      </c>
    </row>
    <row r="2911" spans="1:27">
      <c r="A2911" s="894" t="s">
        <v>13651</v>
      </c>
      <c r="B2911" s="894" t="s">
        <v>13652</v>
      </c>
      <c r="C2911" s="894" t="s">
        <v>12985</v>
      </c>
      <c r="D2911" s="894" t="s">
        <v>13653</v>
      </c>
      <c r="E2911" s="351">
        <v>7964.6</v>
      </c>
      <c r="F2911" s="351">
        <v>3982.5</v>
      </c>
      <c r="G2911" s="351">
        <v>3982.1</v>
      </c>
      <c r="H2911" s="351">
        <v>0</v>
      </c>
      <c r="I2911" s="894" t="s">
        <v>13645</v>
      </c>
      <c r="J2911" s="894" t="s">
        <v>839</v>
      </c>
      <c r="K2911" s="894" t="s">
        <v>1091</v>
      </c>
      <c r="L2911" s="894" t="s">
        <v>874</v>
      </c>
      <c r="M2911" s="894" t="s">
        <v>6300</v>
      </c>
      <c r="N2911" s="894" t="s">
        <v>13654</v>
      </c>
      <c r="O2911" s="894" t="s">
        <v>12405</v>
      </c>
      <c r="P2911" s="894" t="s">
        <v>12406</v>
      </c>
      <c r="Q2911" s="894" t="s">
        <v>10748</v>
      </c>
      <c r="R2911" s="894" t="s">
        <v>2372</v>
      </c>
      <c r="S2911" s="894" t="s">
        <v>779</v>
      </c>
      <c r="T2911" s="894" t="s">
        <v>780</v>
      </c>
      <c r="U2911" s="894" t="s">
        <v>781</v>
      </c>
      <c r="V2911" s="894" t="s">
        <v>3306</v>
      </c>
      <c r="W2911" s="894" t="s">
        <v>13645</v>
      </c>
      <c r="X2911" s="894" t="s">
        <v>13655</v>
      </c>
      <c r="AA2911" s="894" t="s">
        <v>1093</v>
      </c>
    </row>
    <row r="2912" spans="1:27">
      <c r="A2912" s="894" t="s">
        <v>13656</v>
      </c>
      <c r="B2912" s="894" t="s">
        <v>13657</v>
      </c>
      <c r="C2912" s="894" t="s">
        <v>13658</v>
      </c>
      <c r="D2912" s="894" t="s">
        <v>13659</v>
      </c>
      <c r="E2912" s="351">
        <v>169911.5</v>
      </c>
      <c r="F2912" s="351">
        <v>84956</v>
      </c>
      <c r="G2912" s="351">
        <v>84955.5</v>
      </c>
      <c r="H2912" s="351">
        <v>0</v>
      </c>
      <c r="I2912" s="894" t="s">
        <v>13645</v>
      </c>
      <c r="J2912" s="894" t="s">
        <v>839</v>
      </c>
      <c r="K2912" s="894" t="s">
        <v>8415</v>
      </c>
      <c r="L2912" s="894" t="s">
        <v>874</v>
      </c>
      <c r="M2912" s="894" t="s">
        <v>13660</v>
      </c>
      <c r="N2912" s="894" t="s">
        <v>13661</v>
      </c>
      <c r="O2912" s="894" t="s">
        <v>11206</v>
      </c>
      <c r="P2912" s="894" t="s">
        <v>13662</v>
      </c>
      <c r="Q2912" s="894" t="s">
        <v>13663</v>
      </c>
      <c r="R2912" s="894" t="s">
        <v>2372</v>
      </c>
      <c r="S2912" s="894" t="s">
        <v>779</v>
      </c>
      <c r="T2912" s="894" t="s">
        <v>780</v>
      </c>
      <c r="U2912" s="894" t="s">
        <v>781</v>
      </c>
      <c r="V2912" s="894" t="s">
        <v>3306</v>
      </c>
      <c r="W2912" s="894" t="s">
        <v>13645</v>
      </c>
      <c r="X2912" s="894" t="s">
        <v>13664</v>
      </c>
      <c r="AA2912" s="894" t="s">
        <v>8421</v>
      </c>
    </row>
    <row r="2913" hidden="1" spans="1:27">
      <c r="A2913" s="894" t="s">
        <v>13665</v>
      </c>
      <c r="B2913" s="894" t="s">
        <v>13666</v>
      </c>
      <c r="C2913" s="894" t="s">
        <v>13667</v>
      </c>
      <c r="D2913" s="894" t="s">
        <v>13668</v>
      </c>
      <c r="E2913" s="351">
        <v>3504.42</v>
      </c>
      <c r="F2913" s="351">
        <v>2803.5</v>
      </c>
      <c r="G2913" s="351">
        <v>700.92</v>
      </c>
      <c r="H2913" s="351">
        <v>0</v>
      </c>
      <c r="I2913" s="894" t="s">
        <v>13669</v>
      </c>
      <c r="J2913" s="894" t="s">
        <v>773</v>
      </c>
      <c r="K2913" s="894" t="s">
        <v>631</v>
      </c>
      <c r="L2913" s="894" t="s">
        <v>874</v>
      </c>
      <c r="M2913" s="894" t="s">
        <v>13670</v>
      </c>
      <c r="N2913" s="894" t="s">
        <v>8735</v>
      </c>
      <c r="O2913" s="894" t="s">
        <v>13671</v>
      </c>
      <c r="P2913" s="894" t="s">
        <v>13672</v>
      </c>
      <c r="Q2913" s="894" t="s">
        <v>13673</v>
      </c>
      <c r="R2913" s="894" t="s">
        <v>2372</v>
      </c>
      <c r="S2913" s="894" t="s">
        <v>779</v>
      </c>
      <c r="T2913" s="894" t="s">
        <v>780</v>
      </c>
      <c r="U2913" s="894" t="s">
        <v>781</v>
      </c>
      <c r="V2913" s="894" t="s">
        <v>3306</v>
      </c>
      <c r="W2913" s="894" t="s">
        <v>13669</v>
      </c>
      <c r="X2913" s="894" t="s">
        <v>11771</v>
      </c>
      <c r="AA2913" s="894" t="s">
        <v>967</v>
      </c>
    </row>
    <row r="2914" spans="1:27">
      <c r="A2914" s="894" t="s">
        <v>13674</v>
      </c>
      <c r="B2914" s="894" t="s">
        <v>13675</v>
      </c>
      <c r="C2914" s="894" t="s">
        <v>13676</v>
      </c>
      <c r="D2914" s="894" t="s">
        <v>13677</v>
      </c>
      <c r="E2914" s="351">
        <v>6460.18</v>
      </c>
      <c r="F2914" s="351">
        <v>3230</v>
      </c>
      <c r="G2914" s="351">
        <v>3230.18</v>
      </c>
      <c r="H2914" s="351">
        <v>0</v>
      </c>
      <c r="I2914" s="894" t="s">
        <v>13669</v>
      </c>
      <c r="J2914" s="894" t="s">
        <v>839</v>
      </c>
      <c r="K2914" s="894" t="s">
        <v>8415</v>
      </c>
      <c r="L2914" s="894" t="s">
        <v>874</v>
      </c>
      <c r="M2914" s="894" t="s">
        <v>13678</v>
      </c>
      <c r="N2914" s="894" t="s">
        <v>13679</v>
      </c>
      <c r="O2914" s="894" t="s">
        <v>13680</v>
      </c>
      <c r="P2914" s="894" t="s">
        <v>13681</v>
      </c>
      <c r="Q2914" s="894" t="s">
        <v>13682</v>
      </c>
      <c r="R2914" s="894" t="s">
        <v>2372</v>
      </c>
      <c r="S2914" s="894" t="s">
        <v>779</v>
      </c>
      <c r="T2914" s="894" t="s">
        <v>780</v>
      </c>
      <c r="U2914" s="894" t="s">
        <v>781</v>
      </c>
      <c r="V2914" s="894" t="s">
        <v>3306</v>
      </c>
      <c r="W2914" s="894" t="s">
        <v>13669</v>
      </c>
      <c r="X2914" s="894" t="s">
        <v>11776</v>
      </c>
      <c r="AA2914" s="894" t="s">
        <v>8421</v>
      </c>
    </row>
    <row r="2915" spans="1:27">
      <c r="A2915" s="894" t="s">
        <v>13683</v>
      </c>
      <c r="B2915" s="894" t="s">
        <v>13684</v>
      </c>
      <c r="C2915" s="894" t="s">
        <v>13685</v>
      </c>
      <c r="D2915" s="894" t="s">
        <v>13686</v>
      </c>
      <c r="E2915" s="351">
        <v>74144.25</v>
      </c>
      <c r="F2915" s="351">
        <v>37072</v>
      </c>
      <c r="G2915" s="351">
        <v>37072.25</v>
      </c>
      <c r="H2915" s="351">
        <v>0</v>
      </c>
      <c r="I2915" s="894" t="s">
        <v>13687</v>
      </c>
      <c r="J2915" s="894" t="s">
        <v>839</v>
      </c>
      <c r="K2915" s="894" t="s">
        <v>8415</v>
      </c>
      <c r="L2915" s="894" t="s">
        <v>5710</v>
      </c>
      <c r="M2915" s="894" t="s">
        <v>13688</v>
      </c>
      <c r="N2915" s="894" t="s">
        <v>13689</v>
      </c>
      <c r="O2915" s="894" t="s">
        <v>13690</v>
      </c>
      <c r="P2915" s="894" t="s">
        <v>13691</v>
      </c>
      <c r="Q2915" s="894" t="s">
        <v>13692</v>
      </c>
      <c r="R2915" s="894" t="s">
        <v>2372</v>
      </c>
      <c r="S2915" s="894" t="s">
        <v>779</v>
      </c>
      <c r="T2915" s="894" t="s">
        <v>780</v>
      </c>
      <c r="U2915" s="894" t="s">
        <v>781</v>
      </c>
      <c r="V2915" s="894" t="s">
        <v>3306</v>
      </c>
      <c r="W2915" s="894" t="s">
        <v>13687</v>
      </c>
      <c r="X2915" s="894" t="s">
        <v>13693</v>
      </c>
      <c r="AA2915" s="894" t="s">
        <v>8421</v>
      </c>
    </row>
    <row r="2916" hidden="1" spans="1:27">
      <c r="A2916" s="894" t="s">
        <v>13694</v>
      </c>
      <c r="B2916" s="894" t="s">
        <v>13695</v>
      </c>
      <c r="C2916" s="894" t="s">
        <v>13696</v>
      </c>
      <c r="D2916" s="894" t="s">
        <v>13697</v>
      </c>
      <c r="E2916" s="351">
        <v>332644.96</v>
      </c>
      <c r="F2916" s="351">
        <v>166322.5</v>
      </c>
      <c r="G2916" s="351">
        <v>166322.46</v>
      </c>
      <c r="H2916" s="351">
        <v>0</v>
      </c>
      <c r="I2916" s="894" t="s">
        <v>13687</v>
      </c>
      <c r="J2916" s="894" t="s">
        <v>839</v>
      </c>
      <c r="K2916" s="894" t="s">
        <v>1708</v>
      </c>
      <c r="L2916" s="894" t="s">
        <v>1933</v>
      </c>
      <c r="M2916" s="894" t="s">
        <v>5282</v>
      </c>
      <c r="N2916" s="894" t="s">
        <v>13698</v>
      </c>
      <c r="O2916" s="894" t="s">
        <v>13699</v>
      </c>
      <c r="P2916" s="894" t="s">
        <v>13700</v>
      </c>
      <c r="Q2916" s="894" t="s">
        <v>13701</v>
      </c>
      <c r="R2916" s="894" t="s">
        <v>2372</v>
      </c>
      <c r="S2916" s="894" t="s">
        <v>779</v>
      </c>
      <c r="T2916" s="894" t="s">
        <v>780</v>
      </c>
      <c r="U2916" s="894" t="s">
        <v>781</v>
      </c>
      <c r="V2916" s="894" t="s">
        <v>3306</v>
      </c>
      <c r="W2916" s="894" t="s">
        <v>13687</v>
      </c>
      <c r="X2916" s="894" t="s">
        <v>13702</v>
      </c>
      <c r="AA2916" s="894" t="s">
        <v>1711</v>
      </c>
    </row>
    <row r="2917" spans="1:27">
      <c r="A2917" s="894" t="s">
        <v>13703</v>
      </c>
      <c r="B2917" s="894" t="s">
        <v>13704</v>
      </c>
      <c r="C2917" s="894" t="s">
        <v>13705</v>
      </c>
      <c r="D2917" s="894" t="s">
        <v>13706</v>
      </c>
      <c r="E2917" s="351">
        <v>12336.56</v>
      </c>
      <c r="F2917" s="351">
        <v>5181.54</v>
      </c>
      <c r="G2917" s="351">
        <v>0</v>
      </c>
      <c r="H2917" s="351">
        <v>7155.02</v>
      </c>
      <c r="I2917" s="894" t="s">
        <v>13707</v>
      </c>
      <c r="J2917" s="894" t="s">
        <v>839</v>
      </c>
      <c r="K2917" s="894" t="s">
        <v>1008</v>
      </c>
      <c r="L2917" s="894" t="s">
        <v>874</v>
      </c>
      <c r="M2917" s="894" t="s">
        <v>8764</v>
      </c>
      <c r="N2917" s="894" t="s">
        <v>13708</v>
      </c>
      <c r="O2917" s="894" t="s">
        <v>777</v>
      </c>
      <c r="P2917" s="894" t="s">
        <v>13709</v>
      </c>
      <c r="Q2917" s="894" t="s">
        <v>13710</v>
      </c>
      <c r="R2917" s="894" t="s">
        <v>2372</v>
      </c>
      <c r="S2917" s="894" t="s">
        <v>779</v>
      </c>
      <c r="T2917" s="894" t="s">
        <v>780</v>
      </c>
      <c r="U2917" s="894" t="s">
        <v>877</v>
      </c>
      <c r="V2917" s="894" t="s">
        <v>3306</v>
      </c>
      <c r="W2917" s="894" t="s">
        <v>13711</v>
      </c>
      <c r="X2917" s="894" t="s">
        <v>7288</v>
      </c>
      <c r="Y2917" s="894" t="s">
        <v>13712</v>
      </c>
      <c r="AA2917" s="894" t="s">
        <v>1012</v>
      </c>
    </row>
    <row r="2918" spans="1:27">
      <c r="A2918" s="894" t="s">
        <v>13713</v>
      </c>
      <c r="B2918" s="894" t="s">
        <v>13714</v>
      </c>
      <c r="C2918" s="894" t="s">
        <v>13705</v>
      </c>
      <c r="D2918" s="894" t="s">
        <v>13706</v>
      </c>
      <c r="E2918" s="351">
        <v>12336.56</v>
      </c>
      <c r="F2918" s="351">
        <v>5181.54</v>
      </c>
      <c r="G2918" s="351">
        <v>0</v>
      </c>
      <c r="H2918" s="351">
        <v>7155.02</v>
      </c>
      <c r="I2918" s="894" t="s">
        <v>13707</v>
      </c>
      <c r="J2918" s="894" t="s">
        <v>839</v>
      </c>
      <c r="K2918" s="894" t="s">
        <v>1008</v>
      </c>
      <c r="L2918" s="894" t="s">
        <v>874</v>
      </c>
      <c r="M2918" s="894" t="s">
        <v>8764</v>
      </c>
      <c r="N2918" s="894" t="s">
        <v>13708</v>
      </c>
      <c r="O2918" s="894" t="s">
        <v>777</v>
      </c>
      <c r="P2918" s="894" t="s">
        <v>13709</v>
      </c>
      <c r="Q2918" s="894" t="s">
        <v>13710</v>
      </c>
      <c r="R2918" s="894" t="s">
        <v>2372</v>
      </c>
      <c r="S2918" s="894" t="s">
        <v>779</v>
      </c>
      <c r="T2918" s="894" t="s">
        <v>780</v>
      </c>
      <c r="U2918" s="894" t="s">
        <v>877</v>
      </c>
      <c r="V2918" s="894" t="s">
        <v>3306</v>
      </c>
      <c r="W2918" s="894" t="s">
        <v>13711</v>
      </c>
      <c r="X2918" s="894" t="s">
        <v>7288</v>
      </c>
      <c r="Y2918" s="894" t="s">
        <v>13712</v>
      </c>
      <c r="AA2918" s="894" t="s">
        <v>1012</v>
      </c>
    </row>
    <row r="2919" spans="1:27">
      <c r="A2919" s="894" t="s">
        <v>13715</v>
      </c>
      <c r="B2919" s="894" t="s">
        <v>13716</v>
      </c>
      <c r="C2919" s="894" t="s">
        <v>13705</v>
      </c>
      <c r="D2919" s="894" t="s">
        <v>13706</v>
      </c>
      <c r="E2919" s="351">
        <v>12336.56</v>
      </c>
      <c r="F2919" s="351">
        <v>5181.54</v>
      </c>
      <c r="G2919" s="351">
        <v>0</v>
      </c>
      <c r="H2919" s="351">
        <v>7155.02</v>
      </c>
      <c r="I2919" s="894" t="s">
        <v>13707</v>
      </c>
      <c r="J2919" s="894" t="s">
        <v>839</v>
      </c>
      <c r="K2919" s="894" t="s">
        <v>1008</v>
      </c>
      <c r="L2919" s="894" t="s">
        <v>874</v>
      </c>
      <c r="M2919" s="894" t="s">
        <v>8764</v>
      </c>
      <c r="N2919" s="894" t="s">
        <v>13708</v>
      </c>
      <c r="O2919" s="894" t="s">
        <v>777</v>
      </c>
      <c r="P2919" s="894" t="s">
        <v>13709</v>
      </c>
      <c r="Q2919" s="894" t="s">
        <v>13710</v>
      </c>
      <c r="R2919" s="894" t="s">
        <v>2372</v>
      </c>
      <c r="S2919" s="894" t="s">
        <v>779</v>
      </c>
      <c r="T2919" s="894" t="s">
        <v>780</v>
      </c>
      <c r="U2919" s="894" t="s">
        <v>877</v>
      </c>
      <c r="V2919" s="894" t="s">
        <v>3306</v>
      </c>
      <c r="W2919" s="894" t="s">
        <v>13711</v>
      </c>
      <c r="X2919" s="894" t="s">
        <v>7288</v>
      </c>
      <c r="Y2919" s="894" t="s">
        <v>13712</v>
      </c>
      <c r="AA2919" s="894" t="s">
        <v>1012</v>
      </c>
    </row>
    <row r="2920" spans="1:27">
      <c r="A2920" s="894" t="s">
        <v>13717</v>
      </c>
      <c r="B2920" s="894" t="s">
        <v>13718</v>
      </c>
      <c r="C2920" s="894" t="s">
        <v>13705</v>
      </c>
      <c r="D2920" s="894" t="s">
        <v>13706</v>
      </c>
      <c r="E2920" s="351">
        <v>12347.58</v>
      </c>
      <c r="F2920" s="351">
        <v>5186.16</v>
      </c>
      <c r="G2920" s="351">
        <v>0</v>
      </c>
      <c r="H2920" s="351">
        <v>7161.42</v>
      </c>
      <c r="I2920" s="894" t="s">
        <v>13707</v>
      </c>
      <c r="J2920" s="894" t="s">
        <v>839</v>
      </c>
      <c r="K2920" s="894" t="s">
        <v>1008</v>
      </c>
      <c r="L2920" s="894" t="s">
        <v>874</v>
      </c>
      <c r="M2920" s="894" t="s">
        <v>8764</v>
      </c>
      <c r="N2920" s="894" t="s">
        <v>13708</v>
      </c>
      <c r="O2920" s="894" t="s">
        <v>777</v>
      </c>
      <c r="P2920" s="894" t="s">
        <v>13719</v>
      </c>
      <c r="Q2920" s="894" t="s">
        <v>13720</v>
      </c>
      <c r="R2920" s="894" t="s">
        <v>2372</v>
      </c>
      <c r="S2920" s="894" t="s">
        <v>779</v>
      </c>
      <c r="T2920" s="894" t="s">
        <v>780</v>
      </c>
      <c r="U2920" s="894" t="s">
        <v>877</v>
      </c>
      <c r="V2920" s="894" t="s">
        <v>3306</v>
      </c>
      <c r="W2920" s="894" t="s">
        <v>13711</v>
      </c>
      <c r="X2920" s="894" t="s">
        <v>7288</v>
      </c>
      <c r="Y2920" s="894" t="s">
        <v>13712</v>
      </c>
      <c r="AA2920" s="894" t="s">
        <v>1012</v>
      </c>
    </row>
    <row r="2921" spans="1:27">
      <c r="A2921" s="894" t="s">
        <v>13721</v>
      </c>
      <c r="B2921" s="894" t="s">
        <v>13722</v>
      </c>
      <c r="C2921" s="894" t="s">
        <v>13705</v>
      </c>
      <c r="D2921" s="894" t="s">
        <v>13706</v>
      </c>
      <c r="E2921" s="351">
        <v>12347.58</v>
      </c>
      <c r="F2921" s="351">
        <v>5186.16</v>
      </c>
      <c r="G2921" s="351">
        <v>0</v>
      </c>
      <c r="H2921" s="351">
        <v>7161.42</v>
      </c>
      <c r="I2921" s="894" t="s">
        <v>13707</v>
      </c>
      <c r="J2921" s="894" t="s">
        <v>839</v>
      </c>
      <c r="K2921" s="894" t="s">
        <v>1008</v>
      </c>
      <c r="L2921" s="894" t="s">
        <v>874</v>
      </c>
      <c r="M2921" s="894" t="s">
        <v>8764</v>
      </c>
      <c r="N2921" s="894" t="s">
        <v>13708</v>
      </c>
      <c r="O2921" s="894" t="s">
        <v>777</v>
      </c>
      <c r="P2921" s="894" t="s">
        <v>13719</v>
      </c>
      <c r="Q2921" s="894" t="s">
        <v>13720</v>
      </c>
      <c r="R2921" s="894" t="s">
        <v>2372</v>
      </c>
      <c r="S2921" s="894" t="s">
        <v>779</v>
      </c>
      <c r="T2921" s="894" t="s">
        <v>780</v>
      </c>
      <c r="U2921" s="894" t="s">
        <v>877</v>
      </c>
      <c r="V2921" s="894" t="s">
        <v>3306</v>
      </c>
      <c r="W2921" s="894" t="s">
        <v>13711</v>
      </c>
      <c r="X2921" s="894" t="s">
        <v>7288</v>
      </c>
      <c r="Y2921" s="894" t="s">
        <v>13712</v>
      </c>
      <c r="AA2921" s="894" t="s">
        <v>1012</v>
      </c>
    </row>
    <row r="2922" spans="1:27">
      <c r="A2922" s="894" t="s">
        <v>13723</v>
      </c>
      <c r="B2922" s="894" t="s">
        <v>13724</v>
      </c>
      <c r="C2922" s="894" t="s">
        <v>13705</v>
      </c>
      <c r="D2922" s="894" t="s">
        <v>13706</v>
      </c>
      <c r="E2922" s="351">
        <v>12347.58</v>
      </c>
      <c r="F2922" s="351">
        <v>6174</v>
      </c>
      <c r="G2922" s="351">
        <v>6173.58</v>
      </c>
      <c r="H2922" s="351">
        <v>0</v>
      </c>
      <c r="I2922" s="894" t="s">
        <v>13707</v>
      </c>
      <c r="J2922" s="894" t="s">
        <v>839</v>
      </c>
      <c r="K2922" s="894" t="s">
        <v>1008</v>
      </c>
      <c r="L2922" s="894" t="s">
        <v>874</v>
      </c>
      <c r="M2922" s="894" t="s">
        <v>8764</v>
      </c>
      <c r="N2922" s="894" t="s">
        <v>13708</v>
      </c>
      <c r="O2922" s="894" t="s">
        <v>13725</v>
      </c>
      <c r="P2922" s="894" t="s">
        <v>13726</v>
      </c>
      <c r="Q2922" s="894" t="s">
        <v>13720</v>
      </c>
      <c r="R2922" s="894" t="s">
        <v>2372</v>
      </c>
      <c r="S2922" s="894" t="s">
        <v>779</v>
      </c>
      <c r="T2922" s="894" t="s">
        <v>780</v>
      </c>
      <c r="U2922" s="894" t="s">
        <v>877</v>
      </c>
      <c r="V2922" s="894" t="s">
        <v>3306</v>
      </c>
      <c r="W2922" s="894" t="s">
        <v>13711</v>
      </c>
      <c r="X2922" s="894" t="s">
        <v>7288</v>
      </c>
      <c r="Y2922" s="894" t="s">
        <v>13712</v>
      </c>
      <c r="AA2922" s="894" t="s">
        <v>1012</v>
      </c>
    </row>
    <row r="2923" spans="1:27">
      <c r="A2923" s="894" t="s">
        <v>13727</v>
      </c>
      <c r="B2923" s="894" t="s">
        <v>13728</v>
      </c>
      <c r="C2923" s="894" t="s">
        <v>13705</v>
      </c>
      <c r="D2923" s="894" t="s">
        <v>13706</v>
      </c>
      <c r="E2923" s="351">
        <v>12347.58</v>
      </c>
      <c r="F2923" s="351">
        <v>6174</v>
      </c>
      <c r="G2923" s="351">
        <v>6173.58</v>
      </c>
      <c r="H2923" s="351">
        <v>0</v>
      </c>
      <c r="I2923" s="894" t="s">
        <v>13707</v>
      </c>
      <c r="J2923" s="894" t="s">
        <v>839</v>
      </c>
      <c r="K2923" s="894" t="s">
        <v>1008</v>
      </c>
      <c r="L2923" s="894" t="s">
        <v>874</v>
      </c>
      <c r="M2923" s="894" t="s">
        <v>8764</v>
      </c>
      <c r="N2923" s="894" t="s">
        <v>13708</v>
      </c>
      <c r="O2923" s="894" t="s">
        <v>13725</v>
      </c>
      <c r="P2923" s="894" t="s">
        <v>13726</v>
      </c>
      <c r="Q2923" s="894" t="s">
        <v>13720</v>
      </c>
      <c r="R2923" s="894" t="s">
        <v>2372</v>
      </c>
      <c r="S2923" s="894" t="s">
        <v>779</v>
      </c>
      <c r="T2923" s="894" t="s">
        <v>780</v>
      </c>
      <c r="U2923" s="894" t="s">
        <v>877</v>
      </c>
      <c r="V2923" s="894" t="s">
        <v>3306</v>
      </c>
      <c r="W2923" s="894" t="s">
        <v>13711</v>
      </c>
      <c r="X2923" s="894" t="s">
        <v>7288</v>
      </c>
      <c r="Y2923" s="894" t="s">
        <v>13712</v>
      </c>
      <c r="AA2923" s="894" t="s">
        <v>1012</v>
      </c>
    </row>
    <row r="2924" spans="1:27">
      <c r="A2924" s="894" t="s">
        <v>13729</v>
      </c>
      <c r="B2924" s="894" t="s">
        <v>13730</v>
      </c>
      <c r="C2924" s="894" t="s">
        <v>13731</v>
      </c>
      <c r="D2924" s="894" t="s">
        <v>13732</v>
      </c>
      <c r="E2924" s="351">
        <v>38068.97</v>
      </c>
      <c r="F2924" s="351">
        <v>19034.5</v>
      </c>
      <c r="G2924" s="351">
        <v>19034.47</v>
      </c>
      <c r="H2924" s="351">
        <v>0</v>
      </c>
      <c r="I2924" s="894" t="s">
        <v>13707</v>
      </c>
      <c r="J2924" s="894" t="s">
        <v>839</v>
      </c>
      <c r="K2924" s="894" t="s">
        <v>1008</v>
      </c>
      <c r="L2924" s="894" t="s">
        <v>874</v>
      </c>
      <c r="M2924" s="894" t="s">
        <v>8764</v>
      </c>
      <c r="N2924" s="894" t="s">
        <v>13708</v>
      </c>
      <c r="O2924" s="894" t="s">
        <v>13733</v>
      </c>
      <c r="P2924" s="894" t="s">
        <v>13734</v>
      </c>
      <c r="Q2924" s="894" t="s">
        <v>13735</v>
      </c>
      <c r="R2924" s="894" t="s">
        <v>2372</v>
      </c>
      <c r="S2924" s="894" t="s">
        <v>779</v>
      </c>
      <c r="T2924" s="894" t="s">
        <v>780</v>
      </c>
      <c r="U2924" s="894" t="s">
        <v>877</v>
      </c>
      <c r="V2924" s="894" t="s">
        <v>3306</v>
      </c>
      <c r="W2924" s="894" t="s">
        <v>13711</v>
      </c>
      <c r="X2924" s="894" t="s">
        <v>7288</v>
      </c>
      <c r="Y2924" s="894" t="s">
        <v>13712</v>
      </c>
      <c r="AA2924" s="894" t="s">
        <v>1012</v>
      </c>
    </row>
    <row r="2925" spans="1:27">
      <c r="A2925" s="894" t="s">
        <v>13736</v>
      </c>
      <c r="B2925" s="894" t="s">
        <v>13737</v>
      </c>
      <c r="C2925" s="894" t="s">
        <v>13738</v>
      </c>
      <c r="D2925" s="894" t="s">
        <v>13739</v>
      </c>
      <c r="E2925" s="351">
        <v>66810.34</v>
      </c>
      <c r="F2925" s="351">
        <v>33405</v>
      </c>
      <c r="G2925" s="351">
        <v>33405.34</v>
      </c>
      <c r="H2925" s="351">
        <v>0</v>
      </c>
      <c r="I2925" s="894" t="s">
        <v>13707</v>
      </c>
      <c r="J2925" s="894" t="s">
        <v>839</v>
      </c>
      <c r="K2925" s="894" t="s">
        <v>1008</v>
      </c>
      <c r="L2925" s="894" t="s">
        <v>874</v>
      </c>
      <c r="M2925" s="894" t="s">
        <v>8764</v>
      </c>
      <c r="N2925" s="894" t="s">
        <v>13740</v>
      </c>
      <c r="O2925" s="894" t="s">
        <v>13741</v>
      </c>
      <c r="P2925" s="894" t="s">
        <v>13742</v>
      </c>
      <c r="Q2925" s="894" t="s">
        <v>13743</v>
      </c>
      <c r="R2925" s="894" t="s">
        <v>2372</v>
      </c>
      <c r="S2925" s="894" t="s">
        <v>779</v>
      </c>
      <c r="T2925" s="894" t="s">
        <v>780</v>
      </c>
      <c r="U2925" s="894" t="s">
        <v>877</v>
      </c>
      <c r="V2925" s="894" t="s">
        <v>3306</v>
      </c>
      <c r="W2925" s="894" t="s">
        <v>13711</v>
      </c>
      <c r="X2925" s="894" t="s">
        <v>7288</v>
      </c>
      <c r="Y2925" s="894" t="s">
        <v>13712</v>
      </c>
      <c r="AA2925" s="894" t="s">
        <v>1012</v>
      </c>
    </row>
    <row r="2926" spans="1:27">
      <c r="A2926" s="894" t="s">
        <v>13744</v>
      </c>
      <c r="B2926" s="894" t="s">
        <v>13745</v>
      </c>
      <c r="C2926" s="894" t="s">
        <v>13746</v>
      </c>
      <c r="D2926" s="894" t="s">
        <v>13747</v>
      </c>
      <c r="E2926" s="351">
        <v>100000</v>
      </c>
      <c r="F2926" s="351">
        <v>50000</v>
      </c>
      <c r="G2926" s="351">
        <v>50000</v>
      </c>
      <c r="H2926" s="351">
        <v>0</v>
      </c>
      <c r="I2926" s="894" t="s">
        <v>13707</v>
      </c>
      <c r="J2926" s="894" t="s">
        <v>839</v>
      </c>
      <c r="K2926" s="894" t="s">
        <v>1008</v>
      </c>
      <c r="L2926" s="894" t="s">
        <v>874</v>
      </c>
      <c r="M2926" s="894" t="s">
        <v>8764</v>
      </c>
      <c r="N2926" s="894" t="s">
        <v>5001</v>
      </c>
      <c r="O2926" s="894" t="s">
        <v>9182</v>
      </c>
      <c r="P2926" s="894" t="s">
        <v>13748</v>
      </c>
      <c r="Q2926" s="894" t="s">
        <v>13749</v>
      </c>
      <c r="R2926" s="894" t="s">
        <v>2372</v>
      </c>
      <c r="S2926" s="894" t="s">
        <v>779</v>
      </c>
      <c r="T2926" s="894" t="s">
        <v>780</v>
      </c>
      <c r="U2926" s="894" t="s">
        <v>877</v>
      </c>
      <c r="V2926" s="894" t="s">
        <v>3306</v>
      </c>
      <c r="W2926" s="894" t="s">
        <v>13711</v>
      </c>
      <c r="X2926" s="894" t="s">
        <v>7288</v>
      </c>
      <c r="Y2926" s="894" t="s">
        <v>13712</v>
      </c>
      <c r="AA2926" s="894" t="s">
        <v>1012</v>
      </c>
    </row>
    <row r="2927" spans="1:27">
      <c r="A2927" s="894" t="s">
        <v>13750</v>
      </c>
      <c r="B2927" s="894" t="s">
        <v>13751</v>
      </c>
      <c r="C2927" s="894" t="s">
        <v>13752</v>
      </c>
      <c r="D2927" s="894" t="s">
        <v>4205</v>
      </c>
      <c r="E2927" s="351">
        <v>23215.52</v>
      </c>
      <c r="F2927" s="351">
        <v>11608</v>
      </c>
      <c r="G2927" s="351">
        <v>11607.52</v>
      </c>
      <c r="H2927" s="351">
        <v>0</v>
      </c>
      <c r="I2927" s="894" t="s">
        <v>13707</v>
      </c>
      <c r="J2927" s="894" t="s">
        <v>839</v>
      </c>
      <c r="K2927" s="894" t="s">
        <v>1008</v>
      </c>
      <c r="L2927" s="894" t="s">
        <v>874</v>
      </c>
      <c r="M2927" s="894" t="s">
        <v>8764</v>
      </c>
      <c r="N2927" s="894" t="s">
        <v>5001</v>
      </c>
      <c r="O2927" s="894" t="s">
        <v>13753</v>
      </c>
      <c r="P2927" s="894" t="s">
        <v>13754</v>
      </c>
      <c r="Q2927" s="894" t="s">
        <v>13755</v>
      </c>
      <c r="R2927" s="894" t="s">
        <v>2372</v>
      </c>
      <c r="S2927" s="894" t="s">
        <v>779</v>
      </c>
      <c r="T2927" s="894" t="s">
        <v>780</v>
      </c>
      <c r="U2927" s="894" t="s">
        <v>877</v>
      </c>
      <c r="V2927" s="894" t="s">
        <v>3306</v>
      </c>
      <c r="W2927" s="894" t="s">
        <v>13711</v>
      </c>
      <c r="X2927" s="894" t="s">
        <v>7288</v>
      </c>
      <c r="Y2927" s="894" t="s">
        <v>13712</v>
      </c>
      <c r="AA2927" s="894" t="s">
        <v>1012</v>
      </c>
    </row>
    <row r="2928" spans="1:27">
      <c r="A2928" s="894" t="s">
        <v>13756</v>
      </c>
      <c r="B2928" s="894" t="s">
        <v>13757</v>
      </c>
      <c r="C2928" s="894" t="s">
        <v>13752</v>
      </c>
      <c r="D2928" s="894" t="s">
        <v>4205</v>
      </c>
      <c r="E2928" s="351">
        <v>23215.52</v>
      </c>
      <c r="F2928" s="351">
        <v>11608</v>
      </c>
      <c r="G2928" s="351">
        <v>11607.52</v>
      </c>
      <c r="H2928" s="351">
        <v>0</v>
      </c>
      <c r="I2928" s="894" t="s">
        <v>13707</v>
      </c>
      <c r="J2928" s="894" t="s">
        <v>839</v>
      </c>
      <c r="K2928" s="894" t="s">
        <v>1008</v>
      </c>
      <c r="L2928" s="894" t="s">
        <v>874</v>
      </c>
      <c r="M2928" s="894" t="s">
        <v>8764</v>
      </c>
      <c r="N2928" s="894" t="s">
        <v>5001</v>
      </c>
      <c r="O2928" s="894" t="s">
        <v>13753</v>
      </c>
      <c r="P2928" s="894" t="s">
        <v>13754</v>
      </c>
      <c r="Q2928" s="894" t="s">
        <v>13755</v>
      </c>
      <c r="R2928" s="894" t="s">
        <v>2372</v>
      </c>
      <c r="S2928" s="894" t="s">
        <v>779</v>
      </c>
      <c r="T2928" s="894" t="s">
        <v>780</v>
      </c>
      <c r="U2928" s="894" t="s">
        <v>877</v>
      </c>
      <c r="V2928" s="894" t="s">
        <v>3306</v>
      </c>
      <c r="W2928" s="894" t="s">
        <v>13711</v>
      </c>
      <c r="X2928" s="894" t="s">
        <v>7288</v>
      </c>
      <c r="Y2928" s="894" t="s">
        <v>13712</v>
      </c>
      <c r="AA2928" s="894" t="s">
        <v>1012</v>
      </c>
    </row>
    <row r="2929" spans="1:27">
      <c r="A2929" s="894" t="s">
        <v>13758</v>
      </c>
      <c r="B2929" s="894" t="s">
        <v>13759</v>
      </c>
      <c r="C2929" s="894" t="s">
        <v>13752</v>
      </c>
      <c r="D2929" s="894" t="s">
        <v>13760</v>
      </c>
      <c r="E2929" s="351">
        <v>50862.07</v>
      </c>
      <c r="F2929" s="351">
        <v>25431</v>
      </c>
      <c r="G2929" s="351">
        <v>25431.07</v>
      </c>
      <c r="H2929" s="351">
        <v>0</v>
      </c>
      <c r="I2929" s="894" t="s">
        <v>13707</v>
      </c>
      <c r="J2929" s="894" t="s">
        <v>839</v>
      </c>
      <c r="K2929" s="894" t="s">
        <v>1008</v>
      </c>
      <c r="L2929" s="894" t="s">
        <v>874</v>
      </c>
      <c r="M2929" s="894" t="s">
        <v>8764</v>
      </c>
      <c r="N2929" s="894" t="s">
        <v>5001</v>
      </c>
      <c r="O2929" s="894" t="s">
        <v>13761</v>
      </c>
      <c r="P2929" s="894" t="s">
        <v>13762</v>
      </c>
      <c r="Q2929" s="894" t="s">
        <v>13763</v>
      </c>
      <c r="R2929" s="894" t="s">
        <v>2372</v>
      </c>
      <c r="S2929" s="894" t="s">
        <v>779</v>
      </c>
      <c r="T2929" s="894" t="s">
        <v>780</v>
      </c>
      <c r="U2929" s="894" t="s">
        <v>877</v>
      </c>
      <c r="V2929" s="894" t="s">
        <v>3306</v>
      </c>
      <c r="W2929" s="894" t="s">
        <v>13711</v>
      </c>
      <c r="X2929" s="894" t="s">
        <v>7288</v>
      </c>
      <c r="Y2929" s="894" t="s">
        <v>13712</v>
      </c>
      <c r="AA2929" s="894" t="s">
        <v>1012</v>
      </c>
    </row>
    <row r="2930" spans="1:27">
      <c r="A2930" s="894" t="s">
        <v>13764</v>
      </c>
      <c r="B2930" s="894" t="s">
        <v>13765</v>
      </c>
      <c r="C2930" s="894" t="s">
        <v>13752</v>
      </c>
      <c r="D2930" s="894" t="s">
        <v>13760</v>
      </c>
      <c r="E2930" s="351">
        <v>50862.07</v>
      </c>
      <c r="F2930" s="351">
        <v>25431</v>
      </c>
      <c r="G2930" s="351">
        <v>25431.07</v>
      </c>
      <c r="H2930" s="351">
        <v>0</v>
      </c>
      <c r="I2930" s="894" t="s">
        <v>13707</v>
      </c>
      <c r="J2930" s="894" t="s">
        <v>839</v>
      </c>
      <c r="K2930" s="894" t="s">
        <v>1008</v>
      </c>
      <c r="L2930" s="894" t="s">
        <v>874</v>
      </c>
      <c r="M2930" s="894" t="s">
        <v>8764</v>
      </c>
      <c r="N2930" s="894" t="s">
        <v>5001</v>
      </c>
      <c r="O2930" s="894" t="s">
        <v>13761</v>
      </c>
      <c r="P2930" s="894" t="s">
        <v>13762</v>
      </c>
      <c r="Q2930" s="894" t="s">
        <v>13763</v>
      </c>
      <c r="R2930" s="894" t="s">
        <v>2372</v>
      </c>
      <c r="S2930" s="894" t="s">
        <v>779</v>
      </c>
      <c r="T2930" s="894" t="s">
        <v>780</v>
      </c>
      <c r="U2930" s="894" t="s">
        <v>877</v>
      </c>
      <c r="V2930" s="894" t="s">
        <v>3306</v>
      </c>
      <c r="W2930" s="894" t="s">
        <v>13711</v>
      </c>
      <c r="X2930" s="894" t="s">
        <v>7288</v>
      </c>
      <c r="Y2930" s="894" t="s">
        <v>13712</v>
      </c>
      <c r="AA2930" s="894" t="s">
        <v>1012</v>
      </c>
    </row>
    <row r="2931" spans="1:27">
      <c r="A2931" s="894" t="s">
        <v>13766</v>
      </c>
      <c r="B2931" s="894" t="s">
        <v>13767</v>
      </c>
      <c r="C2931" s="894" t="s">
        <v>13752</v>
      </c>
      <c r="D2931" s="894" t="s">
        <v>13760</v>
      </c>
      <c r="E2931" s="351">
        <v>50862.07</v>
      </c>
      <c r="F2931" s="351">
        <v>25431</v>
      </c>
      <c r="G2931" s="351">
        <v>25431.07</v>
      </c>
      <c r="H2931" s="351">
        <v>0</v>
      </c>
      <c r="I2931" s="894" t="s">
        <v>13707</v>
      </c>
      <c r="J2931" s="894" t="s">
        <v>839</v>
      </c>
      <c r="K2931" s="894" t="s">
        <v>1008</v>
      </c>
      <c r="L2931" s="894" t="s">
        <v>874</v>
      </c>
      <c r="M2931" s="894" t="s">
        <v>8764</v>
      </c>
      <c r="N2931" s="894" t="s">
        <v>5001</v>
      </c>
      <c r="O2931" s="894" t="s">
        <v>13761</v>
      </c>
      <c r="P2931" s="894" t="s">
        <v>13762</v>
      </c>
      <c r="Q2931" s="894" t="s">
        <v>13763</v>
      </c>
      <c r="R2931" s="894" t="s">
        <v>2372</v>
      </c>
      <c r="S2931" s="894" t="s">
        <v>779</v>
      </c>
      <c r="T2931" s="894" t="s">
        <v>780</v>
      </c>
      <c r="U2931" s="894" t="s">
        <v>877</v>
      </c>
      <c r="V2931" s="894" t="s">
        <v>3306</v>
      </c>
      <c r="W2931" s="894" t="s">
        <v>13711</v>
      </c>
      <c r="X2931" s="894" t="s">
        <v>7288</v>
      </c>
      <c r="Y2931" s="894" t="s">
        <v>13712</v>
      </c>
      <c r="AA2931" s="894" t="s">
        <v>1012</v>
      </c>
    </row>
    <row r="2932" spans="1:27">
      <c r="A2932" s="894" t="s">
        <v>13768</v>
      </c>
      <c r="B2932" s="894" t="s">
        <v>13769</v>
      </c>
      <c r="C2932" s="894" t="s">
        <v>8257</v>
      </c>
      <c r="D2932" s="894" t="s">
        <v>13770</v>
      </c>
      <c r="E2932" s="351">
        <v>4827.58</v>
      </c>
      <c r="F2932" s="351">
        <v>2414</v>
      </c>
      <c r="G2932" s="351">
        <v>2413.58</v>
      </c>
      <c r="H2932" s="351">
        <v>0</v>
      </c>
      <c r="I2932" s="894" t="s">
        <v>13707</v>
      </c>
      <c r="J2932" s="894" t="s">
        <v>839</v>
      </c>
      <c r="K2932" s="894" t="s">
        <v>1008</v>
      </c>
      <c r="L2932" s="894" t="s">
        <v>874</v>
      </c>
      <c r="M2932" s="894" t="s">
        <v>8764</v>
      </c>
      <c r="N2932" s="894" t="s">
        <v>5001</v>
      </c>
      <c r="O2932" s="894" t="s">
        <v>10344</v>
      </c>
      <c r="P2932" s="894" t="s">
        <v>10345</v>
      </c>
      <c r="Q2932" s="894" t="s">
        <v>10346</v>
      </c>
      <c r="R2932" s="894" t="s">
        <v>2372</v>
      </c>
      <c r="S2932" s="894" t="s">
        <v>779</v>
      </c>
      <c r="T2932" s="894" t="s">
        <v>780</v>
      </c>
      <c r="U2932" s="894" t="s">
        <v>877</v>
      </c>
      <c r="V2932" s="894" t="s">
        <v>3306</v>
      </c>
      <c r="W2932" s="894" t="s">
        <v>13711</v>
      </c>
      <c r="X2932" s="894" t="s">
        <v>7288</v>
      </c>
      <c r="Y2932" s="894" t="s">
        <v>13712</v>
      </c>
      <c r="AA2932" s="894" t="s">
        <v>1012</v>
      </c>
    </row>
    <row r="2933" spans="1:27">
      <c r="A2933" s="894" t="s">
        <v>13771</v>
      </c>
      <c r="B2933" s="894" t="s">
        <v>13772</v>
      </c>
      <c r="C2933" s="894" t="s">
        <v>13773</v>
      </c>
      <c r="D2933" s="894" t="s">
        <v>13774</v>
      </c>
      <c r="E2933" s="351">
        <v>15517.24</v>
      </c>
      <c r="F2933" s="351">
        <v>7758.5</v>
      </c>
      <c r="G2933" s="351">
        <v>7758.74</v>
      </c>
      <c r="H2933" s="351">
        <v>0</v>
      </c>
      <c r="I2933" s="894" t="s">
        <v>13707</v>
      </c>
      <c r="J2933" s="894" t="s">
        <v>839</v>
      </c>
      <c r="K2933" s="894" t="s">
        <v>1008</v>
      </c>
      <c r="L2933" s="894" t="s">
        <v>874</v>
      </c>
      <c r="M2933" s="894" t="s">
        <v>8764</v>
      </c>
      <c r="N2933" s="894" t="s">
        <v>13775</v>
      </c>
      <c r="O2933" s="894" t="s">
        <v>13776</v>
      </c>
      <c r="P2933" s="894" t="s">
        <v>13777</v>
      </c>
      <c r="Q2933" s="894" t="s">
        <v>13778</v>
      </c>
      <c r="R2933" s="894" t="s">
        <v>2372</v>
      </c>
      <c r="S2933" s="894" t="s">
        <v>779</v>
      </c>
      <c r="T2933" s="894" t="s">
        <v>780</v>
      </c>
      <c r="U2933" s="894" t="s">
        <v>877</v>
      </c>
      <c r="V2933" s="894" t="s">
        <v>3306</v>
      </c>
      <c r="W2933" s="894" t="s">
        <v>13711</v>
      </c>
      <c r="X2933" s="894" t="s">
        <v>7288</v>
      </c>
      <c r="Y2933" s="894" t="s">
        <v>13712</v>
      </c>
      <c r="AA2933" s="894" t="s">
        <v>1012</v>
      </c>
    </row>
    <row r="2934" spans="1:27">
      <c r="A2934" s="894" t="s">
        <v>13779</v>
      </c>
      <c r="B2934" s="894" t="s">
        <v>13780</v>
      </c>
      <c r="C2934" s="894" t="s">
        <v>13781</v>
      </c>
      <c r="D2934" s="894" t="s">
        <v>7529</v>
      </c>
      <c r="E2934" s="351">
        <v>2758.62</v>
      </c>
      <c r="F2934" s="351">
        <v>1186.37</v>
      </c>
      <c r="G2934" s="351">
        <v>175.41</v>
      </c>
      <c r="H2934" s="351">
        <v>1396.84</v>
      </c>
      <c r="I2934" s="894" t="s">
        <v>13707</v>
      </c>
      <c r="J2934" s="894" t="s">
        <v>839</v>
      </c>
      <c r="K2934" s="894" t="s">
        <v>1008</v>
      </c>
      <c r="L2934" s="894" t="s">
        <v>874</v>
      </c>
      <c r="M2934" s="894" t="s">
        <v>8764</v>
      </c>
      <c r="N2934" s="894" t="s">
        <v>13775</v>
      </c>
      <c r="O2934" s="894" t="s">
        <v>13782</v>
      </c>
      <c r="P2934" s="894" t="s">
        <v>13783</v>
      </c>
      <c r="Q2934" s="894" t="s">
        <v>9006</v>
      </c>
      <c r="R2934" s="894" t="s">
        <v>2372</v>
      </c>
      <c r="S2934" s="894" t="s">
        <v>779</v>
      </c>
      <c r="T2934" s="894" t="s">
        <v>780</v>
      </c>
      <c r="U2934" s="894" t="s">
        <v>877</v>
      </c>
      <c r="V2934" s="894" t="s">
        <v>3306</v>
      </c>
      <c r="W2934" s="894" t="s">
        <v>13711</v>
      </c>
      <c r="X2934" s="894" t="s">
        <v>7288</v>
      </c>
      <c r="Y2934" s="894" t="s">
        <v>13712</v>
      </c>
      <c r="AA2934" s="894" t="s">
        <v>1012</v>
      </c>
    </row>
    <row r="2935" spans="1:27">
      <c r="A2935" s="894" t="s">
        <v>13784</v>
      </c>
      <c r="B2935" s="894" t="s">
        <v>13785</v>
      </c>
      <c r="C2935" s="894" t="s">
        <v>13781</v>
      </c>
      <c r="D2935" s="894" t="s">
        <v>7529</v>
      </c>
      <c r="E2935" s="351">
        <v>2758.62</v>
      </c>
      <c r="F2935" s="351">
        <v>1379.5</v>
      </c>
      <c r="G2935" s="351">
        <v>1379.12</v>
      </c>
      <c r="H2935" s="351">
        <v>0</v>
      </c>
      <c r="I2935" s="894" t="s">
        <v>13707</v>
      </c>
      <c r="J2935" s="894" t="s">
        <v>839</v>
      </c>
      <c r="K2935" s="894" t="s">
        <v>1008</v>
      </c>
      <c r="L2935" s="894" t="s">
        <v>874</v>
      </c>
      <c r="M2935" s="894" t="s">
        <v>8764</v>
      </c>
      <c r="N2935" s="894" t="s">
        <v>13775</v>
      </c>
      <c r="O2935" s="894" t="s">
        <v>13782</v>
      </c>
      <c r="P2935" s="894" t="s">
        <v>13783</v>
      </c>
      <c r="Q2935" s="894" t="s">
        <v>9006</v>
      </c>
      <c r="R2935" s="894" t="s">
        <v>2372</v>
      </c>
      <c r="S2935" s="894" t="s">
        <v>779</v>
      </c>
      <c r="T2935" s="894" t="s">
        <v>780</v>
      </c>
      <c r="U2935" s="894" t="s">
        <v>877</v>
      </c>
      <c r="V2935" s="894" t="s">
        <v>3306</v>
      </c>
      <c r="W2935" s="894" t="s">
        <v>13711</v>
      </c>
      <c r="X2935" s="894" t="s">
        <v>7288</v>
      </c>
      <c r="Y2935" s="894" t="s">
        <v>13712</v>
      </c>
      <c r="AA2935" s="894" t="s">
        <v>1012</v>
      </c>
    </row>
    <row r="2936" spans="1:27">
      <c r="A2936" s="894" t="s">
        <v>13786</v>
      </c>
      <c r="B2936" s="894" t="s">
        <v>13787</v>
      </c>
      <c r="C2936" s="894" t="s">
        <v>13781</v>
      </c>
      <c r="D2936" s="894" t="s">
        <v>7529</v>
      </c>
      <c r="E2936" s="351">
        <v>2758.62</v>
      </c>
      <c r="F2936" s="351">
        <v>1379.5</v>
      </c>
      <c r="G2936" s="351">
        <v>1379.12</v>
      </c>
      <c r="H2936" s="351">
        <v>0</v>
      </c>
      <c r="I2936" s="894" t="s">
        <v>13707</v>
      </c>
      <c r="J2936" s="894" t="s">
        <v>839</v>
      </c>
      <c r="K2936" s="894" t="s">
        <v>1008</v>
      </c>
      <c r="L2936" s="894" t="s">
        <v>874</v>
      </c>
      <c r="M2936" s="894" t="s">
        <v>8764</v>
      </c>
      <c r="N2936" s="894" t="s">
        <v>13775</v>
      </c>
      <c r="O2936" s="894" t="s">
        <v>13782</v>
      </c>
      <c r="P2936" s="894" t="s">
        <v>13783</v>
      </c>
      <c r="Q2936" s="894" t="s">
        <v>9006</v>
      </c>
      <c r="R2936" s="894" t="s">
        <v>2372</v>
      </c>
      <c r="S2936" s="894" t="s">
        <v>779</v>
      </c>
      <c r="T2936" s="894" t="s">
        <v>780</v>
      </c>
      <c r="U2936" s="894" t="s">
        <v>877</v>
      </c>
      <c r="V2936" s="894" t="s">
        <v>3306</v>
      </c>
      <c r="W2936" s="894" t="s">
        <v>13711</v>
      </c>
      <c r="X2936" s="894" t="s">
        <v>7288</v>
      </c>
      <c r="Y2936" s="894" t="s">
        <v>13712</v>
      </c>
      <c r="AA2936" s="894" t="s">
        <v>1012</v>
      </c>
    </row>
    <row r="2937" spans="1:27">
      <c r="A2937" s="894" t="s">
        <v>13788</v>
      </c>
      <c r="B2937" s="894" t="s">
        <v>13789</v>
      </c>
      <c r="C2937" s="894" t="s">
        <v>13781</v>
      </c>
      <c r="D2937" s="894" t="s">
        <v>7529</v>
      </c>
      <c r="E2937" s="351">
        <v>2758.62</v>
      </c>
      <c r="F2937" s="351">
        <v>1379.5</v>
      </c>
      <c r="G2937" s="351">
        <v>1379.12</v>
      </c>
      <c r="H2937" s="351">
        <v>0</v>
      </c>
      <c r="I2937" s="894" t="s">
        <v>13707</v>
      </c>
      <c r="J2937" s="894" t="s">
        <v>839</v>
      </c>
      <c r="K2937" s="894" t="s">
        <v>1008</v>
      </c>
      <c r="L2937" s="894" t="s">
        <v>874</v>
      </c>
      <c r="M2937" s="894" t="s">
        <v>8764</v>
      </c>
      <c r="N2937" s="894" t="s">
        <v>13775</v>
      </c>
      <c r="O2937" s="894" t="s">
        <v>13782</v>
      </c>
      <c r="P2937" s="894" t="s">
        <v>13783</v>
      </c>
      <c r="Q2937" s="894" t="s">
        <v>9006</v>
      </c>
      <c r="R2937" s="894" t="s">
        <v>2372</v>
      </c>
      <c r="S2937" s="894" t="s">
        <v>779</v>
      </c>
      <c r="T2937" s="894" t="s">
        <v>780</v>
      </c>
      <c r="U2937" s="894" t="s">
        <v>877</v>
      </c>
      <c r="V2937" s="894" t="s">
        <v>3306</v>
      </c>
      <c r="W2937" s="894" t="s">
        <v>13711</v>
      </c>
      <c r="X2937" s="894" t="s">
        <v>7288</v>
      </c>
      <c r="Y2937" s="894" t="s">
        <v>13712</v>
      </c>
      <c r="AA2937" s="894" t="s">
        <v>1012</v>
      </c>
    </row>
    <row r="2938" spans="1:27">
      <c r="A2938" s="894" t="s">
        <v>13790</v>
      </c>
      <c r="B2938" s="894" t="s">
        <v>13791</v>
      </c>
      <c r="C2938" s="894" t="s">
        <v>13792</v>
      </c>
      <c r="D2938" s="894" t="s">
        <v>13793</v>
      </c>
      <c r="E2938" s="351">
        <v>8663.79</v>
      </c>
      <c r="F2938" s="351">
        <v>4332</v>
      </c>
      <c r="G2938" s="351">
        <v>4331.79</v>
      </c>
      <c r="H2938" s="351">
        <v>0</v>
      </c>
      <c r="I2938" s="894" t="s">
        <v>13707</v>
      </c>
      <c r="J2938" s="894" t="s">
        <v>839</v>
      </c>
      <c r="K2938" s="894" t="s">
        <v>1008</v>
      </c>
      <c r="L2938" s="894" t="s">
        <v>874</v>
      </c>
      <c r="M2938" s="894" t="s">
        <v>8764</v>
      </c>
      <c r="N2938" s="894" t="s">
        <v>13794</v>
      </c>
      <c r="O2938" s="894" t="s">
        <v>13795</v>
      </c>
      <c r="P2938" s="894" t="s">
        <v>13796</v>
      </c>
      <c r="Q2938" s="894" t="s">
        <v>13797</v>
      </c>
      <c r="R2938" s="894" t="s">
        <v>2372</v>
      </c>
      <c r="S2938" s="894" t="s">
        <v>779</v>
      </c>
      <c r="T2938" s="894" t="s">
        <v>780</v>
      </c>
      <c r="U2938" s="894" t="s">
        <v>877</v>
      </c>
      <c r="V2938" s="894" t="s">
        <v>3306</v>
      </c>
      <c r="W2938" s="894" t="s">
        <v>13711</v>
      </c>
      <c r="X2938" s="894" t="s">
        <v>7288</v>
      </c>
      <c r="Y2938" s="894" t="s">
        <v>13712</v>
      </c>
      <c r="AA2938" s="894" t="s">
        <v>1012</v>
      </c>
    </row>
    <row r="2939" spans="1:27">
      <c r="A2939" s="894" t="s">
        <v>13798</v>
      </c>
      <c r="B2939" s="894" t="s">
        <v>13799</v>
      </c>
      <c r="C2939" s="894" t="s">
        <v>13792</v>
      </c>
      <c r="D2939" s="894" t="s">
        <v>13793</v>
      </c>
      <c r="E2939" s="351">
        <v>8663.79</v>
      </c>
      <c r="F2939" s="351">
        <v>4332</v>
      </c>
      <c r="G2939" s="351">
        <v>4331.79</v>
      </c>
      <c r="H2939" s="351">
        <v>0</v>
      </c>
      <c r="I2939" s="894" t="s">
        <v>13707</v>
      </c>
      <c r="J2939" s="894" t="s">
        <v>839</v>
      </c>
      <c r="K2939" s="894" t="s">
        <v>1008</v>
      </c>
      <c r="L2939" s="894" t="s">
        <v>874</v>
      </c>
      <c r="M2939" s="894" t="s">
        <v>8764</v>
      </c>
      <c r="N2939" s="894" t="s">
        <v>13794</v>
      </c>
      <c r="O2939" s="894" t="s">
        <v>13795</v>
      </c>
      <c r="P2939" s="894" t="s">
        <v>13796</v>
      </c>
      <c r="Q2939" s="894" t="s">
        <v>13797</v>
      </c>
      <c r="R2939" s="894" t="s">
        <v>2372</v>
      </c>
      <c r="S2939" s="894" t="s">
        <v>779</v>
      </c>
      <c r="T2939" s="894" t="s">
        <v>780</v>
      </c>
      <c r="U2939" s="894" t="s">
        <v>877</v>
      </c>
      <c r="V2939" s="894" t="s">
        <v>3306</v>
      </c>
      <c r="W2939" s="894" t="s">
        <v>13711</v>
      </c>
      <c r="X2939" s="894" t="s">
        <v>7288</v>
      </c>
      <c r="Y2939" s="894" t="s">
        <v>13712</v>
      </c>
      <c r="AA2939" s="894" t="s">
        <v>1012</v>
      </c>
    </row>
    <row r="2940" spans="1:27">
      <c r="A2940" s="894" t="s">
        <v>13800</v>
      </c>
      <c r="B2940" s="894" t="s">
        <v>13801</v>
      </c>
      <c r="C2940" s="894" t="s">
        <v>13792</v>
      </c>
      <c r="D2940" s="894" t="s">
        <v>13793</v>
      </c>
      <c r="E2940" s="351">
        <v>8663.79</v>
      </c>
      <c r="F2940" s="351">
        <v>4332</v>
      </c>
      <c r="G2940" s="351">
        <v>4331.79</v>
      </c>
      <c r="H2940" s="351">
        <v>0</v>
      </c>
      <c r="I2940" s="894" t="s">
        <v>13707</v>
      </c>
      <c r="J2940" s="894" t="s">
        <v>839</v>
      </c>
      <c r="K2940" s="894" t="s">
        <v>1008</v>
      </c>
      <c r="L2940" s="894" t="s">
        <v>874</v>
      </c>
      <c r="M2940" s="894" t="s">
        <v>8764</v>
      </c>
      <c r="N2940" s="894" t="s">
        <v>13794</v>
      </c>
      <c r="O2940" s="894" t="s">
        <v>13795</v>
      </c>
      <c r="P2940" s="894" t="s">
        <v>13796</v>
      </c>
      <c r="Q2940" s="894" t="s">
        <v>13797</v>
      </c>
      <c r="R2940" s="894" t="s">
        <v>2372</v>
      </c>
      <c r="S2940" s="894" t="s">
        <v>779</v>
      </c>
      <c r="T2940" s="894" t="s">
        <v>780</v>
      </c>
      <c r="U2940" s="894" t="s">
        <v>877</v>
      </c>
      <c r="V2940" s="894" t="s">
        <v>3306</v>
      </c>
      <c r="W2940" s="894" t="s">
        <v>13711</v>
      </c>
      <c r="X2940" s="894" t="s">
        <v>7288</v>
      </c>
      <c r="Y2940" s="894" t="s">
        <v>13712</v>
      </c>
      <c r="AA2940" s="894" t="s">
        <v>1012</v>
      </c>
    </row>
    <row r="2941" spans="1:27">
      <c r="A2941" s="894" t="s">
        <v>13802</v>
      </c>
      <c r="B2941" s="894" t="s">
        <v>13803</v>
      </c>
      <c r="C2941" s="894" t="s">
        <v>13792</v>
      </c>
      <c r="D2941" s="894" t="s">
        <v>13793</v>
      </c>
      <c r="E2941" s="351">
        <v>8663.8</v>
      </c>
      <c r="F2941" s="351">
        <v>4332</v>
      </c>
      <c r="G2941" s="351">
        <v>4331.8</v>
      </c>
      <c r="H2941" s="351">
        <v>0</v>
      </c>
      <c r="I2941" s="894" t="s">
        <v>13707</v>
      </c>
      <c r="J2941" s="894" t="s">
        <v>839</v>
      </c>
      <c r="K2941" s="894" t="s">
        <v>1008</v>
      </c>
      <c r="L2941" s="894" t="s">
        <v>874</v>
      </c>
      <c r="M2941" s="894" t="s">
        <v>8764</v>
      </c>
      <c r="N2941" s="894" t="s">
        <v>13794</v>
      </c>
      <c r="O2941" s="894" t="s">
        <v>13795</v>
      </c>
      <c r="P2941" s="894" t="s">
        <v>13796</v>
      </c>
      <c r="Q2941" s="894" t="s">
        <v>13797</v>
      </c>
      <c r="R2941" s="894" t="s">
        <v>2372</v>
      </c>
      <c r="S2941" s="894" t="s">
        <v>779</v>
      </c>
      <c r="T2941" s="894" t="s">
        <v>780</v>
      </c>
      <c r="U2941" s="894" t="s">
        <v>877</v>
      </c>
      <c r="V2941" s="894" t="s">
        <v>3306</v>
      </c>
      <c r="W2941" s="894" t="s">
        <v>13711</v>
      </c>
      <c r="X2941" s="894" t="s">
        <v>7288</v>
      </c>
      <c r="Y2941" s="894" t="s">
        <v>13712</v>
      </c>
      <c r="AA2941" s="894" t="s">
        <v>1012</v>
      </c>
    </row>
    <row r="2942" spans="1:27">
      <c r="A2942" s="894" t="s">
        <v>13804</v>
      </c>
      <c r="B2942" s="894" t="s">
        <v>13805</v>
      </c>
      <c r="C2942" s="894" t="s">
        <v>10870</v>
      </c>
      <c r="D2942" s="894" t="s">
        <v>13806</v>
      </c>
      <c r="E2942" s="351">
        <v>10344.83</v>
      </c>
      <c r="F2942" s="351">
        <v>4344.9</v>
      </c>
      <c r="G2942" s="351">
        <v>203</v>
      </c>
      <c r="H2942" s="351">
        <v>5796.93</v>
      </c>
      <c r="I2942" s="894" t="s">
        <v>13707</v>
      </c>
      <c r="J2942" s="894" t="s">
        <v>839</v>
      </c>
      <c r="K2942" s="894" t="s">
        <v>1008</v>
      </c>
      <c r="L2942" s="894" t="s">
        <v>874</v>
      </c>
      <c r="M2942" s="894" t="s">
        <v>8764</v>
      </c>
      <c r="N2942" s="894" t="s">
        <v>13807</v>
      </c>
      <c r="O2942" s="894" t="s">
        <v>777</v>
      </c>
      <c r="P2942" s="894" t="s">
        <v>13808</v>
      </c>
      <c r="Q2942" s="894" t="s">
        <v>9306</v>
      </c>
      <c r="R2942" s="894" t="s">
        <v>2372</v>
      </c>
      <c r="S2942" s="894" t="s">
        <v>779</v>
      </c>
      <c r="T2942" s="894" t="s">
        <v>780</v>
      </c>
      <c r="U2942" s="894" t="s">
        <v>877</v>
      </c>
      <c r="V2942" s="894" t="s">
        <v>3306</v>
      </c>
      <c r="W2942" s="894" t="s">
        <v>13711</v>
      </c>
      <c r="X2942" s="894" t="s">
        <v>7288</v>
      </c>
      <c r="Y2942" s="894" t="s">
        <v>13712</v>
      </c>
      <c r="AA2942" s="894" t="s">
        <v>1012</v>
      </c>
    </row>
    <row r="2943" spans="1:27">
      <c r="A2943" s="894" t="s">
        <v>13809</v>
      </c>
      <c r="B2943" s="894" t="s">
        <v>13810</v>
      </c>
      <c r="C2943" s="894" t="s">
        <v>10870</v>
      </c>
      <c r="D2943" s="894" t="s">
        <v>13806</v>
      </c>
      <c r="E2943" s="351">
        <v>10344.83</v>
      </c>
      <c r="F2943" s="351">
        <v>4344.9</v>
      </c>
      <c r="G2943" s="351">
        <v>203</v>
      </c>
      <c r="H2943" s="351">
        <v>5796.93</v>
      </c>
      <c r="I2943" s="894" t="s">
        <v>13707</v>
      </c>
      <c r="J2943" s="894" t="s">
        <v>839</v>
      </c>
      <c r="K2943" s="894" t="s">
        <v>1008</v>
      </c>
      <c r="L2943" s="894" t="s">
        <v>874</v>
      </c>
      <c r="M2943" s="894" t="s">
        <v>8764</v>
      </c>
      <c r="N2943" s="894" t="s">
        <v>13807</v>
      </c>
      <c r="O2943" s="894" t="s">
        <v>777</v>
      </c>
      <c r="P2943" s="894" t="s">
        <v>13808</v>
      </c>
      <c r="Q2943" s="894" t="s">
        <v>9306</v>
      </c>
      <c r="R2943" s="894" t="s">
        <v>2372</v>
      </c>
      <c r="S2943" s="894" t="s">
        <v>779</v>
      </c>
      <c r="T2943" s="894" t="s">
        <v>780</v>
      </c>
      <c r="U2943" s="894" t="s">
        <v>877</v>
      </c>
      <c r="V2943" s="894" t="s">
        <v>3306</v>
      </c>
      <c r="W2943" s="894" t="s">
        <v>13711</v>
      </c>
      <c r="X2943" s="894" t="s">
        <v>7288</v>
      </c>
      <c r="Y2943" s="894" t="s">
        <v>13712</v>
      </c>
      <c r="AA2943" s="894" t="s">
        <v>1012</v>
      </c>
    </row>
    <row r="2944" spans="1:27">
      <c r="A2944" s="894" t="s">
        <v>13811</v>
      </c>
      <c r="B2944" s="894" t="s">
        <v>13812</v>
      </c>
      <c r="C2944" s="894" t="s">
        <v>10870</v>
      </c>
      <c r="D2944" s="894" t="s">
        <v>13806</v>
      </c>
      <c r="E2944" s="351">
        <v>10344.83</v>
      </c>
      <c r="F2944" s="351">
        <v>5172.5</v>
      </c>
      <c r="G2944" s="351">
        <v>5172.33</v>
      </c>
      <c r="H2944" s="351">
        <v>0</v>
      </c>
      <c r="I2944" s="894" t="s">
        <v>13707</v>
      </c>
      <c r="J2944" s="894" t="s">
        <v>839</v>
      </c>
      <c r="K2944" s="894" t="s">
        <v>1008</v>
      </c>
      <c r="L2944" s="894" t="s">
        <v>874</v>
      </c>
      <c r="M2944" s="894" t="s">
        <v>8764</v>
      </c>
      <c r="N2944" s="894" t="s">
        <v>13807</v>
      </c>
      <c r="O2944" s="894" t="s">
        <v>8980</v>
      </c>
      <c r="P2944" s="894" t="s">
        <v>9305</v>
      </c>
      <c r="Q2944" s="894" t="s">
        <v>9306</v>
      </c>
      <c r="R2944" s="894" t="s">
        <v>2372</v>
      </c>
      <c r="S2944" s="894" t="s">
        <v>779</v>
      </c>
      <c r="T2944" s="894" t="s">
        <v>780</v>
      </c>
      <c r="U2944" s="894" t="s">
        <v>877</v>
      </c>
      <c r="V2944" s="894" t="s">
        <v>3306</v>
      </c>
      <c r="W2944" s="894" t="s">
        <v>13711</v>
      </c>
      <c r="X2944" s="894" t="s">
        <v>7288</v>
      </c>
      <c r="Y2944" s="894" t="s">
        <v>13712</v>
      </c>
      <c r="AA2944" s="894" t="s">
        <v>1012</v>
      </c>
    </row>
    <row r="2945" spans="1:27">
      <c r="A2945" s="894" t="s">
        <v>13813</v>
      </c>
      <c r="B2945" s="894" t="s">
        <v>13814</v>
      </c>
      <c r="C2945" s="894" t="s">
        <v>13815</v>
      </c>
      <c r="D2945" s="894" t="s">
        <v>13806</v>
      </c>
      <c r="E2945" s="351">
        <v>10344.82</v>
      </c>
      <c r="F2945" s="351">
        <v>5172.5</v>
      </c>
      <c r="G2945" s="351">
        <v>5172.32</v>
      </c>
      <c r="H2945" s="351">
        <v>0</v>
      </c>
      <c r="I2945" s="894" t="s">
        <v>13707</v>
      </c>
      <c r="J2945" s="894" t="s">
        <v>839</v>
      </c>
      <c r="K2945" s="894" t="s">
        <v>1008</v>
      </c>
      <c r="L2945" s="894" t="s">
        <v>874</v>
      </c>
      <c r="M2945" s="894" t="s">
        <v>8764</v>
      </c>
      <c r="N2945" s="894" t="s">
        <v>13807</v>
      </c>
      <c r="O2945" s="894" t="s">
        <v>8980</v>
      </c>
      <c r="P2945" s="894" t="s">
        <v>9305</v>
      </c>
      <c r="Q2945" s="894" t="s">
        <v>9306</v>
      </c>
      <c r="R2945" s="894" t="s">
        <v>2372</v>
      </c>
      <c r="S2945" s="894" t="s">
        <v>779</v>
      </c>
      <c r="T2945" s="894" t="s">
        <v>780</v>
      </c>
      <c r="U2945" s="894" t="s">
        <v>877</v>
      </c>
      <c r="V2945" s="894" t="s">
        <v>3306</v>
      </c>
      <c r="W2945" s="894" t="s">
        <v>13711</v>
      </c>
      <c r="X2945" s="894" t="s">
        <v>7288</v>
      </c>
      <c r="Y2945" s="894" t="s">
        <v>13712</v>
      </c>
      <c r="AA2945" s="894" t="s">
        <v>1012</v>
      </c>
    </row>
    <row r="2946" spans="1:27">
      <c r="A2946" s="894" t="s">
        <v>13816</v>
      </c>
      <c r="B2946" s="894" t="s">
        <v>13817</v>
      </c>
      <c r="C2946" s="894" t="s">
        <v>13352</v>
      </c>
      <c r="D2946" s="894" t="s">
        <v>13818</v>
      </c>
      <c r="E2946" s="351">
        <v>7155.17</v>
      </c>
      <c r="F2946" s="351">
        <v>3577.5</v>
      </c>
      <c r="G2946" s="351">
        <v>3287.6</v>
      </c>
      <c r="H2946" s="351">
        <v>290.07</v>
      </c>
      <c r="I2946" s="894" t="s">
        <v>13707</v>
      </c>
      <c r="J2946" s="894" t="s">
        <v>839</v>
      </c>
      <c r="K2946" s="894" t="s">
        <v>1008</v>
      </c>
      <c r="L2946" s="894" t="s">
        <v>874</v>
      </c>
      <c r="M2946" s="894" t="s">
        <v>8764</v>
      </c>
      <c r="N2946" s="894" t="s">
        <v>13819</v>
      </c>
      <c r="O2946" s="894" t="s">
        <v>9495</v>
      </c>
      <c r="P2946" s="894" t="s">
        <v>9496</v>
      </c>
      <c r="Q2946" s="894" t="s">
        <v>9497</v>
      </c>
      <c r="R2946" s="894" t="s">
        <v>2372</v>
      </c>
      <c r="S2946" s="894" t="s">
        <v>779</v>
      </c>
      <c r="T2946" s="894" t="s">
        <v>780</v>
      </c>
      <c r="U2946" s="894" t="s">
        <v>877</v>
      </c>
      <c r="V2946" s="894" t="s">
        <v>3306</v>
      </c>
      <c r="W2946" s="894" t="s">
        <v>13711</v>
      </c>
      <c r="X2946" s="894" t="s">
        <v>7288</v>
      </c>
      <c r="Y2946" s="894" t="s">
        <v>13712</v>
      </c>
      <c r="AA2946" s="894" t="s">
        <v>1012</v>
      </c>
    </row>
    <row r="2947" spans="1:27">
      <c r="A2947" s="894" t="s">
        <v>13820</v>
      </c>
      <c r="B2947" s="894" t="s">
        <v>13821</v>
      </c>
      <c r="C2947" s="894" t="s">
        <v>13352</v>
      </c>
      <c r="D2947" s="894" t="s">
        <v>13818</v>
      </c>
      <c r="E2947" s="351">
        <v>7155.17</v>
      </c>
      <c r="F2947" s="351">
        <v>3577.5</v>
      </c>
      <c r="G2947" s="351">
        <v>3287.6</v>
      </c>
      <c r="H2947" s="351">
        <v>290.07</v>
      </c>
      <c r="I2947" s="894" t="s">
        <v>13707</v>
      </c>
      <c r="J2947" s="894" t="s">
        <v>839</v>
      </c>
      <c r="K2947" s="894" t="s">
        <v>1008</v>
      </c>
      <c r="L2947" s="894" t="s">
        <v>874</v>
      </c>
      <c r="M2947" s="894" t="s">
        <v>8764</v>
      </c>
      <c r="N2947" s="894" t="s">
        <v>13819</v>
      </c>
      <c r="O2947" s="894" t="s">
        <v>9495</v>
      </c>
      <c r="P2947" s="894" t="s">
        <v>9496</v>
      </c>
      <c r="Q2947" s="894" t="s">
        <v>9497</v>
      </c>
      <c r="R2947" s="894" t="s">
        <v>2372</v>
      </c>
      <c r="S2947" s="894" t="s">
        <v>779</v>
      </c>
      <c r="T2947" s="894" t="s">
        <v>780</v>
      </c>
      <c r="U2947" s="894" t="s">
        <v>877</v>
      </c>
      <c r="V2947" s="894" t="s">
        <v>3306</v>
      </c>
      <c r="W2947" s="894" t="s">
        <v>13711</v>
      </c>
      <c r="X2947" s="894" t="s">
        <v>7288</v>
      </c>
      <c r="Y2947" s="894" t="s">
        <v>13712</v>
      </c>
      <c r="AA2947" s="894" t="s">
        <v>1012</v>
      </c>
    </row>
    <row r="2948" spans="1:27">
      <c r="A2948" s="894" t="s">
        <v>13822</v>
      </c>
      <c r="B2948" s="894" t="s">
        <v>13823</v>
      </c>
      <c r="C2948" s="894" t="s">
        <v>11511</v>
      </c>
      <c r="D2948" s="894" t="s">
        <v>4205</v>
      </c>
      <c r="E2948" s="351">
        <v>17256.64</v>
      </c>
      <c r="F2948" s="351">
        <v>8628.5</v>
      </c>
      <c r="G2948" s="351">
        <v>8628.14</v>
      </c>
      <c r="H2948" s="351">
        <v>0</v>
      </c>
      <c r="I2948" s="894" t="s">
        <v>13707</v>
      </c>
      <c r="J2948" s="894" t="s">
        <v>839</v>
      </c>
      <c r="K2948" s="894" t="s">
        <v>1008</v>
      </c>
      <c r="L2948" s="894" t="s">
        <v>874</v>
      </c>
      <c r="M2948" s="894" t="s">
        <v>8764</v>
      </c>
      <c r="N2948" s="894" t="s">
        <v>13824</v>
      </c>
      <c r="O2948" s="894" t="s">
        <v>13825</v>
      </c>
      <c r="P2948" s="894" t="s">
        <v>13826</v>
      </c>
      <c r="Q2948" s="894" t="s">
        <v>13827</v>
      </c>
      <c r="R2948" s="894" t="s">
        <v>2372</v>
      </c>
      <c r="S2948" s="894" t="s">
        <v>779</v>
      </c>
      <c r="T2948" s="894" t="s">
        <v>780</v>
      </c>
      <c r="U2948" s="894" t="s">
        <v>877</v>
      </c>
      <c r="V2948" s="894" t="s">
        <v>3306</v>
      </c>
      <c r="W2948" s="894" t="s">
        <v>13711</v>
      </c>
      <c r="X2948" s="894" t="s">
        <v>7288</v>
      </c>
      <c r="Y2948" s="894" t="s">
        <v>13712</v>
      </c>
      <c r="AA2948" s="894" t="s">
        <v>1012</v>
      </c>
    </row>
    <row r="2949" spans="1:27">
      <c r="A2949" s="894" t="s">
        <v>13828</v>
      </c>
      <c r="B2949" s="894" t="s">
        <v>13829</v>
      </c>
      <c r="C2949" s="894" t="s">
        <v>13830</v>
      </c>
      <c r="D2949" s="894" t="s">
        <v>13831</v>
      </c>
      <c r="E2949" s="351">
        <v>4655.17</v>
      </c>
      <c r="F2949" s="351">
        <v>2327.5</v>
      </c>
      <c r="G2949" s="351">
        <v>2327.67</v>
      </c>
      <c r="H2949" s="351">
        <v>0</v>
      </c>
      <c r="I2949" s="894" t="s">
        <v>13707</v>
      </c>
      <c r="J2949" s="894" t="s">
        <v>839</v>
      </c>
      <c r="K2949" s="894" t="s">
        <v>1008</v>
      </c>
      <c r="L2949" s="894" t="s">
        <v>874</v>
      </c>
      <c r="M2949" s="894" t="s">
        <v>8764</v>
      </c>
      <c r="N2949" s="894" t="s">
        <v>13832</v>
      </c>
      <c r="O2949" s="894" t="s">
        <v>8935</v>
      </c>
      <c r="P2949" s="894" t="s">
        <v>8936</v>
      </c>
      <c r="Q2949" s="894" t="s">
        <v>8937</v>
      </c>
      <c r="R2949" s="894" t="s">
        <v>2372</v>
      </c>
      <c r="S2949" s="894" t="s">
        <v>779</v>
      </c>
      <c r="T2949" s="894" t="s">
        <v>780</v>
      </c>
      <c r="U2949" s="894" t="s">
        <v>877</v>
      </c>
      <c r="V2949" s="894" t="s">
        <v>3306</v>
      </c>
      <c r="W2949" s="894" t="s">
        <v>13711</v>
      </c>
      <c r="X2949" s="894" t="s">
        <v>7288</v>
      </c>
      <c r="Y2949" s="894" t="s">
        <v>13712</v>
      </c>
      <c r="AA2949" s="894" t="s">
        <v>1012</v>
      </c>
    </row>
    <row r="2950" spans="1:27">
      <c r="A2950" s="894" t="s">
        <v>13833</v>
      </c>
      <c r="B2950" s="894" t="s">
        <v>13834</v>
      </c>
      <c r="C2950" s="894" t="s">
        <v>13830</v>
      </c>
      <c r="D2950" s="894" t="s">
        <v>13831</v>
      </c>
      <c r="E2950" s="351">
        <v>4655.17</v>
      </c>
      <c r="F2950" s="351">
        <v>2327.5</v>
      </c>
      <c r="G2950" s="351">
        <v>2327.67</v>
      </c>
      <c r="H2950" s="351">
        <v>0</v>
      </c>
      <c r="I2950" s="894" t="s">
        <v>13707</v>
      </c>
      <c r="J2950" s="894" t="s">
        <v>839</v>
      </c>
      <c r="K2950" s="894" t="s">
        <v>1008</v>
      </c>
      <c r="L2950" s="894" t="s">
        <v>874</v>
      </c>
      <c r="M2950" s="894" t="s">
        <v>8764</v>
      </c>
      <c r="N2950" s="894" t="s">
        <v>13832</v>
      </c>
      <c r="O2950" s="894" t="s">
        <v>8935</v>
      </c>
      <c r="P2950" s="894" t="s">
        <v>8936</v>
      </c>
      <c r="Q2950" s="894" t="s">
        <v>8937</v>
      </c>
      <c r="R2950" s="894" t="s">
        <v>2372</v>
      </c>
      <c r="S2950" s="894" t="s">
        <v>779</v>
      </c>
      <c r="T2950" s="894" t="s">
        <v>780</v>
      </c>
      <c r="U2950" s="894" t="s">
        <v>877</v>
      </c>
      <c r="V2950" s="894" t="s">
        <v>3306</v>
      </c>
      <c r="W2950" s="894" t="s">
        <v>13711</v>
      </c>
      <c r="X2950" s="894" t="s">
        <v>7288</v>
      </c>
      <c r="Y2950" s="894" t="s">
        <v>13712</v>
      </c>
      <c r="AA2950" s="894" t="s">
        <v>1012</v>
      </c>
    </row>
    <row r="2951" spans="1:27">
      <c r="A2951" s="894" t="s">
        <v>13835</v>
      </c>
      <c r="B2951" s="894" t="s">
        <v>13836</v>
      </c>
      <c r="C2951" s="894" t="s">
        <v>5941</v>
      </c>
      <c r="D2951" s="894" t="s">
        <v>13837</v>
      </c>
      <c r="E2951" s="351">
        <v>4655.17</v>
      </c>
      <c r="F2951" s="351">
        <v>2327.5</v>
      </c>
      <c r="G2951" s="351">
        <v>2327.67</v>
      </c>
      <c r="H2951" s="351">
        <v>0</v>
      </c>
      <c r="I2951" s="894" t="s">
        <v>13707</v>
      </c>
      <c r="J2951" s="894" t="s">
        <v>839</v>
      </c>
      <c r="K2951" s="894" t="s">
        <v>1008</v>
      </c>
      <c r="L2951" s="894" t="s">
        <v>874</v>
      </c>
      <c r="M2951" s="894" t="s">
        <v>8764</v>
      </c>
      <c r="N2951" s="894" t="s">
        <v>13832</v>
      </c>
      <c r="O2951" s="894" t="s">
        <v>8935</v>
      </c>
      <c r="P2951" s="894" t="s">
        <v>8936</v>
      </c>
      <c r="Q2951" s="894" t="s">
        <v>8937</v>
      </c>
      <c r="R2951" s="894" t="s">
        <v>2372</v>
      </c>
      <c r="S2951" s="894" t="s">
        <v>779</v>
      </c>
      <c r="T2951" s="894" t="s">
        <v>780</v>
      </c>
      <c r="U2951" s="894" t="s">
        <v>877</v>
      </c>
      <c r="V2951" s="894" t="s">
        <v>3306</v>
      </c>
      <c r="W2951" s="894" t="s">
        <v>13711</v>
      </c>
      <c r="X2951" s="894" t="s">
        <v>7288</v>
      </c>
      <c r="Y2951" s="894" t="s">
        <v>13712</v>
      </c>
      <c r="AA2951" s="894" t="s">
        <v>1012</v>
      </c>
    </row>
    <row r="2952" spans="1:27">
      <c r="A2952" s="894" t="s">
        <v>13838</v>
      </c>
      <c r="B2952" s="894" t="s">
        <v>13839</v>
      </c>
      <c r="C2952" s="894" t="s">
        <v>5941</v>
      </c>
      <c r="D2952" s="894" t="s">
        <v>13837</v>
      </c>
      <c r="E2952" s="351">
        <v>4655.17</v>
      </c>
      <c r="F2952" s="351">
        <v>2327.5</v>
      </c>
      <c r="G2952" s="351">
        <v>2327.67</v>
      </c>
      <c r="H2952" s="351">
        <v>0</v>
      </c>
      <c r="I2952" s="894" t="s">
        <v>13707</v>
      </c>
      <c r="J2952" s="894" t="s">
        <v>839</v>
      </c>
      <c r="K2952" s="894" t="s">
        <v>1008</v>
      </c>
      <c r="L2952" s="894" t="s">
        <v>874</v>
      </c>
      <c r="M2952" s="894" t="s">
        <v>8764</v>
      </c>
      <c r="N2952" s="894" t="s">
        <v>13832</v>
      </c>
      <c r="O2952" s="894" t="s">
        <v>8935</v>
      </c>
      <c r="P2952" s="894" t="s">
        <v>8936</v>
      </c>
      <c r="Q2952" s="894" t="s">
        <v>8937</v>
      </c>
      <c r="R2952" s="894" t="s">
        <v>2372</v>
      </c>
      <c r="S2952" s="894" t="s">
        <v>779</v>
      </c>
      <c r="T2952" s="894" t="s">
        <v>780</v>
      </c>
      <c r="U2952" s="894" t="s">
        <v>877</v>
      </c>
      <c r="V2952" s="894" t="s">
        <v>3306</v>
      </c>
      <c r="W2952" s="894" t="s">
        <v>13711</v>
      </c>
      <c r="X2952" s="894" t="s">
        <v>7288</v>
      </c>
      <c r="Y2952" s="894" t="s">
        <v>13712</v>
      </c>
      <c r="AA2952" s="894" t="s">
        <v>1012</v>
      </c>
    </row>
    <row r="2953" spans="1:27">
      <c r="A2953" s="894" t="s">
        <v>13840</v>
      </c>
      <c r="B2953" s="894" t="s">
        <v>13841</v>
      </c>
      <c r="C2953" s="894" t="s">
        <v>13842</v>
      </c>
      <c r="D2953" s="894" t="s">
        <v>13843</v>
      </c>
      <c r="E2953" s="351">
        <v>45689.66</v>
      </c>
      <c r="F2953" s="351">
        <v>22845</v>
      </c>
      <c r="G2953" s="351">
        <v>22844.66</v>
      </c>
      <c r="H2953" s="351">
        <v>0</v>
      </c>
      <c r="I2953" s="894" t="s">
        <v>13707</v>
      </c>
      <c r="J2953" s="894" t="s">
        <v>839</v>
      </c>
      <c r="K2953" s="894" t="s">
        <v>1008</v>
      </c>
      <c r="L2953" s="894" t="s">
        <v>874</v>
      </c>
      <c r="M2953" s="894" t="s">
        <v>8764</v>
      </c>
      <c r="N2953" s="894" t="s">
        <v>13844</v>
      </c>
      <c r="O2953" s="894" t="s">
        <v>13845</v>
      </c>
      <c r="P2953" s="894" t="s">
        <v>13846</v>
      </c>
      <c r="Q2953" s="894" t="s">
        <v>13847</v>
      </c>
      <c r="R2953" s="894" t="s">
        <v>2372</v>
      </c>
      <c r="S2953" s="894" t="s">
        <v>779</v>
      </c>
      <c r="T2953" s="894" t="s">
        <v>780</v>
      </c>
      <c r="U2953" s="894" t="s">
        <v>877</v>
      </c>
      <c r="V2953" s="894" t="s">
        <v>3306</v>
      </c>
      <c r="W2953" s="894" t="s">
        <v>13711</v>
      </c>
      <c r="X2953" s="894" t="s">
        <v>7288</v>
      </c>
      <c r="Y2953" s="894" t="s">
        <v>13712</v>
      </c>
      <c r="AA2953" s="894" t="s">
        <v>1012</v>
      </c>
    </row>
    <row r="2954" spans="1:27">
      <c r="A2954" s="894" t="s">
        <v>13848</v>
      </c>
      <c r="B2954" s="894" t="s">
        <v>13849</v>
      </c>
      <c r="C2954" s="894" t="s">
        <v>11478</v>
      </c>
      <c r="D2954" s="894" t="s">
        <v>13850</v>
      </c>
      <c r="E2954" s="351">
        <v>10353.98</v>
      </c>
      <c r="F2954" s="351">
        <v>4348.68</v>
      </c>
      <c r="G2954" s="351">
        <v>225</v>
      </c>
      <c r="H2954" s="351">
        <v>5780.3</v>
      </c>
      <c r="I2954" s="894" t="s">
        <v>13707</v>
      </c>
      <c r="J2954" s="894" t="s">
        <v>839</v>
      </c>
      <c r="K2954" s="894" t="s">
        <v>1008</v>
      </c>
      <c r="L2954" s="894" t="s">
        <v>874</v>
      </c>
      <c r="M2954" s="894" t="s">
        <v>8764</v>
      </c>
      <c r="N2954" s="894" t="s">
        <v>13851</v>
      </c>
      <c r="O2954" s="894" t="s">
        <v>777</v>
      </c>
      <c r="P2954" s="894" t="s">
        <v>13852</v>
      </c>
      <c r="Q2954" s="894" t="s">
        <v>13853</v>
      </c>
      <c r="R2954" s="894" t="s">
        <v>2372</v>
      </c>
      <c r="S2954" s="894" t="s">
        <v>779</v>
      </c>
      <c r="T2954" s="894" t="s">
        <v>780</v>
      </c>
      <c r="U2954" s="894" t="s">
        <v>877</v>
      </c>
      <c r="V2954" s="894" t="s">
        <v>3306</v>
      </c>
      <c r="W2954" s="894" t="s">
        <v>13711</v>
      </c>
      <c r="X2954" s="894" t="s">
        <v>7288</v>
      </c>
      <c r="Y2954" s="894" t="s">
        <v>13712</v>
      </c>
      <c r="AA2954" s="894" t="s">
        <v>1012</v>
      </c>
    </row>
    <row r="2955" spans="1:27">
      <c r="A2955" s="894" t="s">
        <v>13854</v>
      </c>
      <c r="B2955" s="894" t="s">
        <v>13855</v>
      </c>
      <c r="C2955" s="894" t="s">
        <v>13856</v>
      </c>
      <c r="D2955" s="894" t="s">
        <v>13857</v>
      </c>
      <c r="E2955" s="351">
        <v>13539.82</v>
      </c>
      <c r="F2955" s="351">
        <v>6770</v>
      </c>
      <c r="G2955" s="351">
        <v>6769.82</v>
      </c>
      <c r="H2955" s="351">
        <v>0</v>
      </c>
      <c r="I2955" s="894" t="s">
        <v>13707</v>
      </c>
      <c r="J2955" s="894" t="s">
        <v>839</v>
      </c>
      <c r="K2955" s="894" t="s">
        <v>1008</v>
      </c>
      <c r="L2955" s="894" t="s">
        <v>874</v>
      </c>
      <c r="M2955" s="894" t="s">
        <v>8764</v>
      </c>
      <c r="N2955" s="894" t="s">
        <v>13851</v>
      </c>
      <c r="O2955" s="894" t="s">
        <v>13858</v>
      </c>
      <c r="P2955" s="894" t="s">
        <v>13859</v>
      </c>
      <c r="Q2955" s="894" t="s">
        <v>13860</v>
      </c>
      <c r="R2955" s="894" t="s">
        <v>2372</v>
      </c>
      <c r="S2955" s="894" t="s">
        <v>779</v>
      </c>
      <c r="T2955" s="894" t="s">
        <v>780</v>
      </c>
      <c r="U2955" s="894" t="s">
        <v>877</v>
      </c>
      <c r="V2955" s="894" t="s">
        <v>3306</v>
      </c>
      <c r="W2955" s="894" t="s">
        <v>13711</v>
      </c>
      <c r="X2955" s="894" t="s">
        <v>7288</v>
      </c>
      <c r="Y2955" s="894" t="s">
        <v>13712</v>
      </c>
      <c r="AA2955" s="894" t="s">
        <v>1012</v>
      </c>
    </row>
    <row r="2956" spans="1:27">
      <c r="A2956" s="894" t="s">
        <v>13861</v>
      </c>
      <c r="B2956" s="894" t="s">
        <v>13862</v>
      </c>
      <c r="C2956" s="894" t="s">
        <v>13863</v>
      </c>
      <c r="D2956" s="894" t="s">
        <v>13864</v>
      </c>
      <c r="E2956" s="351">
        <v>15752.21</v>
      </c>
      <c r="F2956" s="351">
        <v>7876</v>
      </c>
      <c r="G2956" s="351">
        <v>7876.21</v>
      </c>
      <c r="H2956" s="351">
        <v>0</v>
      </c>
      <c r="I2956" s="894" t="s">
        <v>13707</v>
      </c>
      <c r="J2956" s="894" t="s">
        <v>839</v>
      </c>
      <c r="K2956" s="894" t="s">
        <v>1008</v>
      </c>
      <c r="L2956" s="894" t="s">
        <v>874</v>
      </c>
      <c r="M2956" s="894" t="s">
        <v>8764</v>
      </c>
      <c r="N2956" s="894" t="s">
        <v>13851</v>
      </c>
      <c r="O2956" s="894" t="s">
        <v>11251</v>
      </c>
      <c r="P2956" s="894" t="s">
        <v>13865</v>
      </c>
      <c r="Q2956" s="894" t="s">
        <v>13866</v>
      </c>
      <c r="R2956" s="894" t="s">
        <v>2372</v>
      </c>
      <c r="S2956" s="894" t="s">
        <v>779</v>
      </c>
      <c r="T2956" s="894" t="s">
        <v>780</v>
      </c>
      <c r="U2956" s="894" t="s">
        <v>877</v>
      </c>
      <c r="V2956" s="894" t="s">
        <v>3306</v>
      </c>
      <c r="W2956" s="894" t="s">
        <v>13711</v>
      </c>
      <c r="X2956" s="894" t="s">
        <v>7288</v>
      </c>
      <c r="Y2956" s="894" t="s">
        <v>13712</v>
      </c>
      <c r="AA2956" s="894" t="s">
        <v>1012</v>
      </c>
    </row>
    <row r="2957" spans="1:27">
      <c r="A2957" s="894" t="s">
        <v>13867</v>
      </c>
      <c r="B2957" s="894" t="s">
        <v>13868</v>
      </c>
      <c r="C2957" s="894" t="s">
        <v>13863</v>
      </c>
      <c r="D2957" s="894" t="s">
        <v>13864</v>
      </c>
      <c r="E2957" s="351">
        <v>15752.21</v>
      </c>
      <c r="F2957" s="351">
        <v>7876</v>
      </c>
      <c r="G2957" s="351">
        <v>7876.21</v>
      </c>
      <c r="H2957" s="351">
        <v>0</v>
      </c>
      <c r="I2957" s="894" t="s">
        <v>13707</v>
      </c>
      <c r="J2957" s="894" t="s">
        <v>839</v>
      </c>
      <c r="K2957" s="894" t="s">
        <v>1008</v>
      </c>
      <c r="L2957" s="894" t="s">
        <v>874</v>
      </c>
      <c r="M2957" s="894" t="s">
        <v>8764</v>
      </c>
      <c r="N2957" s="894" t="s">
        <v>13851</v>
      </c>
      <c r="O2957" s="894" t="s">
        <v>11251</v>
      </c>
      <c r="P2957" s="894" t="s">
        <v>13865</v>
      </c>
      <c r="Q2957" s="894" t="s">
        <v>13866</v>
      </c>
      <c r="R2957" s="894" t="s">
        <v>2372</v>
      </c>
      <c r="S2957" s="894" t="s">
        <v>779</v>
      </c>
      <c r="T2957" s="894" t="s">
        <v>780</v>
      </c>
      <c r="U2957" s="894" t="s">
        <v>877</v>
      </c>
      <c r="V2957" s="894" t="s">
        <v>3306</v>
      </c>
      <c r="W2957" s="894" t="s">
        <v>13711</v>
      </c>
      <c r="X2957" s="894" t="s">
        <v>7288</v>
      </c>
      <c r="Y2957" s="894" t="s">
        <v>13712</v>
      </c>
      <c r="AA2957" s="894" t="s">
        <v>1012</v>
      </c>
    </row>
    <row r="2958" spans="1:27">
      <c r="A2958" s="894" t="s">
        <v>13869</v>
      </c>
      <c r="B2958" s="894" t="s">
        <v>13870</v>
      </c>
      <c r="C2958" s="894" t="s">
        <v>13871</v>
      </c>
      <c r="D2958" s="894" t="s">
        <v>13872</v>
      </c>
      <c r="E2958" s="351">
        <v>4837.07</v>
      </c>
      <c r="F2958" s="351">
        <v>2418.5</v>
      </c>
      <c r="G2958" s="351">
        <v>2418.57</v>
      </c>
      <c r="H2958" s="351">
        <v>0</v>
      </c>
      <c r="I2958" s="894" t="s">
        <v>13707</v>
      </c>
      <c r="J2958" s="894" t="s">
        <v>839</v>
      </c>
      <c r="K2958" s="894" t="s">
        <v>1008</v>
      </c>
      <c r="L2958" s="894" t="s">
        <v>874</v>
      </c>
      <c r="M2958" s="894" t="s">
        <v>8764</v>
      </c>
      <c r="N2958" s="894" t="s">
        <v>8208</v>
      </c>
      <c r="O2958" s="894" t="s">
        <v>13873</v>
      </c>
      <c r="P2958" s="894" t="s">
        <v>13874</v>
      </c>
      <c r="Q2958" s="894" t="s">
        <v>13875</v>
      </c>
      <c r="R2958" s="894" t="s">
        <v>2372</v>
      </c>
      <c r="S2958" s="894" t="s">
        <v>779</v>
      </c>
      <c r="T2958" s="894" t="s">
        <v>780</v>
      </c>
      <c r="U2958" s="894" t="s">
        <v>877</v>
      </c>
      <c r="V2958" s="894" t="s">
        <v>3306</v>
      </c>
      <c r="W2958" s="894" t="s">
        <v>13711</v>
      </c>
      <c r="X2958" s="894" t="s">
        <v>7288</v>
      </c>
      <c r="Y2958" s="894" t="s">
        <v>13712</v>
      </c>
      <c r="AA2958" s="894" t="s">
        <v>1012</v>
      </c>
    </row>
    <row r="2959" spans="1:27">
      <c r="A2959" s="894" t="s">
        <v>13876</v>
      </c>
      <c r="B2959" s="894" t="s">
        <v>13877</v>
      </c>
      <c r="C2959" s="894" t="s">
        <v>13871</v>
      </c>
      <c r="D2959" s="894" t="s">
        <v>13872</v>
      </c>
      <c r="E2959" s="351">
        <v>4837.07</v>
      </c>
      <c r="F2959" s="351">
        <v>2418.5</v>
      </c>
      <c r="G2959" s="351">
        <v>2418.57</v>
      </c>
      <c r="H2959" s="351">
        <v>0</v>
      </c>
      <c r="I2959" s="894" t="s">
        <v>13707</v>
      </c>
      <c r="J2959" s="894" t="s">
        <v>839</v>
      </c>
      <c r="K2959" s="894" t="s">
        <v>1008</v>
      </c>
      <c r="L2959" s="894" t="s">
        <v>874</v>
      </c>
      <c r="M2959" s="894" t="s">
        <v>8764</v>
      </c>
      <c r="N2959" s="894" t="s">
        <v>8208</v>
      </c>
      <c r="O2959" s="894" t="s">
        <v>13873</v>
      </c>
      <c r="P2959" s="894" t="s">
        <v>13874</v>
      </c>
      <c r="Q2959" s="894" t="s">
        <v>13875</v>
      </c>
      <c r="R2959" s="894" t="s">
        <v>2372</v>
      </c>
      <c r="S2959" s="894" t="s">
        <v>779</v>
      </c>
      <c r="T2959" s="894" t="s">
        <v>780</v>
      </c>
      <c r="U2959" s="894" t="s">
        <v>877</v>
      </c>
      <c r="V2959" s="894" t="s">
        <v>3306</v>
      </c>
      <c r="W2959" s="894" t="s">
        <v>13711</v>
      </c>
      <c r="X2959" s="894" t="s">
        <v>7288</v>
      </c>
      <c r="Y2959" s="894" t="s">
        <v>13712</v>
      </c>
      <c r="AA2959" s="894" t="s">
        <v>1012</v>
      </c>
    </row>
    <row r="2960" spans="1:27">
      <c r="A2960" s="894" t="s">
        <v>13878</v>
      </c>
      <c r="B2960" s="894" t="s">
        <v>13879</v>
      </c>
      <c r="C2960" s="894" t="s">
        <v>13871</v>
      </c>
      <c r="D2960" s="894" t="s">
        <v>13872</v>
      </c>
      <c r="E2960" s="351">
        <v>4837.07</v>
      </c>
      <c r="F2960" s="351">
        <v>2418.5</v>
      </c>
      <c r="G2960" s="351">
        <v>2418.57</v>
      </c>
      <c r="H2960" s="351">
        <v>0</v>
      </c>
      <c r="I2960" s="894" t="s">
        <v>13707</v>
      </c>
      <c r="J2960" s="894" t="s">
        <v>839</v>
      </c>
      <c r="K2960" s="894" t="s">
        <v>1008</v>
      </c>
      <c r="L2960" s="894" t="s">
        <v>874</v>
      </c>
      <c r="M2960" s="894" t="s">
        <v>8764</v>
      </c>
      <c r="N2960" s="894" t="s">
        <v>8208</v>
      </c>
      <c r="O2960" s="894" t="s">
        <v>13873</v>
      </c>
      <c r="P2960" s="894" t="s">
        <v>13874</v>
      </c>
      <c r="Q2960" s="894" t="s">
        <v>13875</v>
      </c>
      <c r="R2960" s="894" t="s">
        <v>2372</v>
      </c>
      <c r="S2960" s="894" t="s">
        <v>779</v>
      </c>
      <c r="T2960" s="894" t="s">
        <v>780</v>
      </c>
      <c r="U2960" s="894" t="s">
        <v>877</v>
      </c>
      <c r="V2960" s="894" t="s">
        <v>3306</v>
      </c>
      <c r="W2960" s="894" t="s">
        <v>13711</v>
      </c>
      <c r="X2960" s="894" t="s">
        <v>7288</v>
      </c>
      <c r="Y2960" s="894" t="s">
        <v>13712</v>
      </c>
      <c r="AA2960" s="894" t="s">
        <v>1012</v>
      </c>
    </row>
    <row r="2961" spans="1:27">
      <c r="A2961" s="894" t="s">
        <v>13880</v>
      </c>
      <c r="B2961" s="894" t="s">
        <v>13881</v>
      </c>
      <c r="C2961" s="894" t="s">
        <v>13871</v>
      </c>
      <c r="D2961" s="894" t="s">
        <v>13872</v>
      </c>
      <c r="E2961" s="351">
        <v>4837.07</v>
      </c>
      <c r="F2961" s="351">
        <v>2418.5</v>
      </c>
      <c r="G2961" s="351">
        <v>2418.57</v>
      </c>
      <c r="H2961" s="351">
        <v>0</v>
      </c>
      <c r="I2961" s="894" t="s">
        <v>13707</v>
      </c>
      <c r="J2961" s="894" t="s">
        <v>839</v>
      </c>
      <c r="K2961" s="894" t="s">
        <v>1008</v>
      </c>
      <c r="L2961" s="894" t="s">
        <v>874</v>
      </c>
      <c r="M2961" s="894" t="s">
        <v>8764</v>
      </c>
      <c r="N2961" s="894" t="s">
        <v>8208</v>
      </c>
      <c r="O2961" s="894" t="s">
        <v>13873</v>
      </c>
      <c r="P2961" s="894" t="s">
        <v>13874</v>
      </c>
      <c r="Q2961" s="894" t="s">
        <v>13875</v>
      </c>
      <c r="R2961" s="894" t="s">
        <v>2372</v>
      </c>
      <c r="S2961" s="894" t="s">
        <v>779</v>
      </c>
      <c r="T2961" s="894" t="s">
        <v>780</v>
      </c>
      <c r="U2961" s="894" t="s">
        <v>877</v>
      </c>
      <c r="V2961" s="894" t="s">
        <v>3306</v>
      </c>
      <c r="W2961" s="894" t="s">
        <v>13711</v>
      </c>
      <c r="X2961" s="894" t="s">
        <v>7288</v>
      </c>
      <c r="Y2961" s="894" t="s">
        <v>13712</v>
      </c>
      <c r="AA2961" s="894" t="s">
        <v>1012</v>
      </c>
    </row>
    <row r="2962" spans="1:27">
      <c r="A2962" s="894" t="s">
        <v>13882</v>
      </c>
      <c r="B2962" s="894" t="s">
        <v>13883</v>
      </c>
      <c r="C2962" s="894" t="s">
        <v>13871</v>
      </c>
      <c r="D2962" s="894" t="s">
        <v>13872</v>
      </c>
      <c r="E2962" s="351">
        <v>4837.07</v>
      </c>
      <c r="F2962" s="351">
        <v>2418.5</v>
      </c>
      <c r="G2962" s="351">
        <v>2418.57</v>
      </c>
      <c r="H2962" s="351">
        <v>0</v>
      </c>
      <c r="I2962" s="894" t="s">
        <v>13707</v>
      </c>
      <c r="J2962" s="894" t="s">
        <v>839</v>
      </c>
      <c r="K2962" s="894" t="s">
        <v>1008</v>
      </c>
      <c r="L2962" s="894" t="s">
        <v>874</v>
      </c>
      <c r="M2962" s="894" t="s">
        <v>8764</v>
      </c>
      <c r="N2962" s="894" t="s">
        <v>8208</v>
      </c>
      <c r="O2962" s="894" t="s">
        <v>13873</v>
      </c>
      <c r="P2962" s="894" t="s">
        <v>13874</v>
      </c>
      <c r="Q2962" s="894" t="s">
        <v>13875</v>
      </c>
      <c r="R2962" s="894" t="s">
        <v>2372</v>
      </c>
      <c r="S2962" s="894" t="s">
        <v>779</v>
      </c>
      <c r="T2962" s="894" t="s">
        <v>780</v>
      </c>
      <c r="U2962" s="894" t="s">
        <v>877</v>
      </c>
      <c r="V2962" s="894" t="s">
        <v>3306</v>
      </c>
      <c r="W2962" s="894" t="s">
        <v>13711</v>
      </c>
      <c r="X2962" s="894" t="s">
        <v>7288</v>
      </c>
      <c r="Y2962" s="894" t="s">
        <v>13712</v>
      </c>
      <c r="AA2962" s="894" t="s">
        <v>1012</v>
      </c>
    </row>
    <row r="2963" spans="1:27">
      <c r="A2963" s="894" t="s">
        <v>13884</v>
      </c>
      <c r="B2963" s="894" t="s">
        <v>13885</v>
      </c>
      <c r="C2963" s="894" t="s">
        <v>13871</v>
      </c>
      <c r="D2963" s="894" t="s">
        <v>13872</v>
      </c>
      <c r="E2963" s="351">
        <v>4837.07</v>
      </c>
      <c r="F2963" s="351">
        <v>2418.5</v>
      </c>
      <c r="G2963" s="351">
        <v>2418.57</v>
      </c>
      <c r="H2963" s="351">
        <v>0</v>
      </c>
      <c r="I2963" s="894" t="s">
        <v>13707</v>
      </c>
      <c r="J2963" s="894" t="s">
        <v>839</v>
      </c>
      <c r="K2963" s="894" t="s">
        <v>1008</v>
      </c>
      <c r="L2963" s="894" t="s">
        <v>874</v>
      </c>
      <c r="M2963" s="894" t="s">
        <v>8764</v>
      </c>
      <c r="N2963" s="894" t="s">
        <v>8208</v>
      </c>
      <c r="O2963" s="894" t="s">
        <v>13873</v>
      </c>
      <c r="P2963" s="894" t="s">
        <v>13874</v>
      </c>
      <c r="Q2963" s="894" t="s">
        <v>13875</v>
      </c>
      <c r="R2963" s="894" t="s">
        <v>2372</v>
      </c>
      <c r="S2963" s="894" t="s">
        <v>779</v>
      </c>
      <c r="T2963" s="894" t="s">
        <v>780</v>
      </c>
      <c r="U2963" s="894" t="s">
        <v>877</v>
      </c>
      <c r="V2963" s="894" t="s">
        <v>3306</v>
      </c>
      <c r="W2963" s="894" t="s">
        <v>13711</v>
      </c>
      <c r="X2963" s="894" t="s">
        <v>7288</v>
      </c>
      <c r="Y2963" s="894" t="s">
        <v>13712</v>
      </c>
      <c r="AA2963" s="894" t="s">
        <v>1012</v>
      </c>
    </row>
    <row r="2964" spans="1:27">
      <c r="A2964" s="894" t="s">
        <v>13886</v>
      </c>
      <c r="B2964" s="894" t="s">
        <v>13887</v>
      </c>
      <c r="C2964" s="894" t="s">
        <v>13871</v>
      </c>
      <c r="D2964" s="894" t="s">
        <v>13872</v>
      </c>
      <c r="E2964" s="351">
        <v>4837.07</v>
      </c>
      <c r="F2964" s="351">
        <v>2418.5</v>
      </c>
      <c r="G2964" s="351">
        <v>2418.57</v>
      </c>
      <c r="H2964" s="351">
        <v>0</v>
      </c>
      <c r="I2964" s="894" t="s">
        <v>13707</v>
      </c>
      <c r="J2964" s="894" t="s">
        <v>839</v>
      </c>
      <c r="K2964" s="894" t="s">
        <v>1008</v>
      </c>
      <c r="L2964" s="894" t="s">
        <v>874</v>
      </c>
      <c r="M2964" s="894" t="s">
        <v>8764</v>
      </c>
      <c r="N2964" s="894" t="s">
        <v>8208</v>
      </c>
      <c r="O2964" s="894" t="s">
        <v>13873</v>
      </c>
      <c r="P2964" s="894" t="s">
        <v>13874</v>
      </c>
      <c r="Q2964" s="894" t="s">
        <v>13875</v>
      </c>
      <c r="R2964" s="894" t="s">
        <v>2372</v>
      </c>
      <c r="S2964" s="894" t="s">
        <v>779</v>
      </c>
      <c r="T2964" s="894" t="s">
        <v>780</v>
      </c>
      <c r="U2964" s="894" t="s">
        <v>877</v>
      </c>
      <c r="V2964" s="894" t="s">
        <v>3306</v>
      </c>
      <c r="W2964" s="894" t="s">
        <v>13711</v>
      </c>
      <c r="X2964" s="894" t="s">
        <v>7288</v>
      </c>
      <c r="Y2964" s="894" t="s">
        <v>13712</v>
      </c>
      <c r="AA2964" s="894" t="s">
        <v>1012</v>
      </c>
    </row>
    <row r="2965" spans="1:27">
      <c r="A2965" s="894" t="s">
        <v>13888</v>
      </c>
      <c r="B2965" s="894" t="s">
        <v>13889</v>
      </c>
      <c r="C2965" s="894" t="s">
        <v>13871</v>
      </c>
      <c r="D2965" s="894" t="s">
        <v>13872</v>
      </c>
      <c r="E2965" s="351">
        <v>4837.07</v>
      </c>
      <c r="F2965" s="351">
        <v>2418.5</v>
      </c>
      <c r="G2965" s="351">
        <v>2418.57</v>
      </c>
      <c r="H2965" s="351">
        <v>0</v>
      </c>
      <c r="I2965" s="894" t="s">
        <v>13707</v>
      </c>
      <c r="J2965" s="894" t="s">
        <v>839</v>
      </c>
      <c r="K2965" s="894" t="s">
        <v>1008</v>
      </c>
      <c r="L2965" s="894" t="s">
        <v>874</v>
      </c>
      <c r="M2965" s="894" t="s">
        <v>8764</v>
      </c>
      <c r="N2965" s="894" t="s">
        <v>8208</v>
      </c>
      <c r="O2965" s="894" t="s">
        <v>13873</v>
      </c>
      <c r="P2965" s="894" t="s">
        <v>13874</v>
      </c>
      <c r="Q2965" s="894" t="s">
        <v>13875</v>
      </c>
      <c r="R2965" s="894" t="s">
        <v>2372</v>
      </c>
      <c r="S2965" s="894" t="s">
        <v>779</v>
      </c>
      <c r="T2965" s="894" t="s">
        <v>780</v>
      </c>
      <c r="U2965" s="894" t="s">
        <v>877</v>
      </c>
      <c r="V2965" s="894" t="s">
        <v>3306</v>
      </c>
      <c r="W2965" s="894" t="s">
        <v>13711</v>
      </c>
      <c r="X2965" s="894" t="s">
        <v>7288</v>
      </c>
      <c r="Y2965" s="894" t="s">
        <v>13712</v>
      </c>
      <c r="AA2965" s="894" t="s">
        <v>1012</v>
      </c>
    </row>
    <row r="2966" spans="1:27">
      <c r="A2966" s="894" t="s">
        <v>13890</v>
      </c>
      <c r="B2966" s="894" t="s">
        <v>13891</v>
      </c>
      <c r="C2966" s="894" t="s">
        <v>13871</v>
      </c>
      <c r="D2966" s="894" t="s">
        <v>13872</v>
      </c>
      <c r="E2966" s="351">
        <v>4837.07</v>
      </c>
      <c r="F2966" s="351">
        <v>2418.5</v>
      </c>
      <c r="G2966" s="351">
        <v>2418.57</v>
      </c>
      <c r="H2966" s="351">
        <v>0</v>
      </c>
      <c r="I2966" s="894" t="s">
        <v>13707</v>
      </c>
      <c r="J2966" s="894" t="s">
        <v>839</v>
      </c>
      <c r="K2966" s="894" t="s">
        <v>1008</v>
      </c>
      <c r="L2966" s="894" t="s">
        <v>874</v>
      </c>
      <c r="M2966" s="894" t="s">
        <v>8764</v>
      </c>
      <c r="N2966" s="894" t="s">
        <v>8208</v>
      </c>
      <c r="O2966" s="894" t="s">
        <v>13873</v>
      </c>
      <c r="P2966" s="894" t="s">
        <v>13874</v>
      </c>
      <c r="Q2966" s="894" t="s">
        <v>13875</v>
      </c>
      <c r="R2966" s="894" t="s">
        <v>2372</v>
      </c>
      <c r="S2966" s="894" t="s">
        <v>779</v>
      </c>
      <c r="T2966" s="894" t="s">
        <v>780</v>
      </c>
      <c r="U2966" s="894" t="s">
        <v>877</v>
      </c>
      <c r="V2966" s="894" t="s">
        <v>3306</v>
      </c>
      <c r="W2966" s="894" t="s">
        <v>13711</v>
      </c>
      <c r="X2966" s="894" t="s">
        <v>7288</v>
      </c>
      <c r="Y2966" s="894" t="s">
        <v>13712</v>
      </c>
      <c r="AA2966" s="894" t="s">
        <v>1012</v>
      </c>
    </row>
    <row r="2967" spans="1:27">
      <c r="A2967" s="894" t="s">
        <v>13892</v>
      </c>
      <c r="B2967" s="894" t="s">
        <v>13893</v>
      </c>
      <c r="C2967" s="894" t="s">
        <v>13871</v>
      </c>
      <c r="D2967" s="894" t="s">
        <v>13872</v>
      </c>
      <c r="E2967" s="351">
        <v>4837.07</v>
      </c>
      <c r="F2967" s="351">
        <v>2418.5</v>
      </c>
      <c r="G2967" s="351">
        <v>2418.57</v>
      </c>
      <c r="H2967" s="351">
        <v>0</v>
      </c>
      <c r="I2967" s="894" t="s">
        <v>13707</v>
      </c>
      <c r="J2967" s="894" t="s">
        <v>839</v>
      </c>
      <c r="K2967" s="894" t="s">
        <v>1008</v>
      </c>
      <c r="L2967" s="894" t="s">
        <v>874</v>
      </c>
      <c r="M2967" s="894" t="s">
        <v>8764</v>
      </c>
      <c r="N2967" s="894" t="s">
        <v>8208</v>
      </c>
      <c r="O2967" s="894" t="s">
        <v>13873</v>
      </c>
      <c r="P2967" s="894" t="s">
        <v>13874</v>
      </c>
      <c r="Q2967" s="894" t="s">
        <v>13875</v>
      </c>
      <c r="R2967" s="894" t="s">
        <v>2372</v>
      </c>
      <c r="S2967" s="894" t="s">
        <v>779</v>
      </c>
      <c r="T2967" s="894" t="s">
        <v>780</v>
      </c>
      <c r="U2967" s="894" t="s">
        <v>877</v>
      </c>
      <c r="V2967" s="894" t="s">
        <v>3306</v>
      </c>
      <c r="W2967" s="894" t="s">
        <v>13711</v>
      </c>
      <c r="X2967" s="894" t="s">
        <v>7288</v>
      </c>
      <c r="Y2967" s="894" t="s">
        <v>13712</v>
      </c>
      <c r="AA2967" s="894" t="s">
        <v>1012</v>
      </c>
    </row>
    <row r="2968" spans="1:27">
      <c r="A2968" s="894" t="s">
        <v>13894</v>
      </c>
      <c r="B2968" s="894" t="s">
        <v>13895</v>
      </c>
      <c r="C2968" s="894" t="s">
        <v>13871</v>
      </c>
      <c r="D2968" s="894" t="s">
        <v>13872</v>
      </c>
      <c r="E2968" s="351">
        <v>4837.07</v>
      </c>
      <c r="F2968" s="351">
        <v>2418.5</v>
      </c>
      <c r="G2968" s="351">
        <v>2418.57</v>
      </c>
      <c r="H2968" s="351">
        <v>0</v>
      </c>
      <c r="I2968" s="894" t="s">
        <v>13707</v>
      </c>
      <c r="J2968" s="894" t="s">
        <v>839</v>
      </c>
      <c r="K2968" s="894" t="s">
        <v>1008</v>
      </c>
      <c r="L2968" s="894" t="s">
        <v>874</v>
      </c>
      <c r="M2968" s="894" t="s">
        <v>8764</v>
      </c>
      <c r="N2968" s="894" t="s">
        <v>8208</v>
      </c>
      <c r="O2968" s="894" t="s">
        <v>13873</v>
      </c>
      <c r="P2968" s="894" t="s">
        <v>13874</v>
      </c>
      <c r="Q2968" s="894" t="s">
        <v>13875</v>
      </c>
      <c r="R2968" s="894" t="s">
        <v>2372</v>
      </c>
      <c r="S2968" s="894" t="s">
        <v>779</v>
      </c>
      <c r="T2968" s="894" t="s">
        <v>780</v>
      </c>
      <c r="U2968" s="894" t="s">
        <v>877</v>
      </c>
      <c r="V2968" s="894" t="s">
        <v>3306</v>
      </c>
      <c r="W2968" s="894" t="s">
        <v>13711</v>
      </c>
      <c r="X2968" s="894" t="s">
        <v>7288</v>
      </c>
      <c r="Y2968" s="894" t="s">
        <v>13712</v>
      </c>
      <c r="AA2968" s="894" t="s">
        <v>1012</v>
      </c>
    </row>
    <row r="2969" spans="1:27">
      <c r="A2969" s="894" t="s">
        <v>13896</v>
      </c>
      <c r="B2969" s="894" t="s">
        <v>13897</v>
      </c>
      <c r="C2969" s="894" t="s">
        <v>1005</v>
      </c>
      <c r="D2969" s="894" t="s">
        <v>13898</v>
      </c>
      <c r="E2969" s="351">
        <v>4398.28</v>
      </c>
      <c r="F2969" s="351">
        <v>2199</v>
      </c>
      <c r="G2969" s="351">
        <v>2199.28</v>
      </c>
      <c r="H2969" s="351">
        <v>0</v>
      </c>
      <c r="I2969" s="894" t="s">
        <v>13707</v>
      </c>
      <c r="J2969" s="894" t="s">
        <v>839</v>
      </c>
      <c r="K2969" s="894" t="s">
        <v>1008</v>
      </c>
      <c r="L2969" s="894" t="s">
        <v>874</v>
      </c>
      <c r="M2969" s="894" t="s">
        <v>8764</v>
      </c>
      <c r="N2969" s="894" t="s">
        <v>8208</v>
      </c>
      <c r="O2969" s="894" t="s">
        <v>13899</v>
      </c>
      <c r="P2969" s="894" t="s">
        <v>13900</v>
      </c>
      <c r="Q2969" s="894" t="s">
        <v>13901</v>
      </c>
      <c r="R2969" s="894" t="s">
        <v>2372</v>
      </c>
      <c r="S2969" s="894" t="s">
        <v>779</v>
      </c>
      <c r="T2969" s="894" t="s">
        <v>780</v>
      </c>
      <c r="U2969" s="894" t="s">
        <v>877</v>
      </c>
      <c r="V2969" s="894" t="s">
        <v>3306</v>
      </c>
      <c r="W2969" s="894" t="s">
        <v>13711</v>
      </c>
      <c r="X2969" s="894" t="s">
        <v>7288</v>
      </c>
      <c r="Y2969" s="894" t="s">
        <v>13712</v>
      </c>
      <c r="AA2969" s="894" t="s">
        <v>1012</v>
      </c>
    </row>
    <row r="2970" spans="1:27">
      <c r="A2970" s="894" t="s">
        <v>13902</v>
      </c>
      <c r="B2970" s="894" t="s">
        <v>13903</v>
      </c>
      <c r="C2970" s="894" t="s">
        <v>1005</v>
      </c>
      <c r="D2970" s="894" t="s">
        <v>13904</v>
      </c>
      <c r="E2970" s="351">
        <v>3778.44</v>
      </c>
      <c r="F2970" s="351">
        <v>1889</v>
      </c>
      <c r="G2970" s="351">
        <v>1889.44</v>
      </c>
      <c r="H2970" s="351">
        <v>0</v>
      </c>
      <c r="I2970" s="894" t="s">
        <v>13707</v>
      </c>
      <c r="J2970" s="894" t="s">
        <v>839</v>
      </c>
      <c r="K2970" s="894" t="s">
        <v>1008</v>
      </c>
      <c r="L2970" s="894" t="s">
        <v>874</v>
      </c>
      <c r="M2970" s="894" t="s">
        <v>8764</v>
      </c>
      <c r="N2970" s="894" t="s">
        <v>8208</v>
      </c>
      <c r="O2970" s="894" t="s">
        <v>13905</v>
      </c>
      <c r="P2970" s="894" t="s">
        <v>13906</v>
      </c>
      <c r="Q2970" s="894" t="s">
        <v>13907</v>
      </c>
      <c r="R2970" s="894" t="s">
        <v>2372</v>
      </c>
      <c r="S2970" s="894" t="s">
        <v>779</v>
      </c>
      <c r="T2970" s="894" t="s">
        <v>780</v>
      </c>
      <c r="U2970" s="894" t="s">
        <v>877</v>
      </c>
      <c r="V2970" s="894" t="s">
        <v>3306</v>
      </c>
      <c r="W2970" s="894" t="s">
        <v>13711</v>
      </c>
      <c r="X2970" s="894" t="s">
        <v>7288</v>
      </c>
      <c r="Y2970" s="894" t="s">
        <v>13712</v>
      </c>
      <c r="AA2970" s="894" t="s">
        <v>1012</v>
      </c>
    </row>
    <row r="2971" spans="1:27">
      <c r="A2971" s="894" t="s">
        <v>13908</v>
      </c>
      <c r="B2971" s="894" t="s">
        <v>13909</v>
      </c>
      <c r="C2971" s="894" t="s">
        <v>1005</v>
      </c>
      <c r="D2971" s="894" t="s">
        <v>13904</v>
      </c>
      <c r="E2971" s="351">
        <v>3778.44</v>
      </c>
      <c r="F2971" s="351">
        <v>1889</v>
      </c>
      <c r="G2971" s="351">
        <v>1889.44</v>
      </c>
      <c r="H2971" s="351">
        <v>0</v>
      </c>
      <c r="I2971" s="894" t="s">
        <v>13707</v>
      </c>
      <c r="J2971" s="894" t="s">
        <v>839</v>
      </c>
      <c r="K2971" s="894" t="s">
        <v>1008</v>
      </c>
      <c r="L2971" s="894" t="s">
        <v>874</v>
      </c>
      <c r="M2971" s="894" t="s">
        <v>8764</v>
      </c>
      <c r="N2971" s="894" t="s">
        <v>8208</v>
      </c>
      <c r="O2971" s="894" t="s">
        <v>13905</v>
      </c>
      <c r="P2971" s="894" t="s">
        <v>13906</v>
      </c>
      <c r="Q2971" s="894" t="s">
        <v>13907</v>
      </c>
      <c r="R2971" s="894" t="s">
        <v>2372</v>
      </c>
      <c r="S2971" s="894" t="s">
        <v>779</v>
      </c>
      <c r="T2971" s="894" t="s">
        <v>780</v>
      </c>
      <c r="U2971" s="894" t="s">
        <v>877</v>
      </c>
      <c r="V2971" s="894" t="s">
        <v>3306</v>
      </c>
      <c r="W2971" s="894" t="s">
        <v>13711</v>
      </c>
      <c r="X2971" s="894" t="s">
        <v>7288</v>
      </c>
      <c r="Y2971" s="894" t="s">
        <v>13712</v>
      </c>
      <c r="AA2971" s="894" t="s">
        <v>1012</v>
      </c>
    </row>
    <row r="2972" spans="1:27">
      <c r="A2972" s="894" t="s">
        <v>13910</v>
      </c>
      <c r="B2972" s="894" t="s">
        <v>13911</v>
      </c>
      <c r="C2972" s="894" t="s">
        <v>5924</v>
      </c>
      <c r="D2972" s="894" t="s">
        <v>13912</v>
      </c>
      <c r="E2972" s="351">
        <v>5862.07</v>
      </c>
      <c r="F2972" s="351">
        <v>2931</v>
      </c>
      <c r="G2972" s="351">
        <v>2931.07</v>
      </c>
      <c r="H2972" s="351">
        <v>0</v>
      </c>
      <c r="I2972" s="894" t="s">
        <v>13707</v>
      </c>
      <c r="J2972" s="894" t="s">
        <v>839</v>
      </c>
      <c r="K2972" s="894" t="s">
        <v>1008</v>
      </c>
      <c r="L2972" s="894" t="s">
        <v>874</v>
      </c>
      <c r="M2972" s="894" t="s">
        <v>8764</v>
      </c>
      <c r="N2972" s="894" t="s">
        <v>8208</v>
      </c>
      <c r="O2972" s="894" t="s">
        <v>13913</v>
      </c>
      <c r="P2972" s="894" t="s">
        <v>13914</v>
      </c>
      <c r="Q2972" s="894" t="s">
        <v>13915</v>
      </c>
      <c r="R2972" s="894" t="s">
        <v>2372</v>
      </c>
      <c r="S2972" s="894" t="s">
        <v>779</v>
      </c>
      <c r="T2972" s="894" t="s">
        <v>780</v>
      </c>
      <c r="U2972" s="894" t="s">
        <v>877</v>
      </c>
      <c r="V2972" s="894" t="s">
        <v>3306</v>
      </c>
      <c r="W2972" s="894" t="s">
        <v>13711</v>
      </c>
      <c r="X2972" s="894" t="s">
        <v>7288</v>
      </c>
      <c r="Y2972" s="894" t="s">
        <v>13712</v>
      </c>
      <c r="AA2972" s="894" t="s">
        <v>1012</v>
      </c>
    </row>
    <row r="2973" spans="1:27">
      <c r="A2973" s="894" t="s">
        <v>13916</v>
      </c>
      <c r="B2973" s="894" t="s">
        <v>13917</v>
      </c>
      <c r="C2973" s="894" t="s">
        <v>5924</v>
      </c>
      <c r="D2973" s="894" t="s">
        <v>13912</v>
      </c>
      <c r="E2973" s="351">
        <v>5862.07</v>
      </c>
      <c r="F2973" s="351">
        <v>2931</v>
      </c>
      <c r="G2973" s="351">
        <v>2931.07</v>
      </c>
      <c r="H2973" s="351">
        <v>0</v>
      </c>
      <c r="I2973" s="894" t="s">
        <v>13707</v>
      </c>
      <c r="J2973" s="894" t="s">
        <v>839</v>
      </c>
      <c r="K2973" s="894" t="s">
        <v>1008</v>
      </c>
      <c r="L2973" s="894" t="s">
        <v>874</v>
      </c>
      <c r="M2973" s="894" t="s">
        <v>8764</v>
      </c>
      <c r="N2973" s="894" t="s">
        <v>8208</v>
      </c>
      <c r="O2973" s="894" t="s">
        <v>13913</v>
      </c>
      <c r="P2973" s="894" t="s">
        <v>13914</v>
      </c>
      <c r="Q2973" s="894" t="s">
        <v>13915</v>
      </c>
      <c r="R2973" s="894" t="s">
        <v>2372</v>
      </c>
      <c r="S2973" s="894" t="s">
        <v>779</v>
      </c>
      <c r="T2973" s="894" t="s">
        <v>780</v>
      </c>
      <c r="U2973" s="894" t="s">
        <v>877</v>
      </c>
      <c r="V2973" s="894" t="s">
        <v>3306</v>
      </c>
      <c r="W2973" s="894" t="s">
        <v>13711</v>
      </c>
      <c r="X2973" s="894" t="s">
        <v>7288</v>
      </c>
      <c r="Y2973" s="894" t="s">
        <v>13712</v>
      </c>
      <c r="AA2973" s="894" t="s">
        <v>1012</v>
      </c>
    </row>
    <row r="2974" spans="1:27">
      <c r="A2974" s="894" t="s">
        <v>13918</v>
      </c>
      <c r="B2974" s="894" t="s">
        <v>13919</v>
      </c>
      <c r="C2974" s="894" t="s">
        <v>5924</v>
      </c>
      <c r="D2974" s="894" t="s">
        <v>13912</v>
      </c>
      <c r="E2974" s="351">
        <v>5862.07</v>
      </c>
      <c r="F2974" s="351">
        <v>2931</v>
      </c>
      <c r="G2974" s="351">
        <v>2931.07</v>
      </c>
      <c r="H2974" s="351">
        <v>0</v>
      </c>
      <c r="I2974" s="894" t="s">
        <v>13707</v>
      </c>
      <c r="J2974" s="894" t="s">
        <v>839</v>
      </c>
      <c r="K2974" s="894" t="s">
        <v>1008</v>
      </c>
      <c r="L2974" s="894" t="s">
        <v>874</v>
      </c>
      <c r="M2974" s="894" t="s">
        <v>8764</v>
      </c>
      <c r="N2974" s="894" t="s">
        <v>8208</v>
      </c>
      <c r="O2974" s="894" t="s">
        <v>13913</v>
      </c>
      <c r="P2974" s="894" t="s">
        <v>13914</v>
      </c>
      <c r="Q2974" s="894" t="s">
        <v>13915</v>
      </c>
      <c r="R2974" s="894" t="s">
        <v>2372</v>
      </c>
      <c r="S2974" s="894" t="s">
        <v>779</v>
      </c>
      <c r="T2974" s="894" t="s">
        <v>780</v>
      </c>
      <c r="U2974" s="894" t="s">
        <v>877</v>
      </c>
      <c r="V2974" s="894" t="s">
        <v>3306</v>
      </c>
      <c r="W2974" s="894" t="s">
        <v>13711</v>
      </c>
      <c r="X2974" s="894" t="s">
        <v>7288</v>
      </c>
      <c r="Y2974" s="894" t="s">
        <v>13712</v>
      </c>
      <c r="AA2974" s="894" t="s">
        <v>1012</v>
      </c>
    </row>
    <row r="2975" spans="1:27">
      <c r="A2975" s="894" t="s">
        <v>13920</v>
      </c>
      <c r="B2975" s="894" t="s">
        <v>13921</v>
      </c>
      <c r="C2975" s="894" t="s">
        <v>12985</v>
      </c>
      <c r="D2975" s="894" t="s">
        <v>13922</v>
      </c>
      <c r="E2975" s="351">
        <v>18141.59</v>
      </c>
      <c r="F2975" s="351">
        <v>9071</v>
      </c>
      <c r="G2975" s="351">
        <v>9070.59</v>
      </c>
      <c r="H2975" s="351">
        <v>0</v>
      </c>
      <c r="I2975" s="894" t="s">
        <v>13707</v>
      </c>
      <c r="J2975" s="894" t="s">
        <v>839</v>
      </c>
      <c r="K2975" s="894" t="s">
        <v>1008</v>
      </c>
      <c r="L2975" s="894" t="s">
        <v>874</v>
      </c>
      <c r="M2975" s="894" t="s">
        <v>8764</v>
      </c>
      <c r="N2975" s="894" t="s">
        <v>10416</v>
      </c>
      <c r="O2975" s="894" t="s">
        <v>13628</v>
      </c>
      <c r="P2975" s="894" t="s">
        <v>13629</v>
      </c>
      <c r="Q2975" s="894" t="s">
        <v>13630</v>
      </c>
      <c r="R2975" s="894" t="s">
        <v>2372</v>
      </c>
      <c r="S2975" s="894" t="s">
        <v>779</v>
      </c>
      <c r="T2975" s="894" t="s">
        <v>780</v>
      </c>
      <c r="U2975" s="894" t="s">
        <v>877</v>
      </c>
      <c r="V2975" s="894" t="s">
        <v>3306</v>
      </c>
      <c r="W2975" s="894" t="s">
        <v>13711</v>
      </c>
      <c r="X2975" s="894" t="s">
        <v>7288</v>
      </c>
      <c r="Y2975" s="894" t="s">
        <v>13712</v>
      </c>
      <c r="AA2975" s="894" t="s">
        <v>1012</v>
      </c>
    </row>
    <row r="2976" spans="1:27">
      <c r="A2976" s="894" t="s">
        <v>13923</v>
      </c>
      <c r="B2976" s="894" t="s">
        <v>13924</v>
      </c>
      <c r="C2976" s="894" t="s">
        <v>12985</v>
      </c>
      <c r="D2976" s="894" t="s">
        <v>13922</v>
      </c>
      <c r="E2976" s="351">
        <v>18141.59</v>
      </c>
      <c r="F2976" s="351">
        <v>9071</v>
      </c>
      <c r="G2976" s="351">
        <v>9070.59</v>
      </c>
      <c r="H2976" s="351">
        <v>0</v>
      </c>
      <c r="I2976" s="894" t="s">
        <v>13707</v>
      </c>
      <c r="J2976" s="894" t="s">
        <v>839</v>
      </c>
      <c r="K2976" s="894" t="s">
        <v>1008</v>
      </c>
      <c r="L2976" s="894" t="s">
        <v>874</v>
      </c>
      <c r="M2976" s="894" t="s">
        <v>8764</v>
      </c>
      <c r="N2976" s="894" t="s">
        <v>10416</v>
      </c>
      <c r="O2976" s="894" t="s">
        <v>13628</v>
      </c>
      <c r="P2976" s="894" t="s">
        <v>13629</v>
      </c>
      <c r="Q2976" s="894" t="s">
        <v>13630</v>
      </c>
      <c r="R2976" s="894" t="s">
        <v>2372</v>
      </c>
      <c r="S2976" s="894" t="s">
        <v>779</v>
      </c>
      <c r="T2976" s="894" t="s">
        <v>780</v>
      </c>
      <c r="U2976" s="894" t="s">
        <v>877</v>
      </c>
      <c r="V2976" s="894" t="s">
        <v>3306</v>
      </c>
      <c r="W2976" s="894" t="s">
        <v>13711</v>
      </c>
      <c r="X2976" s="894" t="s">
        <v>7288</v>
      </c>
      <c r="Y2976" s="894" t="s">
        <v>13712</v>
      </c>
      <c r="AA2976" s="894" t="s">
        <v>1012</v>
      </c>
    </row>
    <row r="2977" spans="1:27">
      <c r="A2977" s="894" t="s">
        <v>13925</v>
      </c>
      <c r="B2977" s="894" t="s">
        <v>13926</v>
      </c>
      <c r="C2977" s="894" t="s">
        <v>12985</v>
      </c>
      <c r="D2977" s="894" t="s">
        <v>13927</v>
      </c>
      <c r="E2977" s="351">
        <v>7964.6</v>
      </c>
      <c r="F2977" s="351">
        <v>3982.5</v>
      </c>
      <c r="G2977" s="351">
        <v>3982.1</v>
      </c>
      <c r="H2977" s="351">
        <v>0</v>
      </c>
      <c r="I2977" s="894" t="s">
        <v>13707</v>
      </c>
      <c r="J2977" s="894" t="s">
        <v>839</v>
      </c>
      <c r="K2977" s="894" t="s">
        <v>1008</v>
      </c>
      <c r="L2977" s="894" t="s">
        <v>874</v>
      </c>
      <c r="M2977" s="894" t="s">
        <v>8764</v>
      </c>
      <c r="N2977" s="894" t="s">
        <v>10416</v>
      </c>
      <c r="O2977" s="894" t="s">
        <v>12405</v>
      </c>
      <c r="P2977" s="894" t="s">
        <v>12406</v>
      </c>
      <c r="Q2977" s="894" t="s">
        <v>10748</v>
      </c>
      <c r="R2977" s="894" t="s">
        <v>2372</v>
      </c>
      <c r="S2977" s="894" t="s">
        <v>779</v>
      </c>
      <c r="T2977" s="894" t="s">
        <v>780</v>
      </c>
      <c r="U2977" s="894" t="s">
        <v>877</v>
      </c>
      <c r="V2977" s="894" t="s">
        <v>3306</v>
      </c>
      <c r="W2977" s="894" t="s">
        <v>13711</v>
      </c>
      <c r="X2977" s="894" t="s">
        <v>7288</v>
      </c>
      <c r="Y2977" s="894" t="s">
        <v>13712</v>
      </c>
      <c r="AA2977" s="894" t="s">
        <v>1012</v>
      </c>
    </row>
    <row r="2978" spans="1:27">
      <c r="A2978" s="894" t="s">
        <v>13928</v>
      </c>
      <c r="B2978" s="894" t="s">
        <v>13929</v>
      </c>
      <c r="C2978" s="894" t="s">
        <v>12985</v>
      </c>
      <c r="D2978" s="894" t="s">
        <v>13927</v>
      </c>
      <c r="E2978" s="351">
        <v>7964.6</v>
      </c>
      <c r="F2978" s="351">
        <v>3982.5</v>
      </c>
      <c r="G2978" s="351">
        <v>3982.1</v>
      </c>
      <c r="H2978" s="351">
        <v>0</v>
      </c>
      <c r="I2978" s="894" t="s">
        <v>13707</v>
      </c>
      <c r="J2978" s="894" t="s">
        <v>839</v>
      </c>
      <c r="K2978" s="894" t="s">
        <v>1008</v>
      </c>
      <c r="L2978" s="894" t="s">
        <v>874</v>
      </c>
      <c r="M2978" s="894" t="s">
        <v>8764</v>
      </c>
      <c r="N2978" s="894" t="s">
        <v>10416</v>
      </c>
      <c r="O2978" s="894" t="s">
        <v>12405</v>
      </c>
      <c r="P2978" s="894" t="s">
        <v>12406</v>
      </c>
      <c r="Q2978" s="894" t="s">
        <v>10748</v>
      </c>
      <c r="R2978" s="894" t="s">
        <v>2372</v>
      </c>
      <c r="S2978" s="894" t="s">
        <v>779</v>
      </c>
      <c r="T2978" s="894" t="s">
        <v>780</v>
      </c>
      <c r="U2978" s="894" t="s">
        <v>877</v>
      </c>
      <c r="V2978" s="894" t="s">
        <v>3306</v>
      </c>
      <c r="W2978" s="894" t="s">
        <v>13711</v>
      </c>
      <c r="X2978" s="894" t="s">
        <v>7288</v>
      </c>
      <c r="Y2978" s="894" t="s">
        <v>13712</v>
      </c>
      <c r="AA2978" s="894" t="s">
        <v>1012</v>
      </c>
    </row>
    <row r="2979" spans="1:27">
      <c r="A2979" s="894" t="s">
        <v>13930</v>
      </c>
      <c r="B2979" s="894" t="s">
        <v>13931</v>
      </c>
      <c r="C2979" s="894" t="s">
        <v>12985</v>
      </c>
      <c r="D2979" s="894" t="s">
        <v>13927</v>
      </c>
      <c r="E2979" s="351">
        <v>7964.6</v>
      </c>
      <c r="F2979" s="351">
        <v>3982.5</v>
      </c>
      <c r="G2979" s="351">
        <v>3982.1</v>
      </c>
      <c r="H2979" s="351">
        <v>0</v>
      </c>
      <c r="I2979" s="894" t="s">
        <v>13707</v>
      </c>
      <c r="J2979" s="894" t="s">
        <v>839</v>
      </c>
      <c r="K2979" s="894" t="s">
        <v>1008</v>
      </c>
      <c r="L2979" s="894" t="s">
        <v>874</v>
      </c>
      <c r="M2979" s="894" t="s">
        <v>8764</v>
      </c>
      <c r="N2979" s="894" t="s">
        <v>10416</v>
      </c>
      <c r="O2979" s="894" t="s">
        <v>12405</v>
      </c>
      <c r="P2979" s="894" t="s">
        <v>12406</v>
      </c>
      <c r="Q2979" s="894" t="s">
        <v>10748</v>
      </c>
      <c r="R2979" s="894" t="s">
        <v>2372</v>
      </c>
      <c r="S2979" s="894" t="s">
        <v>779</v>
      </c>
      <c r="T2979" s="894" t="s">
        <v>780</v>
      </c>
      <c r="U2979" s="894" t="s">
        <v>877</v>
      </c>
      <c r="V2979" s="894" t="s">
        <v>3306</v>
      </c>
      <c r="W2979" s="894" t="s">
        <v>13711</v>
      </c>
      <c r="X2979" s="894" t="s">
        <v>7288</v>
      </c>
      <c r="Y2979" s="894" t="s">
        <v>13712</v>
      </c>
      <c r="AA2979" s="894" t="s">
        <v>1012</v>
      </c>
    </row>
    <row r="2980" spans="1:27">
      <c r="A2980" s="894" t="s">
        <v>13932</v>
      </c>
      <c r="B2980" s="894" t="s">
        <v>13933</v>
      </c>
      <c r="C2980" s="894" t="s">
        <v>12985</v>
      </c>
      <c r="D2980" s="894" t="s">
        <v>13927</v>
      </c>
      <c r="E2980" s="351">
        <v>7964.6</v>
      </c>
      <c r="F2980" s="351">
        <v>3982.5</v>
      </c>
      <c r="G2980" s="351">
        <v>3982.1</v>
      </c>
      <c r="H2980" s="351">
        <v>0</v>
      </c>
      <c r="I2980" s="894" t="s">
        <v>13707</v>
      </c>
      <c r="J2980" s="894" t="s">
        <v>839</v>
      </c>
      <c r="K2980" s="894" t="s">
        <v>1008</v>
      </c>
      <c r="L2980" s="894" t="s">
        <v>874</v>
      </c>
      <c r="M2980" s="894" t="s">
        <v>8764</v>
      </c>
      <c r="N2980" s="894" t="s">
        <v>10416</v>
      </c>
      <c r="O2980" s="894" t="s">
        <v>12405</v>
      </c>
      <c r="P2980" s="894" t="s">
        <v>12406</v>
      </c>
      <c r="Q2980" s="894" t="s">
        <v>10748</v>
      </c>
      <c r="R2980" s="894" t="s">
        <v>2372</v>
      </c>
      <c r="S2980" s="894" t="s">
        <v>779</v>
      </c>
      <c r="T2980" s="894" t="s">
        <v>780</v>
      </c>
      <c r="U2980" s="894" t="s">
        <v>877</v>
      </c>
      <c r="V2980" s="894" t="s">
        <v>3306</v>
      </c>
      <c r="W2980" s="894" t="s">
        <v>13711</v>
      </c>
      <c r="X2980" s="894" t="s">
        <v>7288</v>
      </c>
      <c r="Y2980" s="894" t="s">
        <v>13712</v>
      </c>
      <c r="AA2980" s="894" t="s">
        <v>1012</v>
      </c>
    </row>
    <row r="2981" spans="1:27">
      <c r="A2981" s="894" t="s">
        <v>13934</v>
      </c>
      <c r="B2981" s="894" t="s">
        <v>13935</v>
      </c>
      <c r="C2981" s="894" t="s">
        <v>12985</v>
      </c>
      <c r="D2981" s="894" t="s">
        <v>13936</v>
      </c>
      <c r="E2981" s="351">
        <v>7522.13</v>
      </c>
      <c r="F2981" s="351">
        <v>3761</v>
      </c>
      <c r="G2981" s="351">
        <v>3761.13</v>
      </c>
      <c r="H2981" s="351">
        <v>0</v>
      </c>
      <c r="I2981" s="894" t="s">
        <v>13707</v>
      </c>
      <c r="J2981" s="894" t="s">
        <v>839</v>
      </c>
      <c r="K2981" s="894" t="s">
        <v>1008</v>
      </c>
      <c r="L2981" s="894" t="s">
        <v>874</v>
      </c>
      <c r="M2981" s="894" t="s">
        <v>8764</v>
      </c>
      <c r="N2981" s="894" t="s">
        <v>10416</v>
      </c>
      <c r="O2981" s="894" t="s">
        <v>13268</v>
      </c>
      <c r="P2981" s="894" t="s">
        <v>13269</v>
      </c>
      <c r="Q2981" s="894" t="s">
        <v>13937</v>
      </c>
      <c r="R2981" s="894" t="s">
        <v>2372</v>
      </c>
      <c r="S2981" s="894" t="s">
        <v>779</v>
      </c>
      <c r="T2981" s="894" t="s">
        <v>780</v>
      </c>
      <c r="U2981" s="894" t="s">
        <v>877</v>
      </c>
      <c r="V2981" s="894" t="s">
        <v>3306</v>
      </c>
      <c r="W2981" s="894" t="s">
        <v>13711</v>
      </c>
      <c r="X2981" s="894" t="s">
        <v>7288</v>
      </c>
      <c r="Y2981" s="894" t="s">
        <v>13712</v>
      </c>
      <c r="AA2981" s="894" t="s">
        <v>1012</v>
      </c>
    </row>
    <row r="2982" spans="1:27">
      <c r="A2982" s="894" t="s">
        <v>13938</v>
      </c>
      <c r="B2982" s="894" t="s">
        <v>13939</v>
      </c>
      <c r="C2982" s="894" t="s">
        <v>12985</v>
      </c>
      <c r="D2982" s="894" t="s">
        <v>13936</v>
      </c>
      <c r="E2982" s="351">
        <v>7522.13</v>
      </c>
      <c r="F2982" s="351">
        <v>3761</v>
      </c>
      <c r="G2982" s="351">
        <v>3761.13</v>
      </c>
      <c r="H2982" s="351">
        <v>0</v>
      </c>
      <c r="I2982" s="894" t="s">
        <v>13707</v>
      </c>
      <c r="J2982" s="894" t="s">
        <v>839</v>
      </c>
      <c r="K2982" s="894" t="s">
        <v>1008</v>
      </c>
      <c r="L2982" s="894" t="s">
        <v>874</v>
      </c>
      <c r="M2982" s="894" t="s">
        <v>8764</v>
      </c>
      <c r="N2982" s="894" t="s">
        <v>10416</v>
      </c>
      <c r="O2982" s="894" t="s">
        <v>13268</v>
      </c>
      <c r="P2982" s="894" t="s">
        <v>13269</v>
      </c>
      <c r="Q2982" s="894" t="s">
        <v>13937</v>
      </c>
      <c r="R2982" s="894" t="s">
        <v>2372</v>
      </c>
      <c r="S2982" s="894" t="s">
        <v>779</v>
      </c>
      <c r="T2982" s="894" t="s">
        <v>780</v>
      </c>
      <c r="U2982" s="894" t="s">
        <v>877</v>
      </c>
      <c r="V2982" s="894" t="s">
        <v>3306</v>
      </c>
      <c r="W2982" s="894" t="s">
        <v>13711</v>
      </c>
      <c r="X2982" s="894" t="s">
        <v>7288</v>
      </c>
      <c r="Y2982" s="894" t="s">
        <v>13712</v>
      </c>
      <c r="AA2982" s="894" t="s">
        <v>1012</v>
      </c>
    </row>
    <row r="2983" spans="1:27">
      <c r="A2983" s="894" t="s">
        <v>13940</v>
      </c>
      <c r="B2983" s="894" t="s">
        <v>13941</v>
      </c>
      <c r="C2983" s="894" t="s">
        <v>12985</v>
      </c>
      <c r="D2983" s="894" t="s">
        <v>13942</v>
      </c>
      <c r="E2983" s="351">
        <v>7522.13</v>
      </c>
      <c r="F2983" s="351">
        <v>3761</v>
      </c>
      <c r="G2983" s="351">
        <v>3761.13</v>
      </c>
      <c r="H2983" s="351">
        <v>0</v>
      </c>
      <c r="I2983" s="894" t="s">
        <v>13707</v>
      </c>
      <c r="J2983" s="894" t="s">
        <v>839</v>
      </c>
      <c r="K2983" s="894" t="s">
        <v>1008</v>
      </c>
      <c r="L2983" s="894" t="s">
        <v>874</v>
      </c>
      <c r="M2983" s="894" t="s">
        <v>8764</v>
      </c>
      <c r="N2983" s="894" t="s">
        <v>10416</v>
      </c>
      <c r="O2983" s="894" t="s">
        <v>13268</v>
      </c>
      <c r="P2983" s="894" t="s">
        <v>13269</v>
      </c>
      <c r="Q2983" s="894" t="s">
        <v>13937</v>
      </c>
      <c r="R2983" s="894" t="s">
        <v>2372</v>
      </c>
      <c r="S2983" s="894" t="s">
        <v>779</v>
      </c>
      <c r="T2983" s="894" t="s">
        <v>780</v>
      </c>
      <c r="U2983" s="894" t="s">
        <v>877</v>
      </c>
      <c r="V2983" s="894" t="s">
        <v>3306</v>
      </c>
      <c r="W2983" s="894" t="s">
        <v>13711</v>
      </c>
      <c r="X2983" s="894" t="s">
        <v>7288</v>
      </c>
      <c r="Y2983" s="894" t="s">
        <v>13712</v>
      </c>
      <c r="AA2983" s="894" t="s">
        <v>1012</v>
      </c>
    </row>
    <row r="2984" spans="1:27">
      <c r="A2984" s="894" t="s">
        <v>13943</v>
      </c>
      <c r="B2984" s="894" t="s">
        <v>13944</v>
      </c>
      <c r="C2984" s="894" t="s">
        <v>12985</v>
      </c>
      <c r="D2984" s="894" t="s">
        <v>13942</v>
      </c>
      <c r="E2984" s="351">
        <v>7522.13</v>
      </c>
      <c r="F2984" s="351">
        <v>3761</v>
      </c>
      <c r="G2984" s="351">
        <v>3761.13</v>
      </c>
      <c r="H2984" s="351">
        <v>0</v>
      </c>
      <c r="I2984" s="894" t="s">
        <v>13707</v>
      </c>
      <c r="J2984" s="894" t="s">
        <v>839</v>
      </c>
      <c r="K2984" s="894" t="s">
        <v>1008</v>
      </c>
      <c r="L2984" s="894" t="s">
        <v>874</v>
      </c>
      <c r="M2984" s="894" t="s">
        <v>8764</v>
      </c>
      <c r="N2984" s="894" t="s">
        <v>10416</v>
      </c>
      <c r="O2984" s="894" t="s">
        <v>13268</v>
      </c>
      <c r="P2984" s="894" t="s">
        <v>13269</v>
      </c>
      <c r="Q2984" s="894" t="s">
        <v>13937</v>
      </c>
      <c r="R2984" s="894" t="s">
        <v>2372</v>
      </c>
      <c r="S2984" s="894" t="s">
        <v>779</v>
      </c>
      <c r="T2984" s="894" t="s">
        <v>780</v>
      </c>
      <c r="U2984" s="894" t="s">
        <v>877</v>
      </c>
      <c r="V2984" s="894" t="s">
        <v>3306</v>
      </c>
      <c r="W2984" s="894" t="s">
        <v>13711</v>
      </c>
      <c r="X2984" s="894" t="s">
        <v>7288</v>
      </c>
      <c r="Y2984" s="894" t="s">
        <v>13712</v>
      </c>
      <c r="AA2984" s="894" t="s">
        <v>1012</v>
      </c>
    </row>
    <row r="2985" spans="1:27">
      <c r="A2985" s="894" t="s">
        <v>13945</v>
      </c>
      <c r="B2985" s="894" t="s">
        <v>13946</v>
      </c>
      <c r="C2985" s="894" t="s">
        <v>12985</v>
      </c>
      <c r="D2985" s="894" t="s">
        <v>13947</v>
      </c>
      <c r="E2985" s="351">
        <v>6637.17</v>
      </c>
      <c r="F2985" s="351">
        <v>2847.05</v>
      </c>
      <c r="G2985" s="351">
        <v>265.49</v>
      </c>
      <c r="H2985" s="351">
        <v>3524.63</v>
      </c>
      <c r="I2985" s="894" t="s">
        <v>13707</v>
      </c>
      <c r="J2985" s="894" t="s">
        <v>839</v>
      </c>
      <c r="K2985" s="894" t="s">
        <v>1008</v>
      </c>
      <c r="L2985" s="894" t="s">
        <v>874</v>
      </c>
      <c r="M2985" s="894" t="s">
        <v>8764</v>
      </c>
      <c r="N2985" s="894" t="s">
        <v>10416</v>
      </c>
      <c r="O2985" s="894" t="s">
        <v>13948</v>
      </c>
      <c r="P2985" s="894" t="s">
        <v>13949</v>
      </c>
      <c r="Q2985" s="894" t="s">
        <v>11524</v>
      </c>
      <c r="R2985" s="894" t="s">
        <v>2372</v>
      </c>
      <c r="S2985" s="894" t="s">
        <v>779</v>
      </c>
      <c r="T2985" s="894" t="s">
        <v>780</v>
      </c>
      <c r="U2985" s="894" t="s">
        <v>877</v>
      </c>
      <c r="V2985" s="894" t="s">
        <v>3306</v>
      </c>
      <c r="W2985" s="894" t="s">
        <v>13711</v>
      </c>
      <c r="X2985" s="894" t="s">
        <v>7288</v>
      </c>
      <c r="Y2985" s="894" t="s">
        <v>13712</v>
      </c>
      <c r="AA2985" s="894" t="s">
        <v>1012</v>
      </c>
    </row>
    <row r="2986" spans="1:27">
      <c r="A2986" s="894" t="s">
        <v>13950</v>
      </c>
      <c r="B2986" s="894" t="s">
        <v>13951</v>
      </c>
      <c r="C2986" s="894" t="s">
        <v>6047</v>
      </c>
      <c r="D2986" s="894" t="s">
        <v>13952</v>
      </c>
      <c r="E2986" s="351">
        <v>3185.84</v>
      </c>
      <c r="F2986" s="351">
        <v>1593</v>
      </c>
      <c r="G2986" s="351">
        <v>1592.84</v>
      </c>
      <c r="H2986" s="351">
        <v>0</v>
      </c>
      <c r="I2986" s="894" t="s">
        <v>13707</v>
      </c>
      <c r="J2986" s="894" t="s">
        <v>839</v>
      </c>
      <c r="K2986" s="894" t="s">
        <v>1008</v>
      </c>
      <c r="L2986" s="894" t="s">
        <v>874</v>
      </c>
      <c r="M2986" s="894" t="s">
        <v>8764</v>
      </c>
      <c r="N2986" s="894" t="s">
        <v>13953</v>
      </c>
      <c r="O2986" s="894" t="s">
        <v>13954</v>
      </c>
      <c r="P2986" s="894" t="s">
        <v>13955</v>
      </c>
      <c r="Q2986" s="894" t="s">
        <v>12167</v>
      </c>
      <c r="R2986" s="894" t="s">
        <v>2372</v>
      </c>
      <c r="S2986" s="894" t="s">
        <v>779</v>
      </c>
      <c r="T2986" s="894" t="s">
        <v>780</v>
      </c>
      <c r="U2986" s="894" t="s">
        <v>877</v>
      </c>
      <c r="V2986" s="894" t="s">
        <v>3306</v>
      </c>
      <c r="W2986" s="894" t="s">
        <v>13711</v>
      </c>
      <c r="X2986" s="894" t="s">
        <v>7288</v>
      </c>
      <c r="Y2986" s="894" t="s">
        <v>13712</v>
      </c>
      <c r="AA2986" s="894" t="s">
        <v>1012</v>
      </c>
    </row>
    <row r="2987" spans="1:27">
      <c r="A2987" s="894" t="s">
        <v>13956</v>
      </c>
      <c r="B2987" s="894" t="s">
        <v>13957</v>
      </c>
      <c r="C2987" s="894" t="s">
        <v>6047</v>
      </c>
      <c r="D2987" s="894" t="s">
        <v>13952</v>
      </c>
      <c r="E2987" s="351">
        <v>3185.84</v>
      </c>
      <c r="F2987" s="351">
        <v>1593</v>
      </c>
      <c r="G2987" s="351">
        <v>1592.84</v>
      </c>
      <c r="H2987" s="351">
        <v>0</v>
      </c>
      <c r="I2987" s="894" t="s">
        <v>13707</v>
      </c>
      <c r="J2987" s="894" t="s">
        <v>839</v>
      </c>
      <c r="K2987" s="894" t="s">
        <v>1008</v>
      </c>
      <c r="L2987" s="894" t="s">
        <v>874</v>
      </c>
      <c r="M2987" s="894" t="s">
        <v>8764</v>
      </c>
      <c r="N2987" s="894" t="s">
        <v>13953</v>
      </c>
      <c r="O2987" s="894" t="s">
        <v>13954</v>
      </c>
      <c r="P2987" s="894" t="s">
        <v>13955</v>
      </c>
      <c r="Q2987" s="894" t="s">
        <v>12167</v>
      </c>
      <c r="R2987" s="894" t="s">
        <v>2372</v>
      </c>
      <c r="S2987" s="894" t="s">
        <v>779</v>
      </c>
      <c r="T2987" s="894" t="s">
        <v>780</v>
      </c>
      <c r="U2987" s="894" t="s">
        <v>877</v>
      </c>
      <c r="V2987" s="894" t="s">
        <v>3306</v>
      </c>
      <c r="W2987" s="894" t="s">
        <v>13711</v>
      </c>
      <c r="X2987" s="894" t="s">
        <v>7288</v>
      </c>
      <c r="Y2987" s="894" t="s">
        <v>13712</v>
      </c>
      <c r="AA2987" s="894" t="s">
        <v>1012</v>
      </c>
    </row>
    <row r="2988" spans="1:27">
      <c r="A2988" s="894" t="s">
        <v>13958</v>
      </c>
      <c r="B2988" s="894" t="s">
        <v>13959</v>
      </c>
      <c r="C2988" s="894" t="s">
        <v>6047</v>
      </c>
      <c r="D2988" s="894" t="s">
        <v>13960</v>
      </c>
      <c r="E2988" s="351">
        <v>5221.24</v>
      </c>
      <c r="F2988" s="351">
        <v>2610.5</v>
      </c>
      <c r="G2988" s="351">
        <v>2610.74</v>
      </c>
      <c r="H2988" s="351">
        <v>0</v>
      </c>
      <c r="I2988" s="894" t="s">
        <v>13707</v>
      </c>
      <c r="J2988" s="894" t="s">
        <v>839</v>
      </c>
      <c r="K2988" s="894" t="s">
        <v>1008</v>
      </c>
      <c r="L2988" s="894" t="s">
        <v>874</v>
      </c>
      <c r="M2988" s="894" t="s">
        <v>8764</v>
      </c>
      <c r="N2988" s="894" t="s">
        <v>13953</v>
      </c>
      <c r="O2988" s="894" t="s">
        <v>11054</v>
      </c>
      <c r="P2988" s="894" t="s">
        <v>11055</v>
      </c>
      <c r="Q2988" s="894" t="s">
        <v>11056</v>
      </c>
      <c r="R2988" s="894" t="s">
        <v>2372</v>
      </c>
      <c r="S2988" s="894" t="s">
        <v>779</v>
      </c>
      <c r="T2988" s="894" t="s">
        <v>780</v>
      </c>
      <c r="U2988" s="894" t="s">
        <v>877</v>
      </c>
      <c r="V2988" s="894" t="s">
        <v>3306</v>
      </c>
      <c r="W2988" s="894" t="s">
        <v>13711</v>
      </c>
      <c r="X2988" s="894" t="s">
        <v>7288</v>
      </c>
      <c r="Y2988" s="894" t="s">
        <v>13712</v>
      </c>
      <c r="AA2988" s="894" t="s">
        <v>1012</v>
      </c>
    </row>
    <row r="2989" spans="1:27">
      <c r="A2989" s="894" t="s">
        <v>13961</v>
      </c>
      <c r="B2989" s="894" t="s">
        <v>13962</v>
      </c>
      <c r="C2989" s="894" t="s">
        <v>13963</v>
      </c>
      <c r="D2989" s="894" t="s">
        <v>13964</v>
      </c>
      <c r="E2989" s="351">
        <v>4805360.24</v>
      </c>
      <c r="F2989" s="351">
        <v>2402680</v>
      </c>
      <c r="G2989" s="351">
        <v>2402680.24</v>
      </c>
      <c r="H2989" s="351">
        <v>0</v>
      </c>
      <c r="I2989" s="894" t="s">
        <v>13707</v>
      </c>
      <c r="J2989" s="894" t="s">
        <v>839</v>
      </c>
      <c r="K2989" s="894" t="s">
        <v>1008</v>
      </c>
      <c r="L2989" s="894" t="s">
        <v>874</v>
      </c>
      <c r="M2989" s="894" t="s">
        <v>8764</v>
      </c>
      <c r="N2989" s="894" t="s">
        <v>13965</v>
      </c>
      <c r="O2989" s="894" t="s">
        <v>13966</v>
      </c>
      <c r="P2989" s="894" t="s">
        <v>13967</v>
      </c>
      <c r="Q2989" s="894" t="s">
        <v>13968</v>
      </c>
      <c r="R2989" s="894" t="s">
        <v>2372</v>
      </c>
      <c r="S2989" s="894" t="s">
        <v>779</v>
      </c>
      <c r="T2989" s="894" t="s">
        <v>780</v>
      </c>
      <c r="U2989" s="894" t="s">
        <v>877</v>
      </c>
      <c r="V2989" s="894" t="s">
        <v>3306</v>
      </c>
      <c r="W2989" s="894" t="s">
        <v>13711</v>
      </c>
      <c r="X2989" s="894" t="s">
        <v>7288</v>
      </c>
      <c r="Y2989" s="894" t="s">
        <v>13712</v>
      </c>
      <c r="AA2989" s="894" t="s">
        <v>1012</v>
      </c>
    </row>
    <row r="2990" spans="1:27">
      <c r="A2990" s="894" t="s">
        <v>13969</v>
      </c>
      <c r="B2990" s="894" t="s">
        <v>13970</v>
      </c>
      <c r="C2990" s="894" t="s">
        <v>13971</v>
      </c>
      <c r="D2990" s="894" t="s">
        <v>13972</v>
      </c>
      <c r="E2990" s="351">
        <v>10344.83</v>
      </c>
      <c r="F2990" s="351">
        <v>5172.5</v>
      </c>
      <c r="G2990" s="351">
        <v>5172.33</v>
      </c>
      <c r="H2990" s="351">
        <v>0</v>
      </c>
      <c r="I2990" s="894" t="s">
        <v>13973</v>
      </c>
      <c r="J2990" s="894" t="s">
        <v>839</v>
      </c>
      <c r="K2990" s="894" t="s">
        <v>901</v>
      </c>
      <c r="L2990" s="894" t="s">
        <v>874</v>
      </c>
      <c r="M2990" s="894" t="s">
        <v>2815</v>
      </c>
      <c r="N2990" s="894" t="s">
        <v>13851</v>
      </c>
      <c r="O2990" s="894" t="s">
        <v>8980</v>
      </c>
      <c r="P2990" s="894" t="s">
        <v>9305</v>
      </c>
      <c r="Q2990" s="894" t="s">
        <v>9306</v>
      </c>
      <c r="R2990" s="894" t="s">
        <v>2372</v>
      </c>
      <c r="S2990" s="894" t="s">
        <v>779</v>
      </c>
      <c r="T2990" s="894" t="s">
        <v>780</v>
      </c>
      <c r="U2990" s="894" t="s">
        <v>877</v>
      </c>
      <c r="V2990" s="894" t="s">
        <v>3306</v>
      </c>
      <c r="W2990" s="894" t="s">
        <v>13711</v>
      </c>
      <c r="X2990" s="894" t="s">
        <v>10533</v>
      </c>
      <c r="Y2990" s="894" t="s">
        <v>13974</v>
      </c>
      <c r="AA2990" s="894" t="s">
        <v>904</v>
      </c>
    </row>
    <row r="2991" spans="1:27">
      <c r="A2991" s="894" t="s">
        <v>13975</v>
      </c>
      <c r="B2991" s="894" t="s">
        <v>13976</v>
      </c>
      <c r="C2991" s="894" t="s">
        <v>13971</v>
      </c>
      <c r="D2991" s="894" t="s">
        <v>13972</v>
      </c>
      <c r="E2991" s="351">
        <v>10344.83</v>
      </c>
      <c r="F2991" s="351">
        <v>5172.5</v>
      </c>
      <c r="G2991" s="351">
        <v>5172.33</v>
      </c>
      <c r="H2991" s="351">
        <v>0</v>
      </c>
      <c r="I2991" s="894" t="s">
        <v>13973</v>
      </c>
      <c r="J2991" s="894" t="s">
        <v>839</v>
      </c>
      <c r="K2991" s="894" t="s">
        <v>901</v>
      </c>
      <c r="L2991" s="894" t="s">
        <v>874</v>
      </c>
      <c r="M2991" s="894" t="s">
        <v>2815</v>
      </c>
      <c r="N2991" s="894" t="s">
        <v>13851</v>
      </c>
      <c r="O2991" s="894" t="s">
        <v>8980</v>
      </c>
      <c r="P2991" s="894" t="s">
        <v>9305</v>
      </c>
      <c r="Q2991" s="894" t="s">
        <v>9306</v>
      </c>
      <c r="R2991" s="894" t="s">
        <v>2372</v>
      </c>
      <c r="S2991" s="894" t="s">
        <v>779</v>
      </c>
      <c r="T2991" s="894" t="s">
        <v>780</v>
      </c>
      <c r="U2991" s="894" t="s">
        <v>877</v>
      </c>
      <c r="V2991" s="894" t="s">
        <v>3306</v>
      </c>
      <c r="W2991" s="894" t="s">
        <v>13711</v>
      </c>
      <c r="X2991" s="894" t="s">
        <v>10533</v>
      </c>
      <c r="Y2991" s="894" t="s">
        <v>13974</v>
      </c>
      <c r="AA2991" s="894" t="s">
        <v>904</v>
      </c>
    </row>
    <row r="2992" spans="1:27">
      <c r="A2992" s="894" t="s">
        <v>13977</v>
      </c>
      <c r="B2992" s="894" t="s">
        <v>13978</v>
      </c>
      <c r="C2992" s="894" t="s">
        <v>13971</v>
      </c>
      <c r="D2992" s="894" t="s">
        <v>13972</v>
      </c>
      <c r="E2992" s="351">
        <v>10344.83</v>
      </c>
      <c r="F2992" s="351">
        <v>5172.5</v>
      </c>
      <c r="G2992" s="351">
        <v>5172.33</v>
      </c>
      <c r="H2992" s="351">
        <v>0</v>
      </c>
      <c r="I2992" s="894" t="s">
        <v>13973</v>
      </c>
      <c r="J2992" s="894" t="s">
        <v>839</v>
      </c>
      <c r="K2992" s="894" t="s">
        <v>901</v>
      </c>
      <c r="L2992" s="894" t="s">
        <v>874</v>
      </c>
      <c r="M2992" s="894" t="s">
        <v>2815</v>
      </c>
      <c r="N2992" s="894" t="s">
        <v>13851</v>
      </c>
      <c r="O2992" s="894" t="s">
        <v>8980</v>
      </c>
      <c r="P2992" s="894" t="s">
        <v>9305</v>
      </c>
      <c r="Q2992" s="894" t="s">
        <v>9306</v>
      </c>
      <c r="R2992" s="894" t="s">
        <v>2372</v>
      </c>
      <c r="S2992" s="894" t="s">
        <v>779</v>
      </c>
      <c r="T2992" s="894" t="s">
        <v>780</v>
      </c>
      <c r="U2992" s="894" t="s">
        <v>877</v>
      </c>
      <c r="V2992" s="894" t="s">
        <v>3306</v>
      </c>
      <c r="W2992" s="894" t="s">
        <v>13711</v>
      </c>
      <c r="X2992" s="894" t="s">
        <v>10533</v>
      </c>
      <c r="Y2992" s="894" t="s">
        <v>13974</v>
      </c>
      <c r="AA2992" s="894" t="s">
        <v>904</v>
      </c>
    </row>
    <row r="2993" spans="1:27">
      <c r="A2993" s="894" t="s">
        <v>13979</v>
      </c>
      <c r="B2993" s="894" t="s">
        <v>13980</v>
      </c>
      <c r="C2993" s="894" t="s">
        <v>13981</v>
      </c>
      <c r="D2993" s="894" t="s">
        <v>13982</v>
      </c>
      <c r="E2993" s="351">
        <v>4931.03</v>
      </c>
      <c r="F2993" s="351">
        <v>2465.5</v>
      </c>
      <c r="G2993" s="351">
        <v>2465.53</v>
      </c>
      <c r="H2993" s="351">
        <v>0</v>
      </c>
      <c r="I2993" s="894" t="s">
        <v>13973</v>
      </c>
      <c r="J2993" s="894" t="s">
        <v>839</v>
      </c>
      <c r="K2993" s="894" t="s">
        <v>901</v>
      </c>
      <c r="L2993" s="894" t="s">
        <v>874</v>
      </c>
      <c r="M2993" s="894" t="s">
        <v>2815</v>
      </c>
      <c r="N2993" s="894" t="s">
        <v>13851</v>
      </c>
      <c r="O2993" s="894" t="s">
        <v>13983</v>
      </c>
      <c r="P2993" s="894" t="s">
        <v>13984</v>
      </c>
      <c r="Q2993" s="894" t="s">
        <v>13985</v>
      </c>
      <c r="R2993" s="894" t="s">
        <v>2372</v>
      </c>
      <c r="S2993" s="894" t="s">
        <v>779</v>
      </c>
      <c r="T2993" s="894" t="s">
        <v>780</v>
      </c>
      <c r="U2993" s="894" t="s">
        <v>877</v>
      </c>
      <c r="V2993" s="894" t="s">
        <v>3306</v>
      </c>
      <c r="W2993" s="894" t="s">
        <v>13711</v>
      </c>
      <c r="X2993" s="894" t="s">
        <v>10533</v>
      </c>
      <c r="Y2993" s="894" t="s">
        <v>13974</v>
      </c>
      <c r="AA2993" s="894" t="s">
        <v>904</v>
      </c>
    </row>
    <row r="2994" spans="1:27">
      <c r="A2994" s="894" t="s">
        <v>13986</v>
      </c>
      <c r="B2994" s="894" t="s">
        <v>13987</v>
      </c>
      <c r="C2994" s="894" t="s">
        <v>13981</v>
      </c>
      <c r="D2994" s="894" t="s">
        <v>13982</v>
      </c>
      <c r="E2994" s="351">
        <v>4931.03</v>
      </c>
      <c r="F2994" s="351">
        <v>2465.5</v>
      </c>
      <c r="G2994" s="351">
        <v>2465.53</v>
      </c>
      <c r="H2994" s="351">
        <v>0</v>
      </c>
      <c r="I2994" s="894" t="s">
        <v>13973</v>
      </c>
      <c r="J2994" s="894" t="s">
        <v>839</v>
      </c>
      <c r="K2994" s="894" t="s">
        <v>901</v>
      </c>
      <c r="L2994" s="894" t="s">
        <v>874</v>
      </c>
      <c r="M2994" s="894" t="s">
        <v>2815</v>
      </c>
      <c r="N2994" s="894" t="s">
        <v>13851</v>
      </c>
      <c r="O2994" s="894" t="s">
        <v>13983</v>
      </c>
      <c r="P2994" s="894" t="s">
        <v>13984</v>
      </c>
      <c r="Q2994" s="894" t="s">
        <v>13985</v>
      </c>
      <c r="R2994" s="894" t="s">
        <v>2372</v>
      </c>
      <c r="S2994" s="894" t="s">
        <v>779</v>
      </c>
      <c r="T2994" s="894" t="s">
        <v>780</v>
      </c>
      <c r="U2994" s="894" t="s">
        <v>877</v>
      </c>
      <c r="V2994" s="894" t="s">
        <v>3306</v>
      </c>
      <c r="W2994" s="894" t="s">
        <v>13711</v>
      </c>
      <c r="X2994" s="894" t="s">
        <v>10533</v>
      </c>
      <c r="Y2994" s="894" t="s">
        <v>13974</v>
      </c>
      <c r="AA2994" s="894" t="s">
        <v>904</v>
      </c>
    </row>
    <row r="2995" spans="1:27">
      <c r="A2995" s="894" t="s">
        <v>13988</v>
      </c>
      <c r="B2995" s="894" t="s">
        <v>13989</v>
      </c>
      <c r="C2995" s="894" t="s">
        <v>13990</v>
      </c>
      <c r="D2995" s="894" t="s">
        <v>13991</v>
      </c>
      <c r="E2995" s="351">
        <v>3137.93</v>
      </c>
      <c r="F2995" s="351">
        <v>1569</v>
      </c>
      <c r="G2995" s="351">
        <v>1568.93</v>
      </c>
      <c r="H2995" s="351">
        <v>0</v>
      </c>
      <c r="I2995" s="894" t="s">
        <v>13973</v>
      </c>
      <c r="J2995" s="894" t="s">
        <v>839</v>
      </c>
      <c r="K2995" s="894" t="s">
        <v>901</v>
      </c>
      <c r="L2995" s="894" t="s">
        <v>874</v>
      </c>
      <c r="M2995" s="894" t="s">
        <v>2815</v>
      </c>
      <c r="N2995" s="894" t="s">
        <v>13851</v>
      </c>
      <c r="O2995" s="894" t="s">
        <v>13992</v>
      </c>
      <c r="P2995" s="894" t="s">
        <v>13993</v>
      </c>
      <c r="Q2995" s="894" t="s">
        <v>13994</v>
      </c>
      <c r="R2995" s="894" t="s">
        <v>2372</v>
      </c>
      <c r="S2995" s="894" t="s">
        <v>779</v>
      </c>
      <c r="T2995" s="894" t="s">
        <v>780</v>
      </c>
      <c r="U2995" s="894" t="s">
        <v>877</v>
      </c>
      <c r="V2995" s="894" t="s">
        <v>3306</v>
      </c>
      <c r="W2995" s="894" t="s">
        <v>13711</v>
      </c>
      <c r="X2995" s="894" t="s">
        <v>10533</v>
      </c>
      <c r="Y2995" s="894" t="s">
        <v>13974</v>
      </c>
      <c r="AA2995" s="894" t="s">
        <v>904</v>
      </c>
    </row>
    <row r="2996" spans="1:27">
      <c r="A2996" s="894" t="s">
        <v>13995</v>
      </c>
      <c r="B2996" s="894" t="s">
        <v>13996</v>
      </c>
      <c r="C2996" s="894" t="s">
        <v>13997</v>
      </c>
      <c r="D2996" s="894" t="s">
        <v>13998</v>
      </c>
      <c r="E2996" s="351">
        <v>2129.31</v>
      </c>
      <c r="F2996" s="351">
        <v>1064.5</v>
      </c>
      <c r="G2996" s="351">
        <v>1064.81</v>
      </c>
      <c r="H2996" s="351">
        <v>0</v>
      </c>
      <c r="I2996" s="894" t="s">
        <v>13973</v>
      </c>
      <c r="J2996" s="894" t="s">
        <v>839</v>
      </c>
      <c r="K2996" s="894" t="s">
        <v>901</v>
      </c>
      <c r="L2996" s="894" t="s">
        <v>874</v>
      </c>
      <c r="M2996" s="894" t="s">
        <v>2815</v>
      </c>
      <c r="N2996" s="894" t="s">
        <v>13851</v>
      </c>
      <c r="O2996" s="894" t="s">
        <v>13999</v>
      </c>
      <c r="P2996" s="894" t="s">
        <v>14000</v>
      </c>
      <c r="Q2996" s="894" t="s">
        <v>14001</v>
      </c>
      <c r="R2996" s="894" t="s">
        <v>2372</v>
      </c>
      <c r="S2996" s="894" t="s">
        <v>779</v>
      </c>
      <c r="T2996" s="894" t="s">
        <v>780</v>
      </c>
      <c r="U2996" s="894" t="s">
        <v>877</v>
      </c>
      <c r="V2996" s="894" t="s">
        <v>3306</v>
      </c>
      <c r="W2996" s="894" t="s">
        <v>13711</v>
      </c>
      <c r="X2996" s="894" t="s">
        <v>10533</v>
      </c>
      <c r="Y2996" s="894" t="s">
        <v>13974</v>
      </c>
      <c r="AA2996" s="894" t="s">
        <v>904</v>
      </c>
    </row>
    <row r="2997" spans="1:27">
      <c r="A2997" s="894" t="s">
        <v>14002</v>
      </c>
      <c r="B2997" s="894" t="s">
        <v>14003</v>
      </c>
      <c r="C2997" s="894" t="s">
        <v>12507</v>
      </c>
      <c r="D2997" s="894" t="s">
        <v>14004</v>
      </c>
      <c r="E2997" s="351">
        <v>5818.97</v>
      </c>
      <c r="F2997" s="351">
        <v>2909.5</v>
      </c>
      <c r="G2997" s="351">
        <v>2909.47</v>
      </c>
      <c r="H2997" s="351">
        <v>0</v>
      </c>
      <c r="I2997" s="894" t="s">
        <v>13973</v>
      </c>
      <c r="J2997" s="894" t="s">
        <v>839</v>
      </c>
      <c r="K2997" s="894" t="s">
        <v>901</v>
      </c>
      <c r="L2997" s="894" t="s">
        <v>874</v>
      </c>
      <c r="M2997" s="894" t="s">
        <v>2815</v>
      </c>
      <c r="N2997" s="894" t="s">
        <v>14005</v>
      </c>
      <c r="O2997" s="894" t="s">
        <v>14006</v>
      </c>
      <c r="P2997" s="894" t="s">
        <v>14007</v>
      </c>
      <c r="Q2997" s="894" t="s">
        <v>10370</v>
      </c>
      <c r="R2997" s="894" t="s">
        <v>2372</v>
      </c>
      <c r="S2997" s="894" t="s">
        <v>779</v>
      </c>
      <c r="T2997" s="894" t="s">
        <v>780</v>
      </c>
      <c r="U2997" s="894" t="s">
        <v>877</v>
      </c>
      <c r="V2997" s="894" t="s">
        <v>3306</v>
      </c>
      <c r="W2997" s="894" t="s">
        <v>13711</v>
      </c>
      <c r="X2997" s="894" t="s">
        <v>10533</v>
      </c>
      <c r="Y2997" s="894" t="s">
        <v>13974</v>
      </c>
      <c r="AA2997" s="894" t="s">
        <v>904</v>
      </c>
    </row>
    <row r="2998" spans="1:27">
      <c r="A2998" s="894" t="s">
        <v>14008</v>
      </c>
      <c r="B2998" s="894" t="s">
        <v>14009</v>
      </c>
      <c r="C2998" s="894" t="s">
        <v>12507</v>
      </c>
      <c r="D2998" s="894" t="s">
        <v>14004</v>
      </c>
      <c r="E2998" s="351">
        <v>5818.97</v>
      </c>
      <c r="F2998" s="351">
        <v>2909.5</v>
      </c>
      <c r="G2998" s="351">
        <v>2909.47</v>
      </c>
      <c r="H2998" s="351">
        <v>0</v>
      </c>
      <c r="I2998" s="894" t="s">
        <v>13973</v>
      </c>
      <c r="J2998" s="894" t="s">
        <v>839</v>
      </c>
      <c r="K2998" s="894" t="s">
        <v>901</v>
      </c>
      <c r="L2998" s="894" t="s">
        <v>874</v>
      </c>
      <c r="M2998" s="894" t="s">
        <v>2815</v>
      </c>
      <c r="N2998" s="894" t="s">
        <v>14005</v>
      </c>
      <c r="O2998" s="894" t="s">
        <v>14006</v>
      </c>
      <c r="P2998" s="894" t="s">
        <v>14007</v>
      </c>
      <c r="Q2998" s="894" t="s">
        <v>10370</v>
      </c>
      <c r="R2998" s="894" t="s">
        <v>2372</v>
      </c>
      <c r="S2998" s="894" t="s">
        <v>779</v>
      </c>
      <c r="T2998" s="894" t="s">
        <v>780</v>
      </c>
      <c r="U2998" s="894" t="s">
        <v>877</v>
      </c>
      <c r="V2998" s="894" t="s">
        <v>3306</v>
      </c>
      <c r="W2998" s="894" t="s">
        <v>13711</v>
      </c>
      <c r="X2998" s="894" t="s">
        <v>10533</v>
      </c>
      <c r="Y2998" s="894" t="s">
        <v>13974</v>
      </c>
      <c r="AA2998" s="894" t="s">
        <v>904</v>
      </c>
    </row>
    <row r="2999" spans="1:27">
      <c r="A2999" s="894" t="s">
        <v>14010</v>
      </c>
      <c r="B2999" s="894" t="s">
        <v>14011</v>
      </c>
      <c r="C2999" s="894" t="s">
        <v>12507</v>
      </c>
      <c r="D2999" s="894" t="s">
        <v>14004</v>
      </c>
      <c r="E2999" s="351">
        <v>5818.97</v>
      </c>
      <c r="F2999" s="351">
        <v>2909.5</v>
      </c>
      <c r="G2999" s="351">
        <v>2909.47</v>
      </c>
      <c r="H2999" s="351">
        <v>0</v>
      </c>
      <c r="I2999" s="894" t="s">
        <v>13973</v>
      </c>
      <c r="J2999" s="894" t="s">
        <v>839</v>
      </c>
      <c r="K2999" s="894" t="s">
        <v>901</v>
      </c>
      <c r="L2999" s="894" t="s">
        <v>874</v>
      </c>
      <c r="M2999" s="894" t="s">
        <v>2815</v>
      </c>
      <c r="N2999" s="894" t="s">
        <v>14005</v>
      </c>
      <c r="O2999" s="894" t="s">
        <v>14006</v>
      </c>
      <c r="P2999" s="894" t="s">
        <v>14007</v>
      </c>
      <c r="Q2999" s="894" t="s">
        <v>10370</v>
      </c>
      <c r="R2999" s="894" t="s">
        <v>2372</v>
      </c>
      <c r="S2999" s="894" t="s">
        <v>779</v>
      </c>
      <c r="T2999" s="894" t="s">
        <v>780</v>
      </c>
      <c r="U2999" s="894" t="s">
        <v>877</v>
      </c>
      <c r="V2999" s="894" t="s">
        <v>3306</v>
      </c>
      <c r="W2999" s="894" t="s">
        <v>13711</v>
      </c>
      <c r="X2999" s="894" t="s">
        <v>10533</v>
      </c>
      <c r="Y2999" s="894" t="s">
        <v>13974</v>
      </c>
      <c r="AA2999" s="894" t="s">
        <v>904</v>
      </c>
    </row>
    <row r="3000" spans="1:27">
      <c r="A3000" s="894" t="s">
        <v>14012</v>
      </c>
      <c r="B3000" s="894" t="s">
        <v>14013</v>
      </c>
      <c r="C3000" s="894" t="s">
        <v>12507</v>
      </c>
      <c r="D3000" s="894" t="s">
        <v>14004</v>
      </c>
      <c r="E3000" s="351">
        <v>5818.97</v>
      </c>
      <c r="F3000" s="351">
        <v>2909.5</v>
      </c>
      <c r="G3000" s="351">
        <v>2909.47</v>
      </c>
      <c r="H3000" s="351">
        <v>0</v>
      </c>
      <c r="I3000" s="894" t="s">
        <v>13973</v>
      </c>
      <c r="J3000" s="894" t="s">
        <v>839</v>
      </c>
      <c r="K3000" s="894" t="s">
        <v>901</v>
      </c>
      <c r="L3000" s="894" t="s">
        <v>874</v>
      </c>
      <c r="M3000" s="894" t="s">
        <v>2815</v>
      </c>
      <c r="N3000" s="894" t="s">
        <v>14005</v>
      </c>
      <c r="O3000" s="894" t="s">
        <v>14006</v>
      </c>
      <c r="P3000" s="894" t="s">
        <v>14007</v>
      </c>
      <c r="Q3000" s="894" t="s">
        <v>10370</v>
      </c>
      <c r="R3000" s="894" t="s">
        <v>2372</v>
      </c>
      <c r="S3000" s="894" t="s">
        <v>779</v>
      </c>
      <c r="T3000" s="894" t="s">
        <v>780</v>
      </c>
      <c r="U3000" s="894" t="s">
        <v>877</v>
      </c>
      <c r="V3000" s="894" t="s">
        <v>3306</v>
      </c>
      <c r="W3000" s="894" t="s">
        <v>13711</v>
      </c>
      <c r="X3000" s="894" t="s">
        <v>10533</v>
      </c>
      <c r="Y3000" s="894" t="s">
        <v>13974</v>
      </c>
      <c r="AA3000" s="894" t="s">
        <v>904</v>
      </c>
    </row>
    <row r="3001" spans="1:27">
      <c r="A3001" s="894" t="s">
        <v>14014</v>
      </c>
      <c r="B3001" s="894" t="s">
        <v>14015</v>
      </c>
      <c r="C3001" s="894" t="s">
        <v>12507</v>
      </c>
      <c r="D3001" s="894" t="s">
        <v>14004</v>
      </c>
      <c r="E3001" s="351">
        <v>5818.96</v>
      </c>
      <c r="F3001" s="351">
        <v>2909.5</v>
      </c>
      <c r="G3001" s="351">
        <v>2909.46</v>
      </c>
      <c r="H3001" s="351">
        <v>0</v>
      </c>
      <c r="I3001" s="894" t="s">
        <v>13973</v>
      </c>
      <c r="J3001" s="894" t="s">
        <v>839</v>
      </c>
      <c r="K3001" s="894" t="s">
        <v>901</v>
      </c>
      <c r="L3001" s="894" t="s">
        <v>874</v>
      </c>
      <c r="M3001" s="894" t="s">
        <v>2815</v>
      </c>
      <c r="N3001" s="894" t="s">
        <v>14005</v>
      </c>
      <c r="O3001" s="894" t="s">
        <v>14006</v>
      </c>
      <c r="P3001" s="894" t="s">
        <v>14007</v>
      </c>
      <c r="Q3001" s="894" t="s">
        <v>10370</v>
      </c>
      <c r="R3001" s="894" t="s">
        <v>2372</v>
      </c>
      <c r="S3001" s="894" t="s">
        <v>779</v>
      </c>
      <c r="T3001" s="894" t="s">
        <v>780</v>
      </c>
      <c r="U3001" s="894" t="s">
        <v>877</v>
      </c>
      <c r="V3001" s="894" t="s">
        <v>3306</v>
      </c>
      <c r="W3001" s="894" t="s">
        <v>13711</v>
      </c>
      <c r="X3001" s="894" t="s">
        <v>10533</v>
      </c>
      <c r="Y3001" s="894" t="s">
        <v>13974</v>
      </c>
      <c r="AA3001" s="894" t="s">
        <v>904</v>
      </c>
    </row>
    <row r="3002" spans="1:27">
      <c r="A3002" s="894" t="s">
        <v>14016</v>
      </c>
      <c r="B3002" s="894" t="s">
        <v>14017</v>
      </c>
      <c r="C3002" s="894" t="s">
        <v>12507</v>
      </c>
      <c r="D3002" s="894" t="s">
        <v>14004</v>
      </c>
      <c r="E3002" s="351">
        <v>5818.96</v>
      </c>
      <c r="F3002" s="351">
        <v>2909.5</v>
      </c>
      <c r="G3002" s="351">
        <v>2909.46</v>
      </c>
      <c r="H3002" s="351">
        <v>0</v>
      </c>
      <c r="I3002" s="894" t="s">
        <v>13973</v>
      </c>
      <c r="J3002" s="894" t="s">
        <v>839</v>
      </c>
      <c r="K3002" s="894" t="s">
        <v>901</v>
      </c>
      <c r="L3002" s="894" t="s">
        <v>874</v>
      </c>
      <c r="M3002" s="894" t="s">
        <v>2815</v>
      </c>
      <c r="N3002" s="894" t="s">
        <v>14005</v>
      </c>
      <c r="O3002" s="894" t="s">
        <v>14006</v>
      </c>
      <c r="P3002" s="894" t="s">
        <v>14007</v>
      </c>
      <c r="Q3002" s="894" t="s">
        <v>10370</v>
      </c>
      <c r="R3002" s="894" t="s">
        <v>2372</v>
      </c>
      <c r="S3002" s="894" t="s">
        <v>779</v>
      </c>
      <c r="T3002" s="894" t="s">
        <v>780</v>
      </c>
      <c r="U3002" s="894" t="s">
        <v>877</v>
      </c>
      <c r="V3002" s="894" t="s">
        <v>3306</v>
      </c>
      <c r="W3002" s="894" t="s">
        <v>13711</v>
      </c>
      <c r="X3002" s="894" t="s">
        <v>10533</v>
      </c>
      <c r="Y3002" s="894" t="s">
        <v>13974</v>
      </c>
      <c r="AA3002" s="894" t="s">
        <v>904</v>
      </c>
    </row>
    <row r="3003" spans="1:27">
      <c r="A3003" s="894" t="s">
        <v>14018</v>
      </c>
      <c r="B3003" s="894" t="s">
        <v>14019</v>
      </c>
      <c r="C3003" s="894" t="s">
        <v>12507</v>
      </c>
      <c r="D3003" s="894" t="s">
        <v>14004</v>
      </c>
      <c r="E3003" s="351">
        <v>5818.96</v>
      </c>
      <c r="F3003" s="351">
        <v>2909.5</v>
      </c>
      <c r="G3003" s="351">
        <v>2909.46</v>
      </c>
      <c r="H3003" s="351">
        <v>0</v>
      </c>
      <c r="I3003" s="894" t="s">
        <v>13973</v>
      </c>
      <c r="J3003" s="894" t="s">
        <v>839</v>
      </c>
      <c r="K3003" s="894" t="s">
        <v>901</v>
      </c>
      <c r="L3003" s="894" t="s">
        <v>874</v>
      </c>
      <c r="M3003" s="894" t="s">
        <v>2815</v>
      </c>
      <c r="N3003" s="894" t="s">
        <v>14005</v>
      </c>
      <c r="O3003" s="894" t="s">
        <v>14006</v>
      </c>
      <c r="P3003" s="894" t="s">
        <v>14007</v>
      </c>
      <c r="Q3003" s="894" t="s">
        <v>10370</v>
      </c>
      <c r="R3003" s="894" t="s">
        <v>2372</v>
      </c>
      <c r="S3003" s="894" t="s">
        <v>779</v>
      </c>
      <c r="T3003" s="894" t="s">
        <v>780</v>
      </c>
      <c r="U3003" s="894" t="s">
        <v>877</v>
      </c>
      <c r="V3003" s="894" t="s">
        <v>3306</v>
      </c>
      <c r="W3003" s="894" t="s">
        <v>13711</v>
      </c>
      <c r="X3003" s="894" t="s">
        <v>10533</v>
      </c>
      <c r="Y3003" s="894" t="s">
        <v>13974</v>
      </c>
      <c r="AA3003" s="894" t="s">
        <v>904</v>
      </c>
    </row>
    <row r="3004" spans="1:27">
      <c r="A3004" s="894" t="s">
        <v>14020</v>
      </c>
      <c r="B3004" s="894" t="s">
        <v>14021</v>
      </c>
      <c r="C3004" s="894" t="s">
        <v>12507</v>
      </c>
      <c r="D3004" s="894" t="s">
        <v>14004</v>
      </c>
      <c r="E3004" s="351">
        <v>5818.96</v>
      </c>
      <c r="F3004" s="351">
        <v>2909.5</v>
      </c>
      <c r="G3004" s="351">
        <v>2909.46</v>
      </c>
      <c r="H3004" s="351">
        <v>0</v>
      </c>
      <c r="I3004" s="894" t="s">
        <v>13973</v>
      </c>
      <c r="J3004" s="894" t="s">
        <v>839</v>
      </c>
      <c r="K3004" s="894" t="s">
        <v>901</v>
      </c>
      <c r="L3004" s="894" t="s">
        <v>874</v>
      </c>
      <c r="M3004" s="894" t="s">
        <v>2815</v>
      </c>
      <c r="N3004" s="894" t="s">
        <v>14005</v>
      </c>
      <c r="O3004" s="894" t="s">
        <v>14006</v>
      </c>
      <c r="P3004" s="894" t="s">
        <v>14007</v>
      </c>
      <c r="Q3004" s="894" t="s">
        <v>10370</v>
      </c>
      <c r="R3004" s="894" t="s">
        <v>2372</v>
      </c>
      <c r="S3004" s="894" t="s">
        <v>779</v>
      </c>
      <c r="T3004" s="894" t="s">
        <v>780</v>
      </c>
      <c r="U3004" s="894" t="s">
        <v>877</v>
      </c>
      <c r="V3004" s="894" t="s">
        <v>3306</v>
      </c>
      <c r="W3004" s="894" t="s">
        <v>13711</v>
      </c>
      <c r="X3004" s="894" t="s">
        <v>10533</v>
      </c>
      <c r="Y3004" s="894" t="s">
        <v>13974</v>
      </c>
      <c r="AA3004" s="894" t="s">
        <v>904</v>
      </c>
    </row>
    <row r="3005" spans="1:27">
      <c r="A3005" s="894" t="s">
        <v>14022</v>
      </c>
      <c r="B3005" s="894" t="s">
        <v>14023</v>
      </c>
      <c r="C3005" s="894" t="s">
        <v>12507</v>
      </c>
      <c r="D3005" s="894" t="s">
        <v>14024</v>
      </c>
      <c r="E3005" s="351">
        <v>10344.83</v>
      </c>
      <c r="F3005" s="351">
        <v>5172.5</v>
      </c>
      <c r="G3005" s="351">
        <v>1062.4</v>
      </c>
      <c r="H3005" s="351">
        <v>4109.93</v>
      </c>
      <c r="I3005" s="894" t="s">
        <v>13973</v>
      </c>
      <c r="J3005" s="894" t="s">
        <v>839</v>
      </c>
      <c r="K3005" s="894" t="s">
        <v>901</v>
      </c>
      <c r="L3005" s="894" t="s">
        <v>874</v>
      </c>
      <c r="M3005" s="894" t="s">
        <v>2815</v>
      </c>
      <c r="N3005" s="894" t="s">
        <v>14005</v>
      </c>
      <c r="O3005" s="894" t="s">
        <v>8980</v>
      </c>
      <c r="P3005" s="894" t="s">
        <v>9305</v>
      </c>
      <c r="Q3005" s="894" t="s">
        <v>9306</v>
      </c>
      <c r="R3005" s="894" t="s">
        <v>2372</v>
      </c>
      <c r="S3005" s="894" t="s">
        <v>779</v>
      </c>
      <c r="T3005" s="894" t="s">
        <v>780</v>
      </c>
      <c r="U3005" s="894" t="s">
        <v>877</v>
      </c>
      <c r="V3005" s="894" t="s">
        <v>3306</v>
      </c>
      <c r="W3005" s="894" t="s">
        <v>13711</v>
      </c>
      <c r="X3005" s="894" t="s">
        <v>10533</v>
      </c>
      <c r="Y3005" s="894" t="s">
        <v>13974</v>
      </c>
      <c r="AA3005" s="894" t="s">
        <v>904</v>
      </c>
    </row>
    <row r="3006" spans="1:27">
      <c r="A3006" s="894" t="s">
        <v>14025</v>
      </c>
      <c r="B3006" s="894" t="s">
        <v>14026</v>
      </c>
      <c r="C3006" s="894" t="s">
        <v>12507</v>
      </c>
      <c r="D3006" s="894" t="s">
        <v>14024</v>
      </c>
      <c r="E3006" s="351">
        <v>10344.83</v>
      </c>
      <c r="F3006" s="351">
        <v>5172.5</v>
      </c>
      <c r="G3006" s="351">
        <v>5172.33</v>
      </c>
      <c r="H3006" s="351">
        <v>0</v>
      </c>
      <c r="I3006" s="894" t="s">
        <v>13973</v>
      </c>
      <c r="J3006" s="894" t="s">
        <v>839</v>
      </c>
      <c r="K3006" s="894" t="s">
        <v>901</v>
      </c>
      <c r="L3006" s="894" t="s">
        <v>874</v>
      </c>
      <c r="M3006" s="894" t="s">
        <v>2815</v>
      </c>
      <c r="N3006" s="894" t="s">
        <v>14005</v>
      </c>
      <c r="O3006" s="894" t="s">
        <v>8980</v>
      </c>
      <c r="P3006" s="894" t="s">
        <v>9305</v>
      </c>
      <c r="Q3006" s="894" t="s">
        <v>9306</v>
      </c>
      <c r="R3006" s="894" t="s">
        <v>2372</v>
      </c>
      <c r="S3006" s="894" t="s">
        <v>779</v>
      </c>
      <c r="T3006" s="894" t="s">
        <v>780</v>
      </c>
      <c r="U3006" s="894" t="s">
        <v>877</v>
      </c>
      <c r="V3006" s="894" t="s">
        <v>3306</v>
      </c>
      <c r="W3006" s="894" t="s">
        <v>13711</v>
      </c>
      <c r="X3006" s="894" t="s">
        <v>10533</v>
      </c>
      <c r="Y3006" s="894" t="s">
        <v>13974</v>
      </c>
      <c r="AA3006" s="894" t="s">
        <v>904</v>
      </c>
    </row>
    <row r="3007" spans="1:27">
      <c r="A3007" s="894" t="s">
        <v>14027</v>
      </c>
      <c r="B3007" s="894" t="s">
        <v>14028</v>
      </c>
      <c r="C3007" s="894" t="s">
        <v>14029</v>
      </c>
      <c r="D3007" s="894" t="s">
        <v>14030</v>
      </c>
      <c r="E3007" s="351">
        <v>13793.1</v>
      </c>
      <c r="F3007" s="351">
        <v>6896.5</v>
      </c>
      <c r="G3007" s="351">
        <v>6896.6</v>
      </c>
      <c r="H3007" s="351">
        <v>0</v>
      </c>
      <c r="I3007" s="894" t="s">
        <v>13973</v>
      </c>
      <c r="J3007" s="894" t="s">
        <v>839</v>
      </c>
      <c r="K3007" s="894" t="s">
        <v>901</v>
      </c>
      <c r="L3007" s="894" t="s">
        <v>874</v>
      </c>
      <c r="M3007" s="894" t="s">
        <v>2815</v>
      </c>
      <c r="N3007" s="894" t="s">
        <v>13775</v>
      </c>
      <c r="O3007" s="894" t="s">
        <v>8927</v>
      </c>
      <c r="P3007" s="894" t="s">
        <v>8928</v>
      </c>
      <c r="Q3007" s="894" t="s">
        <v>8929</v>
      </c>
      <c r="R3007" s="894" t="s">
        <v>2372</v>
      </c>
      <c r="S3007" s="894" t="s">
        <v>779</v>
      </c>
      <c r="T3007" s="894" t="s">
        <v>780</v>
      </c>
      <c r="U3007" s="894" t="s">
        <v>877</v>
      </c>
      <c r="V3007" s="894" t="s">
        <v>3306</v>
      </c>
      <c r="W3007" s="894" t="s">
        <v>13711</v>
      </c>
      <c r="X3007" s="894" t="s">
        <v>10533</v>
      </c>
      <c r="Y3007" s="894" t="s">
        <v>13974</v>
      </c>
      <c r="AA3007" s="894" t="s">
        <v>904</v>
      </c>
    </row>
    <row r="3008" spans="1:27">
      <c r="A3008" s="894" t="s">
        <v>14031</v>
      </c>
      <c r="B3008" s="894" t="s">
        <v>14032</v>
      </c>
      <c r="C3008" s="894" t="s">
        <v>14033</v>
      </c>
      <c r="D3008" s="894" t="s">
        <v>14034</v>
      </c>
      <c r="E3008" s="351">
        <v>6293.1</v>
      </c>
      <c r="F3008" s="351">
        <v>3146.5</v>
      </c>
      <c r="G3008" s="351">
        <v>3146.6</v>
      </c>
      <c r="H3008" s="351">
        <v>0</v>
      </c>
      <c r="I3008" s="894" t="s">
        <v>13973</v>
      </c>
      <c r="J3008" s="894" t="s">
        <v>839</v>
      </c>
      <c r="K3008" s="894" t="s">
        <v>901</v>
      </c>
      <c r="L3008" s="894" t="s">
        <v>874</v>
      </c>
      <c r="M3008" s="894" t="s">
        <v>2815</v>
      </c>
      <c r="N3008" s="894" t="s">
        <v>13775</v>
      </c>
      <c r="O3008" s="894" t="s">
        <v>14035</v>
      </c>
      <c r="P3008" s="894" t="s">
        <v>14036</v>
      </c>
      <c r="Q3008" s="894" t="s">
        <v>14037</v>
      </c>
      <c r="R3008" s="894" t="s">
        <v>2372</v>
      </c>
      <c r="S3008" s="894" t="s">
        <v>779</v>
      </c>
      <c r="T3008" s="894" t="s">
        <v>780</v>
      </c>
      <c r="U3008" s="894" t="s">
        <v>877</v>
      </c>
      <c r="V3008" s="894" t="s">
        <v>3306</v>
      </c>
      <c r="W3008" s="894" t="s">
        <v>13711</v>
      </c>
      <c r="X3008" s="894" t="s">
        <v>10533</v>
      </c>
      <c r="Y3008" s="894" t="s">
        <v>13974</v>
      </c>
      <c r="AA3008" s="894" t="s">
        <v>904</v>
      </c>
    </row>
    <row r="3009" spans="1:27">
      <c r="A3009" s="894" t="s">
        <v>14038</v>
      </c>
      <c r="B3009" s="894" t="s">
        <v>14039</v>
      </c>
      <c r="C3009" s="894" t="s">
        <v>13773</v>
      </c>
      <c r="D3009" s="894" t="s">
        <v>13774</v>
      </c>
      <c r="E3009" s="351">
        <v>15517.24</v>
      </c>
      <c r="F3009" s="351">
        <v>7758.5</v>
      </c>
      <c r="G3009" s="351">
        <v>7758.74</v>
      </c>
      <c r="H3009" s="351">
        <v>0</v>
      </c>
      <c r="I3009" s="894" t="s">
        <v>13973</v>
      </c>
      <c r="J3009" s="894" t="s">
        <v>839</v>
      </c>
      <c r="K3009" s="894" t="s">
        <v>901</v>
      </c>
      <c r="L3009" s="894" t="s">
        <v>874</v>
      </c>
      <c r="M3009" s="894" t="s">
        <v>2815</v>
      </c>
      <c r="N3009" s="894" t="s">
        <v>13775</v>
      </c>
      <c r="O3009" s="894" t="s">
        <v>13776</v>
      </c>
      <c r="P3009" s="894" t="s">
        <v>13777</v>
      </c>
      <c r="Q3009" s="894" t="s">
        <v>13778</v>
      </c>
      <c r="R3009" s="894" t="s">
        <v>2372</v>
      </c>
      <c r="S3009" s="894" t="s">
        <v>779</v>
      </c>
      <c r="T3009" s="894" t="s">
        <v>780</v>
      </c>
      <c r="U3009" s="894" t="s">
        <v>877</v>
      </c>
      <c r="V3009" s="894" t="s">
        <v>3306</v>
      </c>
      <c r="W3009" s="894" t="s">
        <v>13711</v>
      </c>
      <c r="X3009" s="894" t="s">
        <v>10533</v>
      </c>
      <c r="Y3009" s="894" t="s">
        <v>13974</v>
      </c>
      <c r="AA3009" s="894" t="s">
        <v>904</v>
      </c>
    </row>
    <row r="3010" spans="1:27">
      <c r="A3010" s="894" t="s">
        <v>14040</v>
      </c>
      <c r="B3010" s="894" t="s">
        <v>14041</v>
      </c>
      <c r="C3010" s="894" t="s">
        <v>13773</v>
      </c>
      <c r="D3010" s="894" t="s">
        <v>13774</v>
      </c>
      <c r="E3010" s="351">
        <v>15517.24</v>
      </c>
      <c r="F3010" s="351">
        <v>7758.5</v>
      </c>
      <c r="G3010" s="351">
        <v>7758.74</v>
      </c>
      <c r="H3010" s="351">
        <v>0</v>
      </c>
      <c r="I3010" s="894" t="s">
        <v>13973</v>
      </c>
      <c r="J3010" s="894" t="s">
        <v>839</v>
      </c>
      <c r="K3010" s="894" t="s">
        <v>901</v>
      </c>
      <c r="L3010" s="894" t="s">
        <v>874</v>
      </c>
      <c r="M3010" s="894" t="s">
        <v>2815</v>
      </c>
      <c r="N3010" s="894" t="s">
        <v>13775</v>
      </c>
      <c r="O3010" s="894" t="s">
        <v>13776</v>
      </c>
      <c r="P3010" s="894" t="s">
        <v>13777</v>
      </c>
      <c r="Q3010" s="894" t="s">
        <v>13778</v>
      </c>
      <c r="R3010" s="894" t="s">
        <v>2372</v>
      </c>
      <c r="S3010" s="894" t="s">
        <v>779</v>
      </c>
      <c r="T3010" s="894" t="s">
        <v>780</v>
      </c>
      <c r="U3010" s="894" t="s">
        <v>877</v>
      </c>
      <c r="V3010" s="894" t="s">
        <v>3306</v>
      </c>
      <c r="W3010" s="894" t="s">
        <v>13711</v>
      </c>
      <c r="X3010" s="894" t="s">
        <v>10533</v>
      </c>
      <c r="Y3010" s="894" t="s">
        <v>13974</v>
      </c>
      <c r="AA3010" s="894" t="s">
        <v>904</v>
      </c>
    </row>
    <row r="3011" spans="1:27">
      <c r="A3011" s="894" t="s">
        <v>14042</v>
      </c>
      <c r="B3011" s="894" t="s">
        <v>14043</v>
      </c>
      <c r="C3011" s="894" t="s">
        <v>13773</v>
      </c>
      <c r="D3011" s="894" t="s">
        <v>13774</v>
      </c>
      <c r="E3011" s="351">
        <v>15517.24</v>
      </c>
      <c r="F3011" s="351">
        <v>7758.5</v>
      </c>
      <c r="G3011" s="351">
        <v>7758.74</v>
      </c>
      <c r="H3011" s="351">
        <v>0</v>
      </c>
      <c r="I3011" s="894" t="s">
        <v>13973</v>
      </c>
      <c r="J3011" s="894" t="s">
        <v>839</v>
      </c>
      <c r="K3011" s="894" t="s">
        <v>901</v>
      </c>
      <c r="L3011" s="894" t="s">
        <v>874</v>
      </c>
      <c r="M3011" s="894" t="s">
        <v>2815</v>
      </c>
      <c r="N3011" s="894" t="s">
        <v>13775</v>
      </c>
      <c r="O3011" s="894" t="s">
        <v>13776</v>
      </c>
      <c r="P3011" s="894" t="s">
        <v>13777</v>
      </c>
      <c r="Q3011" s="894" t="s">
        <v>13778</v>
      </c>
      <c r="R3011" s="894" t="s">
        <v>2372</v>
      </c>
      <c r="S3011" s="894" t="s">
        <v>779</v>
      </c>
      <c r="T3011" s="894" t="s">
        <v>780</v>
      </c>
      <c r="U3011" s="894" t="s">
        <v>877</v>
      </c>
      <c r="V3011" s="894" t="s">
        <v>3306</v>
      </c>
      <c r="W3011" s="894" t="s">
        <v>13711</v>
      </c>
      <c r="X3011" s="894" t="s">
        <v>10533</v>
      </c>
      <c r="Y3011" s="894" t="s">
        <v>13974</v>
      </c>
      <c r="AA3011" s="894" t="s">
        <v>904</v>
      </c>
    </row>
    <row r="3012" spans="1:27">
      <c r="A3012" s="894" t="s">
        <v>14044</v>
      </c>
      <c r="B3012" s="894" t="s">
        <v>14045</v>
      </c>
      <c r="C3012" s="894" t="s">
        <v>13773</v>
      </c>
      <c r="D3012" s="894" t="s">
        <v>13774</v>
      </c>
      <c r="E3012" s="351">
        <v>15517.24</v>
      </c>
      <c r="F3012" s="351">
        <v>7758.5</v>
      </c>
      <c r="G3012" s="351">
        <v>7758.74</v>
      </c>
      <c r="H3012" s="351">
        <v>0</v>
      </c>
      <c r="I3012" s="894" t="s">
        <v>13973</v>
      </c>
      <c r="J3012" s="894" t="s">
        <v>839</v>
      </c>
      <c r="K3012" s="894" t="s">
        <v>901</v>
      </c>
      <c r="L3012" s="894" t="s">
        <v>874</v>
      </c>
      <c r="M3012" s="894" t="s">
        <v>2815</v>
      </c>
      <c r="N3012" s="894" t="s">
        <v>13775</v>
      </c>
      <c r="O3012" s="894" t="s">
        <v>13776</v>
      </c>
      <c r="P3012" s="894" t="s">
        <v>13777</v>
      </c>
      <c r="Q3012" s="894" t="s">
        <v>13778</v>
      </c>
      <c r="R3012" s="894" t="s">
        <v>2372</v>
      </c>
      <c r="S3012" s="894" t="s">
        <v>779</v>
      </c>
      <c r="T3012" s="894" t="s">
        <v>780</v>
      </c>
      <c r="U3012" s="894" t="s">
        <v>877</v>
      </c>
      <c r="V3012" s="894" t="s">
        <v>3306</v>
      </c>
      <c r="W3012" s="894" t="s">
        <v>13711</v>
      </c>
      <c r="X3012" s="894" t="s">
        <v>10533</v>
      </c>
      <c r="Y3012" s="894" t="s">
        <v>13974</v>
      </c>
      <c r="AA3012" s="894" t="s">
        <v>904</v>
      </c>
    </row>
    <row r="3013" spans="1:27">
      <c r="A3013" s="894" t="s">
        <v>14046</v>
      </c>
      <c r="B3013" s="894" t="s">
        <v>14047</v>
      </c>
      <c r="C3013" s="894" t="s">
        <v>13773</v>
      </c>
      <c r="D3013" s="894" t="s">
        <v>13774</v>
      </c>
      <c r="E3013" s="351">
        <v>15517.24</v>
      </c>
      <c r="F3013" s="351">
        <v>7758.5</v>
      </c>
      <c r="G3013" s="351">
        <v>7758.74</v>
      </c>
      <c r="H3013" s="351">
        <v>0</v>
      </c>
      <c r="I3013" s="894" t="s">
        <v>13973</v>
      </c>
      <c r="J3013" s="894" t="s">
        <v>839</v>
      </c>
      <c r="K3013" s="894" t="s">
        <v>901</v>
      </c>
      <c r="L3013" s="894" t="s">
        <v>874</v>
      </c>
      <c r="M3013" s="894" t="s">
        <v>2815</v>
      </c>
      <c r="N3013" s="894" t="s">
        <v>13775</v>
      </c>
      <c r="O3013" s="894" t="s">
        <v>13776</v>
      </c>
      <c r="P3013" s="894" t="s">
        <v>13777</v>
      </c>
      <c r="Q3013" s="894" t="s">
        <v>13778</v>
      </c>
      <c r="R3013" s="894" t="s">
        <v>2372</v>
      </c>
      <c r="S3013" s="894" t="s">
        <v>779</v>
      </c>
      <c r="T3013" s="894" t="s">
        <v>780</v>
      </c>
      <c r="U3013" s="894" t="s">
        <v>877</v>
      </c>
      <c r="V3013" s="894" t="s">
        <v>3306</v>
      </c>
      <c r="W3013" s="894" t="s">
        <v>13711</v>
      </c>
      <c r="X3013" s="894" t="s">
        <v>10533</v>
      </c>
      <c r="Y3013" s="894" t="s">
        <v>13974</v>
      </c>
      <c r="AA3013" s="894" t="s">
        <v>904</v>
      </c>
    </row>
    <row r="3014" spans="1:27">
      <c r="A3014" s="894" t="s">
        <v>14048</v>
      </c>
      <c r="B3014" s="894" t="s">
        <v>14049</v>
      </c>
      <c r="C3014" s="894" t="s">
        <v>13773</v>
      </c>
      <c r="D3014" s="894" t="s">
        <v>13774</v>
      </c>
      <c r="E3014" s="351">
        <v>15517.24</v>
      </c>
      <c r="F3014" s="351">
        <v>7758.5</v>
      </c>
      <c r="G3014" s="351">
        <v>7758.74</v>
      </c>
      <c r="H3014" s="351">
        <v>0</v>
      </c>
      <c r="I3014" s="894" t="s">
        <v>13973</v>
      </c>
      <c r="J3014" s="894" t="s">
        <v>839</v>
      </c>
      <c r="K3014" s="894" t="s">
        <v>901</v>
      </c>
      <c r="L3014" s="894" t="s">
        <v>874</v>
      </c>
      <c r="M3014" s="894" t="s">
        <v>2815</v>
      </c>
      <c r="N3014" s="894" t="s">
        <v>13775</v>
      </c>
      <c r="O3014" s="894" t="s">
        <v>13776</v>
      </c>
      <c r="P3014" s="894" t="s">
        <v>13777</v>
      </c>
      <c r="Q3014" s="894" t="s">
        <v>13778</v>
      </c>
      <c r="R3014" s="894" t="s">
        <v>2372</v>
      </c>
      <c r="S3014" s="894" t="s">
        <v>779</v>
      </c>
      <c r="T3014" s="894" t="s">
        <v>780</v>
      </c>
      <c r="U3014" s="894" t="s">
        <v>877</v>
      </c>
      <c r="V3014" s="894" t="s">
        <v>3306</v>
      </c>
      <c r="W3014" s="894" t="s">
        <v>13711</v>
      </c>
      <c r="X3014" s="894" t="s">
        <v>10533</v>
      </c>
      <c r="Y3014" s="894" t="s">
        <v>13974</v>
      </c>
      <c r="AA3014" s="894" t="s">
        <v>904</v>
      </c>
    </row>
    <row r="3015" spans="1:27">
      <c r="A3015" s="894" t="s">
        <v>14050</v>
      </c>
      <c r="B3015" s="894" t="s">
        <v>14051</v>
      </c>
      <c r="C3015" s="894" t="s">
        <v>13773</v>
      </c>
      <c r="D3015" s="894" t="s">
        <v>13774</v>
      </c>
      <c r="E3015" s="351">
        <v>15517.24</v>
      </c>
      <c r="F3015" s="351">
        <v>7758.5</v>
      </c>
      <c r="G3015" s="351">
        <v>7758.74</v>
      </c>
      <c r="H3015" s="351">
        <v>0</v>
      </c>
      <c r="I3015" s="894" t="s">
        <v>13973</v>
      </c>
      <c r="J3015" s="894" t="s">
        <v>839</v>
      </c>
      <c r="K3015" s="894" t="s">
        <v>901</v>
      </c>
      <c r="L3015" s="894" t="s">
        <v>874</v>
      </c>
      <c r="M3015" s="894" t="s">
        <v>2815</v>
      </c>
      <c r="N3015" s="894" t="s">
        <v>13775</v>
      </c>
      <c r="O3015" s="894" t="s">
        <v>13776</v>
      </c>
      <c r="P3015" s="894" t="s">
        <v>13777</v>
      </c>
      <c r="Q3015" s="894" t="s">
        <v>13778</v>
      </c>
      <c r="R3015" s="894" t="s">
        <v>2372</v>
      </c>
      <c r="S3015" s="894" t="s">
        <v>779</v>
      </c>
      <c r="T3015" s="894" t="s">
        <v>780</v>
      </c>
      <c r="U3015" s="894" t="s">
        <v>877</v>
      </c>
      <c r="V3015" s="894" t="s">
        <v>3306</v>
      </c>
      <c r="W3015" s="894" t="s">
        <v>13711</v>
      </c>
      <c r="X3015" s="894" t="s">
        <v>10533</v>
      </c>
      <c r="Y3015" s="894" t="s">
        <v>13974</v>
      </c>
      <c r="AA3015" s="894" t="s">
        <v>904</v>
      </c>
    </row>
    <row r="3016" spans="1:27">
      <c r="A3016" s="894" t="s">
        <v>14052</v>
      </c>
      <c r="B3016" s="894" t="s">
        <v>14053</v>
      </c>
      <c r="C3016" s="894" t="s">
        <v>13773</v>
      </c>
      <c r="D3016" s="894" t="s">
        <v>13774</v>
      </c>
      <c r="E3016" s="351">
        <v>15517.24</v>
      </c>
      <c r="F3016" s="351">
        <v>7758.5</v>
      </c>
      <c r="G3016" s="351">
        <v>7758.74</v>
      </c>
      <c r="H3016" s="351">
        <v>0</v>
      </c>
      <c r="I3016" s="894" t="s">
        <v>13973</v>
      </c>
      <c r="J3016" s="894" t="s">
        <v>839</v>
      </c>
      <c r="K3016" s="894" t="s">
        <v>901</v>
      </c>
      <c r="L3016" s="894" t="s">
        <v>874</v>
      </c>
      <c r="M3016" s="894" t="s">
        <v>2815</v>
      </c>
      <c r="N3016" s="894" t="s">
        <v>13775</v>
      </c>
      <c r="O3016" s="894" t="s">
        <v>13776</v>
      </c>
      <c r="P3016" s="894" t="s">
        <v>13777</v>
      </c>
      <c r="Q3016" s="894" t="s">
        <v>13778</v>
      </c>
      <c r="R3016" s="894" t="s">
        <v>2372</v>
      </c>
      <c r="S3016" s="894" t="s">
        <v>779</v>
      </c>
      <c r="T3016" s="894" t="s">
        <v>780</v>
      </c>
      <c r="U3016" s="894" t="s">
        <v>877</v>
      </c>
      <c r="V3016" s="894" t="s">
        <v>3306</v>
      </c>
      <c r="W3016" s="894" t="s">
        <v>13711</v>
      </c>
      <c r="X3016" s="894" t="s">
        <v>10533</v>
      </c>
      <c r="Y3016" s="894" t="s">
        <v>13974</v>
      </c>
      <c r="AA3016" s="894" t="s">
        <v>904</v>
      </c>
    </row>
    <row r="3017" spans="1:27">
      <c r="A3017" s="894" t="s">
        <v>14054</v>
      </c>
      <c r="B3017" s="894" t="s">
        <v>14055</v>
      </c>
      <c r="C3017" s="894" t="s">
        <v>13773</v>
      </c>
      <c r="D3017" s="894" t="s">
        <v>13774</v>
      </c>
      <c r="E3017" s="351">
        <v>15517.24</v>
      </c>
      <c r="F3017" s="351">
        <v>7758.5</v>
      </c>
      <c r="G3017" s="351">
        <v>7758.74</v>
      </c>
      <c r="H3017" s="351">
        <v>0</v>
      </c>
      <c r="I3017" s="894" t="s">
        <v>13973</v>
      </c>
      <c r="J3017" s="894" t="s">
        <v>839</v>
      </c>
      <c r="K3017" s="894" t="s">
        <v>901</v>
      </c>
      <c r="L3017" s="894" t="s">
        <v>874</v>
      </c>
      <c r="M3017" s="894" t="s">
        <v>2815</v>
      </c>
      <c r="N3017" s="894" t="s">
        <v>13775</v>
      </c>
      <c r="O3017" s="894" t="s">
        <v>13776</v>
      </c>
      <c r="P3017" s="894" t="s">
        <v>13777</v>
      </c>
      <c r="Q3017" s="894" t="s">
        <v>13778</v>
      </c>
      <c r="R3017" s="894" t="s">
        <v>2372</v>
      </c>
      <c r="S3017" s="894" t="s">
        <v>779</v>
      </c>
      <c r="T3017" s="894" t="s">
        <v>780</v>
      </c>
      <c r="U3017" s="894" t="s">
        <v>877</v>
      </c>
      <c r="V3017" s="894" t="s">
        <v>3306</v>
      </c>
      <c r="W3017" s="894" t="s">
        <v>13711</v>
      </c>
      <c r="X3017" s="894" t="s">
        <v>10533</v>
      </c>
      <c r="Y3017" s="894" t="s">
        <v>13974</v>
      </c>
      <c r="AA3017" s="894" t="s">
        <v>904</v>
      </c>
    </row>
    <row r="3018" spans="1:27">
      <c r="A3018" s="894" t="s">
        <v>14056</v>
      </c>
      <c r="B3018" s="894" t="s">
        <v>14057</v>
      </c>
      <c r="C3018" s="894" t="s">
        <v>13773</v>
      </c>
      <c r="D3018" s="894" t="s">
        <v>13774</v>
      </c>
      <c r="E3018" s="351">
        <v>15517.24</v>
      </c>
      <c r="F3018" s="351">
        <v>7758.5</v>
      </c>
      <c r="G3018" s="351">
        <v>7758.74</v>
      </c>
      <c r="H3018" s="351">
        <v>0</v>
      </c>
      <c r="I3018" s="894" t="s">
        <v>13973</v>
      </c>
      <c r="J3018" s="894" t="s">
        <v>839</v>
      </c>
      <c r="K3018" s="894" t="s">
        <v>901</v>
      </c>
      <c r="L3018" s="894" t="s">
        <v>874</v>
      </c>
      <c r="M3018" s="894" t="s">
        <v>2815</v>
      </c>
      <c r="N3018" s="894" t="s">
        <v>13775</v>
      </c>
      <c r="O3018" s="894" t="s">
        <v>13776</v>
      </c>
      <c r="P3018" s="894" t="s">
        <v>13777</v>
      </c>
      <c r="Q3018" s="894" t="s">
        <v>13778</v>
      </c>
      <c r="R3018" s="894" t="s">
        <v>2372</v>
      </c>
      <c r="S3018" s="894" t="s">
        <v>779</v>
      </c>
      <c r="T3018" s="894" t="s">
        <v>780</v>
      </c>
      <c r="U3018" s="894" t="s">
        <v>877</v>
      </c>
      <c r="V3018" s="894" t="s">
        <v>3306</v>
      </c>
      <c r="W3018" s="894" t="s">
        <v>13711</v>
      </c>
      <c r="X3018" s="894" t="s">
        <v>10533</v>
      </c>
      <c r="Y3018" s="894" t="s">
        <v>13974</v>
      </c>
      <c r="AA3018" s="894" t="s">
        <v>904</v>
      </c>
    </row>
    <row r="3019" spans="1:27">
      <c r="A3019" s="894" t="s">
        <v>14058</v>
      </c>
      <c r="B3019" s="894" t="s">
        <v>14059</v>
      </c>
      <c r="C3019" s="894" t="s">
        <v>13773</v>
      </c>
      <c r="D3019" s="894" t="s">
        <v>13774</v>
      </c>
      <c r="E3019" s="351">
        <v>15517.24</v>
      </c>
      <c r="F3019" s="351">
        <v>7758.5</v>
      </c>
      <c r="G3019" s="351">
        <v>7758.74</v>
      </c>
      <c r="H3019" s="351">
        <v>0</v>
      </c>
      <c r="I3019" s="894" t="s">
        <v>13973</v>
      </c>
      <c r="J3019" s="894" t="s">
        <v>839</v>
      </c>
      <c r="K3019" s="894" t="s">
        <v>901</v>
      </c>
      <c r="L3019" s="894" t="s">
        <v>874</v>
      </c>
      <c r="M3019" s="894" t="s">
        <v>2815</v>
      </c>
      <c r="N3019" s="894" t="s">
        <v>13775</v>
      </c>
      <c r="O3019" s="894" t="s">
        <v>13776</v>
      </c>
      <c r="P3019" s="894" t="s">
        <v>13777</v>
      </c>
      <c r="Q3019" s="894" t="s">
        <v>13778</v>
      </c>
      <c r="R3019" s="894" t="s">
        <v>2372</v>
      </c>
      <c r="S3019" s="894" t="s">
        <v>779</v>
      </c>
      <c r="T3019" s="894" t="s">
        <v>780</v>
      </c>
      <c r="U3019" s="894" t="s">
        <v>877</v>
      </c>
      <c r="V3019" s="894" t="s">
        <v>3306</v>
      </c>
      <c r="W3019" s="894" t="s">
        <v>13711</v>
      </c>
      <c r="X3019" s="894" t="s">
        <v>10533</v>
      </c>
      <c r="Y3019" s="894" t="s">
        <v>13974</v>
      </c>
      <c r="AA3019" s="894" t="s">
        <v>904</v>
      </c>
    </row>
    <row r="3020" spans="1:27">
      <c r="A3020" s="894" t="s">
        <v>14060</v>
      </c>
      <c r="B3020" s="894" t="s">
        <v>14061</v>
      </c>
      <c r="C3020" s="894" t="s">
        <v>13773</v>
      </c>
      <c r="D3020" s="894" t="s">
        <v>14062</v>
      </c>
      <c r="E3020" s="351">
        <v>8620.69</v>
      </c>
      <c r="F3020" s="351">
        <v>4310.5</v>
      </c>
      <c r="G3020" s="351">
        <v>4310.19</v>
      </c>
      <c r="H3020" s="351">
        <v>0</v>
      </c>
      <c r="I3020" s="894" t="s">
        <v>13973</v>
      </c>
      <c r="J3020" s="894" t="s">
        <v>839</v>
      </c>
      <c r="K3020" s="894" t="s">
        <v>901</v>
      </c>
      <c r="L3020" s="894" t="s">
        <v>874</v>
      </c>
      <c r="M3020" s="894" t="s">
        <v>2815</v>
      </c>
      <c r="N3020" s="894" t="s">
        <v>13775</v>
      </c>
      <c r="O3020" s="894" t="s">
        <v>9342</v>
      </c>
      <c r="P3020" s="894" t="s">
        <v>9343</v>
      </c>
      <c r="Q3020" s="894" t="s">
        <v>9344</v>
      </c>
      <c r="R3020" s="894" t="s">
        <v>2372</v>
      </c>
      <c r="S3020" s="894" t="s">
        <v>779</v>
      </c>
      <c r="T3020" s="894" t="s">
        <v>780</v>
      </c>
      <c r="U3020" s="894" t="s">
        <v>877</v>
      </c>
      <c r="V3020" s="894" t="s">
        <v>3306</v>
      </c>
      <c r="W3020" s="894" t="s">
        <v>13711</v>
      </c>
      <c r="X3020" s="894" t="s">
        <v>10533</v>
      </c>
      <c r="Y3020" s="894" t="s">
        <v>13974</v>
      </c>
      <c r="AA3020" s="894" t="s">
        <v>904</v>
      </c>
    </row>
    <row r="3021" spans="1:27">
      <c r="A3021" s="894" t="s">
        <v>14063</v>
      </c>
      <c r="B3021" s="894" t="s">
        <v>14064</v>
      </c>
      <c r="C3021" s="894" t="s">
        <v>13773</v>
      </c>
      <c r="D3021" s="894" t="s">
        <v>14062</v>
      </c>
      <c r="E3021" s="351">
        <v>8620.69</v>
      </c>
      <c r="F3021" s="351">
        <v>4310.5</v>
      </c>
      <c r="G3021" s="351">
        <v>4310.19</v>
      </c>
      <c r="H3021" s="351">
        <v>0</v>
      </c>
      <c r="I3021" s="894" t="s">
        <v>13973</v>
      </c>
      <c r="J3021" s="894" t="s">
        <v>839</v>
      </c>
      <c r="K3021" s="894" t="s">
        <v>901</v>
      </c>
      <c r="L3021" s="894" t="s">
        <v>874</v>
      </c>
      <c r="M3021" s="894" t="s">
        <v>2815</v>
      </c>
      <c r="N3021" s="894" t="s">
        <v>13775</v>
      </c>
      <c r="O3021" s="894" t="s">
        <v>9342</v>
      </c>
      <c r="P3021" s="894" t="s">
        <v>9343</v>
      </c>
      <c r="Q3021" s="894" t="s">
        <v>9344</v>
      </c>
      <c r="R3021" s="894" t="s">
        <v>2372</v>
      </c>
      <c r="S3021" s="894" t="s">
        <v>779</v>
      </c>
      <c r="T3021" s="894" t="s">
        <v>780</v>
      </c>
      <c r="U3021" s="894" t="s">
        <v>877</v>
      </c>
      <c r="V3021" s="894" t="s">
        <v>3306</v>
      </c>
      <c r="W3021" s="894" t="s">
        <v>13711</v>
      </c>
      <c r="X3021" s="894" t="s">
        <v>10533</v>
      </c>
      <c r="Y3021" s="894" t="s">
        <v>13974</v>
      </c>
      <c r="AA3021" s="894" t="s">
        <v>904</v>
      </c>
    </row>
    <row r="3022" spans="1:27">
      <c r="A3022" s="894" t="s">
        <v>14065</v>
      </c>
      <c r="B3022" s="894" t="s">
        <v>14066</v>
      </c>
      <c r="C3022" s="894" t="s">
        <v>13773</v>
      </c>
      <c r="D3022" s="894" t="s">
        <v>14062</v>
      </c>
      <c r="E3022" s="351">
        <v>8620.69</v>
      </c>
      <c r="F3022" s="351">
        <v>4310.5</v>
      </c>
      <c r="G3022" s="351">
        <v>4310.19</v>
      </c>
      <c r="H3022" s="351">
        <v>0</v>
      </c>
      <c r="I3022" s="894" t="s">
        <v>13973</v>
      </c>
      <c r="J3022" s="894" t="s">
        <v>839</v>
      </c>
      <c r="K3022" s="894" t="s">
        <v>901</v>
      </c>
      <c r="L3022" s="894" t="s">
        <v>874</v>
      </c>
      <c r="M3022" s="894" t="s">
        <v>2815</v>
      </c>
      <c r="N3022" s="894" t="s">
        <v>13775</v>
      </c>
      <c r="O3022" s="894" t="s">
        <v>9342</v>
      </c>
      <c r="P3022" s="894" t="s">
        <v>9343</v>
      </c>
      <c r="Q3022" s="894" t="s">
        <v>9344</v>
      </c>
      <c r="R3022" s="894" t="s">
        <v>2372</v>
      </c>
      <c r="S3022" s="894" t="s">
        <v>779</v>
      </c>
      <c r="T3022" s="894" t="s">
        <v>780</v>
      </c>
      <c r="U3022" s="894" t="s">
        <v>877</v>
      </c>
      <c r="V3022" s="894" t="s">
        <v>3306</v>
      </c>
      <c r="W3022" s="894" t="s">
        <v>13711</v>
      </c>
      <c r="X3022" s="894" t="s">
        <v>10533</v>
      </c>
      <c r="Y3022" s="894" t="s">
        <v>13974</v>
      </c>
      <c r="AA3022" s="894" t="s">
        <v>904</v>
      </c>
    </row>
    <row r="3023" spans="1:27">
      <c r="A3023" s="894" t="s">
        <v>14067</v>
      </c>
      <c r="B3023" s="894" t="s">
        <v>14068</v>
      </c>
      <c r="C3023" s="894" t="s">
        <v>13773</v>
      </c>
      <c r="D3023" s="894" t="s">
        <v>14069</v>
      </c>
      <c r="E3023" s="351">
        <v>10775.87</v>
      </c>
      <c r="F3023" s="351">
        <v>5388</v>
      </c>
      <c r="G3023" s="351">
        <v>5387.87</v>
      </c>
      <c r="H3023" s="351">
        <v>0</v>
      </c>
      <c r="I3023" s="894" t="s">
        <v>13973</v>
      </c>
      <c r="J3023" s="894" t="s">
        <v>839</v>
      </c>
      <c r="K3023" s="894" t="s">
        <v>901</v>
      </c>
      <c r="L3023" s="894" t="s">
        <v>874</v>
      </c>
      <c r="M3023" s="894" t="s">
        <v>2815</v>
      </c>
      <c r="N3023" s="894" t="s">
        <v>13775</v>
      </c>
      <c r="O3023" s="894" t="s">
        <v>9128</v>
      </c>
      <c r="P3023" s="894" t="s">
        <v>9129</v>
      </c>
      <c r="Q3023" s="894" t="s">
        <v>9130</v>
      </c>
      <c r="R3023" s="894" t="s">
        <v>2372</v>
      </c>
      <c r="S3023" s="894" t="s">
        <v>779</v>
      </c>
      <c r="T3023" s="894" t="s">
        <v>780</v>
      </c>
      <c r="U3023" s="894" t="s">
        <v>877</v>
      </c>
      <c r="V3023" s="894" t="s">
        <v>3306</v>
      </c>
      <c r="W3023" s="894" t="s">
        <v>13711</v>
      </c>
      <c r="X3023" s="894" t="s">
        <v>10533</v>
      </c>
      <c r="Y3023" s="894" t="s">
        <v>13974</v>
      </c>
      <c r="AA3023" s="894" t="s">
        <v>904</v>
      </c>
    </row>
    <row r="3024" spans="1:27">
      <c r="A3024" s="894" t="s">
        <v>14070</v>
      </c>
      <c r="B3024" s="894" t="s">
        <v>14071</v>
      </c>
      <c r="C3024" s="894" t="s">
        <v>9188</v>
      </c>
      <c r="D3024" s="894" t="s">
        <v>14072</v>
      </c>
      <c r="E3024" s="351">
        <v>11206.9</v>
      </c>
      <c r="F3024" s="351">
        <v>5603.5</v>
      </c>
      <c r="G3024" s="351">
        <v>5603.4</v>
      </c>
      <c r="H3024" s="351">
        <v>0</v>
      </c>
      <c r="I3024" s="894" t="s">
        <v>13973</v>
      </c>
      <c r="J3024" s="894" t="s">
        <v>839</v>
      </c>
      <c r="K3024" s="894" t="s">
        <v>901</v>
      </c>
      <c r="L3024" s="894" t="s">
        <v>874</v>
      </c>
      <c r="M3024" s="894" t="s">
        <v>2815</v>
      </c>
      <c r="N3024" s="894" t="s">
        <v>14073</v>
      </c>
      <c r="O3024" s="894" t="s">
        <v>8971</v>
      </c>
      <c r="P3024" s="894" t="s">
        <v>8972</v>
      </c>
      <c r="Q3024" s="894" t="s">
        <v>8973</v>
      </c>
      <c r="R3024" s="894" t="s">
        <v>2372</v>
      </c>
      <c r="S3024" s="894" t="s">
        <v>779</v>
      </c>
      <c r="T3024" s="894" t="s">
        <v>780</v>
      </c>
      <c r="U3024" s="894" t="s">
        <v>877</v>
      </c>
      <c r="V3024" s="894" t="s">
        <v>3306</v>
      </c>
      <c r="W3024" s="894" t="s">
        <v>13711</v>
      </c>
      <c r="X3024" s="894" t="s">
        <v>10533</v>
      </c>
      <c r="Y3024" s="894" t="s">
        <v>13974</v>
      </c>
      <c r="AA3024" s="894" t="s">
        <v>904</v>
      </c>
    </row>
    <row r="3025" spans="1:27">
      <c r="A3025" s="894" t="s">
        <v>14074</v>
      </c>
      <c r="B3025" s="894" t="s">
        <v>14075</v>
      </c>
      <c r="C3025" s="894" t="s">
        <v>9188</v>
      </c>
      <c r="D3025" s="894" t="s">
        <v>14072</v>
      </c>
      <c r="E3025" s="351">
        <v>11206.9</v>
      </c>
      <c r="F3025" s="351">
        <v>5603.5</v>
      </c>
      <c r="G3025" s="351">
        <v>5603.4</v>
      </c>
      <c r="H3025" s="351">
        <v>0</v>
      </c>
      <c r="I3025" s="894" t="s">
        <v>13973</v>
      </c>
      <c r="J3025" s="894" t="s">
        <v>839</v>
      </c>
      <c r="K3025" s="894" t="s">
        <v>901</v>
      </c>
      <c r="L3025" s="894" t="s">
        <v>874</v>
      </c>
      <c r="M3025" s="894" t="s">
        <v>2815</v>
      </c>
      <c r="N3025" s="894" t="s">
        <v>14073</v>
      </c>
      <c r="O3025" s="894" t="s">
        <v>8971</v>
      </c>
      <c r="P3025" s="894" t="s">
        <v>8972</v>
      </c>
      <c r="Q3025" s="894" t="s">
        <v>8973</v>
      </c>
      <c r="R3025" s="894" t="s">
        <v>2372</v>
      </c>
      <c r="S3025" s="894" t="s">
        <v>779</v>
      </c>
      <c r="T3025" s="894" t="s">
        <v>780</v>
      </c>
      <c r="U3025" s="894" t="s">
        <v>877</v>
      </c>
      <c r="V3025" s="894" t="s">
        <v>3306</v>
      </c>
      <c r="W3025" s="894" t="s">
        <v>13711</v>
      </c>
      <c r="X3025" s="894" t="s">
        <v>10533</v>
      </c>
      <c r="Y3025" s="894" t="s">
        <v>13974</v>
      </c>
      <c r="AA3025" s="894" t="s">
        <v>904</v>
      </c>
    </row>
    <row r="3026" spans="1:27">
      <c r="A3026" s="894" t="s">
        <v>14076</v>
      </c>
      <c r="B3026" s="894" t="s">
        <v>14077</v>
      </c>
      <c r="C3026" s="894" t="s">
        <v>9188</v>
      </c>
      <c r="D3026" s="894" t="s">
        <v>14072</v>
      </c>
      <c r="E3026" s="351">
        <v>11206.9</v>
      </c>
      <c r="F3026" s="351">
        <v>5603.5</v>
      </c>
      <c r="G3026" s="351">
        <v>5603.4</v>
      </c>
      <c r="H3026" s="351">
        <v>0</v>
      </c>
      <c r="I3026" s="894" t="s">
        <v>13973</v>
      </c>
      <c r="J3026" s="894" t="s">
        <v>839</v>
      </c>
      <c r="K3026" s="894" t="s">
        <v>901</v>
      </c>
      <c r="L3026" s="894" t="s">
        <v>874</v>
      </c>
      <c r="M3026" s="894" t="s">
        <v>2815</v>
      </c>
      <c r="N3026" s="894" t="s">
        <v>14073</v>
      </c>
      <c r="O3026" s="894" t="s">
        <v>8971</v>
      </c>
      <c r="P3026" s="894" t="s">
        <v>8972</v>
      </c>
      <c r="Q3026" s="894" t="s">
        <v>8973</v>
      </c>
      <c r="R3026" s="894" t="s">
        <v>2372</v>
      </c>
      <c r="S3026" s="894" t="s">
        <v>779</v>
      </c>
      <c r="T3026" s="894" t="s">
        <v>780</v>
      </c>
      <c r="U3026" s="894" t="s">
        <v>877</v>
      </c>
      <c r="V3026" s="894" t="s">
        <v>3306</v>
      </c>
      <c r="W3026" s="894" t="s">
        <v>13711</v>
      </c>
      <c r="X3026" s="894" t="s">
        <v>10533</v>
      </c>
      <c r="Y3026" s="894" t="s">
        <v>13974</v>
      </c>
      <c r="AA3026" s="894" t="s">
        <v>904</v>
      </c>
    </row>
    <row r="3027" spans="1:27">
      <c r="A3027" s="894" t="s">
        <v>14078</v>
      </c>
      <c r="B3027" s="894" t="s">
        <v>14079</v>
      </c>
      <c r="C3027" s="894" t="s">
        <v>9188</v>
      </c>
      <c r="D3027" s="894" t="s">
        <v>14072</v>
      </c>
      <c r="E3027" s="351">
        <v>11206.89</v>
      </c>
      <c r="F3027" s="351">
        <v>5603.5</v>
      </c>
      <c r="G3027" s="351">
        <v>5603.39</v>
      </c>
      <c r="H3027" s="351">
        <v>0</v>
      </c>
      <c r="I3027" s="894" t="s">
        <v>13973</v>
      </c>
      <c r="J3027" s="894" t="s">
        <v>839</v>
      </c>
      <c r="K3027" s="894" t="s">
        <v>901</v>
      </c>
      <c r="L3027" s="894" t="s">
        <v>874</v>
      </c>
      <c r="M3027" s="894" t="s">
        <v>2815</v>
      </c>
      <c r="N3027" s="894" t="s">
        <v>14073</v>
      </c>
      <c r="O3027" s="894" t="s">
        <v>8971</v>
      </c>
      <c r="P3027" s="894" t="s">
        <v>8972</v>
      </c>
      <c r="Q3027" s="894" t="s">
        <v>8973</v>
      </c>
      <c r="R3027" s="894" t="s">
        <v>2372</v>
      </c>
      <c r="S3027" s="894" t="s">
        <v>779</v>
      </c>
      <c r="T3027" s="894" t="s">
        <v>780</v>
      </c>
      <c r="U3027" s="894" t="s">
        <v>877</v>
      </c>
      <c r="V3027" s="894" t="s">
        <v>3306</v>
      </c>
      <c r="W3027" s="894" t="s">
        <v>13711</v>
      </c>
      <c r="X3027" s="894" t="s">
        <v>10533</v>
      </c>
      <c r="Y3027" s="894" t="s">
        <v>13974</v>
      </c>
      <c r="AA3027" s="894" t="s">
        <v>904</v>
      </c>
    </row>
    <row r="3028" spans="1:27">
      <c r="A3028" s="894" t="s">
        <v>14080</v>
      </c>
      <c r="B3028" s="894" t="s">
        <v>14081</v>
      </c>
      <c r="C3028" s="894" t="s">
        <v>9188</v>
      </c>
      <c r="D3028" s="894" t="s">
        <v>14072</v>
      </c>
      <c r="E3028" s="351">
        <v>11206.89</v>
      </c>
      <c r="F3028" s="351">
        <v>5603.5</v>
      </c>
      <c r="G3028" s="351">
        <v>5603.39</v>
      </c>
      <c r="H3028" s="351">
        <v>0</v>
      </c>
      <c r="I3028" s="894" t="s">
        <v>13973</v>
      </c>
      <c r="J3028" s="894" t="s">
        <v>839</v>
      </c>
      <c r="K3028" s="894" t="s">
        <v>901</v>
      </c>
      <c r="L3028" s="894" t="s">
        <v>874</v>
      </c>
      <c r="M3028" s="894" t="s">
        <v>2815</v>
      </c>
      <c r="N3028" s="894" t="s">
        <v>14073</v>
      </c>
      <c r="O3028" s="894" t="s">
        <v>8971</v>
      </c>
      <c r="P3028" s="894" t="s">
        <v>8972</v>
      </c>
      <c r="Q3028" s="894" t="s">
        <v>8973</v>
      </c>
      <c r="R3028" s="894" t="s">
        <v>2372</v>
      </c>
      <c r="S3028" s="894" t="s">
        <v>779</v>
      </c>
      <c r="T3028" s="894" t="s">
        <v>780</v>
      </c>
      <c r="U3028" s="894" t="s">
        <v>877</v>
      </c>
      <c r="V3028" s="894" t="s">
        <v>3306</v>
      </c>
      <c r="W3028" s="894" t="s">
        <v>13711</v>
      </c>
      <c r="X3028" s="894" t="s">
        <v>10533</v>
      </c>
      <c r="Y3028" s="894" t="s">
        <v>13974</v>
      </c>
      <c r="AA3028" s="894" t="s">
        <v>904</v>
      </c>
    </row>
    <row r="3029" spans="1:27">
      <c r="A3029" s="894" t="s">
        <v>14082</v>
      </c>
      <c r="B3029" s="894" t="s">
        <v>14083</v>
      </c>
      <c r="C3029" s="894" t="s">
        <v>11511</v>
      </c>
      <c r="D3029" s="894" t="s">
        <v>4205</v>
      </c>
      <c r="E3029" s="351">
        <v>15948.28</v>
      </c>
      <c r="F3029" s="351">
        <v>7974</v>
      </c>
      <c r="G3029" s="351">
        <v>7974.28</v>
      </c>
      <c r="H3029" s="351">
        <v>0</v>
      </c>
      <c r="I3029" s="894" t="s">
        <v>13973</v>
      </c>
      <c r="J3029" s="894" t="s">
        <v>839</v>
      </c>
      <c r="K3029" s="894" t="s">
        <v>901</v>
      </c>
      <c r="L3029" s="894" t="s">
        <v>874</v>
      </c>
      <c r="M3029" s="894" t="s">
        <v>2815</v>
      </c>
      <c r="N3029" s="894" t="s">
        <v>13824</v>
      </c>
      <c r="O3029" s="894" t="s">
        <v>14084</v>
      </c>
      <c r="P3029" s="894" t="s">
        <v>14085</v>
      </c>
      <c r="Q3029" s="894" t="s">
        <v>14086</v>
      </c>
      <c r="R3029" s="894" t="s">
        <v>2372</v>
      </c>
      <c r="S3029" s="894" t="s">
        <v>779</v>
      </c>
      <c r="T3029" s="894" t="s">
        <v>780</v>
      </c>
      <c r="U3029" s="894" t="s">
        <v>877</v>
      </c>
      <c r="V3029" s="894" t="s">
        <v>3306</v>
      </c>
      <c r="W3029" s="894" t="s">
        <v>13711</v>
      </c>
      <c r="X3029" s="894" t="s">
        <v>10533</v>
      </c>
      <c r="Y3029" s="894" t="s">
        <v>13974</v>
      </c>
      <c r="AA3029" s="894" t="s">
        <v>904</v>
      </c>
    </row>
    <row r="3030" spans="1:27">
      <c r="A3030" s="894" t="s">
        <v>14087</v>
      </c>
      <c r="B3030" s="894" t="s">
        <v>14088</v>
      </c>
      <c r="C3030" s="894" t="s">
        <v>11511</v>
      </c>
      <c r="D3030" s="894" t="s">
        <v>4205</v>
      </c>
      <c r="E3030" s="351">
        <v>15948.28</v>
      </c>
      <c r="F3030" s="351">
        <v>7974</v>
      </c>
      <c r="G3030" s="351">
        <v>7974.28</v>
      </c>
      <c r="H3030" s="351">
        <v>0</v>
      </c>
      <c r="I3030" s="894" t="s">
        <v>13973</v>
      </c>
      <c r="J3030" s="894" t="s">
        <v>839</v>
      </c>
      <c r="K3030" s="894" t="s">
        <v>901</v>
      </c>
      <c r="L3030" s="894" t="s">
        <v>874</v>
      </c>
      <c r="M3030" s="894" t="s">
        <v>2815</v>
      </c>
      <c r="N3030" s="894" t="s">
        <v>13824</v>
      </c>
      <c r="O3030" s="894" t="s">
        <v>14084</v>
      </c>
      <c r="P3030" s="894" t="s">
        <v>14085</v>
      </c>
      <c r="Q3030" s="894" t="s">
        <v>14086</v>
      </c>
      <c r="R3030" s="894" t="s">
        <v>2372</v>
      </c>
      <c r="S3030" s="894" t="s">
        <v>779</v>
      </c>
      <c r="T3030" s="894" t="s">
        <v>780</v>
      </c>
      <c r="U3030" s="894" t="s">
        <v>877</v>
      </c>
      <c r="V3030" s="894" t="s">
        <v>3306</v>
      </c>
      <c r="W3030" s="894" t="s">
        <v>13711</v>
      </c>
      <c r="X3030" s="894" t="s">
        <v>10533</v>
      </c>
      <c r="Y3030" s="894" t="s">
        <v>13974</v>
      </c>
      <c r="AA3030" s="894" t="s">
        <v>904</v>
      </c>
    </row>
    <row r="3031" spans="1:27">
      <c r="A3031" s="894" t="s">
        <v>14089</v>
      </c>
      <c r="B3031" s="894" t="s">
        <v>14090</v>
      </c>
      <c r="C3031" s="894" t="s">
        <v>11511</v>
      </c>
      <c r="D3031" s="894" t="s">
        <v>4205</v>
      </c>
      <c r="E3031" s="351">
        <v>15948.27</v>
      </c>
      <c r="F3031" s="351">
        <v>7974</v>
      </c>
      <c r="G3031" s="351">
        <v>7974.27</v>
      </c>
      <c r="H3031" s="351">
        <v>0</v>
      </c>
      <c r="I3031" s="894" t="s">
        <v>13973</v>
      </c>
      <c r="J3031" s="894" t="s">
        <v>839</v>
      </c>
      <c r="K3031" s="894" t="s">
        <v>901</v>
      </c>
      <c r="L3031" s="894" t="s">
        <v>874</v>
      </c>
      <c r="M3031" s="894" t="s">
        <v>2815</v>
      </c>
      <c r="N3031" s="894" t="s">
        <v>13824</v>
      </c>
      <c r="O3031" s="894" t="s">
        <v>14084</v>
      </c>
      <c r="P3031" s="894" t="s">
        <v>14085</v>
      </c>
      <c r="Q3031" s="894" t="s">
        <v>14086</v>
      </c>
      <c r="R3031" s="894" t="s">
        <v>2372</v>
      </c>
      <c r="S3031" s="894" t="s">
        <v>779</v>
      </c>
      <c r="T3031" s="894" t="s">
        <v>780</v>
      </c>
      <c r="U3031" s="894" t="s">
        <v>877</v>
      </c>
      <c r="V3031" s="894" t="s">
        <v>3306</v>
      </c>
      <c r="W3031" s="894" t="s">
        <v>13711</v>
      </c>
      <c r="X3031" s="894" t="s">
        <v>10533</v>
      </c>
      <c r="Y3031" s="894" t="s">
        <v>13974</v>
      </c>
      <c r="AA3031" s="894" t="s">
        <v>904</v>
      </c>
    </row>
    <row r="3032" spans="1:27">
      <c r="A3032" s="894" t="s">
        <v>14091</v>
      </c>
      <c r="B3032" s="894" t="s">
        <v>14092</v>
      </c>
      <c r="C3032" s="894" t="s">
        <v>11511</v>
      </c>
      <c r="D3032" s="894" t="s">
        <v>4205</v>
      </c>
      <c r="E3032" s="351">
        <v>15948.27</v>
      </c>
      <c r="F3032" s="351">
        <v>7974</v>
      </c>
      <c r="G3032" s="351">
        <v>7974.27</v>
      </c>
      <c r="H3032" s="351">
        <v>0</v>
      </c>
      <c r="I3032" s="894" t="s">
        <v>13973</v>
      </c>
      <c r="J3032" s="894" t="s">
        <v>839</v>
      </c>
      <c r="K3032" s="894" t="s">
        <v>901</v>
      </c>
      <c r="L3032" s="894" t="s">
        <v>874</v>
      </c>
      <c r="M3032" s="894" t="s">
        <v>2815</v>
      </c>
      <c r="N3032" s="894" t="s">
        <v>13824</v>
      </c>
      <c r="O3032" s="894" t="s">
        <v>14084</v>
      </c>
      <c r="P3032" s="894" t="s">
        <v>14085</v>
      </c>
      <c r="Q3032" s="894" t="s">
        <v>14086</v>
      </c>
      <c r="R3032" s="894" t="s">
        <v>2372</v>
      </c>
      <c r="S3032" s="894" t="s">
        <v>779</v>
      </c>
      <c r="T3032" s="894" t="s">
        <v>780</v>
      </c>
      <c r="U3032" s="894" t="s">
        <v>877</v>
      </c>
      <c r="V3032" s="894" t="s">
        <v>3306</v>
      </c>
      <c r="W3032" s="894" t="s">
        <v>13711</v>
      </c>
      <c r="X3032" s="894" t="s">
        <v>10533</v>
      </c>
      <c r="Y3032" s="894" t="s">
        <v>13974</v>
      </c>
      <c r="AA3032" s="894" t="s">
        <v>904</v>
      </c>
    </row>
    <row r="3033" spans="1:27">
      <c r="A3033" s="894" t="s">
        <v>14093</v>
      </c>
      <c r="B3033" s="894" t="s">
        <v>14094</v>
      </c>
      <c r="C3033" s="894" t="s">
        <v>5361</v>
      </c>
      <c r="D3033" s="894" t="s">
        <v>14095</v>
      </c>
      <c r="E3033" s="351">
        <v>12068.97</v>
      </c>
      <c r="F3033" s="351">
        <v>6034.5</v>
      </c>
      <c r="G3033" s="351">
        <v>6034.47</v>
      </c>
      <c r="H3033" s="351">
        <v>0</v>
      </c>
      <c r="I3033" s="894" t="s">
        <v>13973</v>
      </c>
      <c r="J3033" s="894" t="s">
        <v>839</v>
      </c>
      <c r="K3033" s="894" t="s">
        <v>901</v>
      </c>
      <c r="L3033" s="894" t="s">
        <v>874</v>
      </c>
      <c r="M3033" s="894" t="s">
        <v>2815</v>
      </c>
      <c r="N3033" s="894" t="s">
        <v>14096</v>
      </c>
      <c r="O3033" s="894" t="s">
        <v>8765</v>
      </c>
      <c r="P3033" s="894" t="s">
        <v>8766</v>
      </c>
      <c r="Q3033" s="894" t="s">
        <v>8767</v>
      </c>
      <c r="R3033" s="894" t="s">
        <v>2372</v>
      </c>
      <c r="S3033" s="894" t="s">
        <v>779</v>
      </c>
      <c r="T3033" s="894" t="s">
        <v>780</v>
      </c>
      <c r="U3033" s="894" t="s">
        <v>877</v>
      </c>
      <c r="V3033" s="894" t="s">
        <v>3306</v>
      </c>
      <c r="W3033" s="894" t="s">
        <v>13711</v>
      </c>
      <c r="X3033" s="894" t="s">
        <v>10533</v>
      </c>
      <c r="Y3033" s="894" t="s">
        <v>13974</v>
      </c>
      <c r="AA3033" s="894" t="s">
        <v>904</v>
      </c>
    </row>
    <row r="3034" spans="1:27">
      <c r="A3034" s="894" t="s">
        <v>14097</v>
      </c>
      <c r="B3034" s="894" t="s">
        <v>14098</v>
      </c>
      <c r="C3034" s="894" t="s">
        <v>5361</v>
      </c>
      <c r="D3034" s="894" t="s">
        <v>14095</v>
      </c>
      <c r="E3034" s="351">
        <v>12068.97</v>
      </c>
      <c r="F3034" s="351">
        <v>6034.5</v>
      </c>
      <c r="G3034" s="351">
        <v>6034.47</v>
      </c>
      <c r="H3034" s="351">
        <v>0</v>
      </c>
      <c r="I3034" s="894" t="s">
        <v>13973</v>
      </c>
      <c r="J3034" s="894" t="s">
        <v>839</v>
      </c>
      <c r="K3034" s="894" t="s">
        <v>901</v>
      </c>
      <c r="L3034" s="894" t="s">
        <v>874</v>
      </c>
      <c r="M3034" s="894" t="s">
        <v>2815</v>
      </c>
      <c r="N3034" s="894" t="s">
        <v>14096</v>
      </c>
      <c r="O3034" s="894" t="s">
        <v>8765</v>
      </c>
      <c r="P3034" s="894" t="s">
        <v>8766</v>
      </c>
      <c r="Q3034" s="894" t="s">
        <v>8767</v>
      </c>
      <c r="R3034" s="894" t="s">
        <v>2372</v>
      </c>
      <c r="S3034" s="894" t="s">
        <v>779</v>
      </c>
      <c r="T3034" s="894" t="s">
        <v>780</v>
      </c>
      <c r="U3034" s="894" t="s">
        <v>877</v>
      </c>
      <c r="V3034" s="894" t="s">
        <v>3306</v>
      </c>
      <c r="W3034" s="894" t="s">
        <v>13711</v>
      </c>
      <c r="X3034" s="894" t="s">
        <v>10533</v>
      </c>
      <c r="Y3034" s="894" t="s">
        <v>13974</v>
      </c>
      <c r="AA3034" s="894" t="s">
        <v>904</v>
      </c>
    </row>
    <row r="3035" spans="1:27">
      <c r="A3035" s="894" t="s">
        <v>14099</v>
      </c>
      <c r="B3035" s="894" t="s">
        <v>14100</v>
      </c>
      <c r="C3035" s="894" t="s">
        <v>5361</v>
      </c>
      <c r="D3035" s="894" t="s">
        <v>14095</v>
      </c>
      <c r="E3035" s="351">
        <v>12068.96</v>
      </c>
      <c r="F3035" s="351">
        <v>6034.5</v>
      </c>
      <c r="G3035" s="351">
        <v>6034.46</v>
      </c>
      <c r="H3035" s="351">
        <v>0</v>
      </c>
      <c r="I3035" s="894" t="s">
        <v>13973</v>
      </c>
      <c r="J3035" s="894" t="s">
        <v>839</v>
      </c>
      <c r="K3035" s="894" t="s">
        <v>901</v>
      </c>
      <c r="L3035" s="894" t="s">
        <v>874</v>
      </c>
      <c r="M3035" s="894" t="s">
        <v>2815</v>
      </c>
      <c r="N3035" s="894" t="s">
        <v>14096</v>
      </c>
      <c r="O3035" s="894" t="s">
        <v>8765</v>
      </c>
      <c r="P3035" s="894" t="s">
        <v>8766</v>
      </c>
      <c r="Q3035" s="894" t="s">
        <v>8767</v>
      </c>
      <c r="R3035" s="894" t="s">
        <v>2372</v>
      </c>
      <c r="S3035" s="894" t="s">
        <v>779</v>
      </c>
      <c r="T3035" s="894" t="s">
        <v>780</v>
      </c>
      <c r="U3035" s="894" t="s">
        <v>877</v>
      </c>
      <c r="V3035" s="894" t="s">
        <v>3306</v>
      </c>
      <c r="W3035" s="894" t="s">
        <v>13711</v>
      </c>
      <c r="X3035" s="894" t="s">
        <v>10533</v>
      </c>
      <c r="Y3035" s="894" t="s">
        <v>13974</v>
      </c>
      <c r="AA3035" s="894" t="s">
        <v>904</v>
      </c>
    </row>
    <row r="3036" spans="1:27">
      <c r="A3036" s="894" t="s">
        <v>14101</v>
      </c>
      <c r="B3036" s="894" t="s">
        <v>14102</v>
      </c>
      <c r="C3036" s="894" t="s">
        <v>14103</v>
      </c>
      <c r="D3036" s="894" t="s">
        <v>14104</v>
      </c>
      <c r="E3036" s="351">
        <v>5431.04</v>
      </c>
      <c r="F3036" s="351">
        <v>2715.5</v>
      </c>
      <c r="G3036" s="351">
        <v>2715.54</v>
      </c>
      <c r="H3036" s="351">
        <v>0</v>
      </c>
      <c r="I3036" s="894" t="s">
        <v>13973</v>
      </c>
      <c r="J3036" s="894" t="s">
        <v>839</v>
      </c>
      <c r="K3036" s="894" t="s">
        <v>901</v>
      </c>
      <c r="L3036" s="894" t="s">
        <v>874</v>
      </c>
      <c r="M3036" s="894" t="s">
        <v>2815</v>
      </c>
      <c r="N3036" s="894" t="s">
        <v>13953</v>
      </c>
      <c r="O3036" s="894" t="s">
        <v>14105</v>
      </c>
      <c r="P3036" s="894" t="s">
        <v>14106</v>
      </c>
      <c r="Q3036" s="894" t="s">
        <v>14107</v>
      </c>
      <c r="R3036" s="894" t="s">
        <v>2372</v>
      </c>
      <c r="S3036" s="894" t="s">
        <v>779</v>
      </c>
      <c r="T3036" s="894" t="s">
        <v>780</v>
      </c>
      <c r="U3036" s="894" t="s">
        <v>877</v>
      </c>
      <c r="V3036" s="894" t="s">
        <v>3306</v>
      </c>
      <c r="W3036" s="894" t="s">
        <v>13711</v>
      </c>
      <c r="X3036" s="894" t="s">
        <v>10533</v>
      </c>
      <c r="Y3036" s="894" t="s">
        <v>13974</v>
      </c>
      <c r="AA3036" s="894" t="s">
        <v>904</v>
      </c>
    </row>
    <row r="3037" spans="1:27">
      <c r="A3037" s="894" t="s">
        <v>14108</v>
      </c>
      <c r="B3037" s="894" t="s">
        <v>14109</v>
      </c>
      <c r="C3037" s="894" t="s">
        <v>14103</v>
      </c>
      <c r="D3037" s="894" t="s">
        <v>14104</v>
      </c>
      <c r="E3037" s="351">
        <v>5431.04</v>
      </c>
      <c r="F3037" s="351">
        <v>2715.5</v>
      </c>
      <c r="G3037" s="351">
        <v>2715.54</v>
      </c>
      <c r="H3037" s="351">
        <v>0</v>
      </c>
      <c r="I3037" s="894" t="s">
        <v>13973</v>
      </c>
      <c r="J3037" s="894" t="s">
        <v>839</v>
      </c>
      <c r="K3037" s="894" t="s">
        <v>901</v>
      </c>
      <c r="L3037" s="894" t="s">
        <v>874</v>
      </c>
      <c r="M3037" s="894" t="s">
        <v>2815</v>
      </c>
      <c r="N3037" s="894" t="s">
        <v>13953</v>
      </c>
      <c r="O3037" s="894" t="s">
        <v>14105</v>
      </c>
      <c r="P3037" s="894" t="s">
        <v>14106</v>
      </c>
      <c r="Q3037" s="894" t="s">
        <v>14107</v>
      </c>
      <c r="R3037" s="894" t="s">
        <v>2372</v>
      </c>
      <c r="S3037" s="894" t="s">
        <v>779</v>
      </c>
      <c r="T3037" s="894" t="s">
        <v>780</v>
      </c>
      <c r="U3037" s="894" t="s">
        <v>877</v>
      </c>
      <c r="V3037" s="894" t="s">
        <v>3306</v>
      </c>
      <c r="W3037" s="894" t="s">
        <v>13711</v>
      </c>
      <c r="X3037" s="894" t="s">
        <v>10533</v>
      </c>
      <c r="Y3037" s="894" t="s">
        <v>13974</v>
      </c>
      <c r="AA3037" s="894" t="s">
        <v>904</v>
      </c>
    </row>
    <row r="3038" spans="1:27">
      <c r="A3038" s="894" t="s">
        <v>14110</v>
      </c>
      <c r="B3038" s="894" t="s">
        <v>14111</v>
      </c>
      <c r="C3038" s="894" t="s">
        <v>6767</v>
      </c>
      <c r="D3038" s="894" t="s">
        <v>14112</v>
      </c>
      <c r="E3038" s="351">
        <v>30517.23</v>
      </c>
      <c r="F3038" s="351">
        <v>15258.5</v>
      </c>
      <c r="G3038" s="351">
        <v>15258.73</v>
      </c>
      <c r="H3038" s="351">
        <v>0</v>
      </c>
      <c r="I3038" s="894" t="s">
        <v>13973</v>
      </c>
      <c r="J3038" s="894" t="s">
        <v>839</v>
      </c>
      <c r="K3038" s="894" t="s">
        <v>901</v>
      </c>
      <c r="L3038" s="894" t="s">
        <v>874</v>
      </c>
      <c r="M3038" s="894" t="s">
        <v>2815</v>
      </c>
      <c r="N3038" s="894" t="s">
        <v>13953</v>
      </c>
      <c r="O3038" s="894" t="s">
        <v>14113</v>
      </c>
      <c r="P3038" s="894" t="s">
        <v>14114</v>
      </c>
      <c r="Q3038" s="894" t="s">
        <v>14115</v>
      </c>
      <c r="R3038" s="894" t="s">
        <v>2372</v>
      </c>
      <c r="S3038" s="894" t="s">
        <v>779</v>
      </c>
      <c r="T3038" s="894" t="s">
        <v>780</v>
      </c>
      <c r="U3038" s="894" t="s">
        <v>877</v>
      </c>
      <c r="V3038" s="894" t="s">
        <v>3306</v>
      </c>
      <c r="W3038" s="894" t="s">
        <v>13711</v>
      </c>
      <c r="X3038" s="894" t="s">
        <v>10533</v>
      </c>
      <c r="Y3038" s="894" t="s">
        <v>13974</v>
      </c>
      <c r="AA3038" s="894" t="s">
        <v>904</v>
      </c>
    </row>
    <row r="3039" spans="1:27">
      <c r="A3039" s="894" t="s">
        <v>14116</v>
      </c>
      <c r="B3039" s="894" t="s">
        <v>14117</v>
      </c>
      <c r="C3039" s="894" t="s">
        <v>14118</v>
      </c>
      <c r="D3039" s="894" t="s">
        <v>2860</v>
      </c>
      <c r="E3039" s="351">
        <v>15517.24</v>
      </c>
      <c r="F3039" s="351">
        <v>7758.5</v>
      </c>
      <c r="G3039" s="351">
        <v>7758.74</v>
      </c>
      <c r="H3039" s="351">
        <v>0</v>
      </c>
      <c r="I3039" s="894" t="s">
        <v>13973</v>
      </c>
      <c r="J3039" s="894" t="s">
        <v>839</v>
      </c>
      <c r="K3039" s="894" t="s">
        <v>901</v>
      </c>
      <c r="L3039" s="894" t="s">
        <v>874</v>
      </c>
      <c r="M3039" s="894" t="s">
        <v>2815</v>
      </c>
      <c r="N3039" s="894" t="s">
        <v>14119</v>
      </c>
      <c r="O3039" s="894" t="s">
        <v>13776</v>
      </c>
      <c r="P3039" s="894" t="s">
        <v>13777</v>
      </c>
      <c r="Q3039" s="894" t="s">
        <v>13778</v>
      </c>
      <c r="R3039" s="894" t="s">
        <v>2372</v>
      </c>
      <c r="S3039" s="894" t="s">
        <v>779</v>
      </c>
      <c r="T3039" s="894" t="s">
        <v>780</v>
      </c>
      <c r="U3039" s="894" t="s">
        <v>877</v>
      </c>
      <c r="V3039" s="894" t="s">
        <v>3306</v>
      </c>
      <c r="W3039" s="894" t="s">
        <v>13711</v>
      </c>
      <c r="X3039" s="894" t="s">
        <v>10533</v>
      </c>
      <c r="Y3039" s="894" t="s">
        <v>13974</v>
      </c>
      <c r="AA3039" s="894" t="s">
        <v>904</v>
      </c>
    </row>
    <row r="3040" spans="1:27">
      <c r="A3040" s="894" t="s">
        <v>14120</v>
      </c>
      <c r="B3040" s="894" t="s">
        <v>14121</v>
      </c>
      <c r="C3040" s="894" t="s">
        <v>14118</v>
      </c>
      <c r="D3040" s="894" t="s">
        <v>2860</v>
      </c>
      <c r="E3040" s="351">
        <v>15517.24</v>
      </c>
      <c r="F3040" s="351">
        <v>7758.5</v>
      </c>
      <c r="G3040" s="351">
        <v>7758.74</v>
      </c>
      <c r="H3040" s="351">
        <v>0</v>
      </c>
      <c r="I3040" s="894" t="s">
        <v>13973</v>
      </c>
      <c r="J3040" s="894" t="s">
        <v>839</v>
      </c>
      <c r="K3040" s="894" t="s">
        <v>901</v>
      </c>
      <c r="L3040" s="894" t="s">
        <v>874</v>
      </c>
      <c r="M3040" s="894" t="s">
        <v>2815</v>
      </c>
      <c r="N3040" s="894" t="s">
        <v>14119</v>
      </c>
      <c r="O3040" s="894" t="s">
        <v>13776</v>
      </c>
      <c r="P3040" s="894" t="s">
        <v>13777</v>
      </c>
      <c r="Q3040" s="894" t="s">
        <v>13778</v>
      </c>
      <c r="R3040" s="894" t="s">
        <v>2372</v>
      </c>
      <c r="S3040" s="894" t="s">
        <v>779</v>
      </c>
      <c r="T3040" s="894" t="s">
        <v>780</v>
      </c>
      <c r="U3040" s="894" t="s">
        <v>877</v>
      </c>
      <c r="V3040" s="894" t="s">
        <v>3306</v>
      </c>
      <c r="W3040" s="894" t="s">
        <v>13711</v>
      </c>
      <c r="X3040" s="894" t="s">
        <v>10533</v>
      </c>
      <c r="Y3040" s="894" t="s">
        <v>13974</v>
      </c>
      <c r="AA3040" s="894" t="s">
        <v>904</v>
      </c>
    </row>
    <row r="3041" spans="1:27">
      <c r="A3041" s="894" t="s">
        <v>14122</v>
      </c>
      <c r="B3041" s="894" t="s">
        <v>14123</v>
      </c>
      <c r="C3041" s="894" t="s">
        <v>6767</v>
      </c>
      <c r="D3041" s="894" t="s">
        <v>2300</v>
      </c>
      <c r="E3041" s="351">
        <v>10603.45</v>
      </c>
      <c r="F3041" s="351">
        <v>5301.5</v>
      </c>
      <c r="G3041" s="351">
        <v>5301.95</v>
      </c>
      <c r="H3041" s="351">
        <v>0</v>
      </c>
      <c r="I3041" s="894" t="s">
        <v>13973</v>
      </c>
      <c r="J3041" s="894" t="s">
        <v>839</v>
      </c>
      <c r="K3041" s="894" t="s">
        <v>901</v>
      </c>
      <c r="L3041" s="894" t="s">
        <v>874</v>
      </c>
      <c r="M3041" s="894" t="s">
        <v>2815</v>
      </c>
      <c r="N3041" s="894" t="s">
        <v>13953</v>
      </c>
      <c r="O3041" s="894" t="s">
        <v>14124</v>
      </c>
      <c r="P3041" s="894" t="s">
        <v>14125</v>
      </c>
      <c r="Q3041" s="894" t="s">
        <v>14126</v>
      </c>
      <c r="R3041" s="894" t="s">
        <v>2372</v>
      </c>
      <c r="S3041" s="894" t="s">
        <v>779</v>
      </c>
      <c r="T3041" s="894" t="s">
        <v>780</v>
      </c>
      <c r="U3041" s="894" t="s">
        <v>877</v>
      </c>
      <c r="V3041" s="894" t="s">
        <v>3306</v>
      </c>
      <c r="W3041" s="894" t="s">
        <v>13711</v>
      </c>
      <c r="X3041" s="894" t="s">
        <v>10533</v>
      </c>
      <c r="Y3041" s="894" t="s">
        <v>13974</v>
      </c>
      <c r="AA3041" s="894" t="s">
        <v>904</v>
      </c>
    </row>
    <row r="3042" spans="1:27">
      <c r="A3042" s="894" t="s">
        <v>14127</v>
      </c>
      <c r="B3042" s="894" t="s">
        <v>14128</v>
      </c>
      <c r="C3042" s="894" t="s">
        <v>6767</v>
      </c>
      <c r="D3042" s="894" t="s">
        <v>2300</v>
      </c>
      <c r="E3042" s="351">
        <v>10603.45</v>
      </c>
      <c r="F3042" s="351">
        <v>5301.5</v>
      </c>
      <c r="G3042" s="351">
        <v>5301.95</v>
      </c>
      <c r="H3042" s="351">
        <v>0</v>
      </c>
      <c r="I3042" s="894" t="s">
        <v>13973</v>
      </c>
      <c r="J3042" s="894" t="s">
        <v>839</v>
      </c>
      <c r="K3042" s="894" t="s">
        <v>901</v>
      </c>
      <c r="L3042" s="894" t="s">
        <v>874</v>
      </c>
      <c r="M3042" s="894" t="s">
        <v>2815</v>
      </c>
      <c r="N3042" s="894" t="s">
        <v>13953</v>
      </c>
      <c r="O3042" s="894" t="s">
        <v>14124</v>
      </c>
      <c r="P3042" s="894" t="s">
        <v>14125</v>
      </c>
      <c r="Q3042" s="894" t="s">
        <v>14126</v>
      </c>
      <c r="R3042" s="894" t="s">
        <v>2372</v>
      </c>
      <c r="S3042" s="894" t="s">
        <v>779</v>
      </c>
      <c r="T3042" s="894" t="s">
        <v>780</v>
      </c>
      <c r="U3042" s="894" t="s">
        <v>877</v>
      </c>
      <c r="V3042" s="894" t="s">
        <v>3306</v>
      </c>
      <c r="W3042" s="894" t="s">
        <v>13711</v>
      </c>
      <c r="X3042" s="894" t="s">
        <v>10533</v>
      </c>
      <c r="Y3042" s="894" t="s">
        <v>13974</v>
      </c>
      <c r="AA3042" s="894" t="s">
        <v>904</v>
      </c>
    </row>
    <row r="3043" spans="1:27">
      <c r="A3043" s="894" t="s">
        <v>14129</v>
      </c>
      <c r="B3043" s="894" t="s">
        <v>14130</v>
      </c>
      <c r="C3043" s="894" t="s">
        <v>11478</v>
      </c>
      <c r="D3043" s="894" t="s">
        <v>13972</v>
      </c>
      <c r="E3043" s="351">
        <v>10344.83</v>
      </c>
      <c r="F3043" s="351">
        <v>5172.5</v>
      </c>
      <c r="G3043" s="351">
        <v>5172.33</v>
      </c>
      <c r="H3043" s="351">
        <v>0</v>
      </c>
      <c r="I3043" s="894" t="s">
        <v>13973</v>
      </c>
      <c r="J3043" s="894" t="s">
        <v>839</v>
      </c>
      <c r="K3043" s="894" t="s">
        <v>901</v>
      </c>
      <c r="L3043" s="894" t="s">
        <v>874</v>
      </c>
      <c r="M3043" s="894" t="s">
        <v>2815</v>
      </c>
      <c r="N3043" s="894" t="s">
        <v>13851</v>
      </c>
      <c r="O3043" s="894" t="s">
        <v>8980</v>
      </c>
      <c r="P3043" s="894" t="s">
        <v>9305</v>
      </c>
      <c r="Q3043" s="894" t="s">
        <v>9306</v>
      </c>
      <c r="R3043" s="894" t="s">
        <v>2372</v>
      </c>
      <c r="S3043" s="894" t="s">
        <v>779</v>
      </c>
      <c r="T3043" s="894" t="s">
        <v>780</v>
      </c>
      <c r="U3043" s="894" t="s">
        <v>877</v>
      </c>
      <c r="V3043" s="894" t="s">
        <v>3306</v>
      </c>
      <c r="W3043" s="894" t="s">
        <v>13711</v>
      </c>
      <c r="X3043" s="894" t="s">
        <v>10533</v>
      </c>
      <c r="Y3043" s="894" t="s">
        <v>13974</v>
      </c>
      <c r="AA3043" s="894" t="s">
        <v>904</v>
      </c>
    </row>
    <row r="3044" spans="1:27">
      <c r="A3044" s="894" t="s">
        <v>14131</v>
      </c>
      <c r="B3044" s="894" t="s">
        <v>14132</v>
      </c>
      <c r="C3044" s="894" t="s">
        <v>11478</v>
      </c>
      <c r="D3044" s="894" t="s">
        <v>13972</v>
      </c>
      <c r="E3044" s="351">
        <v>10344.83</v>
      </c>
      <c r="F3044" s="351">
        <v>5172.5</v>
      </c>
      <c r="G3044" s="351">
        <v>5172.33</v>
      </c>
      <c r="H3044" s="351">
        <v>0</v>
      </c>
      <c r="I3044" s="894" t="s">
        <v>13973</v>
      </c>
      <c r="J3044" s="894" t="s">
        <v>839</v>
      </c>
      <c r="K3044" s="894" t="s">
        <v>901</v>
      </c>
      <c r="L3044" s="894" t="s">
        <v>874</v>
      </c>
      <c r="M3044" s="894" t="s">
        <v>2815</v>
      </c>
      <c r="N3044" s="894" t="s">
        <v>13851</v>
      </c>
      <c r="O3044" s="894" t="s">
        <v>8980</v>
      </c>
      <c r="P3044" s="894" t="s">
        <v>9305</v>
      </c>
      <c r="Q3044" s="894" t="s">
        <v>9306</v>
      </c>
      <c r="R3044" s="894" t="s">
        <v>2372</v>
      </c>
      <c r="S3044" s="894" t="s">
        <v>779</v>
      </c>
      <c r="T3044" s="894" t="s">
        <v>780</v>
      </c>
      <c r="U3044" s="894" t="s">
        <v>877</v>
      </c>
      <c r="V3044" s="894" t="s">
        <v>3306</v>
      </c>
      <c r="W3044" s="894" t="s">
        <v>13711</v>
      </c>
      <c r="X3044" s="894" t="s">
        <v>10533</v>
      </c>
      <c r="Y3044" s="894" t="s">
        <v>13974</v>
      </c>
      <c r="AA3044" s="894" t="s">
        <v>904</v>
      </c>
    </row>
    <row r="3045" spans="1:27">
      <c r="A3045" s="894" t="s">
        <v>14133</v>
      </c>
      <c r="B3045" s="894" t="s">
        <v>14134</v>
      </c>
      <c r="C3045" s="894" t="s">
        <v>14135</v>
      </c>
      <c r="D3045" s="894" t="s">
        <v>14136</v>
      </c>
      <c r="E3045" s="351">
        <v>2758.62</v>
      </c>
      <c r="F3045" s="351">
        <v>1379.5</v>
      </c>
      <c r="G3045" s="351">
        <v>1379.12</v>
      </c>
      <c r="H3045" s="351">
        <v>0</v>
      </c>
      <c r="I3045" s="894" t="s">
        <v>13973</v>
      </c>
      <c r="J3045" s="894" t="s">
        <v>839</v>
      </c>
      <c r="K3045" s="894" t="s">
        <v>901</v>
      </c>
      <c r="L3045" s="894" t="s">
        <v>874</v>
      </c>
      <c r="M3045" s="894" t="s">
        <v>2815</v>
      </c>
      <c r="N3045" s="894" t="s">
        <v>14137</v>
      </c>
      <c r="O3045" s="894" t="s">
        <v>13782</v>
      </c>
      <c r="P3045" s="894" t="s">
        <v>13783</v>
      </c>
      <c r="Q3045" s="894" t="s">
        <v>9006</v>
      </c>
      <c r="R3045" s="894" t="s">
        <v>2372</v>
      </c>
      <c r="S3045" s="894" t="s">
        <v>779</v>
      </c>
      <c r="T3045" s="894" t="s">
        <v>780</v>
      </c>
      <c r="U3045" s="894" t="s">
        <v>877</v>
      </c>
      <c r="V3045" s="894" t="s">
        <v>3306</v>
      </c>
      <c r="W3045" s="894" t="s">
        <v>13711</v>
      </c>
      <c r="X3045" s="894" t="s">
        <v>10533</v>
      </c>
      <c r="Y3045" s="894" t="s">
        <v>13974</v>
      </c>
      <c r="AA3045" s="894" t="s">
        <v>904</v>
      </c>
    </row>
    <row r="3046" spans="1:27">
      <c r="A3046" s="894" t="s">
        <v>14138</v>
      </c>
      <c r="B3046" s="894" t="s">
        <v>14139</v>
      </c>
      <c r="C3046" s="894" t="s">
        <v>7950</v>
      </c>
      <c r="D3046" s="894" t="s">
        <v>14140</v>
      </c>
      <c r="E3046" s="351">
        <v>50000</v>
      </c>
      <c r="F3046" s="351">
        <v>21130</v>
      </c>
      <c r="G3046" s="351">
        <v>2000</v>
      </c>
      <c r="H3046" s="351">
        <v>26870</v>
      </c>
      <c r="I3046" s="894" t="s">
        <v>13973</v>
      </c>
      <c r="J3046" s="894" t="s">
        <v>839</v>
      </c>
      <c r="K3046" s="894" t="s">
        <v>901</v>
      </c>
      <c r="L3046" s="894" t="s">
        <v>874</v>
      </c>
      <c r="M3046" s="894" t="s">
        <v>2815</v>
      </c>
      <c r="N3046" s="894" t="s">
        <v>14141</v>
      </c>
      <c r="O3046" s="894" t="s">
        <v>14142</v>
      </c>
      <c r="P3046" s="894" t="s">
        <v>14143</v>
      </c>
      <c r="Q3046" s="894" t="s">
        <v>10649</v>
      </c>
      <c r="R3046" s="894" t="s">
        <v>2372</v>
      </c>
      <c r="S3046" s="894" t="s">
        <v>779</v>
      </c>
      <c r="T3046" s="894" t="s">
        <v>780</v>
      </c>
      <c r="U3046" s="894" t="s">
        <v>877</v>
      </c>
      <c r="V3046" s="894" t="s">
        <v>3306</v>
      </c>
      <c r="W3046" s="894" t="s">
        <v>13711</v>
      </c>
      <c r="X3046" s="894" t="s">
        <v>10533</v>
      </c>
      <c r="Y3046" s="894" t="s">
        <v>13974</v>
      </c>
      <c r="AA3046" s="894" t="s">
        <v>904</v>
      </c>
    </row>
    <row r="3047" spans="1:27">
      <c r="A3047" s="894" t="s">
        <v>14144</v>
      </c>
      <c r="B3047" s="894" t="s">
        <v>14145</v>
      </c>
      <c r="C3047" s="894" t="s">
        <v>7950</v>
      </c>
      <c r="D3047" s="894" t="s">
        <v>14140</v>
      </c>
      <c r="E3047" s="351">
        <v>50000</v>
      </c>
      <c r="F3047" s="351">
        <v>21130</v>
      </c>
      <c r="G3047" s="351">
        <v>2000</v>
      </c>
      <c r="H3047" s="351">
        <v>26870</v>
      </c>
      <c r="I3047" s="894" t="s">
        <v>13973</v>
      </c>
      <c r="J3047" s="894" t="s">
        <v>839</v>
      </c>
      <c r="K3047" s="894" t="s">
        <v>901</v>
      </c>
      <c r="L3047" s="894" t="s">
        <v>874</v>
      </c>
      <c r="M3047" s="894" t="s">
        <v>2815</v>
      </c>
      <c r="N3047" s="894" t="s">
        <v>14141</v>
      </c>
      <c r="O3047" s="894" t="s">
        <v>14142</v>
      </c>
      <c r="P3047" s="894" t="s">
        <v>14143</v>
      </c>
      <c r="Q3047" s="894" t="s">
        <v>10649</v>
      </c>
      <c r="R3047" s="894" t="s">
        <v>2372</v>
      </c>
      <c r="S3047" s="894" t="s">
        <v>779</v>
      </c>
      <c r="T3047" s="894" t="s">
        <v>780</v>
      </c>
      <c r="U3047" s="894" t="s">
        <v>877</v>
      </c>
      <c r="V3047" s="894" t="s">
        <v>3306</v>
      </c>
      <c r="W3047" s="894" t="s">
        <v>13711</v>
      </c>
      <c r="X3047" s="894" t="s">
        <v>10533</v>
      </c>
      <c r="Y3047" s="894" t="s">
        <v>13974</v>
      </c>
      <c r="AA3047" s="894" t="s">
        <v>904</v>
      </c>
    </row>
    <row r="3048" spans="1:27">
      <c r="A3048" s="894" t="s">
        <v>14146</v>
      </c>
      <c r="B3048" s="894" t="s">
        <v>14147</v>
      </c>
      <c r="C3048" s="894" t="s">
        <v>11817</v>
      </c>
      <c r="D3048" s="894" t="s">
        <v>14148</v>
      </c>
      <c r="E3048" s="351">
        <v>22931.03</v>
      </c>
      <c r="F3048" s="351">
        <v>11465.5</v>
      </c>
      <c r="G3048" s="351">
        <v>11465.53</v>
      </c>
      <c r="H3048" s="351">
        <v>0</v>
      </c>
      <c r="I3048" s="894" t="s">
        <v>13973</v>
      </c>
      <c r="J3048" s="894" t="s">
        <v>839</v>
      </c>
      <c r="K3048" s="894" t="s">
        <v>901</v>
      </c>
      <c r="L3048" s="894" t="s">
        <v>874</v>
      </c>
      <c r="M3048" s="894" t="s">
        <v>2815</v>
      </c>
      <c r="N3048" s="894" t="s">
        <v>14149</v>
      </c>
      <c r="O3048" s="894" t="s">
        <v>14150</v>
      </c>
      <c r="P3048" s="894" t="s">
        <v>14151</v>
      </c>
      <c r="Q3048" s="894" t="s">
        <v>14152</v>
      </c>
      <c r="R3048" s="894" t="s">
        <v>2372</v>
      </c>
      <c r="S3048" s="894" t="s">
        <v>779</v>
      </c>
      <c r="T3048" s="894" t="s">
        <v>780</v>
      </c>
      <c r="U3048" s="894" t="s">
        <v>877</v>
      </c>
      <c r="V3048" s="894" t="s">
        <v>3306</v>
      </c>
      <c r="W3048" s="894" t="s">
        <v>13711</v>
      </c>
      <c r="X3048" s="894" t="s">
        <v>10533</v>
      </c>
      <c r="Y3048" s="894" t="s">
        <v>13974</v>
      </c>
      <c r="AA3048" s="894" t="s">
        <v>904</v>
      </c>
    </row>
    <row r="3049" spans="1:27">
      <c r="A3049" s="894" t="s">
        <v>14153</v>
      </c>
      <c r="B3049" s="894" t="s">
        <v>14154</v>
      </c>
      <c r="C3049" s="894" t="s">
        <v>14155</v>
      </c>
      <c r="D3049" s="894" t="s">
        <v>14156</v>
      </c>
      <c r="E3049" s="351">
        <v>23793.1</v>
      </c>
      <c r="F3049" s="351">
        <v>11896.5</v>
      </c>
      <c r="G3049" s="351">
        <v>11896.6</v>
      </c>
      <c r="H3049" s="351">
        <v>0</v>
      </c>
      <c r="I3049" s="894" t="s">
        <v>13973</v>
      </c>
      <c r="J3049" s="894" t="s">
        <v>839</v>
      </c>
      <c r="K3049" s="894" t="s">
        <v>901</v>
      </c>
      <c r="L3049" s="894" t="s">
        <v>874</v>
      </c>
      <c r="M3049" s="894" t="s">
        <v>2815</v>
      </c>
      <c r="N3049" s="894" t="s">
        <v>13708</v>
      </c>
      <c r="O3049" s="894" t="s">
        <v>14157</v>
      </c>
      <c r="P3049" s="894" t="s">
        <v>14158</v>
      </c>
      <c r="Q3049" s="894" t="s">
        <v>14159</v>
      </c>
      <c r="R3049" s="894" t="s">
        <v>2372</v>
      </c>
      <c r="S3049" s="894" t="s">
        <v>779</v>
      </c>
      <c r="T3049" s="894" t="s">
        <v>780</v>
      </c>
      <c r="U3049" s="894" t="s">
        <v>877</v>
      </c>
      <c r="V3049" s="894" t="s">
        <v>3306</v>
      </c>
      <c r="W3049" s="894" t="s">
        <v>13711</v>
      </c>
      <c r="X3049" s="894" t="s">
        <v>10533</v>
      </c>
      <c r="Y3049" s="894" t="s">
        <v>13974</v>
      </c>
      <c r="AA3049" s="894" t="s">
        <v>904</v>
      </c>
    </row>
    <row r="3050" spans="1:27">
      <c r="A3050" s="894" t="s">
        <v>14160</v>
      </c>
      <c r="B3050" s="894" t="s">
        <v>14161</v>
      </c>
      <c r="C3050" s="894" t="s">
        <v>14162</v>
      </c>
      <c r="D3050" s="894" t="s">
        <v>12301</v>
      </c>
      <c r="E3050" s="351">
        <v>13379.64</v>
      </c>
      <c r="F3050" s="351">
        <v>5619.6</v>
      </c>
      <c r="G3050" s="351">
        <v>446</v>
      </c>
      <c r="H3050" s="351">
        <v>7314.04</v>
      </c>
      <c r="I3050" s="894" t="s">
        <v>13973</v>
      </c>
      <c r="J3050" s="894" t="s">
        <v>839</v>
      </c>
      <c r="K3050" s="894" t="s">
        <v>901</v>
      </c>
      <c r="L3050" s="894" t="s">
        <v>874</v>
      </c>
      <c r="M3050" s="894" t="s">
        <v>2815</v>
      </c>
      <c r="N3050" s="894" t="s">
        <v>9391</v>
      </c>
      <c r="O3050" s="894" t="s">
        <v>777</v>
      </c>
      <c r="P3050" s="894" t="s">
        <v>14163</v>
      </c>
      <c r="Q3050" s="894" t="s">
        <v>14164</v>
      </c>
      <c r="R3050" s="894" t="s">
        <v>2372</v>
      </c>
      <c r="S3050" s="894" t="s">
        <v>779</v>
      </c>
      <c r="T3050" s="894" t="s">
        <v>780</v>
      </c>
      <c r="U3050" s="894" t="s">
        <v>877</v>
      </c>
      <c r="V3050" s="894" t="s">
        <v>3306</v>
      </c>
      <c r="W3050" s="894" t="s">
        <v>13711</v>
      </c>
      <c r="X3050" s="894" t="s">
        <v>10533</v>
      </c>
      <c r="Y3050" s="894" t="s">
        <v>13974</v>
      </c>
      <c r="AA3050" s="894" t="s">
        <v>904</v>
      </c>
    </row>
    <row r="3051" spans="1:27">
      <c r="A3051" s="894" t="s">
        <v>14165</v>
      </c>
      <c r="B3051" s="894" t="s">
        <v>14166</v>
      </c>
      <c r="C3051" s="894" t="s">
        <v>14162</v>
      </c>
      <c r="D3051" s="894" t="s">
        <v>12301</v>
      </c>
      <c r="E3051" s="351">
        <v>13379.64</v>
      </c>
      <c r="F3051" s="351">
        <v>5619.6</v>
      </c>
      <c r="G3051" s="351">
        <v>304</v>
      </c>
      <c r="H3051" s="351">
        <v>7456.04</v>
      </c>
      <c r="I3051" s="894" t="s">
        <v>13973</v>
      </c>
      <c r="J3051" s="894" t="s">
        <v>839</v>
      </c>
      <c r="K3051" s="894" t="s">
        <v>901</v>
      </c>
      <c r="L3051" s="894" t="s">
        <v>874</v>
      </c>
      <c r="M3051" s="894" t="s">
        <v>2815</v>
      </c>
      <c r="N3051" s="894" t="s">
        <v>9391</v>
      </c>
      <c r="O3051" s="894" t="s">
        <v>777</v>
      </c>
      <c r="P3051" s="894" t="s">
        <v>14163</v>
      </c>
      <c r="Q3051" s="894" t="s">
        <v>14164</v>
      </c>
      <c r="R3051" s="894" t="s">
        <v>2372</v>
      </c>
      <c r="S3051" s="894" t="s">
        <v>779</v>
      </c>
      <c r="T3051" s="894" t="s">
        <v>780</v>
      </c>
      <c r="U3051" s="894" t="s">
        <v>877</v>
      </c>
      <c r="V3051" s="894" t="s">
        <v>3306</v>
      </c>
      <c r="W3051" s="894" t="s">
        <v>13711</v>
      </c>
      <c r="X3051" s="894" t="s">
        <v>10533</v>
      </c>
      <c r="Y3051" s="894" t="s">
        <v>13974</v>
      </c>
      <c r="AA3051" s="894" t="s">
        <v>904</v>
      </c>
    </row>
    <row r="3052" spans="1:27">
      <c r="A3052" s="894" t="s">
        <v>14167</v>
      </c>
      <c r="B3052" s="894" t="s">
        <v>14168</v>
      </c>
      <c r="C3052" s="894" t="s">
        <v>14162</v>
      </c>
      <c r="D3052" s="894" t="s">
        <v>12301</v>
      </c>
      <c r="E3052" s="351">
        <v>13379.64</v>
      </c>
      <c r="F3052" s="351">
        <v>5619.6</v>
      </c>
      <c r="G3052" s="351">
        <v>304</v>
      </c>
      <c r="H3052" s="351">
        <v>7456.04</v>
      </c>
      <c r="I3052" s="894" t="s">
        <v>13973</v>
      </c>
      <c r="J3052" s="894" t="s">
        <v>839</v>
      </c>
      <c r="K3052" s="894" t="s">
        <v>901</v>
      </c>
      <c r="L3052" s="894" t="s">
        <v>874</v>
      </c>
      <c r="M3052" s="894" t="s">
        <v>2815</v>
      </c>
      <c r="N3052" s="894" t="s">
        <v>9391</v>
      </c>
      <c r="O3052" s="894" t="s">
        <v>777</v>
      </c>
      <c r="P3052" s="894" t="s">
        <v>14163</v>
      </c>
      <c r="Q3052" s="894" t="s">
        <v>14164</v>
      </c>
      <c r="R3052" s="894" t="s">
        <v>2372</v>
      </c>
      <c r="S3052" s="894" t="s">
        <v>779</v>
      </c>
      <c r="T3052" s="894" t="s">
        <v>780</v>
      </c>
      <c r="U3052" s="894" t="s">
        <v>877</v>
      </c>
      <c r="V3052" s="894" t="s">
        <v>3306</v>
      </c>
      <c r="W3052" s="894" t="s">
        <v>13711</v>
      </c>
      <c r="X3052" s="894" t="s">
        <v>10533</v>
      </c>
      <c r="Y3052" s="894" t="s">
        <v>13974</v>
      </c>
      <c r="AA3052" s="894" t="s">
        <v>904</v>
      </c>
    </row>
    <row r="3053" spans="1:27">
      <c r="A3053" s="894" t="s">
        <v>14169</v>
      </c>
      <c r="B3053" s="894" t="s">
        <v>14170</v>
      </c>
      <c r="C3053" s="894" t="s">
        <v>14162</v>
      </c>
      <c r="D3053" s="894" t="s">
        <v>12301</v>
      </c>
      <c r="E3053" s="351">
        <v>13379.64</v>
      </c>
      <c r="F3053" s="351">
        <v>5619.6</v>
      </c>
      <c r="G3053" s="351">
        <v>304</v>
      </c>
      <c r="H3053" s="351">
        <v>7456.04</v>
      </c>
      <c r="I3053" s="894" t="s">
        <v>13973</v>
      </c>
      <c r="J3053" s="894" t="s">
        <v>839</v>
      </c>
      <c r="K3053" s="894" t="s">
        <v>901</v>
      </c>
      <c r="L3053" s="894" t="s">
        <v>874</v>
      </c>
      <c r="M3053" s="894" t="s">
        <v>2815</v>
      </c>
      <c r="N3053" s="894" t="s">
        <v>9391</v>
      </c>
      <c r="O3053" s="894" t="s">
        <v>777</v>
      </c>
      <c r="P3053" s="894" t="s">
        <v>14163</v>
      </c>
      <c r="Q3053" s="894" t="s">
        <v>14164</v>
      </c>
      <c r="R3053" s="894" t="s">
        <v>2372</v>
      </c>
      <c r="S3053" s="894" t="s">
        <v>779</v>
      </c>
      <c r="T3053" s="894" t="s">
        <v>780</v>
      </c>
      <c r="U3053" s="894" t="s">
        <v>877</v>
      </c>
      <c r="V3053" s="894" t="s">
        <v>3306</v>
      </c>
      <c r="W3053" s="894" t="s">
        <v>13711</v>
      </c>
      <c r="X3053" s="894" t="s">
        <v>10533</v>
      </c>
      <c r="Y3053" s="894" t="s">
        <v>13974</v>
      </c>
      <c r="AA3053" s="894" t="s">
        <v>904</v>
      </c>
    </row>
    <row r="3054" spans="1:27">
      <c r="A3054" s="894" t="s">
        <v>14171</v>
      </c>
      <c r="B3054" s="894" t="s">
        <v>14172</v>
      </c>
      <c r="C3054" s="894" t="s">
        <v>14162</v>
      </c>
      <c r="D3054" s="894" t="s">
        <v>12301</v>
      </c>
      <c r="E3054" s="351">
        <v>5685.85</v>
      </c>
      <c r="F3054" s="351">
        <v>2786.14</v>
      </c>
      <c r="G3054" s="351">
        <v>128.98</v>
      </c>
      <c r="H3054" s="351">
        <v>2770.73</v>
      </c>
      <c r="I3054" s="894" t="s">
        <v>13973</v>
      </c>
      <c r="J3054" s="894" t="s">
        <v>839</v>
      </c>
      <c r="K3054" s="894" t="s">
        <v>901</v>
      </c>
      <c r="L3054" s="894" t="s">
        <v>874</v>
      </c>
      <c r="M3054" s="894" t="s">
        <v>2815</v>
      </c>
      <c r="N3054" s="894" t="s">
        <v>9391</v>
      </c>
      <c r="O3054" s="894" t="s">
        <v>777</v>
      </c>
      <c r="P3054" s="894" t="s">
        <v>14173</v>
      </c>
      <c r="Q3054" s="894" t="s">
        <v>14174</v>
      </c>
      <c r="R3054" s="894" t="s">
        <v>2372</v>
      </c>
      <c r="S3054" s="894" t="s">
        <v>779</v>
      </c>
      <c r="T3054" s="894" t="s">
        <v>780</v>
      </c>
      <c r="U3054" s="894" t="s">
        <v>877</v>
      </c>
      <c r="V3054" s="894" t="s">
        <v>3306</v>
      </c>
      <c r="W3054" s="894" t="s">
        <v>13711</v>
      </c>
      <c r="X3054" s="894" t="s">
        <v>10533</v>
      </c>
      <c r="Y3054" s="894" t="s">
        <v>13974</v>
      </c>
      <c r="AA3054" s="894" t="s">
        <v>904</v>
      </c>
    </row>
    <row r="3055" spans="1:27">
      <c r="A3055" s="894" t="s">
        <v>14175</v>
      </c>
      <c r="B3055" s="894" t="s">
        <v>14176</v>
      </c>
      <c r="C3055" s="894" t="s">
        <v>14162</v>
      </c>
      <c r="D3055" s="894" t="s">
        <v>12301</v>
      </c>
      <c r="E3055" s="351">
        <v>5685.85</v>
      </c>
      <c r="F3055" s="351">
        <v>2843</v>
      </c>
      <c r="G3055" s="351">
        <v>2842.85</v>
      </c>
      <c r="H3055" s="351">
        <v>0</v>
      </c>
      <c r="I3055" s="894" t="s">
        <v>13973</v>
      </c>
      <c r="J3055" s="894" t="s">
        <v>839</v>
      </c>
      <c r="K3055" s="894" t="s">
        <v>901</v>
      </c>
      <c r="L3055" s="894" t="s">
        <v>874</v>
      </c>
      <c r="M3055" s="894" t="s">
        <v>2815</v>
      </c>
      <c r="N3055" s="894" t="s">
        <v>9391</v>
      </c>
      <c r="O3055" s="894" t="s">
        <v>14177</v>
      </c>
      <c r="P3055" s="894" t="s">
        <v>14178</v>
      </c>
      <c r="Q3055" s="894" t="s">
        <v>14174</v>
      </c>
      <c r="R3055" s="894" t="s">
        <v>2372</v>
      </c>
      <c r="S3055" s="894" t="s">
        <v>779</v>
      </c>
      <c r="T3055" s="894" t="s">
        <v>780</v>
      </c>
      <c r="U3055" s="894" t="s">
        <v>877</v>
      </c>
      <c r="V3055" s="894" t="s">
        <v>3306</v>
      </c>
      <c r="W3055" s="894" t="s">
        <v>13711</v>
      </c>
      <c r="X3055" s="894" t="s">
        <v>10533</v>
      </c>
      <c r="Y3055" s="894" t="s">
        <v>13974</v>
      </c>
      <c r="AA3055" s="894" t="s">
        <v>904</v>
      </c>
    </row>
    <row r="3056" spans="1:27">
      <c r="A3056" s="894" t="s">
        <v>14179</v>
      </c>
      <c r="B3056" s="894" t="s">
        <v>14180</v>
      </c>
      <c r="C3056" s="894" t="s">
        <v>14181</v>
      </c>
      <c r="D3056" s="894" t="s">
        <v>14182</v>
      </c>
      <c r="E3056" s="351">
        <v>4015495.67</v>
      </c>
      <c r="F3056" s="351">
        <v>2007748</v>
      </c>
      <c r="G3056" s="351">
        <v>2007747.67</v>
      </c>
      <c r="H3056" s="351">
        <v>0</v>
      </c>
      <c r="I3056" s="894" t="s">
        <v>13973</v>
      </c>
      <c r="J3056" s="894" t="s">
        <v>839</v>
      </c>
      <c r="K3056" s="894" t="s">
        <v>901</v>
      </c>
      <c r="L3056" s="894" t="s">
        <v>874</v>
      </c>
      <c r="M3056" s="894" t="s">
        <v>2815</v>
      </c>
      <c r="N3056" s="894" t="s">
        <v>13965</v>
      </c>
      <c r="O3056" s="894" t="s">
        <v>14183</v>
      </c>
      <c r="P3056" s="894" t="s">
        <v>14184</v>
      </c>
      <c r="Q3056" s="894" t="s">
        <v>14185</v>
      </c>
      <c r="R3056" s="894" t="s">
        <v>2372</v>
      </c>
      <c r="S3056" s="894" t="s">
        <v>779</v>
      </c>
      <c r="T3056" s="894" t="s">
        <v>780</v>
      </c>
      <c r="U3056" s="894" t="s">
        <v>877</v>
      </c>
      <c r="V3056" s="894" t="s">
        <v>3306</v>
      </c>
      <c r="W3056" s="894" t="s">
        <v>13711</v>
      </c>
      <c r="X3056" s="894" t="s">
        <v>10533</v>
      </c>
      <c r="Y3056" s="894" t="s">
        <v>13974</v>
      </c>
      <c r="AA3056" s="894" t="s">
        <v>904</v>
      </c>
    </row>
    <row r="3057" hidden="1" spans="1:27">
      <c r="A3057" s="894" t="s">
        <v>14186</v>
      </c>
      <c r="B3057" s="894" t="s">
        <v>14187</v>
      </c>
      <c r="C3057" s="894" t="s">
        <v>14188</v>
      </c>
      <c r="D3057" s="894" t="s">
        <v>14189</v>
      </c>
      <c r="E3057" s="351">
        <v>4513173.37</v>
      </c>
      <c r="F3057" s="351">
        <v>443993.42</v>
      </c>
      <c r="G3057" s="351">
        <v>4069179.95</v>
      </c>
      <c r="H3057" s="351">
        <v>0</v>
      </c>
      <c r="I3057" s="894" t="s">
        <v>13711</v>
      </c>
      <c r="J3057" s="894" t="s">
        <v>794</v>
      </c>
      <c r="K3057" s="894" t="s">
        <v>795</v>
      </c>
      <c r="L3057" s="894" t="s">
        <v>874</v>
      </c>
      <c r="M3057" s="894" t="s">
        <v>874</v>
      </c>
      <c r="N3057" s="894" t="s">
        <v>14190</v>
      </c>
      <c r="O3057" s="894" t="s">
        <v>14191</v>
      </c>
      <c r="P3057" s="894" t="s">
        <v>14192</v>
      </c>
      <c r="Q3057" s="894" t="s">
        <v>14193</v>
      </c>
      <c r="R3057" s="894" t="s">
        <v>2372</v>
      </c>
      <c r="S3057" s="894" t="s">
        <v>779</v>
      </c>
      <c r="T3057" s="894" t="s">
        <v>780</v>
      </c>
      <c r="U3057" s="894" t="s">
        <v>877</v>
      </c>
      <c r="V3057" s="894" t="s">
        <v>3306</v>
      </c>
      <c r="W3057" s="894" t="s">
        <v>13711</v>
      </c>
      <c r="X3057" s="894" t="s">
        <v>14194</v>
      </c>
      <c r="Y3057" s="894" t="s">
        <v>14195</v>
      </c>
      <c r="AA3057" s="894" t="s">
        <v>801</v>
      </c>
    </row>
    <row r="3058" hidden="1" spans="1:27">
      <c r="A3058" s="894" t="s">
        <v>14196</v>
      </c>
      <c r="B3058" s="894" t="s">
        <v>14197</v>
      </c>
      <c r="C3058" s="894" t="s">
        <v>14198</v>
      </c>
      <c r="D3058" s="894" t="s">
        <v>14199</v>
      </c>
      <c r="E3058" s="351">
        <v>5168204.53</v>
      </c>
      <c r="F3058" s="351">
        <v>512275.58</v>
      </c>
      <c r="G3058" s="351">
        <v>4655928.95</v>
      </c>
      <c r="H3058" s="351">
        <v>0</v>
      </c>
      <c r="I3058" s="894" t="s">
        <v>13711</v>
      </c>
      <c r="J3058" s="894" t="s">
        <v>794</v>
      </c>
      <c r="K3058" s="894" t="s">
        <v>795</v>
      </c>
      <c r="L3058" s="894" t="s">
        <v>874</v>
      </c>
      <c r="M3058" s="894" t="s">
        <v>874</v>
      </c>
      <c r="N3058" s="894" t="s">
        <v>14190</v>
      </c>
      <c r="O3058" s="894" t="s">
        <v>14200</v>
      </c>
      <c r="P3058" s="894" t="s">
        <v>14201</v>
      </c>
      <c r="Q3058" s="894" t="s">
        <v>14202</v>
      </c>
      <c r="R3058" s="894" t="s">
        <v>2372</v>
      </c>
      <c r="S3058" s="894" t="s">
        <v>779</v>
      </c>
      <c r="T3058" s="894" t="s">
        <v>780</v>
      </c>
      <c r="U3058" s="894" t="s">
        <v>877</v>
      </c>
      <c r="V3058" s="894" t="s">
        <v>3306</v>
      </c>
      <c r="W3058" s="894" t="s">
        <v>13711</v>
      </c>
      <c r="X3058" s="894" t="s">
        <v>14194</v>
      </c>
      <c r="Y3058" s="894" t="s">
        <v>14195</v>
      </c>
      <c r="AA3058" s="894" t="s">
        <v>801</v>
      </c>
    </row>
    <row r="3059" hidden="1" spans="1:27">
      <c r="A3059" s="894" t="s">
        <v>14203</v>
      </c>
      <c r="B3059" s="894" t="s">
        <v>14204</v>
      </c>
      <c r="C3059" s="894" t="s">
        <v>14205</v>
      </c>
      <c r="D3059" s="894" t="s">
        <v>14206</v>
      </c>
      <c r="E3059" s="351">
        <v>1857493.34</v>
      </c>
      <c r="F3059" s="351">
        <v>187584.25</v>
      </c>
      <c r="G3059" s="351">
        <v>1669909.09</v>
      </c>
      <c r="H3059" s="351">
        <v>0</v>
      </c>
      <c r="I3059" s="894" t="s">
        <v>13711</v>
      </c>
      <c r="J3059" s="894" t="s">
        <v>794</v>
      </c>
      <c r="K3059" s="894" t="s">
        <v>795</v>
      </c>
      <c r="L3059" s="894" t="s">
        <v>874</v>
      </c>
      <c r="M3059" s="894" t="s">
        <v>874</v>
      </c>
      <c r="N3059" s="894" t="s">
        <v>14207</v>
      </c>
      <c r="O3059" s="894" t="s">
        <v>14208</v>
      </c>
      <c r="P3059" s="894" t="s">
        <v>14209</v>
      </c>
      <c r="Q3059" s="894" t="s">
        <v>14210</v>
      </c>
      <c r="R3059" s="894" t="s">
        <v>2372</v>
      </c>
      <c r="S3059" s="894" t="s">
        <v>779</v>
      </c>
      <c r="T3059" s="894" t="s">
        <v>780</v>
      </c>
      <c r="U3059" s="894" t="s">
        <v>877</v>
      </c>
      <c r="V3059" s="894" t="s">
        <v>3306</v>
      </c>
      <c r="W3059" s="894" t="s">
        <v>13711</v>
      </c>
      <c r="X3059" s="894" t="s">
        <v>14194</v>
      </c>
      <c r="Y3059" s="894" t="s">
        <v>14195</v>
      </c>
      <c r="AA3059" s="894" t="s">
        <v>801</v>
      </c>
    </row>
    <row r="3060" hidden="1" spans="1:27">
      <c r="A3060" s="894" t="s">
        <v>14211</v>
      </c>
      <c r="B3060" s="894" t="s">
        <v>14212</v>
      </c>
      <c r="C3060" s="894" t="s">
        <v>14213</v>
      </c>
      <c r="D3060" s="894" t="s">
        <v>14214</v>
      </c>
      <c r="E3060" s="351">
        <v>464596.52</v>
      </c>
      <c r="F3060" s="351">
        <v>46459.5</v>
      </c>
      <c r="G3060" s="351">
        <v>418137.02</v>
      </c>
      <c r="H3060" s="351">
        <v>0</v>
      </c>
      <c r="I3060" s="894" t="s">
        <v>13711</v>
      </c>
      <c r="J3060" s="894" t="s">
        <v>794</v>
      </c>
      <c r="K3060" s="894" t="s">
        <v>795</v>
      </c>
      <c r="L3060" s="894" t="s">
        <v>874</v>
      </c>
      <c r="M3060" s="894" t="s">
        <v>874</v>
      </c>
      <c r="N3060" s="894" t="s">
        <v>14190</v>
      </c>
      <c r="O3060" s="894" t="s">
        <v>14215</v>
      </c>
      <c r="P3060" s="894" t="s">
        <v>14216</v>
      </c>
      <c r="Q3060" s="894" t="s">
        <v>14217</v>
      </c>
      <c r="R3060" s="894" t="s">
        <v>2372</v>
      </c>
      <c r="S3060" s="894" t="s">
        <v>779</v>
      </c>
      <c r="T3060" s="894" t="s">
        <v>780</v>
      </c>
      <c r="U3060" s="894" t="s">
        <v>877</v>
      </c>
      <c r="V3060" s="894" t="s">
        <v>3306</v>
      </c>
      <c r="W3060" s="894" t="s">
        <v>13711</v>
      </c>
      <c r="X3060" s="894" t="s">
        <v>14194</v>
      </c>
      <c r="Y3060" s="894" t="s">
        <v>14195</v>
      </c>
      <c r="AA3060" s="894" t="s">
        <v>801</v>
      </c>
    </row>
    <row r="3061" hidden="1" spans="1:27">
      <c r="A3061" s="894" t="s">
        <v>14218</v>
      </c>
      <c r="B3061" s="894" t="s">
        <v>14219</v>
      </c>
      <c r="C3061" s="894" t="s">
        <v>14220</v>
      </c>
      <c r="D3061" s="894" t="s">
        <v>14221</v>
      </c>
      <c r="E3061" s="351">
        <v>1062737.36</v>
      </c>
      <c r="F3061" s="351">
        <v>106273.5</v>
      </c>
      <c r="G3061" s="351">
        <v>956463.86</v>
      </c>
      <c r="H3061" s="351">
        <v>0</v>
      </c>
      <c r="I3061" s="894" t="s">
        <v>13711</v>
      </c>
      <c r="J3061" s="894" t="s">
        <v>794</v>
      </c>
      <c r="K3061" s="894" t="s">
        <v>795</v>
      </c>
      <c r="L3061" s="894" t="s">
        <v>874</v>
      </c>
      <c r="M3061" s="894" t="s">
        <v>874</v>
      </c>
      <c r="N3061" s="894" t="s">
        <v>14190</v>
      </c>
      <c r="O3061" s="894" t="s">
        <v>14222</v>
      </c>
      <c r="P3061" s="894" t="s">
        <v>14223</v>
      </c>
      <c r="Q3061" s="894" t="s">
        <v>14224</v>
      </c>
      <c r="R3061" s="894" t="s">
        <v>2372</v>
      </c>
      <c r="S3061" s="894" t="s">
        <v>779</v>
      </c>
      <c r="T3061" s="894" t="s">
        <v>780</v>
      </c>
      <c r="U3061" s="894" t="s">
        <v>877</v>
      </c>
      <c r="V3061" s="894" t="s">
        <v>3306</v>
      </c>
      <c r="W3061" s="894" t="s">
        <v>13711</v>
      </c>
      <c r="X3061" s="894" t="s">
        <v>14194</v>
      </c>
      <c r="Y3061" s="894" t="s">
        <v>14195</v>
      </c>
      <c r="AA3061" s="894" t="s">
        <v>801</v>
      </c>
    </row>
    <row r="3062" hidden="1" spans="1:27">
      <c r="A3062" s="894" t="s">
        <v>14225</v>
      </c>
      <c r="B3062" s="894" t="s">
        <v>14226</v>
      </c>
      <c r="C3062" s="894" t="s">
        <v>14227</v>
      </c>
      <c r="D3062" s="894" t="s">
        <v>14228</v>
      </c>
      <c r="E3062" s="351">
        <v>702193.66</v>
      </c>
      <c r="F3062" s="351">
        <v>70219.5</v>
      </c>
      <c r="G3062" s="351">
        <v>631974.16</v>
      </c>
      <c r="H3062" s="351">
        <v>0</v>
      </c>
      <c r="I3062" s="894" t="s">
        <v>13711</v>
      </c>
      <c r="J3062" s="894" t="s">
        <v>794</v>
      </c>
      <c r="K3062" s="894" t="s">
        <v>795</v>
      </c>
      <c r="L3062" s="894" t="s">
        <v>874</v>
      </c>
      <c r="M3062" s="894" t="s">
        <v>874</v>
      </c>
      <c r="N3062" s="894" t="s">
        <v>14190</v>
      </c>
      <c r="O3062" s="894" t="s">
        <v>14229</v>
      </c>
      <c r="P3062" s="894" t="s">
        <v>14230</v>
      </c>
      <c r="Q3062" s="894" t="s">
        <v>14231</v>
      </c>
      <c r="R3062" s="894" t="s">
        <v>2372</v>
      </c>
      <c r="S3062" s="894" t="s">
        <v>779</v>
      </c>
      <c r="T3062" s="894" t="s">
        <v>780</v>
      </c>
      <c r="U3062" s="894" t="s">
        <v>877</v>
      </c>
      <c r="V3062" s="894" t="s">
        <v>3306</v>
      </c>
      <c r="W3062" s="894" t="s">
        <v>13711</v>
      </c>
      <c r="X3062" s="894" t="s">
        <v>14194</v>
      </c>
      <c r="Y3062" s="894" t="s">
        <v>14195</v>
      </c>
      <c r="AA3062" s="894" t="s">
        <v>801</v>
      </c>
    </row>
    <row r="3063" spans="1:27">
      <c r="A3063" s="894" t="s">
        <v>14232</v>
      </c>
      <c r="B3063" s="894" t="s">
        <v>14233</v>
      </c>
      <c r="C3063" s="894" t="s">
        <v>14234</v>
      </c>
      <c r="D3063" s="894" t="s">
        <v>14235</v>
      </c>
      <c r="E3063" s="351">
        <v>5948.28</v>
      </c>
      <c r="F3063" s="351">
        <v>2974</v>
      </c>
      <c r="G3063" s="351">
        <v>2974.28</v>
      </c>
      <c r="H3063" s="351">
        <v>0</v>
      </c>
      <c r="I3063" s="894" t="s">
        <v>13711</v>
      </c>
      <c r="J3063" s="894" t="s">
        <v>839</v>
      </c>
      <c r="K3063" s="894" t="s">
        <v>11592</v>
      </c>
      <c r="L3063" s="894" t="s">
        <v>874</v>
      </c>
      <c r="M3063" s="894" t="s">
        <v>11593</v>
      </c>
      <c r="N3063" s="894" t="s">
        <v>14236</v>
      </c>
      <c r="O3063" s="894" t="s">
        <v>14237</v>
      </c>
      <c r="P3063" s="894" t="s">
        <v>14238</v>
      </c>
      <c r="Q3063" s="894" t="s">
        <v>14157</v>
      </c>
      <c r="R3063" s="894" t="s">
        <v>2372</v>
      </c>
      <c r="S3063" s="894" t="s">
        <v>779</v>
      </c>
      <c r="T3063" s="894" t="s">
        <v>780</v>
      </c>
      <c r="U3063" s="894" t="s">
        <v>877</v>
      </c>
      <c r="V3063" s="894" t="s">
        <v>3306</v>
      </c>
      <c r="W3063" s="894" t="s">
        <v>13711</v>
      </c>
      <c r="X3063" s="894" t="s">
        <v>14194</v>
      </c>
      <c r="Y3063" s="894" t="s">
        <v>14195</v>
      </c>
      <c r="AA3063" s="894" t="s">
        <v>11595</v>
      </c>
    </row>
    <row r="3064" spans="1:27">
      <c r="A3064" s="894" t="s">
        <v>14239</v>
      </c>
      <c r="B3064" s="894" t="s">
        <v>14240</v>
      </c>
      <c r="C3064" s="894" t="s">
        <v>14241</v>
      </c>
      <c r="D3064" s="894" t="s">
        <v>14242</v>
      </c>
      <c r="E3064" s="351">
        <v>14224.14</v>
      </c>
      <c r="F3064" s="351">
        <v>6969.76</v>
      </c>
      <c r="G3064" s="351">
        <v>260.32</v>
      </c>
      <c r="H3064" s="351">
        <v>6994.06</v>
      </c>
      <c r="I3064" s="894" t="s">
        <v>13711</v>
      </c>
      <c r="J3064" s="894" t="s">
        <v>839</v>
      </c>
      <c r="K3064" s="894" t="s">
        <v>11592</v>
      </c>
      <c r="L3064" s="894" t="s">
        <v>874</v>
      </c>
      <c r="M3064" s="894" t="s">
        <v>11593</v>
      </c>
      <c r="N3064" s="894" t="s">
        <v>14236</v>
      </c>
      <c r="O3064" s="894" t="s">
        <v>777</v>
      </c>
      <c r="P3064" s="894" t="s">
        <v>14243</v>
      </c>
      <c r="Q3064" s="894" t="s">
        <v>14244</v>
      </c>
      <c r="R3064" s="894" t="s">
        <v>2372</v>
      </c>
      <c r="S3064" s="894" t="s">
        <v>779</v>
      </c>
      <c r="T3064" s="894" t="s">
        <v>780</v>
      </c>
      <c r="U3064" s="894" t="s">
        <v>877</v>
      </c>
      <c r="V3064" s="894" t="s">
        <v>3306</v>
      </c>
      <c r="W3064" s="894" t="s">
        <v>13711</v>
      </c>
      <c r="X3064" s="894" t="s">
        <v>14194</v>
      </c>
      <c r="Y3064" s="894" t="s">
        <v>14195</v>
      </c>
      <c r="AA3064" s="894" t="s">
        <v>11595</v>
      </c>
    </row>
    <row r="3065" spans="1:27">
      <c r="A3065" s="894" t="s">
        <v>14245</v>
      </c>
      <c r="B3065" s="894" t="s">
        <v>14246</v>
      </c>
      <c r="C3065" s="894" t="s">
        <v>14241</v>
      </c>
      <c r="D3065" s="894" t="s">
        <v>14242</v>
      </c>
      <c r="E3065" s="351">
        <v>14224.14</v>
      </c>
      <c r="F3065" s="351">
        <v>6969.76</v>
      </c>
      <c r="G3065" s="351">
        <v>260.32</v>
      </c>
      <c r="H3065" s="351">
        <v>6994.06</v>
      </c>
      <c r="I3065" s="894" t="s">
        <v>13711</v>
      </c>
      <c r="J3065" s="894" t="s">
        <v>839</v>
      </c>
      <c r="K3065" s="894" t="s">
        <v>11592</v>
      </c>
      <c r="L3065" s="894" t="s">
        <v>874</v>
      </c>
      <c r="M3065" s="894" t="s">
        <v>11593</v>
      </c>
      <c r="N3065" s="894" t="s">
        <v>14236</v>
      </c>
      <c r="O3065" s="894" t="s">
        <v>777</v>
      </c>
      <c r="P3065" s="894" t="s">
        <v>14243</v>
      </c>
      <c r="Q3065" s="894" t="s">
        <v>14244</v>
      </c>
      <c r="R3065" s="894" t="s">
        <v>2372</v>
      </c>
      <c r="S3065" s="894" t="s">
        <v>779</v>
      </c>
      <c r="T3065" s="894" t="s">
        <v>780</v>
      </c>
      <c r="U3065" s="894" t="s">
        <v>877</v>
      </c>
      <c r="V3065" s="894" t="s">
        <v>3306</v>
      </c>
      <c r="W3065" s="894" t="s">
        <v>13711</v>
      </c>
      <c r="X3065" s="894" t="s">
        <v>14194</v>
      </c>
      <c r="Y3065" s="894" t="s">
        <v>14195</v>
      </c>
      <c r="AA3065" s="894" t="s">
        <v>11595</v>
      </c>
    </row>
    <row r="3066" spans="1:27">
      <c r="A3066" s="894" t="s">
        <v>14247</v>
      </c>
      <c r="B3066" s="894" t="s">
        <v>14248</v>
      </c>
      <c r="C3066" s="894" t="s">
        <v>14241</v>
      </c>
      <c r="D3066" s="894" t="s">
        <v>14242</v>
      </c>
      <c r="E3066" s="351">
        <v>14224.14</v>
      </c>
      <c r="F3066" s="351">
        <v>6969.76</v>
      </c>
      <c r="G3066" s="351">
        <v>260.32</v>
      </c>
      <c r="H3066" s="351">
        <v>6994.06</v>
      </c>
      <c r="I3066" s="894" t="s">
        <v>13711</v>
      </c>
      <c r="J3066" s="894" t="s">
        <v>839</v>
      </c>
      <c r="K3066" s="894" t="s">
        <v>11592</v>
      </c>
      <c r="L3066" s="894" t="s">
        <v>874</v>
      </c>
      <c r="M3066" s="894" t="s">
        <v>11593</v>
      </c>
      <c r="N3066" s="894" t="s">
        <v>14236</v>
      </c>
      <c r="O3066" s="894" t="s">
        <v>777</v>
      </c>
      <c r="P3066" s="894" t="s">
        <v>14243</v>
      </c>
      <c r="Q3066" s="894" t="s">
        <v>14244</v>
      </c>
      <c r="R3066" s="894" t="s">
        <v>2372</v>
      </c>
      <c r="S3066" s="894" t="s">
        <v>779</v>
      </c>
      <c r="T3066" s="894" t="s">
        <v>780</v>
      </c>
      <c r="U3066" s="894" t="s">
        <v>877</v>
      </c>
      <c r="V3066" s="894" t="s">
        <v>3306</v>
      </c>
      <c r="W3066" s="894" t="s">
        <v>13711</v>
      </c>
      <c r="X3066" s="894" t="s">
        <v>14194</v>
      </c>
      <c r="Y3066" s="894" t="s">
        <v>14195</v>
      </c>
      <c r="AA3066" s="894" t="s">
        <v>11595</v>
      </c>
    </row>
    <row r="3067" spans="1:27">
      <c r="A3067" s="894" t="s">
        <v>14249</v>
      </c>
      <c r="B3067" s="894" t="s">
        <v>14250</v>
      </c>
      <c r="C3067" s="894" t="s">
        <v>14241</v>
      </c>
      <c r="D3067" s="894" t="s">
        <v>14242</v>
      </c>
      <c r="E3067" s="351">
        <v>14224.14</v>
      </c>
      <c r="F3067" s="351">
        <v>7112</v>
      </c>
      <c r="G3067" s="351">
        <v>7112.14</v>
      </c>
      <c r="H3067" s="351">
        <v>0</v>
      </c>
      <c r="I3067" s="894" t="s">
        <v>13711</v>
      </c>
      <c r="J3067" s="894" t="s">
        <v>839</v>
      </c>
      <c r="K3067" s="894" t="s">
        <v>11592</v>
      </c>
      <c r="L3067" s="894" t="s">
        <v>874</v>
      </c>
      <c r="M3067" s="894" t="s">
        <v>11593</v>
      </c>
      <c r="N3067" s="894" t="s">
        <v>14236</v>
      </c>
      <c r="O3067" s="894" t="s">
        <v>14251</v>
      </c>
      <c r="P3067" s="894" t="s">
        <v>14252</v>
      </c>
      <c r="Q3067" s="894" t="s">
        <v>14244</v>
      </c>
      <c r="R3067" s="894" t="s">
        <v>2372</v>
      </c>
      <c r="S3067" s="894" t="s">
        <v>779</v>
      </c>
      <c r="T3067" s="894" t="s">
        <v>780</v>
      </c>
      <c r="U3067" s="894" t="s">
        <v>877</v>
      </c>
      <c r="V3067" s="894" t="s">
        <v>3306</v>
      </c>
      <c r="W3067" s="894" t="s">
        <v>13711</v>
      </c>
      <c r="X3067" s="894" t="s">
        <v>14194</v>
      </c>
      <c r="Y3067" s="894" t="s">
        <v>14195</v>
      </c>
      <c r="AA3067" s="894" t="s">
        <v>11595</v>
      </c>
    </row>
    <row r="3068" spans="1:27">
      <c r="A3068" s="894" t="s">
        <v>14253</v>
      </c>
      <c r="B3068" s="894" t="s">
        <v>14254</v>
      </c>
      <c r="C3068" s="894" t="s">
        <v>14241</v>
      </c>
      <c r="D3068" s="894" t="s">
        <v>14242</v>
      </c>
      <c r="E3068" s="351">
        <v>14224.14</v>
      </c>
      <c r="F3068" s="351">
        <v>7112</v>
      </c>
      <c r="G3068" s="351">
        <v>7112.14</v>
      </c>
      <c r="H3068" s="351">
        <v>0</v>
      </c>
      <c r="I3068" s="894" t="s">
        <v>13711</v>
      </c>
      <c r="J3068" s="894" t="s">
        <v>839</v>
      </c>
      <c r="K3068" s="894" t="s">
        <v>11592</v>
      </c>
      <c r="L3068" s="894" t="s">
        <v>874</v>
      </c>
      <c r="M3068" s="894" t="s">
        <v>11593</v>
      </c>
      <c r="N3068" s="894" t="s">
        <v>14236</v>
      </c>
      <c r="O3068" s="894" t="s">
        <v>14251</v>
      </c>
      <c r="P3068" s="894" t="s">
        <v>14252</v>
      </c>
      <c r="Q3068" s="894" t="s">
        <v>14244</v>
      </c>
      <c r="R3068" s="894" t="s">
        <v>2372</v>
      </c>
      <c r="S3068" s="894" t="s">
        <v>779</v>
      </c>
      <c r="T3068" s="894" t="s">
        <v>780</v>
      </c>
      <c r="U3068" s="894" t="s">
        <v>877</v>
      </c>
      <c r="V3068" s="894" t="s">
        <v>3306</v>
      </c>
      <c r="W3068" s="894" t="s">
        <v>13711</v>
      </c>
      <c r="X3068" s="894" t="s">
        <v>14194</v>
      </c>
      <c r="Y3068" s="894" t="s">
        <v>14195</v>
      </c>
      <c r="AA3068" s="894" t="s">
        <v>11595</v>
      </c>
    </row>
    <row r="3069" spans="1:27">
      <c r="A3069" s="894" t="s">
        <v>14255</v>
      </c>
      <c r="B3069" s="894" t="s">
        <v>14256</v>
      </c>
      <c r="C3069" s="894" t="s">
        <v>14241</v>
      </c>
      <c r="D3069" s="894" t="s">
        <v>14242</v>
      </c>
      <c r="E3069" s="351">
        <v>14224.14</v>
      </c>
      <c r="F3069" s="351">
        <v>7112</v>
      </c>
      <c r="G3069" s="351">
        <v>7112.14</v>
      </c>
      <c r="H3069" s="351">
        <v>0</v>
      </c>
      <c r="I3069" s="894" t="s">
        <v>13711</v>
      </c>
      <c r="J3069" s="894" t="s">
        <v>839</v>
      </c>
      <c r="K3069" s="894" t="s">
        <v>11592</v>
      </c>
      <c r="L3069" s="894" t="s">
        <v>874</v>
      </c>
      <c r="M3069" s="894" t="s">
        <v>11593</v>
      </c>
      <c r="N3069" s="894" t="s">
        <v>14236</v>
      </c>
      <c r="O3069" s="894" t="s">
        <v>14251</v>
      </c>
      <c r="P3069" s="894" t="s">
        <v>14252</v>
      </c>
      <c r="Q3069" s="894" t="s">
        <v>14244</v>
      </c>
      <c r="R3069" s="894" t="s">
        <v>2372</v>
      </c>
      <c r="S3069" s="894" t="s">
        <v>779</v>
      </c>
      <c r="T3069" s="894" t="s">
        <v>780</v>
      </c>
      <c r="U3069" s="894" t="s">
        <v>877</v>
      </c>
      <c r="V3069" s="894" t="s">
        <v>3306</v>
      </c>
      <c r="W3069" s="894" t="s">
        <v>13711</v>
      </c>
      <c r="X3069" s="894" t="s">
        <v>14194</v>
      </c>
      <c r="Y3069" s="894" t="s">
        <v>14195</v>
      </c>
      <c r="AA3069" s="894" t="s">
        <v>11595</v>
      </c>
    </row>
    <row r="3070" spans="1:27">
      <c r="A3070" s="894" t="s">
        <v>14257</v>
      </c>
      <c r="B3070" s="894" t="s">
        <v>14258</v>
      </c>
      <c r="C3070" s="894" t="s">
        <v>14241</v>
      </c>
      <c r="D3070" s="894" t="s">
        <v>14242</v>
      </c>
      <c r="E3070" s="351">
        <v>14224.14</v>
      </c>
      <c r="F3070" s="351">
        <v>7112</v>
      </c>
      <c r="G3070" s="351">
        <v>7112.14</v>
      </c>
      <c r="H3070" s="351">
        <v>0</v>
      </c>
      <c r="I3070" s="894" t="s">
        <v>13711</v>
      </c>
      <c r="J3070" s="894" t="s">
        <v>839</v>
      </c>
      <c r="K3070" s="894" t="s">
        <v>11592</v>
      </c>
      <c r="L3070" s="894" t="s">
        <v>874</v>
      </c>
      <c r="M3070" s="894" t="s">
        <v>11593</v>
      </c>
      <c r="N3070" s="894" t="s">
        <v>14236</v>
      </c>
      <c r="O3070" s="894" t="s">
        <v>14251</v>
      </c>
      <c r="P3070" s="894" t="s">
        <v>14252</v>
      </c>
      <c r="Q3070" s="894" t="s">
        <v>14244</v>
      </c>
      <c r="R3070" s="894" t="s">
        <v>2372</v>
      </c>
      <c r="S3070" s="894" t="s">
        <v>779</v>
      </c>
      <c r="T3070" s="894" t="s">
        <v>780</v>
      </c>
      <c r="U3070" s="894" t="s">
        <v>877</v>
      </c>
      <c r="V3070" s="894" t="s">
        <v>3306</v>
      </c>
      <c r="W3070" s="894" t="s">
        <v>13711</v>
      </c>
      <c r="X3070" s="894" t="s">
        <v>14194</v>
      </c>
      <c r="Y3070" s="894" t="s">
        <v>14195</v>
      </c>
      <c r="AA3070" s="894" t="s">
        <v>11595</v>
      </c>
    </row>
    <row r="3071" spans="1:27">
      <c r="A3071" s="894" t="s">
        <v>14259</v>
      </c>
      <c r="B3071" s="894" t="s">
        <v>14260</v>
      </c>
      <c r="C3071" s="894" t="s">
        <v>14241</v>
      </c>
      <c r="D3071" s="894" t="s">
        <v>14242</v>
      </c>
      <c r="E3071" s="351">
        <v>14224.14</v>
      </c>
      <c r="F3071" s="351">
        <v>7112</v>
      </c>
      <c r="G3071" s="351">
        <v>7112.14</v>
      </c>
      <c r="H3071" s="351">
        <v>0</v>
      </c>
      <c r="I3071" s="894" t="s">
        <v>13711</v>
      </c>
      <c r="J3071" s="894" t="s">
        <v>839</v>
      </c>
      <c r="K3071" s="894" t="s">
        <v>11592</v>
      </c>
      <c r="L3071" s="894" t="s">
        <v>874</v>
      </c>
      <c r="M3071" s="894" t="s">
        <v>11593</v>
      </c>
      <c r="N3071" s="894" t="s">
        <v>14236</v>
      </c>
      <c r="O3071" s="894" t="s">
        <v>14251</v>
      </c>
      <c r="P3071" s="894" t="s">
        <v>14252</v>
      </c>
      <c r="Q3071" s="894" t="s">
        <v>14244</v>
      </c>
      <c r="R3071" s="894" t="s">
        <v>2372</v>
      </c>
      <c r="S3071" s="894" t="s">
        <v>779</v>
      </c>
      <c r="T3071" s="894" t="s">
        <v>780</v>
      </c>
      <c r="U3071" s="894" t="s">
        <v>877</v>
      </c>
      <c r="V3071" s="894" t="s">
        <v>3306</v>
      </c>
      <c r="W3071" s="894" t="s">
        <v>13711</v>
      </c>
      <c r="X3071" s="894" t="s">
        <v>14194</v>
      </c>
      <c r="Y3071" s="894" t="s">
        <v>14195</v>
      </c>
      <c r="AA3071" s="894" t="s">
        <v>11595</v>
      </c>
    </row>
    <row r="3072" spans="1:27">
      <c r="A3072" s="894" t="s">
        <v>14261</v>
      </c>
      <c r="B3072" s="894" t="s">
        <v>14262</v>
      </c>
      <c r="C3072" s="894" t="s">
        <v>14241</v>
      </c>
      <c r="D3072" s="894" t="s">
        <v>14242</v>
      </c>
      <c r="E3072" s="351">
        <v>14224.14</v>
      </c>
      <c r="F3072" s="351">
        <v>7112</v>
      </c>
      <c r="G3072" s="351">
        <v>7112.14</v>
      </c>
      <c r="H3072" s="351">
        <v>0</v>
      </c>
      <c r="I3072" s="894" t="s">
        <v>13711</v>
      </c>
      <c r="J3072" s="894" t="s">
        <v>839</v>
      </c>
      <c r="K3072" s="894" t="s">
        <v>11592</v>
      </c>
      <c r="L3072" s="894" t="s">
        <v>874</v>
      </c>
      <c r="M3072" s="894" t="s">
        <v>11593</v>
      </c>
      <c r="N3072" s="894" t="s">
        <v>14236</v>
      </c>
      <c r="O3072" s="894" t="s">
        <v>14251</v>
      </c>
      <c r="P3072" s="894" t="s">
        <v>14252</v>
      </c>
      <c r="Q3072" s="894" t="s">
        <v>14244</v>
      </c>
      <c r="R3072" s="894" t="s">
        <v>2372</v>
      </c>
      <c r="S3072" s="894" t="s">
        <v>779</v>
      </c>
      <c r="T3072" s="894" t="s">
        <v>780</v>
      </c>
      <c r="U3072" s="894" t="s">
        <v>877</v>
      </c>
      <c r="V3072" s="894" t="s">
        <v>3306</v>
      </c>
      <c r="W3072" s="894" t="s">
        <v>13711</v>
      </c>
      <c r="X3072" s="894" t="s">
        <v>14194</v>
      </c>
      <c r="Y3072" s="894" t="s">
        <v>14195</v>
      </c>
      <c r="AA3072" s="894" t="s">
        <v>11595</v>
      </c>
    </row>
    <row r="3073" spans="1:27">
      <c r="A3073" s="894" t="s">
        <v>14263</v>
      </c>
      <c r="B3073" s="894" t="s">
        <v>14264</v>
      </c>
      <c r="C3073" s="894" t="s">
        <v>14241</v>
      </c>
      <c r="D3073" s="894" t="s">
        <v>14242</v>
      </c>
      <c r="E3073" s="351">
        <v>14224.14</v>
      </c>
      <c r="F3073" s="351">
        <v>7112</v>
      </c>
      <c r="G3073" s="351">
        <v>7112.14</v>
      </c>
      <c r="H3073" s="351">
        <v>0</v>
      </c>
      <c r="I3073" s="894" t="s">
        <v>13711</v>
      </c>
      <c r="J3073" s="894" t="s">
        <v>839</v>
      </c>
      <c r="K3073" s="894" t="s">
        <v>11592</v>
      </c>
      <c r="L3073" s="894" t="s">
        <v>874</v>
      </c>
      <c r="M3073" s="894" t="s">
        <v>11593</v>
      </c>
      <c r="N3073" s="894" t="s">
        <v>14236</v>
      </c>
      <c r="O3073" s="894" t="s">
        <v>14251</v>
      </c>
      <c r="P3073" s="894" t="s">
        <v>14252</v>
      </c>
      <c r="Q3073" s="894" t="s">
        <v>14244</v>
      </c>
      <c r="R3073" s="894" t="s">
        <v>2372</v>
      </c>
      <c r="S3073" s="894" t="s">
        <v>779</v>
      </c>
      <c r="T3073" s="894" t="s">
        <v>780</v>
      </c>
      <c r="U3073" s="894" t="s">
        <v>877</v>
      </c>
      <c r="V3073" s="894" t="s">
        <v>3306</v>
      </c>
      <c r="W3073" s="894" t="s">
        <v>13711</v>
      </c>
      <c r="X3073" s="894" t="s">
        <v>14194</v>
      </c>
      <c r="Y3073" s="894" t="s">
        <v>14195</v>
      </c>
      <c r="AA3073" s="894" t="s">
        <v>11595</v>
      </c>
    </row>
    <row r="3074" spans="1:27">
      <c r="A3074" s="894" t="s">
        <v>14265</v>
      </c>
      <c r="B3074" s="894" t="s">
        <v>14266</v>
      </c>
      <c r="C3074" s="894" t="s">
        <v>14241</v>
      </c>
      <c r="D3074" s="894" t="s">
        <v>14242</v>
      </c>
      <c r="E3074" s="351">
        <v>14224.14</v>
      </c>
      <c r="F3074" s="351">
        <v>7112</v>
      </c>
      <c r="G3074" s="351">
        <v>7112.14</v>
      </c>
      <c r="H3074" s="351">
        <v>0</v>
      </c>
      <c r="I3074" s="894" t="s">
        <v>13711</v>
      </c>
      <c r="J3074" s="894" t="s">
        <v>839</v>
      </c>
      <c r="K3074" s="894" t="s">
        <v>11592</v>
      </c>
      <c r="L3074" s="894" t="s">
        <v>874</v>
      </c>
      <c r="M3074" s="894" t="s">
        <v>11593</v>
      </c>
      <c r="N3074" s="894" t="s">
        <v>14236</v>
      </c>
      <c r="O3074" s="894" t="s">
        <v>14251</v>
      </c>
      <c r="P3074" s="894" t="s">
        <v>14252</v>
      </c>
      <c r="Q3074" s="894" t="s">
        <v>14244</v>
      </c>
      <c r="R3074" s="894" t="s">
        <v>2372</v>
      </c>
      <c r="S3074" s="894" t="s">
        <v>779</v>
      </c>
      <c r="T3074" s="894" t="s">
        <v>780</v>
      </c>
      <c r="U3074" s="894" t="s">
        <v>877</v>
      </c>
      <c r="V3074" s="894" t="s">
        <v>3306</v>
      </c>
      <c r="W3074" s="894" t="s">
        <v>13711</v>
      </c>
      <c r="X3074" s="894" t="s">
        <v>14194</v>
      </c>
      <c r="Y3074" s="894" t="s">
        <v>14195</v>
      </c>
      <c r="AA3074" s="894" t="s">
        <v>11595</v>
      </c>
    </row>
    <row r="3075" spans="1:27">
      <c r="A3075" s="894" t="s">
        <v>14267</v>
      </c>
      <c r="B3075" s="894" t="s">
        <v>14268</v>
      </c>
      <c r="C3075" s="894" t="s">
        <v>14241</v>
      </c>
      <c r="D3075" s="894" t="s">
        <v>14242</v>
      </c>
      <c r="E3075" s="351">
        <v>14224.14</v>
      </c>
      <c r="F3075" s="351">
        <v>7112</v>
      </c>
      <c r="G3075" s="351">
        <v>7112.14</v>
      </c>
      <c r="H3075" s="351">
        <v>0</v>
      </c>
      <c r="I3075" s="894" t="s">
        <v>13711</v>
      </c>
      <c r="J3075" s="894" t="s">
        <v>839</v>
      </c>
      <c r="K3075" s="894" t="s">
        <v>11592</v>
      </c>
      <c r="L3075" s="894" t="s">
        <v>874</v>
      </c>
      <c r="M3075" s="894" t="s">
        <v>11593</v>
      </c>
      <c r="N3075" s="894" t="s">
        <v>14236</v>
      </c>
      <c r="O3075" s="894" t="s">
        <v>14251</v>
      </c>
      <c r="P3075" s="894" t="s">
        <v>14252</v>
      </c>
      <c r="Q3075" s="894" t="s">
        <v>14244</v>
      </c>
      <c r="R3075" s="894" t="s">
        <v>2372</v>
      </c>
      <c r="S3075" s="894" t="s">
        <v>779</v>
      </c>
      <c r="T3075" s="894" t="s">
        <v>780</v>
      </c>
      <c r="U3075" s="894" t="s">
        <v>877</v>
      </c>
      <c r="V3075" s="894" t="s">
        <v>3306</v>
      </c>
      <c r="W3075" s="894" t="s">
        <v>13711</v>
      </c>
      <c r="X3075" s="894" t="s">
        <v>14194</v>
      </c>
      <c r="Y3075" s="894" t="s">
        <v>14195</v>
      </c>
      <c r="AA3075" s="894" t="s">
        <v>11595</v>
      </c>
    </row>
    <row r="3076" spans="1:27">
      <c r="A3076" s="894" t="s">
        <v>14269</v>
      </c>
      <c r="B3076" s="894" t="s">
        <v>14270</v>
      </c>
      <c r="C3076" s="894" t="s">
        <v>14241</v>
      </c>
      <c r="D3076" s="894" t="s">
        <v>14242</v>
      </c>
      <c r="E3076" s="351">
        <v>14224.14</v>
      </c>
      <c r="F3076" s="351">
        <v>7112</v>
      </c>
      <c r="G3076" s="351">
        <v>7112.14</v>
      </c>
      <c r="H3076" s="351">
        <v>0</v>
      </c>
      <c r="I3076" s="894" t="s">
        <v>13711</v>
      </c>
      <c r="J3076" s="894" t="s">
        <v>839</v>
      </c>
      <c r="K3076" s="894" t="s">
        <v>11592</v>
      </c>
      <c r="L3076" s="894" t="s">
        <v>874</v>
      </c>
      <c r="M3076" s="894" t="s">
        <v>11593</v>
      </c>
      <c r="N3076" s="894" t="s">
        <v>14236</v>
      </c>
      <c r="O3076" s="894" t="s">
        <v>14251</v>
      </c>
      <c r="P3076" s="894" t="s">
        <v>14252</v>
      </c>
      <c r="Q3076" s="894" t="s">
        <v>14244</v>
      </c>
      <c r="R3076" s="894" t="s">
        <v>2372</v>
      </c>
      <c r="S3076" s="894" t="s">
        <v>779</v>
      </c>
      <c r="T3076" s="894" t="s">
        <v>780</v>
      </c>
      <c r="U3076" s="894" t="s">
        <v>877</v>
      </c>
      <c r="V3076" s="894" t="s">
        <v>3306</v>
      </c>
      <c r="W3076" s="894" t="s">
        <v>13711</v>
      </c>
      <c r="X3076" s="894" t="s">
        <v>14194</v>
      </c>
      <c r="Y3076" s="894" t="s">
        <v>14195</v>
      </c>
      <c r="AA3076" s="894" t="s">
        <v>11595</v>
      </c>
    </row>
    <row r="3077" spans="1:27">
      <c r="A3077" s="894" t="s">
        <v>14271</v>
      </c>
      <c r="B3077" s="894" t="s">
        <v>14272</v>
      </c>
      <c r="C3077" s="894" t="s">
        <v>14241</v>
      </c>
      <c r="D3077" s="894" t="s">
        <v>14273</v>
      </c>
      <c r="E3077" s="351">
        <v>18074.71</v>
      </c>
      <c r="F3077" s="351">
        <v>9037.5</v>
      </c>
      <c r="G3077" s="351">
        <v>9037.21</v>
      </c>
      <c r="H3077" s="351">
        <v>0</v>
      </c>
      <c r="I3077" s="894" t="s">
        <v>13711</v>
      </c>
      <c r="J3077" s="894" t="s">
        <v>839</v>
      </c>
      <c r="K3077" s="894" t="s">
        <v>11486</v>
      </c>
      <c r="L3077" s="894" t="s">
        <v>874</v>
      </c>
      <c r="M3077" s="894" t="s">
        <v>11487</v>
      </c>
      <c r="N3077" s="894" t="s">
        <v>14236</v>
      </c>
      <c r="O3077" s="894" t="s">
        <v>14274</v>
      </c>
      <c r="P3077" s="894" t="s">
        <v>14275</v>
      </c>
      <c r="Q3077" s="894" t="s">
        <v>14276</v>
      </c>
      <c r="R3077" s="894" t="s">
        <v>2372</v>
      </c>
      <c r="S3077" s="894" t="s">
        <v>779</v>
      </c>
      <c r="T3077" s="894" t="s">
        <v>780</v>
      </c>
      <c r="U3077" s="894" t="s">
        <v>877</v>
      </c>
      <c r="V3077" s="894" t="s">
        <v>3306</v>
      </c>
      <c r="W3077" s="894" t="s">
        <v>13711</v>
      </c>
      <c r="X3077" s="894" t="s">
        <v>14194</v>
      </c>
      <c r="Y3077" s="894" t="s">
        <v>14195</v>
      </c>
      <c r="AA3077" s="894" t="s">
        <v>11491</v>
      </c>
    </row>
    <row r="3078" spans="1:27">
      <c r="A3078" s="894" t="s">
        <v>14277</v>
      </c>
      <c r="B3078" s="894" t="s">
        <v>14278</v>
      </c>
      <c r="C3078" s="894" t="s">
        <v>14241</v>
      </c>
      <c r="D3078" s="894" t="s">
        <v>14273</v>
      </c>
      <c r="E3078" s="351">
        <v>18074.71</v>
      </c>
      <c r="F3078" s="351">
        <v>9037.5</v>
      </c>
      <c r="G3078" s="351">
        <v>9037.21</v>
      </c>
      <c r="H3078" s="351">
        <v>0</v>
      </c>
      <c r="I3078" s="894" t="s">
        <v>13711</v>
      </c>
      <c r="J3078" s="894" t="s">
        <v>839</v>
      </c>
      <c r="K3078" s="894" t="s">
        <v>11486</v>
      </c>
      <c r="L3078" s="894" t="s">
        <v>874</v>
      </c>
      <c r="M3078" s="894" t="s">
        <v>11487</v>
      </c>
      <c r="N3078" s="894" t="s">
        <v>14236</v>
      </c>
      <c r="O3078" s="894" t="s">
        <v>14274</v>
      </c>
      <c r="P3078" s="894" t="s">
        <v>14275</v>
      </c>
      <c r="Q3078" s="894" t="s">
        <v>14276</v>
      </c>
      <c r="R3078" s="894" t="s">
        <v>2372</v>
      </c>
      <c r="S3078" s="894" t="s">
        <v>779</v>
      </c>
      <c r="T3078" s="894" t="s">
        <v>780</v>
      </c>
      <c r="U3078" s="894" t="s">
        <v>877</v>
      </c>
      <c r="V3078" s="894" t="s">
        <v>3306</v>
      </c>
      <c r="W3078" s="894" t="s">
        <v>13711</v>
      </c>
      <c r="X3078" s="894" t="s">
        <v>14194</v>
      </c>
      <c r="Y3078" s="894" t="s">
        <v>14195</v>
      </c>
      <c r="AA3078" s="894" t="s">
        <v>11491</v>
      </c>
    </row>
    <row r="3079" spans="1:27">
      <c r="A3079" s="894" t="s">
        <v>14279</v>
      </c>
      <c r="B3079" s="894" t="s">
        <v>14280</v>
      </c>
      <c r="C3079" s="894" t="s">
        <v>14241</v>
      </c>
      <c r="D3079" s="894" t="s">
        <v>14273</v>
      </c>
      <c r="E3079" s="351">
        <v>18074.71</v>
      </c>
      <c r="F3079" s="351">
        <v>9037.5</v>
      </c>
      <c r="G3079" s="351">
        <v>9037.21</v>
      </c>
      <c r="H3079" s="351">
        <v>0</v>
      </c>
      <c r="I3079" s="894" t="s">
        <v>13711</v>
      </c>
      <c r="J3079" s="894" t="s">
        <v>839</v>
      </c>
      <c r="K3079" s="894" t="s">
        <v>11486</v>
      </c>
      <c r="L3079" s="894" t="s">
        <v>874</v>
      </c>
      <c r="M3079" s="894" t="s">
        <v>11487</v>
      </c>
      <c r="N3079" s="894" t="s">
        <v>14236</v>
      </c>
      <c r="O3079" s="894" t="s">
        <v>14274</v>
      </c>
      <c r="P3079" s="894" t="s">
        <v>14275</v>
      </c>
      <c r="Q3079" s="894" t="s">
        <v>14276</v>
      </c>
      <c r="R3079" s="894" t="s">
        <v>2372</v>
      </c>
      <c r="S3079" s="894" t="s">
        <v>779</v>
      </c>
      <c r="T3079" s="894" t="s">
        <v>780</v>
      </c>
      <c r="U3079" s="894" t="s">
        <v>877</v>
      </c>
      <c r="V3079" s="894" t="s">
        <v>3306</v>
      </c>
      <c r="W3079" s="894" t="s">
        <v>13711</v>
      </c>
      <c r="X3079" s="894" t="s">
        <v>14194</v>
      </c>
      <c r="Y3079" s="894" t="s">
        <v>14195</v>
      </c>
      <c r="AA3079" s="894" t="s">
        <v>11491</v>
      </c>
    </row>
    <row r="3080" spans="1:27">
      <c r="A3080" s="894" t="s">
        <v>14281</v>
      </c>
      <c r="B3080" s="894" t="s">
        <v>14282</v>
      </c>
      <c r="C3080" s="894" t="s">
        <v>14241</v>
      </c>
      <c r="D3080" s="894" t="s">
        <v>14273</v>
      </c>
      <c r="E3080" s="351">
        <v>18074.71</v>
      </c>
      <c r="F3080" s="351">
        <v>9037.5</v>
      </c>
      <c r="G3080" s="351">
        <v>9037.21</v>
      </c>
      <c r="H3080" s="351">
        <v>0</v>
      </c>
      <c r="I3080" s="894" t="s">
        <v>13711</v>
      </c>
      <c r="J3080" s="894" t="s">
        <v>839</v>
      </c>
      <c r="K3080" s="894" t="s">
        <v>11486</v>
      </c>
      <c r="L3080" s="894" t="s">
        <v>874</v>
      </c>
      <c r="M3080" s="894" t="s">
        <v>11487</v>
      </c>
      <c r="N3080" s="894" t="s">
        <v>14236</v>
      </c>
      <c r="O3080" s="894" t="s">
        <v>14274</v>
      </c>
      <c r="P3080" s="894" t="s">
        <v>14275</v>
      </c>
      <c r="Q3080" s="894" t="s">
        <v>14276</v>
      </c>
      <c r="R3080" s="894" t="s">
        <v>2372</v>
      </c>
      <c r="S3080" s="894" t="s">
        <v>779</v>
      </c>
      <c r="T3080" s="894" t="s">
        <v>780</v>
      </c>
      <c r="U3080" s="894" t="s">
        <v>877</v>
      </c>
      <c r="V3080" s="894" t="s">
        <v>3306</v>
      </c>
      <c r="W3080" s="894" t="s">
        <v>13711</v>
      </c>
      <c r="X3080" s="894" t="s">
        <v>14194</v>
      </c>
      <c r="Y3080" s="894" t="s">
        <v>14195</v>
      </c>
      <c r="AA3080" s="894" t="s">
        <v>11491</v>
      </c>
    </row>
    <row r="3081" spans="1:27">
      <c r="A3081" s="894" t="s">
        <v>14283</v>
      </c>
      <c r="B3081" s="894" t="s">
        <v>14284</v>
      </c>
      <c r="C3081" s="894" t="s">
        <v>14241</v>
      </c>
      <c r="D3081" s="894" t="s">
        <v>14273</v>
      </c>
      <c r="E3081" s="351">
        <v>18074.71</v>
      </c>
      <c r="F3081" s="351">
        <v>9037.5</v>
      </c>
      <c r="G3081" s="351">
        <v>9037.21</v>
      </c>
      <c r="H3081" s="351">
        <v>0</v>
      </c>
      <c r="I3081" s="894" t="s">
        <v>13711</v>
      </c>
      <c r="J3081" s="894" t="s">
        <v>839</v>
      </c>
      <c r="K3081" s="894" t="s">
        <v>11486</v>
      </c>
      <c r="L3081" s="894" t="s">
        <v>874</v>
      </c>
      <c r="M3081" s="894" t="s">
        <v>11487</v>
      </c>
      <c r="N3081" s="894" t="s">
        <v>14236</v>
      </c>
      <c r="O3081" s="894" t="s">
        <v>14274</v>
      </c>
      <c r="P3081" s="894" t="s">
        <v>14275</v>
      </c>
      <c r="Q3081" s="894" t="s">
        <v>14276</v>
      </c>
      <c r="R3081" s="894" t="s">
        <v>2372</v>
      </c>
      <c r="S3081" s="894" t="s">
        <v>779</v>
      </c>
      <c r="T3081" s="894" t="s">
        <v>780</v>
      </c>
      <c r="U3081" s="894" t="s">
        <v>877</v>
      </c>
      <c r="V3081" s="894" t="s">
        <v>3306</v>
      </c>
      <c r="W3081" s="894" t="s">
        <v>13711</v>
      </c>
      <c r="X3081" s="894" t="s">
        <v>14194</v>
      </c>
      <c r="Y3081" s="894" t="s">
        <v>14195</v>
      </c>
      <c r="AA3081" s="894" t="s">
        <v>11491</v>
      </c>
    </row>
    <row r="3082" spans="1:27">
      <c r="A3082" s="894" t="s">
        <v>14285</v>
      </c>
      <c r="B3082" s="894" t="s">
        <v>14286</v>
      </c>
      <c r="C3082" s="894" t="s">
        <v>14241</v>
      </c>
      <c r="D3082" s="894" t="s">
        <v>14273</v>
      </c>
      <c r="E3082" s="351">
        <v>18074.71</v>
      </c>
      <c r="F3082" s="351">
        <v>9037.5</v>
      </c>
      <c r="G3082" s="351">
        <v>9037.21</v>
      </c>
      <c r="H3082" s="351">
        <v>0</v>
      </c>
      <c r="I3082" s="894" t="s">
        <v>13711</v>
      </c>
      <c r="J3082" s="894" t="s">
        <v>839</v>
      </c>
      <c r="K3082" s="894" t="s">
        <v>11486</v>
      </c>
      <c r="L3082" s="894" t="s">
        <v>874</v>
      </c>
      <c r="M3082" s="894" t="s">
        <v>11487</v>
      </c>
      <c r="N3082" s="894" t="s">
        <v>14236</v>
      </c>
      <c r="O3082" s="894" t="s">
        <v>14274</v>
      </c>
      <c r="P3082" s="894" t="s">
        <v>14275</v>
      </c>
      <c r="Q3082" s="894" t="s">
        <v>14276</v>
      </c>
      <c r="R3082" s="894" t="s">
        <v>2372</v>
      </c>
      <c r="S3082" s="894" t="s">
        <v>779</v>
      </c>
      <c r="T3082" s="894" t="s">
        <v>780</v>
      </c>
      <c r="U3082" s="894" t="s">
        <v>877</v>
      </c>
      <c r="V3082" s="894" t="s">
        <v>3306</v>
      </c>
      <c r="W3082" s="894" t="s">
        <v>13711</v>
      </c>
      <c r="X3082" s="894" t="s">
        <v>14194</v>
      </c>
      <c r="Y3082" s="894" t="s">
        <v>14195</v>
      </c>
      <c r="AA3082" s="894" t="s">
        <v>11491</v>
      </c>
    </row>
    <row r="3083" spans="1:27">
      <c r="A3083" s="894" t="s">
        <v>14287</v>
      </c>
      <c r="B3083" s="894" t="s">
        <v>14288</v>
      </c>
      <c r="C3083" s="894" t="s">
        <v>14289</v>
      </c>
      <c r="D3083" s="894" t="s">
        <v>14290</v>
      </c>
      <c r="E3083" s="351">
        <v>33189.65</v>
      </c>
      <c r="F3083" s="351">
        <v>16595</v>
      </c>
      <c r="G3083" s="351">
        <v>16594.65</v>
      </c>
      <c r="H3083" s="351">
        <v>0</v>
      </c>
      <c r="I3083" s="894" t="s">
        <v>13711</v>
      </c>
      <c r="J3083" s="894" t="s">
        <v>839</v>
      </c>
      <c r="K3083" s="894" t="s">
        <v>11592</v>
      </c>
      <c r="L3083" s="894" t="s">
        <v>874</v>
      </c>
      <c r="M3083" s="894" t="s">
        <v>11593</v>
      </c>
      <c r="N3083" s="894" t="s">
        <v>5001</v>
      </c>
      <c r="O3083" s="894" t="s">
        <v>14291</v>
      </c>
      <c r="P3083" s="894" t="s">
        <v>14292</v>
      </c>
      <c r="Q3083" s="894" t="s">
        <v>14293</v>
      </c>
      <c r="R3083" s="894" t="s">
        <v>2372</v>
      </c>
      <c r="S3083" s="894" t="s">
        <v>779</v>
      </c>
      <c r="T3083" s="894" t="s">
        <v>780</v>
      </c>
      <c r="U3083" s="894" t="s">
        <v>877</v>
      </c>
      <c r="V3083" s="894" t="s">
        <v>3306</v>
      </c>
      <c r="W3083" s="894" t="s">
        <v>13711</v>
      </c>
      <c r="X3083" s="894" t="s">
        <v>14194</v>
      </c>
      <c r="Y3083" s="894" t="s">
        <v>14195</v>
      </c>
      <c r="AA3083" s="894" t="s">
        <v>11595</v>
      </c>
    </row>
    <row r="3084" spans="1:27">
      <c r="A3084" s="894" t="s">
        <v>14294</v>
      </c>
      <c r="B3084" s="894" t="s">
        <v>14295</v>
      </c>
      <c r="C3084" s="894" t="s">
        <v>14289</v>
      </c>
      <c r="D3084" s="894" t="s">
        <v>14290</v>
      </c>
      <c r="E3084" s="351">
        <v>33189.65</v>
      </c>
      <c r="F3084" s="351">
        <v>16595</v>
      </c>
      <c r="G3084" s="351">
        <v>16594.65</v>
      </c>
      <c r="H3084" s="351">
        <v>0</v>
      </c>
      <c r="I3084" s="894" t="s">
        <v>13711</v>
      </c>
      <c r="J3084" s="894" t="s">
        <v>839</v>
      </c>
      <c r="K3084" s="894" t="s">
        <v>11592</v>
      </c>
      <c r="L3084" s="894" t="s">
        <v>874</v>
      </c>
      <c r="M3084" s="894" t="s">
        <v>11593</v>
      </c>
      <c r="N3084" s="894" t="s">
        <v>5001</v>
      </c>
      <c r="O3084" s="894" t="s">
        <v>14291</v>
      </c>
      <c r="P3084" s="894" t="s">
        <v>14292</v>
      </c>
      <c r="Q3084" s="894" t="s">
        <v>14293</v>
      </c>
      <c r="R3084" s="894" t="s">
        <v>2372</v>
      </c>
      <c r="S3084" s="894" t="s">
        <v>779</v>
      </c>
      <c r="T3084" s="894" t="s">
        <v>780</v>
      </c>
      <c r="U3084" s="894" t="s">
        <v>877</v>
      </c>
      <c r="V3084" s="894" t="s">
        <v>3306</v>
      </c>
      <c r="W3084" s="894" t="s">
        <v>13711</v>
      </c>
      <c r="X3084" s="894" t="s">
        <v>14194</v>
      </c>
      <c r="Y3084" s="894" t="s">
        <v>14195</v>
      </c>
      <c r="AA3084" s="894" t="s">
        <v>11595</v>
      </c>
    </row>
    <row r="3085" spans="1:27">
      <c r="A3085" s="894" t="s">
        <v>14296</v>
      </c>
      <c r="B3085" s="894" t="s">
        <v>14297</v>
      </c>
      <c r="C3085" s="894" t="s">
        <v>14289</v>
      </c>
      <c r="D3085" s="894" t="s">
        <v>14290</v>
      </c>
      <c r="E3085" s="351">
        <v>33189.65</v>
      </c>
      <c r="F3085" s="351">
        <v>16595</v>
      </c>
      <c r="G3085" s="351">
        <v>16594.65</v>
      </c>
      <c r="H3085" s="351">
        <v>0</v>
      </c>
      <c r="I3085" s="894" t="s">
        <v>13711</v>
      </c>
      <c r="J3085" s="894" t="s">
        <v>839</v>
      </c>
      <c r="K3085" s="894" t="s">
        <v>11592</v>
      </c>
      <c r="L3085" s="894" t="s">
        <v>874</v>
      </c>
      <c r="M3085" s="894" t="s">
        <v>11593</v>
      </c>
      <c r="N3085" s="894" t="s">
        <v>5001</v>
      </c>
      <c r="O3085" s="894" t="s">
        <v>14291</v>
      </c>
      <c r="P3085" s="894" t="s">
        <v>14292</v>
      </c>
      <c r="Q3085" s="894" t="s">
        <v>14293</v>
      </c>
      <c r="R3085" s="894" t="s">
        <v>2372</v>
      </c>
      <c r="S3085" s="894" t="s">
        <v>779</v>
      </c>
      <c r="T3085" s="894" t="s">
        <v>780</v>
      </c>
      <c r="U3085" s="894" t="s">
        <v>877</v>
      </c>
      <c r="V3085" s="894" t="s">
        <v>3306</v>
      </c>
      <c r="W3085" s="894" t="s">
        <v>13711</v>
      </c>
      <c r="X3085" s="894" t="s">
        <v>14194</v>
      </c>
      <c r="Y3085" s="894" t="s">
        <v>14195</v>
      </c>
      <c r="AA3085" s="894" t="s">
        <v>11595</v>
      </c>
    </row>
    <row r="3086" spans="1:27">
      <c r="A3086" s="894" t="s">
        <v>14298</v>
      </c>
      <c r="B3086" s="894" t="s">
        <v>14299</v>
      </c>
      <c r="C3086" s="894" t="s">
        <v>14289</v>
      </c>
      <c r="D3086" s="894" t="s">
        <v>14290</v>
      </c>
      <c r="E3086" s="351">
        <v>33189.65</v>
      </c>
      <c r="F3086" s="351">
        <v>16595</v>
      </c>
      <c r="G3086" s="351">
        <v>16594.65</v>
      </c>
      <c r="H3086" s="351">
        <v>0</v>
      </c>
      <c r="I3086" s="894" t="s">
        <v>13711</v>
      </c>
      <c r="J3086" s="894" t="s">
        <v>839</v>
      </c>
      <c r="K3086" s="894" t="s">
        <v>11592</v>
      </c>
      <c r="L3086" s="894" t="s">
        <v>874</v>
      </c>
      <c r="M3086" s="894" t="s">
        <v>11593</v>
      </c>
      <c r="N3086" s="894" t="s">
        <v>5001</v>
      </c>
      <c r="O3086" s="894" t="s">
        <v>14291</v>
      </c>
      <c r="P3086" s="894" t="s">
        <v>14292</v>
      </c>
      <c r="Q3086" s="894" t="s">
        <v>14293</v>
      </c>
      <c r="R3086" s="894" t="s">
        <v>2372</v>
      </c>
      <c r="S3086" s="894" t="s">
        <v>779</v>
      </c>
      <c r="T3086" s="894" t="s">
        <v>780</v>
      </c>
      <c r="U3086" s="894" t="s">
        <v>877</v>
      </c>
      <c r="V3086" s="894" t="s">
        <v>3306</v>
      </c>
      <c r="W3086" s="894" t="s">
        <v>13711</v>
      </c>
      <c r="X3086" s="894" t="s">
        <v>14194</v>
      </c>
      <c r="Y3086" s="894" t="s">
        <v>14195</v>
      </c>
      <c r="AA3086" s="894" t="s">
        <v>11595</v>
      </c>
    </row>
    <row r="3087" spans="1:27">
      <c r="A3087" s="894" t="s">
        <v>14300</v>
      </c>
      <c r="B3087" s="894" t="s">
        <v>14301</v>
      </c>
      <c r="C3087" s="894" t="s">
        <v>14289</v>
      </c>
      <c r="D3087" s="894" t="s">
        <v>14290</v>
      </c>
      <c r="E3087" s="351">
        <v>33189.65</v>
      </c>
      <c r="F3087" s="351">
        <v>16595</v>
      </c>
      <c r="G3087" s="351">
        <v>16594.65</v>
      </c>
      <c r="H3087" s="351">
        <v>0</v>
      </c>
      <c r="I3087" s="894" t="s">
        <v>13711</v>
      </c>
      <c r="J3087" s="894" t="s">
        <v>839</v>
      </c>
      <c r="K3087" s="894" t="s">
        <v>11592</v>
      </c>
      <c r="L3087" s="894" t="s">
        <v>874</v>
      </c>
      <c r="M3087" s="894" t="s">
        <v>11593</v>
      </c>
      <c r="N3087" s="894" t="s">
        <v>5001</v>
      </c>
      <c r="O3087" s="894" t="s">
        <v>14291</v>
      </c>
      <c r="P3087" s="894" t="s">
        <v>14292</v>
      </c>
      <c r="Q3087" s="894" t="s">
        <v>14293</v>
      </c>
      <c r="R3087" s="894" t="s">
        <v>2372</v>
      </c>
      <c r="S3087" s="894" t="s">
        <v>779</v>
      </c>
      <c r="T3087" s="894" t="s">
        <v>780</v>
      </c>
      <c r="U3087" s="894" t="s">
        <v>877</v>
      </c>
      <c r="V3087" s="894" t="s">
        <v>3306</v>
      </c>
      <c r="W3087" s="894" t="s">
        <v>13711</v>
      </c>
      <c r="X3087" s="894" t="s">
        <v>14194</v>
      </c>
      <c r="Y3087" s="894" t="s">
        <v>14195</v>
      </c>
      <c r="AA3087" s="894" t="s">
        <v>11595</v>
      </c>
    </row>
    <row r="3088" spans="1:27">
      <c r="A3088" s="894" t="s">
        <v>14302</v>
      </c>
      <c r="B3088" s="894" t="s">
        <v>14303</v>
      </c>
      <c r="C3088" s="894" t="s">
        <v>14289</v>
      </c>
      <c r="D3088" s="894" t="s">
        <v>14290</v>
      </c>
      <c r="E3088" s="351">
        <v>33189.65</v>
      </c>
      <c r="F3088" s="351">
        <v>16595</v>
      </c>
      <c r="G3088" s="351">
        <v>16594.65</v>
      </c>
      <c r="H3088" s="351">
        <v>0</v>
      </c>
      <c r="I3088" s="894" t="s">
        <v>13711</v>
      </c>
      <c r="J3088" s="894" t="s">
        <v>839</v>
      </c>
      <c r="K3088" s="894" t="s">
        <v>11592</v>
      </c>
      <c r="L3088" s="894" t="s">
        <v>874</v>
      </c>
      <c r="M3088" s="894" t="s">
        <v>11593</v>
      </c>
      <c r="N3088" s="894" t="s">
        <v>5001</v>
      </c>
      <c r="O3088" s="894" t="s">
        <v>14291</v>
      </c>
      <c r="P3088" s="894" t="s">
        <v>14292</v>
      </c>
      <c r="Q3088" s="894" t="s">
        <v>14293</v>
      </c>
      <c r="R3088" s="894" t="s">
        <v>2372</v>
      </c>
      <c r="S3088" s="894" t="s">
        <v>779</v>
      </c>
      <c r="T3088" s="894" t="s">
        <v>780</v>
      </c>
      <c r="U3088" s="894" t="s">
        <v>877</v>
      </c>
      <c r="V3088" s="894" t="s">
        <v>3306</v>
      </c>
      <c r="W3088" s="894" t="s">
        <v>13711</v>
      </c>
      <c r="X3088" s="894" t="s">
        <v>14194</v>
      </c>
      <c r="Y3088" s="894" t="s">
        <v>14195</v>
      </c>
      <c r="AA3088" s="894" t="s">
        <v>11595</v>
      </c>
    </row>
    <row r="3089" spans="1:27">
      <c r="A3089" s="894" t="s">
        <v>14304</v>
      </c>
      <c r="B3089" s="894" t="s">
        <v>14305</v>
      </c>
      <c r="C3089" s="894" t="s">
        <v>14289</v>
      </c>
      <c r="D3089" s="894" t="s">
        <v>14290</v>
      </c>
      <c r="E3089" s="351">
        <v>33189.65</v>
      </c>
      <c r="F3089" s="351">
        <v>16595</v>
      </c>
      <c r="G3089" s="351">
        <v>16594.65</v>
      </c>
      <c r="H3089" s="351">
        <v>0</v>
      </c>
      <c r="I3089" s="894" t="s">
        <v>13711</v>
      </c>
      <c r="J3089" s="894" t="s">
        <v>839</v>
      </c>
      <c r="K3089" s="894" t="s">
        <v>11592</v>
      </c>
      <c r="L3089" s="894" t="s">
        <v>874</v>
      </c>
      <c r="M3089" s="894" t="s">
        <v>11593</v>
      </c>
      <c r="N3089" s="894" t="s">
        <v>5001</v>
      </c>
      <c r="O3089" s="894" t="s">
        <v>14291</v>
      </c>
      <c r="P3089" s="894" t="s">
        <v>14292</v>
      </c>
      <c r="Q3089" s="894" t="s">
        <v>14293</v>
      </c>
      <c r="R3089" s="894" t="s">
        <v>2372</v>
      </c>
      <c r="S3089" s="894" t="s">
        <v>779</v>
      </c>
      <c r="T3089" s="894" t="s">
        <v>780</v>
      </c>
      <c r="U3089" s="894" t="s">
        <v>877</v>
      </c>
      <c r="V3089" s="894" t="s">
        <v>3306</v>
      </c>
      <c r="W3089" s="894" t="s">
        <v>13711</v>
      </c>
      <c r="X3089" s="894" t="s">
        <v>14194</v>
      </c>
      <c r="Y3089" s="894" t="s">
        <v>14195</v>
      </c>
      <c r="AA3089" s="894" t="s">
        <v>11595</v>
      </c>
    </row>
    <row r="3090" spans="1:27">
      <c r="A3090" s="894" t="s">
        <v>14306</v>
      </c>
      <c r="B3090" s="894" t="s">
        <v>14307</v>
      </c>
      <c r="C3090" s="894" t="s">
        <v>14289</v>
      </c>
      <c r="D3090" s="894" t="s">
        <v>14308</v>
      </c>
      <c r="E3090" s="351">
        <v>33232.76</v>
      </c>
      <c r="F3090" s="351">
        <v>16616.5</v>
      </c>
      <c r="G3090" s="351">
        <v>16616.26</v>
      </c>
      <c r="H3090" s="351">
        <v>0</v>
      </c>
      <c r="I3090" s="894" t="s">
        <v>13711</v>
      </c>
      <c r="J3090" s="894" t="s">
        <v>839</v>
      </c>
      <c r="K3090" s="894" t="s">
        <v>11592</v>
      </c>
      <c r="L3090" s="894" t="s">
        <v>874</v>
      </c>
      <c r="M3090" s="894" t="s">
        <v>11593</v>
      </c>
      <c r="N3090" s="894" t="s">
        <v>5001</v>
      </c>
      <c r="O3090" s="894" t="s">
        <v>14309</v>
      </c>
      <c r="P3090" s="894" t="s">
        <v>14310</v>
      </c>
      <c r="Q3090" s="894" t="s">
        <v>14311</v>
      </c>
      <c r="R3090" s="894" t="s">
        <v>2372</v>
      </c>
      <c r="S3090" s="894" t="s">
        <v>779</v>
      </c>
      <c r="T3090" s="894" t="s">
        <v>780</v>
      </c>
      <c r="U3090" s="894" t="s">
        <v>877</v>
      </c>
      <c r="V3090" s="894" t="s">
        <v>3306</v>
      </c>
      <c r="W3090" s="894" t="s">
        <v>13711</v>
      </c>
      <c r="X3090" s="894" t="s">
        <v>14194</v>
      </c>
      <c r="Y3090" s="894" t="s">
        <v>14195</v>
      </c>
      <c r="AA3090" s="894" t="s">
        <v>11595</v>
      </c>
    </row>
    <row r="3091" spans="1:27">
      <c r="A3091" s="894" t="s">
        <v>14312</v>
      </c>
      <c r="B3091" s="894" t="s">
        <v>14313</v>
      </c>
      <c r="C3091" s="894" t="s">
        <v>14289</v>
      </c>
      <c r="D3091" s="894" t="s">
        <v>14314</v>
      </c>
      <c r="E3091" s="351">
        <v>32974.14</v>
      </c>
      <c r="F3091" s="351">
        <v>16487</v>
      </c>
      <c r="G3091" s="351">
        <v>16487.14</v>
      </c>
      <c r="H3091" s="351">
        <v>0</v>
      </c>
      <c r="I3091" s="894" t="s">
        <v>13711</v>
      </c>
      <c r="J3091" s="894" t="s">
        <v>839</v>
      </c>
      <c r="K3091" s="894" t="s">
        <v>11592</v>
      </c>
      <c r="L3091" s="894" t="s">
        <v>874</v>
      </c>
      <c r="M3091" s="894" t="s">
        <v>11593</v>
      </c>
      <c r="N3091" s="894" t="s">
        <v>5001</v>
      </c>
      <c r="O3091" s="894" t="s">
        <v>14315</v>
      </c>
      <c r="P3091" s="894" t="s">
        <v>14316</v>
      </c>
      <c r="Q3091" s="894" t="s">
        <v>14317</v>
      </c>
      <c r="R3091" s="894" t="s">
        <v>2372</v>
      </c>
      <c r="S3091" s="894" t="s">
        <v>779</v>
      </c>
      <c r="T3091" s="894" t="s">
        <v>780</v>
      </c>
      <c r="U3091" s="894" t="s">
        <v>877</v>
      </c>
      <c r="V3091" s="894" t="s">
        <v>3306</v>
      </c>
      <c r="W3091" s="894" t="s">
        <v>13711</v>
      </c>
      <c r="X3091" s="894" t="s">
        <v>14194</v>
      </c>
      <c r="Y3091" s="894" t="s">
        <v>14195</v>
      </c>
      <c r="AA3091" s="894" t="s">
        <v>11595</v>
      </c>
    </row>
    <row r="3092" spans="1:27">
      <c r="A3092" s="894" t="s">
        <v>14318</v>
      </c>
      <c r="B3092" s="894" t="s">
        <v>14319</v>
      </c>
      <c r="C3092" s="894" t="s">
        <v>14289</v>
      </c>
      <c r="D3092" s="894" t="s">
        <v>14314</v>
      </c>
      <c r="E3092" s="351">
        <v>32974.14</v>
      </c>
      <c r="F3092" s="351">
        <v>16487</v>
      </c>
      <c r="G3092" s="351">
        <v>16487.14</v>
      </c>
      <c r="H3092" s="351">
        <v>0</v>
      </c>
      <c r="I3092" s="894" t="s">
        <v>13711</v>
      </c>
      <c r="J3092" s="894" t="s">
        <v>839</v>
      </c>
      <c r="K3092" s="894" t="s">
        <v>11592</v>
      </c>
      <c r="L3092" s="894" t="s">
        <v>874</v>
      </c>
      <c r="M3092" s="894" t="s">
        <v>11593</v>
      </c>
      <c r="N3092" s="894" t="s">
        <v>5001</v>
      </c>
      <c r="O3092" s="894" t="s">
        <v>14315</v>
      </c>
      <c r="P3092" s="894" t="s">
        <v>14316</v>
      </c>
      <c r="Q3092" s="894" t="s">
        <v>14317</v>
      </c>
      <c r="R3092" s="894" t="s">
        <v>2372</v>
      </c>
      <c r="S3092" s="894" t="s">
        <v>779</v>
      </c>
      <c r="T3092" s="894" t="s">
        <v>780</v>
      </c>
      <c r="U3092" s="894" t="s">
        <v>877</v>
      </c>
      <c r="V3092" s="894" t="s">
        <v>3306</v>
      </c>
      <c r="W3092" s="894" t="s">
        <v>13711</v>
      </c>
      <c r="X3092" s="894" t="s">
        <v>14194</v>
      </c>
      <c r="Y3092" s="894" t="s">
        <v>14195</v>
      </c>
      <c r="AA3092" s="894" t="s">
        <v>11595</v>
      </c>
    </row>
    <row r="3093" spans="1:27">
      <c r="A3093" s="894" t="s">
        <v>14320</v>
      </c>
      <c r="B3093" s="894" t="s">
        <v>14321</v>
      </c>
      <c r="C3093" s="894" t="s">
        <v>14289</v>
      </c>
      <c r="D3093" s="894" t="s">
        <v>14314</v>
      </c>
      <c r="E3093" s="351">
        <v>32974.14</v>
      </c>
      <c r="F3093" s="351">
        <v>16487</v>
      </c>
      <c r="G3093" s="351">
        <v>16487.14</v>
      </c>
      <c r="H3093" s="351">
        <v>0</v>
      </c>
      <c r="I3093" s="894" t="s">
        <v>13711</v>
      </c>
      <c r="J3093" s="894" t="s">
        <v>839</v>
      </c>
      <c r="K3093" s="894" t="s">
        <v>11592</v>
      </c>
      <c r="L3093" s="894" t="s">
        <v>874</v>
      </c>
      <c r="M3093" s="894" t="s">
        <v>11593</v>
      </c>
      <c r="N3093" s="894" t="s">
        <v>5001</v>
      </c>
      <c r="O3093" s="894" t="s">
        <v>14315</v>
      </c>
      <c r="P3093" s="894" t="s">
        <v>14316</v>
      </c>
      <c r="Q3093" s="894" t="s">
        <v>14317</v>
      </c>
      <c r="R3093" s="894" t="s">
        <v>2372</v>
      </c>
      <c r="S3093" s="894" t="s">
        <v>779</v>
      </c>
      <c r="T3093" s="894" t="s">
        <v>780</v>
      </c>
      <c r="U3093" s="894" t="s">
        <v>877</v>
      </c>
      <c r="V3093" s="894" t="s">
        <v>3306</v>
      </c>
      <c r="W3093" s="894" t="s">
        <v>13711</v>
      </c>
      <c r="X3093" s="894" t="s">
        <v>14194</v>
      </c>
      <c r="Y3093" s="894" t="s">
        <v>14195</v>
      </c>
      <c r="AA3093" s="894" t="s">
        <v>11595</v>
      </c>
    </row>
    <row r="3094" spans="1:27">
      <c r="A3094" s="894" t="s">
        <v>14322</v>
      </c>
      <c r="B3094" s="894" t="s">
        <v>14323</v>
      </c>
      <c r="C3094" s="894" t="s">
        <v>14289</v>
      </c>
      <c r="D3094" s="894" t="s">
        <v>14314</v>
      </c>
      <c r="E3094" s="351">
        <v>32974.14</v>
      </c>
      <c r="F3094" s="351">
        <v>16487</v>
      </c>
      <c r="G3094" s="351">
        <v>16487.14</v>
      </c>
      <c r="H3094" s="351">
        <v>0</v>
      </c>
      <c r="I3094" s="894" t="s">
        <v>13711</v>
      </c>
      <c r="J3094" s="894" t="s">
        <v>839</v>
      </c>
      <c r="K3094" s="894" t="s">
        <v>11592</v>
      </c>
      <c r="L3094" s="894" t="s">
        <v>874</v>
      </c>
      <c r="M3094" s="894" t="s">
        <v>11593</v>
      </c>
      <c r="N3094" s="894" t="s">
        <v>5001</v>
      </c>
      <c r="O3094" s="894" t="s">
        <v>14315</v>
      </c>
      <c r="P3094" s="894" t="s">
        <v>14316</v>
      </c>
      <c r="Q3094" s="894" t="s">
        <v>14317</v>
      </c>
      <c r="R3094" s="894" t="s">
        <v>2372</v>
      </c>
      <c r="S3094" s="894" t="s">
        <v>779</v>
      </c>
      <c r="T3094" s="894" t="s">
        <v>780</v>
      </c>
      <c r="U3094" s="894" t="s">
        <v>877</v>
      </c>
      <c r="V3094" s="894" t="s">
        <v>3306</v>
      </c>
      <c r="W3094" s="894" t="s">
        <v>13711</v>
      </c>
      <c r="X3094" s="894" t="s">
        <v>14194</v>
      </c>
      <c r="Y3094" s="894" t="s">
        <v>14195</v>
      </c>
      <c r="AA3094" s="894" t="s">
        <v>11595</v>
      </c>
    </row>
    <row r="3095" spans="1:27">
      <c r="A3095" s="894" t="s">
        <v>14324</v>
      </c>
      <c r="B3095" s="894" t="s">
        <v>14325</v>
      </c>
      <c r="C3095" s="894" t="s">
        <v>14289</v>
      </c>
      <c r="D3095" s="894" t="s">
        <v>14326</v>
      </c>
      <c r="E3095" s="351">
        <v>48146.55</v>
      </c>
      <c r="F3095" s="351">
        <v>24073.5</v>
      </c>
      <c r="G3095" s="351">
        <v>24073.05</v>
      </c>
      <c r="H3095" s="351">
        <v>0</v>
      </c>
      <c r="I3095" s="894" t="s">
        <v>13711</v>
      </c>
      <c r="J3095" s="894" t="s">
        <v>839</v>
      </c>
      <c r="K3095" s="894" t="s">
        <v>11486</v>
      </c>
      <c r="L3095" s="894" t="s">
        <v>874</v>
      </c>
      <c r="M3095" s="894" t="s">
        <v>11487</v>
      </c>
      <c r="N3095" s="894" t="s">
        <v>5001</v>
      </c>
      <c r="O3095" s="894" t="s">
        <v>14327</v>
      </c>
      <c r="P3095" s="894" t="s">
        <v>14328</v>
      </c>
      <c r="Q3095" s="894" t="s">
        <v>14329</v>
      </c>
      <c r="R3095" s="894" t="s">
        <v>2372</v>
      </c>
      <c r="S3095" s="894" t="s">
        <v>779</v>
      </c>
      <c r="T3095" s="894" t="s">
        <v>780</v>
      </c>
      <c r="U3095" s="894" t="s">
        <v>877</v>
      </c>
      <c r="V3095" s="894" t="s">
        <v>3306</v>
      </c>
      <c r="W3095" s="894" t="s">
        <v>13711</v>
      </c>
      <c r="X3095" s="894" t="s">
        <v>14194</v>
      </c>
      <c r="Y3095" s="894" t="s">
        <v>14195</v>
      </c>
      <c r="AA3095" s="894" t="s">
        <v>11491</v>
      </c>
    </row>
    <row r="3096" spans="1:27">
      <c r="A3096" s="894" t="s">
        <v>14330</v>
      </c>
      <c r="B3096" s="894" t="s">
        <v>14331</v>
      </c>
      <c r="C3096" s="894" t="s">
        <v>14289</v>
      </c>
      <c r="D3096" s="894" t="s">
        <v>14326</v>
      </c>
      <c r="E3096" s="351">
        <v>48146.55</v>
      </c>
      <c r="F3096" s="351">
        <v>24073.5</v>
      </c>
      <c r="G3096" s="351">
        <v>24073.05</v>
      </c>
      <c r="H3096" s="351">
        <v>0</v>
      </c>
      <c r="I3096" s="894" t="s">
        <v>13711</v>
      </c>
      <c r="J3096" s="894" t="s">
        <v>839</v>
      </c>
      <c r="K3096" s="894" t="s">
        <v>11486</v>
      </c>
      <c r="L3096" s="894" t="s">
        <v>874</v>
      </c>
      <c r="M3096" s="894" t="s">
        <v>11487</v>
      </c>
      <c r="N3096" s="894" t="s">
        <v>5001</v>
      </c>
      <c r="O3096" s="894" t="s">
        <v>14327</v>
      </c>
      <c r="P3096" s="894" t="s">
        <v>14328</v>
      </c>
      <c r="Q3096" s="894" t="s">
        <v>14329</v>
      </c>
      <c r="R3096" s="894" t="s">
        <v>2372</v>
      </c>
      <c r="S3096" s="894" t="s">
        <v>779</v>
      </c>
      <c r="T3096" s="894" t="s">
        <v>780</v>
      </c>
      <c r="U3096" s="894" t="s">
        <v>877</v>
      </c>
      <c r="V3096" s="894" t="s">
        <v>3306</v>
      </c>
      <c r="W3096" s="894" t="s">
        <v>13711</v>
      </c>
      <c r="X3096" s="894" t="s">
        <v>14194</v>
      </c>
      <c r="Y3096" s="894" t="s">
        <v>14195</v>
      </c>
      <c r="AA3096" s="894" t="s">
        <v>11491</v>
      </c>
    </row>
    <row r="3097" spans="1:27">
      <c r="A3097" s="894" t="s">
        <v>14332</v>
      </c>
      <c r="B3097" s="894" t="s">
        <v>14333</v>
      </c>
      <c r="C3097" s="894" t="s">
        <v>14289</v>
      </c>
      <c r="D3097" s="894" t="s">
        <v>14334</v>
      </c>
      <c r="E3097" s="351">
        <v>50301.72</v>
      </c>
      <c r="F3097" s="351">
        <v>25151</v>
      </c>
      <c r="G3097" s="351">
        <v>25150.72</v>
      </c>
      <c r="H3097" s="351">
        <v>0</v>
      </c>
      <c r="I3097" s="894" t="s">
        <v>13711</v>
      </c>
      <c r="J3097" s="894" t="s">
        <v>839</v>
      </c>
      <c r="K3097" s="894" t="s">
        <v>11486</v>
      </c>
      <c r="L3097" s="894" t="s">
        <v>874</v>
      </c>
      <c r="M3097" s="894" t="s">
        <v>11487</v>
      </c>
      <c r="N3097" s="894" t="s">
        <v>5001</v>
      </c>
      <c r="O3097" s="894" t="s">
        <v>14335</v>
      </c>
      <c r="P3097" s="894" t="s">
        <v>14336</v>
      </c>
      <c r="Q3097" s="894" t="s">
        <v>14337</v>
      </c>
      <c r="R3097" s="894" t="s">
        <v>2372</v>
      </c>
      <c r="S3097" s="894" t="s">
        <v>779</v>
      </c>
      <c r="T3097" s="894" t="s">
        <v>780</v>
      </c>
      <c r="U3097" s="894" t="s">
        <v>877</v>
      </c>
      <c r="V3097" s="894" t="s">
        <v>3306</v>
      </c>
      <c r="W3097" s="894" t="s">
        <v>13711</v>
      </c>
      <c r="X3097" s="894" t="s">
        <v>14194</v>
      </c>
      <c r="Y3097" s="894" t="s">
        <v>14195</v>
      </c>
      <c r="AA3097" s="894" t="s">
        <v>11491</v>
      </c>
    </row>
    <row r="3098" spans="1:27">
      <c r="A3098" s="894" t="s">
        <v>14338</v>
      </c>
      <c r="B3098" s="894" t="s">
        <v>14339</v>
      </c>
      <c r="C3098" s="894" t="s">
        <v>14289</v>
      </c>
      <c r="D3098" s="894" t="s">
        <v>14340</v>
      </c>
      <c r="E3098" s="351">
        <v>33318.97</v>
      </c>
      <c r="F3098" s="351">
        <v>16659.5</v>
      </c>
      <c r="G3098" s="351">
        <v>16659.47</v>
      </c>
      <c r="H3098" s="351">
        <v>0</v>
      </c>
      <c r="I3098" s="894" t="s">
        <v>13711</v>
      </c>
      <c r="J3098" s="894" t="s">
        <v>839</v>
      </c>
      <c r="K3098" s="894" t="s">
        <v>11486</v>
      </c>
      <c r="L3098" s="894" t="s">
        <v>874</v>
      </c>
      <c r="M3098" s="894" t="s">
        <v>11487</v>
      </c>
      <c r="N3098" s="894" t="s">
        <v>5001</v>
      </c>
      <c r="O3098" s="894" t="s">
        <v>14341</v>
      </c>
      <c r="P3098" s="894" t="s">
        <v>14342</v>
      </c>
      <c r="Q3098" s="894" t="s">
        <v>14343</v>
      </c>
      <c r="R3098" s="894" t="s">
        <v>2372</v>
      </c>
      <c r="S3098" s="894" t="s">
        <v>779</v>
      </c>
      <c r="T3098" s="894" t="s">
        <v>780</v>
      </c>
      <c r="U3098" s="894" t="s">
        <v>877</v>
      </c>
      <c r="V3098" s="894" t="s">
        <v>3306</v>
      </c>
      <c r="W3098" s="894" t="s">
        <v>13711</v>
      </c>
      <c r="X3098" s="894" t="s">
        <v>14194</v>
      </c>
      <c r="Y3098" s="894" t="s">
        <v>14195</v>
      </c>
      <c r="AA3098" s="894" t="s">
        <v>11491</v>
      </c>
    </row>
    <row r="3099" spans="1:27">
      <c r="A3099" s="894" t="s">
        <v>14344</v>
      </c>
      <c r="B3099" s="894" t="s">
        <v>14345</v>
      </c>
      <c r="C3099" s="894" t="s">
        <v>14289</v>
      </c>
      <c r="D3099" s="894" t="s">
        <v>14340</v>
      </c>
      <c r="E3099" s="351">
        <v>33318.97</v>
      </c>
      <c r="F3099" s="351">
        <v>16659.5</v>
      </c>
      <c r="G3099" s="351">
        <v>16659.47</v>
      </c>
      <c r="H3099" s="351">
        <v>0</v>
      </c>
      <c r="I3099" s="894" t="s">
        <v>13711</v>
      </c>
      <c r="J3099" s="894" t="s">
        <v>839</v>
      </c>
      <c r="K3099" s="894" t="s">
        <v>11486</v>
      </c>
      <c r="L3099" s="894" t="s">
        <v>874</v>
      </c>
      <c r="M3099" s="894" t="s">
        <v>11487</v>
      </c>
      <c r="N3099" s="894" t="s">
        <v>5001</v>
      </c>
      <c r="O3099" s="894" t="s">
        <v>14341</v>
      </c>
      <c r="P3099" s="894" t="s">
        <v>14342</v>
      </c>
      <c r="Q3099" s="894" t="s">
        <v>14343</v>
      </c>
      <c r="R3099" s="894" t="s">
        <v>2372</v>
      </c>
      <c r="S3099" s="894" t="s">
        <v>779</v>
      </c>
      <c r="T3099" s="894" t="s">
        <v>780</v>
      </c>
      <c r="U3099" s="894" t="s">
        <v>877</v>
      </c>
      <c r="V3099" s="894" t="s">
        <v>3306</v>
      </c>
      <c r="W3099" s="894" t="s">
        <v>13711</v>
      </c>
      <c r="X3099" s="894" t="s">
        <v>14194</v>
      </c>
      <c r="Y3099" s="894" t="s">
        <v>14195</v>
      </c>
      <c r="AA3099" s="894" t="s">
        <v>11491</v>
      </c>
    </row>
    <row r="3100" spans="1:27">
      <c r="A3100" s="894" t="s">
        <v>14346</v>
      </c>
      <c r="B3100" s="894" t="s">
        <v>14347</v>
      </c>
      <c r="C3100" s="894" t="s">
        <v>14289</v>
      </c>
      <c r="D3100" s="894" t="s">
        <v>14340</v>
      </c>
      <c r="E3100" s="351">
        <v>33318.97</v>
      </c>
      <c r="F3100" s="351">
        <v>16659.5</v>
      </c>
      <c r="G3100" s="351">
        <v>16659.47</v>
      </c>
      <c r="H3100" s="351">
        <v>0</v>
      </c>
      <c r="I3100" s="894" t="s">
        <v>13711</v>
      </c>
      <c r="J3100" s="894" t="s">
        <v>839</v>
      </c>
      <c r="K3100" s="894" t="s">
        <v>11486</v>
      </c>
      <c r="L3100" s="894" t="s">
        <v>874</v>
      </c>
      <c r="M3100" s="894" t="s">
        <v>11487</v>
      </c>
      <c r="N3100" s="894" t="s">
        <v>5001</v>
      </c>
      <c r="O3100" s="894" t="s">
        <v>14341</v>
      </c>
      <c r="P3100" s="894" t="s">
        <v>14342</v>
      </c>
      <c r="Q3100" s="894" t="s">
        <v>14343</v>
      </c>
      <c r="R3100" s="894" t="s">
        <v>2372</v>
      </c>
      <c r="S3100" s="894" t="s">
        <v>779</v>
      </c>
      <c r="T3100" s="894" t="s">
        <v>780</v>
      </c>
      <c r="U3100" s="894" t="s">
        <v>877</v>
      </c>
      <c r="V3100" s="894" t="s">
        <v>3306</v>
      </c>
      <c r="W3100" s="894" t="s">
        <v>13711</v>
      </c>
      <c r="X3100" s="894" t="s">
        <v>14194</v>
      </c>
      <c r="Y3100" s="894" t="s">
        <v>14195</v>
      </c>
      <c r="AA3100" s="894" t="s">
        <v>11491</v>
      </c>
    </row>
    <row r="3101" spans="1:27">
      <c r="A3101" s="894" t="s">
        <v>14348</v>
      </c>
      <c r="B3101" s="894" t="s">
        <v>14349</v>
      </c>
      <c r="C3101" s="894" t="s">
        <v>14289</v>
      </c>
      <c r="D3101" s="894" t="s">
        <v>14340</v>
      </c>
      <c r="E3101" s="351">
        <v>33318.97</v>
      </c>
      <c r="F3101" s="351">
        <v>16659.5</v>
      </c>
      <c r="G3101" s="351">
        <v>16659.47</v>
      </c>
      <c r="H3101" s="351">
        <v>0</v>
      </c>
      <c r="I3101" s="894" t="s">
        <v>13711</v>
      </c>
      <c r="J3101" s="894" t="s">
        <v>839</v>
      </c>
      <c r="K3101" s="894" t="s">
        <v>11592</v>
      </c>
      <c r="L3101" s="894" t="s">
        <v>874</v>
      </c>
      <c r="M3101" s="894" t="s">
        <v>11593</v>
      </c>
      <c r="N3101" s="894" t="s">
        <v>5001</v>
      </c>
      <c r="O3101" s="894" t="s">
        <v>14341</v>
      </c>
      <c r="P3101" s="894" t="s">
        <v>14342</v>
      </c>
      <c r="Q3101" s="894" t="s">
        <v>14343</v>
      </c>
      <c r="R3101" s="894" t="s">
        <v>2372</v>
      </c>
      <c r="S3101" s="894" t="s">
        <v>779</v>
      </c>
      <c r="T3101" s="894" t="s">
        <v>780</v>
      </c>
      <c r="U3101" s="894" t="s">
        <v>877</v>
      </c>
      <c r="V3101" s="894" t="s">
        <v>3306</v>
      </c>
      <c r="W3101" s="894" t="s">
        <v>13711</v>
      </c>
      <c r="X3101" s="894" t="s">
        <v>14194</v>
      </c>
      <c r="Y3101" s="894" t="s">
        <v>14195</v>
      </c>
      <c r="AA3101" s="894" t="s">
        <v>11595</v>
      </c>
    </row>
    <row r="3102" spans="1:27">
      <c r="A3102" s="894" t="s">
        <v>14350</v>
      </c>
      <c r="B3102" s="894" t="s">
        <v>14351</v>
      </c>
      <c r="C3102" s="894" t="s">
        <v>14289</v>
      </c>
      <c r="D3102" s="894" t="s">
        <v>14340</v>
      </c>
      <c r="E3102" s="351">
        <v>33318.97</v>
      </c>
      <c r="F3102" s="351">
        <v>16659.5</v>
      </c>
      <c r="G3102" s="351">
        <v>16659.47</v>
      </c>
      <c r="H3102" s="351">
        <v>0</v>
      </c>
      <c r="I3102" s="894" t="s">
        <v>13711</v>
      </c>
      <c r="J3102" s="894" t="s">
        <v>839</v>
      </c>
      <c r="K3102" s="894" t="s">
        <v>11592</v>
      </c>
      <c r="L3102" s="894" t="s">
        <v>874</v>
      </c>
      <c r="M3102" s="894" t="s">
        <v>11593</v>
      </c>
      <c r="N3102" s="894" t="s">
        <v>5001</v>
      </c>
      <c r="O3102" s="894" t="s">
        <v>14341</v>
      </c>
      <c r="P3102" s="894" t="s">
        <v>14342</v>
      </c>
      <c r="Q3102" s="894" t="s">
        <v>14343</v>
      </c>
      <c r="R3102" s="894" t="s">
        <v>2372</v>
      </c>
      <c r="S3102" s="894" t="s">
        <v>779</v>
      </c>
      <c r="T3102" s="894" t="s">
        <v>780</v>
      </c>
      <c r="U3102" s="894" t="s">
        <v>877</v>
      </c>
      <c r="V3102" s="894" t="s">
        <v>3306</v>
      </c>
      <c r="W3102" s="894" t="s">
        <v>13711</v>
      </c>
      <c r="X3102" s="894" t="s">
        <v>14194</v>
      </c>
      <c r="Y3102" s="894" t="s">
        <v>14195</v>
      </c>
      <c r="AA3102" s="894" t="s">
        <v>11595</v>
      </c>
    </row>
    <row r="3103" spans="1:27">
      <c r="A3103" s="894" t="s">
        <v>14352</v>
      </c>
      <c r="B3103" s="894" t="s">
        <v>14353</v>
      </c>
      <c r="C3103" s="894" t="s">
        <v>14289</v>
      </c>
      <c r="D3103" s="894" t="s">
        <v>14340</v>
      </c>
      <c r="E3103" s="351">
        <v>33318.97</v>
      </c>
      <c r="F3103" s="351">
        <v>16659.5</v>
      </c>
      <c r="G3103" s="351">
        <v>16659.47</v>
      </c>
      <c r="H3103" s="351">
        <v>0</v>
      </c>
      <c r="I3103" s="894" t="s">
        <v>13711</v>
      </c>
      <c r="J3103" s="894" t="s">
        <v>839</v>
      </c>
      <c r="K3103" s="894" t="s">
        <v>11592</v>
      </c>
      <c r="L3103" s="894" t="s">
        <v>874</v>
      </c>
      <c r="M3103" s="894" t="s">
        <v>11593</v>
      </c>
      <c r="N3103" s="894" t="s">
        <v>5001</v>
      </c>
      <c r="O3103" s="894" t="s">
        <v>14341</v>
      </c>
      <c r="P3103" s="894" t="s">
        <v>14342</v>
      </c>
      <c r="Q3103" s="894" t="s">
        <v>14343</v>
      </c>
      <c r="R3103" s="894" t="s">
        <v>2372</v>
      </c>
      <c r="S3103" s="894" t="s">
        <v>779</v>
      </c>
      <c r="T3103" s="894" t="s">
        <v>780</v>
      </c>
      <c r="U3103" s="894" t="s">
        <v>877</v>
      </c>
      <c r="V3103" s="894" t="s">
        <v>3306</v>
      </c>
      <c r="W3103" s="894" t="s">
        <v>13711</v>
      </c>
      <c r="X3103" s="894" t="s">
        <v>14194</v>
      </c>
      <c r="Y3103" s="894" t="s">
        <v>14195</v>
      </c>
      <c r="AA3103" s="894" t="s">
        <v>11595</v>
      </c>
    </row>
    <row r="3104" spans="1:27">
      <c r="A3104" s="894" t="s">
        <v>14354</v>
      </c>
      <c r="B3104" s="894" t="s">
        <v>14355</v>
      </c>
      <c r="C3104" s="894" t="s">
        <v>14289</v>
      </c>
      <c r="D3104" s="894" t="s">
        <v>14340</v>
      </c>
      <c r="E3104" s="351">
        <v>33318.97</v>
      </c>
      <c r="F3104" s="351">
        <v>16659.5</v>
      </c>
      <c r="G3104" s="351">
        <v>16659.47</v>
      </c>
      <c r="H3104" s="351">
        <v>0</v>
      </c>
      <c r="I3104" s="894" t="s">
        <v>13711</v>
      </c>
      <c r="J3104" s="894" t="s">
        <v>839</v>
      </c>
      <c r="K3104" s="894" t="s">
        <v>11592</v>
      </c>
      <c r="L3104" s="894" t="s">
        <v>874</v>
      </c>
      <c r="M3104" s="894" t="s">
        <v>11593</v>
      </c>
      <c r="N3104" s="894" t="s">
        <v>5001</v>
      </c>
      <c r="O3104" s="894" t="s">
        <v>14341</v>
      </c>
      <c r="P3104" s="894" t="s">
        <v>14342</v>
      </c>
      <c r="Q3104" s="894" t="s">
        <v>14343</v>
      </c>
      <c r="R3104" s="894" t="s">
        <v>2372</v>
      </c>
      <c r="S3104" s="894" t="s">
        <v>779</v>
      </c>
      <c r="T3104" s="894" t="s">
        <v>780</v>
      </c>
      <c r="U3104" s="894" t="s">
        <v>877</v>
      </c>
      <c r="V3104" s="894" t="s">
        <v>3306</v>
      </c>
      <c r="W3104" s="894" t="s">
        <v>13711</v>
      </c>
      <c r="X3104" s="894" t="s">
        <v>14194</v>
      </c>
      <c r="Y3104" s="894" t="s">
        <v>14195</v>
      </c>
      <c r="AA3104" s="894" t="s">
        <v>11595</v>
      </c>
    </row>
    <row r="3105" spans="1:27">
      <c r="A3105" s="894" t="s">
        <v>14356</v>
      </c>
      <c r="B3105" s="894" t="s">
        <v>14357</v>
      </c>
      <c r="C3105" s="894" t="s">
        <v>14289</v>
      </c>
      <c r="D3105" s="894" t="s">
        <v>14340</v>
      </c>
      <c r="E3105" s="351">
        <v>33318.97</v>
      </c>
      <c r="F3105" s="351">
        <v>16659.5</v>
      </c>
      <c r="G3105" s="351">
        <v>16659.47</v>
      </c>
      <c r="H3105" s="351">
        <v>0</v>
      </c>
      <c r="I3105" s="894" t="s">
        <v>13711</v>
      </c>
      <c r="J3105" s="894" t="s">
        <v>839</v>
      </c>
      <c r="K3105" s="894" t="s">
        <v>11592</v>
      </c>
      <c r="L3105" s="894" t="s">
        <v>874</v>
      </c>
      <c r="M3105" s="894" t="s">
        <v>11593</v>
      </c>
      <c r="N3105" s="894" t="s">
        <v>5001</v>
      </c>
      <c r="O3105" s="894" t="s">
        <v>14341</v>
      </c>
      <c r="P3105" s="894" t="s">
        <v>14342</v>
      </c>
      <c r="Q3105" s="894" t="s">
        <v>14343</v>
      </c>
      <c r="R3105" s="894" t="s">
        <v>2372</v>
      </c>
      <c r="S3105" s="894" t="s">
        <v>779</v>
      </c>
      <c r="T3105" s="894" t="s">
        <v>780</v>
      </c>
      <c r="U3105" s="894" t="s">
        <v>877</v>
      </c>
      <c r="V3105" s="894" t="s">
        <v>3306</v>
      </c>
      <c r="W3105" s="894" t="s">
        <v>13711</v>
      </c>
      <c r="X3105" s="894" t="s">
        <v>14194</v>
      </c>
      <c r="Y3105" s="894" t="s">
        <v>14195</v>
      </c>
      <c r="AA3105" s="894" t="s">
        <v>11595</v>
      </c>
    </row>
    <row r="3106" spans="1:27">
      <c r="A3106" s="894" t="s">
        <v>14358</v>
      </c>
      <c r="B3106" s="894" t="s">
        <v>14359</v>
      </c>
      <c r="C3106" s="894" t="s">
        <v>14289</v>
      </c>
      <c r="D3106" s="894" t="s">
        <v>14360</v>
      </c>
      <c r="E3106" s="351">
        <v>33491.38</v>
      </c>
      <c r="F3106" s="351">
        <v>16745.5</v>
      </c>
      <c r="G3106" s="351">
        <v>16745.88</v>
      </c>
      <c r="H3106" s="351">
        <v>0</v>
      </c>
      <c r="I3106" s="894" t="s">
        <v>13711</v>
      </c>
      <c r="J3106" s="894" t="s">
        <v>839</v>
      </c>
      <c r="K3106" s="894" t="s">
        <v>11592</v>
      </c>
      <c r="L3106" s="894" t="s">
        <v>874</v>
      </c>
      <c r="M3106" s="894" t="s">
        <v>11593</v>
      </c>
      <c r="N3106" s="894" t="s">
        <v>5001</v>
      </c>
      <c r="O3106" s="894" t="s">
        <v>14361</v>
      </c>
      <c r="P3106" s="894" t="s">
        <v>14362</v>
      </c>
      <c r="Q3106" s="894" t="s">
        <v>14363</v>
      </c>
      <c r="R3106" s="894" t="s">
        <v>2372</v>
      </c>
      <c r="S3106" s="894" t="s">
        <v>779</v>
      </c>
      <c r="T3106" s="894" t="s">
        <v>780</v>
      </c>
      <c r="U3106" s="894" t="s">
        <v>877</v>
      </c>
      <c r="V3106" s="894" t="s">
        <v>3306</v>
      </c>
      <c r="W3106" s="894" t="s">
        <v>13711</v>
      </c>
      <c r="X3106" s="894" t="s">
        <v>14194</v>
      </c>
      <c r="Y3106" s="894" t="s">
        <v>14195</v>
      </c>
      <c r="AA3106" s="894" t="s">
        <v>11595</v>
      </c>
    </row>
    <row r="3107" spans="1:27">
      <c r="A3107" s="894" t="s">
        <v>14364</v>
      </c>
      <c r="B3107" s="894" t="s">
        <v>14365</v>
      </c>
      <c r="C3107" s="894" t="s">
        <v>14289</v>
      </c>
      <c r="D3107" s="894" t="s">
        <v>14360</v>
      </c>
      <c r="E3107" s="351">
        <v>33491.38</v>
      </c>
      <c r="F3107" s="351">
        <v>16745.5</v>
      </c>
      <c r="G3107" s="351">
        <v>16745.88</v>
      </c>
      <c r="H3107" s="351">
        <v>0</v>
      </c>
      <c r="I3107" s="894" t="s">
        <v>13711</v>
      </c>
      <c r="J3107" s="894" t="s">
        <v>839</v>
      </c>
      <c r="K3107" s="894" t="s">
        <v>11592</v>
      </c>
      <c r="L3107" s="894" t="s">
        <v>874</v>
      </c>
      <c r="M3107" s="894" t="s">
        <v>11593</v>
      </c>
      <c r="N3107" s="894" t="s">
        <v>5001</v>
      </c>
      <c r="O3107" s="894" t="s">
        <v>14361</v>
      </c>
      <c r="P3107" s="894" t="s">
        <v>14362</v>
      </c>
      <c r="Q3107" s="894" t="s">
        <v>14363</v>
      </c>
      <c r="R3107" s="894" t="s">
        <v>2372</v>
      </c>
      <c r="S3107" s="894" t="s">
        <v>779</v>
      </c>
      <c r="T3107" s="894" t="s">
        <v>780</v>
      </c>
      <c r="U3107" s="894" t="s">
        <v>877</v>
      </c>
      <c r="V3107" s="894" t="s">
        <v>3306</v>
      </c>
      <c r="W3107" s="894" t="s">
        <v>13711</v>
      </c>
      <c r="X3107" s="894" t="s">
        <v>14194</v>
      </c>
      <c r="Y3107" s="894" t="s">
        <v>14195</v>
      </c>
      <c r="AA3107" s="894" t="s">
        <v>11595</v>
      </c>
    </row>
    <row r="3108" spans="1:27">
      <c r="A3108" s="894" t="s">
        <v>14366</v>
      </c>
      <c r="B3108" s="894" t="s">
        <v>14367</v>
      </c>
      <c r="C3108" s="894" t="s">
        <v>14289</v>
      </c>
      <c r="D3108" s="894" t="s">
        <v>14360</v>
      </c>
      <c r="E3108" s="351">
        <v>33491.38</v>
      </c>
      <c r="F3108" s="351">
        <v>16745.5</v>
      </c>
      <c r="G3108" s="351">
        <v>16745.88</v>
      </c>
      <c r="H3108" s="351">
        <v>0</v>
      </c>
      <c r="I3108" s="894" t="s">
        <v>13711</v>
      </c>
      <c r="J3108" s="894" t="s">
        <v>839</v>
      </c>
      <c r="K3108" s="894" t="s">
        <v>11592</v>
      </c>
      <c r="L3108" s="894" t="s">
        <v>874</v>
      </c>
      <c r="M3108" s="894" t="s">
        <v>11593</v>
      </c>
      <c r="N3108" s="894" t="s">
        <v>5001</v>
      </c>
      <c r="O3108" s="894" t="s">
        <v>14361</v>
      </c>
      <c r="P3108" s="894" t="s">
        <v>14362</v>
      </c>
      <c r="Q3108" s="894" t="s">
        <v>14363</v>
      </c>
      <c r="R3108" s="894" t="s">
        <v>2372</v>
      </c>
      <c r="S3108" s="894" t="s">
        <v>779</v>
      </c>
      <c r="T3108" s="894" t="s">
        <v>780</v>
      </c>
      <c r="U3108" s="894" t="s">
        <v>877</v>
      </c>
      <c r="V3108" s="894" t="s">
        <v>3306</v>
      </c>
      <c r="W3108" s="894" t="s">
        <v>13711</v>
      </c>
      <c r="X3108" s="894" t="s">
        <v>14194</v>
      </c>
      <c r="Y3108" s="894" t="s">
        <v>14195</v>
      </c>
      <c r="AA3108" s="894" t="s">
        <v>11595</v>
      </c>
    </row>
    <row r="3109" spans="1:27">
      <c r="A3109" s="894" t="s">
        <v>14368</v>
      </c>
      <c r="B3109" s="894" t="s">
        <v>14369</v>
      </c>
      <c r="C3109" s="894" t="s">
        <v>14370</v>
      </c>
      <c r="D3109" s="894" t="s">
        <v>956</v>
      </c>
      <c r="E3109" s="351">
        <v>29310.34</v>
      </c>
      <c r="F3109" s="351">
        <v>14655</v>
      </c>
      <c r="G3109" s="351">
        <v>14655.34</v>
      </c>
      <c r="H3109" s="351">
        <v>0</v>
      </c>
      <c r="I3109" s="894" t="s">
        <v>13711</v>
      </c>
      <c r="J3109" s="894" t="s">
        <v>839</v>
      </c>
      <c r="K3109" s="894" t="s">
        <v>11486</v>
      </c>
      <c r="L3109" s="894" t="s">
        <v>874</v>
      </c>
      <c r="M3109" s="894" t="s">
        <v>11487</v>
      </c>
      <c r="N3109" s="894" t="s">
        <v>5001</v>
      </c>
      <c r="O3109" s="894" t="s">
        <v>9989</v>
      </c>
      <c r="P3109" s="894" t="s">
        <v>9990</v>
      </c>
      <c r="Q3109" s="894" t="s">
        <v>9991</v>
      </c>
      <c r="R3109" s="894" t="s">
        <v>2372</v>
      </c>
      <c r="S3109" s="894" t="s">
        <v>779</v>
      </c>
      <c r="T3109" s="894" t="s">
        <v>780</v>
      </c>
      <c r="U3109" s="894" t="s">
        <v>877</v>
      </c>
      <c r="V3109" s="894" t="s">
        <v>3306</v>
      </c>
      <c r="W3109" s="894" t="s">
        <v>13711</v>
      </c>
      <c r="X3109" s="894" t="s">
        <v>14194</v>
      </c>
      <c r="Y3109" s="894" t="s">
        <v>14195</v>
      </c>
      <c r="AA3109" s="894" t="s">
        <v>11491</v>
      </c>
    </row>
    <row r="3110" spans="1:27">
      <c r="A3110" s="894" t="s">
        <v>14371</v>
      </c>
      <c r="B3110" s="894" t="s">
        <v>14372</v>
      </c>
      <c r="C3110" s="894" t="s">
        <v>14370</v>
      </c>
      <c r="D3110" s="894" t="s">
        <v>956</v>
      </c>
      <c r="E3110" s="351">
        <v>29310.34</v>
      </c>
      <c r="F3110" s="351">
        <v>14655</v>
      </c>
      <c r="G3110" s="351">
        <v>14655.34</v>
      </c>
      <c r="H3110" s="351">
        <v>0</v>
      </c>
      <c r="I3110" s="894" t="s">
        <v>13711</v>
      </c>
      <c r="J3110" s="894" t="s">
        <v>839</v>
      </c>
      <c r="K3110" s="894" t="s">
        <v>11486</v>
      </c>
      <c r="L3110" s="894" t="s">
        <v>874</v>
      </c>
      <c r="M3110" s="894" t="s">
        <v>11487</v>
      </c>
      <c r="N3110" s="894" t="s">
        <v>5001</v>
      </c>
      <c r="O3110" s="894" t="s">
        <v>9989</v>
      </c>
      <c r="P3110" s="894" t="s">
        <v>9990</v>
      </c>
      <c r="Q3110" s="894" t="s">
        <v>9991</v>
      </c>
      <c r="R3110" s="894" t="s">
        <v>2372</v>
      </c>
      <c r="S3110" s="894" t="s">
        <v>779</v>
      </c>
      <c r="T3110" s="894" t="s">
        <v>780</v>
      </c>
      <c r="U3110" s="894" t="s">
        <v>877</v>
      </c>
      <c r="V3110" s="894" t="s">
        <v>3306</v>
      </c>
      <c r="W3110" s="894" t="s">
        <v>13711</v>
      </c>
      <c r="X3110" s="894" t="s">
        <v>14194</v>
      </c>
      <c r="Y3110" s="894" t="s">
        <v>14195</v>
      </c>
      <c r="AA3110" s="894" t="s">
        <v>11491</v>
      </c>
    </row>
    <row r="3111" spans="1:27">
      <c r="A3111" s="894" t="s">
        <v>14373</v>
      </c>
      <c r="B3111" s="894" t="s">
        <v>14374</v>
      </c>
      <c r="C3111" s="894" t="s">
        <v>14370</v>
      </c>
      <c r="D3111" s="894" t="s">
        <v>956</v>
      </c>
      <c r="E3111" s="351">
        <v>29310.34</v>
      </c>
      <c r="F3111" s="351">
        <v>14655</v>
      </c>
      <c r="G3111" s="351">
        <v>14655.34</v>
      </c>
      <c r="H3111" s="351">
        <v>0</v>
      </c>
      <c r="I3111" s="894" t="s">
        <v>13711</v>
      </c>
      <c r="J3111" s="894" t="s">
        <v>839</v>
      </c>
      <c r="K3111" s="894" t="s">
        <v>11486</v>
      </c>
      <c r="L3111" s="894" t="s">
        <v>874</v>
      </c>
      <c r="M3111" s="894" t="s">
        <v>11487</v>
      </c>
      <c r="N3111" s="894" t="s">
        <v>5001</v>
      </c>
      <c r="O3111" s="894" t="s">
        <v>9989</v>
      </c>
      <c r="P3111" s="894" t="s">
        <v>9990</v>
      </c>
      <c r="Q3111" s="894" t="s">
        <v>9991</v>
      </c>
      <c r="R3111" s="894" t="s">
        <v>2372</v>
      </c>
      <c r="S3111" s="894" t="s">
        <v>779</v>
      </c>
      <c r="T3111" s="894" t="s">
        <v>780</v>
      </c>
      <c r="U3111" s="894" t="s">
        <v>877</v>
      </c>
      <c r="V3111" s="894" t="s">
        <v>3306</v>
      </c>
      <c r="W3111" s="894" t="s">
        <v>13711</v>
      </c>
      <c r="X3111" s="894" t="s">
        <v>14194</v>
      </c>
      <c r="Y3111" s="894" t="s">
        <v>14195</v>
      </c>
      <c r="AA3111" s="894" t="s">
        <v>11491</v>
      </c>
    </row>
    <row r="3112" spans="1:27">
      <c r="A3112" s="894" t="s">
        <v>14375</v>
      </c>
      <c r="B3112" s="894" t="s">
        <v>14376</v>
      </c>
      <c r="C3112" s="894" t="s">
        <v>14377</v>
      </c>
      <c r="D3112" s="894" t="s">
        <v>956</v>
      </c>
      <c r="E3112" s="351">
        <v>18103.45</v>
      </c>
      <c r="F3112" s="351">
        <v>9051.5</v>
      </c>
      <c r="G3112" s="351">
        <v>9051.95</v>
      </c>
      <c r="H3112" s="351">
        <v>0</v>
      </c>
      <c r="I3112" s="894" t="s">
        <v>13711</v>
      </c>
      <c r="J3112" s="894" t="s">
        <v>839</v>
      </c>
      <c r="K3112" s="894" t="s">
        <v>11486</v>
      </c>
      <c r="L3112" s="894" t="s">
        <v>874</v>
      </c>
      <c r="M3112" s="894" t="s">
        <v>11487</v>
      </c>
      <c r="N3112" s="894" t="s">
        <v>5001</v>
      </c>
      <c r="O3112" s="894" t="s">
        <v>10299</v>
      </c>
      <c r="P3112" s="894" t="s">
        <v>10300</v>
      </c>
      <c r="Q3112" s="894" t="s">
        <v>10301</v>
      </c>
      <c r="R3112" s="894" t="s">
        <v>2372</v>
      </c>
      <c r="S3112" s="894" t="s">
        <v>779</v>
      </c>
      <c r="T3112" s="894" t="s">
        <v>780</v>
      </c>
      <c r="U3112" s="894" t="s">
        <v>877</v>
      </c>
      <c r="V3112" s="894" t="s">
        <v>3306</v>
      </c>
      <c r="W3112" s="894" t="s">
        <v>13711</v>
      </c>
      <c r="X3112" s="894" t="s">
        <v>14194</v>
      </c>
      <c r="Y3112" s="894" t="s">
        <v>14195</v>
      </c>
      <c r="AA3112" s="894" t="s">
        <v>11491</v>
      </c>
    </row>
    <row r="3113" spans="1:27">
      <c r="A3113" s="894" t="s">
        <v>14378</v>
      </c>
      <c r="B3113" s="894" t="s">
        <v>14379</v>
      </c>
      <c r="C3113" s="894" t="s">
        <v>14377</v>
      </c>
      <c r="D3113" s="894" t="s">
        <v>956</v>
      </c>
      <c r="E3113" s="351">
        <v>18103.45</v>
      </c>
      <c r="F3113" s="351">
        <v>9051.5</v>
      </c>
      <c r="G3113" s="351">
        <v>9051.95</v>
      </c>
      <c r="H3113" s="351">
        <v>0</v>
      </c>
      <c r="I3113" s="894" t="s">
        <v>13711</v>
      </c>
      <c r="J3113" s="894" t="s">
        <v>839</v>
      </c>
      <c r="K3113" s="894" t="s">
        <v>11486</v>
      </c>
      <c r="L3113" s="894" t="s">
        <v>874</v>
      </c>
      <c r="M3113" s="894" t="s">
        <v>11487</v>
      </c>
      <c r="N3113" s="894" t="s">
        <v>5001</v>
      </c>
      <c r="O3113" s="894" t="s">
        <v>10299</v>
      </c>
      <c r="P3113" s="894" t="s">
        <v>10300</v>
      </c>
      <c r="Q3113" s="894" t="s">
        <v>10301</v>
      </c>
      <c r="R3113" s="894" t="s">
        <v>2372</v>
      </c>
      <c r="S3113" s="894" t="s">
        <v>779</v>
      </c>
      <c r="T3113" s="894" t="s">
        <v>780</v>
      </c>
      <c r="U3113" s="894" t="s">
        <v>877</v>
      </c>
      <c r="V3113" s="894" t="s">
        <v>3306</v>
      </c>
      <c r="W3113" s="894" t="s">
        <v>13711</v>
      </c>
      <c r="X3113" s="894" t="s">
        <v>14194</v>
      </c>
      <c r="Y3113" s="894" t="s">
        <v>14195</v>
      </c>
      <c r="AA3113" s="894" t="s">
        <v>11491</v>
      </c>
    </row>
    <row r="3114" spans="1:27">
      <c r="A3114" s="894" t="s">
        <v>14380</v>
      </c>
      <c r="B3114" s="894" t="s">
        <v>14381</v>
      </c>
      <c r="C3114" s="894" t="s">
        <v>14377</v>
      </c>
      <c r="D3114" s="894" t="s">
        <v>956</v>
      </c>
      <c r="E3114" s="351">
        <v>18103.45</v>
      </c>
      <c r="F3114" s="351">
        <v>9051.5</v>
      </c>
      <c r="G3114" s="351">
        <v>9051.95</v>
      </c>
      <c r="H3114" s="351">
        <v>0</v>
      </c>
      <c r="I3114" s="894" t="s">
        <v>13711</v>
      </c>
      <c r="J3114" s="894" t="s">
        <v>839</v>
      </c>
      <c r="K3114" s="894" t="s">
        <v>11486</v>
      </c>
      <c r="L3114" s="894" t="s">
        <v>874</v>
      </c>
      <c r="M3114" s="894" t="s">
        <v>11487</v>
      </c>
      <c r="N3114" s="894" t="s">
        <v>5001</v>
      </c>
      <c r="O3114" s="894" t="s">
        <v>10299</v>
      </c>
      <c r="P3114" s="894" t="s">
        <v>10300</v>
      </c>
      <c r="Q3114" s="894" t="s">
        <v>10301</v>
      </c>
      <c r="R3114" s="894" t="s">
        <v>2372</v>
      </c>
      <c r="S3114" s="894" t="s">
        <v>779</v>
      </c>
      <c r="T3114" s="894" t="s">
        <v>780</v>
      </c>
      <c r="U3114" s="894" t="s">
        <v>877</v>
      </c>
      <c r="V3114" s="894" t="s">
        <v>3306</v>
      </c>
      <c r="W3114" s="894" t="s">
        <v>13711</v>
      </c>
      <c r="X3114" s="894" t="s">
        <v>14194</v>
      </c>
      <c r="Y3114" s="894" t="s">
        <v>14195</v>
      </c>
      <c r="AA3114" s="894" t="s">
        <v>11491</v>
      </c>
    </row>
    <row r="3115" spans="1:27">
      <c r="A3115" s="894" t="s">
        <v>14382</v>
      </c>
      <c r="B3115" s="894" t="s">
        <v>14383</v>
      </c>
      <c r="C3115" s="894" t="s">
        <v>14377</v>
      </c>
      <c r="D3115" s="894" t="s">
        <v>956</v>
      </c>
      <c r="E3115" s="351">
        <v>18103.45</v>
      </c>
      <c r="F3115" s="351">
        <v>9051.5</v>
      </c>
      <c r="G3115" s="351">
        <v>9051.95</v>
      </c>
      <c r="H3115" s="351">
        <v>0</v>
      </c>
      <c r="I3115" s="894" t="s">
        <v>13711</v>
      </c>
      <c r="J3115" s="894" t="s">
        <v>839</v>
      </c>
      <c r="K3115" s="894" t="s">
        <v>11486</v>
      </c>
      <c r="L3115" s="894" t="s">
        <v>874</v>
      </c>
      <c r="M3115" s="894" t="s">
        <v>11487</v>
      </c>
      <c r="N3115" s="894" t="s">
        <v>5001</v>
      </c>
      <c r="O3115" s="894" t="s">
        <v>10299</v>
      </c>
      <c r="P3115" s="894" t="s">
        <v>10300</v>
      </c>
      <c r="Q3115" s="894" t="s">
        <v>10301</v>
      </c>
      <c r="R3115" s="894" t="s">
        <v>2372</v>
      </c>
      <c r="S3115" s="894" t="s">
        <v>779</v>
      </c>
      <c r="T3115" s="894" t="s">
        <v>780</v>
      </c>
      <c r="U3115" s="894" t="s">
        <v>877</v>
      </c>
      <c r="V3115" s="894" t="s">
        <v>3306</v>
      </c>
      <c r="W3115" s="894" t="s">
        <v>13711</v>
      </c>
      <c r="X3115" s="894" t="s">
        <v>14194</v>
      </c>
      <c r="Y3115" s="894" t="s">
        <v>14195</v>
      </c>
      <c r="AA3115" s="894" t="s">
        <v>11491</v>
      </c>
    </row>
    <row r="3116" spans="1:27">
      <c r="A3116" s="894" t="s">
        <v>14384</v>
      </c>
      <c r="B3116" s="894" t="s">
        <v>14385</v>
      </c>
      <c r="C3116" s="894" t="s">
        <v>14386</v>
      </c>
      <c r="D3116" s="894" t="s">
        <v>12904</v>
      </c>
      <c r="E3116" s="351">
        <v>7551.72</v>
      </c>
      <c r="F3116" s="351">
        <v>3776</v>
      </c>
      <c r="G3116" s="351">
        <v>3775.72</v>
      </c>
      <c r="H3116" s="351">
        <v>0</v>
      </c>
      <c r="I3116" s="894" t="s">
        <v>13711</v>
      </c>
      <c r="J3116" s="894" t="s">
        <v>839</v>
      </c>
      <c r="K3116" s="894" t="s">
        <v>11486</v>
      </c>
      <c r="L3116" s="894" t="s">
        <v>874</v>
      </c>
      <c r="M3116" s="894" t="s">
        <v>11487</v>
      </c>
      <c r="N3116" s="894" t="s">
        <v>5001</v>
      </c>
      <c r="O3116" s="894" t="s">
        <v>7670</v>
      </c>
      <c r="P3116" s="894" t="s">
        <v>14387</v>
      </c>
      <c r="Q3116" s="894" t="s">
        <v>14388</v>
      </c>
      <c r="R3116" s="894" t="s">
        <v>2372</v>
      </c>
      <c r="S3116" s="894" t="s">
        <v>779</v>
      </c>
      <c r="T3116" s="894" t="s">
        <v>780</v>
      </c>
      <c r="U3116" s="894" t="s">
        <v>877</v>
      </c>
      <c r="V3116" s="894" t="s">
        <v>3306</v>
      </c>
      <c r="W3116" s="894" t="s">
        <v>13711</v>
      </c>
      <c r="X3116" s="894" t="s">
        <v>14194</v>
      </c>
      <c r="Y3116" s="894" t="s">
        <v>14195</v>
      </c>
      <c r="AA3116" s="894" t="s">
        <v>11491</v>
      </c>
    </row>
    <row r="3117" spans="1:27">
      <c r="A3117" s="894" t="s">
        <v>14389</v>
      </c>
      <c r="B3117" s="894" t="s">
        <v>14390</v>
      </c>
      <c r="C3117" s="894" t="s">
        <v>14386</v>
      </c>
      <c r="D3117" s="894" t="s">
        <v>12904</v>
      </c>
      <c r="E3117" s="351">
        <v>7551.72</v>
      </c>
      <c r="F3117" s="351">
        <v>3776</v>
      </c>
      <c r="G3117" s="351">
        <v>3775.72</v>
      </c>
      <c r="H3117" s="351">
        <v>0</v>
      </c>
      <c r="I3117" s="894" t="s">
        <v>13711</v>
      </c>
      <c r="J3117" s="894" t="s">
        <v>839</v>
      </c>
      <c r="K3117" s="894" t="s">
        <v>11486</v>
      </c>
      <c r="L3117" s="894" t="s">
        <v>874</v>
      </c>
      <c r="M3117" s="894" t="s">
        <v>11487</v>
      </c>
      <c r="N3117" s="894" t="s">
        <v>5001</v>
      </c>
      <c r="O3117" s="894" t="s">
        <v>7670</v>
      </c>
      <c r="P3117" s="894" t="s">
        <v>14387</v>
      </c>
      <c r="Q3117" s="894" t="s">
        <v>14388</v>
      </c>
      <c r="R3117" s="894" t="s">
        <v>2372</v>
      </c>
      <c r="S3117" s="894" t="s">
        <v>779</v>
      </c>
      <c r="T3117" s="894" t="s">
        <v>780</v>
      </c>
      <c r="U3117" s="894" t="s">
        <v>877</v>
      </c>
      <c r="V3117" s="894" t="s">
        <v>3306</v>
      </c>
      <c r="W3117" s="894" t="s">
        <v>13711</v>
      </c>
      <c r="X3117" s="894" t="s">
        <v>14194</v>
      </c>
      <c r="Y3117" s="894" t="s">
        <v>14195</v>
      </c>
      <c r="AA3117" s="894" t="s">
        <v>11491</v>
      </c>
    </row>
    <row r="3118" spans="1:27">
      <c r="A3118" s="894" t="s">
        <v>14391</v>
      </c>
      <c r="B3118" s="894" t="s">
        <v>14392</v>
      </c>
      <c r="C3118" s="894" t="s">
        <v>14386</v>
      </c>
      <c r="D3118" s="894" t="s">
        <v>12904</v>
      </c>
      <c r="E3118" s="351">
        <v>7551.72</v>
      </c>
      <c r="F3118" s="351">
        <v>3776</v>
      </c>
      <c r="G3118" s="351">
        <v>3775.72</v>
      </c>
      <c r="H3118" s="351">
        <v>0</v>
      </c>
      <c r="I3118" s="894" t="s">
        <v>13711</v>
      </c>
      <c r="J3118" s="894" t="s">
        <v>839</v>
      </c>
      <c r="K3118" s="894" t="s">
        <v>11486</v>
      </c>
      <c r="L3118" s="894" t="s">
        <v>874</v>
      </c>
      <c r="M3118" s="894" t="s">
        <v>11487</v>
      </c>
      <c r="N3118" s="894" t="s">
        <v>5001</v>
      </c>
      <c r="O3118" s="894" t="s">
        <v>7670</v>
      </c>
      <c r="P3118" s="894" t="s">
        <v>14387</v>
      </c>
      <c r="Q3118" s="894" t="s">
        <v>14388</v>
      </c>
      <c r="R3118" s="894" t="s">
        <v>2372</v>
      </c>
      <c r="S3118" s="894" t="s">
        <v>779</v>
      </c>
      <c r="T3118" s="894" t="s">
        <v>780</v>
      </c>
      <c r="U3118" s="894" t="s">
        <v>877</v>
      </c>
      <c r="V3118" s="894" t="s">
        <v>3306</v>
      </c>
      <c r="W3118" s="894" t="s">
        <v>13711</v>
      </c>
      <c r="X3118" s="894" t="s">
        <v>14194</v>
      </c>
      <c r="Y3118" s="894" t="s">
        <v>14195</v>
      </c>
      <c r="AA3118" s="894" t="s">
        <v>11491</v>
      </c>
    </row>
    <row r="3119" spans="1:27">
      <c r="A3119" s="894" t="s">
        <v>14393</v>
      </c>
      <c r="B3119" s="894" t="s">
        <v>14394</v>
      </c>
      <c r="C3119" s="894" t="s">
        <v>14386</v>
      </c>
      <c r="D3119" s="894" t="s">
        <v>12904</v>
      </c>
      <c r="E3119" s="351">
        <v>7551.72</v>
      </c>
      <c r="F3119" s="351">
        <v>3776</v>
      </c>
      <c r="G3119" s="351">
        <v>3775.72</v>
      </c>
      <c r="H3119" s="351">
        <v>0</v>
      </c>
      <c r="I3119" s="894" t="s">
        <v>13711</v>
      </c>
      <c r="J3119" s="894" t="s">
        <v>839</v>
      </c>
      <c r="K3119" s="894" t="s">
        <v>11486</v>
      </c>
      <c r="L3119" s="894" t="s">
        <v>874</v>
      </c>
      <c r="M3119" s="894" t="s">
        <v>11487</v>
      </c>
      <c r="N3119" s="894" t="s">
        <v>5001</v>
      </c>
      <c r="O3119" s="894" t="s">
        <v>7670</v>
      </c>
      <c r="P3119" s="894" t="s">
        <v>14387</v>
      </c>
      <c r="Q3119" s="894" t="s">
        <v>14388</v>
      </c>
      <c r="R3119" s="894" t="s">
        <v>2372</v>
      </c>
      <c r="S3119" s="894" t="s">
        <v>779</v>
      </c>
      <c r="T3119" s="894" t="s">
        <v>780</v>
      </c>
      <c r="U3119" s="894" t="s">
        <v>877</v>
      </c>
      <c r="V3119" s="894" t="s">
        <v>3306</v>
      </c>
      <c r="W3119" s="894" t="s">
        <v>13711</v>
      </c>
      <c r="X3119" s="894" t="s">
        <v>14194</v>
      </c>
      <c r="Y3119" s="894" t="s">
        <v>14195</v>
      </c>
      <c r="AA3119" s="894" t="s">
        <v>11491</v>
      </c>
    </row>
    <row r="3120" spans="1:27">
      <c r="A3120" s="894" t="s">
        <v>14395</v>
      </c>
      <c r="B3120" s="894" t="s">
        <v>14396</v>
      </c>
      <c r="C3120" s="894" t="s">
        <v>14386</v>
      </c>
      <c r="D3120" s="894" t="s">
        <v>12904</v>
      </c>
      <c r="E3120" s="351">
        <v>7551.72</v>
      </c>
      <c r="F3120" s="351">
        <v>3776</v>
      </c>
      <c r="G3120" s="351">
        <v>3775.72</v>
      </c>
      <c r="H3120" s="351">
        <v>0</v>
      </c>
      <c r="I3120" s="894" t="s">
        <v>13711</v>
      </c>
      <c r="J3120" s="894" t="s">
        <v>839</v>
      </c>
      <c r="K3120" s="894" t="s">
        <v>11486</v>
      </c>
      <c r="L3120" s="894" t="s">
        <v>874</v>
      </c>
      <c r="M3120" s="894" t="s">
        <v>11487</v>
      </c>
      <c r="N3120" s="894" t="s">
        <v>5001</v>
      </c>
      <c r="O3120" s="894" t="s">
        <v>7670</v>
      </c>
      <c r="P3120" s="894" t="s">
        <v>14387</v>
      </c>
      <c r="Q3120" s="894" t="s">
        <v>14388</v>
      </c>
      <c r="R3120" s="894" t="s">
        <v>2372</v>
      </c>
      <c r="S3120" s="894" t="s">
        <v>779</v>
      </c>
      <c r="T3120" s="894" t="s">
        <v>780</v>
      </c>
      <c r="U3120" s="894" t="s">
        <v>877</v>
      </c>
      <c r="V3120" s="894" t="s">
        <v>3306</v>
      </c>
      <c r="W3120" s="894" t="s">
        <v>13711</v>
      </c>
      <c r="X3120" s="894" t="s">
        <v>14194</v>
      </c>
      <c r="Y3120" s="894" t="s">
        <v>14195</v>
      </c>
      <c r="AA3120" s="894" t="s">
        <v>11491</v>
      </c>
    </row>
    <row r="3121" spans="1:27">
      <c r="A3121" s="894" t="s">
        <v>14397</v>
      </c>
      <c r="B3121" s="894" t="s">
        <v>14398</v>
      </c>
      <c r="C3121" s="894" t="s">
        <v>14399</v>
      </c>
      <c r="D3121" s="894" t="s">
        <v>4449</v>
      </c>
      <c r="E3121" s="351">
        <v>14827.59</v>
      </c>
      <c r="F3121" s="351">
        <v>7414</v>
      </c>
      <c r="G3121" s="351">
        <v>7413.59</v>
      </c>
      <c r="H3121" s="351">
        <v>0</v>
      </c>
      <c r="I3121" s="894" t="s">
        <v>13711</v>
      </c>
      <c r="J3121" s="894" t="s">
        <v>839</v>
      </c>
      <c r="K3121" s="894" t="s">
        <v>11592</v>
      </c>
      <c r="L3121" s="894" t="s">
        <v>874</v>
      </c>
      <c r="M3121" s="894" t="s">
        <v>11593</v>
      </c>
      <c r="N3121" s="894" t="s">
        <v>5001</v>
      </c>
      <c r="O3121" s="894" t="s">
        <v>14400</v>
      </c>
      <c r="P3121" s="894" t="s">
        <v>14401</v>
      </c>
      <c r="Q3121" s="894" t="s">
        <v>14402</v>
      </c>
      <c r="R3121" s="894" t="s">
        <v>2372</v>
      </c>
      <c r="S3121" s="894" t="s">
        <v>779</v>
      </c>
      <c r="T3121" s="894" t="s">
        <v>780</v>
      </c>
      <c r="U3121" s="894" t="s">
        <v>877</v>
      </c>
      <c r="V3121" s="894" t="s">
        <v>3306</v>
      </c>
      <c r="W3121" s="894" t="s">
        <v>13711</v>
      </c>
      <c r="X3121" s="894" t="s">
        <v>14194</v>
      </c>
      <c r="Y3121" s="894" t="s">
        <v>14195</v>
      </c>
      <c r="AA3121" s="894" t="s">
        <v>11595</v>
      </c>
    </row>
    <row r="3122" spans="1:27">
      <c r="A3122" s="894" t="s">
        <v>14403</v>
      </c>
      <c r="B3122" s="894" t="s">
        <v>14404</v>
      </c>
      <c r="C3122" s="894" t="s">
        <v>14399</v>
      </c>
      <c r="D3122" s="894" t="s">
        <v>4449</v>
      </c>
      <c r="E3122" s="351">
        <v>14827.59</v>
      </c>
      <c r="F3122" s="351">
        <v>7414</v>
      </c>
      <c r="G3122" s="351">
        <v>7413.59</v>
      </c>
      <c r="H3122" s="351">
        <v>0</v>
      </c>
      <c r="I3122" s="894" t="s">
        <v>13711</v>
      </c>
      <c r="J3122" s="894" t="s">
        <v>839</v>
      </c>
      <c r="K3122" s="894" t="s">
        <v>11592</v>
      </c>
      <c r="L3122" s="894" t="s">
        <v>874</v>
      </c>
      <c r="M3122" s="894" t="s">
        <v>11593</v>
      </c>
      <c r="N3122" s="894" t="s">
        <v>5001</v>
      </c>
      <c r="O3122" s="894" t="s">
        <v>14400</v>
      </c>
      <c r="P3122" s="894" t="s">
        <v>14401</v>
      </c>
      <c r="Q3122" s="894" t="s">
        <v>14402</v>
      </c>
      <c r="R3122" s="894" t="s">
        <v>2372</v>
      </c>
      <c r="S3122" s="894" t="s">
        <v>779</v>
      </c>
      <c r="T3122" s="894" t="s">
        <v>780</v>
      </c>
      <c r="U3122" s="894" t="s">
        <v>877</v>
      </c>
      <c r="V3122" s="894" t="s">
        <v>3306</v>
      </c>
      <c r="W3122" s="894" t="s">
        <v>13711</v>
      </c>
      <c r="X3122" s="894" t="s">
        <v>14194</v>
      </c>
      <c r="Y3122" s="894" t="s">
        <v>14195</v>
      </c>
      <c r="AA3122" s="894" t="s">
        <v>11595</v>
      </c>
    </row>
    <row r="3123" spans="1:27">
      <c r="A3123" s="894" t="s">
        <v>14405</v>
      </c>
      <c r="B3123" s="894" t="s">
        <v>14406</v>
      </c>
      <c r="C3123" s="894" t="s">
        <v>14399</v>
      </c>
      <c r="D3123" s="894" t="s">
        <v>4449</v>
      </c>
      <c r="E3123" s="351">
        <v>14827.59</v>
      </c>
      <c r="F3123" s="351">
        <v>7414</v>
      </c>
      <c r="G3123" s="351">
        <v>7413.59</v>
      </c>
      <c r="H3123" s="351">
        <v>0</v>
      </c>
      <c r="I3123" s="894" t="s">
        <v>13711</v>
      </c>
      <c r="J3123" s="894" t="s">
        <v>839</v>
      </c>
      <c r="K3123" s="894" t="s">
        <v>11592</v>
      </c>
      <c r="L3123" s="894" t="s">
        <v>874</v>
      </c>
      <c r="M3123" s="894" t="s">
        <v>11593</v>
      </c>
      <c r="N3123" s="894" t="s">
        <v>5001</v>
      </c>
      <c r="O3123" s="894" t="s">
        <v>14400</v>
      </c>
      <c r="P3123" s="894" t="s">
        <v>14401</v>
      </c>
      <c r="Q3123" s="894" t="s">
        <v>14402</v>
      </c>
      <c r="R3123" s="894" t="s">
        <v>2372</v>
      </c>
      <c r="S3123" s="894" t="s">
        <v>779</v>
      </c>
      <c r="T3123" s="894" t="s">
        <v>780</v>
      </c>
      <c r="U3123" s="894" t="s">
        <v>877</v>
      </c>
      <c r="V3123" s="894" t="s">
        <v>3306</v>
      </c>
      <c r="W3123" s="894" t="s">
        <v>13711</v>
      </c>
      <c r="X3123" s="894" t="s">
        <v>14194</v>
      </c>
      <c r="Y3123" s="894" t="s">
        <v>14195</v>
      </c>
      <c r="AA3123" s="894" t="s">
        <v>11595</v>
      </c>
    </row>
    <row r="3124" spans="1:27">
      <c r="A3124" s="894" t="s">
        <v>14407</v>
      </c>
      <c r="B3124" s="894" t="s">
        <v>14408</v>
      </c>
      <c r="C3124" s="894" t="s">
        <v>14399</v>
      </c>
      <c r="D3124" s="894" t="s">
        <v>4449</v>
      </c>
      <c r="E3124" s="351">
        <v>14827.59</v>
      </c>
      <c r="F3124" s="351">
        <v>7414</v>
      </c>
      <c r="G3124" s="351">
        <v>7413.59</v>
      </c>
      <c r="H3124" s="351">
        <v>0</v>
      </c>
      <c r="I3124" s="894" t="s">
        <v>13711</v>
      </c>
      <c r="J3124" s="894" t="s">
        <v>839</v>
      </c>
      <c r="K3124" s="894" t="s">
        <v>11592</v>
      </c>
      <c r="L3124" s="894" t="s">
        <v>874</v>
      </c>
      <c r="M3124" s="894" t="s">
        <v>11593</v>
      </c>
      <c r="N3124" s="894" t="s">
        <v>5001</v>
      </c>
      <c r="O3124" s="894" t="s">
        <v>14400</v>
      </c>
      <c r="P3124" s="894" t="s">
        <v>14401</v>
      </c>
      <c r="Q3124" s="894" t="s">
        <v>14402</v>
      </c>
      <c r="R3124" s="894" t="s">
        <v>2372</v>
      </c>
      <c r="S3124" s="894" t="s">
        <v>779</v>
      </c>
      <c r="T3124" s="894" t="s">
        <v>780</v>
      </c>
      <c r="U3124" s="894" t="s">
        <v>877</v>
      </c>
      <c r="V3124" s="894" t="s">
        <v>3306</v>
      </c>
      <c r="W3124" s="894" t="s">
        <v>13711</v>
      </c>
      <c r="X3124" s="894" t="s">
        <v>14194</v>
      </c>
      <c r="Y3124" s="894" t="s">
        <v>14195</v>
      </c>
      <c r="AA3124" s="894" t="s">
        <v>11595</v>
      </c>
    </row>
    <row r="3125" spans="1:27">
      <c r="A3125" s="894" t="s">
        <v>14409</v>
      </c>
      <c r="B3125" s="894" t="s">
        <v>14410</v>
      </c>
      <c r="C3125" s="894" t="s">
        <v>14411</v>
      </c>
      <c r="D3125" s="894" t="s">
        <v>4028</v>
      </c>
      <c r="E3125" s="351">
        <v>28275.86</v>
      </c>
      <c r="F3125" s="351">
        <v>14138</v>
      </c>
      <c r="G3125" s="351">
        <v>14137.86</v>
      </c>
      <c r="H3125" s="351">
        <v>0</v>
      </c>
      <c r="I3125" s="894" t="s">
        <v>13711</v>
      </c>
      <c r="J3125" s="894" t="s">
        <v>839</v>
      </c>
      <c r="K3125" s="894" t="s">
        <v>11592</v>
      </c>
      <c r="L3125" s="894" t="s">
        <v>874</v>
      </c>
      <c r="M3125" s="894" t="s">
        <v>11593</v>
      </c>
      <c r="N3125" s="894" t="s">
        <v>5001</v>
      </c>
      <c r="O3125" s="894" t="s">
        <v>9938</v>
      </c>
      <c r="P3125" s="894" t="s">
        <v>14412</v>
      </c>
      <c r="Q3125" s="894" t="s">
        <v>14413</v>
      </c>
      <c r="R3125" s="894" t="s">
        <v>2372</v>
      </c>
      <c r="S3125" s="894" t="s">
        <v>779</v>
      </c>
      <c r="T3125" s="894" t="s">
        <v>780</v>
      </c>
      <c r="U3125" s="894" t="s">
        <v>877</v>
      </c>
      <c r="V3125" s="894" t="s">
        <v>3306</v>
      </c>
      <c r="W3125" s="894" t="s">
        <v>13711</v>
      </c>
      <c r="X3125" s="894" t="s">
        <v>14194</v>
      </c>
      <c r="Y3125" s="894" t="s">
        <v>14195</v>
      </c>
      <c r="AA3125" s="894" t="s">
        <v>11595</v>
      </c>
    </row>
    <row r="3126" spans="1:27">
      <c r="A3126" s="894" t="s">
        <v>14414</v>
      </c>
      <c r="B3126" s="894" t="s">
        <v>14415</v>
      </c>
      <c r="C3126" s="894" t="s">
        <v>14241</v>
      </c>
      <c r="D3126" s="894" t="s">
        <v>14416</v>
      </c>
      <c r="E3126" s="351">
        <v>11206.9</v>
      </c>
      <c r="F3126" s="351">
        <v>5603.5</v>
      </c>
      <c r="G3126" s="351">
        <v>5603.4</v>
      </c>
      <c r="H3126" s="351">
        <v>0</v>
      </c>
      <c r="I3126" s="894" t="s">
        <v>13711</v>
      </c>
      <c r="J3126" s="894" t="s">
        <v>839</v>
      </c>
      <c r="K3126" s="894" t="s">
        <v>11592</v>
      </c>
      <c r="L3126" s="894" t="s">
        <v>874</v>
      </c>
      <c r="M3126" s="894" t="s">
        <v>11593</v>
      </c>
      <c r="N3126" s="894" t="s">
        <v>14073</v>
      </c>
      <c r="O3126" s="894" t="s">
        <v>8971</v>
      </c>
      <c r="P3126" s="894" t="s">
        <v>8972</v>
      </c>
      <c r="Q3126" s="894" t="s">
        <v>8973</v>
      </c>
      <c r="R3126" s="894" t="s">
        <v>2372</v>
      </c>
      <c r="S3126" s="894" t="s">
        <v>779</v>
      </c>
      <c r="T3126" s="894" t="s">
        <v>780</v>
      </c>
      <c r="U3126" s="894" t="s">
        <v>877</v>
      </c>
      <c r="V3126" s="894" t="s">
        <v>3306</v>
      </c>
      <c r="W3126" s="894" t="s">
        <v>13711</v>
      </c>
      <c r="X3126" s="894" t="s">
        <v>14194</v>
      </c>
      <c r="Y3126" s="894" t="s">
        <v>14195</v>
      </c>
      <c r="AA3126" s="894" t="s">
        <v>11595</v>
      </c>
    </row>
    <row r="3127" spans="1:27">
      <c r="A3127" s="894" t="s">
        <v>14417</v>
      </c>
      <c r="B3127" s="894" t="s">
        <v>14418</v>
      </c>
      <c r="C3127" s="894" t="s">
        <v>6047</v>
      </c>
      <c r="D3127" s="894" t="s">
        <v>13898</v>
      </c>
      <c r="E3127" s="351">
        <v>4534.48</v>
      </c>
      <c r="F3127" s="351">
        <v>2267</v>
      </c>
      <c r="G3127" s="351">
        <v>2267.48</v>
      </c>
      <c r="H3127" s="351">
        <v>0</v>
      </c>
      <c r="I3127" s="894" t="s">
        <v>13711</v>
      </c>
      <c r="J3127" s="894" t="s">
        <v>839</v>
      </c>
      <c r="K3127" s="894" t="s">
        <v>11592</v>
      </c>
      <c r="L3127" s="894" t="s">
        <v>874</v>
      </c>
      <c r="M3127" s="894" t="s">
        <v>11593</v>
      </c>
      <c r="N3127" s="894" t="s">
        <v>8208</v>
      </c>
      <c r="O3127" s="894" t="s">
        <v>14419</v>
      </c>
      <c r="P3127" s="894" t="s">
        <v>14420</v>
      </c>
      <c r="Q3127" s="894" t="s">
        <v>14421</v>
      </c>
      <c r="R3127" s="894" t="s">
        <v>2372</v>
      </c>
      <c r="S3127" s="894" t="s">
        <v>779</v>
      </c>
      <c r="T3127" s="894" t="s">
        <v>780</v>
      </c>
      <c r="U3127" s="894" t="s">
        <v>877</v>
      </c>
      <c r="V3127" s="894" t="s">
        <v>3306</v>
      </c>
      <c r="W3127" s="894" t="s">
        <v>13711</v>
      </c>
      <c r="X3127" s="894" t="s">
        <v>14194</v>
      </c>
      <c r="Y3127" s="894" t="s">
        <v>14195</v>
      </c>
      <c r="AA3127" s="894" t="s">
        <v>11595</v>
      </c>
    </row>
    <row r="3128" spans="1:27">
      <c r="A3128" s="894" t="s">
        <v>14422</v>
      </c>
      <c r="B3128" s="894" t="s">
        <v>14423</v>
      </c>
      <c r="C3128" s="894" t="s">
        <v>6047</v>
      </c>
      <c r="D3128" s="894" t="s">
        <v>13898</v>
      </c>
      <c r="E3128" s="351">
        <v>4534.48</v>
      </c>
      <c r="F3128" s="351">
        <v>2267</v>
      </c>
      <c r="G3128" s="351">
        <v>2267.48</v>
      </c>
      <c r="H3128" s="351">
        <v>0</v>
      </c>
      <c r="I3128" s="894" t="s">
        <v>13711</v>
      </c>
      <c r="J3128" s="894" t="s">
        <v>839</v>
      </c>
      <c r="K3128" s="894" t="s">
        <v>11592</v>
      </c>
      <c r="L3128" s="894" t="s">
        <v>874</v>
      </c>
      <c r="M3128" s="894" t="s">
        <v>11593</v>
      </c>
      <c r="N3128" s="894" t="s">
        <v>8208</v>
      </c>
      <c r="O3128" s="894" t="s">
        <v>14419</v>
      </c>
      <c r="P3128" s="894" t="s">
        <v>14420</v>
      </c>
      <c r="Q3128" s="894" t="s">
        <v>14421</v>
      </c>
      <c r="R3128" s="894" t="s">
        <v>2372</v>
      </c>
      <c r="S3128" s="894" t="s">
        <v>779</v>
      </c>
      <c r="T3128" s="894" t="s">
        <v>780</v>
      </c>
      <c r="U3128" s="894" t="s">
        <v>877</v>
      </c>
      <c r="V3128" s="894" t="s">
        <v>3306</v>
      </c>
      <c r="W3128" s="894" t="s">
        <v>13711</v>
      </c>
      <c r="X3128" s="894" t="s">
        <v>14194</v>
      </c>
      <c r="Y3128" s="894" t="s">
        <v>14195</v>
      </c>
      <c r="AA3128" s="894" t="s">
        <v>11595</v>
      </c>
    </row>
    <row r="3129" spans="1:27">
      <c r="A3129" s="894" t="s">
        <v>14424</v>
      </c>
      <c r="B3129" s="894" t="s">
        <v>14425</v>
      </c>
      <c r="C3129" s="894" t="s">
        <v>6047</v>
      </c>
      <c r="D3129" s="894" t="s">
        <v>13898</v>
      </c>
      <c r="E3129" s="351">
        <v>4534.48</v>
      </c>
      <c r="F3129" s="351">
        <v>2267</v>
      </c>
      <c r="G3129" s="351">
        <v>2267.48</v>
      </c>
      <c r="H3129" s="351">
        <v>0</v>
      </c>
      <c r="I3129" s="894" t="s">
        <v>13711</v>
      </c>
      <c r="J3129" s="894" t="s">
        <v>839</v>
      </c>
      <c r="K3129" s="894" t="s">
        <v>11592</v>
      </c>
      <c r="L3129" s="894" t="s">
        <v>874</v>
      </c>
      <c r="M3129" s="894" t="s">
        <v>11593</v>
      </c>
      <c r="N3129" s="894" t="s">
        <v>8208</v>
      </c>
      <c r="O3129" s="894" t="s">
        <v>14419</v>
      </c>
      <c r="P3129" s="894" t="s">
        <v>14420</v>
      </c>
      <c r="Q3129" s="894" t="s">
        <v>14421</v>
      </c>
      <c r="R3129" s="894" t="s">
        <v>2372</v>
      </c>
      <c r="S3129" s="894" t="s">
        <v>779</v>
      </c>
      <c r="T3129" s="894" t="s">
        <v>780</v>
      </c>
      <c r="U3129" s="894" t="s">
        <v>877</v>
      </c>
      <c r="V3129" s="894" t="s">
        <v>3306</v>
      </c>
      <c r="W3129" s="894" t="s">
        <v>13711</v>
      </c>
      <c r="X3129" s="894" t="s">
        <v>14194</v>
      </c>
      <c r="Y3129" s="894" t="s">
        <v>14195</v>
      </c>
      <c r="AA3129" s="894" t="s">
        <v>11595</v>
      </c>
    </row>
    <row r="3130" spans="1:27">
      <c r="A3130" s="894" t="s">
        <v>14426</v>
      </c>
      <c r="B3130" s="894" t="s">
        <v>14427</v>
      </c>
      <c r="C3130" s="894" t="s">
        <v>6047</v>
      </c>
      <c r="D3130" s="894" t="s">
        <v>13898</v>
      </c>
      <c r="E3130" s="351">
        <v>4534.48</v>
      </c>
      <c r="F3130" s="351">
        <v>2267</v>
      </c>
      <c r="G3130" s="351">
        <v>2267.48</v>
      </c>
      <c r="H3130" s="351">
        <v>0</v>
      </c>
      <c r="I3130" s="894" t="s">
        <v>13711</v>
      </c>
      <c r="J3130" s="894" t="s">
        <v>839</v>
      </c>
      <c r="K3130" s="894" t="s">
        <v>11486</v>
      </c>
      <c r="L3130" s="894" t="s">
        <v>874</v>
      </c>
      <c r="M3130" s="894" t="s">
        <v>11487</v>
      </c>
      <c r="N3130" s="894" t="s">
        <v>8208</v>
      </c>
      <c r="O3130" s="894" t="s">
        <v>14419</v>
      </c>
      <c r="P3130" s="894" t="s">
        <v>14420</v>
      </c>
      <c r="Q3130" s="894" t="s">
        <v>14421</v>
      </c>
      <c r="R3130" s="894" t="s">
        <v>2372</v>
      </c>
      <c r="S3130" s="894" t="s">
        <v>779</v>
      </c>
      <c r="T3130" s="894" t="s">
        <v>780</v>
      </c>
      <c r="U3130" s="894" t="s">
        <v>877</v>
      </c>
      <c r="V3130" s="894" t="s">
        <v>3306</v>
      </c>
      <c r="W3130" s="894" t="s">
        <v>13711</v>
      </c>
      <c r="X3130" s="894" t="s">
        <v>14194</v>
      </c>
      <c r="Y3130" s="894" t="s">
        <v>14195</v>
      </c>
      <c r="AA3130" s="894" t="s">
        <v>11491</v>
      </c>
    </row>
    <row r="3131" spans="1:27">
      <c r="A3131" s="894" t="s">
        <v>14428</v>
      </c>
      <c r="B3131" s="894" t="s">
        <v>14429</v>
      </c>
      <c r="C3131" s="894" t="s">
        <v>6047</v>
      </c>
      <c r="D3131" s="894" t="s">
        <v>13898</v>
      </c>
      <c r="E3131" s="351">
        <v>4534.48</v>
      </c>
      <c r="F3131" s="351">
        <v>2267</v>
      </c>
      <c r="G3131" s="351">
        <v>2267.48</v>
      </c>
      <c r="H3131" s="351">
        <v>0</v>
      </c>
      <c r="I3131" s="894" t="s">
        <v>13711</v>
      </c>
      <c r="J3131" s="894" t="s">
        <v>839</v>
      </c>
      <c r="K3131" s="894" t="s">
        <v>11486</v>
      </c>
      <c r="L3131" s="894" t="s">
        <v>874</v>
      </c>
      <c r="M3131" s="894" t="s">
        <v>11487</v>
      </c>
      <c r="N3131" s="894" t="s">
        <v>8208</v>
      </c>
      <c r="O3131" s="894" t="s">
        <v>14419</v>
      </c>
      <c r="P3131" s="894" t="s">
        <v>14420</v>
      </c>
      <c r="Q3131" s="894" t="s">
        <v>14421</v>
      </c>
      <c r="R3131" s="894" t="s">
        <v>2372</v>
      </c>
      <c r="S3131" s="894" t="s">
        <v>779</v>
      </c>
      <c r="T3131" s="894" t="s">
        <v>780</v>
      </c>
      <c r="U3131" s="894" t="s">
        <v>877</v>
      </c>
      <c r="V3131" s="894" t="s">
        <v>3306</v>
      </c>
      <c r="W3131" s="894" t="s">
        <v>13711</v>
      </c>
      <c r="X3131" s="894" t="s">
        <v>14194</v>
      </c>
      <c r="Y3131" s="894" t="s">
        <v>14195</v>
      </c>
      <c r="AA3131" s="894" t="s">
        <v>11491</v>
      </c>
    </row>
    <row r="3132" spans="1:27">
      <c r="A3132" s="894" t="s">
        <v>14430</v>
      </c>
      <c r="B3132" s="894" t="s">
        <v>14431</v>
      </c>
      <c r="C3132" s="894" t="s">
        <v>6047</v>
      </c>
      <c r="D3132" s="894" t="s">
        <v>13898</v>
      </c>
      <c r="E3132" s="351">
        <v>4534.48</v>
      </c>
      <c r="F3132" s="351">
        <v>2267</v>
      </c>
      <c r="G3132" s="351">
        <v>2267.48</v>
      </c>
      <c r="H3132" s="351">
        <v>0</v>
      </c>
      <c r="I3132" s="894" t="s">
        <v>13711</v>
      </c>
      <c r="J3132" s="894" t="s">
        <v>839</v>
      </c>
      <c r="K3132" s="894" t="s">
        <v>11486</v>
      </c>
      <c r="L3132" s="894" t="s">
        <v>874</v>
      </c>
      <c r="M3132" s="894" t="s">
        <v>11487</v>
      </c>
      <c r="N3132" s="894" t="s">
        <v>8208</v>
      </c>
      <c r="O3132" s="894" t="s">
        <v>14419</v>
      </c>
      <c r="P3132" s="894" t="s">
        <v>14420</v>
      </c>
      <c r="Q3132" s="894" t="s">
        <v>14421</v>
      </c>
      <c r="R3132" s="894" t="s">
        <v>2372</v>
      </c>
      <c r="S3132" s="894" t="s">
        <v>779</v>
      </c>
      <c r="T3132" s="894" t="s">
        <v>780</v>
      </c>
      <c r="U3132" s="894" t="s">
        <v>877</v>
      </c>
      <c r="V3132" s="894" t="s">
        <v>3306</v>
      </c>
      <c r="W3132" s="894" t="s">
        <v>13711</v>
      </c>
      <c r="X3132" s="894" t="s">
        <v>14194</v>
      </c>
      <c r="Y3132" s="894" t="s">
        <v>14195</v>
      </c>
      <c r="AA3132" s="894" t="s">
        <v>11491</v>
      </c>
    </row>
    <row r="3133" spans="1:27">
      <c r="A3133" s="894" t="s">
        <v>14432</v>
      </c>
      <c r="B3133" s="894" t="s">
        <v>14433</v>
      </c>
      <c r="C3133" s="894" t="s">
        <v>6047</v>
      </c>
      <c r="D3133" s="894" t="s">
        <v>13898</v>
      </c>
      <c r="E3133" s="351">
        <v>4534.48</v>
      </c>
      <c r="F3133" s="351">
        <v>2267</v>
      </c>
      <c r="G3133" s="351">
        <v>2267.48</v>
      </c>
      <c r="H3133" s="351">
        <v>0</v>
      </c>
      <c r="I3133" s="894" t="s">
        <v>13711</v>
      </c>
      <c r="J3133" s="894" t="s">
        <v>839</v>
      </c>
      <c r="K3133" s="894" t="s">
        <v>11486</v>
      </c>
      <c r="L3133" s="894" t="s">
        <v>874</v>
      </c>
      <c r="M3133" s="894" t="s">
        <v>11487</v>
      </c>
      <c r="N3133" s="894" t="s">
        <v>8208</v>
      </c>
      <c r="O3133" s="894" t="s">
        <v>14419</v>
      </c>
      <c r="P3133" s="894" t="s">
        <v>14420</v>
      </c>
      <c r="Q3133" s="894" t="s">
        <v>14421</v>
      </c>
      <c r="R3133" s="894" t="s">
        <v>2372</v>
      </c>
      <c r="S3133" s="894" t="s">
        <v>779</v>
      </c>
      <c r="T3133" s="894" t="s">
        <v>780</v>
      </c>
      <c r="U3133" s="894" t="s">
        <v>877</v>
      </c>
      <c r="V3133" s="894" t="s">
        <v>3306</v>
      </c>
      <c r="W3133" s="894" t="s">
        <v>13711</v>
      </c>
      <c r="X3133" s="894" t="s">
        <v>14194</v>
      </c>
      <c r="Y3133" s="894" t="s">
        <v>14195</v>
      </c>
      <c r="AA3133" s="894" t="s">
        <v>11491</v>
      </c>
    </row>
    <row r="3134" spans="1:27">
      <c r="A3134" s="894" t="s">
        <v>14434</v>
      </c>
      <c r="B3134" s="894" t="s">
        <v>14435</v>
      </c>
      <c r="C3134" s="894" t="s">
        <v>6047</v>
      </c>
      <c r="D3134" s="894" t="s">
        <v>13898</v>
      </c>
      <c r="E3134" s="351">
        <v>4534.48</v>
      </c>
      <c r="F3134" s="351">
        <v>2267</v>
      </c>
      <c r="G3134" s="351">
        <v>2267.48</v>
      </c>
      <c r="H3134" s="351">
        <v>0</v>
      </c>
      <c r="I3134" s="894" t="s">
        <v>13711</v>
      </c>
      <c r="J3134" s="894" t="s">
        <v>839</v>
      </c>
      <c r="K3134" s="894" t="s">
        <v>11486</v>
      </c>
      <c r="L3134" s="894" t="s">
        <v>874</v>
      </c>
      <c r="M3134" s="894" t="s">
        <v>11487</v>
      </c>
      <c r="N3134" s="894" t="s">
        <v>8208</v>
      </c>
      <c r="O3134" s="894" t="s">
        <v>14419</v>
      </c>
      <c r="P3134" s="894" t="s">
        <v>14420</v>
      </c>
      <c r="Q3134" s="894" t="s">
        <v>14421</v>
      </c>
      <c r="R3134" s="894" t="s">
        <v>2372</v>
      </c>
      <c r="S3134" s="894" t="s">
        <v>779</v>
      </c>
      <c r="T3134" s="894" t="s">
        <v>780</v>
      </c>
      <c r="U3134" s="894" t="s">
        <v>877</v>
      </c>
      <c r="V3134" s="894" t="s">
        <v>3306</v>
      </c>
      <c r="W3134" s="894" t="s">
        <v>13711</v>
      </c>
      <c r="X3134" s="894" t="s">
        <v>14194</v>
      </c>
      <c r="Y3134" s="894" t="s">
        <v>14195</v>
      </c>
      <c r="AA3134" s="894" t="s">
        <v>11491</v>
      </c>
    </row>
    <row r="3135" spans="1:27">
      <c r="A3135" s="894" t="s">
        <v>14436</v>
      </c>
      <c r="B3135" s="894" t="s">
        <v>14437</v>
      </c>
      <c r="C3135" s="894" t="s">
        <v>6047</v>
      </c>
      <c r="D3135" s="894" t="s">
        <v>13898</v>
      </c>
      <c r="E3135" s="351">
        <v>4534.48</v>
      </c>
      <c r="F3135" s="351">
        <v>2267</v>
      </c>
      <c r="G3135" s="351">
        <v>2267.48</v>
      </c>
      <c r="H3135" s="351">
        <v>0</v>
      </c>
      <c r="I3135" s="894" t="s">
        <v>13711</v>
      </c>
      <c r="J3135" s="894" t="s">
        <v>839</v>
      </c>
      <c r="K3135" s="894" t="s">
        <v>11486</v>
      </c>
      <c r="L3135" s="894" t="s">
        <v>874</v>
      </c>
      <c r="M3135" s="894" t="s">
        <v>11487</v>
      </c>
      <c r="N3135" s="894" t="s">
        <v>8208</v>
      </c>
      <c r="O3135" s="894" t="s">
        <v>14419</v>
      </c>
      <c r="P3135" s="894" t="s">
        <v>14420</v>
      </c>
      <c r="Q3135" s="894" t="s">
        <v>14421</v>
      </c>
      <c r="R3135" s="894" t="s">
        <v>2372</v>
      </c>
      <c r="S3135" s="894" t="s">
        <v>779</v>
      </c>
      <c r="T3135" s="894" t="s">
        <v>780</v>
      </c>
      <c r="U3135" s="894" t="s">
        <v>877</v>
      </c>
      <c r="V3135" s="894" t="s">
        <v>3306</v>
      </c>
      <c r="W3135" s="894" t="s">
        <v>13711</v>
      </c>
      <c r="X3135" s="894" t="s">
        <v>14194</v>
      </c>
      <c r="Y3135" s="894" t="s">
        <v>14195</v>
      </c>
      <c r="AA3135" s="894" t="s">
        <v>11491</v>
      </c>
    </row>
    <row r="3136" spans="1:27">
      <c r="A3136" s="894" t="s">
        <v>14438</v>
      </c>
      <c r="B3136" s="894" t="s">
        <v>14439</v>
      </c>
      <c r="C3136" s="894" t="s">
        <v>6047</v>
      </c>
      <c r="D3136" s="894" t="s">
        <v>14440</v>
      </c>
      <c r="E3136" s="351">
        <v>4987.07</v>
      </c>
      <c r="F3136" s="351">
        <v>2493.5</v>
      </c>
      <c r="G3136" s="351">
        <v>2493.57</v>
      </c>
      <c r="H3136" s="351">
        <v>0</v>
      </c>
      <c r="I3136" s="894" t="s">
        <v>13711</v>
      </c>
      <c r="J3136" s="894" t="s">
        <v>839</v>
      </c>
      <c r="K3136" s="894" t="s">
        <v>11486</v>
      </c>
      <c r="L3136" s="894" t="s">
        <v>874</v>
      </c>
      <c r="M3136" s="894" t="s">
        <v>11487</v>
      </c>
      <c r="N3136" s="894" t="s">
        <v>8208</v>
      </c>
      <c r="O3136" s="894" t="s">
        <v>14441</v>
      </c>
      <c r="P3136" s="894" t="s">
        <v>14442</v>
      </c>
      <c r="Q3136" s="894" t="s">
        <v>14443</v>
      </c>
      <c r="R3136" s="894" t="s">
        <v>2372</v>
      </c>
      <c r="S3136" s="894" t="s">
        <v>779</v>
      </c>
      <c r="T3136" s="894" t="s">
        <v>780</v>
      </c>
      <c r="U3136" s="894" t="s">
        <v>877</v>
      </c>
      <c r="V3136" s="894" t="s">
        <v>3306</v>
      </c>
      <c r="W3136" s="894" t="s">
        <v>13711</v>
      </c>
      <c r="X3136" s="894" t="s">
        <v>14194</v>
      </c>
      <c r="Y3136" s="894" t="s">
        <v>14195</v>
      </c>
      <c r="AA3136" s="894" t="s">
        <v>11491</v>
      </c>
    </row>
    <row r="3137" spans="1:27">
      <c r="A3137" s="894" t="s">
        <v>14444</v>
      </c>
      <c r="B3137" s="894" t="s">
        <v>14445</v>
      </c>
      <c r="C3137" s="894" t="s">
        <v>6047</v>
      </c>
      <c r="D3137" s="894" t="s">
        <v>14440</v>
      </c>
      <c r="E3137" s="351">
        <v>4987.07</v>
      </c>
      <c r="F3137" s="351">
        <v>2493.5</v>
      </c>
      <c r="G3137" s="351">
        <v>2493.57</v>
      </c>
      <c r="H3137" s="351">
        <v>0</v>
      </c>
      <c r="I3137" s="894" t="s">
        <v>13711</v>
      </c>
      <c r="J3137" s="894" t="s">
        <v>839</v>
      </c>
      <c r="K3137" s="894" t="s">
        <v>11486</v>
      </c>
      <c r="L3137" s="894" t="s">
        <v>874</v>
      </c>
      <c r="M3137" s="894" t="s">
        <v>11487</v>
      </c>
      <c r="N3137" s="894" t="s">
        <v>8208</v>
      </c>
      <c r="O3137" s="894" t="s">
        <v>14441</v>
      </c>
      <c r="P3137" s="894" t="s">
        <v>14442</v>
      </c>
      <c r="Q3137" s="894" t="s">
        <v>14443</v>
      </c>
      <c r="R3137" s="894" t="s">
        <v>2372</v>
      </c>
      <c r="S3137" s="894" t="s">
        <v>779</v>
      </c>
      <c r="T3137" s="894" t="s">
        <v>780</v>
      </c>
      <c r="U3137" s="894" t="s">
        <v>877</v>
      </c>
      <c r="V3137" s="894" t="s">
        <v>3306</v>
      </c>
      <c r="W3137" s="894" t="s">
        <v>13711</v>
      </c>
      <c r="X3137" s="894" t="s">
        <v>14194</v>
      </c>
      <c r="Y3137" s="894" t="s">
        <v>14195</v>
      </c>
      <c r="AA3137" s="894" t="s">
        <v>11491</v>
      </c>
    </row>
    <row r="3138" spans="1:27">
      <c r="A3138" s="894" t="s">
        <v>14446</v>
      </c>
      <c r="B3138" s="894" t="s">
        <v>14447</v>
      </c>
      <c r="C3138" s="894" t="s">
        <v>6047</v>
      </c>
      <c r="D3138" s="894" t="s">
        <v>14440</v>
      </c>
      <c r="E3138" s="351">
        <v>4987.07</v>
      </c>
      <c r="F3138" s="351">
        <v>2493.5</v>
      </c>
      <c r="G3138" s="351">
        <v>2493.57</v>
      </c>
      <c r="H3138" s="351">
        <v>0</v>
      </c>
      <c r="I3138" s="894" t="s">
        <v>13711</v>
      </c>
      <c r="J3138" s="894" t="s">
        <v>839</v>
      </c>
      <c r="K3138" s="894" t="s">
        <v>11486</v>
      </c>
      <c r="L3138" s="894" t="s">
        <v>874</v>
      </c>
      <c r="M3138" s="894" t="s">
        <v>11487</v>
      </c>
      <c r="N3138" s="894" t="s">
        <v>8208</v>
      </c>
      <c r="O3138" s="894" t="s">
        <v>14441</v>
      </c>
      <c r="P3138" s="894" t="s">
        <v>14442</v>
      </c>
      <c r="Q3138" s="894" t="s">
        <v>14443</v>
      </c>
      <c r="R3138" s="894" t="s">
        <v>2372</v>
      </c>
      <c r="S3138" s="894" t="s">
        <v>779</v>
      </c>
      <c r="T3138" s="894" t="s">
        <v>780</v>
      </c>
      <c r="U3138" s="894" t="s">
        <v>877</v>
      </c>
      <c r="V3138" s="894" t="s">
        <v>3306</v>
      </c>
      <c r="W3138" s="894" t="s">
        <v>13711</v>
      </c>
      <c r="X3138" s="894" t="s">
        <v>14194</v>
      </c>
      <c r="Y3138" s="894" t="s">
        <v>14195</v>
      </c>
      <c r="AA3138" s="894" t="s">
        <v>11491</v>
      </c>
    </row>
    <row r="3139" spans="1:27">
      <c r="A3139" s="894" t="s">
        <v>14448</v>
      </c>
      <c r="B3139" s="894" t="s">
        <v>14449</v>
      </c>
      <c r="C3139" s="894" t="s">
        <v>6047</v>
      </c>
      <c r="D3139" s="894" t="s">
        <v>14440</v>
      </c>
      <c r="E3139" s="351">
        <v>4987.07</v>
      </c>
      <c r="F3139" s="351">
        <v>2493.5</v>
      </c>
      <c r="G3139" s="351">
        <v>2493.57</v>
      </c>
      <c r="H3139" s="351">
        <v>0</v>
      </c>
      <c r="I3139" s="894" t="s">
        <v>13711</v>
      </c>
      <c r="J3139" s="894" t="s">
        <v>839</v>
      </c>
      <c r="K3139" s="894" t="s">
        <v>11592</v>
      </c>
      <c r="L3139" s="894" t="s">
        <v>874</v>
      </c>
      <c r="M3139" s="894" t="s">
        <v>11593</v>
      </c>
      <c r="N3139" s="894" t="s">
        <v>8208</v>
      </c>
      <c r="O3139" s="894" t="s">
        <v>14441</v>
      </c>
      <c r="P3139" s="894" t="s">
        <v>14442</v>
      </c>
      <c r="Q3139" s="894" t="s">
        <v>14443</v>
      </c>
      <c r="R3139" s="894" t="s">
        <v>2372</v>
      </c>
      <c r="S3139" s="894" t="s">
        <v>779</v>
      </c>
      <c r="T3139" s="894" t="s">
        <v>780</v>
      </c>
      <c r="U3139" s="894" t="s">
        <v>877</v>
      </c>
      <c r="V3139" s="894" t="s">
        <v>3306</v>
      </c>
      <c r="W3139" s="894" t="s">
        <v>13711</v>
      </c>
      <c r="X3139" s="894" t="s">
        <v>14194</v>
      </c>
      <c r="Y3139" s="894" t="s">
        <v>14195</v>
      </c>
      <c r="AA3139" s="894" t="s">
        <v>11595</v>
      </c>
    </row>
    <row r="3140" spans="1:27">
      <c r="A3140" s="894" t="s">
        <v>14450</v>
      </c>
      <c r="B3140" s="894" t="s">
        <v>14451</v>
      </c>
      <c r="C3140" s="894" t="s">
        <v>6047</v>
      </c>
      <c r="D3140" s="894" t="s">
        <v>14440</v>
      </c>
      <c r="E3140" s="351">
        <v>4987.07</v>
      </c>
      <c r="F3140" s="351">
        <v>2493.5</v>
      </c>
      <c r="G3140" s="351">
        <v>2493.57</v>
      </c>
      <c r="H3140" s="351">
        <v>0</v>
      </c>
      <c r="I3140" s="894" t="s">
        <v>13711</v>
      </c>
      <c r="J3140" s="894" t="s">
        <v>839</v>
      </c>
      <c r="K3140" s="894" t="s">
        <v>11592</v>
      </c>
      <c r="L3140" s="894" t="s">
        <v>874</v>
      </c>
      <c r="M3140" s="894" t="s">
        <v>11593</v>
      </c>
      <c r="N3140" s="894" t="s">
        <v>8208</v>
      </c>
      <c r="O3140" s="894" t="s">
        <v>14441</v>
      </c>
      <c r="P3140" s="894" t="s">
        <v>14442</v>
      </c>
      <c r="Q3140" s="894" t="s">
        <v>14443</v>
      </c>
      <c r="R3140" s="894" t="s">
        <v>2372</v>
      </c>
      <c r="S3140" s="894" t="s">
        <v>779</v>
      </c>
      <c r="T3140" s="894" t="s">
        <v>780</v>
      </c>
      <c r="U3140" s="894" t="s">
        <v>877</v>
      </c>
      <c r="V3140" s="894" t="s">
        <v>3306</v>
      </c>
      <c r="W3140" s="894" t="s">
        <v>13711</v>
      </c>
      <c r="X3140" s="894" t="s">
        <v>14194</v>
      </c>
      <c r="Y3140" s="894" t="s">
        <v>14195</v>
      </c>
      <c r="AA3140" s="894" t="s">
        <v>11595</v>
      </c>
    </row>
    <row r="3141" spans="1:27">
      <c r="A3141" s="894" t="s">
        <v>14452</v>
      </c>
      <c r="B3141" s="894" t="s">
        <v>14453</v>
      </c>
      <c r="C3141" s="894" t="s">
        <v>6047</v>
      </c>
      <c r="D3141" s="894" t="s">
        <v>14440</v>
      </c>
      <c r="E3141" s="351">
        <v>4987.07</v>
      </c>
      <c r="F3141" s="351">
        <v>2493.5</v>
      </c>
      <c r="G3141" s="351">
        <v>2493.57</v>
      </c>
      <c r="H3141" s="351">
        <v>0</v>
      </c>
      <c r="I3141" s="894" t="s">
        <v>13711</v>
      </c>
      <c r="J3141" s="894" t="s">
        <v>839</v>
      </c>
      <c r="K3141" s="894" t="s">
        <v>11592</v>
      </c>
      <c r="L3141" s="894" t="s">
        <v>874</v>
      </c>
      <c r="M3141" s="894" t="s">
        <v>11593</v>
      </c>
      <c r="N3141" s="894" t="s">
        <v>8208</v>
      </c>
      <c r="O3141" s="894" t="s">
        <v>14441</v>
      </c>
      <c r="P3141" s="894" t="s">
        <v>14442</v>
      </c>
      <c r="Q3141" s="894" t="s">
        <v>14443</v>
      </c>
      <c r="R3141" s="894" t="s">
        <v>2372</v>
      </c>
      <c r="S3141" s="894" t="s">
        <v>779</v>
      </c>
      <c r="T3141" s="894" t="s">
        <v>780</v>
      </c>
      <c r="U3141" s="894" t="s">
        <v>877</v>
      </c>
      <c r="V3141" s="894" t="s">
        <v>3306</v>
      </c>
      <c r="W3141" s="894" t="s">
        <v>13711</v>
      </c>
      <c r="X3141" s="894" t="s">
        <v>14194</v>
      </c>
      <c r="Y3141" s="894" t="s">
        <v>14195</v>
      </c>
      <c r="AA3141" s="894" t="s">
        <v>11595</v>
      </c>
    </row>
    <row r="3142" spans="1:27">
      <c r="A3142" s="894" t="s">
        <v>14454</v>
      </c>
      <c r="B3142" s="894" t="s">
        <v>14455</v>
      </c>
      <c r="C3142" s="894" t="s">
        <v>6047</v>
      </c>
      <c r="D3142" s="894" t="s">
        <v>14440</v>
      </c>
      <c r="E3142" s="351">
        <v>4987.07</v>
      </c>
      <c r="F3142" s="351">
        <v>2493.5</v>
      </c>
      <c r="G3142" s="351">
        <v>2493.57</v>
      </c>
      <c r="H3142" s="351">
        <v>0</v>
      </c>
      <c r="I3142" s="894" t="s">
        <v>13711</v>
      </c>
      <c r="J3142" s="894" t="s">
        <v>839</v>
      </c>
      <c r="K3142" s="894" t="s">
        <v>11592</v>
      </c>
      <c r="L3142" s="894" t="s">
        <v>874</v>
      </c>
      <c r="M3142" s="894" t="s">
        <v>11593</v>
      </c>
      <c r="N3142" s="894" t="s">
        <v>8208</v>
      </c>
      <c r="O3142" s="894" t="s">
        <v>14441</v>
      </c>
      <c r="P3142" s="894" t="s">
        <v>14442</v>
      </c>
      <c r="Q3142" s="894" t="s">
        <v>14443</v>
      </c>
      <c r="R3142" s="894" t="s">
        <v>2372</v>
      </c>
      <c r="S3142" s="894" t="s">
        <v>779</v>
      </c>
      <c r="T3142" s="894" t="s">
        <v>780</v>
      </c>
      <c r="U3142" s="894" t="s">
        <v>877</v>
      </c>
      <c r="V3142" s="894" t="s">
        <v>3306</v>
      </c>
      <c r="W3142" s="894" t="s">
        <v>13711</v>
      </c>
      <c r="X3142" s="894" t="s">
        <v>14194</v>
      </c>
      <c r="Y3142" s="894" t="s">
        <v>14195</v>
      </c>
      <c r="AA3142" s="894" t="s">
        <v>11595</v>
      </c>
    </row>
    <row r="3143" spans="1:27">
      <c r="A3143" s="894" t="s">
        <v>14456</v>
      </c>
      <c r="B3143" s="894" t="s">
        <v>14457</v>
      </c>
      <c r="C3143" s="894" t="s">
        <v>6047</v>
      </c>
      <c r="D3143" s="894" t="s">
        <v>14440</v>
      </c>
      <c r="E3143" s="351">
        <v>4987.07</v>
      </c>
      <c r="F3143" s="351">
        <v>2493.5</v>
      </c>
      <c r="G3143" s="351">
        <v>2493.57</v>
      </c>
      <c r="H3143" s="351">
        <v>0</v>
      </c>
      <c r="I3143" s="894" t="s">
        <v>13711</v>
      </c>
      <c r="J3143" s="894" t="s">
        <v>839</v>
      </c>
      <c r="K3143" s="894" t="s">
        <v>11592</v>
      </c>
      <c r="L3143" s="894" t="s">
        <v>874</v>
      </c>
      <c r="M3143" s="894" t="s">
        <v>11593</v>
      </c>
      <c r="N3143" s="894" t="s">
        <v>8208</v>
      </c>
      <c r="O3143" s="894" t="s">
        <v>14441</v>
      </c>
      <c r="P3143" s="894" t="s">
        <v>14442</v>
      </c>
      <c r="Q3143" s="894" t="s">
        <v>14443</v>
      </c>
      <c r="R3143" s="894" t="s">
        <v>2372</v>
      </c>
      <c r="S3143" s="894" t="s">
        <v>779</v>
      </c>
      <c r="T3143" s="894" t="s">
        <v>780</v>
      </c>
      <c r="U3143" s="894" t="s">
        <v>877</v>
      </c>
      <c r="V3143" s="894" t="s">
        <v>3306</v>
      </c>
      <c r="W3143" s="894" t="s">
        <v>13711</v>
      </c>
      <c r="X3143" s="894" t="s">
        <v>14194</v>
      </c>
      <c r="Y3143" s="894" t="s">
        <v>14195</v>
      </c>
      <c r="AA3143" s="894" t="s">
        <v>11595</v>
      </c>
    </row>
    <row r="3144" spans="1:27">
      <c r="A3144" s="894" t="s">
        <v>14458</v>
      </c>
      <c r="B3144" s="894" t="s">
        <v>14459</v>
      </c>
      <c r="C3144" s="894" t="s">
        <v>6047</v>
      </c>
      <c r="D3144" s="894" t="s">
        <v>14440</v>
      </c>
      <c r="E3144" s="351">
        <v>4987.07</v>
      </c>
      <c r="F3144" s="351">
        <v>2493.5</v>
      </c>
      <c r="G3144" s="351">
        <v>2493.57</v>
      </c>
      <c r="H3144" s="351">
        <v>0</v>
      </c>
      <c r="I3144" s="894" t="s">
        <v>13711</v>
      </c>
      <c r="J3144" s="894" t="s">
        <v>839</v>
      </c>
      <c r="K3144" s="894" t="s">
        <v>11592</v>
      </c>
      <c r="L3144" s="894" t="s">
        <v>874</v>
      </c>
      <c r="M3144" s="894" t="s">
        <v>11593</v>
      </c>
      <c r="N3144" s="894" t="s">
        <v>8208</v>
      </c>
      <c r="O3144" s="894" t="s">
        <v>14441</v>
      </c>
      <c r="P3144" s="894" t="s">
        <v>14442</v>
      </c>
      <c r="Q3144" s="894" t="s">
        <v>14443</v>
      </c>
      <c r="R3144" s="894" t="s">
        <v>2372</v>
      </c>
      <c r="S3144" s="894" t="s">
        <v>779</v>
      </c>
      <c r="T3144" s="894" t="s">
        <v>780</v>
      </c>
      <c r="U3144" s="894" t="s">
        <v>877</v>
      </c>
      <c r="V3144" s="894" t="s">
        <v>3306</v>
      </c>
      <c r="W3144" s="894" t="s">
        <v>13711</v>
      </c>
      <c r="X3144" s="894" t="s">
        <v>14194</v>
      </c>
      <c r="Y3144" s="894" t="s">
        <v>14195</v>
      </c>
      <c r="AA3144" s="894" t="s">
        <v>11595</v>
      </c>
    </row>
    <row r="3145" spans="1:27">
      <c r="A3145" s="894" t="s">
        <v>14460</v>
      </c>
      <c r="B3145" s="894" t="s">
        <v>14461</v>
      </c>
      <c r="C3145" s="894" t="s">
        <v>6047</v>
      </c>
      <c r="D3145" s="894" t="s">
        <v>14440</v>
      </c>
      <c r="E3145" s="351">
        <v>4987.07</v>
      </c>
      <c r="F3145" s="351">
        <v>2493.5</v>
      </c>
      <c r="G3145" s="351">
        <v>2493.57</v>
      </c>
      <c r="H3145" s="351">
        <v>0</v>
      </c>
      <c r="I3145" s="894" t="s">
        <v>13711</v>
      </c>
      <c r="J3145" s="894" t="s">
        <v>839</v>
      </c>
      <c r="K3145" s="894" t="s">
        <v>11592</v>
      </c>
      <c r="L3145" s="894" t="s">
        <v>874</v>
      </c>
      <c r="M3145" s="894" t="s">
        <v>11593</v>
      </c>
      <c r="N3145" s="894" t="s">
        <v>8208</v>
      </c>
      <c r="O3145" s="894" t="s">
        <v>14441</v>
      </c>
      <c r="P3145" s="894" t="s">
        <v>14442</v>
      </c>
      <c r="Q3145" s="894" t="s">
        <v>14443</v>
      </c>
      <c r="R3145" s="894" t="s">
        <v>2372</v>
      </c>
      <c r="S3145" s="894" t="s">
        <v>779</v>
      </c>
      <c r="T3145" s="894" t="s">
        <v>780</v>
      </c>
      <c r="U3145" s="894" t="s">
        <v>877</v>
      </c>
      <c r="V3145" s="894" t="s">
        <v>3306</v>
      </c>
      <c r="W3145" s="894" t="s">
        <v>13711</v>
      </c>
      <c r="X3145" s="894" t="s">
        <v>14194</v>
      </c>
      <c r="Y3145" s="894" t="s">
        <v>14195</v>
      </c>
      <c r="AA3145" s="894" t="s">
        <v>11595</v>
      </c>
    </row>
    <row r="3146" spans="1:27">
      <c r="A3146" s="894" t="s">
        <v>14462</v>
      </c>
      <c r="B3146" s="894" t="s">
        <v>14463</v>
      </c>
      <c r="C3146" s="894" t="s">
        <v>6047</v>
      </c>
      <c r="D3146" s="894" t="s">
        <v>14440</v>
      </c>
      <c r="E3146" s="351">
        <v>4987.07</v>
      </c>
      <c r="F3146" s="351">
        <v>2493.5</v>
      </c>
      <c r="G3146" s="351">
        <v>2493.57</v>
      </c>
      <c r="H3146" s="351">
        <v>0</v>
      </c>
      <c r="I3146" s="894" t="s">
        <v>13711</v>
      </c>
      <c r="J3146" s="894" t="s">
        <v>839</v>
      </c>
      <c r="K3146" s="894" t="s">
        <v>11592</v>
      </c>
      <c r="L3146" s="894" t="s">
        <v>874</v>
      </c>
      <c r="M3146" s="894" t="s">
        <v>11593</v>
      </c>
      <c r="N3146" s="894" t="s">
        <v>8208</v>
      </c>
      <c r="O3146" s="894" t="s">
        <v>14441</v>
      </c>
      <c r="P3146" s="894" t="s">
        <v>14442</v>
      </c>
      <c r="Q3146" s="894" t="s">
        <v>14443</v>
      </c>
      <c r="R3146" s="894" t="s">
        <v>2372</v>
      </c>
      <c r="S3146" s="894" t="s">
        <v>779</v>
      </c>
      <c r="T3146" s="894" t="s">
        <v>780</v>
      </c>
      <c r="U3146" s="894" t="s">
        <v>877</v>
      </c>
      <c r="V3146" s="894" t="s">
        <v>3306</v>
      </c>
      <c r="W3146" s="894" t="s">
        <v>13711</v>
      </c>
      <c r="X3146" s="894" t="s">
        <v>14194</v>
      </c>
      <c r="Y3146" s="894" t="s">
        <v>14195</v>
      </c>
      <c r="AA3146" s="894" t="s">
        <v>11595</v>
      </c>
    </row>
    <row r="3147" spans="1:27">
      <c r="A3147" s="894" t="s">
        <v>14464</v>
      </c>
      <c r="B3147" s="894" t="s">
        <v>14465</v>
      </c>
      <c r="C3147" s="894" t="s">
        <v>6047</v>
      </c>
      <c r="D3147" s="894" t="s">
        <v>14440</v>
      </c>
      <c r="E3147" s="351">
        <v>4987.07</v>
      </c>
      <c r="F3147" s="351">
        <v>2493.5</v>
      </c>
      <c r="G3147" s="351">
        <v>2493.57</v>
      </c>
      <c r="H3147" s="351">
        <v>0</v>
      </c>
      <c r="I3147" s="894" t="s">
        <v>13711</v>
      </c>
      <c r="J3147" s="894" t="s">
        <v>839</v>
      </c>
      <c r="K3147" s="894" t="s">
        <v>11592</v>
      </c>
      <c r="L3147" s="894" t="s">
        <v>874</v>
      </c>
      <c r="M3147" s="894" t="s">
        <v>11593</v>
      </c>
      <c r="N3147" s="894" t="s">
        <v>8208</v>
      </c>
      <c r="O3147" s="894" t="s">
        <v>14441</v>
      </c>
      <c r="P3147" s="894" t="s">
        <v>14442</v>
      </c>
      <c r="Q3147" s="894" t="s">
        <v>14443</v>
      </c>
      <c r="R3147" s="894" t="s">
        <v>2372</v>
      </c>
      <c r="S3147" s="894" t="s">
        <v>779</v>
      </c>
      <c r="T3147" s="894" t="s">
        <v>780</v>
      </c>
      <c r="U3147" s="894" t="s">
        <v>877</v>
      </c>
      <c r="V3147" s="894" t="s">
        <v>3306</v>
      </c>
      <c r="W3147" s="894" t="s">
        <v>13711</v>
      </c>
      <c r="X3147" s="894" t="s">
        <v>14194</v>
      </c>
      <c r="Y3147" s="894" t="s">
        <v>14195</v>
      </c>
      <c r="AA3147" s="894" t="s">
        <v>11595</v>
      </c>
    </row>
    <row r="3148" spans="1:27">
      <c r="A3148" s="894" t="s">
        <v>14466</v>
      </c>
      <c r="B3148" s="894" t="s">
        <v>14467</v>
      </c>
      <c r="C3148" s="894" t="s">
        <v>6047</v>
      </c>
      <c r="D3148" s="894" t="s">
        <v>14440</v>
      </c>
      <c r="E3148" s="351">
        <v>4987.07</v>
      </c>
      <c r="F3148" s="351">
        <v>2493.5</v>
      </c>
      <c r="G3148" s="351">
        <v>2493.57</v>
      </c>
      <c r="H3148" s="351">
        <v>0</v>
      </c>
      <c r="I3148" s="894" t="s">
        <v>13711</v>
      </c>
      <c r="J3148" s="894" t="s">
        <v>839</v>
      </c>
      <c r="K3148" s="894" t="s">
        <v>11592</v>
      </c>
      <c r="L3148" s="894" t="s">
        <v>874</v>
      </c>
      <c r="M3148" s="894" t="s">
        <v>11593</v>
      </c>
      <c r="N3148" s="894" t="s">
        <v>8208</v>
      </c>
      <c r="O3148" s="894" t="s">
        <v>14441</v>
      </c>
      <c r="P3148" s="894" t="s">
        <v>14442</v>
      </c>
      <c r="Q3148" s="894" t="s">
        <v>14443</v>
      </c>
      <c r="R3148" s="894" t="s">
        <v>2372</v>
      </c>
      <c r="S3148" s="894" t="s">
        <v>779</v>
      </c>
      <c r="T3148" s="894" t="s">
        <v>780</v>
      </c>
      <c r="U3148" s="894" t="s">
        <v>877</v>
      </c>
      <c r="V3148" s="894" t="s">
        <v>3306</v>
      </c>
      <c r="W3148" s="894" t="s">
        <v>13711</v>
      </c>
      <c r="X3148" s="894" t="s">
        <v>14194</v>
      </c>
      <c r="Y3148" s="894" t="s">
        <v>14195</v>
      </c>
      <c r="AA3148" s="894" t="s">
        <v>11595</v>
      </c>
    </row>
    <row r="3149" spans="1:27">
      <c r="A3149" s="894" t="s">
        <v>14468</v>
      </c>
      <c r="B3149" s="894" t="s">
        <v>14469</v>
      </c>
      <c r="C3149" s="894" t="s">
        <v>6047</v>
      </c>
      <c r="D3149" s="894" t="s">
        <v>14440</v>
      </c>
      <c r="E3149" s="351">
        <v>4987.07</v>
      </c>
      <c r="F3149" s="351">
        <v>2493.5</v>
      </c>
      <c r="G3149" s="351">
        <v>2493.57</v>
      </c>
      <c r="H3149" s="351">
        <v>0</v>
      </c>
      <c r="I3149" s="894" t="s">
        <v>13711</v>
      </c>
      <c r="J3149" s="894" t="s">
        <v>839</v>
      </c>
      <c r="K3149" s="894" t="s">
        <v>11592</v>
      </c>
      <c r="L3149" s="894" t="s">
        <v>874</v>
      </c>
      <c r="M3149" s="894" t="s">
        <v>11593</v>
      </c>
      <c r="N3149" s="894" t="s">
        <v>8208</v>
      </c>
      <c r="O3149" s="894" t="s">
        <v>14441</v>
      </c>
      <c r="P3149" s="894" t="s">
        <v>14442</v>
      </c>
      <c r="Q3149" s="894" t="s">
        <v>14443</v>
      </c>
      <c r="R3149" s="894" t="s">
        <v>2372</v>
      </c>
      <c r="S3149" s="894" t="s">
        <v>779</v>
      </c>
      <c r="T3149" s="894" t="s">
        <v>780</v>
      </c>
      <c r="U3149" s="894" t="s">
        <v>877</v>
      </c>
      <c r="V3149" s="894" t="s">
        <v>3306</v>
      </c>
      <c r="W3149" s="894" t="s">
        <v>13711</v>
      </c>
      <c r="X3149" s="894" t="s">
        <v>14194</v>
      </c>
      <c r="Y3149" s="894" t="s">
        <v>14195</v>
      </c>
      <c r="AA3149" s="894" t="s">
        <v>11595</v>
      </c>
    </row>
    <row r="3150" spans="1:27">
      <c r="A3150" s="894" t="s">
        <v>14470</v>
      </c>
      <c r="B3150" s="894" t="s">
        <v>14471</v>
      </c>
      <c r="C3150" s="894" t="s">
        <v>6047</v>
      </c>
      <c r="D3150" s="894" t="s">
        <v>14472</v>
      </c>
      <c r="E3150" s="351">
        <v>3232.76</v>
      </c>
      <c r="F3150" s="351">
        <v>1616.5</v>
      </c>
      <c r="G3150" s="351">
        <v>1616.26</v>
      </c>
      <c r="H3150" s="351">
        <v>0</v>
      </c>
      <c r="I3150" s="894" t="s">
        <v>13711</v>
      </c>
      <c r="J3150" s="894" t="s">
        <v>839</v>
      </c>
      <c r="K3150" s="894" t="s">
        <v>11592</v>
      </c>
      <c r="L3150" s="894" t="s">
        <v>874</v>
      </c>
      <c r="M3150" s="894" t="s">
        <v>11593</v>
      </c>
      <c r="N3150" s="894" t="s">
        <v>8208</v>
      </c>
      <c r="O3150" s="894" t="s">
        <v>14473</v>
      </c>
      <c r="P3150" s="894" t="s">
        <v>14474</v>
      </c>
      <c r="Q3150" s="894" t="s">
        <v>9147</v>
      </c>
      <c r="R3150" s="894" t="s">
        <v>2372</v>
      </c>
      <c r="S3150" s="894" t="s">
        <v>779</v>
      </c>
      <c r="T3150" s="894" t="s">
        <v>780</v>
      </c>
      <c r="U3150" s="894" t="s">
        <v>877</v>
      </c>
      <c r="V3150" s="894" t="s">
        <v>3306</v>
      </c>
      <c r="W3150" s="894" t="s">
        <v>13711</v>
      </c>
      <c r="X3150" s="894" t="s">
        <v>14194</v>
      </c>
      <c r="Y3150" s="894" t="s">
        <v>14195</v>
      </c>
      <c r="AA3150" s="894" t="s">
        <v>11595</v>
      </c>
    </row>
    <row r="3151" spans="1:27">
      <c r="A3151" s="894" t="s">
        <v>14475</v>
      </c>
      <c r="B3151" s="894" t="s">
        <v>14476</v>
      </c>
      <c r="C3151" s="894" t="s">
        <v>6047</v>
      </c>
      <c r="D3151" s="894" t="s">
        <v>14472</v>
      </c>
      <c r="E3151" s="351">
        <v>3232.76</v>
      </c>
      <c r="F3151" s="351">
        <v>1616.5</v>
      </c>
      <c r="G3151" s="351">
        <v>1616.26</v>
      </c>
      <c r="H3151" s="351">
        <v>0</v>
      </c>
      <c r="I3151" s="894" t="s">
        <v>13711</v>
      </c>
      <c r="J3151" s="894" t="s">
        <v>839</v>
      </c>
      <c r="K3151" s="894" t="s">
        <v>11592</v>
      </c>
      <c r="L3151" s="894" t="s">
        <v>874</v>
      </c>
      <c r="M3151" s="894" t="s">
        <v>11593</v>
      </c>
      <c r="N3151" s="894" t="s">
        <v>8208</v>
      </c>
      <c r="O3151" s="894" t="s">
        <v>14473</v>
      </c>
      <c r="P3151" s="894" t="s">
        <v>14474</v>
      </c>
      <c r="Q3151" s="894" t="s">
        <v>9147</v>
      </c>
      <c r="R3151" s="894" t="s">
        <v>2372</v>
      </c>
      <c r="S3151" s="894" t="s">
        <v>779</v>
      </c>
      <c r="T3151" s="894" t="s">
        <v>780</v>
      </c>
      <c r="U3151" s="894" t="s">
        <v>877</v>
      </c>
      <c r="V3151" s="894" t="s">
        <v>3306</v>
      </c>
      <c r="W3151" s="894" t="s">
        <v>13711</v>
      </c>
      <c r="X3151" s="894" t="s">
        <v>14194</v>
      </c>
      <c r="Y3151" s="894" t="s">
        <v>14195</v>
      </c>
      <c r="AA3151" s="894" t="s">
        <v>11595</v>
      </c>
    </row>
    <row r="3152" spans="1:27">
      <c r="A3152" s="894" t="s">
        <v>14477</v>
      </c>
      <c r="B3152" s="894" t="s">
        <v>14478</v>
      </c>
      <c r="C3152" s="894" t="s">
        <v>6047</v>
      </c>
      <c r="D3152" s="894" t="s">
        <v>14472</v>
      </c>
      <c r="E3152" s="351">
        <v>3232.76</v>
      </c>
      <c r="F3152" s="351">
        <v>1616.5</v>
      </c>
      <c r="G3152" s="351">
        <v>1616.26</v>
      </c>
      <c r="H3152" s="351">
        <v>0</v>
      </c>
      <c r="I3152" s="894" t="s">
        <v>13711</v>
      </c>
      <c r="J3152" s="894" t="s">
        <v>839</v>
      </c>
      <c r="K3152" s="894" t="s">
        <v>11592</v>
      </c>
      <c r="L3152" s="894" t="s">
        <v>874</v>
      </c>
      <c r="M3152" s="894" t="s">
        <v>11593</v>
      </c>
      <c r="N3152" s="894" t="s">
        <v>8208</v>
      </c>
      <c r="O3152" s="894" t="s">
        <v>14473</v>
      </c>
      <c r="P3152" s="894" t="s">
        <v>14474</v>
      </c>
      <c r="Q3152" s="894" t="s">
        <v>9147</v>
      </c>
      <c r="R3152" s="894" t="s">
        <v>2372</v>
      </c>
      <c r="S3152" s="894" t="s">
        <v>779</v>
      </c>
      <c r="T3152" s="894" t="s">
        <v>780</v>
      </c>
      <c r="U3152" s="894" t="s">
        <v>877</v>
      </c>
      <c r="V3152" s="894" t="s">
        <v>3306</v>
      </c>
      <c r="W3152" s="894" t="s">
        <v>13711</v>
      </c>
      <c r="X3152" s="894" t="s">
        <v>14194</v>
      </c>
      <c r="Y3152" s="894" t="s">
        <v>14195</v>
      </c>
      <c r="AA3152" s="894" t="s">
        <v>11595</v>
      </c>
    </row>
    <row r="3153" spans="1:27">
      <c r="A3153" s="894" t="s">
        <v>14479</v>
      </c>
      <c r="B3153" s="894" t="s">
        <v>14480</v>
      </c>
      <c r="C3153" s="894" t="s">
        <v>6047</v>
      </c>
      <c r="D3153" s="894" t="s">
        <v>14472</v>
      </c>
      <c r="E3153" s="351">
        <v>3232.76</v>
      </c>
      <c r="F3153" s="351">
        <v>1616.5</v>
      </c>
      <c r="G3153" s="351">
        <v>1616.26</v>
      </c>
      <c r="H3153" s="351">
        <v>0</v>
      </c>
      <c r="I3153" s="894" t="s">
        <v>13711</v>
      </c>
      <c r="J3153" s="894" t="s">
        <v>839</v>
      </c>
      <c r="K3153" s="894" t="s">
        <v>11592</v>
      </c>
      <c r="L3153" s="894" t="s">
        <v>874</v>
      </c>
      <c r="M3153" s="894" t="s">
        <v>11593</v>
      </c>
      <c r="N3153" s="894" t="s">
        <v>8208</v>
      </c>
      <c r="O3153" s="894" t="s">
        <v>14473</v>
      </c>
      <c r="P3153" s="894" t="s">
        <v>14474</v>
      </c>
      <c r="Q3153" s="894" t="s">
        <v>9147</v>
      </c>
      <c r="R3153" s="894" t="s">
        <v>2372</v>
      </c>
      <c r="S3153" s="894" t="s">
        <v>779</v>
      </c>
      <c r="T3153" s="894" t="s">
        <v>780</v>
      </c>
      <c r="U3153" s="894" t="s">
        <v>877</v>
      </c>
      <c r="V3153" s="894" t="s">
        <v>3306</v>
      </c>
      <c r="W3153" s="894" t="s">
        <v>13711</v>
      </c>
      <c r="X3153" s="894" t="s">
        <v>14194</v>
      </c>
      <c r="Y3153" s="894" t="s">
        <v>14195</v>
      </c>
      <c r="AA3153" s="894" t="s">
        <v>11595</v>
      </c>
    </row>
    <row r="3154" spans="1:27">
      <c r="A3154" s="894" t="s">
        <v>14481</v>
      </c>
      <c r="B3154" s="894" t="s">
        <v>14482</v>
      </c>
      <c r="C3154" s="894" t="s">
        <v>6047</v>
      </c>
      <c r="D3154" s="894" t="s">
        <v>14472</v>
      </c>
      <c r="E3154" s="351">
        <v>3232.76</v>
      </c>
      <c r="F3154" s="351">
        <v>1616.5</v>
      </c>
      <c r="G3154" s="351">
        <v>1616.26</v>
      </c>
      <c r="H3154" s="351">
        <v>0</v>
      </c>
      <c r="I3154" s="894" t="s">
        <v>13711</v>
      </c>
      <c r="J3154" s="894" t="s">
        <v>839</v>
      </c>
      <c r="K3154" s="894" t="s">
        <v>11592</v>
      </c>
      <c r="L3154" s="894" t="s">
        <v>874</v>
      </c>
      <c r="M3154" s="894" t="s">
        <v>11593</v>
      </c>
      <c r="N3154" s="894" t="s">
        <v>8208</v>
      </c>
      <c r="O3154" s="894" t="s">
        <v>14473</v>
      </c>
      <c r="P3154" s="894" t="s">
        <v>14474</v>
      </c>
      <c r="Q3154" s="894" t="s">
        <v>9147</v>
      </c>
      <c r="R3154" s="894" t="s">
        <v>2372</v>
      </c>
      <c r="S3154" s="894" t="s">
        <v>779</v>
      </c>
      <c r="T3154" s="894" t="s">
        <v>780</v>
      </c>
      <c r="U3154" s="894" t="s">
        <v>877</v>
      </c>
      <c r="V3154" s="894" t="s">
        <v>3306</v>
      </c>
      <c r="W3154" s="894" t="s">
        <v>13711</v>
      </c>
      <c r="X3154" s="894" t="s">
        <v>14194</v>
      </c>
      <c r="Y3154" s="894" t="s">
        <v>14195</v>
      </c>
      <c r="AA3154" s="894" t="s">
        <v>11595</v>
      </c>
    </row>
    <row r="3155" spans="1:27">
      <c r="A3155" s="894" t="s">
        <v>14483</v>
      </c>
      <c r="B3155" s="894" t="s">
        <v>14484</v>
      </c>
      <c r="C3155" s="894" t="s">
        <v>6047</v>
      </c>
      <c r="D3155" s="894" t="s">
        <v>14472</v>
      </c>
      <c r="E3155" s="351">
        <v>3232.76</v>
      </c>
      <c r="F3155" s="351">
        <v>1616.5</v>
      </c>
      <c r="G3155" s="351">
        <v>1616.26</v>
      </c>
      <c r="H3155" s="351">
        <v>0</v>
      </c>
      <c r="I3155" s="894" t="s">
        <v>13711</v>
      </c>
      <c r="J3155" s="894" t="s">
        <v>839</v>
      </c>
      <c r="K3155" s="894" t="s">
        <v>11486</v>
      </c>
      <c r="L3155" s="894" t="s">
        <v>874</v>
      </c>
      <c r="M3155" s="894" t="s">
        <v>11487</v>
      </c>
      <c r="N3155" s="894" t="s">
        <v>8208</v>
      </c>
      <c r="O3155" s="894" t="s">
        <v>14473</v>
      </c>
      <c r="P3155" s="894" t="s">
        <v>14474</v>
      </c>
      <c r="Q3155" s="894" t="s">
        <v>9147</v>
      </c>
      <c r="R3155" s="894" t="s">
        <v>2372</v>
      </c>
      <c r="S3155" s="894" t="s">
        <v>779</v>
      </c>
      <c r="T3155" s="894" t="s">
        <v>780</v>
      </c>
      <c r="U3155" s="894" t="s">
        <v>877</v>
      </c>
      <c r="V3155" s="894" t="s">
        <v>3306</v>
      </c>
      <c r="W3155" s="894" t="s">
        <v>13711</v>
      </c>
      <c r="X3155" s="894" t="s">
        <v>14194</v>
      </c>
      <c r="Y3155" s="894" t="s">
        <v>14195</v>
      </c>
      <c r="AA3155" s="894" t="s">
        <v>11491</v>
      </c>
    </row>
    <row r="3156" spans="1:27">
      <c r="A3156" s="894" t="s">
        <v>14485</v>
      </c>
      <c r="B3156" s="894" t="s">
        <v>14486</v>
      </c>
      <c r="C3156" s="894" t="s">
        <v>6047</v>
      </c>
      <c r="D3156" s="894" t="s">
        <v>14472</v>
      </c>
      <c r="E3156" s="351">
        <v>3232.76</v>
      </c>
      <c r="F3156" s="351">
        <v>1616.5</v>
      </c>
      <c r="G3156" s="351">
        <v>1616.26</v>
      </c>
      <c r="H3156" s="351">
        <v>0</v>
      </c>
      <c r="I3156" s="894" t="s">
        <v>13711</v>
      </c>
      <c r="J3156" s="894" t="s">
        <v>839</v>
      </c>
      <c r="K3156" s="894" t="s">
        <v>11486</v>
      </c>
      <c r="L3156" s="894" t="s">
        <v>874</v>
      </c>
      <c r="M3156" s="894" t="s">
        <v>11487</v>
      </c>
      <c r="N3156" s="894" t="s">
        <v>8208</v>
      </c>
      <c r="O3156" s="894" t="s">
        <v>14473</v>
      </c>
      <c r="P3156" s="894" t="s">
        <v>14474</v>
      </c>
      <c r="Q3156" s="894" t="s">
        <v>9147</v>
      </c>
      <c r="R3156" s="894" t="s">
        <v>2372</v>
      </c>
      <c r="S3156" s="894" t="s">
        <v>779</v>
      </c>
      <c r="T3156" s="894" t="s">
        <v>780</v>
      </c>
      <c r="U3156" s="894" t="s">
        <v>877</v>
      </c>
      <c r="V3156" s="894" t="s">
        <v>3306</v>
      </c>
      <c r="W3156" s="894" t="s">
        <v>13711</v>
      </c>
      <c r="X3156" s="894" t="s">
        <v>14194</v>
      </c>
      <c r="Y3156" s="894" t="s">
        <v>14195</v>
      </c>
      <c r="AA3156" s="894" t="s">
        <v>11491</v>
      </c>
    </row>
    <row r="3157" spans="1:27">
      <c r="A3157" s="894" t="s">
        <v>14487</v>
      </c>
      <c r="B3157" s="894" t="s">
        <v>14488</v>
      </c>
      <c r="C3157" s="894" t="s">
        <v>6047</v>
      </c>
      <c r="D3157" s="894" t="s">
        <v>14472</v>
      </c>
      <c r="E3157" s="351">
        <v>3232.76</v>
      </c>
      <c r="F3157" s="351">
        <v>1616.5</v>
      </c>
      <c r="G3157" s="351">
        <v>1616.26</v>
      </c>
      <c r="H3157" s="351">
        <v>0</v>
      </c>
      <c r="I3157" s="894" t="s">
        <v>13711</v>
      </c>
      <c r="J3157" s="894" t="s">
        <v>839</v>
      </c>
      <c r="K3157" s="894" t="s">
        <v>11486</v>
      </c>
      <c r="L3157" s="894" t="s">
        <v>874</v>
      </c>
      <c r="M3157" s="894" t="s">
        <v>11487</v>
      </c>
      <c r="N3157" s="894" t="s">
        <v>8208</v>
      </c>
      <c r="O3157" s="894" t="s">
        <v>14473</v>
      </c>
      <c r="P3157" s="894" t="s">
        <v>14474</v>
      </c>
      <c r="Q3157" s="894" t="s">
        <v>9147</v>
      </c>
      <c r="R3157" s="894" t="s">
        <v>2372</v>
      </c>
      <c r="S3157" s="894" t="s">
        <v>779</v>
      </c>
      <c r="T3157" s="894" t="s">
        <v>780</v>
      </c>
      <c r="U3157" s="894" t="s">
        <v>877</v>
      </c>
      <c r="V3157" s="894" t="s">
        <v>3306</v>
      </c>
      <c r="W3157" s="894" t="s">
        <v>13711</v>
      </c>
      <c r="X3157" s="894" t="s">
        <v>14194</v>
      </c>
      <c r="Y3157" s="894" t="s">
        <v>14195</v>
      </c>
      <c r="AA3157" s="894" t="s">
        <v>11491</v>
      </c>
    </row>
    <row r="3158" spans="1:27">
      <c r="A3158" s="894" t="s">
        <v>14489</v>
      </c>
      <c r="B3158" s="894" t="s">
        <v>14490</v>
      </c>
      <c r="C3158" s="894" t="s">
        <v>6047</v>
      </c>
      <c r="D3158" s="894" t="s">
        <v>14472</v>
      </c>
      <c r="E3158" s="351">
        <v>3232.76</v>
      </c>
      <c r="F3158" s="351">
        <v>1616.5</v>
      </c>
      <c r="G3158" s="351">
        <v>1616.26</v>
      </c>
      <c r="H3158" s="351">
        <v>0</v>
      </c>
      <c r="I3158" s="894" t="s">
        <v>13711</v>
      </c>
      <c r="J3158" s="894" t="s">
        <v>839</v>
      </c>
      <c r="K3158" s="894" t="s">
        <v>11486</v>
      </c>
      <c r="L3158" s="894" t="s">
        <v>874</v>
      </c>
      <c r="M3158" s="894" t="s">
        <v>11487</v>
      </c>
      <c r="N3158" s="894" t="s">
        <v>8208</v>
      </c>
      <c r="O3158" s="894" t="s">
        <v>14473</v>
      </c>
      <c r="P3158" s="894" t="s">
        <v>14474</v>
      </c>
      <c r="Q3158" s="894" t="s">
        <v>9147</v>
      </c>
      <c r="R3158" s="894" t="s">
        <v>2372</v>
      </c>
      <c r="S3158" s="894" t="s">
        <v>779</v>
      </c>
      <c r="T3158" s="894" t="s">
        <v>780</v>
      </c>
      <c r="U3158" s="894" t="s">
        <v>877</v>
      </c>
      <c r="V3158" s="894" t="s">
        <v>3306</v>
      </c>
      <c r="W3158" s="894" t="s">
        <v>13711</v>
      </c>
      <c r="X3158" s="894" t="s">
        <v>14194</v>
      </c>
      <c r="Y3158" s="894" t="s">
        <v>14195</v>
      </c>
      <c r="AA3158" s="894" t="s">
        <v>11491</v>
      </c>
    </row>
    <row r="3159" spans="1:27">
      <c r="A3159" s="894" t="s">
        <v>14491</v>
      </c>
      <c r="B3159" s="894" t="s">
        <v>14492</v>
      </c>
      <c r="C3159" s="894" t="s">
        <v>6047</v>
      </c>
      <c r="D3159" s="894" t="s">
        <v>13904</v>
      </c>
      <c r="E3159" s="351">
        <v>3232.76</v>
      </c>
      <c r="F3159" s="351">
        <v>1616.5</v>
      </c>
      <c r="G3159" s="351">
        <v>1616.26</v>
      </c>
      <c r="H3159" s="351">
        <v>0</v>
      </c>
      <c r="I3159" s="894" t="s">
        <v>13711</v>
      </c>
      <c r="J3159" s="894" t="s">
        <v>839</v>
      </c>
      <c r="K3159" s="894" t="s">
        <v>11486</v>
      </c>
      <c r="L3159" s="894" t="s">
        <v>874</v>
      </c>
      <c r="M3159" s="894" t="s">
        <v>11487</v>
      </c>
      <c r="N3159" s="894" t="s">
        <v>8208</v>
      </c>
      <c r="O3159" s="894" t="s">
        <v>14473</v>
      </c>
      <c r="P3159" s="894" t="s">
        <v>14474</v>
      </c>
      <c r="Q3159" s="894" t="s">
        <v>9147</v>
      </c>
      <c r="R3159" s="894" t="s">
        <v>2372</v>
      </c>
      <c r="S3159" s="894" t="s">
        <v>779</v>
      </c>
      <c r="T3159" s="894" t="s">
        <v>780</v>
      </c>
      <c r="U3159" s="894" t="s">
        <v>877</v>
      </c>
      <c r="V3159" s="894" t="s">
        <v>3306</v>
      </c>
      <c r="W3159" s="894" t="s">
        <v>13711</v>
      </c>
      <c r="X3159" s="894" t="s">
        <v>14194</v>
      </c>
      <c r="Y3159" s="894" t="s">
        <v>14195</v>
      </c>
      <c r="AA3159" s="894" t="s">
        <v>11491</v>
      </c>
    </row>
    <row r="3160" spans="1:27">
      <c r="A3160" s="894" t="s">
        <v>14493</v>
      </c>
      <c r="B3160" s="894" t="s">
        <v>14494</v>
      </c>
      <c r="C3160" s="894" t="s">
        <v>6047</v>
      </c>
      <c r="D3160" s="894" t="s">
        <v>13904</v>
      </c>
      <c r="E3160" s="351">
        <v>3232.76</v>
      </c>
      <c r="F3160" s="351">
        <v>1616.5</v>
      </c>
      <c r="G3160" s="351">
        <v>1616.26</v>
      </c>
      <c r="H3160" s="351">
        <v>0</v>
      </c>
      <c r="I3160" s="894" t="s">
        <v>13711</v>
      </c>
      <c r="J3160" s="894" t="s">
        <v>839</v>
      </c>
      <c r="K3160" s="894" t="s">
        <v>11486</v>
      </c>
      <c r="L3160" s="894" t="s">
        <v>874</v>
      </c>
      <c r="M3160" s="894" t="s">
        <v>11487</v>
      </c>
      <c r="N3160" s="894" t="s">
        <v>8208</v>
      </c>
      <c r="O3160" s="894" t="s">
        <v>14473</v>
      </c>
      <c r="P3160" s="894" t="s">
        <v>14474</v>
      </c>
      <c r="Q3160" s="894" t="s">
        <v>9147</v>
      </c>
      <c r="R3160" s="894" t="s">
        <v>2372</v>
      </c>
      <c r="S3160" s="894" t="s">
        <v>779</v>
      </c>
      <c r="T3160" s="894" t="s">
        <v>780</v>
      </c>
      <c r="U3160" s="894" t="s">
        <v>877</v>
      </c>
      <c r="V3160" s="894" t="s">
        <v>3306</v>
      </c>
      <c r="W3160" s="894" t="s">
        <v>13711</v>
      </c>
      <c r="X3160" s="894" t="s">
        <v>14194</v>
      </c>
      <c r="Y3160" s="894" t="s">
        <v>14195</v>
      </c>
      <c r="AA3160" s="894" t="s">
        <v>11491</v>
      </c>
    </row>
    <row r="3161" spans="1:27">
      <c r="A3161" s="894" t="s">
        <v>14495</v>
      </c>
      <c r="B3161" s="894" t="s">
        <v>14496</v>
      </c>
      <c r="C3161" s="894" t="s">
        <v>6047</v>
      </c>
      <c r="D3161" s="894" t="s">
        <v>13904</v>
      </c>
      <c r="E3161" s="351">
        <v>3232.76</v>
      </c>
      <c r="F3161" s="351">
        <v>1616.5</v>
      </c>
      <c r="G3161" s="351">
        <v>1616.26</v>
      </c>
      <c r="H3161" s="351">
        <v>0</v>
      </c>
      <c r="I3161" s="894" t="s">
        <v>13711</v>
      </c>
      <c r="J3161" s="894" t="s">
        <v>839</v>
      </c>
      <c r="K3161" s="894" t="s">
        <v>11486</v>
      </c>
      <c r="L3161" s="894" t="s">
        <v>874</v>
      </c>
      <c r="M3161" s="894" t="s">
        <v>11487</v>
      </c>
      <c r="N3161" s="894" t="s">
        <v>8208</v>
      </c>
      <c r="O3161" s="894" t="s">
        <v>14473</v>
      </c>
      <c r="P3161" s="894" t="s">
        <v>14474</v>
      </c>
      <c r="Q3161" s="894" t="s">
        <v>9147</v>
      </c>
      <c r="R3161" s="894" t="s">
        <v>2372</v>
      </c>
      <c r="S3161" s="894" t="s">
        <v>779</v>
      </c>
      <c r="T3161" s="894" t="s">
        <v>780</v>
      </c>
      <c r="U3161" s="894" t="s">
        <v>877</v>
      </c>
      <c r="V3161" s="894" t="s">
        <v>3306</v>
      </c>
      <c r="W3161" s="894" t="s">
        <v>13711</v>
      </c>
      <c r="X3161" s="894" t="s">
        <v>14194</v>
      </c>
      <c r="Y3161" s="894" t="s">
        <v>14195</v>
      </c>
      <c r="AA3161" s="894" t="s">
        <v>11491</v>
      </c>
    </row>
    <row r="3162" spans="1:27">
      <c r="A3162" s="894" t="s">
        <v>14497</v>
      </c>
      <c r="B3162" s="894" t="s">
        <v>14498</v>
      </c>
      <c r="C3162" s="894" t="s">
        <v>6047</v>
      </c>
      <c r="D3162" s="894" t="s">
        <v>13904</v>
      </c>
      <c r="E3162" s="351">
        <v>3232.76</v>
      </c>
      <c r="F3162" s="351">
        <v>1616.5</v>
      </c>
      <c r="G3162" s="351">
        <v>1616.26</v>
      </c>
      <c r="H3162" s="351">
        <v>0</v>
      </c>
      <c r="I3162" s="894" t="s">
        <v>13711</v>
      </c>
      <c r="J3162" s="894" t="s">
        <v>839</v>
      </c>
      <c r="K3162" s="894" t="s">
        <v>11486</v>
      </c>
      <c r="L3162" s="894" t="s">
        <v>874</v>
      </c>
      <c r="M3162" s="894" t="s">
        <v>11487</v>
      </c>
      <c r="N3162" s="894" t="s">
        <v>8208</v>
      </c>
      <c r="O3162" s="894" t="s">
        <v>14473</v>
      </c>
      <c r="P3162" s="894" t="s">
        <v>14474</v>
      </c>
      <c r="Q3162" s="894" t="s">
        <v>9147</v>
      </c>
      <c r="R3162" s="894" t="s">
        <v>2372</v>
      </c>
      <c r="S3162" s="894" t="s">
        <v>779</v>
      </c>
      <c r="T3162" s="894" t="s">
        <v>780</v>
      </c>
      <c r="U3162" s="894" t="s">
        <v>877</v>
      </c>
      <c r="V3162" s="894" t="s">
        <v>3306</v>
      </c>
      <c r="W3162" s="894" t="s">
        <v>13711</v>
      </c>
      <c r="X3162" s="894" t="s">
        <v>14194</v>
      </c>
      <c r="Y3162" s="894" t="s">
        <v>14195</v>
      </c>
      <c r="AA3162" s="894" t="s">
        <v>11491</v>
      </c>
    </row>
    <row r="3163" spans="1:27">
      <c r="A3163" s="894" t="s">
        <v>14499</v>
      </c>
      <c r="B3163" s="894" t="s">
        <v>14500</v>
      </c>
      <c r="C3163" s="894" t="s">
        <v>6047</v>
      </c>
      <c r="D3163" s="894" t="s">
        <v>13904</v>
      </c>
      <c r="E3163" s="351">
        <v>3232.76</v>
      </c>
      <c r="F3163" s="351">
        <v>1616.5</v>
      </c>
      <c r="G3163" s="351">
        <v>1616.26</v>
      </c>
      <c r="H3163" s="351">
        <v>0</v>
      </c>
      <c r="I3163" s="894" t="s">
        <v>13711</v>
      </c>
      <c r="J3163" s="894" t="s">
        <v>839</v>
      </c>
      <c r="K3163" s="894" t="s">
        <v>11486</v>
      </c>
      <c r="L3163" s="894" t="s">
        <v>874</v>
      </c>
      <c r="M3163" s="894" t="s">
        <v>11487</v>
      </c>
      <c r="N3163" s="894" t="s">
        <v>8208</v>
      </c>
      <c r="O3163" s="894" t="s">
        <v>14473</v>
      </c>
      <c r="P3163" s="894" t="s">
        <v>14474</v>
      </c>
      <c r="Q3163" s="894" t="s">
        <v>9147</v>
      </c>
      <c r="R3163" s="894" t="s">
        <v>2372</v>
      </c>
      <c r="S3163" s="894" t="s">
        <v>779</v>
      </c>
      <c r="T3163" s="894" t="s">
        <v>780</v>
      </c>
      <c r="U3163" s="894" t="s">
        <v>877</v>
      </c>
      <c r="V3163" s="894" t="s">
        <v>3306</v>
      </c>
      <c r="W3163" s="894" t="s">
        <v>13711</v>
      </c>
      <c r="X3163" s="894" t="s">
        <v>14194</v>
      </c>
      <c r="Y3163" s="894" t="s">
        <v>14195</v>
      </c>
      <c r="AA3163" s="894" t="s">
        <v>11491</v>
      </c>
    </row>
    <row r="3164" spans="1:27">
      <c r="A3164" s="894" t="s">
        <v>14501</v>
      </c>
      <c r="B3164" s="894" t="s">
        <v>14502</v>
      </c>
      <c r="C3164" s="894" t="s">
        <v>6047</v>
      </c>
      <c r="D3164" s="894" t="s">
        <v>13904</v>
      </c>
      <c r="E3164" s="351">
        <v>3232.76</v>
      </c>
      <c r="F3164" s="351">
        <v>1616.5</v>
      </c>
      <c r="G3164" s="351">
        <v>1616.26</v>
      </c>
      <c r="H3164" s="351">
        <v>0</v>
      </c>
      <c r="I3164" s="894" t="s">
        <v>13711</v>
      </c>
      <c r="J3164" s="894" t="s">
        <v>839</v>
      </c>
      <c r="K3164" s="894" t="s">
        <v>11486</v>
      </c>
      <c r="L3164" s="894" t="s">
        <v>874</v>
      </c>
      <c r="M3164" s="894" t="s">
        <v>11487</v>
      </c>
      <c r="N3164" s="894" t="s">
        <v>8208</v>
      </c>
      <c r="O3164" s="894" t="s">
        <v>14473</v>
      </c>
      <c r="P3164" s="894" t="s">
        <v>14474</v>
      </c>
      <c r="Q3164" s="894" t="s">
        <v>9147</v>
      </c>
      <c r="R3164" s="894" t="s">
        <v>2372</v>
      </c>
      <c r="S3164" s="894" t="s">
        <v>779</v>
      </c>
      <c r="T3164" s="894" t="s">
        <v>780</v>
      </c>
      <c r="U3164" s="894" t="s">
        <v>877</v>
      </c>
      <c r="V3164" s="894" t="s">
        <v>3306</v>
      </c>
      <c r="W3164" s="894" t="s">
        <v>13711</v>
      </c>
      <c r="X3164" s="894" t="s">
        <v>14194</v>
      </c>
      <c r="Y3164" s="894" t="s">
        <v>14195</v>
      </c>
      <c r="AA3164" s="894" t="s">
        <v>11491</v>
      </c>
    </row>
    <row r="3165" spans="1:27">
      <c r="A3165" s="894" t="s">
        <v>14503</v>
      </c>
      <c r="B3165" s="894" t="s">
        <v>14504</v>
      </c>
      <c r="C3165" s="894" t="s">
        <v>6047</v>
      </c>
      <c r="D3165" s="894" t="s">
        <v>13904</v>
      </c>
      <c r="E3165" s="351">
        <v>3232.76</v>
      </c>
      <c r="F3165" s="351">
        <v>1616.5</v>
      </c>
      <c r="G3165" s="351">
        <v>1616.26</v>
      </c>
      <c r="H3165" s="351">
        <v>0</v>
      </c>
      <c r="I3165" s="894" t="s">
        <v>13711</v>
      </c>
      <c r="J3165" s="894" t="s">
        <v>839</v>
      </c>
      <c r="K3165" s="894" t="s">
        <v>11486</v>
      </c>
      <c r="L3165" s="894" t="s">
        <v>874</v>
      </c>
      <c r="M3165" s="894" t="s">
        <v>11487</v>
      </c>
      <c r="N3165" s="894" t="s">
        <v>8208</v>
      </c>
      <c r="O3165" s="894" t="s">
        <v>14473</v>
      </c>
      <c r="P3165" s="894" t="s">
        <v>14474</v>
      </c>
      <c r="Q3165" s="894" t="s">
        <v>9147</v>
      </c>
      <c r="R3165" s="894" t="s">
        <v>2372</v>
      </c>
      <c r="S3165" s="894" t="s">
        <v>779</v>
      </c>
      <c r="T3165" s="894" t="s">
        <v>780</v>
      </c>
      <c r="U3165" s="894" t="s">
        <v>877</v>
      </c>
      <c r="V3165" s="894" t="s">
        <v>3306</v>
      </c>
      <c r="W3165" s="894" t="s">
        <v>13711</v>
      </c>
      <c r="X3165" s="894" t="s">
        <v>14194</v>
      </c>
      <c r="Y3165" s="894" t="s">
        <v>14195</v>
      </c>
      <c r="AA3165" s="894" t="s">
        <v>11491</v>
      </c>
    </row>
    <row r="3166" spans="1:27">
      <c r="A3166" s="894" t="s">
        <v>14505</v>
      </c>
      <c r="B3166" s="894" t="s">
        <v>14506</v>
      </c>
      <c r="C3166" s="894" t="s">
        <v>6047</v>
      </c>
      <c r="D3166" s="894" t="s">
        <v>13904</v>
      </c>
      <c r="E3166" s="351">
        <v>3232.76</v>
      </c>
      <c r="F3166" s="351">
        <v>1616.5</v>
      </c>
      <c r="G3166" s="351">
        <v>1616.26</v>
      </c>
      <c r="H3166" s="351">
        <v>0</v>
      </c>
      <c r="I3166" s="894" t="s">
        <v>13711</v>
      </c>
      <c r="J3166" s="894" t="s">
        <v>839</v>
      </c>
      <c r="K3166" s="894" t="s">
        <v>11486</v>
      </c>
      <c r="L3166" s="894" t="s">
        <v>874</v>
      </c>
      <c r="M3166" s="894" t="s">
        <v>11487</v>
      </c>
      <c r="N3166" s="894" t="s">
        <v>8208</v>
      </c>
      <c r="O3166" s="894" t="s">
        <v>14473</v>
      </c>
      <c r="P3166" s="894" t="s">
        <v>14474</v>
      </c>
      <c r="Q3166" s="894" t="s">
        <v>9147</v>
      </c>
      <c r="R3166" s="894" t="s">
        <v>2372</v>
      </c>
      <c r="S3166" s="894" t="s">
        <v>779</v>
      </c>
      <c r="T3166" s="894" t="s">
        <v>780</v>
      </c>
      <c r="U3166" s="894" t="s">
        <v>877</v>
      </c>
      <c r="V3166" s="894" t="s">
        <v>3306</v>
      </c>
      <c r="W3166" s="894" t="s">
        <v>13711</v>
      </c>
      <c r="X3166" s="894" t="s">
        <v>14194</v>
      </c>
      <c r="Y3166" s="894" t="s">
        <v>14195</v>
      </c>
      <c r="AA3166" s="894" t="s">
        <v>11491</v>
      </c>
    </row>
    <row r="3167" spans="1:27">
      <c r="A3167" s="894" t="s">
        <v>14507</v>
      </c>
      <c r="B3167" s="894" t="s">
        <v>14508</v>
      </c>
      <c r="C3167" s="894" t="s">
        <v>6047</v>
      </c>
      <c r="D3167" s="894" t="s">
        <v>13904</v>
      </c>
      <c r="E3167" s="351">
        <v>3232.76</v>
      </c>
      <c r="F3167" s="351">
        <v>1616.5</v>
      </c>
      <c r="G3167" s="351">
        <v>1616.26</v>
      </c>
      <c r="H3167" s="351">
        <v>0</v>
      </c>
      <c r="I3167" s="894" t="s">
        <v>13711</v>
      </c>
      <c r="J3167" s="894" t="s">
        <v>839</v>
      </c>
      <c r="K3167" s="894" t="s">
        <v>11486</v>
      </c>
      <c r="L3167" s="894" t="s">
        <v>874</v>
      </c>
      <c r="M3167" s="894" t="s">
        <v>11487</v>
      </c>
      <c r="N3167" s="894" t="s">
        <v>8208</v>
      </c>
      <c r="O3167" s="894" t="s">
        <v>14473</v>
      </c>
      <c r="P3167" s="894" t="s">
        <v>14474</v>
      </c>
      <c r="Q3167" s="894" t="s">
        <v>9147</v>
      </c>
      <c r="R3167" s="894" t="s">
        <v>2372</v>
      </c>
      <c r="S3167" s="894" t="s">
        <v>779</v>
      </c>
      <c r="T3167" s="894" t="s">
        <v>780</v>
      </c>
      <c r="U3167" s="894" t="s">
        <v>877</v>
      </c>
      <c r="V3167" s="894" t="s">
        <v>3306</v>
      </c>
      <c r="W3167" s="894" t="s">
        <v>13711</v>
      </c>
      <c r="X3167" s="894" t="s">
        <v>14194</v>
      </c>
      <c r="Y3167" s="894" t="s">
        <v>14195</v>
      </c>
      <c r="AA3167" s="894" t="s">
        <v>11491</v>
      </c>
    </row>
    <row r="3168" spans="1:27">
      <c r="A3168" s="894" t="s">
        <v>14509</v>
      </c>
      <c r="B3168" s="894" t="s">
        <v>14510</v>
      </c>
      <c r="C3168" s="894" t="s">
        <v>6047</v>
      </c>
      <c r="D3168" s="894" t="s">
        <v>13904</v>
      </c>
      <c r="E3168" s="351">
        <v>3232.76</v>
      </c>
      <c r="F3168" s="351">
        <v>1616.5</v>
      </c>
      <c r="G3168" s="351">
        <v>1616.26</v>
      </c>
      <c r="H3168" s="351">
        <v>0</v>
      </c>
      <c r="I3168" s="894" t="s">
        <v>13711</v>
      </c>
      <c r="J3168" s="894" t="s">
        <v>839</v>
      </c>
      <c r="K3168" s="894" t="s">
        <v>11486</v>
      </c>
      <c r="L3168" s="894" t="s">
        <v>874</v>
      </c>
      <c r="M3168" s="894" t="s">
        <v>11487</v>
      </c>
      <c r="N3168" s="894" t="s">
        <v>8208</v>
      </c>
      <c r="O3168" s="894" t="s">
        <v>14473</v>
      </c>
      <c r="P3168" s="894" t="s">
        <v>14474</v>
      </c>
      <c r="Q3168" s="894" t="s">
        <v>9147</v>
      </c>
      <c r="R3168" s="894" t="s">
        <v>2372</v>
      </c>
      <c r="S3168" s="894" t="s">
        <v>779</v>
      </c>
      <c r="T3168" s="894" t="s">
        <v>780</v>
      </c>
      <c r="U3168" s="894" t="s">
        <v>877</v>
      </c>
      <c r="V3168" s="894" t="s">
        <v>3306</v>
      </c>
      <c r="W3168" s="894" t="s">
        <v>13711</v>
      </c>
      <c r="X3168" s="894" t="s">
        <v>14194</v>
      </c>
      <c r="Y3168" s="894" t="s">
        <v>14195</v>
      </c>
      <c r="AA3168" s="894" t="s">
        <v>11491</v>
      </c>
    </row>
    <row r="3169" spans="1:27">
      <c r="A3169" s="894" t="s">
        <v>14511</v>
      </c>
      <c r="B3169" s="894" t="s">
        <v>14512</v>
      </c>
      <c r="C3169" s="894" t="s">
        <v>6047</v>
      </c>
      <c r="D3169" s="894" t="s">
        <v>13904</v>
      </c>
      <c r="E3169" s="351">
        <v>3232.76</v>
      </c>
      <c r="F3169" s="351">
        <v>1616.5</v>
      </c>
      <c r="G3169" s="351">
        <v>1616.26</v>
      </c>
      <c r="H3169" s="351">
        <v>0</v>
      </c>
      <c r="I3169" s="894" t="s">
        <v>13711</v>
      </c>
      <c r="J3169" s="894" t="s">
        <v>839</v>
      </c>
      <c r="K3169" s="894" t="s">
        <v>11486</v>
      </c>
      <c r="L3169" s="894" t="s">
        <v>874</v>
      </c>
      <c r="M3169" s="894" t="s">
        <v>11487</v>
      </c>
      <c r="N3169" s="894" t="s">
        <v>8208</v>
      </c>
      <c r="O3169" s="894" t="s">
        <v>14473</v>
      </c>
      <c r="P3169" s="894" t="s">
        <v>14474</v>
      </c>
      <c r="Q3169" s="894" t="s">
        <v>9147</v>
      </c>
      <c r="R3169" s="894" t="s">
        <v>2372</v>
      </c>
      <c r="S3169" s="894" t="s">
        <v>779</v>
      </c>
      <c r="T3169" s="894" t="s">
        <v>780</v>
      </c>
      <c r="U3169" s="894" t="s">
        <v>877</v>
      </c>
      <c r="V3169" s="894" t="s">
        <v>3306</v>
      </c>
      <c r="W3169" s="894" t="s">
        <v>13711</v>
      </c>
      <c r="X3169" s="894" t="s">
        <v>14194</v>
      </c>
      <c r="Y3169" s="894" t="s">
        <v>14195</v>
      </c>
      <c r="AA3169" s="894" t="s">
        <v>11491</v>
      </c>
    </row>
    <row r="3170" spans="1:27">
      <c r="A3170" s="894" t="s">
        <v>14513</v>
      </c>
      <c r="B3170" s="894" t="s">
        <v>14514</v>
      </c>
      <c r="C3170" s="894" t="s">
        <v>6047</v>
      </c>
      <c r="D3170" s="894" t="s">
        <v>13904</v>
      </c>
      <c r="E3170" s="351">
        <v>3232.76</v>
      </c>
      <c r="F3170" s="351">
        <v>1616.5</v>
      </c>
      <c r="G3170" s="351">
        <v>1616.26</v>
      </c>
      <c r="H3170" s="351">
        <v>0</v>
      </c>
      <c r="I3170" s="894" t="s">
        <v>13711</v>
      </c>
      <c r="J3170" s="894" t="s">
        <v>839</v>
      </c>
      <c r="K3170" s="894" t="s">
        <v>11486</v>
      </c>
      <c r="L3170" s="894" t="s">
        <v>874</v>
      </c>
      <c r="M3170" s="894" t="s">
        <v>11487</v>
      </c>
      <c r="N3170" s="894" t="s">
        <v>8208</v>
      </c>
      <c r="O3170" s="894" t="s">
        <v>14473</v>
      </c>
      <c r="P3170" s="894" t="s">
        <v>14474</v>
      </c>
      <c r="Q3170" s="894" t="s">
        <v>9147</v>
      </c>
      <c r="R3170" s="894" t="s">
        <v>2372</v>
      </c>
      <c r="S3170" s="894" t="s">
        <v>779</v>
      </c>
      <c r="T3170" s="894" t="s">
        <v>780</v>
      </c>
      <c r="U3170" s="894" t="s">
        <v>877</v>
      </c>
      <c r="V3170" s="894" t="s">
        <v>3306</v>
      </c>
      <c r="W3170" s="894" t="s">
        <v>13711</v>
      </c>
      <c r="X3170" s="894" t="s">
        <v>14194</v>
      </c>
      <c r="Y3170" s="894" t="s">
        <v>14195</v>
      </c>
      <c r="AA3170" s="894" t="s">
        <v>11491</v>
      </c>
    </row>
    <row r="3171" spans="1:27">
      <c r="A3171" s="894" t="s">
        <v>14515</v>
      </c>
      <c r="B3171" s="894" t="s">
        <v>14516</v>
      </c>
      <c r="C3171" s="894" t="s">
        <v>6047</v>
      </c>
      <c r="D3171" s="894" t="s">
        <v>13904</v>
      </c>
      <c r="E3171" s="351">
        <v>3232.76</v>
      </c>
      <c r="F3171" s="351">
        <v>1616.5</v>
      </c>
      <c r="G3171" s="351">
        <v>1616.26</v>
      </c>
      <c r="H3171" s="351">
        <v>0</v>
      </c>
      <c r="I3171" s="894" t="s">
        <v>13711</v>
      </c>
      <c r="J3171" s="894" t="s">
        <v>839</v>
      </c>
      <c r="K3171" s="894" t="s">
        <v>11592</v>
      </c>
      <c r="L3171" s="894" t="s">
        <v>874</v>
      </c>
      <c r="M3171" s="894" t="s">
        <v>11593</v>
      </c>
      <c r="N3171" s="894" t="s">
        <v>8208</v>
      </c>
      <c r="O3171" s="894" t="s">
        <v>14473</v>
      </c>
      <c r="P3171" s="894" t="s">
        <v>14474</v>
      </c>
      <c r="Q3171" s="894" t="s">
        <v>9147</v>
      </c>
      <c r="R3171" s="894" t="s">
        <v>2372</v>
      </c>
      <c r="S3171" s="894" t="s">
        <v>779</v>
      </c>
      <c r="T3171" s="894" t="s">
        <v>780</v>
      </c>
      <c r="U3171" s="894" t="s">
        <v>877</v>
      </c>
      <c r="V3171" s="894" t="s">
        <v>3306</v>
      </c>
      <c r="W3171" s="894" t="s">
        <v>13711</v>
      </c>
      <c r="X3171" s="894" t="s">
        <v>14194</v>
      </c>
      <c r="Y3171" s="894" t="s">
        <v>14195</v>
      </c>
      <c r="AA3171" s="894" t="s">
        <v>11595</v>
      </c>
    </row>
    <row r="3172" spans="1:27">
      <c r="A3172" s="894" t="s">
        <v>14517</v>
      </c>
      <c r="B3172" s="894" t="s">
        <v>14518</v>
      </c>
      <c r="C3172" s="894" t="s">
        <v>6047</v>
      </c>
      <c r="D3172" s="894" t="s">
        <v>13904</v>
      </c>
      <c r="E3172" s="351">
        <v>3232.76</v>
      </c>
      <c r="F3172" s="351">
        <v>1616.5</v>
      </c>
      <c r="G3172" s="351">
        <v>1616.26</v>
      </c>
      <c r="H3172" s="351">
        <v>0</v>
      </c>
      <c r="I3172" s="894" t="s">
        <v>13711</v>
      </c>
      <c r="J3172" s="894" t="s">
        <v>839</v>
      </c>
      <c r="K3172" s="894" t="s">
        <v>11592</v>
      </c>
      <c r="L3172" s="894" t="s">
        <v>874</v>
      </c>
      <c r="M3172" s="894" t="s">
        <v>11593</v>
      </c>
      <c r="N3172" s="894" t="s">
        <v>8208</v>
      </c>
      <c r="O3172" s="894" t="s">
        <v>14473</v>
      </c>
      <c r="P3172" s="894" t="s">
        <v>14474</v>
      </c>
      <c r="Q3172" s="894" t="s">
        <v>9147</v>
      </c>
      <c r="R3172" s="894" t="s">
        <v>2372</v>
      </c>
      <c r="S3172" s="894" t="s">
        <v>779</v>
      </c>
      <c r="T3172" s="894" t="s">
        <v>780</v>
      </c>
      <c r="U3172" s="894" t="s">
        <v>877</v>
      </c>
      <c r="V3172" s="894" t="s">
        <v>3306</v>
      </c>
      <c r="W3172" s="894" t="s">
        <v>13711</v>
      </c>
      <c r="X3172" s="894" t="s">
        <v>14194</v>
      </c>
      <c r="Y3172" s="894" t="s">
        <v>14195</v>
      </c>
      <c r="AA3172" s="894" t="s">
        <v>11595</v>
      </c>
    </row>
    <row r="3173" spans="1:27">
      <c r="A3173" s="894" t="s">
        <v>14519</v>
      </c>
      <c r="B3173" s="894" t="s">
        <v>14520</v>
      </c>
      <c r="C3173" s="894" t="s">
        <v>6047</v>
      </c>
      <c r="D3173" s="894" t="s">
        <v>13904</v>
      </c>
      <c r="E3173" s="351">
        <v>3232.76</v>
      </c>
      <c r="F3173" s="351">
        <v>1616.5</v>
      </c>
      <c r="G3173" s="351">
        <v>1616.26</v>
      </c>
      <c r="H3173" s="351">
        <v>0</v>
      </c>
      <c r="I3173" s="894" t="s">
        <v>13711</v>
      </c>
      <c r="J3173" s="894" t="s">
        <v>839</v>
      </c>
      <c r="K3173" s="894" t="s">
        <v>11592</v>
      </c>
      <c r="L3173" s="894" t="s">
        <v>874</v>
      </c>
      <c r="M3173" s="894" t="s">
        <v>11593</v>
      </c>
      <c r="N3173" s="894" t="s">
        <v>8208</v>
      </c>
      <c r="O3173" s="894" t="s">
        <v>14473</v>
      </c>
      <c r="P3173" s="894" t="s">
        <v>14474</v>
      </c>
      <c r="Q3173" s="894" t="s">
        <v>9147</v>
      </c>
      <c r="R3173" s="894" t="s">
        <v>2372</v>
      </c>
      <c r="S3173" s="894" t="s">
        <v>779</v>
      </c>
      <c r="T3173" s="894" t="s">
        <v>780</v>
      </c>
      <c r="U3173" s="894" t="s">
        <v>877</v>
      </c>
      <c r="V3173" s="894" t="s">
        <v>3306</v>
      </c>
      <c r="W3173" s="894" t="s">
        <v>13711</v>
      </c>
      <c r="X3173" s="894" t="s">
        <v>14194</v>
      </c>
      <c r="Y3173" s="894" t="s">
        <v>14195</v>
      </c>
      <c r="AA3173" s="894" t="s">
        <v>11595</v>
      </c>
    </row>
    <row r="3174" spans="1:27">
      <c r="A3174" s="894" t="s">
        <v>14521</v>
      </c>
      <c r="B3174" s="894" t="s">
        <v>14522</v>
      </c>
      <c r="C3174" s="894" t="s">
        <v>6047</v>
      </c>
      <c r="D3174" s="894" t="s">
        <v>13904</v>
      </c>
      <c r="E3174" s="351">
        <v>3232.76</v>
      </c>
      <c r="F3174" s="351">
        <v>1616.5</v>
      </c>
      <c r="G3174" s="351">
        <v>1616.26</v>
      </c>
      <c r="H3174" s="351">
        <v>0</v>
      </c>
      <c r="I3174" s="894" t="s">
        <v>13711</v>
      </c>
      <c r="J3174" s="894" t="s">
        <v>839</v>
      </c>
      <c r="K3174" s="894" t="s">
        <v>11592</v>
      </c>
      <c r="L3174" s="894" t="s">
        <v>874</v>
      </c>
      <c r="M3174" s="894" t="s">
        <v>11593</v>
      </c>
      <c r="N3174" s="894" t="s">
        <v>8208</v>
      </c>
      <c r="O3174" s="894" t="s">
        <v>14473</v>
      </c>
      <c r="P3174" s="894" t="s">
        <v>14474</v>
      </c>
      <c r="Q3174" s="894" t="s">
        <v>9147</v>
      </c>
      <c r="R3174" s="894" t="s">
        <v>2372</v>
      </c>
      <c r="S3174" s="894" t="s">
        <v>779</v>
      </c>
      <c r="T3174" s="894" t="s">
        <v>780</v>
      </c>
      <c r="U3174" s="894" t="s">
        <v>877</v>
      </c>
      <c r="V3174" s="894" t="s">
        <v>3306</v>
      </c>
      <c r="W3174" s="894" t="s">
        <v>13711</v>
      </c>
      <c r="X3174" s="894" t="s">
        <v>14194</v>
      </c>
      <c r="Y3174" s="894" t="s">
        <v>14195</v>
      </c>
      <c r="AA3174" s="894" t="s">
        <v>11595</v>
      </c>
    </row>
    <row r="3175" spans="1:27">
      <c r="A3175" s="894" t="s">
        <v>14523</v>
      </c>
      <c r="B3175" s="894" t="s">
        <v>14524</v>
      </c>
      <c r="C3175" s="894" t="s">
        <v>6047</v>
      </c>
      <c r="D3175" s="894" t="s">
        <v>14525</v>
      </c>
      <c r="E3175" s="351">
        <v>3232.74</v>
      </c>
      <c r="F3175" s="351">
        <v>1616.5</v>
      </c>
      <c r="G3175" s="351">
        <v>1616.24</v>
      </c>
      <c r="H3175" s="351">
        <v>0</v>
      </c>
      <c r="I3175" s="894" t="s">
        <v>13711</v>
      </c>
      <c r="J3175" s="894" t="s">
        <v>839</v>
      </c>
      <c r="K3175" s="894" t="s">
        <v>11592</v>
      </c>
      <c r="L3175" s="894" t="s">
        <v>874</v>
      </c>
      <c r="M3175" s="894" t="s">
        <v>11593</v>
      </c>
      <c r="N3175" s="894" t="s">
        <v>8208</v>
      </c>
      <c r="O3175" s="894" t="s">
        <v>14473</v>
      </c>
      <c r="P3175" s="894" t="s">
        <v>14474</v>
      </c>
      <c r="Q3175" s="894" t="s">
        <v>9147</v>
      </c>
      <c r="R3175" s="894" t="s">
        <v>2372</v>
      </c>
      <c r="S3175" s="894" t="s">
        <v>779</v>
      </c>
      <c r="T3175" s="894" t="s">
        <v>780</v>
      </c>
      <c r="U3175" s="894" t="s">
        <v>877</v>
      </c>
      <c r="V3175" s="894" t="s">
        <v>3306</v>
      </c>
      <c r="W3175" s="894" t="s">
        <v>13711</v>
      </c>
      <c r="X3175" s="894" t="s">
        <v>14194</v>
      </c>
      <c r="Y3175" s="894" t="s">
        <v>14195</v>
      </c>
      <c r="AA3175" s="894" t="s">
        <v>11595</v>
      </c>
    </row>
    <row r="3176" spans="1:27">
      <c r="A3176" s="894" t="s">
        <v>14526</v>
      </c>
      <c r="B3176" s="894" t="s">
        <v>14527</v>
      </c>
      <c r="C3176" s="894" t="s">
        <v>6047</v>
      </c>
      <c r="D3176" s="894" t="s">
        <v>14528</v>
      </c>
      <c r="E3176" s="351">
        <v>5862.07</v>
      </c>
      <c r="F3176" s="351">
        <v>2931</v>
      </c>
      <c r="G3176" s="351">
        <v>2931.07</v>
      </c>
      <c r="H3176" s="351">
        <v>0</v>
      </c>
      <c r="I3176" s="894" t="s">
        <v>13711</v>
      </c>
      <c r="J3176" s="894" t="s">
        <v>839</v>
      </c>
      <c r="K3176" s="894" t="s">
        <v>11486</v>
      </c>
      <c r="L3176" s="894" t="s">
        <v>874</v>
      </c>
      <c r="M3176" s="894" t="s">
        <v>11487</v>
      </c>
      <c r="N3176" s="894" t="s">
        <v>8208</v>
      </c>
      <c r="O3176" s="894" t="s">
        <v>13913</v>
      </c>
      <c r="P3176" s="894" t="s">
        <v>13914</v>
      </c>
      <c r="Q3176" s="894" t="s">
        <v>13915</v>
      </c>
      <c r="R3176" s="894" t="s">
        <v>2372</v>
      </c>
      <c r="S3176" s="894" t="s">
        <v>779</v>
      </c>
      <c r="T3176" s="894" t="s">
        <v>780</v>
      </c>
      <c r="U3176" s="894" t="s">
        <v>877</v>
      </c>
      <c r="V3176" s="894" t="s">
        <v>3306</v>
      </c>
      <c r="W3176" s="894" t="s">
        <v>13711</v>
      </c>
      <c r="X3176" s="894" t="s">
        <v>14194</v>
      </c>
      <c r="Y3176" s="894" t="s">
        <v>14195</v>
      </c>
      <c r="AA3176" s="894" t="s">
        <v>11491</v>
      </c>
    </row>
    <row r="3177" spans="1:27">
      <c r="A3177" s="894" t="s">
        <v>14529</v>
      </c>
      <c r="B3177" s="894" t="s">
        <v>14530</v>
      </c>
      <c r="C3177" s="894" t="s">
        <v>6047</v>
      </c>
      <c r="D3177" s="894" t="s">
        <v>14528</v>
      </c>
      <c r="E3177" s="351">
        <v>5862.07</v>
      </c>
      <c r="F3177" s="351">
        <v>2931</v>
      </c>
      <c r="G3177" s="351">
        <v>2931.07</v>
      </c>
      <c r="H3177" s="351">
        <v>0</v>
      </c>
      <c r="I3177" s="894" t="s">
        <v>13711</v>
      </c>
      <c r="J3177" s="894" t="s">
        <v>839</v>
      </c>
      <c r="K3177" s="894" t="s">
        <v>11486</v>
      </c>
      <c r="L3177" s="894" t="s">
        <v>874</v>
      </c>
      <c r="M3177" s="894" t="s">
        <v>11487</v>
      </c>
      <c r="N3177" s="894" t="s">
        <v>8208</v>
      </c>
      <c r="O3177" s="894" t="s">
        <v>13913</v>
      </c>
      <c r="P3177" s="894" t="s">
        <v>13914</v>
      </c>
      <c r="Q3177" s="894" t="s">
        <v>13915</v>
      </c>
      <c r="R3177" s="894" t="s">
        <v>2372</v>
      </c>
      <c r="S3177" s="894" t="s">
        <v>779</v>
      </c>
      <c r="T3177" s="894" t="s">
        <v>780</v>
      </c>
      <c r="U3177" s="894" t="s">
        <v>877</v>
      </c>
      <c r="V3177" s="894" t="s">
        <v>3306</v>
      </c>
      <c r="W3177" s="894" t="s">
        <v>13711</v>
      </c>
      <c r="X3177" s="894" t="s">
        <v>14194</v>
      </c>
      <c r="Y3177" s="894" t="s">
        <v>14195</v>
      </c>
      <c r="AA3177" s="894" t="s">
        <v>11491</v>
      </c>
    </row>
    <row r="3178" spans="1:27">
      <c r="A3178" s="894" t="s">
        <v>14531</v>
      </c>
      <c r="B3178" s="894" t="s">
        <v>14532</v>
      </c>
      <c r="C3178" s="894" t="s">
        <v>6047</v>
      </c>
      <c r="D3178" s="894" t="s">
        <v>14528</v>
      </c>
      <c r="E3178" s="351">
        <v>5862.07</v>
      </c>
      <c r="F3178" s="351">
        <v>2931</v>
      </c>
      <c r="G3178" s="351">
        <v>2931.07</v>
      </c>
      <c r="H3178" s="351">
        <v>0</v>
      </c>
      <c r="I3178" s="894" t="s">
        <v>13711</v>
      </c>
      <c r="J3178" s="894" t="s">
        <v>839</v>
      </c>
      <c r="K3178" s="894" t="s">
        <v>11486</v>
      </c>
      <c r="L3178" s="894" t="s">
        <v>874</v>
      </c>
      <c r="M3178" s="894" t="s">
        <v>11487</v>
      </c>
      <c r="N3178" s="894" t="s">
        <v>8208</v>
      </c>
      <c r="O3178" s="894" t="s">
        <v>13913</v>
      </c>
      <c r="P3178" s="894" t="s">
        <v>13914</v>
      </c>
      <c r="Q3178" s="894" t="s">
        <v>13915</v>
      </c>
      <c r="R3178" s="894" t="s">
        <v>2372</v>
      </c>
      <c r="S3178" s="894" t="s">
        <v>779</v>
      </c>
      <c r="T3178" s="894" t="s">
        <v>780</v>
      </c>
      <c r="U3178" s="894" t="s">
        <v>877</v>
      </c>
      <c r="V3178" s="894" t="s">
        <v>3306</v>
      </c>
      <c r="W3178" s="894" t="s">
        <v>13711</v>
      </c>
      <c r="X3178" s="894" t="s">
        <v>14194</v>
      </c>
      <c r="Y3178" s="894" t="s">
        <v>14195</v>
      </c>
      <c r="AA3178" s="894" t="s">
        <v>11491</v>
      </c>
    </row>
    <row r="3179" spans="1:27">
      <c r="A3179" s="894" t="s">
        <v>14533</v>
      </c>
      <c r="B3179" s="894" t="s">
        <v>14534</v>
      </c>
      <c r="C3179" s="894" t="s">
        <v>6047</v>
      </c>
      <c r="D3179" s="894" t="s">
        <v>14528</v>
      </c>
      <c r="E3179" s="351">
        <v>5862.07</v>
      </c>
      <c r="F3179" s="351">
        <v>2931</v>
      </c>
      <c r="G3179" s="351">
        <v>2931.07</v>
      </c>
      <c r="H3179" s="351">
        <v>0</v>
      </c>
      <c r="I3179" s="894" t="s">
        <v>13711</v>
      </c>
      <c r="J3179" s="894" t="s">
        <v>839</v>
      </c>
      <c r="K3179" s="894" t="s">
        <v>11486</v>
      </c>
      <c r="L3179" s="894" t="s">
        <v>874</v>
      </c>
      <c r="M3179" s="894" t="s">
        <v>11487</v>
      </c>
      <c r="N3179" s="894" t="s">
        <v>8208</v>
      </c>
      <c r="O3179" s="894" t="s">
        <v>13913</v>
      </c>
      <c r="P3179" s="894" t="s">
        <v>13914</v>
      </c>
      <c r="Q3179" s="894" t="s">
        <v>13915</v>
      </c>
      <c r="R3179" s="894" t="s">
        <v>2372</v>
      </c>
      <c r="S3179" s="894" t="s">
        <v>779</v>
      </c>
      <c r="T3179" s="894" t="s">
        <v>780</v>
      </c>
      <c r="U3179" s="894" t="s">
        <v>877</v>
      </c>
      <c r="V3179" s="894" t="s">
        <v>3306</v>
      </c>
      <c r="W3179" s="894" t="s">
        <v>13711</v>
      </c>
      <c r="X3179" s="894" t="s">
        <v>14194</v>
      </c>
      <c r="Y3179" s="894" t="s">
        <v>14195</v>
      </c>
      <c r="AA3179" s="894" t="s">
        <v>11491</v>
      </c>
    </row>
    <row r="3180" spans="1:27">
      <c r="A3180" s="894" t="s">
        <v>14535</v>
      </c>
      <c r="B3180" s="894" t="s">
        <v>14536</v>
      </c>
      <c r="C3180" s="894" t="s">
        <v>6047</v>
      </c>
      <c r="D3180" s="894" t="s">
        <v>14528</v>
      </c>
      <c r="E3180" s="351">
        <v>5862.07</v>
      </c>
      <c r="F3180" s="351">
        <v>2931</v>
      </c>
      <c r="G3180" s="351">
        <v>2931.07</v>
      </c>
      <c r="H3180" s="351">
        <v>0</v>
      </c>
      <c r="I3180" s="894" t="s">
        <v>13711</v>
      </c>
      <c r="J3180" s="894" t="s">
        <v>839</v>
      </c>
      <c r="K3180" s="894" t="s">
        <v>11592</v>
      </c>
      <c r="L3180" s="894" t="s">
        <v>874</v>
      </c>
      <c r="M3180" s="894" t="s">
        <v>11593</v>
      </c>
      <c r="N3180" s="894" t="s">
        <v>8208</v>
      </c>
      <c r="O3180" s="894" t="s">
        <v>13913</v>
      </c>
      <c r="P3180" s="894" t="s">
        <v>13914</v>
      </c>
      <c r="Q3180" s="894" t="s">
        <v>13915</v>
      </c>
      <c r="R3180" s="894" t="s">
        <v>2372</v>
      </c>
      <c r="S3180" s="894" t="s">
        <v>779</v>
      </c>
      <c r="T3180" s="894" t="s">
        <v>780</v>
      </c>
      <c r="U3180" s="894" t="s">
        <v>877</v>
      </c>
      <c r="V3180" s="894" t="s">
        <v>3306</v>
      </c>
      <c r="W3180" s="894" t="s">
        <v>13711</v>
      </c>
      <c r="X3180" s="894" t="s">
        <v>14194</v>
      </c>
      <c r="Y3180" s="894" t="s">
        <v>14195</v>
      </c>
      <c r="AA3180" s="894" t="s">
        <v>11595</v>
      </c>
    </row>
    <row r="3181" spans="1:27">
      <c r="A3181" s="894" t="s">
        <v>14537</v>
      </c>
      <c r="B3181" s="894" t="s">
        <v>14538</v>
      </c>
      <c r="C3181" s="894" t="s">
        <v>6047</v>
      </c>
      <c r="D3181" s="894" t="s">
        <v>14528</v>
      </c>
      <c r="E3181" s="351">
        <v>5862.07</v>
      </c>
      <c r="F3181" s="351">
        <v>2931</v>
      </c>
      <c r="G3181" s="351">
        <v>2931.07</v>
      </c>
      <c r="H3181" s="351">
        <v>0</v>
      </c>
      <c r="I3181" s="894" t="s">
        <v>13711</v>
      </c>
      <c r="J3181" s="894" t="s">
        <v>839</v>
      </c>
      <c r="K3181" s="894" t="s">
        <v>11592</v>
      </c>
      <c r="L3181" s="894" t="s">
        <v>874</v>
      </c>
      <c r="M3181" s="894" t="s">
        <v>11593</v>
      </c>
      <c r="N3181" s="894" t="s">
        <v>8208</v>
      </c>
      <c r="O3181" s="894" t="s">
        <v>13913</v>
      </c>
      <c r="P3181" s="894" t="s">
        <v>13914</v>
      </c>
      <c r="Q3181" s="894" t="s">
        <v>13915</v>
      </c>
      <c r="R3181" s="894" t="s">
        <v>2372</v>
      </c>
      <c r="S3181" s="894" t="s">
        <v>779</v>
      </c>
      <c r="T3181" s="894" t="s">
        <v>780</v>
      </c>
      <c r="U3181" s="894" t="s">
        <v>877</v>
      </c>
      <c r="V3181" s="894" t="s">
        <v>3306</v>
      </c>
      <c r="W3181" s="894" t="s">
        <v>13711</v>
      </c>
      <c r="X3181" s="894" t="s">
        <v>14194</v>
      </c>
      <c r="Y3181" s="894" t="s">
        <v>14195</v>
      </c>
      <c r="AA3181" s="894" t="s">
        <v>11595</v>
      </c>
    </row>
    <row r="3182" spans="1:27">
      <c r="A3182" s="894" t="s">
        <v>14539</v>
      </c>
      <c r="B3182" s="894" t="s">
        <v>14540</v>
      </c>
      <c r="C3182" s="894" t="s">
        <v>6047</v>
      </c>
      <c r="D3182" s="894" t="s">
        <v>14528</v>
      </c>
      <c r="E3182" s="351">
        <v>5862.07</v>
      </c>
      <c r="F3182" s="351">
        <v>2931</v>
      </c>
      <c r="G3182" s="351">
        <v>2931.07</v>
      </c>
      <c r="H3182" s="351">
        <v>0</v>
      </c>
      <c r="I3182" s="894" t="s">
        <v>13711</v>
      </c>
      <c r="J3182" s="894" t="s">
        <v>839</v>
      </c>
      <c r="K3182" s="894" t="s">
        <v>11592</v>
      </c>
      <c r="L3182" s="894" t="s">
        <v>874</v>
      </c>
      <c r="M3182" s="894" t="s">
        <v>11593</v>
      </c>
      <c r="N3182" s="894" t="s">
        <v>8208</v>
      </c>
      <c r="O3182" s="894" t="s">
        <v>13913</v>
      </c>
      <c r="P3182" s="894" t="s">
        <v>13914</v>
      </c>
      <c r="Q3182" s="894" t="s">
        <v>13915</v>
      </c>
      <c r="R3182" s="894" t="s">
        <v>2372</v>
      </c>
      <c r="S3182" s="894" t="s">
        <v>779</v>
      </c>
      <c r="T3182" s="894" t="s">
        <v>780</v>
      </c>
      <c r="U3182" s="894" t="s">
        <v>877</v>
      </c>
      <c r="V3182" s="894" t="s">
        <v>3306</v>
      </c>
      <c r="W3182" s="894" t="s">
        <v>13711</v>
      </c>
      <c r="X3182" s="894" t="s">
        <v>14194</v>
      </c>
      <c r="Y3182" s="894" t="s">
        <v>14195</v>
      </c>
      <c r="AA3182" s="894" t="s">
        <v>11595</v>
      </c>
    </row>
    <row r="3183" spans="1:27">
      <c r="A3183" s="894" t="s">
        <v>14541</v>
      </c>
      <c r="B3183" s="894" t="s">
        <v>14542</v>
      </c>
      <c r="C3183" s="894" t="s">
        <v>6047</v>
      </c>
      <c r="D3183" s="894" t="s">
        <v>14528</v>
      </c>
      <c r="E3183" s="351">
        <v>5862.07</v>
      </c>
      <c r="F3183" s="351">
        <v>2931</v>
      </c>
      <c r="G3183" s="351">
        <v>2931.07</v>
      </c>
      <c r="H3183" s="351">
        <v>0</v>
      </c>
      <c r="I3183" s="894" t="s">
        <v>13711</v>
      </c>
      <c r="J3183" s="894" t="s">
        <v>839</v>
      </c>
      <c r="K3183" s="894" t="s">
        <v>11592</v>
      </c>
      <c r="L3183" s="894" t="s">
        <v>874</v>
      </c>
      <c r="M3183" s="894" t="s">
        <v>11593</v>
      </c>
      <c r="N3183" s="894" t="s">
        <v>8208</v>
      </c>
      <c r="O3183" s="894" t="s">
        <v>13913</v>
      </c>
      <c r="P3183" s="894" t="s">
        <v>13914</v>
      </c>
      <c r="Q3183" s="894" t="s">
        <v>13915</v>
      </c>
      <c r="R3183" s="894" t="s">
        <v>2372</v>
      </c>
      <c r="S3183" s="894" t="s">
        <v>779</v>
      </c>
      <c r="T3183" s="894" t="s">
        <v>780</v>
      </c>
      <c r="U3183" s="894" t="s">
        <v>877</v>
      </c>
      <c r="V3183" s="894" t="s">
        <v>3306</v>
      </c>
      <c r="W3183" s="894" t="s">
        <v>13711</v>
      </c>
      <c r="X3183" s="894" t="s">
        <v>14194</v>
      </c>
      <c r="Y3183" s="894" t="s">
        <v>14195</v>
      </c>
      <c r="AA3183" s="894" t="s">
        <v>11595</v>
      </c>
    </row>
    <row r="3184" spans="1:27">
      <c r="A3184" s="894" t="s">
        <v>14543</v>
      </c>
      <c r="B3184" s="894" t="s">
        <v>14544</v>
      </c>
      <c r="C3184" s="894" t="s">
        <v>6047</v>
      </c>
      <c r="D3184" s="894" t="s">
        <v>13898</v>
      </c>
      <c r="E3184" s="351">
        <v>9021.55</v>
      </c>
      <c r="F3184" s="351">
        <v>4511</v>
      </c>
      <c r="G3184" s="351">
        <v>4510.55</v>
      </c>
      <c r="H3184" s="351">
        <v>0</v>
      </c>
      <c r="I3184" s="894" t="s">
        <v>13711</v>
      </c>
      <c r="J3184" s="894" t="s">
        <v>839</v>
      </c>
      <c r="K3184" s="894" t="s">
        <v>11592</v>
      </c>
      <c r="L3184" s="894" t="s">
        <v>874</v>
      </c>
      <c r="M3184" s="894" t="s">
        <v>11593</v>
      </c>
      <c r="N3184" s="894" t="s">
        <v>8208</v>
      </c>
      <c r="O3184" s="894" t="s">
        <v>14545</v>
      </c>
      <c r="P3184" s="894" t="s">
        <v>14546</v>
      </c>
      <c r="Q3184" s="894" t="s">
        <v>14547</v>
      </c>
      <c r="R3184" s="894" t="s">
        <v>2372</v>
      </c>
      <c r="S3184" s="894" t="s">
        <v>779</v>
      </c>
      <c r="T3184" s="894" t="s">
        <v>780</v>
      </c>
      <c r="U3184" s="894" t="s">
        <v>877</v>
      </c>
      <c r="V3184" s="894" t="s">
        <v>3306</v>
      </c>
      <c r="W3184" s="894" t="s">
        <v>13711</v>
      </c>
      <c r="X3184" s="894" t="s">
        <v>14194</v>
      </c>
      <c r="Y3184" s="894" t="s">
        <v>14195</v>
      </c>
      <c r="AA3184" s="894" t="s">
        <v>11595</v>
      </c>
    </row>
    <row r="3185" spans="1:27">
      <c r="A3185" s="894" t="s">
        <v>14548</v>
      </c>
      <c r="B3185" s="894" t="s">
        <v>14549</v>
      </c>
      <c r="C3185" s="894" t="s">
        <v>6047</v>
      </c>
      <c r="D3185" s="894" t="s">
        <v>13898</v>
      </c>
      <c r="E3185" s="351">
        <v>9021.55</v>
      </c>
      <c r="F3185" s="351">
        <v>4511</v>
      </c>
      <c r="G3185" s="351">
        <v>4510.55</v>
      </c>
      <c r="H3185" s="351">
        <v>0</v>
      </c>
      <c r="I3185" s="894" t="s">
        <v>13711</v>
      </c>
      <c r="J3185" s="894" t="s">
        <v>839</v>
      </c>
      <c r="K3185" s="894" t="s">
        <v>11592</v>
      </c>
      <c r="L3185" s="894" t="s">
        <v>874</v>
      </c>
      <c r="M3185" s="894" t="s">
        <v>11593</v>
      </c>
      <c r="N3185" s="894" t="s">
        <v>8208</v>
      </c>
      <c r="O3185" s="894" t="s">
        <v>14545</v>
      </c>
      <c r="P3185" s="894" t="s">
        <v>14546</v>
      </c>
      <c r="Q3185" s="894" t="s">
        <v>14547</v>
      </c>
      <c r="R3185" s="894" t="s">
        <v>2372</v>
      </c>
      <c r="S3185" s="894" t="s">
        <v>779</v>
      </c>
      <c r="T3185" s="894" t="s">
        <v>780</v>
      </c>
      <c r="U3185" s="894" t="s">
        <v>877</v>
      </c>
      <c r="V3185" s="894" t="s">
        <v>3306</v>
      </c>
      <c r="W3185" s="894" t="s">
        <v>13711</v>
      </c>
      <c r="X3185" s="894" t="s">
        <v>14194</v>
      </c>
      <c r="Y3185" s="894" t="s">
        <v>14195</v>
      </c>
      <c r="AA3185" s="894" t="s">
        <v>11595</v>
      </c>
    </row>
    <row r="3186" spans="1:27">
      <c r="A3186" s="894" t="s">
        <v>14550</v>
      </c>
      <c r="B3186" s="894" t="s">
        <v>14551</v>
      </c>
      <c r="C3186" s="894" t="s">
        <v>6047</v>
      </c>
      <c r="D3186" s="894" t="s">
        <v>13898</v>
      </c>
      <c r="E3186" s="351">
        <v>9021.55</v>
      </c>
      <c r="F3186" s="351">
        <v>4511</v>
      </c>
      <c r="G3186" s="351">
        <v>4510.55</v>
      </c>
      <c r="H3186" s="351">
        <v>0</v>
      </c>
      <c r="I3186" s="894" t="s">
        <v>13711</v>
      </c>
      <c r="J3186" s="894" t="s">
        <v>839</v>
      </c>
      <c r="K3186" s="894" t="s">
        <v>11592</v>
      </c>
      <c r="L3186" s="894" t="s">
        <v>874</v>
      </c>
      <c r="M3186" s="894" t="s">
        <v>11593</v>
      </c>
      <c r="N3186" s="894" t="s">
        <v>8208</v>
      </c>
      <c r="O3186" s="894" t="s">
        <v>14545</v>
      </c>
      <c r="P3186" s="894" t="s">
        <v>14546</v>
      </c>
      <c r="Q3186" s="894" t="s">
        <v>14547</v>
      </c>
      <c r="R3186" s="894" t="s">
        <v>2372</v>
      </c>
      <c r="S3186" s="894" t="s">
        <v>779</v>
      </c>
      <c r="T3186" s="894" t="s">
        <v>780</v>
      </c>
      <c r="U3186" s="894" t="s">
        <v>877</v>
      </c>
      <c r="V3186" s="894" t="s">
        <v>3306</v>
      </c>
      <c r="W3186" s="894" t="s">
        <v>13711</v>
      </c>
      <c r="X3186" s="894" t="s">
        <v>14194</v>
      </c>
      <c r="Y3186" s="894" t="s">
        <v>14195</v>
      </c>
      <c r="AA3186" s="894" t="s">
        <v>11595</v>
      </c>
    </row>
    <row r="3187" spans="1:27">
      <c r="A3187" s="894" t="s">
        <v>14552</v>
      </c>
      <c r="B3187" s="894" t="s">
        <v>14553</v>
      </c>
      <c r="C3187" s="894" t="s">
        <v>14554</v>
      </c>
      <c r="D3187" s="894" t="s">
        <v>14555</v>
      </c>
      <c r="E3187" s="351">
        <v>15517.24</v>
      </c>
      <c r="F3187" s="351">
        <v>7758.5</v>
      </c>
      <c r="G3187" s="351">
        <v>7758.74</v>
      </c>
      <c r="H3187" s="351">
        <v>0</v>
      </c>
      <c r="I3187" s="894" t="s">
        <v>13711</v>
      </c>
      <c r="J3187" s="894" t="s">
        <v>839</v>
      </c>
      <c r="K3187" s="894" t="s">
        <v>11486</v>
      </c>
      <c r="L3187" s="894" t="s">
        <v>874</v>
      </c>
      <c r="M3187" s="894" t="s">
        <v>11487</v>
      </c>
      <c r="N3187" s="894" t="s">
        <v>14119</v>
      </c>
      <c r="O3187" s="894" t="s">
        <v>13776</v>
      </c>
      <c r="P3187" s="894" t="s">
        <v>13777</v>
      </c>
      <c r="Q3187" s="894" t="s">
        <v>13778</v>
      </c>
      <c r="R3187" s="894" t="s">
        <v>2372</v>
      </c>
      <c r="S3187" s="894" t="s">
        <v>779</v>
      </c>
      <c r="T3187" s="894" t="s">
        <v>780</v>
      </c>
      <c r="U3187" s="894" t="s">
        <v>877</v>
      </c>
      <c r="V3187" s="894" t="s">
        <v>3306</v>
      </c>
      <c r="W3187" s="894" t="s">
        <v>13711</v>
      </c>
      <c r="X3187" s="894" t="s">
        <v>14194</v>
      </c>
      <c r="Y3187" s="894" t="s">
        <v>14195</v>
      </c>
      <c r="AA3187" s="894" t="s">
        <v>11491</v>
      </c>
    </row>
    <row r="3188" spans="1:27">
      <c r="A3188" s="894" t="s">
        <v>14556</v>
      </c>
      <c r="B3188" s="894" t="s">
        <v>14557</v>
      </c>
      <c r="C3188" s="894" t="s">
        <v>14558</v>
      </c>
      <c r="D3188" s="894" t="s">
        <v>14559</v>
      </c>
      <c r="E3188" s="351">
        <v>15517.24</v>
      </c>
      <c r="F3188" s="351">
        <v>7758.5</v>
      </c>
      <c r="G3188" s="351">
        <v>7758.74</v>
      </c>
      <c r="H3188" s="351">
        <v>0</v>
      </c>
      <c r="I3188" s="894" t="s">
        <v>13711</v>
      </c>
      <c r="J3188" s="894" t="s">
        <v>839</v>
      </c>
      <c r="K3188" s="894" t="s">
        <v>11486</v>
      </c>
      <c r="L3188" s="894" t="s">
        <v>874</v>
      </c>
      <c r="M3188" s="894" t="s">
        <v>11487</v>
      </c>
      <c r="N3188" s="894" t="s">
        <v>14119</v>
      </c>
      <c r="O3188" s="894" t="s">
        <v>13776</v>
      </c>
      <c r="P3188" s="894" t="s">
        <v>13777</v>
      </c>
      <c r="Q3188" s="894" t="s">
        <v>13778</v>
      </c>
      <c r="R3188" s="894" t="s">
        <v>2372</v>
      </c>
      <c r="S3188" s="894" t="s">
        <v>779</v>
      </c>
      <c r="T3188" s="894" t="s">
        <v>780</v>
      </c>
      <c r="U3188" s="894" t="s">
        <v>877</v>
      </c>
      <c r="V3188" s="894" t="s">
        <v>3306</v>
      </c>
      <c r="W3188" s="894" t="s">
        <v>13711</v>
      </c>
      <c r="X3188" s="894" t="s">
        <v>14194</v>
      </c>
      <c r="Y3188" s="894" t="s">
        <v>14195</v>
      </c>
      <c r="AA3188" s="894" t="s">
        <v>11491</v>
      </c>
    </row>
    <row r="3189" spans="1:27">
      <c r="A3189" s="894" t="s">
        <v>14560</v>
      </c>
      <c r="B3189" s="894" t="s">
        <v>14561</v>
      </c>
      <c r="C3189" s="894" t="s">
        <v>14558</v>
      </c>
      <c r="D3189" s="894" t="s">
        <v>14562</v>
      </c>
      <c r="E3189" s="351">
        <v>15517.24</v>
      </c>
      <c r="F3189" s="351">
        <v>7758.5</v>
      </c>
      <c r="G3189" s="351">
        <v>7758.74</v>
      </c>
      <c r="H3189" s="351">
        <v>0</v>
      </c>
      <c r="I3189" s="894" t="s">
        <v>13711</v>
      </c>
      <c r="J3189" s="894" t="s">
        <v>839</v>
      </c>
      <c r="K3189" s="894" t="s">
        <v>11486</v>
      </c>
      <c r="L3189" s="894" t="s">
        <v>874</v>
      </c>
      <c r="M3189" s="894" t="s">
        <v>11487</v>
      </c>
      <c r="N3189" s="894" t="s">
        <v>14119</v>
      </c>
      <c r="O3189" s="894" t="s">
        <v>13776</v>
      </c>
      <c r="P3189" s="894" t="s">
        <v>13777</v>
      </c>
      <c r="Q3189" s="894" t="s">
        <v>13778</v>
      </c>
      <c r="R3189" s="894" t="s">
        <v>2372</v>
      </c>
      <c r="S3189" s="894" t="s">
        <v>779</v>
      </c>
      <c r="T3189" s="894" t="s">
        <v>780</v>
      </c>
      <c r="U3189" s="894" t="s">
        <v>877</v>
      </c>
      <c r="V3189" s="894" t="s">
        <v>3306</v>
      </c>
      <c r="W3189" s="894" t="s">
        <v>13711</v>
      </c>
      <c r="X3189" s="894" t="s">
        <v>14194</v>
      </c>
      <c r="Y3189" s="894" t="s">
        <v>14195</v>
      </c>
      <c r="AA3189" s="894" t="s">
        <v>11491</v>
      </c>
    </row>
    <row r="3190" spans="1:27">
      <c r="A3190" s="894" t="s">
        <v>14563</v>
      </c>
      <c r="B3190" s="894" t="s">
        <v>14564</v>
      </c>
      <c r="C3190" s="894" t="s">
        <v>14558</v>
      </c>
      <c r="D3190" s="894" t="s">
        <v>14565</v>
      </c>
      <c r="E3190" s="351">
        <v>15517.24</v>
      </c>
      <c r="F3190" s="351">
        <v>7758.5</v>
      </c>
      <c r="G3190" s="351">
        <v>7758.74</v>
      </c>
      <c r="H3190" s="351">
        <v>0</v>
      </c>
      <c r="I3190" s="894" t="s">
        <v>13711</v>
      </c>
      <c r="J3190" s="894" t="s">
        <v>839</v>
      </c>
      <c r="K3190" s="894" t="s">
        <v>11486</v>
      </c>
      <c r="L3190" s="894" t="s">
        <v>874</v>
      </c>
      <c r="M3190" s="894" t="s">
        <v>11487</v>
      </c>
      <c r="N3190" s="894" t="s">
        <v>14119</v>
      </c>
      <c r="O3190" s="894" t="s">
        <v>13776</v>
      </c>
      <c r="P3190" s="894" t="s">
        <v>13777</v>
      </c>
      <c r="Q3190" s="894" t="s">
        <v>13778</v>
      </c>
      <c r="R3190" s="894" t="s">
        <v>2372</v>
      </c>
      <c r="S3190" s="894" t="s">
        <v>779</v>
      </c>
      <c r="T3190" s="894" t="s">
        <v>780</v>
      </c>
      <c r="U3190" s="894" t="s">
        <v>877</v>
      </c>
      <c r="V3190" s="894" t="s">
        <v>3306</v>
      </c>
      <c r="W3190" s="894" t="s">
        <v>13711</v>
      </c>
      <c r="X3190" s="894" t="s">
        <v>14194</v>
      </c>
      <c r="Y3190" s="894" t="s">
        <v>14195</v>
      </c>
      <c r="AA3190" s="894" t="s">
        <v>11491</v>
      </c>
    </row>
    <row r="3191" spans="1:27">
      <c r="A3191" s="894" t="s">
        <v>14566</v>
      </c>
      <c r="B3191" s="894" t="s">
        <v>14567</v>
      </c>
      <c r="C3191" s="894" t="s">
        <v>14558</v>
      </c>
      <c r="D3191" s="894" t="s">
        <v>14568</v>
      </c>
      <c r="E3191" s="351">
        <v>15517.24</v>
      </c>
      <c r="F3191" s="351">
        <v>7758.5</v>
      </c>
      <c r="G3191" s="351">
        <v>7758.74</v>
      </c>
      <c r="H3191" s="351">
        <v>0</v>
      </c>
      <c r="I3191" s="894" t="s">
        <v>13711</v>
      </c>
      <c r="J3191" s="894" t="s">
        <v>839</v>
      </c>
      <c r="K3191" s="894" t="s">
        <v>11486</v>
      </c>
      <c r="L3191" s="894" t="s">
        <v>874</v>
      </c>
      <c r="M3191" s="894" t="s">
        <v>11487</v>
      </c>
      <c r="N3191" s="894" t="s">
        <v>14119</v>
      </c>
      <c r="O3191" s="894" t="s">
        <v>13776</v>
      </c>
      <c r="P3191" s="894" t="s">
        <v>13777</v>
      </c>
      <c r="Q3191" s="894" t="s">
        <v>13778</v>
      </c>
      <c r="R3191" s="894" t="s">
        <v>2372</v>
      </c>
      <c r="S3191" s="894" t="s">
        <v>779</v>
      </c>
      <c r="T3191" s="894" t="s">
        <v>780</v>
      </c>
      <c r="U3191" s="894" t="s">
        <v>877</v>
      </c>
      <c r="V3191" s="894" t="s">
        <v>3306</v>
      </c>
      <c r="W3191" s="894" t="s">
        <v>13711</v>
      </c>
      <c r="X3191" s="894" t="s">
        <v>14194</v>
      </c>
      <c r="Y3191" s="894" t="s">
        <v>14195</v>
      </c>
      <c r="AA3191" s="894" t="s">
        <v>11491</v>
      </c>
    </row>
    <row r="3192" spans="1:27">
      <c r="A3192" s="894" t="s">
        <v>14569</v>
      </c>
      <c r="B3192" s="894" t="s">
        <v>14570</v>
      </c>
      <c r="C3192" s="894" t="s">
        <v>14571</v>
      </c>
      <c r="D3192" s="894" t="s">
        <v>14572</v>
      </c>
      <c r="E3192" s="351">
        <v>15517.24</v>
      </c>
      <c r="F3192" s="351">
        <v>7758.5</v>
      </c>
      <c r="G3192" s="351">
        <v>7758.74</v>
      </c>
      <c r="H3192" s="351">
        <v>0</v>
      </c>
      <c r="I3192" s="894" t="s">
        <v>13711</v>
      </c>
      <c r="J3192" s="894" t="s">
        <v>839</v>
      </c>
      <c r="K3192" s="894" t="s">
        <v>11486</v>
      </c>
      <c r="L3192" s="894" t="s">
        <v>874</v>
      </c>
      <c r="M3192" s="894" t="s">
        <v>11487</v>
      </c>
      <c r="N3192" s="894" t="s">
        <v>14119</v>
      </c>
      <c r="O3192" s="894" t="s">
        <v>13776</v>
      </c>
      <c r="P3192" s="894" t="s">
        <v>13777</v>
      </c>
      <c r="Q3192" s="894" t="s">
        <v>13778</v>
      </c>
      <c r="R3192" s="894" t="s">
        <v>2372</v>
      </c>
      <c r="S3192" s="894" t="s">
        <v>779</v>
      </c>
      <c r="T3192" s="894" t="s">
        <v>780</v>
      </c>
      <c r="U3192" s="894" t="s">
        <v>877</v>
      </c>
      <c r="V3192" s="894" t="s">
        <v>3306</v>
      </c>
      <c r="W3192" s="894" t="s">
        <v>13711</v>
      </c>
      <c r="X3192" s="894" t="s">
        <v>14194</v>
      </c>
      <c r="Y3192" s="894" t="s">
        <v>14195</v>
      </c>
      <c r="AA3192" s="894" t="s">
        <v>11491</v>
      </c>
    </row>
    <row r="3193" spans="1:27">
      <c r="A3193" s="894" t="s">
        <v>14573</v>
      </c>
      <c r="B3193" s="894" t="s">
        <v>14574</v>
      </c>
      <c r="C3193" s="894" t="s">
        <v>14575</v>
      </c>
      <c r="D3193" s="894" t="s">
        <v>14576</v>
      </c>
      <c r="E3193" s="351">
        <v>15517.24</v>
      </c>
      <c r="F3193" s="351">
        <v>7758.5</v>
      </c>
      <c r="G3193" s="351">
        <v>7758.74</v>
      </c>
      <c r="H3193" s="351">
        <v>0</v>
      </c>
      <c r="I3193" s="894" t="s">
        <v>13711</v>
      </c>
      <c r="J3193" s="894" t="s">
        <v>839</v>
      </c>
      <c r="K3193" s="894" t="s">
        <v>11486</v>
      </c>
      <c r="L3193" s="894" t="s">
        <v>874</v>
      </c>
      <c r="M3193" s="894" t="s">
        <v>11487</v>
      </c>
      <c r="N3193" s="894" t="s">
        <v>14119</v>
      </c>
      <c r="O3193" s="894" t="s">
        <v>13776</v>
      </c>
      <c r="P3193" s="894" t="s">
        <v>13777</v>
      </c>
      <c r="Q3193" s="894" t="s">
        <v>13778</v>
      </c>
      <c r="R3193" s="894" t="s">
        <v>2372</v>
      </c>
      <c r="S3193" s="894" t="s">
        <v>779</v>
      </c>
      <c r="T3193" s="894" t="s">
        <v>780</v>
      </c>
      <c r="U3193" s="894" t="s">
        <v>877</v>
      </c>
      <c r="V3193" s="894" t="s">
        <v>3306</v>
      </c>
      <c r="W3193" s="894" t="s">
        <v>13711</v>
      </c>
      <c r="X3193" s="894" t="s">
        <v>14194</v>
      </c>
      <c r="Y3193" s="894" t="s">
        <v>14195</v>
      </c>
      <c r="AA3193" s="894" t="s">
        <v>11491</v>
      </c>
    </row>
    <row r="3194" spans="1:27">
      <c r="A3194" s="894" t="s">
        <v>14577</v>
      </c>
      <c r="B3194" s="894" t="s">
        <v>14578</v>
      </c>
      <c r="C3194" s="894" t="s">
        <v>10431</v>
      </c>
      <c r="D3194" s="894" t="s">
        <v>14579</v>
      </c>
      <c r="E3194" s="351">
        <v>4310.34</v>
      </c>
      <c r="F3194" s="351">
        <v>2155</v>
      </c>
      <c r="G3194" s="351">
        <v>2155.34</v>
      </c>
      <c r="H3194" s="351">
        <v>0</v>
      </c>
      <c r="I3194" s="894" t="s">
        <v>13711</v>
      </c>
      <c r="J3194" s="894" t="s">
        <v>839</v>
      </c>
      <c r="K3194" s="894" t="s">
        <v>11486</v>
      </c>
      <c r="L3194" s="894" t="s">
        <v>874</v>
      </c>
      <c r="M3194" s="894" t="s">
        <v>11487</v>
      </c>
      <c r="N3194" s="894" t="s">
        <v>14119</v>
      </c>
      <c r="O3194" s="894" t="s">
        <v>9825</v>
      </c>
      <c r="P3194" s="894" t="s">
        <v>9826</v>
      </c>
      <c r="Q3194" s="894" t="s">
        <v>9352</v>
      </c>
      <c r="R3194" s="894" t="s">
        <v>2372</v>
      </c>
      <c r="S3194" s="894" t="s">
        <v>779</v>
      </c>
      <c r="T3194" s="894" t="s">
        <v>780</v>
      </c>
      <c r="U3194" s="894" t="s">
        <v>877</v>
      </c>
      <c r="V3194" s="894" t="s">
        <v>3306</v>
      </c>
      <c r="W3194" s="894" t="s">
        <v>13711</v>
      </c>
      <c r="X3194" s="894" t="s">
        <v>14194</v>
      </c>
      <c r="Y3194" s="894" t="s">
        <v>14195</v>
      </c>
      <c r="AA3194" s="894" t="s">
        <v>11491</v>
      </c>
    </row>
    <row r="3195" spans="1:27">
      <c r="A3195" s="894" t="s">
        <v>14580</v>
      </c>
      <c r="B3195" s="894" t="s">
        <v>14581</v>
      </c>
      <c r="C3195" s="894" t="s">
        <v>10431</v>
      </c>
      <c r="D3195" s="894" t="s">
        <v>14579</v>
      </c>
      <c r="E3195" s="351">
        <v>4310.34</v>
      </c>
      <c r="F3195" s="351">
        <v>2155</v>
      </c>
      <c r="G3195" s="351">
        <v>2155.34</v>
      </c>
      <c r="H3195" s="351">
        <v>0</v>
      </c>
      <c r="I3195" s="894" t="s">
        <v>13711</v>
      </c>
      <c r="J3195" s="894" t="s">
        <v>839</v>
      </c>
      <c r="K3195" s="894" t="s">
        <v>11486</v>
      </c>
      <c r="L3195" s="894" t="s">
        <v>874</v>
      </c>
      <c r="M3195" s="894" t="s">
        <v>11487</v>
      </c>
      <c r="N3195" s="894" t="s">
        <v>14119</v>
      </c>
      <c r="O3195" s="894" t="s">
        <v>9825</v>
      </c>
      <c r="P3195" s="894" t="s">
        <v>9826</v>
      </c>
      <c r="Q3195" s="894" t="s">
        <v>9352</v>
      </c>
      <c r="R3195" s="894" t="s">
        <v>2372</v>
      </c>
      <c r="S3195" s="894" t="s">
        <v>779</v>
      </c>
      <c r="T3195" s="894" t="s">
        <v>780</v>
      </c>
      <c r="U3195" s="894" t="s">
        <v>877</v>
      </c>
      <c r="V3195" s="894" t="s">
        <v>3306</v>
      </c>
      <c r="W3195" s="894" t="s">
        <v>13711</v>
      </c>
      <c r="X3195" s="894" t="s">
        <v>14194</v>
      </c>
      <c r="Y3195" s="894" t="s">
        <v>14195</v>
      </c>
      <c r="AA3195" s="894" t="s">
        <v>11491</v>
      </c>
    </row>
    <row r="3196" spans="1:27">
      <c r="A3196" s="894" t="s">
        <v>14582</v>
      </c>
      <c r="B3196" s="894" t="s">
        <v>14583</v>
      </c>
      <c r="C3196" s="894" t="s">
        <v>10431</v>
      </c>
      <c r="D3196" s="894" t="s">
        <v>14579</v>
      </c>
      <c r="E3196" s="351">
        <v>4310.34</v>
      </c>
      <c r="F3196" s="351">
        <v>2155</v>
      </c>
      <c r="G3196" s="351">
        <v>2155.34</v>
      </c>
      <c r="H3196" s="351">
        <v>0</v>
      </c>
      <c r="I3196" s="894" t="s">
        <v>13711</v>
      </c>
      <c r="J3196" s="894" t="s">
        <v>839</v>
      </c>
      <c r="K3196" s="894" t="s">
        <v>11486</v>
      </c>
      <c r="L3196" s="894" t="s">
        <v>874</v>
      </c>
      <c r="M3196" s="894" t="s">
        <v>11487</v>
      </c>
      <c r="N3196" s="894" t="s">
        <v>14119</v>
      </c>
      <c r="O3196" s="894" t="s">
        <v>9825</v>
      </c>
      <c r="P3196" s="894" t="s">
        <v>9826</v>
      </c>
      <c r="Q3196" s="894" t="s">
        <v>9352</v>
      </c>
      <c r="R3196" s="894" t="s">
        <v>2372</v>
      </c>
      <c r="S3196" s="894" t="s">
        <v>779</v>
      </c>
      <c r="T3196" s="894" t="s">
        <v>780</v>
      </c>
      <c r="U3196" s="894" t="s">
        <v>877</v>
      </c>
      <c r="V3196" s="894" t="s">
        <v>3306</v>
      </c>
      <c r="W3196" s="894" t="s">
        <v>13711</v>
      </c>
      <c r="X3196" s="894" t="s">
        <v>14194</v>
      </c>
      <c r="Y3196" s="894" t="s">
        <v>14195</v>
      </c>
      <c r="AA3196" s="894" t="s">
        <v>11491</v>
      </c>
    </row>
    <row r="3197" spans="1:27">
      <c r="A3197" s="894" t="s">
        <v>14584</v>
      </c>
      <c r="B3197" s="894" t="s">
        <v>14585</v>
      </c>
      <c r="C3197" s="894" t="s">
        <v>14586</v>
      </c>
      <c r="D3197" s="894" t="s">
        <v>14587</v>
      </c>
      <c r="E3197" s="351">
        <v>1724.14</v>
      </c>
      <c r="F3197" s="351">
        <v>862</v>
      </c>
      <c r="G3197" s="351">
        <v>862.14</v>
      </c>
      <c r="H3197" s="351">
        <v>0</v>
      </c>
      <c r="I3197" s="894" t="s">
        <v>13711</v>
      </c>
      <c r="J3197" s="894" t="s">
        <v>839</v>
      </c>
      <c r="K3197" s="894" t="s">
        <v>11486</v>
      </c>
      <c r="L3197" s="894" t="s">
        <v>874</v>
      </c>
      <c r="M3197" s="894" t="s">
        <v>11487</v>
      </c>
      <c r="N3197" s="894" t="s">
        <v>14119</v>
      </c>
      <c r="O3197" s="894" t="s">
        <v>10682</v>
      </c>
      <c r="P3197" s="894" t="s">
        <v>10683</v>
      </c>
      <c r="Q3197" s="894" t="s">
        <v>9729</v>
      </c>
      <c r="R3197" s="894" t="s">
        <v>2372</v>
      </c>
      <c r="S3197" s="894" t="s">
        <v>779</v>
      </c>
      <c r="T3197" s="894" t="s">
        <v>780</v>
      </c>
      <c r="U3197" s="894" t="s">
        <v>877</v>
      </c>
      <c r="V3197" s="894" t="s">
        <v>3306</v>
      </c>
      <c r="W3197" s="894" t="s">
        <v>13711</v>
      </c>
      <c r="X3197" s="894" t="s">
        <v>14194</v>
      </c>
      <c r="Y3197" s="894" t="s">
        <v>14195</v>
      </c>
      <c r="AA3197" s="894" t="s">
        <v>11491</v>
      </c>
    </row>
    <row r="3198" spans="1:27">
      <c r="A3198" s="894" t="s">
        <v>14588</v>
      </c>
      <c r="B3198" s="894" t="s">
        <v>14589</v>
      </c>
      <c r="C3198" s="894" t="s">
        <v>14590</v>
      </c>
      <c r="D3198" s="894" t="s">
        <v>14591</v>
      </c>
      <c r="E3198" s="351">
        <v>3017.24</v>
      </c>
      <c r="F3198" s="351">
        <v>1508.5</v>
      </c>
      <c r="G3198" s="351">
        <v>1508.74</v>
      </c>
      <c r="H3198" s="351">
        <v>0</v>
      </c>
      <c r="I3198" s="894" t="s">
        <v>13711</v>
      </c>
      <c r="J3198" s="894" t="s">
        <v>839</v>
      </c>
      <c r="K3198" s="894" t="s">
        <v>11486</v>
      </c>
      <c r="L3198" s="894" t="s">
        <v>874</v>
      </c>
      <c r="M3198" s="894" t="s">
        <v>11487</v>
      </c>
      <c r="N3198" s="894" t="s">
        <v>14119</v>
      </c>
      <c r="O3198" s="894" t="s">
        <v>9105</v>
      </c>
      <c r="P3198" s="894" t="s">
        <v>9106</v>
      </c>
      <c r="Q3198" s="894" t="s">
        <v>8765</v>
      </c>
      <c r="R3198" s="894" t="s">
        <v>2372</v>
      </c>
      <c r="S3198" s="894" t="s">
        <v>779</v>
      </c>
      <c r="T3198" s="894" t="s">
        <v>780</v>
      </c>
      <c r="U3198" s="894" t="s">
        <v>877</v>
      </c>
      <c r="V3198" s="894" t="s">
        <v>3306</v>
      </c>
      <c r="W3198" s="894" t="s">
        <v>13711</v>
      </c>
      <c r="X3198" s="894" t="s">
        <v>14194</v>
      </c>
      <c r="Y3198" s="894" t="s">
        <v>14195</v>
      </c>
      <c r="AA3198" s="894" t="s">
        <v>11491</v>
      </c>
    </row>
    <row r="3199" spans="1:27">
      <c r="A3199" s="894" t="s">
        <v>14592</v>
      </c>
      <c r="B3199" s="894" t="s">
        <v>14593</v>
      </c>
      <c r="C3199" s="894" t="s">
        <v>14594</v>
      </c>
      <c r="D3199" s="894" t="s">
        <v>14595</v>
      </c>
      <c r="E3199" s="351">
        <v>30172.41</v>
      </c>
      <c r="F3199" s="351">
        <v>15086</v>
      </c>
      <c r="G3199" s="351">
        <v>15086.41</v>
      </c>
      <c r="H3199" s="351">
        <v>0</v>
      </c>
      <c r="I3199" s="894" t="s">
        <v>13711</v>
      </c>
      <c r="J3199" s="894" t="s">
        <v>839</v>
      </c>
      <c r="K3199" s="894" t="s">
        <v>11486</v>
      </c>
      <c r="L3199" s="894" t="s">
        <v>874</v>
      </c>
      <c r="M3199" s="894" t="s">
        <v>11487</v>
      </c>
      <c r="N3199" s="894" t="s">
        <v>14119</v>
      </c>
      <c r="O3199" s="894" t="s">
        <v>10394</v>
      </c>
      <c r="P3199" s="894" t="s">
        <v>10395</v>
      </c>
      <c r="Q3199" s="894" t="s">
        <v>10396</v>
      </c>
      <c r="R3199" s="894" t="s">
        <v>2372</v>
      </c>
      <c r="S3199" s="894" t="s">
        <v>779</v>
      </c>
      <c r="T3199" s="894" t="s">
        <v>780</v>
      </c>
      <c r="U3199" s="894" t="s">
        <v>877</v>
      </c>
      <c r="V3199" s="894" t="s">
        <v>3306</v>
      </c>
      <c r="W3199" s="894" t="s">
        <v>13711</v>
      </c>
      <c r="X3199" s="894" t="s">
        <v>14194</v>
      </c>
      <c r="Y3199" s="894" t="s">
        <v>14195</v>
      </c>
      <c r="AA3199" s="894" t="s">
        <v>11491</v>
      </c>
    </row>
    <row r="3200" spans="1:27">
      <c r="A3200" s="894" t="s">
        <v>14596</v>
      </c>
      <c r="B3200" s="894" t="s">
        <v>14597</v>
      </c>
      <c r="C3200" s="894" t="s">
        <v>14598</v>
      </c>
      <c r="D3200" s="894" t="s">
        <v>14599</v>
      </c>
      <c r="E3200" s="351">
        <v>30172.41</v>
      </c>
      <c r="F3200" s="351">
        <v>15086</v>
      </c>
      <c r="G3200" s="351">
        <v>15086.41</v>
      </c>
      <c r="H3200" s="351">
        <v>0</v>
      </c>
      <c r="I3200" s="894" t="s">
        <v>13711</v>
      </c>
      <c r="J3200" s="894" t="s">
        <v>839</v>
      </c>
      <c r="K3200" s="894" t="s">
        <v>11486</v>
      </c>
      <c r="L3200" s="894" t="s">
        <v>874</v>
      </c>
      <c r="M3200" s="894" t="s">
        <v>11487</v>
      </c>
      <c r="N3200" s="894" t="s">
        <v>14119</v>
      </c>
      <c r="O3200" s="894" t="s">
        <v>10394</v>
      </c>
      <c r="P3200" s="894" t="s">
        <v>10395</v>
      </c>
      <c r="Q3200" s="894" t="s">
        <v>10396</v>
      </c>
      <c r="R3200" s="894" t="s">
        <v>2372</v>
      </c>
      <c r="S3200" s="894" t="s">
        <v>779</v>
      </c>
      <c r="T3200" s="894" t="s">
        <v>780</v>
      </c>
      <c r="U3200" s="894" t="s">
        <v>877</v>
      </c>
      <c r="V3200" s="894" t="s">
        <v>3306</v>
      </c>
      <c r="W3200" s="894" t="s">
        <v>13711</v>
      </c>
      <c r="X3200" s="894" t="s">
        <v>14194</v>
      </c>
      <c r="Y3200" s="894" t="s">
        <v>14195</v>
      </c>
      <c r="AA3200" s="894" t="s">
        <v>11491</v>
      </c>
    </row>
    <row r="3201" spans="1:27">
      <c r="A3201" s="894" t="s">
        <v>14600</v>
      </c>
      <c r="B3201" s="894" t="s">
        <v>14601</v>
      </c>
      <c r="C3201" s="894" t="s">
        <v>14602</v>
      </c>
      <c r="D3201" s="894" t="s">
        <v>14603</v>
      </c>
      <c r="E3201" s="351">
        <v>4741.38</v>
      </c>
      <c r="F3201" s="351">
        <v>2323.09</v>
      </c>
      <c r="G3201" s="351">
        <v>73.13</v>
      </c>
      <c r="H3201" s="351">
        <v>2345.16</v>
      </c>
      <c r="I3201" s="894" t="s">
        <v>13711</v>
      </c>
      <c r="J3201" s="894" t="s">
        <v>839</v>
      </c>
      <c r="K3201" s="894" t="s">
        <v>11486</v>
      </c>
      <c r="L3201" s="894" t="s">
        <v>874</v>
      </c>
      <c r="M3201" s="894" t="s">
        <v>11487</v>
      </c>
      <c r="N3201" s="894" t="s">
        <v>14119</v>
      </c>
      <c r="O3201" s="894" t="s">
        <v>777</v>
      </c>
      <c r="P3201" s="894" t="s">
        <v>14604</v>
      </c>
      <c r="Q3201" s="894" t="s">
        <v>9694</v>
      </c>
      <c r="R3201" s="894" t="s">
        <v>2372</v>
      </c>
      <c r="S3201" s="894" t="s">
        <v>779</v>
      </c>
      <c r="T3201" s="894" t="s">
        <v>780</v>
      </c>
      <c r="U3201" s="894" t="s">
        <v>877</v>
      </c>
      <c r="V3201" s="894" t="s">
        <v>3306</v>
      </c>
      <c r="W3201" s="894" t="s">
        <v>13711</v>
      </c>
      <c r="X3201" s="894" t="s">
        <v>14194</v>
      </c>
      <c r="Y3201" s="894" t="s">
        <v>14195</v>
      </c>
      <c r="AA3201" s="894" t="s">
        <v>11491</v>
      </c>
    </row>
    <row r="3202" spans="1:27">
      <c r="A3202" s="894" t="s">
        <v>14605</v>
      </c>
      <c r="B3202" s="894" t="s">
        <v>14606</v>
      </c>
      <c r="C3202" s="894" t="s">
        <v>14607</v>
      </c>
      <c r="D3202" s="894" t="s">
        <v>14608</v>
      </c>
      <c r="E3202" s="351">
        <v>17068.97</v>
      </c>
      <c r="F3202" s="351">
        <v>8534.5</v>
      </c>
      <c r="G3202" s="351">
        <v>8534.47</v>
      </c>
      <c r="H3202" s="351">
        <v>0</v>
      </c>
      <c r="I3202" s="894" t="s">
        <v>13711</v>
      </c>
      <c r="J3202" s="894" t="s">
        <v>839</v>
      </c>
      <c r="K3202" s="894" t="s">
        <v>11486</v>
      </c>
      <c r="L3202" s="894" t="s">
        <v>874</v>
      </c>
      <c r="M3202" s="894" t="s">
        <v>11487</v>
      </c>
      <c r="N3202" s="894" t="s">
        <v>14119</v>
      </c>
      <c r="O3202" s="894" t="s">
        <v>10308</v>
      </c>
      <c r="P3202" s="894" t="s">
        <v>14609</v>
      </c>
      <c r="Q3202" s="894" t="s">
        <v>14610</v>
      </c>
      <c r="R3202" s="894" t="s">
        <v>2372</v>
      </c>
      <c r="S3202" s="894" t="s">
        <v>779</v>
      </c>
      <c r="T3202" s="894" t="s">
        <v>780</v>
      </c>
      <c r="U3202" s="894" t="s">
        <v>877</v>
      </c>
      <c r="V3202" s="894" t="s">
        <v>3306</v>
      </c>
      <c r="W3202" s="894" t="s">
        <v>13711</v>
      </c>
      <c r="X3202" s="894" t="s">
        <v>14194</v>
      </c>
      <c r="Y3202" s="894" t="s">
        <v>14195</v>
      </c>
      <c r="AA3202" s="894" t="s">
        <v>11491</v>
      </c>
    </row>
    <row r="3203" spans="1:27">
      <c r="A3203" s="894" t="s">
        <v>14611</v>
      </c>
      <c r="B3203" s="894" t="s">
        <v>14612</v>
      </c>
      <c r="C3203" s="894" t="s">
        <v>14613</v>
      </c>
      <c r="D3203" s="894" t="s">
        <v>14614</v>
      </c>
      <c r="E3203" s="351">
        <v>5172.42</v>
      </c>
      <c r="F3203" s="351">
        <v>2586</v>
      </c>
      <c r="G3203" s="351">
        <v>2586.42</v>
      </c>
      <c r="H3203" s="351">
        <v>0</v>
      </c>
      <c r="I3203" s="894" t="s">
        <v>13711</v>
      </c>
      <c r="J3203" s="894" t="s">
        <v>839</v>
      </c>
      <c r="K3203" s="894" t="s">
        <v>11486</v>
      </c>
      <c r="L3203" s="894" t="s">
        <v>874</v>
      </c>
      <c r="M3203" s="894" t="s">
        <v>11487</v>
      </c>
      <c r="N3203" s="894" t="s">
        <v>14119</v>
      </c>
      <c r="O3203" s="894" t="s">
        <v>14615</v>
      </c>
      <c r="P3203" s="894" t="s">
        <v>14616</v>
      </c>
      <c r="Q3203" s="894" t="s">
        <v>9363</v>
      </c>
      <c r="R3203" s="894" t="s">
        <v>2372</v>
      </c>
      <c r="S3203" s="894" t="s">
        <v>779</v>
      </c>
      <c r="T3203" s="894" t="s">
        <v>780</v>
      </c>
      <c r="U3203" s="894" t="s">
        <v>877</v>
      </c>
      <c r="V3203" s="894" t="s">
        <v>3306</v>
      </c>
      <c r="W3203" s="894" t="s">
        <v>13711</v>
      </c>
      <c r="X3203" s="894" t="s">
        <v>14194</v>
      </c>
      <c r="Y3203" s="894" t="s">
        <v>14195</v>
      </c>
      <c r="AA3203" s="894" t="s">
        <v>11491</v>
      </c>
    </row>
    <row r="3204" spans="1:27">
      <c r="A3204" s="894" t="s">
        <v>14617</v>
      </c>
      <c r="B3204" s="894" t="s">
        <v>14618</v>
      </c>
      <c r="C3204" s="894" t="s">
        <v>14613</v>
      </c>
      <c r="D3204" s="894" t="s">
        <v>14619</v>
      </c>
      <c r="E3204" s="351">
        <v>5172.42</v>
      </c>
      <c r="F3204" s="351">
        <v>2586</v>
      </c>
      <c r="G3204" s="351">
        <v>2586.42</v>
      </c>
      <c r="H3204" s="351">
        <v>0</v>
      </c>
      <c r="I3204" s="894" t="s">
        <v>13711</v>
      </c>
      <c r="J3204" s="894" t="s">
        <v>839</v>
      </c>
      <c r="K3204" s="894" t="s">
        <v>11486</v>
      </c>
      <c r="L3204" s="894" t="s">
        <v>874</v>
      </c>
      <c r="M3204" s="894" t="s">
        <v>11487</v>
      </c>
      <c r="N3204" s="894" t="s">
        <v>14119</v>
      </c>
      <c r="O3204" s="894" t="s">
        <v>14615</v>
      </c>
      <c r="P3204" s="894" t="s">
        <v>14616</v>
      </c>
      <c r="Q3204" s="894" t="s">
        <v>9363</v>
      </c>
      <c r="R3204" s="894" t="s">
        <v>2372</v>
      </c>
      <c r="S3204" s="894" t="s">
        <v>779</v>
      </c>
      <c r="T3204" s="894" t="s">
        <v>780</v>
      </c>
      <c r="U3204" s="894" t="s">
        <v>877</v>
      </c>
      <c r="V3204" s="894" t="s">
        <v>3306</v>
      </c>
      <c r="W3204" s="894" t="s">
        <v>13711</v>
      </c>
      <c r="X3204" s="894" t="s">
        <v>14194</v>
      </c>
      <c r="Y3204" s="894" t="s">
        <v>14195</v>
      </c>
      <c r="AA3204" s="894" t="s">
        <v>11491</v>
      </c>
    </row>
    <row r="3205" spans="1:27">
      <c r="A3205" s="894" t="s">
        <v>14620</v>
      </c>
      <c r="B3205" s="894" t="s">
        <v>14621</v>
      </c>
      <c r="C3205" s="894" t="s">
        <v>14613</v>
      </c>
      <c r="D3205" s="894" t="s">
        <v>14622</v>
      </c>
      <c r="E3205" s="351">
        <v>5172.42</v>
      </c>
      <c r="F3205" s="351">
        <v>2586</v>
      </c>
      <c r="G3205" s="351">
        <v>2586.42</v>
      </c>
      <c r="H3205" s="351">
        <v>0</v>
      </c>
      <c r="I3205" s="894" t="s">
        <v>13711</v>
      </c>
      <c r="J3205" s="894" t="s">
        <v>839</v>
      </c>
      <c r="K3205" s="894" t="s">
        <v>11486</v>
      </c>
      <c r="L3205" s="894" t="s">
        <v>874</v>
      </c>
      <c r="M3205" s="894" t="s">
        <v>11487</v>
      </c>
      <c r="N3205" s="894" t="s">
        <v>14119</v>
      </c>
      <c r="O3205" s="894" t="s">
        <v>14615</v>
      </c>
      <c r="P3205" s="894" t="s">
        <v>14616</v>
      </c>
      <c r="Q3205" s="894" t="s">
        <v>9363</v>
      </c>
      <c r="R3205" s="894" t="s">
        <v>2372</v>
      </c>
      <c r="S3205" s="894" t="s">
        <v>779</v>
      </c>
      <c r="T3205" s="894" t="s">
        <v>780</v>
      </c>
      <c r="U3205" s="894" t="s">
        <v>877</v>
      </c>
      <c r="V3205" s="894" t="s">
        <v>3306</v>
      </c>
      <c r="W3205" s="894" t="s">
        <v>13711</v>
      </c>
      <c r="X3205" s="894" t="s">
        <v>14194</v>
      </c>
      <c r="Y3205" s="894" t="s">
        <v>14195</v>
      </c>
      <c r="AA3205" s="894" t="s">
        <v>11491</v>
      </c>
    </row>
    <row r="3206" spans="1:27">
      <c r="A3206" s="894" t="s">
        <v>14623</v>
      </c>
      <c r="B3206" s="894" t="s">
        <v>14624</v>
      </c>
      <c r="C3206" s="894" t="s">
        <v>14613</v>
      </c>
      <c r="D3206" s="894" t="s">
        <v>14625</v>
      </c>
      <c r="E3206" s="351">
        <v>5172.42</v>
      </c>
      <c r="F3206" s="351">
        <v>2586</v>
      </c>
      <c r="G3206" s="351">
        <v>2586.42</v>
      </c>
      <c r="H3206" s="351">
        <v>0</v>
      </c>
      <c r="I3206" s="894" t="s">
        <v>13711</v>
      </c>
      <c r="J3206" s="894" t="s">
        <v>839</v>
      </c>
      <c r="K3206" s="894" t="s">
        <v>11486</v>
      </c>
      <c r="L3206" s="894" t="s">
        <v>874</v>
      </c>
      <c r="M3206" s="894" t="s">
        <v>11487</v>
      </c>
      <c r="N3206" s="894" t="s">
        <v>14119</v>
      </c>
      <c r="O3206" s="894" t="s">
        <v>14615</v>
      </c>
      <c r="P3206" s="894" t="s">
        <v>14616</v>
      </c>
      <c r="Q3206" s="894" t="s">
        <v>9363</v>
      </c>
      <c r="R3206" s="894" t="s">
        <v>2372</v>
      </c>
      <c r="S3206" s="894" t="s">
        <v>779</v>
      </c>
      <c r="T3206" s="894" t="s">
        <v>780</v>
      </c>
      <c r="U3206" s="894" t="s">
        <v>877</v>
      </c>
      <c r="V3206" s="894" t="s">
        <v>3306</v>
      </c>
      <c r="W3206" s="894" t="s">
        <v>13711</v>
      </c>
      <c r="X3206" s="894" t="s">
        <v>14194</v>
      </c>
      <c r="Y3206" s="894" t="s">
        <v>14195</v>
      </c>
      <c r="AA3206" s="894" t="s">
        <v>11491</v>
      </c>
    </row>
    <row r="3207" spans="1:27">
      <c r="A3207" s="894" t="s">
        <v>14626</v>
      </c>
      <c r="B3207" s="894" t="s">
        <v>14627</v>
      </c>
      <c r="C3207" s="894" t="s">
        <v>14628</v>
      </c>
      <c r="D3207" s="894" t="s">
        <v>14629</v>
      </c>
      <c r="E3207" s="351">
        <v>12500</v>
      </c>
      <c r="F3207" s="351">
        <v>6250</v>
      </c>
      <c r="G3207" s="351">
        <v>6250</v>
      </c>
      <c r="H3207" s="351">
        <v>0</v>
      </c>
      <c r="I3207" s="894" t="s">
        <v>13711</v>
      </c>
      <c r="J3207" s="894" t="s">
        <v>839</v>
      </c>
      <c r="K3207" s="894" t="s">
        <v>11486</v>
      </c>
      <c r="L3207" s="894" t="s">
        <v>874</v>
      </c>
      <c r="M3207" s="894" t="s">
        <v>11487</v>
      </c>
      <c r="N3207" s="894" t="s">
        <v>14119</v>
      </c>
      <c r="O3207" s="894" t="s">
        <v>10647</v>
      </c>
      <c r="P3207" s="894" t="s">
        <v>14630</v>
      </c>
      <c r="Q3207" s="894" t="s">
        <v>14631</v>
      </c>
      <c r="R3207" s="894" t="s">
        <v>2372</v>
      </c>
      <c r="S3207" s="894" t="s">
        <v>779</v>
      </c>
      <c r="T3207" s="894" t="s">
        <v>780</v>
      </c>
      <c r="U3207" s="894" t="s">
        <v>877</v>
      </c>
      <c r="V3207" s="894" t="s">
        <v>3306</v>
      </c>
      <c r="W3207" s="894" t="s">
        <v>13711</v>
      </c>
      <c r="X3207" s="894" t="s">
        <v>14194</v>
      </c>
      <c r="Y3207" s="894" t="s">
        <v>14195</v>
      </c>
      <c r="AA3207" s="894" t="s">
        <v>11491</v>
      </c>
    </row>
    <row r="3208" spans="1:27">
      <c r="A3208" s="894" t="s">
        <v>14632</v>
      </c>
      <c r="B3208" s="894" t="s">
        <v>14633</v>
      </c>
      <c r="C3208" s="894" t="s">
        <v>14634</v>
      </c>
      <c r="D3208" s="894" t="s">
        <v>14635</v>
      </c>
      <c r="E3208" s="351">
        <v>16379.31</v>
      </c>
      <c r="F3208" s="351">
        <v>8189.5</v>
      </c>
      <c r="G3208" s="351">
        <v>8189.81</v>
      </c>
      <c r="H3208" s="351">
        <v>0</v>
      </c>
      <c r="I3208" s="894" t="s">
        <v>13711</v>
      </c>
      <c r="J3208" s="894" t="s">
        <v>839</v>
      </c>
      <c r="K3208" s="894" t="s">
        <v>11486</v>
      </c>
      <c r="L3208" s="894" t="s">
        <v>874</v>
      </c>
      <c r="M3208" s="894" t="s">
        <v>11487</v>
      </c>
      <c r="N3208" s="894" t="s">
        <v>14119</v>
      </c>
      <c r="O3208" s="894" t="s">
        <v>14636</v>
      </c>
      <c r="P3208" s="894" t="s">
        <v>14637</v>
      </c>
      <c r="Q3208" s="894" t="s">
        <v>14638</v>
      </c>
      <c r="R3208" s="894" t="s">
        <v>2372</v>
      </c>
      <c r="S3208" s="894" t="s">
        <v>779</v>
      </c>
      <c r="T3208" s="894" t="s">
        <v>780</v>
      </c>
      <c r="U3208" s="894" t="s">
        <v>877</v>
      </c>
      <c r="V3208" s="894" t="s">
        <v>3306</v>
      </c>
      <c r="W3208" s="894" t="s">
        <v>13711</v>
      </c>
      <c r="X3208" s="894" t="s">
        <v>14194</v>
      </c>
      <c r="Y3208" s="894" t="s">
        <v>14195</v>
      </c>
      <c r="AA3208" s="894" t="s">
        <v>11491</v>
      </c>
    </row>
    <row r="3209" spans="1:27">
      <c r="A3209" s="894" t="s">
        <v>14639</v>
      </c>
      <c r="B3209" s="894" t="s">
        <v>14640</v>
      </c>
      <c r="C3209" s="894" t="s">
        <v>14634</v>
      </c>
      <c r="D3209" s="894" t="s">
        <v>14641</v>
      </c>
      <c r="E3209" s="351">
        <v>16379.31</v>
      </c>
      <c r="F3209" s="351">
        <v>8189.5</v>
      </c>
      <c r="G3209" s="351">
        <v>8189.81</v>
      </c>
      <c r="H3209" s="351">
        <v>0</v>
      </c>
      <c r="I3209" s="894" t="s">
        <v>13711</v>
      </c>
      <c r="J3209" s="894" t="s">
        <v>839</v>
      </c>
      <c r="K3209" s="894" t="s">
        <v>11486</v>
      </c>
      <c r="L3209" s="894" t="s">
        <v>874</v>
      </c>
      <c r="M3209" s="894" t="s">
        <v>11487</v>
      </c>
      <c r="N3209" s="894" t="s">
        <v>14119</v>
      </c>
      <c r="O3209" s="894" t="s">
        <v>14636</v>
      </c>
      <c r="P3209" s="894" t="s">
        <v>14637</v>
      </c>
      <c r="Q3209" s="894" t="s">
        <v>14638</v>
      </c>
      <c r="R3209" s="894" t="s">
        <v>2372</v>
      </c>
      <c r="S3209" s="894" t="s">
        <v>779</v>
      </c>
      <c r="T3209" s="894" t="s">
        <v>780</v>
      </c>
      <c r="U3209" s="894" t="s">
        <v>877</v>
      </c>
      <c r="V3209" s="894" t="s">
        <v>3306</v>
      </c>
      <c r="W3209" s="894" t="s">
        <v>13711</v>
      </c>
      <c r="X3209" s="894" t="s">
        <v>14194</v>
      </c>
      <c r="Y3209" s="894" t="s">
        <v>14195</v>
      </c>
      <c r="AA3209" s="894" t="s">
        <v>11491</v>
      </c>
    </row>
    <row r="3210" spans="1:27">
      <c r="A3210" s="894" t="s">
        <v>14642</v>
      </c>
      <c r="B3210" s="894" t="s">
        <v>14643</v>
      </c>
      <c r="C3210" s="894" t="s">
        <v>14634</v>
      </c>
      <c r="D3210" s="894" t="s">
        <v>14644</v>
      </c>
      <c r="E3210" s="351">
        <v>16379.31</v>
      </c>
      <c r="F3210" s="351">
        <v>8189.5</v>
      </c>
      <c r="G3210" s="351">
        <v>8189.81</v>
      </c>
      <c r="H3210" s="351">
        <v>0</v>
      </c>
      <c r="I3210" s="894" t="s">
        <v>13711</v>
      </c>
      <c r="J3210" s="894" t="s">
        <v>839</v>
      </c>
      <c r="K3210" s="894" t="s">
        <v>11486</v>
      </c>
      <c r="L3210" s="894" t="s">
        <v>874</v>
      </c>
      <c r="M3210" s="894" t="s">
        <v>11487</v>
      </c>
      <c r="N3210" s="894" t="s">
        <v>14119</v>
      </c>
      <c r="O3210" s="894" t="s">
        <v>14636</v>
      </c>
      <c r="P3210" s="894" t="s">
        <v>14637</v>
      </c>
      <c r="Q3210" s="894" t="s">
        <v>14638</v>
      </c>
      <c r="R3210" s="894" t="s">
        <v>2372</v>
      </c>
      <c r="S3210" s="894" t="s">
        <v>779</v>
      </c>
      <c r="T3210" s="894" t="s">
        <v>780</v>
      </c>
      <c r="U3210" s="894" t="s">
        <v>877</v>
      </c>
      <c r="V3210" s="894" t="s">
        <v>3306</v>
      </c>
      <c r="W3210" s="894" t="s">
        <v>13711</v>
      </c>
      <c r="X3210" s="894" t="s">
        <v>14194</v>
      </c>
      <c r="Y3210" s="894" t="s">
        <v>14195</v>
      </c>
      <c r="AA3210" s="894" t="s">
        <v>11491</v>
      </c>
    </row>
    <row r="3211" spans="1:27">
      <c r="A3211" s="894" t="s">
        <v>14645</v>
      </c>
      <c r="B3211" s="894" t="s">
        <v>14646</v>
      </c>
      <c r="C3211" s="894" t="s">
        <v>14634</v>
      </c>
      <c r="D3211" s="894" t="s">
        <v>14647</v>
      </c>
      <c r="E3211" s="351">
        <v>16379.31</v>
      </c>
      <c r="F3211" s="351">
        <v>8189.5</v>
      </c>
      <c r="G3211" s="351">
        <v>8189.81</v>
      </c>
      <c r="H3211" s="351">
        <v>0</v>
      </c>
      <c r="I3211" s="894" t="s">
        <v>13711</v>
      </c>
      <c r="J3211" s="894" t="s">
        <v>839</v>
      </c>
      <c r="K3211" s="894" t="s">
        <v>11486</v>
      </c>
      <c r="L3211" s="894" t="s">
        <v>874</v>
      </c>
      <c r="M3211" s="894" t="s">
        <v>11487</v>
      </c>
      <c r="N3211" s="894" t="s">
        <v>14119</v>
      </c>
      <c r="O3211" s="894" t="s">
        <v>14636</v>
      </c>
      <c r="P3211" s="894" t="s">
        <v>14637</v>
      </c>
      <c r="Q3211" s="894" t="s">
        <v>14638</v>
      </c>
      <c r="R3211" s="894" t="s">
        <v>2372</v>
      </c>
      <c r="S3211" s="894" t="s">
        <v>779</v>
      </c>
      <c r="T3211" s="894" t="s">
        <v>780</v>
      </c>
      <c r="U3211" s="894" t="s">
        <v>877</v>
      </c>
      <c r="V3211" s="894" t="s">
        <v>3306</v>
      </c>
      <c r="W3211" s="894" t="s">
        <v>13711</v>
      </c>
      <c r="X3211" s="894" t="s">
        <v>14194</v>
      </c>
      <c r="Y3211" s="894" t="s">
        <v>14195</v>
      </c>
      <c r="AA3211" s="894" t="s">
        <v>11491</v>
      </c>
    </row>
    <row r="3212" spans="1:27">
      <c r="A3212" s="894" t="s">
        <v>14648</v>
      </c>
      <c r="B3212" s="894" t="s">
        <v>14649</v>
      </c>
      <c r="C3212" s="894" t="s">
        <v>14634</v>
      </c>
      <c r="D3212" s="894" t="s">
        <v>14650</v>
      </c>
      <c r="E3212" s="351">
        <v>16379.31</v>
      </c>
      <c r="F3212" s="351">
        <v>8189.5</v>
      </c>
      <c r="G3212" s="351">
        <v>8189.81</v>
      </c>
      <c r="H3212" s="351">
        <v>0</v>
      </c>
      <c r="I3212" s="894" t="s">
        <v>13711</v>
      </c>
      <c r="J3212" s="894" t="s">
        <v>839</v>
      </c>
      <c r="K3212" s="894" t="s">
        <v>11486</v>
      </c>
      <c r="L3212" s="894" t="s">
        <v>874</v>
      </c>
      <c r="M3212" s="894" t="s">
        <v>11487</v>
      </c>
      <c r="N3212" s="894" t="s">
        <v>14119</v>
      </c>
      <c r="O3212" s="894" t="s">
        <v>14636</v>
      </c>
      <c r="P3212" s="894" t="s">
        <v>14637</v>
      </c>
      <c r="Q3212" s="894" t="s">
        <v>14638</v>
      </c>
      <c r="R3212" s="894" t="s">
        <v>2372</v>
      </c>
      <c r="S3212" s="894" t="s">
        <v>779</v>
      </c>
      <c r="T3212" s="894" t="s">
        <v>780</v>
      </c>
      <c r="U3212" s="894" t="s">
        <v>877</v>
      </c>
      <c r="V3212" s="894" t="s">
        <v>3306</v>
      </c>
      <c r="W3212" s="894" t="s">
        <v>13711</v>
      </c>
      <c r="X3212" s="894" t="s">
        <v>14194</v>
      </c>
      <c r="Y3212" s="894" t="s">
        <v>14195</v>
      </c>
      <c r="AA3212" s="894" t="s">
        <v>11491</v>
      </c>
    </row>
    <row r="3213" spans="1:27">
      <c r="A3213" s="894" t="s">
        <v>14651</v>
      </c>
      <c r="B3213" s="894" t="s">
        <v>14652</v>
      </c>
      <c r="C3213" s="894" t="s">
        <v>14634</v>
      </c>
      <c r="D3213" s="894" t="s">
        <v>14653</v>
      </c>
      <c r="E3213" s="351">
        <v>16379.31</v>
      </c>
      <c r="F3213" s="351">
        <v>8189.5</v>
      </c>
      <c r="G3213" s="351">
        <v>8189.81</v>
      </c>
      <c r="H3213" s="351">
        <v>0</v>
      </c>
      <c r="I3213" s="894" t="s">
        <v>13711</v>
      </c>
      <c r="J3213" s="894" t="s">
        <v>839</v>
      </c>
      <c r="K3213" s="894" t="s">
        <v>11486</v>
      </c>
      <c r="L3213" s="894" t="s">
        <v>874</v>
      </c>
      <c r="M3213" s="894" t="s">
        <v>11487</v>
      </c>
      <c r="N3213" s="894" t="s">
        <v>14119</v>
      </c>
      <c r="O3213" s="894" t="s">
        <v>14636</v>
      </c>
      <c r="P3213" s="894" t="s">
        <v>14637</v>
      </c>
      <c r="Q3213" s="894" t="s">
        <v>14638</v>
      </c>
      <c r="R3213" s="894" t="s">
        <v>2372</v>
      </c>
      <c r="S3213" s="894" t="s">
        <v>779</v>
      </c>
      <c r="T3213" s="894" t="s">
        <v>780</v>
      </c>
      <c r="U3213" s="894" t="s">
        <v>877</v>
      </c>
      <c r="V3213" s="894" t="s">
        <v>3306</v>
      </c>
      <c r="W3213" s="894" t="s">
        <v>13711</v>
      </c>
      <c r="X3213" s="894" t="s">
        <v>14194</v>
      </c>
      <c r="Y3213" s="894" t="s">
        <v>14195</v>
      </c>
      <c r="AA3213" s="894" t="s">
        <v>11491</v>
      </c>
    </row>
    <row r="3214" spans="1:27">
      <c r="A3214" s="894" t="s">
        <v>14654</v>
      </c>
      <c r="B3214" s="894" t="s">
        <v>14655</v>
      </c>
      <c r="C3214" s="894" t="s">
        <v>14634</v>
      </c>
      <c r="D3214" s="894" t="s">
        <v>14656</v>
      </c>
      <c r="E3214" s="351">
        <v>16379.31</v>
      </c>
      <c r="F3214" s="351">
        <v>8189.5</v>
      </c>
      <c r="G3214" s="351">
        <v>8189.81</v>
      </c>
      <c r="H3214" s="351">
        <v>0</v>
      </c>
      <c r="I3214" s="894" t="s">
        <v>13711</v>
      </c>
      <c r="J3214" s="894" t="s">
        <v>839</v>
      </c>
      <c r="K3214" s="894" t="s">
        <v>11486</v>
      </c>
      <c r="L3214" s="894" t="s">
        <v>874</v>
      </c>
      <c r="M3214" s="894" t="s">
        <v>11487</v>
      </c>
      <c r="N3214" s="894" t="s">
        <v>14119</v>
      </c>
      <c r="O3214" s="894" t="s">
        <v>14636</v>
      </c>
      <c r="P3214" s="894" t="s">
        <v>14637</v>
      </c>
      <c r="Q3214" s="894" t="s">
        <v>14638</v>
      </c>
      <c r="R3214" s="894" t="s">
        <v>2372</v>
      </c>
      <c r="S3214" s="894" t="s">
        <v>779</v>
      </c>
      <c r="T3214" s="894" t="s">
        <v>780</v>
      </c>
      <c r="U3214" s="894" t="s">
        <v>877</v>
      </c>
      <c r="V3214" s="894" t="s">
        <v>3306</v>
      </c>
      <c r="W3214" s="894" t="s">
        <v>13711</v>
      </c>
      <c r="X3214" s="894" t="s">
        <v>14194</v>
      </c>
      <c r="Y3214" s="894" t="s">
        <v>14195</v>
      </c>
      <c r="AA3214" s="894" t="s">
        <v>11491</v>
      </c>
    </row>
    <row r="3215" spans="1:27">
      <c r="A3215" s="894" t="s">
        <v>14657</v>
      </c>
      <c r="B3215" s="894" t="s">
        <v>14658</v>
      </c>
      <c r="C3215" s="894" t="s">
        <v>14634</v>
      </c>
      <c r="D3215" s="894" t="s">
        <v>14659</v>
      </c>
      <c r="E3215" s="351">
        <v>16379.31</v>
      </c>
      <c r="F3215" s="351">
        <v>8189.5</v>
      </c>
      <c r="G3215" s="351">
        <v>8189.81</v>
      </c>
      <c r="H3215" s="351">
        <v>0</v>
      </c>
      <c r="I3215" s="894" t="s">
        <v>13711</v>
      </c>
      <c r="J3215" s="894" t="s">
        <v>839</v>
      </c>
      <c r="K3215" s="894" t="s">
        <v>11486</v>
      </c>
      <c r="L3215" s="894" t="s">
        <v>874</v>
      </c>
      <c r="M3215" s="894" t="s">
        <v>11487</v>
      </c>
      <c r="N3215" s="894" t="s">
        <v>14119</v>
      </c>
      <c r="O3215" s="894" t="s">
        <v>14636</v>
      </c>
      <c r="P3215" s="894" t="s">
        <v>14637</v>
      </c>
      <c r="Q3215" s="894" t="s">
        <v>14638</v>
      </c>
      <c r="R3215" s="894" t="s">
        <v>2372</v>
      </c>
      <c r="S3215" s="894" t="s">
        <v>779</v>
      </c>
      <c r="T3215" s="894" t="s">
        <v>780</v>
      </c>
      <c r="U3215" s="894" t="s">
        <v>877</v>
      </c>
      <c r="V3215" s="894" t="s">
        <v>3306</v>
      </c>
      <c r="W3215" s="894" t="s">
        <v>13711</v>
      </c>
      <c r="X3215" s="894" t="s">
        <v>14194</v>
      </c>
      <c r="Y3215" s="894" t="s">
        <v>14195</v>
      </c>
      <c r="AA3215" s="894" t="s">
        <v>11491</v>
      </c>
    </row>
    <row r="3216" spans="1:27">
      <c r="A3216" s="894" t="s">
        <v>14660</v>
      </c>
      <c r="B3216" s="894" t="s">
        <v>14661</v>
      </c>
      <c r="C3216" s="894" t="s">
        <v>14634</v>
      </c>
      <c r="D3216" s="894" t="s">
        <v>14662</v>
      </c>
      <c r="E3216" s="351">
        <v>16379.31</v>
      </c>
      <c r="F3216" s="351">
        <v>8189.5</v>
      </c>
      <c r="G3216" s="351">
        <v>8189.81</v>
      </c>
      <c r="H3216" s="351">
        <v>0</v>
      </c>
      <c r="I3216" s="894" t="s">
        <v>13711</v>
      </c>
      <c r="J3216" s="894" t="s">
        <v>839</v>
      </c>
      <c r="K3216" s="894" t="s">
        <v>11486</v>
      </c>
      <c r="L3216" s="894" t="s">
        <v>874</v>
      </c>
      <c r="M3216" s="894" t="s">
        <v>11487</v>
      </c>
      <c r="N3216" s="894" t="s">
        <v>14119</v>
      </c>
      <c r="O3216" s="894" t="s">
        <v>14636</v>
      </c>
      <c r="P3216" s="894" t="s">
        <v>14637</v>
      </c>
      <c r="Q3216" s="894" t="s">
        <v>14638</v>
      </c>
      <c r="R3216" s="894" t="s">
        <v>2372</v>
      </c>
      <c r="S3216" s="894" t="s">
        <v>779</v>
      </c>
      <c r="T3216" s="894" t="s">
        <v>780</v>
      </c>
      <c r="U3216" s="894" t="s">
        <v>877</v>
      </c>
      <c r="V3216" s="894" t="s">
        <v>3306</v>
      </c>
      <c r="W3216" s="894" t="s">
        <v>13711</v>
      </c>
      <c r="X3216" s="894" t="s">
        <v>14194</v>
      </c>
      <c r="Y3216" s="894" t="s">
        <v>14195</v>
      </c>
      <c r="AA3216" s="894" t="s">
        <v>11491</v>
      </c>
    </row>
    <row r="3217" spans="1:27">
      <c r="A3217" s="894" t="s">
        <v>14663</v>
      </c>
      <c r="B3217" s="894" t="s">
        <v>14664</v>
      </c>
      <c r="C3217" s="894" t="s">
        <v>14665</v>
      </c>
      <c r="D3217" s="894" t="s">
        <v>14666</v>
      </c>
      <c r="E3217" s="351">
        <v>15517.24</v>
      </c>
      <c r="F3217" s="351">
        <v>7758.5</v>
      </c>
      <c r="G3217" s="351">
        <v>7758.74</v>
      </c>
      <c r="H3217" s="351">
        <v>0</v>
      </c>
      <c r="I3217" s="894" t="s">
        <v>13711</v>
      </c>
      <c r="J3217" s="894" t="s">
        <v>839</v>
      </c>
      <c r="K3217" s="894" t="s">
        <v>11592</v>
      </c>
      <c r="L3217" s="894" t="s">
        <v>874</v>
      </c>
      <c r="M3217" s="894" t="s">
        <v>11593</v>
      </c>
      <c r="N3217" s="894" t="s">
        <v>14119</v>
      </c>
      <c r="O3217" s="894" t="s">
        <v>13776</v>
      </c>
      <c r="P3217" s="894" t="s">
        <v>13777</v>
      </c>
      <c r="Q3217" s="894" t="s">
        <v>13778</v>
      </c>
      <c r="R3217" s="894" t="s">
        <v>2372</v>
      </c>
      <c r="S3217" s="894" t="s">
        <v>779</v>
      </c>
      <c r="T3217" s="894" t="s">
        <v>780</v>
      </c>
      <c r="U3217" s="894" t="s">
        <v>877</v>
      </c>
      <c r="V3217" s="894" t="s">
        <v>3306</v>
      </c>
      <c r="W3217" s="894" t="s">
        <v>13711</v>
      </c>
      <c r="X3217" s="894" t="s">
        <v>14194</v>
      </c>
      <c r="Y3217" s="894" t="s">
        <v>14195</v>
      </c>
      <c r="AA3217" s="894" t="s">
        <v>11595</v>
      </c>
    </row>
    <row r="3218" spans="1:27">
      <c r="A3218" s="894" t="s">
        <v>14667</v>
      </c>
      <c r="B3218" s="894" t="s">
        <v>14668</v>
      </c>
      <c r="C3218" s="894" t="s">
        <v>14665</v>
      </c>
      <c r="D3218" s="894" t="s">
        <v>14666</v>
      </c>
      <c r="E3218" s="351">
        <v>15517.24</v>
      </c>
      <c r="F3218" s="351">
        <v>7758.5</v>
      </c>
      <c r="G3218" s="351">
        <v>7758.74</v>
      </c>
      <c r="H3218" s="351">
        <v>0</v>
      </c>
      <c r="I3218" s="894" t="s">
        <v>13711</v>
      </c>
      <c r="J3218" s="894" t="s">
        <v>839</v>
      </c>
      <c r="K3218" s="894" t="s">
        <v>11592</v>
      </c>
      <c r="L3218" s="894" t="s">
        <v>874</v>
      </c>
      <c r="M3218" s="894" t="s">
        <v>11593</v>
      </c>
      <c r="N3218" s="894" t="s">
        <v>14119</v>
      </c>
      <c r="O3218" s="894" t="s">
        <v>13776</v>
      </c>
      <c r="P3218" s="894" t="s">
        <v>13777</v>
      </c>
      <c r="Q3218" s="894" t="s">
        <v>13778</v>
      </c>
      <c r="R3218" s="894" t="s">
        <v>2372</v>
      </c>
      <c r="S3218" s="894" t="s">
        <v>779</v>
      </c>
      <c r="T3218" s="894" t="s">
        <v>780</v>
      </c>
      <c r="U3218" s="894" t="s">
        <v>877</v>
      </c>
      <c r="V3218" s="894" t="s">
        <v>3306</v>
      </c>
      <c r="W3218" s="894" t="s">
        <v>13711</v>
      </c>
      <c r="X3218" s="894" t="s">
        <v>14194</v>
      </c>
      <c r="Y3218" s="894" t="s">
        <v>14195</v>
      </c>
      <c r="AA3218" s="894" t="s">
        <v>11595</v>
      </c>
    </row>
    <row r="3219" spans="1:27">
      <c r="A3219" s="894" t="s">
        <v>14669</v>
      </c>
      <c r="B3219" s="894" t="s">
        <v>14670</v>
      </c>
      <c r="C3219" s="894" t="s">
        <v>1367</v>
      </c>
      <c r="D3219" s="894" t="s">
        <v>14671</v>
      </c>
      <c r="E3219" s="351">
        <v>15517.24</v>
      </c>
      <c r="F3219" s="351">
        <v>7758.5</v>
      </c>
      <c r="G3219" s="351">
        <v>7758.74</v>
      </c>
      <c r="H3219" s="351">
        <v>0</v>
      </c>
      <c r="I3219" s="894" t="s">
        <v>13711</v>
      </c>
      <c r="J3219" s="894" t="s">
        <v>839</v>
      </c>
      <c r="K3219" s="894" t="s">
        <v>11592</v>
      </c>
      <c r="L3219" s="894" t="s">
        <v>874</v>
      </c>
      <c r="M3219" s="894" t="s">
        <v>11593</v>
      </c>
      <c r="N3219" s="894" t="s">
        <v>14119</v>
      </c>
      <c r="O3219" s="894" t="s">
        <v>13776</v>
      </c>
      <c r="P3219" s="894" t="s">
        <v>13777</v>
      </c>
      <c r="Q3219" s="894" t="s">
        <v>13778</v>
      </c>
      <c r="R3219" s="894" t="s">
        <v>2372</v>
      </c>
      <c r="S3219" s="894" t="s">
        <v>779</v>
      </c>
      <c r="T3219" s="894" t="s">
        <v>780</v>
      </c>
      <c r="U3219" s="894" t="s">
        <v>877</v>
      </c>
      <c r="V3219" s="894" t="s">
        <v>3306</v>
      </c>
      <c r="W3219" s="894" t="s">
        <v>13711</v>
      </c>
      <c r="X3219" s="894" t="s">
        <v>14194</v>
      </c>
      <c r="Y3219" s="894" t="s">
        <v>14195</v>
      </c>
      <c r="AA3219" s="894" t="s">
        <v>11595</v>
      </c>
    </row>
    <row r="3220" spans="1:27">
      <c r="A3220" s="894" t="s">
        <v>14672</v>
      </c>
      <c r="B3220" s="894" t="s">
        <v>14673</v>
      </c>
      <c r="C3220" s="894" t="s">
        <v>1367</v>
      </c>
      <c r="D3220" s="894" t="s">
        <v>14671</v>
      </c>
      <c r="E3220" s="351">
        <v>15517.24</v>
      </c>
      <c r="F3220" s="351">
        <v>7758.5</v>
      </c>
      <c r="G3220" s="351">
        <v>7758.74</v>
      </c>
      <c r="H3220" s="351">
        <v>0</v>
      </c>
      <c r="I3220" s="894" t="s">
        <v>13711</v>
      </c>
      <c r="J3220" s="894" t="s">
        <v>839</v>
      </c>
      <c r="K3220" s="894" t="s">
        <v>11592</v>
      </c>
      <c r="L3220" s="894" t="s">
        <v>874</v>
      </c>
      <c r="M3220" s="894" t="s">
        <v>11593</v>
      </c>
      <c r="N3220" s="894" t="s">
        <v>14119</v>
      </c>
      <c r="O3220" s="894" t="s">
        <v>13776</v>
      </c>
      <c r="P3220" s="894" t="s">
        <v>13777</v>
      </c>
      <c r="Q3220" s="894" t="s">
        <v>13778</v>
      </c>
      <c r="R3220" s="894" t="s">
        <v>2372</v>
      </c>
      <c r="S3220" s="894" t="s">
        <v>779</v>
      </c>
      <c r="T3220" s="894" t="s">
        <v>780</v>
      </c>
      <c r="U3220" s="894" t="s">
        <v>877</v>
      </c>
      <c r="V3220" s="894" t="s">
        <v>3306</v>
      </c>
      <c r="W3220" s="894" t="s">
        <v>13711</v>
      </c>
      <c r="X3220" s="894" t="s">
        <v>14194</v>
      </c>
      <c r="Y3220" s="894" t="s">
        <v>14195</v>
      </c>
      <c r="AA3220" s="894" t="s">
        <v>11595</v>
      </c>
    </row>
    <row r="3221" spans="1:27">
      <c r="A3221" s="894" t="s">
        <v>14674</v>
      </c>
      <c r="B3221" s="894" t="s">
        <v>14675</v>
      </c>
      <c r="C3221" s="894" t="s">
        <v>14586</v>
      </c>
      <c r="D3221" s="894" t="s">
        <v>14676</v>
      </c>
      <c r="E3221" s="351">
        <v>2586.21</v>
      </c>
      <c r="F3221" s="351">
        <v>1293</v>
      </c>
      <c r="G3221" s="351">
        <v>1293.21</v>
      </c>
      <c r="H3221" s="351">
        <v>0</v>
      </c>
      <c r="I3221" s="894" t="s">
        <v>13711</v>
      </c>
      <c r="J3221" s="894" t="s">
        <v>839</v>
      </c>
      <c r="K3221" s="894" t="s">
        <v>11592</v>
      </c>
      <c r="L3221" s="894" t="s">
        <v>874</v>
      </c>
      <c r="M3221" s="894" t="s">
        <v>11593</v>
      </c>
      <c r="N3221" s="894" t="s">
        <v>14119</v>
      </c>
      <c r="O3221" s="894" t="s">
        <v>9800</v>
      </c>
      <c r="P3221" s="894" t="s">
        <v>9801</v>
      </c>
      <c r="Q3221" s="894" t="s">
        <v>8980</v>
      </c>
      <c r="R3221" s="894" t="s">
        <v>2372</v>
      </c>
      <c r="S3221" s="894" t="s">
        <v>779</v>
      </c>
      <c r="T3221" s="894" t="s">
        <v>780</v>
      </c>
      <c r="U3221" s="894" t="s">
        <v>877</v>
      </c>
      <c r="V3221" s="894" t="s">
        <v>3306</v>
      </c>
      <c r="W3221" s="894" t="s">
        <v>13711</v>
      </c>
      <c r="X3221" s="894" t="s">
        <v>14194</v>
      </c>
      <c r="Y3221" s="894" t="s">
        <v>14195</v>
      </c>
      <c r="AA3221" s="894" t="s">
        <v>11595</v>
      </c>
    </row>
    <row r="3222" spans="1:27">
      <c r="A3222" s="894" t="s">
        <v>14677</v>
      </c>
      <c r="B3222" s="894" t="s">
        <v>14678</v>
      </c>
      <c r="C3222" s="894" t="s">
        <v>14586</v>
      </c>
      <c r="D3222" s="894" t="s">
        <v>14676</v>
      </c>
      <c r="E3222" s="351">
        <v>2586.21</v>
      </c>
      <c r="F3222" s="351">
        <v>1293</v>
      </c>
      <c r="G3222" s="351">
        <v>1293.21</v>
      </c>
      <c r="H3222" s="351">
        <v>0</v>
      </c>
      <c r="I3222" s="894" t="s">
        <v>13711</v>
      </c>
      <c r="J3222" s="894" t="s">
        <v>839</v>
      </c>
      <c r="K3222" s="894" t="s">
        <v>11592</v>
      </c>
      <c r="L3222" s="894" t="s">
        <v>874</v>
      </c>
      <c r="M3222" s="894" t="s">
        <v>11593</v>
      </c>
      <c r="N3222" s="894" t="s">
        <v>14119</v>
      </c>
      <c r="O3222" s="894" t="s">
        <v>9800</v>
      </c>
      <c r="P3222" s="894" t="s">
        <v>9801</v>
      </c>
      <c r="Q3222" s="894" t="s">
        <v>8980</v>
      </c>
      <c r="R3222" s="894" t="s">
        <v>2372</v>
      </c>
      <c r="S3222" s="894" t="s">
        <v>779</v>
      </c>
      <c r="T3222" s="894" t="s">
        <v>780</v>
      </c>
      <c r="U3222" s="894" t="s">
        <v>877</v>
      </c>
      <c r="V3222" s="894" t="s">
        <v>3306</v>
      </c>
      <c r="W3222" s="894" t="s">
        <v>13711</v>
      </c>
      <c r="X3222" s="894" t="s">
        <v>14194</v>
      </c>
      <c r="Y3222" s="894" t="s">
        <v>14195</v>
      </c>
      <c r="AA3222" s="894" t="s">
        <v>11595</v>
      </c>
    </row>
    <row r="3223" spans="1:27">
      <c r="A3223" s="894" t="s">
        <v>14679</v>
      </c>
      <c r="B3223" s="894" t="s">
        <v>14680</v>
      </c>
      <c r="C3223" s="894" t="s">
        <v>14586</v>
      </c>
      <c r="D3223" s="894" t="s">
        <v>14676</v>
      </c>
      <c r="E3223" s="351">
        <v>2586.21</v>
      </c>
      <c r="F3223" s="351">
        <v>1293</v>
      </c>
      <c r="G3223" s="351">
        <v>1293.21</v>
      </c>
      <c r="H3223" s="351">
        <v>0</v>
      </c>
      <c r="I3223" s="894" t="s">
        <v>13711</v>
      </c>
      <c r="J3223" s="894" t="s">
        <v>839</v>
      </c>
      <c r="K3223" s="894" t="s">
        <v>11592</v>
      </c>
      <c r="L3223" s="894" t="s">
        <v>874</v>
      </c>
      <c r="M3223" s="894" t="s">
        <v>11593</v>
      </c>
      <c r="N3223" s="894" t="s">
        <v>14119</v>
      </c>
      <c r="O3223" s="894" t="s">
        <v>9800</v>
      </c>
      <c r="P3223" s="894" t="s">
        <v>9801</v>
      </c>
      <c r="Q3223" s="894" t="s">
        <v>8980</v>
      </c>
      <c r="R3223" s="894" t="s">
        <v>2372</v>
      </c>
      <c r="S3223" s="894" t="s">
        <v>779</v>
      </c>
      <c r="T3223" s="894" t="s">
        <v>780</v>
      </c>
      <c r="U3223" s="894" t="s">
        <v>877</v>
      </c>
      <c r="V3223" s="894" t="s">
        <v>3306</v>
      </c>
      <c r="W3223" s="894" t="s">
        <v>13711</v>
      </c>
      <c r="X3223" s="894" t="s">
        <v>14194</v>
      </c>
      <c r="Y3223" s="894" t="s">
        <v>14195</v>
      </c>
      <c r="AA3223" s="894" t="s">
        <v>11595</v>
      </c>
    </row>
    <row r="3224" spans="1:27">
      <c r="A3224" s="894" t="s">
        <v>14681</v>
      </c>
      <c r="B3224" s="894" t="s">
        <v>14682</v>
      </c>
      <c r="C3224" s="894" t="s">
        <v>14586</v>
      </c>
      <c r="D3224" s="894" t="s">
        <v>14676</v>
      </c>
      <c r="E3224" s="351">
        <v>2586.21</v>
      </c>
      <c r="F3224" s="351">
        <v>1293</v>
      </c>
      <c r="G3224" s="351">
        <v>1293.21</v>
      </c>
      <c r="H3224" s="351">
        <v>0</v>
      </c>
      <c r="I3224" s="894" t="s">
        <v>13711</v>
      </c>
      <c r="J3224" s="894" t="s">
        <v>839</v>
      </c>
      <c r="K3224" s="894" t="s">
        <v>11592</v>
      </c>
      <c r="L3224" s="894" t="s">
        <v>874</v>
      </c>
      <c r="M3224" s="894" t="s">
        <v>11593</v>
      </c>
      <c r="N3224" s="894" t="s">
        <v>14119</v>
      </c>
      <c r="O3224" s="894" t="s">
        <v>9800</v>
      </c>
      <c r="P3224" s="894" t="s">
        <v>9801</v>
      </c>
      <c r="Q3224" s="894" t="s">
        <v>8980</v>
      </c>
      <c r="R3224" s="894" t="s">
        <v>2372</v>
      </c>
      <c r="S3224" s="894" t="s">
        <v>779</v>
      </c>
      <c r="T3224" s="894" t="s">
        <v>780</v>
      </c>
      <c r="U3224" s="894" t="s">
        <v>877</v>
      </c>
      <c r="V3224" s="894" t="s">
        <v>3306</v>
      </c>
      <c r="W3224" s="894" t="s">
        <v>13711</v>
      </c>
      <c r="X3224" s="894" t="s">
        <v>14194</v>
      </c>
      <c r="Y3224" s="894" t="s">
        <v>14195</v>
      </c>
      <c r="AA3224" s="894" t="s">
        <v>11595</v>
      </c>
    </row>
    <row r="3225" spans="1:27">
      <c r="A3225" s="894" t="s">
        <v>14683</v>
      </c>
      <c r="B3225" s="894" t="s">
        <v>14684</v>
      </c>
      <c r="C3225" s="894" t="s">
        <v>14685</v>
      </c>
      <c r="D3225" s="894" t="s">
        <v>14686</v>
      </c>
      <c r="E3225" s="351">
        <v>59482.76</v>
      </c>
      <c r="F3225" s="351">
        <v>29741.5</v>
      </c>
      <c r="G3225" s="351">
        <v>29741.26</v>
      </c>
      <c r="H3225" s="351">
        <v>0</v>
      </c>
      <c r="I3225" s="894" t="s">
        <v>13711</v>
      </c>
      <c r="J3225" s="894" t="s">
        <v>839</v>
      </c>
      <c r="K3225" s="894" t="s">
        <v>11592</v>
      </c>
      <c r="L3225" s="894" t="s">
        <v>874</v>
      </c>
      <c r="M3225" s="894" t="s">
        <v>11593</v>
      </c>
      <c r="N3225" s="894" t="s">
        <v>14119</v>
      </c>
      <c r="O3225" s="894" t="s">
        <v>14687</v>
      </c>
      <c r="P3225" s="894" t="s">
        <v>14688</v>
      </c>
      <c r="Q3225" s="894" t="s">
        <v>14689</v>
      </c>
      <c r="R3225" s="894" t="s">
        <v>2372</v>
      </c>
      <c r="S3225" s="894" t="s">
        <v>779</v>
      </c>
      <c r="T3225" s="894" t="s">
        <v>780</v>
      </c>
      <c r="U3225" s="894" t="s">
        <v>877</v>
      </c>
      <c r="V3225" s="894" t="s">
        <v>3306</v>
      </c>
      <c r="W3225" s="894" t="s">
        <v>13711</v>
      </c>
      <c r="X3225" s="894" t="s">
        <v>14194</v>
      </c>
      <c r="Y3225" s="894" t="s">
        <v>14195</v>
      </c>
      <c r="AA3225" s="894" t="s">
        <v>11595</v>
      </c>
    </row>
    <row r="3226" spans="1:27">
      <c r="A3226" s="894" t="s">
        <v>14690</v>
      </c>
      <c r="B3226" s="894" t="s">
        <v>14691</v>
      </c>
      <c r="C3226" s="894" t="s">
        <v>14692</v>
      </c>
      <c r="D3226" s="894" t="s">
        <v>14693</v>
      </c>
      <c r="E3226" s="351">
        <v>14224.14</v>
      </c>
      <c r="F3226" s="351">
        <v>7112</v>
      </c>
      <c r="G3226" s="351">
        <v>7112.14</v>
      </c>
      <c r="H3226" s="351">
        <v>0</v>
      </c>
      <c r="I3226" s="894" t="s">
        <v>13711</v>
      </c>
      <c r="J3226" s="894" t="s">
        <v>839</v>
      </c>
      <c r="K3226" s="894" t="s">
        <v>11592</v>
      </c>
      <c r="L3226" s="894" t="s">
        <v>874</v>
      </c>
      <c r="M3226" s="894" t="s">
        <v>11593</v>
      </c>
      <c r="N3226" s="894" t="s">
        <v>14119</v>
      </c>
      <c r="O3226" s="894" t="s">
        <v>14251</v>
      </c>
      <c r="P3226" s="894" t="s">
        <v>14252</v>
      </c>
      <c r="Q3226" s="894" t="s">
        <v>14244</v>
      </c>
      <c r="R3226" s="894" t="s">
        <v>2372</v>
      </c>
      <c r="S3226" s="894" t="s">
        <v>779</v>
      </c>
      <c r="T3226" s="894" t="s">
        <v>780</v>
      </c>
      <c r="U3226" s="894" t="s">
        <v>877</v>
      </c>
      <c r="V3226" s="894" t="s">
        <v>3306</v>
      </c>
      <c r="W3226" s="894" t="s">
        <v>13711</v>
      </c>
      <c r="X3226" s="894" t="s">
        <v>14194</v>
      </c>
      <c r="Y3226" s="894" t="s">
        <v>14195</v>
      </c>
      <c r="AA3226" s="894" t="s">
        <v>11595</v>
      </c>
    </row>
    <row r="3227" spans="1:27">
      <c r="A3227" s="894" t="s">
        <v>14694</v>
      </c>
      <c r="B3227" s="894" t="s">
        <v>14695</v>
      </c>
      <c r="C3227" s="894" t="s">
        <v>14692</v>
      </c>
      <c r="D3227" s="894" t="s">
        <v>14696</v>
      </c>
      <c r="E3227" s="351">
        <v>14224.14</v>
      </c>
      <c r="F3227" s="351">
        <v>7112</v>
      </c>
      <c r="G3227" s="351">
        <v>7112.14</v>
      </c>
      <c r="H3227" s="351">
        <v>0</v>
      </c>
      <c r="I3227" s="894" t="s">
        <v>13711</v>
      </c>
      <c r="J3227" s="894" t="s">
        <v>839</v>
      </c>
      <c r="K3227" s="894" t="s">
        <v>11592</v>
      </c>
      <c r="L3227" s="894" t="s">
        <v>874</v>
      </c>
      <c r="M3227" s="894" t="s">
        <v>11593</v>
      </c>
      <c r="N3227" s="894" t="s">
        <v>14119</v>
      </c>
      <c r="O3227" s="894" t="s">
        <v>14251</v>
      </c>
      <c r="P3227" s="894" t="s">
        <v>14252</v>
      </c>
      <c r="Q3227" s="894" t="s">
        <v>14244</v>
      </c>
      <c r="R3227" s="894" t="s">
        <v>2372</v>
      </c>
      <c r="S3227" s="894" t="s">
        <v>779</v>
      </c>
      <c r="T3227" s="894" t="s">
        <v>780</v>
      </c>
      <c r="U3227" s="894" t="s">
        <v>877</v>
      </c>
      <c r="V3227" s="894" t="s">
        <v>3306</v>
      </c>
      <c r="W3227" s="894" t="s">
        <v>13711</v>
      </c>
      <c r="X3227" s="894" t="s">
        <v>14194</v>
      </c>
      <c r="Y3227" s="894" t="s">
        <v>14195</v>
      </c>
      <c r="AA3227" s="894" t="s">
        <v>11595</v>
      </c>
    </row>
    <row r="3228" spans="1:27">
      <c r="A3228" s="894" t="s">
        <v>14697</v>
      </c>
      <c r="B3228" s="894" t="s">
        <v>14698</v>
      </c>
      <c r="C3228" s="894" t="s">
        <v>14692</v>
      </c>
      <c r="D3228" s="894" t="s">
        <v>14699</v>
      </c>
      <c r="E3228" s="351">
        <v>14224.14</v>
      </c>
      <c r="F3228" s="351">
        <v>7112</v>
      </c>
      <c r="G3228" s="351">
        <v>7112.14</v>
      </c>
      <c r="H3228" s="351">
        <v>0</v>
      </c>
      <c r="I3228" s="894" t="s">
        <v>13711</v>
      </c>
      <c r="J3228" s="894" t="s">
        <v>839</v>
      </c>
      <c r="K3228" s="894" t="s">
        <v>11592</v>
      </c>
      <c r="L3228" s="894" t="s">
        <v>874</v>
      </c>
      <c r="M3228" s="894" t="s">
        <v>11593</v>
      </c>
      <c r="N3228" s="894" t="s">
        <v>14119</v>
      </c>
      <c r="O3228" s="894" t="s">
        <v>14251</v>
      </c>
      <c r="P3228" s="894" t="s">
        <v>14252</v>
      </c>
      <c r="Q3228" s="894" t="s">
        <v>14244</v>
      </c>
      <c r="R3228" s="894" t="s">
        <v>2372</v>
      </c>
      <c r="S3228" s="894" t="s">
        <v>779</v>
      </c>
      <c r="T3228" s="894" t="s">
        <v>780</v>
      </c>
      <c r="U3228" s="894" t="s">
        <v>877</v>
      </c>
      <c r="V3228" s="894" t="s">
        <v>3306</v>
      </c>
      <c r="W3228" s="894" t="s">
        <v>13711</v>
      </c>
      <c r="X3228" s="894" t="s">
        <v>14194</v>
      </c>
      <c r="Y3228" s="894" t="s">
        <v>14195</v>
      </c>
      <c r="AA3228" s="894" t="s">
        <v>11595</v>
      </c>
    </row>
    <row r="3229" spans="1:27">
      <c r="A3229" s="894" t="s">
        <v>14700</v>
      </c>
      <c r="B3229" s="894" t="s">
        <v>14701</v>
      </c>
      <c r="C3229" s="894" t="s">
        <v>14692</v>
      </c>
      <c r="D3229" s="894" t="s">
        <v>14702</v>
      </c>
      <c r="E3229" s="351">
        <v>14224.14</v>
      </c>
      <c r="F3229" s="351">
        <v>7112</v>
      </c>
      <c r="G3229" s="351">
        <v>7112.14</v>
      </c>
      <c r="H3229" s="351">
        <v>0</v>
      </c>
      <c r="I3229" s="894" t="s">
        <v>13711</v>
      </c>
      <c r="J3229" s="894" t="s">
        <v>839</v>
      </c>
      <c r="K3229" s="894" t="s">
        <v>11592</v>
      </c>
      <c r="L3229" s="894" t="s">
        <v>874</v>
      </c>
      <c r="M3229" s="894" t="s">
        <v>11593</v>
      </c>
      <c r="N3229" s="894" t="s">
        <v>14119</v>
      </c>
      <c r="O3229" s="894" t="s">
        <v>14251</v>
      </c>
      <c r="P3229" s="894" t="s">
        <v>14252</v>
      </c>
      <c r="Q3229" s="894" t="s">
        <v>14244</v>
      </c>
      <c r="R3229" s="894" t="s">
        <v>2372</v>
      </c>
      <c r="S3229" s="894" t="s">
        <v>779</v>
      </c>
      <c r="T3229" s="894" t="s">
        <v>780</v>
      </c>
      <c r="U3229" s="894" t="s">
        <v>877</v>
      </c>
      <c r="V3229" s="894" t="s">
        <v>3306</v>
      </c>
      <c r="W3229" s="894" t="s">
        <v>13711</v>
      </c>
      <c r="X3229" s="894" t="s">
        <v>14194</v>
      </c>
      <c r="Y3229" s="894" t="s">
        <v>14195</v>
      </c>
      <c r="AA3229" s="894" t="s">
        <v>11595</v>
      </c>
    </row>
    <row r="3230" spans="1:27">
      <c r="A3230" s="894" t="s">
        <v>14703</v>
      </c>
      <c r="B3230" s="894" t="s">
        <v>14704</v>
      </c>
      <c r="C3230" s="894" t="s">
        <v>14705</v>
      </c>
      <c r="D3230" s="894" t="s">
        <v>14706</v>
      </c>
      <c r="E3230" s="351">
        <v>29310.34</v>
      </c>
      <c r="F3230" s="351">
        <v>14655</v>
      </c>
      <c r="G3230" s="351">
        <v>14655.34</v>
      </c>
      <c r="H3230" s="351">
        <v>0</v>
      </c>
      <c r="I3230" s="894" t="s">
        <v>13711</v>
      </c>
      <c r="J3230" s="894" t="s">
        <v>839</v>
      </c>
      <c r="K3230" s="894" t="s">
        <v>11592</v>
      </c>
      <c r="L3230" s="894" t="s">
        <v>874</v>
      </c>
      <c r="M3230" s="894" t="s">
        <v>11593</v>
      </c>
      <c r="N3230" s="894" t="s">
        <v>14119</v>
      </c>
      <c r="O3230" s="894" t="s">
        <v>9989</v>
      </c>
      <c r="P3230" s="894" t="s">
        <v>9990</v>
      </c>
      <c r="Q3230" s="894" t="s">
        <v>9991</v>
      </c>
      <c r="R3230" s="894" t="s">
        <v>2372</v>
      </c>
      <c r="S3230" s="894" t="s">
        <v>779</v>
      </c>
      <c r="T3230" s="894" t="s">
        <v>780</v>
      </c>
      <c r="U3230" s="894" t="s">
        <v>877</v>
      </c>
      <c r="V3230" s="894" t="s">
        <v>3306</v>
      </c>
      <c r="W3230" s="894" t="s">
        <v>13711</v>
      </c>
      <c r="X3230" s="894" t="s">
        <v>14194</v>
      </c>
      <c r="Y3230" s="894" t="s">
        <v>14195</v>
      </c>
      <c r="AA3230" s="894" t="s">
        <v>11595</v>
      </c>
    </row>
    <row r="3231" spans="1:27">
      <c r="A3231" s="894" t="s">
        <v>14707</v>
      </c>
      <c r="B3231" s="894" t="s">
        <v>14708</v>
      </c>
      <c r="C3231" s="894" t="s">
        <v>14705</v>
      </c>
      <c r="D3231" s="894" t="s">
        <v>14706</v>
      </c>
      <c r="E3231" s="351">
        <v>29310.34</v>
      </c>
      <c r="F3231" s="351">
        <v>14655</v>
      </c>
      <c r="G3231" s="351">
        <v>14655.34</v>
      </c>
      <c r="H3231" s="351">
        <v>0</v>
      </c>
      <c r="I3231" s="894" t="s">
        <v>13711</v>
      </c>
      <c r="J3231" s="894" t="s">
        <v>839</v>
      </c>
      <c r="K3231" s="894" t="s">
        <v>11592</v>
      </c>
      <c r="L3231" s="894" t="s">
        <v>874</v>
      </c>
      <c r="M3231" s="894" t="s">
        <v>11593</v>
      </c>
      <c r="N3231" s="894" t="s">
        <v>14119</v>
      </c>
      <c r="O3231" s="894" t="s">
        <v>9989</v>
      </c>
      <c r="P3231" s="894" t="s">
        <v>9990</v>
      </c>
      <c r="Q3231" s="894" t="s">
        <v>9991</v>
      </c>
      <c r="R3231" s="894" t="s">
        <v>2372</v>
      </c>
      <c r="S3231" s="894" t="s">
        <v>779</v>
      </c>
      <c r="T3231" s="894" t="s">
        <v>780</v>
      </c>
      <c r="U3231" s="894" t="s">
        <v>877</v>
      </c>
      <c r="V3231" s="894" t="s">
        <v>3306</v>
      </c>
      <c r="W3231" s="894" t="s">
        <v>13711</v>
      </c>
      <c r="X3231" s="894" t="s">
        <v>14194</v>
      </c>
      <c r="Y3231" s="894" t="s">
        <v>14195</v>
      </c>
      <c r="AA3231" s="894" t="s">
        <v>11595</v>
      </c>
    </row>
    <row r="3232" spans="1:27">
      <c r="A3232" s="894" t="s">
        <v>14709</v>
      </c>
      <c r="B3232" s="894" t="s">
        <v>14710</v>
      </c>
      <c r="C3232" s="894" t="s">
        <v>14711</v>
      </c>
      <c r="D3232" s="894" t="s">
        <v>14712</v>
      </c>
      <c r="E3232" s="351">
        <v>8189.66</v>
      </c>
      <c r="F3232" s="351">
        <v>4095</v>
      </c>
      <c r="G3232" s="351">
        <v>4094.66</v>
      </c>
      <c r="H3232" s="351">
        <v>0</v>
      </c>
      <c r="I3232" s="894" t="s">
        <v>13711</v>
      </c>
      <c r="J3232" s="894" t="s">
        <v>839</v>
      </c>
      <c r="K3232" s="894" t="s">
        <v>11592</v>
      </c>
      <c r="L3232" s="894" t="s">
        <v>874</v>
      </c>
      <c r="M3232" s="894" t="s">
        <v>11593</v>
      </c>
      <c r="N3232" s="894" t="s">
        <v>14119</v>
      </c>
      <c r="O3232" s="894" t="s">
        <v>9905</v>
      </c>
      <c r="P3232" s="894" t="s">
        <v>9906</v>
      </c>
      <c r="Q3232" s="894" t="s">
        <v>9907</v>
      </c>
      <c r="R3232" s="894" t="s">
        <v>2372</v>
      </c>
      <c r="S3232" s="894" t="s">
        <v>779</v>
      </c>
      <c r="T3232" s="894" t="s">
        <v>780</v>
      </c>
      <c r="U3232" s="894" t="s">
        <v>877</v>
      </c>
      <c r="V3232" s="894" t="s">
        <v>3306</v>
      </c>
      <c r="W3232" s="894" t="s">
        <v>13711</v>
      </c>
      <c r="X3232" s="894" t="s">
        <v>14194</v>
      </c>
      <c r="Y3232" s="894" t="s">
        <v>14195</v>
      </c>
      <c r="AA3232" s="894" t="s">
        <v>11595</v>
      </c>
    </row>
    <row r="3233" spans="1:27">
      <c r="A3233" s="894" t="s">
        <v>14713</v>
      </c>
      <c r="B3233" s="894" t="s">
        <v>14714</v>
      </c>
      <c r="C3233" s="894" t="s">
        <v>12531</v>
      </c>
      <c r="D3233" s="894" t="s">
        <v>12532</v>
      </c>
      <c r="E3233" s="351">
        <v>181034.48</v>
      </c>
      <c r="F3233" s="351">
        <v>90517</v>
      </c>
      <c r="G3233" s="351">
        <v>90517.48</v>
      </c>
      <c r="H3233" s="351">
        <v>0</v>
      </c>
      <c r="I3233" s="894" t="s">
        <v>13711</v>
      </c>
      <c r="J3233" s="894" t="s">
        <v>839</v>
      </c>
      <c r="K3233" s="894" t="s">
        <v>11592</v>
      </c>
      <c r="L3233" s="894" t="s">
        <v>874</v>
      </c>
      <c r="M3233" s="894" t="s">
        <v>11593</v>
      </c>
      <c r="N3233" s="894" t="s">
        <v>14715</v>
      </c>
      <c r="O3233" s="894" t="s">
        <v>14716</v>
      </c>
      <c r="P3233" s="894" t="s">
        <v>14717</v>
      </c>
      <c r="Q3233" s="894" t="s">
        <v>14718</v>
      </c>
      <c r="R3233" s="894" t="s">
        <v>2372</v>
      </c>
      <c r="S3233" s="894" t="s">
        <v>779</v>
      </c>
      <c r="T3233" s="894" t="s">
        <v>780</v>
      </c>
      <c r="U3233" s="894" t="s">
        <v>877</v>
      </c>
      <c r="V3233" s="894" t="s">
        <v>3306</v>
      </c>
      <c r="W3233" s="894" t="s">
        <v>13711</v>
      </c>
      <c r="X3233" s="894" t="s">
        <v>14194</v>
      </c>
      <c r="Y3233" s="894" t="s">
        <v>14195</v>
      </c>
      <c r="AA3233" s="894" t="s">
        <v>11595</v>
      </c>
    </row>
    <row r="3234" spans="1:27">
      <c r="A3234" s="894" t="s">
        <v>14719</v>
      </c>
      <c r="B3234" s="894" t="s">
        <v>14720</v>
      </c>
      <c r="C3234" s="894" t="s">
        <v>12531</v>
      </c>
      <c r="D3234" s="894" t="s">
        <v>12532</v>
      </c>
      <c r="E3234" s="351">
        <v>181034.48</v>
      </c>
      <c r="F3234" s="351">
        <v>90517</v>
      </c>
      <c r="G3234" s="351">
        <v>90517.48</v>
      </c>
      <c r="H3234" s="351">
        <v>0</v>
      </c>
      <c r="I3234" s="894" t="s">
        <v>13711</v>
      </c>
      <c r="J3234" s="894" t="s">
        <v>839</v>
      </c>
      <c r="K3234" s="894" t="s">
        <v>11486</v>
      </c>
      <c r="L3234" s="894" t="s">
        <v>874</v>
      </c>
      <c r="M3234" s="894" t="s">
        <v>11487</v>
      </c>
      <c r="N3234" s="894" t="s">
        <v>14715</v>
      </c>
      <c r="O3234" s="894" t="s">
        <v>14716</v>
      </c>
      <c r="P3234" s="894" t="s">
        <v>14717</v>
      </c>
      <c r="Q3234" s="894" t="s">
        <v>14718</v>
      </c>
      <c r="R3234" s="894" t="s">
        <v>2372</v>
      </c>
      <c r="S3234" s="894" t="s">
        <v>779</v>
      </c>
      <c r="T3234" s="894" t="s">
        <v>780</v>
      </c>
      <c r="U3234" s="894" t="s">
        <v>877</v>
      </c>
      <c r="V3234" s="894" t="s">
        <v>3306</v>
      </c>
      <c r="W3234" s="894" t="s">
        <v>13711</v>
      </c>
      <c r="X3234" s="894" t="s">
        <v>14194</v>
      </c>
      <c r="Y3234" s="894" t="s">
        <v>14195</v>
      </c>
      <c r="AA3234" s="894" t="s">
        <v>11491</v>
      </c>
    </row>
    <row r="3235" spans="1:27">
      <c r="A3235" s="894" t="s">
        <v>14721</v>
      </c>
      <c r="B3235" s="894" t="s">
        <v>14722</v>
      </c>
      <c r="C3235" s="894" t="s">
        <v>14723</v>
      </c>
      <c r="D3235" s="894" t="s">
        <v>14724</v>
      </c>
      <c r="E3235" s="351">
        <v>170689.66</v>
      </c>
      <c r="F3235" s="351">
        <v>85345</v>
      </c>
      <c r="G3235" s="351">
        <v>85344.66</v>
      </c>
      <c r="H3235" s="351">
        <v>0</v>
      </c>
      <c r="I3235" s="894" t="s">
        <v>13711</v>
      </c>
      <c r="J3235" s="894" t="s">
        <v>839</v>
      </c>
      <c r="K3235" s="894" t="s">
        <v>11486</v>
      </c>
      <c r="L3235" s="894" t="s">
        <v>874</v>
      </c>
      <c r="M3235" s="894" t="s">
        <v>11487</v>
      </c>
      <c r="N3235" s="894" t="s">
        <v>14715</v>
      </c>
      <c r="O3235" s="894" t="s">
        <v>14725</v>
      </c>
      <c r="P3235" s="894" t="s">
        <v>14726</v>
      </c>
      <c r="Q3235" s="894" t="s">
        <v>14727</v>
      </c>
      <c r="R3235" s="894" t="s">
        <v>2372</v>
      </c>
      <c r="S3235" s="894" t="s">
        <v>779</v>
      </c>
      <c r="T3235" s="894" t="s">
        <v>780</v>
      </c>
      <c r="U3235" s="894" t="s">
        <v>877</v>
      </c>
      <c r="V3235" s="894" t="s">
        <v>3306</v>
      </c>
      <c r="W3235" s="894" t="s">
        <v>13711</v>
      </c>
      <c r="X3235" s="894" t="s">
        <v>14194</v>
      </c>
      <c r="Y3235" s="894" t="s">
        <v>14195</v>
      </c>
      <c r="AA3235" s="894" t="s">
        <v>11491</v>
      </c>
    </row>
    <row r="3236" spans="1:27">
      <c r="A3236" s="894" t="s">
        <v>14728</v>
      </c>
      <c r="B3236" s="894" t="s">
        <v>14729</v>
      </c>
      <c r="C3236" s="894" t="s">
        <v>8274</v>
      </c>
      <c r="D3236" s="894" t="s">
        <v>14730</v>
      </c>
      <c r="E3236" s="351">
        <v>482758.62</v>
      </c>
      <c r="F3236" s="351">
        <v>241379.5</v>
      </c>
      <c r="G3236" s="351">
        <v>241379.12</v>
      </c>
      <c r="H3236" s="351">
        <v>0</v>
      </c>
      <c r="I3236" s="894" t="s">
        <v>13711</v>
      </c>
      <c r="J3236" s="894" t="s">
        <v>839</v>
      </c>
      <c r="K3236" s="894" t="s">
        <v>11486</v>
      </c>
      <c r="L3236" s="894" t="s">
        <v>874</v>
      </c>
      <c r="M3236" s="894" t="s">
        <v>11487</v>
      </c>
      <c r="N3236" s="894" t="s">
        <v>14731</v>
      </c>
      <c r="O3236" s="894" t="s">
        <v>14732</v>
      </c>
      <c r="P3236" s="894" t="s">
        <v>14733</v>
      </c>
      <c r="Q3236" s="894" t="s">
        <v>14734</v>
      </c>
      <c r="R3236" s="894" t="s">
        <v>2372</v>
      </c>
      <c r="S3236" s="894" t="s">
        <v>779</v>
      </c>
      <c r="T3236" s="894" t="s">
        <v>780</v>
      </c>
      <c r="U3236" s="894" t="s">
        <v>877</v>
      </c>
      <c r="V3236" s="894" t="s">
        <v>3306</v>
      </c>
      <c r="W3236" s="894" t="s">
        <v>13711</v>
      </c>
      <c r="X3236" s="894" t="s">
        <v>14194</v>
      </c>
      <c r="Y3236" s="894" t="s">
        <v>14195</v>
      </c>
      <c r="AA3236" s="894" t="s">
        <v>11491</v>
      </c>
    </row>
    <row r="3237" spans="1:27">
      <c r="A3237" s="894" t="s">
        <v>14735</v>
      </c>
      <c r="B3237" s="894" t="s">
        <v>14736</v>
      </c>
      <c r="C3237" s="894" t="s">
        <v>8274</v>
      </c>
      <c r="D3237" s="894" t="s">
        <v>14737</v>
      </c>
      <c r="E3237" s="351">
        <v>422413.79</v>
      </c>
      <c r="F3237" s="351">
        <v>211207</v>
      </c>
      <c r="G3237" s="351">
        <v>211206.79</v>
      </c>
      <c r="H3237" s="351">
        <v>0</v>
      </c>
      <c r="I3237" s="894" t="s">
        <v>13711</v>
      </c>
      <c r="J3237" s="894" t="s">
        <v>839</v>
      </c>
      <c r="K3237" s="894" t="s">
        <v>11486</v>
      </c>
      <c r="L3237" s="894" t="s">
        <v>874</v>
      </c>
      <c r="M3237" s="894" t="s">
        <v>11487</v>
      </c>
      <c r="N3237" s="894" t="s">
        <v>14731</v>
      </c>
      <c r="O3237" s="894" t="s">
        <v>14738</v>
      </c>
      <c r="P3237" s="894" t="s">
        <v>14739</v>
      </c>
      <c r="Q3237" s="894" t="s">
        <v>14740</v>
      </c>
      <c r="R3237" s="894" t="s">
        <v>2372</v>
      </c>
      <c r="S3237" s="894" t="s">
        <v>779</v>
      </c>
      <c r="T3237" s="894" t="s">
        <v>780</v>
      </c>
      <c r="U3237" s="894" t="s">
        <v>877</v>
      </c>
      <c r="V3237" s="894" t="s">
        <v>3306</v>
      </c>
      <c r="W3237" s="894" t="s">
        <v>13711</v>
      </c>
      <c r="X3237" s="894" t="s">
        <v>14194</v>
      </c>
      <c r="Y3237" s="894" t="s">
        <v>14195</v>
      </c>
      <c r="AA3237" s="894" t="s">
        <v>11491</v>
      </c>
    </row>
    <row r="3238" spans="1:27">
      <c r="A3238" s="894" t="s">
        <v>14741</v>
      </c>
      <c r="B3238" s="894" t="s">
        <v>14742</v>
      </c>
      <c r="C3238" s="894" t="s">
        <v>8274</v>
      </c>
      <c r="D3238" s="894" t="s">
        <v>14743</v>
      </c>
      <c r="E3238" s="351">
        <v>439655.17</v>
      </c>
      <c r="F3238" s="351">
        <v>219827.5</v>
      </c>
      <c r="G3238" s="351">
        <v>219827.67</v>
      </c>
      <c r="H3238" s="351">
        <v>0</v>
      </c>
      <c r="I3238" s="894" t="s">
        <v>13711</v>
      </c>
      <c r="J3238" s="894" t="s">
        <v>839</v>
      </c>
      <c r="K3238" s="894" t="s">
        <v>11486</v>
      </c>
      <c r="L3238" s="894" t="s">
        <v>874</v>
      </c>
      <c r="M3238" s="894" t="s">
        <v>11487</v>
      </c>
      <c r="N3238" s="894" t="s">
        <v>14731</v>
      </c>
      <c r="O3238" s="894" t="s">
        <v>14744</v>
      </c>
      <c r="P3238" s="894" t="s">
        <v>14745</v>
      </c>
      <c r="Q3238" s="894" t="s">
        <v>14746</v>
      </c>
      <c r="R3238" s="894" t="s">
        <v>2372</v>
      </c>
      <c r="S3238" s="894" t="s">
        <v>779</v>
      </c>
      <c r="T3238" s="894" t="s">
        <v>780</v>
      </c>
      <c r="U3238" s="894" t="s">
        <v>877</v>
      </c>
      <c r="V3238" s="894" t="s">
        <v>3306</v>
      </c>
      <c r="W3238" s="894" t="s">
        <v>13711</v>
      </c>
      <c r="X3238" s="894" t="s">
        <v>14194</v>
      </c>
      <c r="Y3238" s="894" t="s">
        <v>14195</v>
      </c>
      <c r="AA3238" s="894" t="s">
        <v>11491</v>
      </c>
    </row>
    <row r="3239" spans="1:27">
      <c r="A3239" s="894" t="s">
        <v>14747</v>
      </c>
      <c r="B3239" s="894" t="s">
        <v>14748</v>
      </c>
      <c r="C3239" s="894" t="s">
        <v>12923</v>
      </c>
      <c r="D3239" s="894" t="s">
        <v>14749</v>
      </c>
      <c r="E3239" s="351">
        <v>28761.06</v>
      </c>
      <c r="F3239" s="351">
        <v>14380.5</v>
      </c>
      <c r="G3239" s="351">
        <v>14380.56</v>
      </c>
      <c r="H3239" s="351">
        <v>0</v>
      </c>
      <c r="I3239" s="894" t="s">
        <v>13711</v>
      </c>
      <c r="J3239" s="894" t="s">
        <v>839</v>
      </c>
      <c r="K3239" s="894" t="s">
        <v>11592</v>
      </c>
      <c r="L3239" s="894" t="s">
        <v>874</v>
      </c>
      <c r="M3239" s="894" t="s">
        <v>11593</v>
      </c>
      <c r="N3239" s="894" t="s">
        <v>14119</v>
      </c>
      <c r="O3239" s="894" t="s">
        <v>12926</v>
      </c>
      <c r="P3239" s="894" t="s">
        <v>12927</v>
      </c>
      <c r="Q3239" s="894" t="s">
        <v>12928</v>
      </c>
      <c r="R3239" s="894" t="s">
        <v>2372</v>
      </c>
      <c r="S3239" s="894" t="s">
        <v>779</v>
      </c>
      <c r="T3239" s="894" t="s">
        <v>780</v>
      </c>
      <c r="U3239" s="894" t="s">
        <v>877</v>
      </c>
      <c r="V3239" s="894" t="s">
        <v>3306</v>
      </c>
      <c r="W3239" s="894" t="s">
        <v>13711</v>
      </c>
      <c r="X3239" s="894" t="s">
        <v>14194</v>
      </c>
      <c r="Y3239" s="894" t="s">
        <v>14195</v>
      </c>
      <c r="AA3239" s="894" t="s">
        <v>11595</v>
      </c>
    </row>
    <row r="3240" spans="1:27">
      <c r="A3240" s="894" t="s">
        <v>14750</v>
      </c>
      <c r="B3240" s="894" t="s">
        <v>14751</v>
      </c>
      <c r="C3240" s="894" t="s">
        <v>12923</v>
      </c>
      <c r="D3240" s="894" t="s">
        <v>14749</v>
      </c>
      <c r="E3240" s="351">
        <v>28761.06</v>
      </c>
      <c r="F3240" s="351">
        <v>14380.5</v>
      </c>
      <c r="G3240" s="351">
        <v>14380.56</v>
      </c>
      <c r="H3240" s="351">
        <v>0</v>
      </c>
      <c r="I3240" s="894" t="s">
        <v>13711</v>
      </c>
      <c r="J3240" s="894" t="s">
        <v>839</v>
      </c>
      <c r="K3240" s="894" t="s">
        <v>11592</v>
      </c>
      <c r="L3240" s="894" t="s">
        <v>874</v>
      </c>
      <c r="M3240" s="894" t="s">
        <v>11593</v>
      </c>
      <c r="N3240" s="894" t="s">
        <v>14119</v>
      </c>
      <c r="O3240" s="894" t="s">
        <v>12926</v>
      </c>
      <c r="P3240" s="894" t="s">
        <v>12927</v>
      </c>
      <c r="Q3240" s="894" t="s">
        <v>12928</v>
      </c>
      <c r="R3240" s="894" t="s">
        <v>2372</v>
      </c>
      <c r="S3240" s="894" t="s">
        <v>779</v>
      </c>
      <c r="T3240" s="894" t="s">
        <v>780</v>
      </c>
      <c r="U3240" s="894" t="s">
        <v>877</v>
      </c>
      <c r="V3240" s="894" t="s">
        <v>3306</v>
      </c>
      <c r="W3240" s="894" t="s">
        <v>13711</v>
      </c>
      <c r="X3240" s="894" t="s">
        <v>14194</v>
      </c>
      <c r="Y3240" s="894" t="s">
        <v>14195</v>
      </c>
      <c r="AA3240" s="894" t="s">
        <v>11595</v>
      </c>
    </row>
    <row r="3241" spans="1:27">
      <c r="A3241" s="894" t="s">
        <v>14752</v>
      </c>
      <c r="B3241" s="894" t="s">
        <v>14753</v>
      </c>
      <c r="C3241" s="894" t="s">
        <v>12937</v>
      </c>
      <c r="D3241" s="894" t="s">
        <v>14754</v>
      </c>
      <c r="E3241" s="351">
        <v>5752.22</v>
      </c>
      <c r="F3241" s="351">
        <v>2876</v>
      </c>
      <c r="G3241" s="351">
        <v>2876.22</v>
      </c>
      <c r="H3241" s="351">
        <v>0</v>
      </c>
      <c r="I3241" s="894" t="s">
        <v>13711</v>
      </c>
      <c r="J3241" s="894" t="s">
        <v>839</v>
      </c>
      <c r="K3241" s="894" t="s">
        <v>11592</v>
      </c>
      <c r="L3241" s="894" t="s">
        <v>874</v>
      </c>
      <c r="M3241" s="894" t="s">
        <v>11593</v>
      </c>
      <c r="N3241" s="894" t="s">
        <v>14119</v>
      </c>
      <c r="O3241" s="894" t="s">
        <v>12639</v>
      </c>
      <c r="P3241" s="894" t="s">
        <v>12640</v>
      </c>
      <c r="Q3241" s="894" t="s">
        <v>12641</v>
      </c>
      <c r="R3241" s="894" t="s">
        <v>2372</v>
      </c>
      <c r="S3241" s="894" t="s">
        <v>779</v>
      </c>
      <c r="T3241" s="894" t="s">
        <v>780</v>
      </c>
      <c r="U3241" s="894" t="s">
        <v>877</v>
      </c>
      <c r="V3241" s="894" t="s">
        <v>3306</v>
      </c>
      <c r="W3241" s="894" t="s">
        <v>13711</v>
      </c>
      <c r="X3241" s="894" t="s">
        <v>14194</v>
      </c>
      <c r="Y3241" s="894" t="s">
        <v>14195</v>
      </c>
      <c r="AA3241" s="894" t="s">
        <v>11595</v>
      </c>
    </row>
    <row r="3242" spans="1:27">
      <c r="A3242" s="894" t="s">
        <v>14755</v>
      </c>
      <c r="B3242" s="894" t="s">
        <v>14756</v>
      </c>
      <c r="C3242" s="894" t="s">
        <v>12937</v>
      </c>
      <c r="D3242" s="894" t="s">
        <v>14754</v>
      </c>
      <c r="E3242" s="351">
        <v>5752.22</v>
      </c>
      <c r="F3242" s="351">
        <v>2876</v>
      </c>
      <c r="G3242" s="351">
        <v>2876.22</v>
      </c>
      <c r="H3242" s="351">
        <v>0</v>
      </c>
      <c r="I3242" s="894" t="s">
        <v>13711</v>
      </c>
      <c r="J3242" s="894" t="s">
        <v>839</v>
      </c>
      <c r="K3242" s="894" t="s">
        <v>11592</v>
      </c>
      <c r="L3242" s="894" t="s">
        <v>874</v>
      </c>
      <c r="M3242" s="894" t="s">
        <v>11593</v>
      </c>
      <c r="N3242" s="894" t="s">
        <v>14119</v>
      </c>
      <c r="O3242" s="894" t="s">
        <v>12639</v>
      </c>
      <c r="P3242" s="894" t="s">
        <v>12640</v>
      </c>
      <c r="Q3242" s="894" t="s">
        <v>12641</v>
      </c>
      <c r="R3242" s="894" t="s">
        <v>2372</v>
      </c>
      <c r="S3242" s="894" t="s">
        <v>779</v>
      </c>
      <c r="T3242" s="894" t="s">
        <v>780</v>
      </c>
      <c r="U3242" s="894" t="s">
        <v>877</v>
      </c>
      <c r="V3242" s="894" t="s">
        <v>3306</v>
      </c>
      <c r="W3242" s="894" t="s">
        <v>13711</v>
      </c>
      <c r="X3242" s="894" t="s">
        <v>14194</v>
      </c>
      <c r="Y3242" s="894" t="s">
        <v>14195</v>
      </c>
      <c r="AA3242" s="894" t="s">
        <v>11595</v>
      </c>
    </row>
    <row r="3243" spans="1:27">
      <c r="A3243" s="894" t="s">
        <v>14757</v>
      </c>
      <c r="B3243" s="894" t="s">
        <v>14758</v>
      </c>
      <c r="C3243" s="894" t="s">
        <v>12937</v>
      </c>
      <c r="D3243" s="894" t="s">
        <v>14754</v>
      </c>
      <c r="E3243" s="351">
        <v>5752.22</v>
      </c>
      <c r="F3243" s="351">
        <v>2876</v>
      </c>
      <c r="G3243" s="351">
        <v>2876.22</v>
      </c>
      <c r="H3243" s="351">
        <v>0</v>
      </c>
      <c r="I3243" s="894" t="s">
        <v>13711</v>
      </c>
      <c r="J3243" s="894" t="s">
        <v>839</v>
      </c>
      <c r="K3243" s="894" t="s">
        <v>11592</v>
      </c>
      <c r="L3243" s="894" t="s">
        <v>874</v>
      </c>
      <c r="M3243" s="894" t="s">
        <v>11593</v>
      </c>
      <c r="N3243" s="894" t="s">
        <v>14119</v>
      </c>
      <c r="O3243" s="894" t="s">
        <v>12639</v>
      </c>
      <c r="P3243" s="894" t="s">
        <v>12640</v>
      </c>
      <c r="Q3243" s="894" t="s">
        <v>12641</v>
      </c>
      <c r="R3243" s="894" t="s">
        <v>2372</v>
      </c>
      <c r="S3243" s="894" t="s">
        <v>779</v>
      </c>
      <c r="T3243" s="894" t="s">
        <v>780</v>
      </c>
      <c r="U3243" s="894" t="s">
        <v>877</v>
      </c>
      <c r="V3243" s="894" t="s">
        <v>3306</v>
      </c>
      <c r="W3243" s="894" t="s">
        <v>13711</v>
      </c>
      <c r="X3243" s="894" t="s">
        <v>14194</v>
      </c>
      <c r="Y3243" s="894" t="s">
        <v>14195</v>
      </c>
      <c r="AA3243" s="894" t="s">
        <v>11595</v>
      </c>
    </row>
    <row r="3244" spans="1:27">
      <c r="A3244" s="894" t="s">
        <v>14759</v>
      </c>
      <c r="B3244" s="894" t="s">
        <v>14760</v>
      </c>
      <c r="C3244" s="894" t="s">
        <v>14761</v>
      </c>
      <c r="D3244" s="894" t="s">
        <v>14762</v>
      </c>
      <c r="E3244" s="351">
        <v>4424.77</v>
      </c>
      <c r="F3244" s="351">
        <v>2212.5</v>
      </c>
      <c r="G3244" s="351">
        <v>2212.27</v>
      </c>
      <c r="H3244" s="351">
        <v>0</v>
      </c>
      <c r="I3244" s="894" t="s">
        <v>13711</v>
      </c>
      <c r="J3244" s="894" t="s">
        <v>839</v>
      </c>
      <c r="K3244" s="894" t="s">
        <v>11592</v>
      </c>
      <c r="L3244" s="894" t="s">
        <v>874</v>
      </c>
      <c r="M3244" s="894" t="s">
        <v>11593</v>
      </c>
      <c r="N3244" s="894" t="s">
        <v>14119</v>
      </c>
      <c r="O3244" s="894" t="s">
        <v>13000</v>
      </c>
      <c r="P3244" s="894" t="s">
        <v>13001</v>
      </c>
      <c r="Q3244" s="894" t="s">
        <v>11197</v>
      </c>
      <c r="R3244" s="894" t="s">
        <v>2372</v>
      </c>
      <c r="S3244" s="894" t="s">
        <v>779</v>
      </c>
      <c r="T3244" s="894" t="s">
        <v>780</v>
      </c>
      <c r="U3244" s="894" t="s">
        <v>877</v>
      </c>
      <c r="V3244" s="894" t="s">
        <v>3306</v>
      </c>
      <c r="W3244" s="894" t="s">
        <v>13711</v>
      </c>
      <c r="X3244" s="894" t="s">
        <v>14194</v>
      </c>
      <c r="Y3244" s="894" t="s">
        <v>14195</v>
      </c>
      <c r="AA3244" s="894" t="s">
        <v>11595</v>
      </c>
    </row>
    <row r="3245" spans="1:27">
      <c r="A3245" s="894" t="s">
        <v>14763</v>
      </c>
      <c r="B3245" s="894" t="s">
        <v>14764</v>
      </c>
      <c r="C3245" s="894" t="s">
        <v>14761</v>
      </c>
      <c r="D3245" s="894" t="s">
        <v>14762</v>
      </c>
      <c r="E3245" s="351">
        <v>4424.77</v>
      </c>
      <c r="F3245" s="351">
        <v>2212.5</v>
      </c>
      <c r="G3245" s="351">
        <v>2212.27</v>
      </c>
      <c r="H3245" s="351">
        <v>0</v>
      </c>
      <c r="I3245" s="894" t="s">
        <v>13711</v>
      </c>
      <c r="J3245" s="894" t="s">
        <v>839</v>
      </c>
      <c r="K3245" s="894" t="s">
        <v>11592</v>
      </c>
      <c r="L3245" s="894" t="s">
        <v>874</v>
      </c>
      <c r="M3245" s="894" t="s">
        <v>11593</v>
      </c>
      <c r="N3245" s="894" t="s">
        <v>14119</v>
      </c>
      <c r="O3245" s="894" t="s">
        <v>13000</v>
      </c>
      <c r="P3245" s="894" t="s">
        <v>13001</v>
      </c>
      <c r="Q3245" s="894" t="s">
        <v>11197</v>
      </c>
      <c r="R3245" s="894" t="s">
        <v>2372</v>
      </c>
      <c r="S3245" s="894" t="s">
        <v>779</v>
      </c>
      <c r="T3245" s="894" t="s">
        <v>780</v>
      </c>
      <c r="U3245" s="894" t="s">
        <v>877</v>
      </c>
      <c r="V3245" s="894" t="s">
        <v>3306</v>
      </c>
      <c r="W3245" s="894" t="s">
        <v>13711</v>
      </c>
      <c r="X3245" s="894" t="s">
        <v>14194</v>
      </c>
      <c r="Y3245" s="894" t="s">
        <v>14195</v>
      </c>
      <c r="AA3245" s="894" t="s">
        <v>11595</v>
      </c>
    </row>
    <row r="3246" spans="1:27">
      <c r="A3246" s="894" t="s">
        <v>14765</v>
      </c>
      <c r="B3246" s="894" t="s">
        <v>14766</v>
      </c>
      <c r="C3246" s="894" t="s">
        <v>14723</v>
      </c>
      <c r="D3246" s="894" t="s">
        <v>14724</v>
      </c>
      <c r="E3246" s="351">
        <v>175221.24</v>
      </c>
      <c r="F3246" s="351">
        <v>87610.5</v>
      </c>
      <c r="G3246" s="351">
        <v>87610.74</v>
      </c>
      <c r="H3246" s="351">
        <v>0</v>
      </c>
      <c r="I3246" s="894" t="s">
        <v>13711</v>
      </c>
      <c r="J3246" s="894" t="s">
        <v>839</v>
      </c>
      <c r="K3246" s="894" t="s">
        <v>11592</v>
      </c>
      <c r="L3246" s="894" t="s">
        <v>874</v>
      </c>
      <c r="M3246" s="894" t="s">
        <v>11593</v>
      </c>
      <c r="N3246" s="894" t="s">
        <v>14715</v>
      </c>
      <c r="O3246" s="894" t="s">
        <v>14767</v>
      </c>
      <c r="P3246" s="894" t="s">
        <v>14768</v>
      </c>
      <c r="Q3246" s="894" t="s">
        <v>14769</v>
      </c>
      <c r="R3246" s="894" t="s">
        <v>2372</v>
      </c>
      <c r="S3246" s="894" t="s">
        <v>779</v>
      </c>
      <c r="T3246" s="894" t="s">
        <v>780</v>
      </c>
      <c r="U3246" s="894" t="s">
        <v>877</v>
      </c>
      <c r="V3246" s="894" t="s">
        <v>3306</v>
      </c>
      <c r="W3246" s="894" t="s">
        <v>13711</v>
      </c>
      <c r="X3246" s="894" t="s">
        <v>14194</v>
      </c>
      <c r="Y3246" s="894" t="s">
        <v>14195</v>
      </c>
      <c r="AA3246" s="894" t="s">
        <v>11595</v>
      </c>
    </row>
    <row r="3247" spans="1:27">
      <c r="A3247" s="894" t="s">
        <v>14770</v>
      </c>
      <c r="B3247" s="894" t="s">
        <v>14771</v>
      </c>
      <c r="C3247" s="894" t="s">
        <v>14772</v>
      </c>
      <c r="D3247" s="894" t="s">
        <v>12288</v>
      </c>
      <c r="E3247" s="351">
        <v>7787.62</v>
      </c>
      <c r="F3247" s="351">
        <v>3894</v>
      </c>
      <c r="G3247" s="351">
        <v>3893.62</v>
      </c>
      <c r="H3247" s="351">
        <v>0</v>
      </c>
      <c r="I3247" s="894" t="s">
        <v>13711</v>
      </c>
      <c r="J3247" s="894" t="s">
        <v>839</v>
      </c>
      <c r="K3247" s="894" t="s">
        <v>11592</v>
      </c>
      <c r="L3247" s="894" t="s">
        <v>874</v>
      </c>
      <c r="M3247" s="894" t="s">
        <v>11593</v>
      </c>
      <c r="N3247" s="894" t="s">
        <v>8208</v>
      </c>
      <c r="O3247" s="894" t="s">
        <v>10776</v>
      </c>
      <c r="P3247" s="894" t="s">
        <v>11044</v>
      </c>
      <c r="Q3247" s="894" t="s">
        <v>11045</v>
      </c>
      <c r="R3247" s="894" t="s">
        <v>2372</v>
      </c>
      <c r="S3247" s="894" t="s">
        <v>779</v>
      </c>
      <c r="T3247" s="894" t="s">
        <v>780</v>
      </c>
      <c r="U3247" s="894" t="s">
        <v>877</v>
      </c>
      <c r="V3247" s="894" t="s">
        <v>3306</v>
      </c>
      <c r="W3247" s="894" t="s">
        <v>13711</v>
      </c>
      <c r="X3247" s="894" t="s">
        <v>14194</v>
      </c>
      <c r="Y3247" s="894" t="s">
        <v>14195</v>
      </c>
      <c r="AA3247" s="894" t="s">
        <v>11595</v>
      </c>
    </row>
    <row r="3248" spans="1:27">
      <c r="A3248" s="894" t="s">
        <v>14773</v>
      </c>
      <c r="B3248" s="894" t="s">
        <v>14774</v>
      </c>
      <c r="C3248" s="894" t="s">
        <v>14772</v>
      </c>
      <c r="D3248" s="894" t="s">
        <v>12288</v>
      </c>
      <c r="E3248" s="351">
        <v>7787.61</v>
      </c>
      <c r="F3248" s="351">
        <v>3894</v>
      </c>
      <c r="G3248" s="351">
        <v>3893.61</v>
      </c>
      <c r="H3248" s="351">
        <v>0</v>
      </c>
      <c r="I3248" s="894" t="s">
        <v>13711</v>
      </c>
      <c r="J3248" s="894" t="s">
        <v>839</v>
      </c>
      <c r="K3248" s="894" t="s">
        <v>11592</v>
      </c>
      <c r="L3248" s="894" t="s">
        <v>874</v>
      </c>
      <c r="M3248" s="894" t="s">
        <v>11593</v>
      </c>
      <c r="N3248" s="894" t="s">
        <v>8208</v>
      </c>
      <c r="O3248" s="894" t="s">
        <v>10776</v>
      </c>
      <c r="P3248" s="894" t="s">
        <v>11044</v>
      </c>
      <c r="Q3248" s="894" t="s">
        <v>11045</v>
      </c>
      <c r="R3248" s="894" t="s">
        <v>2372</v>
      </c>
      <c r="S3248" s="894" t="s">
        <v>779</v>
      </c>
      <c r="T3248" s="894" t="s">
        <v>780</v>
      </c>
      <c r="U3248" s="894" t="s">
        <v>877</v>
      </c>
      <c r="V3248" s="894" t="s">
        <v>3306</v>
      </c>
      <c r="W3248" s="894" t="s">
        <v>13711</v>
      </c>
      <c r="X3248" s="894" t="s">
        <v>14194</v>
      </c>
      <c r="Y3248" s="894" t="s">
        <v>14195</v>
      </c>
      <c r="AA3248" s="894" t="s">
        <v>11595</v>
      </c>
    </row>
    <row r="3249" spans="1:27">
      <c r="A3249" s="894" t="s">
        <v>14775</v>
      </c>
      <c r="B3249" s="894" t="s">
        <v>14776</v>
      </c>
      <c r="C3249" s="894" t="s">
        <v>14772</v>
      </c>
      <c r="D3249" s="894" t="s">
        <v>12288</v>
      </c>
      <c r="E3249" s="351">
        <v>7787.61</v>
      </c>
      <c r="F3249" s="351">
        <v>3894</v>
      </c>
      <c r="G3249" s="351">
        <v>3893.61</v>
      </c>
      <c r="H3249" s="351">
        <v>0</v>
      </c>
      <c r="I3249" s="894" t="s">
        <v>13711</v>
      </c>
      <c r="J3249" s="894" t="s">
        <v>839</v>
      </c>
      <c r="K3249" s="894" t="s">
        <v>11592</v>
      </c>
      <c r="L3249" s="894" t="s">
        <v>874</v>
      </c>
      <c r="M3249" s="894" t="s">
        <v>11593</v>
      </c>
      <c r="N3249" s="894" t="s">
        <v>8208</v>
      </c>
      <c r="O3249" s="894" t="s">
        <v>10776</v>
      </c>
      <c r="P3249" s="894" t="s">
        <v>11044</v>
      </c>
      <c r="Q3249" s="894" t="s">
        <v>11045</v>
      </c>
      <c r="R3249" s="894" t="s">
        <v>2372</v>
      </c>
      <c r="S3249" s="894" t="s">
        <v>779</v>
      </c>
      <c r="T3249" s="894" t="s">
        <v>780</v>
      </c>
      <c r="U3249" s="894" t="s">
        <v>877</v>
      </c>
      <c r="V3249" s="894" t="s">
        <v>3306</v>
      </c>
      <c r="W3249" s="894" t="s">
        <v>13711</v>
      </c>
      <c r="X3249" s="894" t="s">
        <v>14194</v>
      </c>
      <c r="Y3249" s="894" t="s">
        <v>14195</v>
      </c>
      <c r="AA3249" s="894" t="s">
        <v>11595</v>
      </c>
    </row>
    <row r="3250" spans="1:27">
      <c r="A3250" s="894" t="s">
        <v>14777</v>
      </c>
      <c r="B3250" s="894" t="s">
        <v>14778</v>
      </c>
      <c r="C3250" s="894" t="s">
        <v>14772</v>
      </c>
      <c r="D3250" s="894" t="s">
        <v>12288</v>
      </c>
      <c r="E3250" s="351">
        <v>7787.61</v>
      </c>
      <c r="F3250" s="351">
        <v>3894</v>
      </c>
      <c r="G3250" s="351">
        <v>3893.61</v>
      </c>
      <c r="H3250" s="351">
        <v>0</v>
      </c>
      <c r="I3250" s="894" t="s">
        <v>13711</v>
      </c>
      <c r="J3250" s="894" t="s">
        <v>839</v>
      </c>
      <c r="K3250" s="894" t="s">
        <v>11592</v>
      </c>
      <c r="L3250" s="894" t="s">
        <v>874</v>
      </c>
      <c r="M3250" s="894" t="s">
        <v>11593</v>
      </c>
      <c r="N3250" s="894" t="s">
        <v>8208</v>
      </c>
      <c r="O3250" s="894" t="s">
        <v>10776</v>
      </c>
      <c r="P3250" s="894" t="s">
        <v>11044</v>
      </c>
      <c r="Q3250" s="894" t="s">
        <v>11045</v>
      </c>
      <c r="R3250" s="894" t="s">
        <v>2372</v>
      </c>
      <c r="S3250" s="894" t="s">
        <v>779</v>
      </c>
      <c r="T3250" s="894" t="s">
        <v>780</v>
      </c>
      <c r="U3250" s="894" t="s">
        <v>877</v>
      </c>
      <c r="V3250" s="894" t="s">
        <v>3306</v>
      </c>
      <c r="W3250" s="894" t="s">
        <v>13711</v>
      </c>
      <c r="X3250" s="894" t="s">
        <v>14194</v>
      </c>
      <c r="Y3250" s="894" t="s">
        <v>14195</v>
      </c>
      <c r="AA3250" s="894" t="s">
        <v>11595</v>
      </c>
    </row>
    <row r="3251" spans="1:27">
      <c r="A3251" s="894" t="s">
        <v>14779</v>
      </c>
      <c r="B3251" s="894" t="s">
        <v>14780</v>
      </c>
      <c r="C3251" s="894" t="s">
        <v>14772</v>
      </c>
      <c r="D3251" s="894" t="s">
        <v>12288</v>
      </c>
      <c r="E3251" s="351">
        <v>7787.61</v>
      </c>
      <c r="F3251" s="351">
        <v>3894</v>
      </c>
      <c r="G3251" s="351">
        <v>3893.61</v>
      </c>
      <c r="H3251" s="351">
        <v>0</v>
      </c>
      <c r="I3251" s="894" t="s">
        <v>13711</v>
      </c>
      <c r="J3251" s="894" t="s">
        <v>839</v>
      </c>
      <c r="K3251" s="894" t="s">
        <v>11486</v>
      </c>
      <c r="L3251" s="894" t="s">
        <v>874</v>
      </c>
      <c r="M3251" s="894" t="s">
        <v>11487</v>
      </c>
      <c r="N3251" s="894" t="s">
        <v>8208</v>
      </c>
      <c r="O3251" s="894" t="s">
        <v>10776</v>
      </c>
      <c r="P3251" s="894" t="s">
        <v>11044</v>
      </c>
      <c r="Q3251" s="894" t="s">
        <v>11045</v>
      </c>
      <c r="R3251" s="894" t="s">
        <v>2372</v>
      </c>
      <c r="S3251" s="894" t="s">
        <v>779</v>
      </c>
      <c r="T3251" s="894" t="s">
        <v>780</v>
      </c>
      <c r="U3251" s="894" t="s">
        <v>877</v>
      </c>
      <c r="V3251" s="894" t="s">
        <v>3306</v>
      </c>
      <c r="W3251" s="894" t="s">
        <v>13711</v>
      </c>
      <c r="X3251" s="894" t="s">
        <v>14194</v>
      </c>
      <c r="Y3251" s="894" t="s">
        <v>14195</v>
      </c>
      <c r="AA3251" s="894" t="s">
        <v>11491</v>
      </c>
    </row>
    <row r="3252" spans="1:27">
      <c r="A3252" s="894" t="s">
        <v>14781</v>
      </c>
      <c r="B3252" s="894" t="s">
        <v>14782</v>
      </c>
      <c r="C3252" s="894" t="s">
        <v>14772</v>
      </c>
      <c r="D3252" s="894" t="s">
        <v>12288</v>
      </c>
      <c r="E3252" s="351">
        <v>7787.61</v>
      </c>
      <c r="F3252" s="351">
        <v>3894</v>
      </c>
      <c r="G3252" s="351">
        <v>3893.61</v>
      </c>
      <c r="H3252" s="351">
        <v>0</v>
      </c>
      <c r="I3252" s="894" t="s">
        <v>13711</v>
      </c>
      <c r="J3252" s="894" t="s">
        <v>839</v>
      </c>
      <c r="K3252" s="894" t="s">
        <v>11486</v>
      </c>
      <c r="L3252" s="894" t="s">
        <v>874</v>
      </c>
      <c r="M3252" s="894" t="s">
        <v>11487</v>
      </c>
      <c r="N3252" s="894" t="s">
        <v>8208</v>
      </c>
      <c r="O3252" s="894" t="s">
        <v>10776</v>
      </c>
      <c r="P3252" s="894" t="s">
        <v>11044</v>
      </c>
      <c r="Q3252" s="894" t="s">
        <v>11045</v>
      </c>
      <c r="R3252" s="894" t="s">
        <v>2372</v>
      </c>
      <c r="S3252" s="894" t="s">
        <v>779</v>
      </c>
      <c r="T3252" s="894" t="s">
        <v>780</v>
      </c>
      <c r="U3252" s="894" t="s">
        <v>877</v>
      </c>
      <c r="V3252" s="894" t="s">
        <v>3306</v>
      </c>
      <c r="W3252" s="894" t="s">
        <v>13711</v>
      </c>
      <c r="X3252" s="894" t="s">
        <v>14194</v>
      </c>
      <c r="Y3252" s="894" t="s">
        <v>14195</v>
      </c>
      <c r="AA3252" s="894" t="s">
        <v>11491</v>
      </c>
    </row>
    <row r="3253" spans="1:27">
      <c r="A3253" s="894" t="s">
        <v>14783</v>
      </c>
      <c r="B3253" s="894" t="s">
        <v>14784</v>
      </c>
      <c r="C3253" s="894" t="s">
        <v>14772</v>
      </c>
      <c r="D3253" s="894" t="s">
        <v>12288</v>
      </c>
      <c r="E3253" s="351">
        <v>7787.61</v>
      </c>
      <c r="F3253" s="351">
        <v>3894</v>
      </c>
      <c r="G3253" s="351">
        <v>3893.61</v>
      </c>
      <c r="H3253" s="351">
        <v>0</v>
      </c>
      <c r="I3253" s="894" t="s">
        <v>13711</v>
      </c>
      <c r="J3253" s="894" t="s">
        <v>839</v>
      </c>
      <c r="K3253" s="894" t="s">
        <v>11486</v>
      </c>
      <c r="L3253" s="894" t="s">
        <v>874</v>
      </c>
      <c r="M3253" s="894" t="s">
        <v>11487</v>
      </c>
      <c r="N3253" s="894" t="s">
        <v>8208</v>
      </c>
      <c r="O3253" s="894" t="s">
        <v>10776</v>
      </c>
      <c r="P3253" s="894" t="s">
        <v>11044</v>
      </c>
      <c r="Q3253" s="894" t="s">
        <v>11045</v>
      </c>
      <c r="R3253" s="894" t="s">
        <v>2372</v>
      </c>
      <c r="S3253" s="894" t="s">
        <v>779</v>
      </c>
      <c r="T3253" s="894" t="s">
        <v>780</v>
      </c>
      <c r="U3253" s="894" t="s">
        <v>877</v>
      </c>
      <c r="V3253" s="894" t="s">
        <v>3306</v>
      </c>
      <c r="W3253" s="894" t="s">
        <v>13711</v>
      </c>
      <c r="X3253" s="894" t="s">
        <v>14194</v>
      </c>
      <c r="Y3253" s="894" t="s">
        <v>14195</v>
      </c>
      <c r="AA3253" s="894" t="s">
        <v>11491</v>
      </c>
    </row>
    <row r="3254" spans="1:27">
      <c r="A3254" s="894" t="s">
        <v>14785</v>
      </c>
      <c r="B3254" s="894" t="s">
        <v>14786</v>
      </c>
      <c r="C3254" s="894" t="s">
        <v>14772</v>
      </c>
      <c r="D3254" s="894" t="s">
        <v>12288</v>
      </c>
      <c r="E3254" s="351">
        <v>7787.61</v>
      </c>
      <c r="F3254" s="351">
        <v>3894</v>
      </c>
      <c r="G3254" s="351">
        <v>3893.61</v>
      </c>
      <c r="H3254" s="351">
        <v>0</v>
      </c>
      <c r="I3254" s="894" t="s">
        <v>13711</v>
      </c>
      <c r="J3254" s="894" t="s">
        <v>839</v>
      </c>
      <c r="K3254" s="894" t="s">
        <v>11486</v>
      </c>
      <c r="L3254" s="894" t="s">
        <v>874</v>
      </c>
      <c r="M3254" s="894" t="s">
        <v>11487</v>
      </c>
      <c r="N3254" s="894" t="s">
        <v>8208</v>
      </c>
      <c r="O3254" s="894" t="s">
        <v>10776</v>
      </c>
      <c r="P3254" s="894" t="s">
        <v>11044</v>
      </c>
      <c r="Q3254" s="894" t="s">
        <v>11045</v>
      </c>
      <c r="R3254" s="894" t="s">
        <v>2372</v>
      </c>
      <c r="S3254" s="894" t="s">
        <v>779</v>
      </c>
      <c r="T3254" s="894" t="s">
        <v>780</v>
      </c>
      <c r="U3254" s="894" t="s">
        <v>877</v>
      </c>
      <c r="V3254" s="894" t="s">
        <v>3306</v>
      </c>
      <c r="W3254" s="894" t="s">
        <v>13711</v>
      </c>
      <c r="X3254" s="894" t="s">
        <v>14194</v>
      </c>
      <c r="Y3254" s="894" t="s">
        <v>14195</v>
      </c>
      <c r="AA3254" s="894" t="s">
        <v>11491</v>
      </c>
    </row>
    <row r="3255" spans="1:27">
      <c r="A3255" s="894" t="s">
        <v>14787</v>
      </c>
      <c r="B3255" s="894" t="s">
        <v>14788</v>
      </c>
      <c r="C3255" s="894" t="s">
        <v>14772</v>
      </c>
      <c r="D3255" s="894" t="s">
        <v>12288</v>
      </c>
      <c r="E3255" s="351">
        <v>7787.61</v>
      </c>
      <c r="F3255" s="351">
        <v>3894</v>
      </c>
      <c r="G3255" s="351">
        <v>3893.61</v>
      </c>
      <c r="H3255" s="351">
        <v>0</v>
      </c>
      <c r="I3255" s="894" t="s">
        <v>13711</v>
      </c>
      <c r="J3255" s="894" t="s">
        <v>839</v>
      </c>
      <c r="K3255" s="894" t="s">
        <v>11486</v>
      </c>
      <c r="L3255" s="894" t="s">
        <v>874</v>
      </c>
      <c r="M3255" s="894" t="s">
        <v>11487</v>
      </c>
      <c r="N3255" s="894" t="s">
        <v>8208</v>
      </c>
      <c r="O3255" s="894" t="s">
        <v>10776</v>
      </c>
      <c r="P3255" s="894" t="s">
        <v>11044</v>
      </c>
      <c r="Q3255" s="894" t="s">
        <v>11045</v>
      </c>
      <c r="R3255" s="894" t="s">
        <v>2372</v>
      </c>
      <c r="S3255" s="894" t="s">
        <v>779</v>
      </c>
      <c r="T3255" s="894" t="s">
        <v>780</v>
      </c>
      <c r="U3255" s="894" t="s">
        <v>877</v>
      </c>
      <c r="V3255" s="894" t="s">
        <v>3306</v>
      </c>
      <c r="W3255" s="894" t="s">
        <v>13711</v>
      </c>
      <c r="X3255" s="894" t="s">
        <v>14194</v>
      </c>
      <c r="Y3255" s="894" t="s">
        <v>14195</v>
      </c>
      <c r="AA3255" s="894" t="s">
        <v>11491</v>
      </c>
    </row>
    <row r="3256" spans="1:27">
      <c r="A3256" s="894" t="s">
        <v>14789</v>
      </c>
      <c r="B3256" s="894" t="s">
        <v>14790</v>
      </c>
      <c r="C3256" s="894" t="s">
        <v>14772</v>
      </c>
      <c r="D3256" s="894" t="s">
        <v>12288</v>
      </c>
      <c r="E3256" s="351">
        <v>7787.61</v>
      </c>
      <c r="F3256" s="351">
        <v>3894</v>
      </c>
      <c r="G3256" s="351">
        <v>3893.61</v>
      </c>
      <c r="H3256" s="351">
        <v>0</v>
      </c>
      <c r="I3256" s="894" t="s">
        <v>13711</v>
      </c>
      <c r="J3256" s="894" t="s">
        <v>839</v>
      </c>
      <c r="K3256" s="894" t="s">
        <v>11486</v>
      </c>
      <c r="L3256" s="894" t="s">
        <v>874</v>
      </c>
      <c r="M3256" s="894" t="s">
        <v>11487</v>
      </c>
      <c r="N3256" s="894" t="s">
        <v>8208</v>
      </c>
      <c r="O3256" s="894" t="s">
        <v>10776</v>
      </c>
      <c r="P3256" s="894" t="s">
        <v>11044</v>
      </c>
      <c r="Q3256" s="894" t="s">
        <v>11045</v>
      </c>
      <c r="R3256" s="894" t="s">
        <v>2372</v>
      </c>
      <c r="S3256" s="894" t="s">
        <v>779</v>
      </c>
      <c r="T3256" s="894" t="s">
        <v>780</v>
      </c>
      <c r="U3256" s="894" t="s">
        <v>877</v>
      </c>
      <c r="V3256" s="894" t="s">
        <v>3306</v>
      </c>
      <c r="W3256" s="894" t="s">
        <v>13711</v>
      </c>
      <c r="X3256" s="894" t="s">
        <v>14194</v>
      </c>
      <c r="Y3256" s="894" t="s">
        <v>14195</v>
      </c>
      <c r="AA3256" s="894" t="s">
        <v>11491</v>
      </c>
    </row>
    <row r="3257" spans="1:27">
      <c r="A3257" s="894" t="s">
        <v>14791</v>
      </c>
      <c r="B3257" s="894" t="s">
        <v>14792</v>
      </c>
      <c r="C3257" s="894" t="s">
        <v>14772</v>
      </c>
      <c r="D3257" s="894" t="s">
        <v>12288</v>
      </c>
      <c r="E3257" s="351">
        <v>7787.61</v>
      </c>
      <c r="F3257" s="351">
        <v>3894</v>
      </c>
      <c r="G3257" s="351">
        <v>3893.61</v>
      </c>
      <c r="H3257" s="351">
        <v>0</v>
      </c>
      <c r="I3257" s="894" t="s">
        <v>13711</v>
      </c>
      <c r="J3257" s="894" t="s">
        <v>839</v>
      </c>
      <c r="K3257" s="894" t="s">
        <v>11486</v>
      </c>
      <c r="L3257" s="894" t="s">
        <v>874</v>
      </c>
      <c r="M3257" s="894" t="s">
        <v>11487</v>
      </c>
      <c r="N3257" s="894" t="s">
        <v>8208</v>
      </c>
      <c r="O3257" s="894" t="s">
        <v>10776</v>
      </c>
      <c r="P3257" s="894" t="s">
        <v>11044</v>
      </c>
      <c r="Q3257" s="894" t="s">
        <v>11045</v>
      </c>
      <c r="R3257" s="894" t="s">
        <v>2372</v>
      </c>
      <c r="S3257" s="894" t="s">
        <v>779</v>
      </c>
      <c r="T3257" s="894" t="s">
        <v>780</v>
      </c>
      <c r="U3257" s="894" t="s">
        <v>877</v>
      </c>
      <c r="V3257" s="894" t="s">
        <v>3306</v>
      </c>
      <c r="W3257" s="894" t="s">
        <v>13711</v>
      </c>
      <c r="X3257" s="894" t="s">
        <v>14194</v>
      </c>
      <c r="Y3257" s="894" t="s">
        <v>14195</v>
      </c>
      <c r="AA3257" s="894" t="s">
        <v>11491</v>
      </c>
    </row>
    <row r="3258" spans="1:27">
      <c r="A3258" s="894" t="s">
        <v>14793</v>
      </c>
      <c r="B3258" s="894" t="s">
        <v>14794</v>
      </c>
      <c r="C3258" s="894" t="s">
        <v>14772</v>
      </c>
      <c r="D3258" s="894" t="s">
        <v>12288</v>
      </c>
      <c r="E3258" s="351">
        <v>7787.61</v>
      </c>
      <c r="F3258" s="351">
        <v>3894</v>
      </c>
      <c r="G3258" s="351">
        <v>3893.61</v>
      </c>
      <c r="H3258" s="351">
        <v>0</v>
      </c>
      <c r="I3258" s="894" t="s">
        <v>13711</v>
      </c>
      <c r="J3258" s="894" t="s">
        <v>839</v>
      </c>
      <c r="K3258" s="894" t="s">
        <v>11486</v>
      </c>
      <c r="L3258" s="894" t="s">
        <v>874</v>
      </c>
      <c r="M3258" s="894" t="s">
        <v>11487</v>
      </c>
      <c r="N3258" s="894" t="s">
        <v>8208</v>
      </c>
      <c r="O3258" s="894" t="s">
        <v>10776</v>
      </c>
      <c r="P3258" s="894" t="s">
        <v>11044</v>
      </c>
      <c r="Q3258" s="894" t="s">
        <v>11045</v>
      </c>
      <c r="R3258" s="894" t="s">
        <v>2372</v>
      </c>
      <c r="S3258" s="894" t="s">
        <v>779</v>
      </c>
      <c r="T3258" s="894" t="s">
        <v>780</v>
      </c>
      <c r="U3258" s="894" t="s">
        <v>877</v>
      </c>
      <c r="V3258" s="894" t="s">
        <v>3306</v>
      </c>
      <c r="W3258" s="894" t="s">
        <v>13711</v>
      </c>
      <c r="X3258" s="894" t="s">
        <v>14194</v>
      </c>
      <c r="Y3258" s="894" t="s">
        <v>14195</v>
      </c>
      <c r="AA3258" s="894" t="s">
        <v>11491</v>
      </c>
    </row>
    <row r="3259" spans="1:27">
      <c r="A3259" s="894" t="s">
        <v>14795</v>
      </c>
      <c r="B3259" s="894" t="s">
        <v>14796</v>
      </c>
      <c r="C3259" s="894" t="s">
        <v>14772</v>
      </c>
      <c r="D3259" s="894" t="s">
        <v>12288</v>
      </c>
      <c r="E3259" s="351">
        <v>7787.61</v>
      </c>
      <c r="F3259" s="351">
        <v>3894</v>
      </c>
      <c r="G3259" s="351">
        <v>3893.61</v>
      </c>
      <c r="H3259" s="351">
        <v>0</v>
      </c>
      <c r="I3259" s="894" t="s">
        <v>13711</v>
      </c>
      <c r="J3259" s="894" t="s">
        <v>839</v>
      </c>
      <c r="K3259" s="894" t="s">
        <v>11486</v>
      </c>
      <c r="L3259" s="894" t="s">
        <v>874</v>
      </c>
      <c r="M3259" s="894" t="s">
        <v>11487</v>
      </c>
      <c r="N3259" s="894" t="s">
        <v>8208</v>
      </c>
      <c r="O3259" s="894" t="s">
        <v>10776</v>
      </c>
      <c r="P3259" s="894" t="s">
        <v>11044</v>
      </c>
      <c r="Q3259" s="894" t="s">
        <v>11045</v>
      </c>
      <c r="R3259" s="894" t="s">
        <v>2372</v>
      </c>
      <c r="S3259" s="894" t="s">
        <v>779</v>
      </c>
      <c r="T3259" s="894" t="s">
        <v>780</v>
      </c>
      <c r="U3259" s="894" t="s">
        <v>877</v>
      </c>
      <c r="V3259" s="894" t="s">
        <v>3306</v>
      </c>
      <c r="W3259" s="894" t="s">
        <v>13711</v>
      </c>
      <c r="X3259" s="894" t="s">
        <v>14194</v>
      </c>
      <c r="Y3259" s="894" t="s">
        <v>14195</v>
      </c>
      <c r="AA3259" s="894" t="s">
        <v>11491</v>
      </c>
    </row>
    <row r="3260" spans="1:27">
      <c r="A3260" s="894" t="s">
        <v>14797</v>
      </c>
      <c r="B3260" s="894" t="s">
        <v>14798</v>
      </c>
      <c r="C3260" s="894" t="s">
        <v>14772</v>
      </c>
      <c r="D3260" s="894" t="s">
        <v>12288</v>
      </c>
      <c r="E3260" s="351">
        <v>7787.61</v>
      </c>
      <c r="F3260" s="351">
        <v>3894</v>
      </c>
      <c r="G3260" s="351">
        <v>3893.61</v>
      </c>
      <c r="H3260" s="351">
        <v>0</v>
      </c>
      <c r="I3260" s="894" t="s">
        <v>13711</v>
      </c>
      <c r="J3260" s="894" t="s">
        <v>839</v>
      </c>
      <c r="K3260" s="894" t="s">
        <v>11486</v>
      </c>
      <c r="L3260" s="894" t="s">
        <v>874</v>
      </c>
      <c r="M3260" s="894" t="s">
        <v>11487</v>
      </c>
      <c r="N3260" s="894" t="s">
        <v>8208</v>
      </c>
      <c r="O3260" s="894" t="s">
        <v>10776</v>
      </c>
      <c r="P3260" s="894" t="s">
        <v>11044</v>
      </c>
      <c r="Q3260" s="894" t="s">
        <v>11045</v>
      </c>
      <c r="R3260" s="894" t="s">
        <v>2372</v>
      </c>
      <c r="S3260" s="894" t="s">
        <v>779</v>
      </c>
      <c r="T3260" s="894" t="s">
        <v>780</v>
      </c>
      <c r="U3260" s="894" t="s">
        <v>877</v>
      </c>
      <c r="V3260" s="894" t="s">
        <v>3306</v>
      </c>
      <c r="W3260" s="894" t="s">
        <v>13711</v>
      </c>
      <c r="X3260" s="894" t="s">
        <v>14194</v>
      </c>
      <c r="Y3260" s="894" t="s">
        <v>14195</v>
      </c>
      <c r="AA3260" s="894" t="s">
        <v>11491</v>
      </c>
    </row>
    <row r="3261" spans="1:27">
      <c r="A3261" s="894" t="s">
        <v>14799</v>
      </c>
      <c r="B3261" s="894" t="s">
        <v>14800</v>
      </c>
      <c r="C3261" s="894" t="s">
        <v>14772</v>
      </c>
      <c r="D3261" s="894" t="s">
        <v>12288</v>
      </c>
      <c r="E3261" s="351">
        <v>7787.61</v>
      </c>
      <c r="F3261" s="351">
        <v>3894</v>
      </c>
      <c r="G3261" s="351">
        <v>3893.61</v>
      </c>
      <c r="H3261" s="351">
        <v>0</v>
      </c>
      <c r="I3261" s="894" t="s">
        <v>13711</v>
      </c>
      <c r="J3261" s="894" t="s">
        <v>839</v>
      </c>
      <c r="K3261" s="894" t="s">
        <v>11486</v>
      </c>
      <c r="L3261" s="894" t="s">
        <v>874</v>
      </c>
      <c r="M3261" s="894" t="s">
        <v>11487</v>
      </c>
      <c r="N3261" s="894" t="s">
        <v>8208</v>
      </c>
      <c r="O3261" s="894" t="s">
        <v>10776</v>
      </c>
      <c r="P3261" s="894" t="s">
        <v>11044</v>
      </c>
      <c r="Q3261" s="894" t="s">
        <v>11045</v>
      </c>
      <c r="R3261" s="894" t="s">
        <v>2372</v>
      </c>
      <c r="S3261" s="894" t="s">
        <v>779</v>
      </c>
      <c r="T3261" s="894" t="s">
        <v>780</v>
      </c>
      <c r="U3261" s="894" t="s">
        <v>877</v>
      </c>
      <c r="V3261" s="894" t="s">
        <v>3306</v>
      </c>
      <c r="W3261" s="894" t="s">
        <v>13711</v>
      </c>
      <c r="X3261" s="894" t="s">
        <v>14194</v>
      </c>
      <c r="Y3261" s="894" t="s">
        <v>14195</v>
      </c>
      <c r="AA3261" s="894" t="s">
        <v>11491</v>
      </c>
    </row>
    <row r="3262" spans="1:27">
      <c r="A3262" s="894" t="s">
        <v>14801</v>
      </c>
      <c r="B3262" s="894" t="s">
        <v>14802</v>
      </c>
      <c r="C3262" s="894" t="s">
        <v>14772</v>
      </c>
      <c r="D3262" s="894" t="s">
        <v>12288</v>
      </c>
      <c r="E3262" s="351">
        <v>7787.61</v>
      </c>
      <c r="F3262" s="351">
        <v>3894</v>
      </c>
      <c r="G3262" s="351">
        <v>3893.61</v>
      </c>
      <c r="H3262" s="351">
        <v>0</v>
      </c>
      <c r="I3262" s="894" t="s">
        <v>13711</v>
      </c>
      <c r="J3262" s="894" t="s">
        <v>839</v>
      </c>
      <c r="K3262" s="894" t="s">
        <v>11486</v>
      </c>
      <c r="L3262" s="894" t="s">
        <v>874</v>
      </c>
      <c r="M3262" s="894" t="s">
        <v>11487</v>
      </c>
      <c r="N3262" s="894" t="s">
        <v>8208</v>
      </c>
      <c r="O3262" s="894" t="s">
        <v>10776</v>
      </c>
      <c r="P3262" s="894" t="s">
        <v>11044</v>
      </c>
      <c r="Q3262" s="894" t="s">
        <v>11045</v>
      </c>
      <c r="R3262" s="894" t="s">
        <v>2372</v>
      </c>
      <c r="S3262" s="894" t="s">
        <v>779</v>
      </c>
      <c r="T3262" s="894" t="s">
        <v>780</v>
      </c>
      <c r="U3262" s="894" t="s">
        <v>877</v>
      </c>
      <c r="V3262" s="894" t="s">
        <v>3306</v>
      </c>
      <c r="W3262" s="894" t="s">
        <v>13711</v>
      </c>
      <c r="X3262" s="894" t="s">
        <v>14194</v>
      </c>
      <c r="Y3262" s="894" t="s">
        <v>14195</v>
      </c>
      <c r="AA3262" s="894" t="s">
        <v>11491</v>
      </c>
    </row>
    <row r="3263" spans="1:27">
      <c r="A3263" s="894" t="s">
        <v>14803</v>
      </c>
      <c r="B3263" s="894" t="s">
        <v>14804</v>
      </c>
      <c r="C3263" s="894" t="s">
        <v>14772</v>
      </c>
      <c r="D3263" s="894" t="s">
        <v>12288</v>
      </c>
      <c r="E3263" s="351">
        <v>7787.61</v>
      </c>
      <c r="F3263" s="351">
        <v>3894</v>
      </c>
      <c r="G3263" s="351">
        <v>3893.61</v>
      </c>
      <c r="H3263" s="351">
        <v>0</v>
      </c>
      <c r="I3263" s="894" t="s">
        <v>13711</v>
      </c>
      <c r="J3263" s="894" t="s">
        <v>839</v>
      </c>
      <c r="K3263" s="894" t="s">
        <v>11486</v>
      </c>
      <c r="L3263" s="894" t="s">
        <v>874</v>
      </c>
      <c r="M3263" s="894" t="s">
        <v>11487</v>
      </c>
      <c r="N3263" s="894" t="s">
        <v>8208</v>
      </c>
      <c r="O3263" s="894" t="s">
        <v>10776</v>
      </c>
      <c r="P3263" s="894" t="s">
        <v>11044</v>
      </c>
      <c r="Q3263" s="894" t="s">
        <v>11045</v>
      </c>
      <c r="R3263" s="894" t="s">
        <v>2372</v>
      </c>
      <c r="S3263" s="894" t="s">
        <v>779</v>
      </c>
      <c r="T3263" s="894" t="s">
        <v>780</v>
      </c>
      <c r="U3263" s="894" t="s">
        <v>877</v>
      </c>
      <c r="V3263" s="894" t="s">
        <v>3306</v>
      </c>
      <c r="W3263" s="894" t="s">
        <v>13711</v>
      </c>
      <c r="X3263" s="894" t="s">
        <v>14194</v>
      </c>
      <c r="Y3263" s="894" t="s">
        <v>14195</v>
      </c>
      <c r="AA3263" s="894" t="s">
        <v>11491</v>
      </c>
    </row>
    <row r="3264" spans="1:27">
      <c r="A3264" s="894" t="s">
        <v>14805</v>
      </c>
      <c r="B3264" s="894" t="s">
        <v>14806</v>
      </c>
      <c r="C3264" s="894" t="s">
        <v>14772</v>
      </c>
      <c r="D3264" s="894" t="s">
        <v>12288</v>
      </c>
      <c r="E3264" s="351">
        <v>7787.61</v>
      </c>
      <c r="F3264" s="351">
        <v>3894</v>
      </c>
      <c r="G3264" s="351">
        <v>3893.61</v>
      </c>
      <c r="H3264" s="351">
        <v>0</v>
      </c>
      <c r="I3264" s="894" t="s">
        <v>13711</v>
      </c>
      <c r="J3264" s="894" t="s">
        <v>839</v>
      </c>
      <c r="K3264" s="894" t="s">
        <v>11486</v>
      </c>
      <c r="L3264" s="894" t="s">
        <v>874</v>
      </c>
      <c r="M3264" s="894" t="s">
        <v>11487</v>
      </c>
      <c r="N3264" s="894" t="s">
        <v>8208</v>
      </c>
      <c r="O3264" s="894" t="s">
        <v>10776</v>
      </c>
      <c r="P3264" s="894" t="s">
        <v>11044</v>
      </c>
      <c r="Q3264" s="894" t="s">
        <v>11045</v>
      </c>
      <c r="R3264" s="894" t="s">
        <v>2372</v>
      </c>
      <c r="S3264" s="894" t="s">
        <v>779</v>
      </c>
      <c r="T3264" s="894" t="s">
        <v>780</v>
      </c>
      <c r="U3264" s="894" t="s">
        <v>877</v>
      </c>
      <c r="V3264" s="894" t="s">
        <v>3306</v>
      </c>
      <c r="W3264" s="894" t="s">
        <v>13711</v>
      </c>
      <c r="X3264" s="894" t="s">
        <v>14194</v>
      </c>
      <c r="Y3264" s="894" t="s">
        <v>14195</v>
      </c>
      <c r="AA3264" s="894" t="s">
        <v>11491</v>
      </c>
    </row>
    <row r="3265" spans="1:27">
      <c r="A3265" s="894" t="s">
        <v>14807</v>
      </c>
      <c r="B3265" s="894" t="s">
        <v>14808</v>
      </c>
      <c r="C3265" s="894" t="s">
        <v>6047</v>
      </c>
      <c r="D3265" s="894" t="s">
        <v>14525</v>
      </c>
      <c r="E3265" s="351">
        <v>3318.59</v>
      </c>
      <c r="F3265" s="351">
        <v>1659.5</v>
      </c>
      <c r="G3265" s="351">
        <v>1659.09</v>
      </c>
      <c r="H3265" s="351">
        <v>0</v>
      </c>
      <c r="I3265" s="894" t="s">
        <v>13711</v>
      </c>
      <c r="J3265" s="894" t="s">
        <v>839</v>
      </c>
      <c r="K3265" s="894" t="s">
        <v>11486</v>
      </c>
      <c r="L3265" s="894" t="s">
        <v>874</v>
      </c>
      <c r="M3265" s="894" t="s">
        <v>11487</v>
      </c>
      <c r="N3265" s="894" t="s">
        <v>8208</v>
      </c>
      <c r="O3265" s="894" t="s">
        <v>14809</v>
      </c>
      <c r="P3265" s="894" t="s">
        <v>14810</v>
      </c>
      <c r="Q3265" s="894" t="s">
        <v>11303</v>
      </c>
      <c r="R3265" s="894" t="s">
        <v>2372</v>
      </c>
      <c r="S3265" s="894" t="s">
        <v>779</v>
      </c>
      <c r="T3265" s="894" t="s">
        <v>780</v>
      </c>
      <c r="U3265" s="894" t="s">
        <v>877</v>
      </c>
      <c r="V3265" s="894" t="s">
        <v>3306</v>
      </c>
      <c r="W3265" s="894" t="s">
        <v>13711</v>
      </c>
      <c r="X3265" s="894" t="s">
        <v>14194</v>
      </c>
      <c r="Y3265" s="894" t="s">
        <v>14195</v>
      </c>
      <c r="AA3265" s="894" t="s">
        <v>11491</v>
      </c>
    </row>
    <row r="3266" spans="1:27">
      <c r="A3266" s="894" t="s">
        <v>14811</v>
      </c>
      <c r="B3266" s="894" t="s">
        <v>14812</v>
      </c>
      <c r="C3266" s="894" t="s">
        <v>6047</v>
      </c>
      <c r="D3266" s="894" t="s">
        <v>14525</v>
      </c>
      <c r="E3266" s="351">
        <v>3318.59</v>
      </c>
      <c r="F3266" s="351">
        <v>1659.5</v>
      </c>
      <c r="G3266" s="351">
        <v>1659.09</v>
      </c>
      <c r="H3266" s="351">
        <v>0</v>
      </c>
      <c r="I3266" s="894" t="s">
        <v>13711</v>
      </c>
      <c r="J3266" s="894" t="s">
        <v>839</v>
      </c>
      <c r="K3266" s="894" t="s">
        <v>11486</v>
      </c>
      <c r="L3266" s="894" t="s">
        <v>874</v>
      </c>
      <c r="M3266" s="894" t="s">
        <v>11487</v>
      </c>
      <c r="N3266" s="894" t="s">
        <v>8208</v>
      </c>
      <c r="O3266" s="894" t="s">
        <v>14809</v>
      </c>
      <c r="P3266" s="894" t="s">
        <v>14810</v>
      </c>
      <c r="Q3266" s="894" t="s">
        <v>11303</v>
      </c>
      <c r="R3266" s="894" t="s">
        <v>2372</v>
      </c>
      <c r="S3266" s="894" t="s">
        <v>779</v>
      </c>
      <c r="T3266" s="894" t="s">
        <v>780</v>
      </c>
      <c r="U3266" s="894" t="s">
        <v>877</v>
      </c>
      <c r="V3266" s="894" t="s">
        <v>3306</v>
      </c>
      <c r="W3266" s="894" t="s">
        <v>13711</v>
      </c>
      <c r="X3266" s="894" t="s">
        <v>14194</v>
      </c>
      <c r="Y3266" s="894" t="s">
        <v>14195</v>
      </c>
      <c r="AA3266" s="894" t="s">
        <v>11491</v>
      </c>
    </row>
    <row r="3267" spans="1:27">
      <c r="A3267" s="894" t="s">
        <v>14813</v>
      </c>
      <c r="B3267" s="894" t="s">
        <v>14814</v>
      </c>
      <c r="C3267" s="894" t="s">
        <v>6047</v>
      </c>
      <c r="D3267" s="894" t="s">
        <v>14815</v>
      </c>
      <c r="E3267" s="351">
        <v>3982.3</v>
      </c>
      <c r="F3267" s="351">
        <v>1991</v>
      </c>
      <c r="G3267" s="351">
        <v>1991.3</v>
      </c>
      <c r="H3267" s="351">
        <v>0</v>
      </c>
      <c r="I3267" s="894" t="s">
        <v>13711</v>
      </c>
      <c r="J3267" s="894" t="s">
        <v>839</v>
      </c>
      <c r="K3267" s="894" t="s">
        <v>11486</v>
      </c>
      <c r="L3267" s="894" t="s">
        <v>874</v>
      </c>
      <c r="M3267" s="894" t="s">
        <v>11487</v>
      </c>
      <c r="N3267" s="894" t="s">
        <v>8208</v>
      </c>
      <c r="O3267" s="894" t="s">
        <v>11571</v>
      </c>
      <c r="P3267" s="894" t="s">
        <v>11572</v>
      </c>
      <c r="Q3267" s="894" t="s">
        <v>11573</v>
      </c>
      <c r="R3267" s="894" t="s">
        <v>2372</v>
      </c>
      <c r="S3267" s="894" t="s">
        <v>779</v>
      </c>
      <c r="T3267" s="894" t="s">
        <v>780</v>
      </c>
      <c r="U3267" s="894" t="s">
        <v>877</v>
      </c>
      <c r="V3267" s="894" t="s">
        <v>3306</v>
      </c>
      <c r="W3267" s="894" t="s">
        <v>13711</v>
      </c>
      <c r="X3267" s="894" t="s">
        <v>14194</v>
      </c>
      <c r="Y3267" s="894" t="s">
        <v>14195</v>
      </c>
      <c r="AA3267" s="894" t="s">
        <v>11491</v>
      </c>
    </row>
    <row r="3268" spans="1:27">
      <c r="A3268" s="894" t="s">
        <v>14816</v>
      </c>
      <c r="B3268" s="894" t="s">
        <v>14817</v>
      </c>
      <c r="C3268" s="894" t="s">
        <v>6047</v>
      </c>
      <c r="D3268" s="894" t="s">
        <v>14815</v>
      </c>
      <c r="E3268" s="351">
        <v>3982.3</v>
      </c>
      <c r="F3268" s="351">
        <v>1991</v>
      </c>
      <c r="G3268" s="351">
        <v>1991.3</v>
      </c>
      <c r="H3268" s="351">
        <v>0</v>
      </c>
      <c r="I3268" s="894" t="s">
        <v>13711</v>
      </c>
      <c r="J3268" s="894" t="s">
        <v>839</v>
      </c>
      <c r="K3268" s="894" t="s">
        <v>11486</v>
      </c>
      <c r="L3268" s="894" t="s">
        <v>874</v>
      </c>
      <c r="M3268" s="894" t="s">
        <v>11487</v>
      </c>
      <c r="N3268" s="894" t="s">
        <v>8208</v>
      </c>
      <c r="O3268" s="894" t="s">
        <v>11571</v>
      </c>
      <c r="P3268" s="894" t="s">
        <v>11572</v>
      </c>
      <c r="Q3268" s="894" t="s">
        <v>11573</v>
      </c>
      <c r="R3268" s="894" t="s">
        <v>2372</v>
      </c>
      <c r="S3268" s="894" t="s">
        <v>779</v>
      </c>
      <c r="T3268" s="894" t="s">
        <v>780</v>
      </c>
      <c r="U3268" s="894" t="s">
        <v>877</v>
      </c>
      <c r="V3268" s="894" t="s">
        <v>3306</v>
      </c>
      <c r="W3268" s="894" t="s">
        <v>13711</v>
      </c>
      <c r="X3268" s="894" t="s">
        <v>14194</v>
      </c>
      <c r="Y3268" s="894" t="s">
        <v>14195</v>
      </c>
      <c r="AA3268" s="894" t="s">
        <v>11491</v>
      </c>
    </row>
    <row r="3269" spans="1:27">
      <c r="A3269" s="894" t="s">
        <v>14818</v>
      </c>
      <c r="B3269" s="894" t="s">
        <v>14819</v>
      </c>
      <c r="C3269" s="894" t="s">
        <v>6047</v>
      </c>
      <c r="D3269" s="894" t="s">
        <v>14820</v>
      </c>
      <c r="E3269" s="351">
        <v>6039.82</v>
      </c>
      <c r="F3269" s="351">
        <v>3020</v>
      </c>
      <c r="G3269" s="351">
        <v>3019.82</v>
      </c>
      <c r="H3269" s="351">
        <v>0</v>
      </c>
      <c r="I3269" s="894" t="s">
        <v>13711</v>
      </c>
      <c r="J3269" s="894" t="s">
        <v>839</v>
      </c>
      <c r="K3269" s="894" t="s">
        <v>11486</v>
      </c>
      <c r="L3269" s="894" t="s">
        <v>874</v>
      </c>
      <c r="M3269" s="894" t="s">
        <v>11487</v>
      </c>
      <c r="N3269" s="894" t="s">
        <v>8208</v>
      </c>
      <c r="O3269" s="894" t="s">
        <v>14821</v>
      </c>
      <c r="P3269" s="894" t="s">
        <v>14822</v>
      </c>
      <c r="Q3269" s="894" t="s">
        <v>14823</v>
      </c>
      <c r="R3269" s="894" t="s">
        <v>2372</v>
      </c>
      <c r="S3269" s="894" t="s">
        <v>779</v>
      </c>
      <c r="T3269" s="894" t="s">
        <v>780</v>
      </c>
      <c r="U3269" s="894" t="s">
        <v>877</v>
      </c>
      <c r="V3269" s="894" t="s">
        <v>3306</v>
      </c>
      <c r="W3269" s="894" t="s">
        <v>13711</v>
      </c>
      <c r="X3269" s="894" t="s">
        <v>14194</v>
      </c>
      <c r="Y3269" s="894" t="s">
        <v>14195</v>
      </c>
      <c r="AA3269" s="894" t="s">
        <v>11491</v>
      </c>
    </row>
    <row r="3270" spans="1:27">
      <c r="A3270" s="894" t="s">
        <v>14824</v>
      </c>
      <c r="B3270" s="894" t="s">
        <v>14825</v>
      </c>
      <c r="C3270" s="894" t="s">
        <v>6047</v>
      </c>
      <c r="D3270" s="894" t="s">
        <v>14820</v>
      </c>
      <c r="E3270" s="351">
        <v>6039.82</v>
      </c>
      <c r="F3270" s="351">
        <v>3020</v>
      </c>
      <c r="G3270" s="351">
        <v>3019.82</v>
      </c>
      <c r="H3270" s="351">
        <v>0</v>
      </c>
      <c r="I3270" s="894" t="s">
        <v>13711</v>
      </c>
      <c r="J3270" s="894" t="s">
        <v>839</v>
      </c>
      <c r="K3270" s="894" t="s">
        <v>11486</v>
      </c>
      <c r="L3270" s="894" t="s">
        <v>874</v>
      </c>
      <c r="M3270" s="894" t="s">
        <v>11487</v>
      </c>
      <c r="N3270" s="894" t="s">
        <v>8208</v>
      </c>
      <c r="O3270" s="894" t="s">
        <v>14821</v>
      </c>
      <c r="P3270" s="894" t="s">
        <v>14822</v>
      </c>
      <c r="Q3270" s="894" t="s">
        <v>14823</v>
      </c>
      <c r="R3270" s="894" t="s">
        <v>2372</v>
      </c>
      <c r="S3270" s="894" t="s">
        <v>779</v>
      </c>
      <c r="T3270" s="894" t="s">
        <v>780</v>
      </c>
      <c r="U3270" s="894" t="s">
        <v>877</v>
      </c>
      <c r="V3270" s="894" t="s">
        <v>3306</v>
      </c>
      <c r="W3270" s="894" t="s">
        <v>13711</v>
      </c>
      <c r="X3270" s="894" t="s">
        <v>14194</v>
      </c>
      <c r="Y3270" s="894" t="s">
        <v>14195</v>
      </c>
      <c r="AA3270" s="894" t="s">
        <v>11491</v>
      </c>
    </row>
    <row r="3271" spans="1:27">
      <c r="A3271" s="894" t="s">
        <v>14826</v>
      </c>
      <c r="B3271" s="894" t="s">
        <v>14827</v>
      </c>
      <c r="C3271" s="894" t="s">
        <v>6047</v>
      </c>
      <c r="D3271" s="894" t="s">
        <v>14820</v>
      </c>
      <c r="E3271" s="351">
        <v>6039.82</v>
      </c>
      <c r="F3271" s="351">
        <v>3020</v>
      </c>
      <c r="G3271" s="351">
        <v>3019.82</v>
      </c>
      <c r="H3271" s="351">
        <v>0</v>
      </c>
      <c r="I3271" s="894" t="s">
        <v>13711</v>
      </c>
      <c r="J3271" s="894" t="s">
        <v>839</v>
      </c>
      <c r="K3271" s="894" t="s">
        <v>11486</v>
      </c>
      <c r="L3271" s="894" t="s">
        <v>874</v>
      </c>
      <c r="M3271" s="894" t="s">
        <v>11487</v>
      </c>
      <c r="N3271" s="894" t="s">
        <v>8208</v>
      </c>
      <c r="O3271" s="894" t="s">
        <v>14821</v>
      </c>
      <c r="P3271" s="894" t="s">
        <v>14822</v>
      </c>
      <c r="Q3271" s="894" t="s">
        <v>14823</v>
      </c>
      <c r="R3271" s="894" t="s">
        <v>2372</v>
      </c>
      <c r="S3271" s="894" t="s">
        <v>779</v>
      </c>
      <c r="T3271" s="894" t="s">
        <v>780</v>
      </c>
      <c r="U3271" s="894" t="s">
        <v>877</v>
      </c>
      <c r="V3271" s="894" t="s">
        <v>3306</v>
      </c>
      <c r="W3271" s="894" t="s">
        <v>13711</v>
      </c>
      <c r="X3271" s="894" t="s">
        <v>14194</v>
      </c>
      <c r="Y3271" s="894" t="s">
        <v>14195</v>
      </c>
      <c r="AA3271" s="894" t="s">
        <v>11491</v>
      </c>
    </row>
    <row r="3272" spans="1:27">
      <c r="A3272" s="894" t="s">
        <v>14828</v>
      </c>
      <c r="B3272" s="894" t="s">
        <v>14829</v>
      </c>
      <c r="C3272" s="894" t="s">
        <v>6047</v>
      </c>
      <c r="D3272" s="894" t="s">
        <v>14820</v>
      </c>
      <c r="E3272" s="351">
        <v>6039.82</v>
      </c>
      <c r="F3272" s="351">
        <v>3020</v>
      </c>
      <c r="G3272" s="351">
        <v>3019.82</v>
      </c>
      <c r="H3272" s="351">
        <v>0</v>
      </c>
      <c r="I3272" s="894" t="s">
        <v>13711</v>
      </c>
      <c r="J3272" s="894" t="s">
        <v>839</v>
      </c>
      <c r="K3272" s="894" t="s">
        <v>11486</v>
      </c>
      <c r="L3272" s="894" t="s">
        <v>874</v>
      </c>
      <c r="M3272" s="894" t="s">
        <v>11487</v>
      </c>
      <c r="N3272" s="894" t="s">
        <v>8208</v>
      </c>
      <c r="O3272" s="894" t="s">
        <v>14821</v>
      </c>
      <c r="P3272" s="894" t="s">
        <v>14822</v>
      </c>
      <c r="Q3272" s="894" t="s">
        <v>14823</v>
      </c>
      <c r="R3272" s="894" t="s">
        <v>2372</v>
      </c>
      <c r="S3272" s="894" t="s">
        <v>779</v>
      </c>
      <c r="T3272" s="894" t="s">
        <v>780</v>
      </c>
      <c r="U3272" s="894" t="s">
        <v>877</v>
      </c>
      <c r="V3272" s="894" t="s">
        <v>3306</v>
      </c>
      <c r="W3272" s="894" t="s">
        <v>13711</v>
      </c>
      <c r="X3272" s="894" t="s">
        <v>14194</v>
      </c>
      <c r="Y3272" s="894" t="s">
        <v>14195</v>
      </c>
      <c r="AA3272" s="894" t="s">
        <v>11491</v>
      </c>
    </row>
    <row r="3273" spans="1:27">
      <c r="A3273" s="894" t="s">
        <v>14830</v>
      </c>
      <c r="B3273" s="894" t="s">
        <v>14831</v>
      </c>
      <c r="C3273" s="894" t="s">
        <v>5094</v>
      </c>
      <c r="D3273" s="894" t="s">
        <v>14832</v>
      </c>
      <c r="E3273" s="351">
        <v>34650.8</v>
      </c>
      <c r="F3273" s="351">
        <v>17325.5</v>
      </c>
      <c r="G3273" s="351">
        <v>17325.3</v>
      </c>
      <c r="H3273" s="351">
        <v>0</v>
      </c>
      <c r="I3273" s="894" t="s">
        <v>13711</v>
      </c>
      <c r="J3273" s="894" t="s">
        <v>839</v>
      </c>
      <c r="K3273" s="894" t="s">
        <v>11592</v>
      </c>
      <c r="L3273" s="894" t="s">
        <v>874</v>
      </c>
      <c r="M3273" s="894" t="s">
        <v>14833</v>
      </c>
      <c r="N3273" s="894" t="s">
        <v>14834</v>
      </c>
      <c r="O3273" s="894" t="s">
        <v>14835</v>
      </c>
      <c r="P3273" s="894" t="s">
        <v>14836</v>
      </c>
      <c r="Q3273" s="894" t="s">
        <v>14837</v>
      </c>
      <c r="R3273" s="894" t="s">
        <v>2372</v>
      </c>
      <c r="S3273" s="894" t="s">
        <v>779</v>
      </c>
      <c r="T3273" s="894" t="s">
        <v>780</v>
      </c>
      <c r="U3273" s="894" t="s">
        <v>877</v>
      </c>
      <c r="V3273" s="894" t="s">
        <v>3306</v>
      </c>
      <c r="W3273" s="894" t="s">
        <v>13711</v>
      </c>
      <c r="X3273" s="894" t="s">
        <v>14194</v>
      </c>
      <c r="Y3273" s="894" t="s">
        <v>14195</v>
      </c>
      <c r="AA3273" s="894" t="s">
        <v>11595</v>
      </c>
    </row>
    <row r="3274" spans="1:27">
      <c r="A3274" s="894" t="s">
        <v>14838</v>
      </c>
      <c r="B3274" s="894" t="s">
        <v>14839</v>
      </c>
      <c r="C3274" s="894" t="s">
        <v>5094</v>
      </c>
      <c r="D3274" s="894" t="s">
        <v>14840</v>
      </c>
      <c r="E3274" s="351">
        <v>24880.96</v>
      </c>
      <c r="F3274" s="351">
        <v>12440.5</v>
      </c>
      <c r="G3274" s="351">
        <v>12440.46</v>
      </c>
      <c r="H3274" s="351">
        <v>0</v>
      </c>
      <c r="I3274" s="894" t="s">
        <v>13711</v>
      </c>
      <c r="J3274" s="894" t="s">
        <v>839</v>
      </c>
      <c r="K3274" s="894" t="s">
        <v>11592</v>
      </c>
      <c r="L3274" s="894" t="s">
        <v>874</v>
      </c>
      <c r="M3274" s="894" t="s">
        <v>14833</v>
      </c>
      <c r="N3274" s="894" t="s">
        <v>14834</v>
      </c>
      <c r="O3274" s="894" t="s">
        <v>14841</v>
      </c>
      <c r="P3274" s="894" t="s">
        <v>14842</v>
      </c>
      <c r="Q3274" s="894" t="s">
        <v>14843</v>
      </c>
      <c r="R3274" s="894" t="s">
        <v>2372</v>
      </c>
      <c r="S3274" s="894" t="s">
        <v>779</v>
      </c>
      <c r="T3274" s="894" t="s">
        <v>780</v>
      </c>
      <c r="U3274" s="894" t="s">
        <v>877</v>
      </c>
      <c r="V3274" s="894" t="s">
        <v>3306</v>
      </c>
      <c r="W3274" s="894" t="s">
        <v>13711</v>
      </c>
      <c r="X3274" s="894" t="s">
        <v>14194</v>
      </c>
      <c r="Y3274" s="894" t="s">
        <v>14195</v>
      </c>
      <c r="AA3274" s="894" t="s">
        <v>11595</v>
      </c>
    </row>
    <row r="3275" spans="1:27">
      <c r="A3275" s="894" t="s">
        <v>14844</v>
      </c>
      <c r="B3275" s="894" t="s">
        <v>14845</v>
      </c>
      <c r="C3275" s="894" t="s">
        <v>5094</v>
      </c>
      <c r="D3275" s="894" t="s">
        <v>14846</v>
      </c>
      <c r="E3275" s="351">
        <v>24880.96</v>
      </c>
      <c r="F3275" s="351">
        <v>12440.5</v>
      </c>
      <c r="G3275" s="351">
        <v>12440.46</v>
      </c>
      <c r="H3275" s="351">
        <v>0</v>
      </c>
      <c r="I3275" s="894" t="s">
        <v>13711</v>
      </c>
      <c r="J3275" s="894" t="s">
        <v>839</v>
      </c>
      <c r="K3275" s="894" t="s">
        <v>11592</v>
      </c>
      <c r="L3275" s="894" t="s">
        <v>874</v>
      </c>
      <c r="M3275" s="894" t="s">
        <v>14833</v>
      </c>
      <c r="N3275" s="894" t="s">
        <v>14834</v>
      </c>
      <c r="O3275" s="894" t="s">
        <v>14841</v>
      </c>
      <c r="P3275" s="894" t="s">
        <v>14842</v>
      </c>
      <c r="Q3275" s="894" t="s">
        <v>14843</v>
      </c>
      <c r="R3275" s="894" t="s">
        <v>2372</v>
      </c>
      <c r="S3275" s="894" t="s">
        <v>779</v>
      </c>
      <c r="T3275" s="894" t="s">
        <v>780</v>
      </c>
      <c r="U3275" s="894" t="s">
        <v>877</v>
      </c>
      <c r="V3275" s="894" t="s">
        <v>3306</v>
      </c>
      <c r="W3275" s="894" t="s">
        <v>13711</v>
      </c>
      <c r="X3275" s="894" t="s">
        <v>14194</v>
      </c>
      <c r="Y3275" s="894" t="s">
        <v>14195</v>
      </c>
      <c r="AA3275" s="894" t="s">
        <v>11595</v>
      </c>
    </row>
    <row r="3276" spans="1:27">
      <c r="A3276" s="894" t="s">
        <v>14847</v>
      </c>
      <c r="B3276" s="894" t="s">
        <v>14848</v>
      </c>
      <c r="C3276" s="894" t="s">
        <v>5094</v>
      </c>
      <c r="D3276" s="894" t="s">
        <v>14849</v>
      </c>
      <c r="E3276" s="351">
        <v>12301.67</v>
      </c>
      <c r="F3276" s="351">
        <v>6151</v>
      </c>
      <c r="G3276" s="351">
        <v>6150.67</v>
      </c>
      <c r="H3276" s="351">
        <v>0</v>
      </c>
      <c r="I3276" s="894" t="s">
        <v>13711</v>
      </c>
      <c r="J3276" s="894" t="s">
        <v>839</v>
      </c>
      <c r="K3276" s="894" t="s">
        <v>11486</v>
      </c>
      <c r="L3276" s="894" t="s">
        <v>874</v>
      </c>
      <c r="M3276" s="894" t="s">
        <v>11487</v>
      </c>
      <c r="N3276" s="894" t="s">
        <v>14834</v>
      </c>
      <c r="O3276" s="894" t="s">
        <v>14850</v>
      </c>
      <c r="P3276" s="894" t="s">
        <v>14851</v>
      </c>
      <c r="Q3276" s="894" t="s">
        <v>14852</v>
      </c>
      <c r="R3276" s="894" t="s">
        <v>2372</v>
      </c>
      <c r="S3276" s="894" t="s">
        <v>779</v>
      </c>
      <c r="T3276" s="894" t="s">
        <v>780</v>
      </c>
      <c r="U3276" s="894" t="s">
        <v>877</v>
      </c>
      <c r="V3276" s="894" t="s">
        <v>3306</v>
      </c>
      <c r="W3276" s="894" t="s">
        <v>13711</v>
      </c>
      <c r="X3276" s="894" t="s">
        <v>14194</v>
      </c>
      <c r="Y3276" s="894" t="s">
        <v>14195</v>
      </c>
      <c r="AA3276" s="894" t="s">
        <v>11491</v>
      </c>
    </row>
    <row r="3277" spans="1:27">
      <c r="A3277" s="894" t="s">
        <v>14853</v>
      </c>
      <c r="B3277" s="894" t="s">
        <v>14854</v>
      </c>
      <c r="C3277" s="894" t="s">
        <v>5094</v>
      </c>
      <c r="D3277" s="894" t="s">
        <v>14855</v>
      </c>
      <c r="E3277" s="351">
        <v>12301.67</v>
      </c>
      <c r="F3277" s="351">
        <v>6151</v>
      </c>
      <c r="G3277" s="351">
        <v>6150.67</v>
      </c>
      <c r="H3277" s="351">
        <v>0</v>
      </c>
      <c r="I3277" s="894" t="s">
        <v>13711</v>
      </c>
      <c r="J3277" s="894" t="s">
        <v>839</v>
      </c>
      <c r="K3277" s="894" t="s">
        <v>11486</v>
      </c>
      <c r="L3277" s="894" t="s">
        <v>874</v>
      </c>
      <c r="M3277" s="894" t="s">
        <v>11487</v>
      </c>
      <c r="N3277" s="894" t="s">
        <v>14834</v>
      </c>
      <c r="O3277" s="894" t="s">
        <v>14850</v>
      </c>
      <c r="P3277" s="894" t="s">
        <v>14851</v>
      </c>
      <c r="Q3277" s="894" t="s">
        <v>14852</v>
      </c>
      <c r="R3277" s="894" t="s">
        <v>2372</v>
      </c>
      <c r="S3277" s="894" t="s">
        <v>779</v>
      </c>
      <c r="T3277" s="894" t="s">
        <v>780</v>
      </c>
      <c r="U3277" s="894" t="s">
        <v>877</v>
      </c>
      <c r="V3277" s="894" t="s">
        <v>3306</v>
      </c>
      <c r="W3277" s="894" t="s">
        <v>13711</v>
      </c>
      <c r="X3277" s="894" t="s">
        <v>14194</v>
      </c>
      <c r="Y3277" s="894" t="s">
        <v>14195</v>
      </c>
      <c r="AA3277" s="894" t="s">
        <v>11491</v>
      </c>
    </row>
    <row r="3278" spans="1:27">
      <c r="A3278" s="894" t="s">
        <v>14856</v>
      </c>
      <c r="B3278" s="894" t="s">
        <v>14857</v>
      </c>
      <c r="C3278" s="894" t="s">
        <v>5094</v>
      </c>
      <c r="D3278" s="894" t="s">
        <v>14858</v>
      </c>
      <c r="E3278" s="351">
        <v>12768.16</v>
      </c>
      <c r="F3278" s="351">
        <v>6384</v>
      </c>
      <c r="G3278" s="351">
        <v>6384.16</v>
      </c>
      <c r="H3278" s="351">
        <v>0</v>
      </c>
      <c r="I3278" s="894" t="s">
        <v>13711</v>
      </c>
      <c r="J3278" s="894" t="s">
        <v>839</v>
      </c>
      <c r="K3278" s="894" t="s">
        <v>11592</v>
      </c>
      <c r="L3278" s="894" t="s">
        <v>874</v>
      </c>
      <c r="M3278" s="894" t="s">
        <v>14833</v>
      </c>
      <c r="N3278" s="894" t="s">
        <v>14834</v>
      </c>
      <c r="O3278" s="894" t="s">
        <v>14859</v>
      </c>
      <c r="P3278" s="894" t="s">
        <v>14860</v>
      </c>
      <c r="Q3278" s="894" t="s">
        <v>14861</v>
      </c>
      <c r="R3278" s="894" t="s">
        <v>2372</v>
      </c>
      <c r="S3278" s="894" t="s">
        <v>779</v>
      </c>
      <c r="T3278" s="894" t="s">
        <v>780</v>
      </c>
      <c r="U3278" s="894" t="s">
        <v>877</v>
      </c>
      <c r="V3278" s="894" t="s">
        <v>3306</v>
      </c>
      <c r="W3278" s="894" t="s">
        <v>13711</v>
      </c>
      <c r="X3278" s="894" t="s">
        <v>14194</v>
      </c>
      <c r="Y3278" s="894" t="s">
        <v>14195</v>
      </c>
      <c r="AA3278" s="894" t="s">
        <v>11595</v>
      </c>
    </row>
    <row r="3279" spans="1:27">
      <c r="A3279" s="894" t="s">
        <v>14862</v>
      </c>
      <c r="B3279" s="894" t="s">
        <v>14863</v>
      </c>
      <c r="C3279" s="894" t="s">
        <v>5094</v>
      </c>
      <c r="D3279" s="894" t="s">
        <v>14864</v>
      </c>
      <c r="E3279" s="351">
        <v>12346.67</v>
      </c>
      <c r="F3279" s="351">
        <v>6173.5</v>
      </c>
      <c r="G3279" s="351">
        <v>6173.17</v>
      </c>
      <c r="H3279" s="351">
        <v>0</v>
      </c>
      <c r="I3279" s="894" t="s">
        <v>13711</v>
      </c>
      <c r="J3279" s="894" t="s">
        <v>839</v>
      </c>
      <c r="K3279" s="894" t="s">
        <v>11592</v>
      </c>
      <c r="L3279" s="894" t="s">
        <v>874</v>
      </c>
      <c r="M3279" s="894" t="s">
        <v>14833</v>
      </c>
      <c r="N3279" s="894" t="s">
        <v>14834</v>
      </c>
      <c r="O3279" s="894" t="s">
        <v>14865</v>
      </c>
      <c r="P3279" s="894" t="s">
        <v>14866</v>
      </c>
      <c r="Q3279" s="894" t="s">
        <v>14867</v>
      </c>
      <c r="R3279" s="894" t="s">
        <v>2372</v>
      </c>
      <c r="S3279" s="894" t="s">
        <v>779</v>
      </c>
      <c r="T3279" s="894" t="s">
        <v>780</v>
      </c>
      <c r="U3279" s="894" t="s">
        <v>877</v>
      </c>
      <c r="V3279" s="894" t="s">
        <v>3306</v>
      </c>
      <c r="W3279" s="894" t="s">
        <v>13711</v>
      </c>
      <c r="X3279" s="894" t="s">
        <v>14194</v>
      </c>
      <c r="Y3279" s="894" t="s">
        <v>14195</v>
      </c>
      <c r="AA3279" s="894" t="s">
        <v>11595</v>
      </c>
    </row>
    <row r="3280" spans="1:27">
      <c r="A3280" s="894" t="s">
        <v>14868</v>
      </c>
      <c r="B3280" s="894" t="s">
        <v>14869</v>
      </c>
      <c r="C3280" s="894" t="s">
        <v>5094</v>
      </c>
      <c r="D3280" s="894" t="s">
        <v>14870</v>
      </c>
      <c r="E3280" s="351">
        <v>12458.8</v>
      </c>
      <c r="F3280" s="351">
        <v>6229.5</v>
      </c>
      <c r="G3280" s="351">
        <v>6229.3</v>
      </c>
      <c r="H3280" s="351">
        <v>0</v>
      </c>
      <c r="I3280" s="894" t="s">
        <v>13711</v>
      </c>
      <c r="J3280" s="894" t="s">
        <v>839</v>
      </c>
      <c r="K3280" s="894" t="s">
        <v>11592</v>
      </c>
      <c r="L3280" s="894" t="s">
        <v>874</v>
      </c>
      <c r="M3280" s="894" t="s">
        <v>14833</v>
      </c>
      <c r="N3280" s="894" t="s">
        <v>14834</v>
      </c>
      <c r="O3280" s="894" t="s">
        <v>14871</v>
      </c>
      <c r="P3280" s="894" t="s">
        <v>14872</v>
      </c>
      <c r="Q3280" s="894" t="s">
        <v>14873</v>
      </c>
      <c r="R3280" s="894" t="s">
        <v>2372</v>
      </c>
      <c r="S3280" s="894" t="s">
        <v>779</v>
      </c>
      <c r="T3280" s="894" t="s">
        <v>780</v>
      </c>
      <c r="U3280" s="894" t="s">
        <v>877</v>
      </c>
      <c r="V3280" s="894" t="s">
        <v>3306</v>
      </c>
      <c r="W3280" s="894" t="s">
        <v>13711</v>
      </c>
      <c r="X3280" s="894" t="s">
        <v>14194</v>
      </c>
      <c r="Y3280" s="894" t="s">
        <v>14195</v>
      </c>
      <c r="AA3280" s="894" t="s">
        <v>11595</v>
      </c>
    </row>
    <row r="3281" spans="1:27">
      <c r="A3281" s="894" t="s">
        <v>14874</v>
      </c>
      <c r="B3281" s="894" t="s">
        <v>14875</v>
      </c>
      <c r="C3281" s="894" t="s">
        <v>5094</v>
      </c>
      <c r="D3281" s="894" t="s">
        <v>14876</v>
      </c>
      <c r="E3281" s="351">
        <v>13244.44</v>
      </c>
      <c r="F3281" s="351">
        <v>6622</v>
      </c>
      <c r="G3281" s="351">
        <v>6622.44</v>
      </c>
      <c r="H3281" s="351">
        <v>0</v>
      </c>
      <c r="I3281" s="894" t="s">
        <v>13711</v>
      </c>
      <c r="J3281" s="894" t="s">
        <v>839</v>
      </c>
      <c r="K3281" s="894" t="s">
        <v>11592</v>
      </c>
      <c r="L3281" s="894" t="s">
        <v>874</v>
      </c>
      <c r="M3281" s="894" t="s">
        <v>14833</v>
      </c>
      <c r="N3281" s="894" t="s">
        <v>14834</v>
      </c>
      <c r="O3281" s="894" t="s">
        <v>14877</v>
      </c>
      <c r="P3281" s="894" t="s">
        <v>14878</v>
      </c>
      <c r="Q3281" s="894" t="s">
        <v>14879</v>
      </c>
      <c r="R3281" s="894" t="s">
        <v>2372</v>
      </c>
      <c r="S3281" s="894" t="s">
        <v>779</v>
      </c>
      <c r="T3281" s="894" t="s">
        <v>780</v>
      </c>
      <c r="U3281" s="894" t="s">
        <v>877</v>
      </c>
      <c r="V3281" s="894" t="s">
        <v>3306</v>
      </c>
      <c r="W3281" s="894" t="s">
        <v>13711</v>
      </c>
      <c r="X3281" s="894" t="s">
        <v>14194</v>
      </c>
      <c r="Y3281" s="894" t="s">
        <v>14195</v>
      </c>
      <c r="AA3281" s="894" t="s">
        <v>11595</v>
      </c>
    </row>
    <row r="3282" spans="1:27">
      <c r="A3282" s="894" t="s">
        <v>14880</v>
      </c>
      <c r="B3282" s="894" t="s">
        <v>14881</v>
      </c>
      <c r="C3282" s="894" t="s">
        <v>5094</v>
      </c>
      <c r="D3282" s="894" t="s">
        <v>14882</v>
      </c>
      <c r="E3282" s="351">
        <v>12023.25</v>
      </c>
      <c r="F3282" s="351">
        <v>6011.5</v>
      </c>
      <c r="G3282" s="351">
        <v>6011.75</v>
      </c>
      <c r="H3282" s="351">
        <v>0</v>
      </c>
      <c r="I3282" s="894" t="s">
        <v>13711</v>
      </c>
      <c r="J3282" s="894" t="s">
        <v>839</v>
      </c>
      <c r="K3282" s="894" t="s">
        <v>11592</v>
      </c>
      <c r="L3282" s="894" t="s">
        <v>874</v>
      </c>
      <c r="M3282" s="894" t="s">
        <v>14833</v>
      </c>
      <c r="N3282" s="894" t="s">
        <v>14834</v>
      </c>
      <c r="O3282" s="894" t="s">
        <v>14883</v>
      </c>
      <c r="P3282" s="894" t="s">
        <v>14884</v>
      </c>
      <c r="Q3282" s="894" t="s">
        <v>14885</v>
      </c>
      <c r="R3282" s="894" t="s">
        <v>2372</v>
      </c>
      <c r="S3282" s="894" t="s">
        <v>779</v>
      </c>
      <c r="T3282" s="894" t="s">
        <v>780</v>
      </c>
      <c r="U3282" s="894" t="s">
        <v>877</v>
      </c>
      <c r="V3282" s="894" t="s">
        <v>3306</v>
      </c>
      <c r="W3282" s="894" t="s">
        <v>13711</v>
      </c>
      <c r="X3282" s="894" t="s">
        <v>14194</v>
      </c>
      <c r="Y3282" s="894" t="s">
        <v>14195</v>
      </c>
      <c r="AA3282" s="894" t="s">
        <v>11595</v>
      </c>
    </row>
    <row r="3283" spans="1:27">
      <c r="A3283" s="894" t="s">
        <v>14886</v>
      </c>
      <c r="B3283" s="894" t="s">
        <v>14887</v>
      </c>
      <c r="C3283" s="894" t="s">
        <v>5094</v>
      </c>
      <c r="D3283" s="894" t="s">
        <v>14888</v>
      </c>
      <c r="E3283" s="351">
        <v>12779.67</v>
      </c>
      <c r="F3283" s="351">
        <v>6390</v>
      </c>
      <c r="G3283" s="351">
        <v>6389.67</v>
      </c>
      <c r="H3283" s="351">
        <v>0</v>
      </c>
      <c r="I3283" s="894" t="s">
        <v>13711</v>
      </c>
      <c r="J3283" s="894" t="s">
        <v>839</v>
      </c>
      <c r="K3283" s="894" t="s">
        <v>11592</v>
      </c>
      <c r="L3283" s="894" t="s">
        <v>874</v>
      </c>
      <c r="M3283" s="894" t="s">
        <v>14833</v>
      </c>
      <c r="N3283" s="894" t="s">
        <v>14834</v>
      </c>
      <c r="O3283" s="894" t="s">
        <v>14889</v>
      </c>
      <c r="P3283" s="894" t="s">
        <v>14890</v>
      </c>
      <c r="Q3283" s="894" t="s">
        <v>14891</v>
      </c>
      <c r="R3283" s="894" t="s">
        <v>2372</v>
      </c>
      <c r="S3283" s="894" t="s">
        <v>779</v>
      </c>
      <c r="T3283" s="894" t="s">
        <v>780</v>
      </c>
      <c r="U3283" s="894" t="s">
        <v>877</v>
      </c>
      <c r="V3283" s="894" t="s">
        <v>3306</v>
      </c>
      <c r="W3283" s="894" t="s">
        <v>13711</v>
      </c>
      <c r="X3283" s="894" t="s">
        <v>14194</v>
      </c>
      <c r="Y3283" s="894" t="s">
        <v>14195</v>
      </c>
      <c r="AA3283" s="894" t="s">
        <v>11595</v>
      </c>
    </row>
    <row r="3284" spans="1:27">
      <c r="A3284" s="894" t="s">
        <v>14892</v>
      </c>
      <c r="B3284" s="894" t="s">
        <v>14893</v>
      </c>
      <c r="C3284" s="894" t="s">
        <v>5094</v>
      </c>
      <c r="D3284" s="894" t="s">
        <v>14894</v>
      </c>
      <c r="E3284" s="351">
        <v>15132.63</v>
      </c>
      <c r="F3284" s="351">
        <v>7566.5</v>
      </c>
      <c r="G3284" s="351">
        <v>7566.13</v>
      </c>
      <c r="H3284" s="351">
        <v>0</v>
      </c>
      <c r="I3284" s="894" t="s">
        <v>13711</v>
      </c>
      <c r="J3284" s="894" t="s">
        <v>839</v>
      </c>
      <c r="K3284" s="894" t="s">
        <v>11486</v>
      </c>
      <c r="L3284" s="894" t="s">
        <v>874</v>
      </c>
      <c r="M3284" s="894" t="s">
        <v>11487</v>
      </c>
      <c r="N3284" s="894" t="s">
        <v>14834</v>
      </c>
      <c r="O3284" s="894" t="s">
        <v>13635</v>
      </c>
      <c r="P3284" s="894" t="s">
        <v>13636</v>
      </c>
      <c r="Q3284" s="894" t="s">
        <v>13637</v>
      </c>
      <c r="R3284" s="894" t="s">
        <v>2372</v>
      </c>
      <c r="S3284" s="894" t="s">
        <v>779</v>
      </c>
      <c r="T3284" s="894" t="s">
        <v>780</v>
      </c>
      <c r="U3284" s="894" t="s">
        <v>877</v>
      </c>
      <c r="V3284" s="894" t="s">
        <v>3306</v>
      </c>
      <c r="W3284" s="894" t="s">
        <v>13711</v>
      </c>
      <c r="X3284" s="894" t="s">
        <v>14194</v>
      </c>
      <c r="Y3284" s="894" t="s">
        <v>14195</v>
      </c>
      <c r="AA3284" s="894" t="s">
        <v>11491</v>
      </c>
    </row>
    <row r="3285" spans="1:27">
      <c r="A3285" s="894" t="s">
        <v>14895</v>
      </c>
      <c r="B3285" s="894" t="s">
        <v>14896</v>
      </c>
      <c r="C3285" s="894" t="s">
        <v>5094</v>
      </c>
      <c r="D3285" s="894" t="s">
        <v>14897</v>
      </c>
      <c r="E3285" s="351">
        <v>15540.52</v>
      </c>
      <c r="F3285" s="351">
        <v>7770.5</v>
      </c>
      <c r="G3285" s="351">
        <v>7770.02</v>
      </c>
      <c r="H3285" s="351">
        <v>0</v>
      </c>
      <c r="I3285" s="894" t="s">
        <v>13711</v>
      </c>
      <c r="J3285" s="894" t="s">
        <v>839</v>
      </c>
      <c r="K3285" s="894" t="s">
        <v>11486</v>
      </c>
      <c r="L3285" s="894" t="s">
        <v>874</v>
      </c>
      <c r="M3285" s="894" t="s">
        <v>11487</v>
      </c>
      <c r="N3285" s="894" t="s">
        <v>14834</v>
      </c>
      <c r="O3285" s="894" t="s">
        <v>14898</v>
      </c>
      <c r="P3285" s="894" t="s">
        <v>14899</v>
      </c>
      <c r="Q3285" s="894" t="s">
        <v>14900</v>
      </c>
      <c r="R3285" s="894" t="s">
        <v>2372</v>
      </c>
      <c r="S3285" s="894" t="s">
        <v>779</v>
      </c>
      <c r="T3285" s="894" t="s">
        <v>780</v>
      </c>
      <c r="U3285" s="894" t="s">
        <v>877</v>
      </c>
      <c r="V3285" s="894" t="s">
        <v>3306</v>
      </c>
      <c r="W3285" s="894" t="s">
        <v>13711</v>
      </c>
      <c r="X3285" s="894" t="s">
        <v>14194</v>
      </c>
      <c r="Y3285" s="894" t="s">
        <v>14195</v>
      </c>
      <c r="AA3285" s="894" t="s">
        <v>11491</v>
      </c>
    </row>
    <row r="3286" spans="1:27">
      <c r="A3286" s="894" t="s">
        <v>14901</v>
      </c>
      <c r="B3286" s="894" t="s">
        <v>14902</v>
      </c>
      <c r="C3286" s="894" t="s">
        <v>5094</v>
      </c>
      <c r="D3286" s="894" t="s">
        <v>14903</v>
      </c>
      <c r="E3286" s="351">
        <v>15126.05</v>
      </c>
      <c r="F3286" s="351">
        <v>7563</v>
      </c>
      <c r="G3286" s="351">
        <v>7563.05</v>
      </c>
      <c r="H3286" s="351">
        <v>0</v>
      </c>
      <c r="I3286" s="894" t="s">
        <v>13711</v>
      </c>
      <c r="J3286" s="894" t="s">
        <v>839</v>
      </c>
      <c r="K3286" s="894" t="s">
        <v>11486</v>
      </c>
      <c r="L3286" s="894" t="s">
        <v>874</v>
      </c>
      <c r="M3286" s="894" t="s">
        <v>11487</v>
      </c>
      <c r="N3286" s="894" t="s">
        <v>14834</v>
      </c>
      <c r="O3286" s="894" t="s">
        <v>14904</v>
      </c>
      <c r="P3286" s="894" t="s">
        <v>14905</v>
      </c>
      <c r="Q3286" s="894" t="s">
        <v>14906</v>
      </c>
      <c r="R3286" s="894" t="s">
        <v>2372</v>
      </c>
      <c r="S3286" s="894" t="s">
        <v>779</v>
      </c>
      <c r="T3286" s="894" t="s">
        <v>780</v>
      </c>
      <c r="U3286" s="894" t="s">
        <v>877</v>
      </c>
      <c r="V3286" s="894" t="s">
        <v>3306</v>
      </c>
      <c r="W3286" s="894" t="s">
        <v>13711</v>
      </c>
      <c r="X3286" s="894" t="s">
        <v>14194</v>
      </c>
      <c r="Y3286" s="894" t="s">
        <v>14195</v>
      </c>
      <c r="AA3286" s="894" t="s">
        <v>11491</v>
      </c>
    </row>
    <row r="3287" spans="1:27">
      <c r="A3287" s="894" t="s">
        <v>14907</v>
      </c>
      <c r="B3287" s="894" t="s">
        <v>14908</v>
      </c>
      <c r="C3287" s="894" t="s">
        <v>5094</v>
      </c>
      <c r="D3287" s="894" t="s">
        <v>14909</v>
      </c>
      <c r="E3287" s="351">
        <v>14562.91</v>
      </c>
      <c r="F3287" s="351">
        <v>7281.5</v>
      </c>
      <c r="G3287" s="351">
        <v>7281.41</v>
      </c>
      <c r="H3287" s="351">
        <v>0</v>
      </c>
      <c r="I3287" s="894" t="s">
        <v>13711</v>
      </c>
      <c r="J3287" s="894" t="s">
        <v>839</v>
      </c>
      <c r="K3287" s="894" t="s">
        <v>11486</v>
      </c>
      <c r="L3287" s="894" t="s">
        <v>874</v>
      </c>
      <c r="M3287" s="894" t="s">
        <v>11487</v>
      </c>
      <c r="N3287" s="894" t="s">
        <v>14834</v>
      </c>
      <c r="O3287" s="894" t="s">
        <v>14910</v>
      </c>
      <c r="P3287" s="894" t="s">
        <v>14911</v>
      </c>
      <c r="Q3287" s="894" t="s">
        <v>14912</v>
      </c>
      <c r="R3287" s="894" t="s">
        <v>2372</v>
      </c>
      <c r="S3287" s="894" t="s">
        <v>779</v>
      </c>
      <c r="T3287" s="894" t="s">
        <v>780</v>
      </c>
      <c r="U3287" s="894" t="s">
        <v>877</v>
      </c>
      <c r="V3287" s="894" t="s">
        <v>3306</v>
      </c>
      <c r="W3287" s="894" t="s">
        <v>13711</v>
      </c>
      <c r="X3287" s="894" t="s">
        <v>14194</v>
      </c>
      <c r="Y3287" s="894" t="s">
        <v>14195</v>
      </c>
      <c r="AA3287" s="894" t="s">
        <v>11491</v>
      </c>
    </row>
    <row r="3288" spans="1:27">
      <c r="A3288" s="894" t="s">
        <v>14913</v>
      </c>
      <c r="B3288" s="894" t="s">
        <v>14914</v>
      </c>
      <c r="C3288" s="894" t="s">
        <v>5094</v>
      </c>
      <c r="D3288" s="894" t="s">
        <v>14915</v>
      </c>
      <c r="E3288" s="351">
        <v>14516.05</v>
      </c>
      <c r="F3288" s="351">
        <v>7258</v>
      </c>
      <c r="G3288" s="351">
        <v>7258.05</v>
      </c>
      <c r="H3288" s="351">
        <v>0</v>
      </c>
      <c r="I3288" s="894" t="s">
        <v>13711</v>
      </c>
      <c r="J3288" s="894" t="s">
        <v>839</v>
      </c>
      <c r="K3288" s="894" t="s">
        <v>11486</v>
      </c>
      <c r="L3288" s="894" t="s">
        <v>874</v>
      </c>
      <c r="M3288" s="894" t="s">
        <v>11487</v>
      </c>
      <c r="N3288" s="894" t="s">
        <v>14834</v>
      </c>
      <c r="O3288" s="894" t="s">
        <v>14916</v>
      </c>
      <c r="P3288" s="894" t="s">
        <v>14917</v>
      </c>
      <c r="Q3288" s="894" t="s">
        <v>14918</v>
      </c>
      <c r="R3288" s="894" t="s">
        <v>2372</v>
      </c>
      <c r="S3288" s="894" t="s">
        <v>779</v>
      </c>
      <c r="T3288" s="894" t="s">
        <v>780</v>
      </c>
      <c r="U3288" s="894" t="s">
        <v>877</v>
      </c>
      <c r="V3288" s="894" t="s">
        <v>3306</v>
      </c>
      <c r="W3288" s="894" t="s">
        <v>13711</v>
      </c>
      <c r="X3288" s="894" t="s">
        <v>14194</v>
      </c>
      <c r="Y3288" s="894" t="s">
        <v>14195</v>
      </c>
      <c r="AA3288" s="894" t="s">
        <v>11491</v>
      </c>
    </row>
    <row r="3289" spans="1:27">
      <c r="A3289" s="894" t="s">
        <v>14919</v>
      </c>
      <c r="B3289" s="894" t="s">
        <v>14920</v>
      </c>
      <c r="C3289" s="894" t="s">
        <v>5094</v>
      </c>
      <c r="D3289" s="894" t="s">
        <v>14921</v>
      </c>
      <c r="E3289" s="351">
        <v>15111.14</v>
      </c>
      <c r="F3289" s="351">
        <v>7555.5</v>
      </c>
      <c r="G3289" s="351">
        <v>7555.64</v>
      </c>
      <c r="H3289" s="351">
        <v>0</v>
      </c>
      <c r="I3289" s="894" t="s">
        <v>13711</v>
      </c>
      <c r="J3289" s="894" t="s">
        <v>839</v>
      </c>
      <c r="K3289" s="894" t="s">
        <v>11486</v>
      </c>
      <c r="L3289" s="894" t="s">
        <v>874</v>
      </c>
      <c r="M3289" s="894" t="s">
        <v>11487</v>
      </c>
      <c r="N3289" s="894" t="s">
        <v>14834</v>
      </c>
      <c r="O3289" s="894" t="s">
        <v>14922</v>
      </c>
      <c r="P3289" s="894" t="s">
        <v>14923</v>
      </c>
      <c r="Q3289" s="894" t="s">
        <v>14924</v>
      </c>
      <c r="R3289" s="894" t="s">
        <v>2372</v>
      </c>
      <c r="S3289" s="894" t="s">
        <v>779</v>
      </c>
      <c r="T3289" s="894" t="s">
        <v>780</v>
      </c>
      <c r="U3289" s="894" t="s">
        <v>877</v>
      </c>
      <c r="V3289" s="894" t="s">
        <v>3306</v>
      </c>
      <c r="W3289" s="894" t="s">
        <v>13711</v>
      </c>
      <c r="X3289" s="894" t="s">
        <v>14194</v>
      </c>
      <c r="Y3289" s="894" t="s">
        <v>14195</v>
      </c>
      <c r="AA3289" s="894" t="s">
        <v>11491</v>
      </c>
    </row>
    <row r="3290" spans="1:27">
      <c r="A3290" s="894" t="s">
        <v>14925</v>
      </c>
      <c r="B3290" s="894" t="s">
        <v>14926</v>
      </c>
      <c r="C3290" s="894" t="s">
        <v>5094</v>
      </c>
      <c r="D3290" s="894" t="s">
        <v>14927</v>
      </c>
      <c r="E3290" s="351">
        <v>14633</v>
      </c>
      <c r="F3290" s="351">
        <v>7316.5</v>
      </c>
      <c r="G3290" s="351">
        <v>7316.5</v>
      </c>
      <c r="H3290" s="351">
        <v>0</v>
      </c>
      <c r="I3290" s="894" t="s">
        <v>13711</v>
      </c>
      <c r="J3290" s="894" t="s">
        <v>839</v>
      </c>
      <c r="K3290" s="894" t="s">
        <v>11486</v>
      </c>
      <c r="L3290" s="894" t="s">
        <v>874</v>
      </c>
      <c r="M3290" s="894" t="s">
        <v>11487</v>
      </c>
      <c r="N3290" s="894" t="s">
        <v>14834</v>
      </c>
      <c r="O3290" s="894" t="s">
        <v>14928</v>
      </c>
      <c r="P3290" s="894" t="s">
        <v>14929</v>
      </c>
      <c r="Q3290" s="894" t="s">
        <v>14930</v>
      </c>
      <c r="R3290" s="894" t="s">
        <v>2372</v>
      </c>
      <c r="S3290" s="894" t="s">
        <v>779</v>
      </c>
      <c r="T3290" s="894" t="s">
        <v>780</v>
      </c>
      <c r="U3290" s="894" t="s">
        <v>877</v>
      </c>
      <c r="V3290" s="894" t="s">
        <v>3306</v>
      </c>
      <c r="W3290" s="894" t="s">
        <v>13711</v>
      </c>
      <c r="X3290" s="894" t="s">
        <v>14194</v>
      </c>
      <c r="Y3290" s="894" t="s">
        <v>14195</v>
      </c>
      <c r="AA3290" s="894" t="s">
        <v>11491</v>
      </c>
    </row>
    <row r="3291" spans="1:27">
      <c r="A3291" s="894" t="s">
        <v>14931</v>
      </c>
      <c r="B3291" s="894" t="s">
        <v>14932</v>
      </c>
      <c r="C3291" s="894" t="s">
        <v>5094</v>
      </c>
      <c r="D3291" s="894" t="s">
        <v>14933</v>
      </c>
      <c r="E3291" s="351">
        <v>14943.72</v>
      </c>
      <c r="F3291" s="351">
        <v>7472</v>
      </c>
      <c r="G3291" s="351">
        <v>7471.72</v>
      </c>
      <c r="H3291" s="351">
        <v>0</v>
      </c>
      <c r="I3291" s="894" t="s">
        <v>13711</v>
      </c>
      <c r="J3291" s="894" t="s">
        <v>839</v>
      </c>
      <c r="K3291" s="894" t="s">
        <v>11486</v>
      </c>
      <c r="L3291" s="894" t="s">
        <v>874</v>
      </c>
      <c r="M3291" s="894" t="s">
        <v>11487</v>
      </c>
      <c r="N3291" s="894" t="s">
        <v>14834</v>
      </c>
      <c r="O3291" s="894" t="s">
        <v>14934</v>
      </c>
      <c r="P3291" s="894" t="s">
        <v>14935</v>
      </c>
      <c r="Q3291" s="894" t="s">
        <v>14936</v>
      </c>
      <c r="R3291" s="894" t="s">
        <v>2372</v>
      </c>
      <c r="S3291" s="894" t="s">
        <v>779</v>
      </c>
      <c r="T3291" s="894" t="s">
        <v>780</v>
      </c>
      <c r="U3291" s="894" t="s">
        <v>877</v>
      </c>
      <c r="V3291" s="894" t="s">
        <v>3306</v>
      </c>
      <c r="W3291" s="894" t="s">
        <v>13711</v>
      </c>
      <c r="X3291" s="894" t="s">
        <v>14194</v>
      </c>
      <c r="Y3291" s="894" t="s">
        <v>14195</v>
      </c>
      <c r="AA3291" s="894" t="s">
        <v>11491</v>
      </c>
    </row>
    <row r="3292" spans="1:27">
      <c r="A3292" s="894" t="s">
        <v>14937</v>
      </c>
      <c r="B3292" s="894" t="s">
        <v>14938</v>
      </c>
      <c r="C3292" s="894" t="s">
        <v>5094</v>
      </c>
      <c r="D3292" s="894" t="s">
        <v>14939</v>
      </c>
      <c r="E3292" s="351">
        <v>14204.9</v>
      </c>
      <c r="F3292" s="351">
        <v>7102.5</v>
      </c>
      <c r="G3292" s="351">
        <v>7102.4</v>
      </c>
      <c r="H3292" s="351">
        <v>0</v>
      </c>
      <c r="I3292" s="894" t="s">
        <v>13711</v>
      </c>
      <c r="J3292" s="894" t="s">
        <v>839</v>
      </c>
      <c r="K3292" s="894" t="s">
        <v>11486</v>
      </c>
      <c r="L3292" s="894" t="s">
        <v>874</v>
      </c>
      <c r="M3292" s="894" t="s">
        <v>11487</v>
      </c>
      <c r="N3292" s="894" t="s">
        <v>14834</v>
      </c>
      <c r="O3292" s="894" t="s">
        <v>14940</v>
      </c>
      <c r="P3292" s="894" t="s">
        <v>14941</v>
      </c>
      <c r="Q3292" s="894" t="s">
        <v>14942</v>
      </c>
      <c r="R3292" s="894" t="s">
        <v>2372</v>
      </c>
      <c r="S3292" s="894" t="s">
        <v>779</v>
      </c>
      <c r="T3292" s="894" t="s">
        <v>780</v>
      </c>
      <c r="U3292" s="894" t="s">
        <v>877</v>
      </c>
      <c r="V3292" s="894" t="s">
        <v>3306</v>
      </c>
      <c r="W3292" s="894" t="s">
        <v>13711</v>
      </c>
      <c r="X3292" s="894" t="s">
        <v>14194</v>
      </c>
      <c r="Y3292" s="894" t="s">
        <v>14195</v>
      </c>
      <c r="AA3292" s="894" t="s">
        <v>11491</v>
      </c>
    </row>
    <row r="3293" spans="1:27">
      <c r="A3293" s="894" t="s">
        <v>14943</v>
      </c>
      <c r="B3293" s="894" t="s">
        <v>14944</v>
      </c>
      <c r="C3293" s="894" t="s">
        <v>5094</v>
      </c>
      <c r="D3293" s="894" t="s">
        <v>14945</v>
      </c>
      <c r="E3293" s="351">
        <v>13646.79</v>
      </c>
      <c r="F3293" s="351">
        <v>6823.5</v>
      </c>
      <c r="G3293" s="351">
        <v>6823.29</v>
      </c>
      <c r="H3293" s="351">
        <v>0</v>
      </c>
      <c r="I3293" s="894" t="s">
        <v>13711</v>
      </c>
      <c r="J3293" s="894" t="s">
        <v>839</v>
      </c>
      <c r="K3293" s="894" t="s">
        <v>11592</v>
      </c>
      <c r="L3293" s="894" t="s">
        <v>874</v>
      </c>
      <c r="M3293" s="894" t="s">
        <v>11593</v>
      </c>
      <c r="N3293" s="894" t="s">
        <v>14834</v>
      </c>
      <c r="O3293" s="894" t="s">
        <v>14946</v>
      </c>
      <c r="P3293" s="894" t="s">
        <v>14947</v>
      </c>
      <c r="Q3293" s="894" t="s">
        <v>14948</v>
      </c>
      <c r="R3293" s="894" t="s">
        <v>2372</v>
      </c>
      <c r="S3293" s="894" t="s">
        <v>779</v>
      </c>
      <c r="T3293" s="894" t="s">
        <v>780</v>
      </c>
      <c r="U3293" s="894" t="s">
        <v>877</v>
      </c>
      <c r="V3293" s="894" t="s">
        <v>3306</v>
      </c>
      <c r="W3293" s="894" t="s">
        <v>13711</v>
      </c>
      <c r="X3293" s="894" t="s">
        <v>14194</v>
      </c>
      <c r="Y3293" s="894" t="s">
        <v>14195</v>
      </c>
      <c r="AA3293" s="894" t="s">
        <v>11595</v>
      </c>
    </row>
    <row r="3294" spans="1:27">
      <c r="A3294" s="894" t="s">
        <v>14949</v>
      </c>
      <c r="B3294" s="894" t="s">
        <v>14950</v>
      </c>
      <c r="C3294" s="894" t="s">
        <v>5094</v>
      </c>
      <c r="D3294" s="894" t="s">
        <v>14951</v>
      </c>
      <c r="E3294" s="351">
        <v>14566.08</v>
      </c>
      <c r="F3294" s="351">
        <v>7283</v>
      </c>
      <c r="G3294" s="351">
        <v>7283.08</v>
      </c>
      <c r="H3294" s="351">
        <v>0</v>
      </c>
      <c r="I3294" s="894" t="s">
        <v>13711</v>
      </c>
      <c r="J3294" s="894" t="s">
        <v>839</v>
      </c>
      <c r="K3294" s="894" t="s">
        <v>11592</v>
      </c>
      <c r="L3294" s="894" t="s">
        <v>874</v>
      </c>
      <c r="M3294" s="894" t="s">
        <v>11593</v>
      </c>
      <c r="N3294" s="894" t="s">
        <v>14834</v>
      </c>
      <c r="O3294" s="894" t="s">
        <v>14952</v>
      </c>
      <c r="P3294" s="894" t="s">
        <v>14953</v>
      </c>
      <c r="Q3294" s="894" t="s">
        <v>14954</v>
      </c>
      <c r="R3294" s="894" t="s">
        <v>2372</v>
      </c>
      <c r="S3294" s="894" t="s">
        <v>779</v>
      </c>
      <c r="T3294" s="894" t="s">
        <v>780</v>
      </c>
      <c r="U3294" s="894" t="s">
        <v>877</v>
      </c>
      <c r="V3294" s="894" t="s">
        <v>3306</v>
      </c>
      <c r="W3294" s="894" t="s">
        <v>13711</v>
      </c>
      <c r="X3294" s="894" t="s">
        <v>14194</v>
      </c>
      <c r="Y3294" s="894" t="s">
        <v>14195</v>
      </c>
      <c r="AA3294" s="894" t="s">
        <v>11595</v>
      </c>
    </row>
    <row r="3295" spans="1:27">
      <c r="A3295" s="894" t="s">
        <v>14955</v>
      </c>
      <c r="B3295" s="894" t="s">
        <v>14956</v>
      </c>
      <c r="C3295" s="894" t="s">
        <v>5094</v>
      </c>
      <c r="D3295" s="894" t="s">
        <v>14957</v>
      </c>
      <c r="E3295" s="351">
        <v>14828.99</v>
      </c>
      <c r="F3295" s="351">
        <v>7414.5</v>
      </c>
      <c r="G3295" s="351">
        <v>7414.49</v>
      </c>
      <c r="H3295" s="351">
        <v>0</v>
      </c>
      <c r="I3295" s="894" t="s">
        <v>13711</v>
      </c>
      <c r="J3295" s="894" t="s">
        <v>839</v>
      </c>
      <c r="K3295" s="894" t="s">
        <v>11592</v>
      </c>
      <c r="L3295" s="894" t="s">
        <v>874</v>
      </c>
      <c r="M3295" s="894" t="s">
        <v>11593</v>
      </c>
      <c r="N3295" s="894" t="s">
        <v>14834</v>
      </c>
      <c r="O3295" s="894" t="s">
        <v>14958</v>
      </c>
      <c r="P3295" s="894" t="s">
        <v>14959</v>
      </c>
      <c r="Q3295" s="894" t="s">
        <v>14960</v>
      </c>
      <c r="R3295" s="894" t="s">
        <v>2372</v>
      </c>
      <c r="S3295" s="894" t="s">
        <v>779</v>
      </c>
      <c r="T3295" s="894" t="s">
        <v>780</v>
      </c>
      <c r="U3295" s="894" t="s">
        <v>877</v>
      </c>
      <c r="V3295" s="894" t="s">
        <v>3306</v>
      </c>
      <c r="W3295" s="894" t="s">
        <v>13711</v>
      </c>
      <c r="X3295" s="894" t="s">
        <v>14194</v>
      </c>
      <c r="Y3295" s="894" t="s">
        <v>14195</v>
      </c>
      <c r="AA3295" s="894" t="s">
        <v>11595</v>
      </c>
    </row>
    <row r="3296" spans="1:27">
      <c r="A3296" s="894" t="s">
        <v>14961</v>
      </c>
      <c r="B3296" s="894" t="s">
        <v>14962</v>
      </c>
      <c r="C3296" s="894" t="s">
        <v>5094</v>
      </c>
      <c r="D3296" s="894" t="s">
        <v>14963</v>
      </c>
      <c r="E3296" s="351">
        <v>14547.55</v>
      </c>
      <c r="F3296" s="351">
        <v>7274</v>
      </c>
      <c r="G3296" s="351">
        <v>7273.55</v>
      </c>
      <c r="H3296" s="351">
        <v>0</v>
      </c>
      <c r="I3296" s="894" t="s">
        <v>13711</v>
      </c>
      <c r="J3296" s="894" t="s">
        <v>839</v>
      </c>
      <c r="K3296" s="894" t="s">
        <v>11592</v>
      </c>
      <c r="L3296" s="894" t="s">
        <v>874</v>
      </c>
      <c r="M3296" s="894" t="s">
        <v>11593</v>
      </c>
      <c r="N3296" s="894" t="s">
        <v>14834</v>
      </c>
      <c r="O3296" s="894" t="s">
        <v>14964</v>
      </c>
      <c r="P3296" s="894" t="s">
        <v>14965</v>
      </c>
      <c r="Q3296" s="894" t="s">
        <v>14966</v>
      </c>
      <c r="R3296" s="894" t="s">
        <v>2372</v>
      </c>
      <c r="S3296" s="894" t="s">
        <v>779</v>
      </c>
      <c r="T3296" s="894" t="s">
        <v>780</v>
      </c>
      <c r="U3296" s="894" t="s">
        <v>877</v>
      </c>
      <c r="V3296" s="894" t="s">
        <v>3306</v>
      </c>
      <c r="W3296" s="894" t="s">
        <v>13711</v>
      </c>
      <c r="X3296" s="894" t="s">
        <v>14194</v>
      </c>
      <c r="Y3296" s="894" t="s">
        <v>14195</v>
      </c>
      <c r="AA3296" s="894" t="s">
        <v>11595</v>
      </c>
    </row>
    <row r="3297" spans="1:27">
      <c r="A3297" s="894" t="s">
        <v>14967</v>
      </c>
      <c r="B3297" s="894" t="s">
        <v>14968</v>
      </c>
      <c r="C3297" s="894" t="s">
        <v>5094</v>
      </c>
      <c r="D3297" s="894" t="s">
        <v>14969</v>
      </c>
      <c r="E3297" s="351">
        <v>14657.86</v>
      </c>
      <c r="F3297" s="351">
        <v>7329</v>
      </c>
      <c r="G3297" s="351">
        <v>7328.86</v>
      </c>
      <c r="H3297" s="351">
        <v>0</v>
      </c>
      <c r="I3297" s="894" t="s">
        <v>13711</v>
      </c>
      <c r="J3297" s="894" t="s">
        <v>839</v>
      </c>
      <c r="K3297" s="894" t="s">
        <v>11592</v>
      </c>
      <c r="L3297" s="894" t="s">
        <v>874</v>
      </c>
      <c r="M3297" s="894" t="s">
        <v>11593</v>
      </c>
      <c r="N3297" s="894" t="s">
        <v>14834</v>
      </c>
      <c r="O3297" s="894" t="s">
        <v>14970</v>
      </c>
      <c r="P3297" s="894" t="s">
        <v>14971</v>
      </c>
      <c r="Q3297" s="894" t="s">
        <v>14972</v>
      </c>
      <c r="R3297" s="894" t="s">
        <v>2372</v>
      </c>
      <c r="S3297" s="894" t="s">
        <v>779</v>
      </c>
      <c r="T3297" s="894" t="s">
        <v>780</v>
      </c>
      <c r="U3297" s="894" t="s">
        <v>877</v>
      </c>
      <c r="V3297" s="894" t="s">
        <v>3306</v>
      </c>
      <c r="W3297" s="894" t="s">
        <v>13711</v>
      </c>
      <c r="X3297" s="894" t="s">
        <v>14194</v>
      </c>
      <c r="Y3297" s="894" t="s">
        <v>14195</v>
      </c>
      <c r="AA3297" s="894" t="s">
        <v>11595</v>
      </c>
    </row>
    <row r="3298" spans="1:27">
      <c r="A3298" s="894" t="s">
        <v>14973</v>
      </c>
      <c r="B3298" s="894" t="s">
        <v>14974</v>
      </c>
      <c r="C3298" s="894" t="s">
        <v>5094</v>
      </c>
      <c r="D3298" s="894" t="s">
        <v>14975</v>
      </c>
      <c r="E3298" s="351">
        <v>15632.72</v>
      </c>
      <c r="F3298" s="351">
        <v>7816.5</v>
      </c>
      <c r="G3298" s="351">
        <v>7816.22</v>
      </c>
      <c r="H3298" s="351">
        <v>0</v>
      </c>
      <c r="I3298" s="894" t="s">
        <v>13711</v>
      </c>
      <c r="J3298" s="894" t="s">
        <v>839</v>
      </c>
      <c r="K3298" s="894" t="s">
        <v>11592</v>
      </c>
      <c r="L3298" s="894" t="s">
        <v>874</v>
      </c>
      <c r="M3298" s="894" t="s">
        <v>11593</v>
      </c>
      <c r="N3298" s="894" t="s">
        <v>14834</v>
      </c>
      <c r="O3298" s="894" t="s">
        <v>14976</v>
      </c>
      <c r="P3298" s="894" t="s">
        <v>14977</v>
      </c>
      <c r="Q3298" s="894" t="s">
        <v>14978</v>
      </c>
      <c r="R3298" s="894" t="s">
        <v>2372</v>
      </c>
      <c r="S3298" s="894" t="s">
        <v>779</v>
      </c>
      <c r="T3298" s="894" t="s">
        <v>780</v>
      </c>
      <c r="U3298" s="894" t="s">
        <v>877</v>
      </c>
      <c r="V3298" s="894" t="s">
        <v>3306</v>
      </c>
      <c r="W3298" s="894" t="s">
        <v>13711</v>
      </c>
      <c r="X3298" s="894" t="s">
        <v>14194</v>
      </c>
      <c r="Y3298" s="894" t="s">
        <v>14195</v>
      </c>
      <c r="AA3298" s="894" t="s">
        <v>11595</v>
      </c>
    </row>
    <row r="3299" spans="1:27">
      <c r="A3299" s="894" t="s">
        <v>14979</v>
      </c>
      <c r="B3299" s="894" t="s">
        <v>14980</v>
      </c>
      <c r="C3299" s="894" t="s">
        <v>5094</v>
      </c>
      <c r="D3299" s="894" t="s">
        <v>14981</v>
      </c>
      <c r="E3299" s="351">
        <v>14682.47</v>
      </c>
      <c r="F3299" s="351">
        <v>7341</v>
      </c>
      <c r="G3299" s="351">
        <v>7341.47</v>
      </c>
      <c r="H3299" s="351">
        <v>0</v>
      </c>
      <c r="I3299" s="894" t="s">
        <v>13711</v>
      </c>
      <c r="J3299" s="894" t="s">
        <v>839</v>
      </c>
      <c r="K3299" s="894" t="s">
        <v>11592</v>
      </c>
      <c r="L3299" s="894" t="s">
        <v>874</v>
      </c>
      <c r="M3299" s="894" t="s">
        <v>11593</v>
      </c>
      <c r="N3299" s="894" t="s">
        <v>14834</v>
      </c>
      <c r="O3299" s="894" t="s">
        <v>14982</v>
      </c>
      <c r="P3299" s="894" t="s">
        <v>14983</v>
      </c>
      <c r="Q3299" s="894" t="s">
        <v>14984</v>
      </c>
      <c r="R3299" s="894" t="s">
        <v>2372</v>
      </c>
      <c r="S3299" s="894" t="s">
        <v>779</v>
      </c>
      <c r="T3299" s="894" t="s">
        <v>780</v>
      </c>
      <c r="U3299" s="894" t="s">
        <v>877</v>
      </c>
      <c r="V3299" s="894" t="s">
        <v>3306</v>
      </c>
      <c r="W3299" s="894" t="s">
        <v>13711</v>
      </c>
      <c r="X3299" s="894" t="s">
        <v>14194</v>
      </c>
      <c r="Y3299" s="894" t="s">
        <v>14195</v>
      </c>
      <c r="AA3299" s="894" t="s">
        <v>11595</v>
      </c>
    </row>
    <row r="3300" spans="1:27">
      <c r="A3300" s="894" t="s">
        <v>14985</v>
      </c>
      <c r="B3300" s="894" t="s">
        <v>14986</v>
      </c>
      <c r="C3300" s="894" t="s">
        <v>5094</v>
      </c>
      <c r="D3300" s="894" t="s">
        <v>14987</v>
      </c>
      <c r="E3300" s="351">
        <v>14576.47</v>
      </c>
      <c r="F3300" s="351">
        <v>7288</v>
      </c>
      <c r="G3300" s="351">
        <v>7288.47</v>
      </c>
      <c r="H3300" s="351">
        <v>0</v>
      </c>
      <c r="I3300" s="894" t="s">
        <v>13711</v>
      </c>
      <c r="J3300" s="894" t="s">
        <v>839</v>
      </c>
      <c r="K3300" s="894" t="s">
        <v>11592</v>
      </c>
      <c r="L3300" s="894" t="s">
        <v>874</v>
      </c>
      <c r="M3300" s="894" t="s">
        <v>11593</v>
      </c>
      <c r="N3300" s="894" t="s">
        <v>14834</v>
      </c>
      <c r="O3300" s="894" t="s">
        <v>14988</v>
      </c>
      <c r="P3300" s="894" t="s">
        <v>14989</v>
      </c>
      <c r="Q3300" s="894" t="s">
        <v>14990</v>
      </c>
      <c r="R3300" s="894" t="s">
        <v>2372</v>
      </c>
      <c r="S3300" s="894" t="s">
        <v>779</v>
      </c>
      <c r="T3300" s="894" t="s">
        <v>780</v>
      </c>
      <c r="U3300" s="894" t="s">
        <v>877</v>
      </c>
      <c r="V3300" s="894" t="s">
        <v>3306</v>
      </c>
      <c r="W3300" s="894" t="s">
        <v>13711</v>
      </c>
      <c r="X3300" s="894" t="s">
        <v>14194</v>
      </c>
      <c r="Y3300" s="894" t="s">
        <v>14195</v>
      </c>
      <c r="AA3300" s="894" t="s">
        <v>11595</v>
      </c>
    </row>
    <row r="3301" spans="1:27">
      <c r="A3301" s="894" t="s">
        <v>14991</v>
      </c>
      <c r="B3301" s="894" t="s">
        <v>14992</v>
      </c>
      <c r="C3301" s="894" t="s">
        <v>5094</v>
      </c>
      <c r="D3301" s="894" t="s">
        <v>14993</v>
      </c>
      <c r="E3301" s="351">
        <v>14515.99</v>
      </c>
      <c r="F3301" s="351">
        <v>7258</v>
      </c>
      <c r="G3301" s="351">
        <v>7257.99</v>
      </c>
      <c r="H3301" s="351">
        <v>0</v>
      </c>
      <c r="I3301" s="894" t="s">
        <v>13711</v>
      </c>
      <c r="J3301" s="894" t="s">
        <v>839</v>
      </c>
      <c r="K3301" s="894" t="s">
        <v>11592</v>
      </c>
      <c r="L3301" s="894" t="s">
        <v>874</v>
      </c>
      <c r="M3301" s="894" t="s">
        <v>11593</v>
      </c>
      <c r="N3301" s="894" t="s">
        <v>14834</v>
      </c>
      <c r="O3301" s="894" t="s">
        <v>14916</v>
      </c>
      <c r="P3301" s="894" t="s">
        <v>14917</v>
      </c>
      <c r="Q3301" s="894" t="s">
        <v>14918</v>
      </c>
      <c r="R3301" s="894" t="s">
        <v>2372</v>
      </c>
      <c r="S3301" s="894" t="s">
        <v>779</v>
      </c>
      <c r="T3301" s="894" t="s">
        <v>780</v>
      </c>
      <c r="U3301" s="894" t="s">
        <v>877</v>
      </c>
      <c r="V3301" s="894" t="s">
        <v>3306</v>
      </c>
      <c r="W3301" s="894" t="s">
        <v>13711</v>
      </c>
      <c r="X3301" s="894" t="s">
        <v>14194</v>
      </c>
      <c r="Y3301" s="894" t="s">
        <v>14195</v>
      </c>
      <c r="AA3301" s="894" t="s">
        <v>11595</v>
      </c>
    </row>
    <row r="3302" spans="1:27">
      <c r="A3302" s="894" t="s">
        <v>14994</v>
      </c>
      <c r="B3302" s="894" t="s">
        <v>14995</v>
      </c>
      <c r="C3302" s="894" t="s">
        <v>5094</v>
      </c>
      <c r="D3302" s="894" t="s">
        <v>14996</v>
      </c>
      <c r="E3302" s="351">
        <v>14526.5</v>
      </c>
      <c r="F3302" s="351">
        <v>7263.5</v>
      </c>
      <c r="G3302" s="351">
        <v>7263</v>
      </c>
      <c r="H3302" s="351">
        <v>0</v>
      </c>
      <c r="I3302" s="894" t="s">
        <v>13711</v>
      </c>
      <c r="J3302" s="894" t="s">
        <v>839</v>
      </c>
      <c r="K3302" s="894" t="s">
        <v>11592</v>
      </c>
      <c r="L3302" s="894" t="s">
        <v>874</v>
      </c>
      <c r="M3302" s="894" t="s">
        <v>11593</v>
      </c>
      <c r="N3302" s="894" t="s">
        <v>14834</v>
      </c>
      <c r="O3302" s="894" t="s">
        <v>14997</v>
      </c>
      <c r="P3302" s="894" t="s">
        <v>14998</v>
      </c>
      <c r="Q3302" s="894" t="s">
        <v>14999</v>
      </c>
      <c r="R3302" s="894" t="s">
        <v>2372</v>
      </c>
      <c r="S3302" s="894" t="s">
        <v>779</v>
      </c>
      <c r="T3302" s="894" t="s">
        <v>780</v>
      </c>
      <c r="U3302" s="894" t="s">
        <v>877</v>
      </c>
      <c r="V3302" s="894" t="s">
        <v>3306</v>
      </c>
      <c r="W3302" s="894" t="s">
        <v>13711</v>
      </c>
      <c r="X3302" s="894" t="s">
        <v>14194</v>
      </c>
      <c r="Y3302" s="894" t="s">
        <v>14195</v>
      </c>
      <c r="AA3302" s="894" t="s">
        <v>11595</v>
      </c>
    </row>
    <row r="3303" spans="1:27">
      <c r="A3303" s="894" t="s">
        <v>15000</v>
      </c>
      <c r="B3303" s="894" t="s">
        <v>15001</v>
      </c>
      <c r="C3303" s="894" t="s">
        <v>5094</v>
      </c>
      <c r="D3303" s="894" t="s">
        <v>15002</v>
      </c>
      <c r="E3303" s="351">
        <v>14340.31</v>
      </c>
      <c r="F3303" s="351">
        <v>7170</v>
      </c>
      <c r="G3303" s="351">
        <v>7170.31</v>
      </c>
      <c r="H3303" s="351">
        <v>0</v>
      </c>
      <c r="I3303" s="894" t="s">
        <v>13711</v>
      </c>
      <c r="J3303" s="894" t="s">
        <v>839</v>
      </c>
      <c r="K3303" s="894" t="s">
        <v>11592</v>
      </c>
      <c r="L3303" s="894" t="s">
        <v>874</v>
      </c>
      <c r="M3303" s="894" t="s">
        <v>11593</v>
      </c>
      <c r="N3303" s="894" t="s">
        <v>14834</v>
      </c>
      <c r="O3303" s="894" t="s">
        <v>15003</v>
      </c>
      <c r="P3303" s="894" t="s">
        <v>15004</v>
      </c>
      <c r="Q3303" s="894" t="s">
        <v>15005</v>
      </c>
      <c r="R3303" s="894" t="s">
        <v>2372</v>
      </c>
      <c r="S3303" s="894" t="s">
        <v>779</v>
      </c>
      <c r="T3303" s="894" t="s">
        <v>780</v>
      </c>
      <c r="U3303" s="894" t="s">
        <v>877</v>
      </c>
      <c r="V3303" s="894" t="s">
        <v>3306</v>
      </c>
      <c r="W3303" s="894" t="s">
        <v>13711</v>
      </c>
      <c r="X3303" s="894" t="s">
        <v>14194</v>
      </c>
      <c r="Y3303" s="894" t="s">
        <v>14195</v>
      </c>
      <c r="AA3303" s="894" t="s">
        <v>11595</v>
      </c>
    </row>
    <row r="3304" spans="1:27">
      <c r="A3304" s="894" t="s">
        <v>15006</v>
      </c>
      <c r="B3304" s="894" t="s">
        <v>15007</v>
      </c>
      <c r="C3304" s="894" t="s">
        <v>5094</v>
      </c>
      <c r="D3304" s="894" t="s">
        <v>15008</v>
      </c>
      <c r="E3304" s="351">
        <v>13466.07</v>
      </c>
      <c r="F3304" s="351">
        <v>6733</v>
      </c>
      <c r="G3304" s="351">
        <v>6733.07</v>
      </c>
      <c r="H3304" s="351">
        <v>0</v>
      </c>
      <c r="I3304" s="894" t="s">
        <v>13711</v>
      </c>
      <c r="J3304" s="894" t="s">
        <v>839</v>
      </c>
      <c r="K3304" s="894" t="s">
        <v>11592</v>
      </c>
      <c r="L3304" s="894" t="s">
        <v>874</v>
      </c>
      <c r="M3304" s="894" t="s">
        <v>11593</v>
      </c>
      <c r="N3304" s="894" t="s">
        <v>14834</v>
      </c>
      <c r="O3304" s="894" t="s">
        <v>15009</v>
      </c>
      <c r="P3304" s="894" t="s">
        <v>15010</v>
      </c>
      <c r="Q3304" s="894" t="s">
        <v>15011</v>
      </c>
      <c r="R3304" s="894" t="s">
        <v>2372</v>
      </c>
      <c r="S3304" s="894" t="s">
        <v>779</v>
      </c>
      <c r="T3304" s="894" t="s">
        <v>780</v>
      </c>
      <c r="U3304" s="894" t="s">
        <v>877</v>
      </c>
      <c r="V3304" s="894" t="s">
        <v>3306</v>
      </c>
      <c r="W3304" s="894" t="s">
        <v>13711</v>
      </c>
      <c r="X3304" s="894" t="s">
        <v>14194</v>
      </c>
      <c r="Y3304" s="894" t="s">
        <v>14195</v>
      </c>
      <c r="AA3304" s="894" t="s">
        <v>11595</v>
      </c>
    </row>
    <row r="3305" spans="1:27">
      <c r="A3305" s="894" t="s">
        <v>15012</v>
      </c>
      <c r="B3305" s="894" t="s">
        <v>15013</v>
      </c>
      <c r="C3305" s="894" t="s">
        <v>5094</v>
      </c>
      <c r="D3305" s="894" t="s">
        <v>15014</v>
      </c>
      <c r="E3305" s="351">
        <v>15215.29</v>
      </c>
      <c r="F3305" s="351">
        <v>7607.5</v>
      </c>
      <c r="G3305" s="351">
        <v>7607.79</v>
      </c>
      <c r="H3305" s="351">
        <v>0</v>
      </c>
      <c r="I3305" s="894" t="s">
        <v>13711</v>
      </c>
      <c r="J3305" s="894" t="s">
        <v>839</v>
      </c>
      <c r="K3305" s="894" t="s">
        <v>11592</v>
      </c>
      <c r="L3305" s="894" t="s">
        <v>874</v>
      </c>
      <c r="M3305" s="894" t="s">
        <v>11593</v>
      </c>
      <c r="N3305" s="894" t="s">
        <v>14834</v>
      </c>
      <c r="O3305" s="894" t="s">
        <v>15015</v>
      </c>
      <c r="P3305" s="894" t="s">
        <v>15016</v>
      </c>
      <c r="Q3305" s="894" t="s">
        <v>15017</v>
      </c>
      <c r="R3305" s="894" t="s">
        <v>2372</v>
      </c>
      <c r="S3305" s="894" t="s">
        <v>779</v>
      </c>
      <c r="T3305" s="894" t="s">
        <v>780</v>
      </c>
      <c r="U3305" s="894" t="s">
        <v>877</v>
      </c>
      <c r="V3305" s="894" t="s">
        <v>3306</v>
      </c>
      <c r="W3305" s="894" t="s">
        <v>13711</v>
      </c>
      <c r="X3305" s="894" t="s">
        <v>14194</v>
      </c>
      <c r="Y3305" s="894" t="s">
        <v>14195</v>
      </c>
      <c r="AA3305" s="894" t="s">
        <v>11595</v>
      </c>
    </row>
    <row r="3306" spans="1:27">
      <c r="A3306" s="894" t="s">
        <v>15018</v>
      </c>
      <c r="B3306" s="894" t="s">
        <v>15019</v>
      </c>
      <c r="C3306" s="894" t="s">
        <v>15020</v>
      </c>
      <c r="D3306" s="894" t="s">
        <v>15021</v>
      </c>
      <c r="E3306" s="351">
        <v>28495.82</v>
      </c>
      <c r="F3306" s="351">
        <v>14248</v>
      </c>
      <c r="G3306" s="351">
        <v>14247.82</v>
      </c>
      <c r="H3306" s="351">
        <v>0</v>
      </c>
      <c r="I3306" s="894" t="s">
        <v>13711</v>
      </c>
      <c r="J3306" s="894" t="s">
        <v>839</v>
      </c>
      <c r="K3306" s="894" t="s">
        <v>11592</v>
      </c>
      <c r="L3306" s="894" t="s">
        <v>874</v>
      </c>
      <c r="M3306" s="894" t="s">
        <v>14833</v>
      </c>
      <c r="N3306" s="894" t="s">
        <v>14834</v>
      </c>
      <c r="O3306" s="894" t="s">
        <v>15022</v>
      </c>
      <c r="P3306" s="894" t="s">
        <v>15023</v>
      </c>
      <c r="Q3306" s="894" t="s">
        <v>15024</v>
      </c>
      <c r="R3306" s="894" t="s">
        <v>2372</v>
      </c>
      <c r="S3306" s="894" t="s">
        <v>779</v>
      </c>
      <c r="T3306" s="894" t="s">
        <v>780</v>
      </c>
      <c r="U3306" s="894" t="s">
        <v>877</v>
      </c>
      <c r="V3306" s="894" t="s">
        <v>3306</v>
      </c>
      <c r="W3306" s="894" t="s">
        <v>13711</v>
      </c>
      <c r="X3306" s="894" t="s">
        <v>14194</v>
      </c>
      <c r="Y3306" s="894" t="s">
        <v>14195</v>
      </c>
      <c r="AA3306" s="894" t="s">
        <v>11595</v>
      </c>
    </row>
    <row r="3307" spans="1:27">
      <c r="A3307" s="894" t="s">
        <v>15025</v>
      </c>
      <c r="B3307" s="894" t="s">
        <v>15026</v>
      </c>
      <c r="C3307" s="894" t="s">
        <v>15027</v>
      </c>
      <c r="D3307" s="894" t="s">
        <v>15028</v>
      </c>
      <c r="E3307" s="351">
        <v>1779604.23</v>
      </c>
      <c r="F3307" s="351">
        <v>858243.39</v>
      </c>
      <c r="G3307" s="351">
        <v>921360.84</v>
      </c>
      <c r="H3307" s="351">
        <v>0</v>
      </c>
      <c r="I3307" s="894" t="s">
        <v>13711</v>
      </c>
      <c r="J3307" s="894" t="s">
        <v>839</v>
      </c>
      <c r="K3307" s="894" t="s">
        <v>11592</v>
      </c>
      <c r="L3307" s="894" t="s">
        <v>874</v>
      </c>
      <c r="M3307" s="894" t="s">
        <v>11593</v>
      </c>
      <c r="N3307" s="894" t="s">
        <v>15029</v>
      </c>
      <c r="O3307" s="894" t="s">
        <v>15030</v>
      </c>
      <c r="P3307" s="894" t="s">
        <v>15031</v>
      </c>
      <c r="Q3307" s="894" t="s">
        <v>15032</v>
      </c>
      <c r="R3307" s="894" t="s">
        <v>2372</v>
      </c>
      <c r="S3307" s="894" t="s">
        <v>779</v>
      </c>
      <c r="T3307" s="894" t="s">
        <v>780</v>
      </c>
      <c r="U3307" s="894" t="s">
        <v>877</v>
      </c>
      <c r="V3307" s="894" t="s">
        <v>3306</v>
      </c>
      <c r="W3307" s="894" t="s">
        <v>13711</v>
      </c>
      <c r="X3307" s="894" t="s">
        <v>14194</v>
      </c>
      <c r="Y3307" s="894" t="s">
        <v>14195</v>
      </c>
      <c r="AA3307" s="894" t="s">
        <v>11595</v>
      </c>
    </row>
    <row r="3308" spans="1:27">
      <c r="A3308" s="894" t="s">
        <v>15033</v>
      </c>
      <c r="B3308" s="894" t="s">
        <v>15034</v>
      </c>
      <c r="C3308" s="894" t="s">
        <v>15027</v>
      </c>
      <c r="D3308" s="894" t="s">
        <v>15035</v>
      </c>
      <c r="E3308" s="351">
        <v>1695533.43</v>
      </c>
      <c r="F3308" s="351">
        <v>825455.7</v>
      </c>
      <c r="G3308" s="351">
        <v>870077.73</v>
      </c>
      <c r="H3308" s="351">
        <v>0</v>
      </c>
      <c r="I3308" s="894" t="s">
        <v>13711</v>
      </c>
      <c r="J3308" s="894" t="s">
        <v>839</v>
      </c>
      <c r="K3308" s="894" t="s">
        <v>11486</v>
      </c>
      <c r="L3308" s="894" t="s">
        <v>874</v>
      </c>
      <c r="M3308" s="894" t="s">
        <v>11487</v>
      </c>
      <c r="N3308" s="894" t="s">
        <v>15029</v>
      </c>
      <c r="O3308" s="894" t="s">
        <v>15036</v>
      </c>
      <c r="P3308" s="894" t="s">
        <v>15037</v>
      </c>
      <c r="Q3308" s="894" t="s">
        <v>15038</v>
      </c>
      <c r="R3308" s="894" t="s">
        <v>2372</v>
      </c>
      <c r="S3308" s="894" t="s">
        <v>779</v>
      </c>
      <c r="T3308" s="894" t="s">
        <v>780</v>
      </c>
      <c r="U3308" s="894" t="s">
        <v>877</v>
      </c>
      <c r="V3308" s="894" t="s">
        <v>3306</v>
      </c>
      <c r="W3308" s="894" t="s">
        <v>13711</v>
      </c>
      <c r="X3308" s="894" t="s">
        <v>14194</v>
      </c>
      <c r="Y3308" s="894" t="s">
        <v>14195</v>
      </c>
      <c r="AA3308" s="894" t="s">
        <v>11491</v>
      </c>
    </row>
    <row r="3309" hidden="1" spans="1:27">
      <c r="A3309" s="894" t="s">
        <v>15039</v>
      </c>
      <c r="B3309" s="894" t="s">
        <v>15040</v>
      </c>
      <c r="C3309" s="894" t="s">
        <v>15041</v>
      </c>
      <c r="D3309" s="894" t="s">
        <v>15042</v>
      </c>
      <c r="E3309" s="351">
        <v>413259.34</v>
      </c>
      <c r="F3309" s="351">
        <v>44971.64</v>
      </c>
      <c r="G3309" s="351">
        <v>368287.7</v>
      </c>
      <c r="H3309" s="351">
        <v>0</v>
      </c>
      <c r="I3309" s="894" t="s">
        <v>15043</v>
      </c>
      <c r="J3309" s="894" t="s">
        <v>794</v>
      </c>
      <c r="K3309" s="894" t="s">
        <v>795</v>
      </c>
      <c r="L3309" s="894" t="s">
        <v>958</v>
      </c>
      <c r="M3309" s="894" t="s">
        <v>958</v>
      </c>
      <c r="N3309" s="894" t="s">
        <v>15044</v>
      </c>
      <c r="O3309" s="894" t="s">
        <v>15045</v>
      </c>
      <c r="P3309" s="894" t="s">
        <v>15046</v>
      </c>
      <c r="Q3309" s="894" t="s">
        <v>15047</v>
      </c>
      <c r="R3309" s="894" t="s">
        <v>1011</v>
      </c>
      <c r="S3309" s="894" t="s">
        <v>779</v>
      </c>
      <c r="T3309" s="894" t="s">
        <v>780</v>
      </c>
      <c r="U3309" s="894" t="s">
        <v>877</v>
      </c>
      <c r="V3309" s="894" t="s">
        <v>3306</v>
      </c>
      <c r="W3309" s="894" t="s">
        <v>15043</v>
      </c>
      <c r="X3309" s="894" t="s">
        <v>12545</v>
      </c>
      <c r="Y3309" s="894" t="s">
        <v>15048</v>
      </c>
      <c r="AA3309" s="894" t="s">
        <v>801</v>
      </c>
    </row>
    <row r="3310" spans="1:27">
      <c r="A3310" s="894" t="s">
        <v>15049</v>
      </c>
      <c r="B3310" s="894" t="s">
        <v>15050</v>
      </c>
      <c r="C3310" s="894" t="s">
        <v>15051</v>
      </c>
      <c r="D3310" s="894" t="s">
        <v>15052</v>
      </c>
      <c r="E3310" s="351">
        <v>11504.42</v>
      </c>
      <c r="F3310" s="351">
        <v>4716.64</v>
      </c>
      <c r="G3310" s="351">
        <v>180</v>
      </c>
      <c r="H3310" s="351">
        <v>6607.78</v>
      </c>
      <c r="I3310" s="894" t="s">
        <v>15043</v>
      </c>
      <c r="J3310" s="894" t="s">
        <v>839</v>
      </c>
      <c r="K3310" s="894" t="s">
        <v>1025</v>
      </c>
      <c r="L3310" s="894" t="s">
        <v>958</v>
      </c>
      <c r="M3310" s="894" t="s">
        <v>15053</v>
      </c>
      <c r="N3310" s="894" t="s">
        <v>13851</v>
      </c>
      <c r="O3310" s="894" t="s">
        <v>777</v>
      </c>
      <c r="P3310" s="894" t="s">
        <v>15054</v>
      </c>
      <c r="Q3310" s="894" t="s">
        <v>15055</v>
      </c>
      <c r="R3310" s="894" t="s">
        <v>1011</v>
      </c>
      <c r="S3310" s="894" t="s">
        <v>779</v>
      </c>
      <c r="T3310" s="894" t="s">
        <v>780</v>
      </c>
      <c r="U3310" s="894" t="s">
        <v>877</v>
      </c>
      <c r="V3310" s="894" t="s">
        <v>3306</v>
      </c>
      <c r="W3310" s="894" t="s">
        <v>15043</v>
      </c>
      <c r="X3310" s="894" t="s">
        <v>12545</v>
      </c>
      <c r="Y3310" s="894" t="s">
        <v>15048</v>
      </c>
      <c r="AA3310" s="894" t="s">
        <v>1029</v>
      </c>
    </row>
    <row r="3311" spans="1:27">
      <c r="A3311" s="894" t="s">
        <v>15056</v>
      </c>
      <c r="B3311" s="894" t="s">
        <v>15057</v>
      </c>
      <c r="C3311" s="894" t="s">
        <v>9389</v>
      </c>
      <c r="D3311" s="894" t="s">
        <v>15058</v>
      </c>
      <c r="E3311" s="351">
        <v>2566.37</v>
      </c>
      <c r="F3311" s="351">
        <v>1257.34</v>
      </c>
      <c r="G3311" s="351">
        <v>1309.03</v>
      </c>
      <c r="H3311" s="351">
        <v>0</v>
      </c>
      <c r="I3311" s="894" t="s">
        <v>15043</v>
      </c>
      <c r="J3311" s="894" t="s">
        <v>839</v>
      </c>
      <c r="K3311" s="894" t="s">
        <v>1025</v>
      </c>
      <c r="L3311" s="894" t="s">
        <v>958</v>
      </c>
      <c r="M3311" s="894" t="s">
        <v>15053</v>
      </c>
      <c r="N3311" s="894" t="s">
        <v>9391</v>
      </c>
      <c r="O3311" s="894" t="s">
        <v>15059</v>
      </c>
      <c r="P3311" s="894" t="s">
        <v>15060</v>
      </c>
      <c r="Q3311" s="894" t="s">
        <v>15061</v>
      </c>
      <c r="R3311" s="894" t="s">
        <v>1011</v>
      </c>
      <c r="S3311" s="894" t="s">
        <v>779</v>
      </c>
      <c r="T3311" s="894" t="s">
        <v>780</v>
      </c>
      <c r="U3311" s="894" t="s">
        <v>877</v>
      </c>
      <c r="V3311" s="894" t="s">
        <v>3306</v>
      </c>
      <c r="W3311" s="894" t="s">
        <v>15043</v>
      </c>
      <c r="X3311" s="894" t="s">
        <v>12545</v>
      </c>
      <c r="Y3311" s="894" t="s">
        <v>15048</v>
      </c>
      <c r="AA3311" s="894" t="s">
        <v>1029</v>
      </c>
    </row>
    <row r="3312" spans="1:27">
      <c r="A3312" s="894" t="s">
        <v>15062</v>
      </c>
      <c r="B3312" s="894" t="s">
        <v>15063</v>
      </c>
      <c r="C3312" s="894" t="s">
        <v>15064</v>
      </c>
      <c r="D3312" s="894" t="s">
        <v>15065</v>
      </c>
      <c r="E3312" s="351">
        <v>22743.36</v>
      </c>
      <c r="F3312" s="351">
        <v>11144.07</v>
      </c>
      <c r="G3312" s="351">
        <v>11599.29</v>
      </c>
      <c r="H3312" s="351">
        <v>0</v>
      </c>
      <c r="I3312" s="894" t="s">
        <v>15043</v>
      </c>
      <c r="J3312" s="894" t="s">
        <v>839</v>
      </c>
      <c r="K3312" s="894" t="s">
        <v>1025</v>
      </c>
      <c r="L3312" s="894" t="s">
        <v>958</v>
      </c>
      <c r="M3312" s="894" t="s">
        <v>15053</v>
      </c>
      <c r="N3312" s="894" t="s">
        <v>15066</v>
      </c>
      <c r="O3312" s="894" t="s">
        <v>14174</v>
      </c>
      <c r="P3312" s="894" t="s">
        <v>15067</v>
      </c>
      <c r="Q3312" s="894" t="s">
        <v>15068</v>
      </c>
      <c r="R3312" s="894" t="s">
        <v>1011</v>
      </c>
      <c r="S3312" s="894" t="s">
        <v>779</v>
      </c>
      <c r="T3312" s="894" t="s">
        <v>780</v>
      </c>
      <c r="U3312" s="894" t="s">
        <v>877</v>
      </c>
      <c r="V3312" s="894" t="s">
        <v>3306</v>
      </c>
      <c r="W3312" s="894" t="s">
        <v>15043</v>
      </c>
      <c r="X3312" s="894" t="s">
        <v>12545</v>
      </c>
      <c r="Y3312" s="894" t="s">
        <v>15048</v>
      </c>
      <c r="AA3312" s="894" t="s">
        <v>1029</v>
      </c>
    </row>
    <row r="3313" spans="1:27">
      <c r="A3313" s="894" t="s">
        <v>15069</v>
      </c>
      <c r="B3313" s="894" t="s">
        <v>15070</v>
      </c>
      <c r="C3313" s="894" t="s">
        <v>15071</v>
      </c>
      <c r="D3313" s="894" t="s">
        <v>15072</v>
      </c>
      <c r="E3313" s="351">
        <v>7610.62</v>
      </c>
      <c r="F3313" s="351">
        <v>3729.39</v>
      </c>
      <c r="G3313" s="351">
        <v>3881.23</v>
      </c>
      <c r="H3313" s="351">
        <v>0</v>
      </c>
      <c r="I3313" s="894" t="s">
        <v>15043</v>
      </c>
      <c r="J3313" s="894" t="s">
        <v>839</v>
      </c>
      <c r="K3313" s="894" t="s">
        <v>1025</v>
      </c>
      <c r="L3313" s="894" t="s">
        <v>958</v>
      </c>
      <c r="M3313" s="894" t="s">
        <v>15053</v>
      </c>
      <c r="N3313" s="894" t="s">
        <v>15066</v>
      </c>
      <c r="O3313" s="894" t="s">
        <v>11794</v>
      </c>
      <c r="P3313" s="894" t="s">
        <v>11795</v>
      </c>
      <c r="Q3313" s="894" t="s">
        <v>11796</v>
      </c>
      <c r="R3313" s="894" t="s">
        <v>1011</v>
      </c>
      <c r="S3313" s="894" t="s">
        <v>779</v>
      </c>
      <c r="T3313" s="894" t="s">
        <v>780</v>
      </c>
      <c r="U3313" s="894" t="s">
        <v>877</v>
      </c>
      <c r="V3313" s="894" t="s">
        <v>3306</v>
      </c>
      <c r="W3313" s="894" t="s">
        <v>15043</v>
      </c>
      <c r="X3313" s="894" t="s">
        <v>12545</v>
      </c>
      <c r="Y3313" s="894" t="s">
        <v>15048</v>
      </c>
      <c r="AA3313" s="894" t="s">
        <v>1029</v>
      </c>
    </row>
    <row r="3314" spans="1:27">
      <c r="A3314" s="894" t="s">
        <v>15073</v>
      </c>
      <c r="B3314" s="894" t="s">
        <v>15074</v>
      </c>
      <c r="C3314" s="894" t="s">
        <v>15075</v>
      </c>
      <c r="D3314" s="894" t="s">
        <v>15076</v>
      </c>
      <c r="E3314" s="351">
        <v>12654.87</v>
      </c>
      <c r="F3314" s="351">
        <v>6200.95</v>
      </c>
      <c r="G3314" s="351">
        <v>6453.92</v>
      </c>
      <c r="H3314" s="351">
        <v>0</v>
      </c>
      <c r="I3314" s="894" t="s">
        <v>15043</v>
      </c>
      <c r="J3314" s="894" t="s">
        <v>839</v>
      </c>
      <c r="K3314" s="894" t="s">
        <v>1025</v>
      </c>
      <c r="L3314" s="894" t="s">
        <v>958</v>
      </c>
      <c r="M3314" s="894" t="s">
        <v>15053</v>
      </c>
      <c r="N3314" s="894" t="s">
        <v>15066</v>
      </c>
      <c r="O3314" s="894" t="s">
        <v>15077</v>
      </c>
      <c r="P3314" s="894" t="s">
        <v>15078</v>
      </c>
      <c r="Q3314" s="894" t="s">
        <v>15079</v>
      </c>
      <c r="R3314" s="894" t="s">
        <v>1011</v>
      </c>
      <c r="S3314" s="894" t="s">
        <v>779</v>
      </c>
      <c r="T3314" s="894" t="s">
        <v>780</v>
      </c>
      <c r="U3314" s="894" t="s">
        <v>877</v>
      </c>
      <c r="V3314" s="894" t="s">
        <v>3306</v>
      </c>
      <c r="W3314" s="894" t="s">
        <v>15043</v>
      </c>
      <c r="X3314" s="894" t="s">
        <v>12545</v>
      </c>
      <c r="Y3314" s="894" t="s">
        <v>15048</v>
      </c>
      <c r="AA3314" s="894" t="s">
        <v>1029</v>
      </c>
    </row>
    <row r="3315" spans="1:27">
      <c r="A3315" s="894" t="s">
        <v>15080</v>
      </c>
      <c r="B3315" s="894" t="s">
        <v>15081</v>
      </c>
      <c r="C3315" s="894" t="s">
        <v>15082</v>
      </c>
      <c r="D3315" s="894" t="s">
        <v>15076</v>
      </c>
      <c r="E3315" s="351">
        <v>15663.72</v>
      </c>
      <c r="F3315" s="351">
        <v>7675.36</v>
      </c>
      <c r="G3315" s="351">
        <v>7988.36</v>
      </c>
      <c r="H3315" s="351">
        <v>0</v>
      </c>
      <c r="I3315" s="894" t="s">
        <v>15043</v>
      </c>
      <c r="J3315" s="894" t="s">
        <v>839</v>
      </c>
      <c r="K3315" s="894" t="s">
        <v>1025</v>
      </c>
      <c r="L3315" s="894" t="s">
        <v>958</v>
      </c>
      <c r="M3315" s="894" t="s">
        <v>15053</v>
      </c>
      <c r="N3315" s="894" t="s">
        <v>15066</v>
      </c>
      <c r="O3315" s="894" t="s">
        <v>15083</v>
      </c>
      <c r="P3315" s="894" t="s">
        <v>15084</v>
      </c>
      <c r="Q3315" s="894" t="s">
        <v>15085</v>
      </c>
      <c r="R3315" s="894" t="s">
        <v>1011</v>
      </c>
      <c r="S3315" s="894" t="s">
        <v>779</v>
      </c>
      <c r="T3315" s="894" t="s">
        <v>780</v>
      </c>
      <c r="U3315" s="894" t="s">
        <v>877</v>
      </c>
      <c r="V3315" s="894" t="s">
        <v>3306</v>
      </c>
      <c r="W3315" s="894" t="s">
        <v>15043</v>
      </c>
      <c r="X3315" s="894" t="s">
        <v>12545</v>
      </c>
      <c r="Y3315" s="894" t="s">
        <v>15048</v>
      </c>
      <c r="AA3315" s="894" t="s">
        <v>1029</v>
      </c>
    </row>
    <row r="3316" spans="1:27">
      <c r="A3316" s="894" t="s">
        <v>15086</v>
      </c>
      <c r="B3316" s="894" t="s">
        <v>15087</v>
      </c>
      <c r="C3316" s="894" t="s">
        <v>15082</v>
      </c>
      <c r="D3316" s="894" t="s">
        <v>15076</v>
      </c>
      <c r="E3316" s="351">
        <v>15663.71</v>
      </c>
      <c r="F3316" s="351">
        <v>7675.36</v>
      </c>
      <c r="G3316" s="351">
        <v>7988.35</v>
      </c>
      <c r="H3316" s="351">
        <v>0</v>
      </c>
      <c r="I3316" s="894" t="s">
        <v>15043</v>
      </c>
      <c r="J3316" s="894" t="s">
        <v>839</v>
      </c>
      <c r="K3316" s="894" t="s">
        <v>1025</v>
      </c>
      <c r="L3316" s="894" t="s">
        <v>958</v>
      </c>
      <c r="M3316" s="894" t="s">
        <v>15053</v>
      </c>
      <c r="N3316" s="894" t="s">
        <v>15066</v>
      </c>
      <c r="O3316" s="894" t="s">
        <v>15083</v>
      </c>
      <c r="P3316" s="894" t="s">
        <v>15084</v>
      </c>
      <c r="Q3316" s="894" t="s">
        <v>15085</v>
      </c>
      <c r="R3316" s="894" t="s">
        <v>1011</v>
      </c>
      <c r="S3316" s="894" t="s">
        <v>779</v>
      </c>
      <c r="T3316" s="894" t="s">
        <v>780</v>
      </c>
      <c r="U3316" s="894" t="s">
        <v>877</v>
      </c>
      <c r="V3316" s="894" t="s">
        <v>3306</v>
      </c>
      <c r="W3316" s="894" t="s">
        <v>15043</v>
      </c>
      <c r="X3316" s="894" t="s">
        <v>12545</v>
      </c>
      <c r="Y3316" s="894" t="s">
        <v>15048</v>
      </c>
      <c r="AA3316" s="894" t="s">
        <v>1029</v>
      </c>
    </row>
    <row r="3317" spans="1:27">
      <c r="A3317" s="894" t="s">
        <v>15088</v>
      </c>
      <c r="B3317" s="894" t="s">
        <v>15089</v>
      </c>
      <c r="C3317" s="894" t="s">
        <v>8225</v>
      </c>
      <c r="D3317" s="894" t="s">
        <v>15090</v>
      </c>
      <c r="E3317" s="351">
        <v>8407.08</v>
      </c>
      <c r="F3317" s="351">
        <v>4119.43</v>
      </c>
      <c r="G3317" s="351">
        <v>4287.65</v>
      </c>
      <c r="H3317" s="351">
        <v>0</v>
      </c>
      <c r="I3317" s="894" t="s">
        <v>15043</v>
      </c>
      <c r="J3317" s="894" t="s">
        <v>839</v>
      </c>
      <c r="K3317" s="894" t="s">
        <v>1025</v>
      </c>
      <c r="L3317" s="894" t="s">
        <v>958</v>
      </c>
      <c r="M3317" s="894" t="s">
        <v>15053</v>
      </c>
      <c r="N3317" s="894" t="s">
        <v>10882</v>
      </c>
      <c r="O3317" s="894" t="s">
        <v>13569</v>
      </c>
      <c r="P3317" s="894" t="s">
        <v>13570</v>
      </c>
      <c r="Q3317" s="894" t="s">
        <v>12571</v>
      </c>
      <c r="R3317" s="894" t="s">
        <v>1011</v>
      </c>
      <c r="S3317" s="894" t="s">
        <v>779</v>
      </c>
      <c r="T3317" s="894" t="s">
        <v>780</v>
      </c>
      <c r="U3317" s="894" t="s">
        <v>877</v>
      </c>
      <c r="V3317" s="894" t="s">
        <v>3306</v>
      </c>
      <c r="W3317" s="894" t="s">
        <v>15043</v>
      </c>
      <c r="X3317" s="894" t="s">
        <v>12545</v>
      </c>
      <c r="Y3317" s="894" t="s">
        <v>15048</v>
      </c>
      <c r="AA3317" s="894" t="s">
        <v>1029</v>
      </c>
    </row>
    <row r="3318" spans="1:27">
      <c r="A3318" s="894" t="s">
        <v>15091</v>
      </c>
      <c r="B3318" s="894" t="s">
        <v>15092</v>
      </c>
      <c r="C3318" s="894" t="s">
        <v>5924</v>
      </c>
      <c r="D3318" s="894" t="s">
        <v>15093</v>
      </c>
      <c r="E3318" s="351">
        <v>6637.17</v>
      </c>
      <c r="F3318" s="351">
        <v>3252.13</v>
      </c>
      <c r="G3318" s="351">
        <v>3385.04</v>
      </c>
      <c r="H3318" s="351">
        <v>0</v>
      </c>
      <c r="I3318" s="894" t="s">
        <v>15043</v>
      </c>
      <c r="J3318" s="894" t="s">
        <v>839</v>
      </c>
      <c r="K3318" s="894" t="s">
        <v>1025</v>
      </c>
      <c r="L3318" s="894" t="s">
        <v>958</v>
      </c>
      <c r="M3318" s="894" t="s">
        <v>15053</v>
      </c>
      <c r="N3318" s="894" t="s">
        <v>13953</v>
      </c>
      <c r="O3318" s="894" t="s">
        <v>11522</v>
      </c>
      <c r="P3318" s="894" t="s">
        <v>11523</v>
      </c>
      <c r="Q3318" s="894" t="s">
        <v>11524</v>
      </c>
      <c r="R3318" s="894" t="s">
        <v>1011</v>
      </c>
      <c r="S3318" s="894" t="s">
        <v>779</v>
      </c>
      <c r="T3318" s="894" t="s">
        <v>780</v>
      </c>
      <c r="U3318" s="894" t="s">
        <v>877</v>
      </c>
      <c r="V3318" s="894" t="s">
        <v>3306</v>
      </c>
      <c r="W3318" s="894" t="s">
        <v>15043</v>
      </c>
      <c r="X3318" s="894" t="s">
        <v>12545</v>
      </c>
      <c r="Y3318" s="894" t="s">
        <v>15048</v>
      </c>
      <c r="AA3318" s="894" t="s">
        <v>1029</v>
      </c>
    </row>
    <row r="3319" spans="1:27">
      <c r="A3319" s="894" t="s">
        <v>15094</v>
      </c>
      <c r="B3319" s="894" t="s">
        <v>15095</v>
      </c>
      <c r="C3319" s="894" t="s">
        <v>1005</v>
      </c>
      <c r="D3319" s="894" t="s">
        <v>15096</v>
      </c>
      <c r="E3319" s="351">
        <v>4469.03</v>
      </c>
      <c r="F3319" s="351">
        <v>2189.81</v>
      </c>
      <c r="G3319" s="351">
        <v>2279.22</v>
      </c>
      <c r="H3319" s="351">
        <v>0</v>
      </c>
      <c r="I3319" s="894" t="s">
        <v>15043</v>
      </c>
      <c r="J3319" s="894" t="s">
        <v>839</v>
      </c>
      <c r="K3319" s="894" t="s">
        <v>1025</v>
      </c>
      <c r="L3319" s="894" t="s">
        <v>958</v>
      </c>
      <c r="M3319" s="894" t="s">
        <v>15053</v>
      </c>
      <c r="N3319" s="894" t="s">
        <v>13953</v>
      </c>
      <c r="O3319" s="894" t="s">
        <v>15097</v>
      </c>
      <c r="P3319" s="894" t="s">
        <v>15098</v>
      </c>
      <c r="Q3319" s="894" t="s">
        <v>15099</v>
      </c>
      <c r="R3319" s="894" t="s">
        <v>1011</v>
      </c>
      <c r="S3319" s="894" t="s">
        <v>779</v>
      </c>
      <c r="T3319" s="894" t="s">
        <v>780</v>
      </c>
      <c r="U3319" s="894" t="s">
        <v>877</v>
      </c>
      <c r="V3319" s="894" t="s">
        <v>3306</v>
      </c>
      <c r="W3319" s="894" t="s">
        <v>15043</v>
      </c>
      <c r="X3319" s="894" t="s">
        <v>12545</v>
      </c>
      <c r="Y3319" s="894" t="s">
        <v>15048</v>
      </c>
      <c r="AA3319" s="894" t="s">
        <v>1029</v>
      </c>
    </row>
    <row r="3320" spans="1:27">
      <c r="A3320" s="894" t="s">
        <v>15100</v>
      </c>
      <c r="B3320" s="894" t="s">
        <v>15101</v>
      </c>
      <c r="C3320" s="894" t="s">
        <v>2254</v>
      </c>
      <c r="D3320" s="894" t="s">
        <v>15102</v>
      </c>
      <c r="E3320" s="351">
        <v>86725.66</v>
      </c>
      <c r="F3320" s="351">
        <v>42495.74</v>
      </c>
      <c r="G3320" s="351">
        <v>44229.92</v>
      </c>
      <c r="H3320" s="351">
        <v>0</v>
      </c>
      <c r="I3320" s="894" t="s">
        <v>15043</v>
      </c>
      <c r="J3320" s="894" t="s">
        <v>839</v>
      </c>
      <c r="K3320" s="894" t="s">
        <v>1025</v>
      </c>
      <c r="L3320" s="894" t="s">
        <v>958</v>
      </c>
      <c r="M3320" s="894" t="s">
        <v>15053</v>
      </c>
      <c r="N3320" s="894" t="s">
        <v>15103</v>
      </c>
      <c r="O3320" s="894" t="s">
        <v>15104</v>
      </c>
      <c r="P3320" s="894" t="s">
        <v>15105</v>
      </c>
      <c r="Q3320" s="894" t="s">
        <v>15106</v>
      </c>
      <c r="R3320" s="894" t="s">
        <v>1011</v>
      </c>
      <c r="S3320" s="894" t="s">
        <v>779</v>
      </c>
      <c r="T3320" s="894" t="s">
        <v>780</v>
      </c>
      <c r="U3320" s="894" t="s">
        <v>877</v>
      </c>
      <c r="V3320" s="894" t="s">
        <v>3306</v>
      </c>
      <c r="W3320" s="894" t="s">
        <v>15043</v>
      </c>
      <c r="X3320" s="894" t="s">
        <v>12545</v>
      </c>
      <c r="Y3320" s="894" t="s">
        <v>15048</v>
      </c>
      <c r="AA3320" s="894" t="s">
        <v>1029</v>
      </c>
    </row>
    <row r="3321" spans="1:27">
      <c r="A3321" s="894" t="s">
        <v>15107</v>
      </c>
      <c r="B3321" s="894" t="s">
        <v>15108</v>
      </c>
      <c r="C3321" s="894" t="s">
        <v>15109</v>
      </c>
      <c r="D3321" s="894" t="s">
        <v>15110</v>
      </c>
      <c r="E3321" s="351">
        <v>5309.73</v>
      </c>
      <c r="F3321" s="351">
        <v>2601.9</v>
      </c>
      <c r="G3321" s="351">
        <v>2707.83</v>
      </c>
      <c r="H3321" s="351">
        <v>0</v>
      </c>
      <c r="I3321" s="894" t="s">
        <v>15043</v>
      </c>
      <c r="J3321" s="894" t="s">
        <v>839</v>
      </c>
      <c r="K3321" s="894" t="s">
        <v>1025</v>
      </c>
      <c r="L3321" s="894" t="s">
        <v>958</v>
      </c>
      <c r="M3321" s="894" t="s">
        <v>15053</v>
      </c>
      <c r="N3321" s="894" t="s">
        <v>15103</v>
      </c>
      <c r="O3321" s="894" t="s">
        <v>12283</v>
      </c>
      <c r="P3321" s="894" t="s">
        <v>12284</v>
      </c>
      <c r="Q3321" s="894" t="s">
        <v>10864</v>
      </c>
      <c r="R3321" s="894" t="s">
        <v>1011</v>
      </c>
      <c r="S3321" s="894" t="s">
        <v>779</v>
      </c>
      <c r="T3321" s="894" t="s">
        <v>780</v>
      </c>
      <c r="U3321" s="894" t="s">
        <v>877</v>
      </c>
      <c r="V3321" s="894" t="s">
        <v>3306</v>
      </c>
      <c r="W3321" s="894" t="s">
        <v>15043</v>
      </c>
      <c r="X3321" s="894" t="s">
        <v>12545</v>
      </c>
      <c r="Y3321" s="894" t="s">
        <v>15048</v>
      </c>
      <c r="AA3321" s="894" t="s">
        <v>1029</v>
      </c>
    </row>
    <row r="3322" spans="1:27">
      <c r="A3322" s="894" t="s">
        <v>15111</v>
      </c>
      <c r="B3322" s="894" t="s">
        <v>15112</v>
      </c>
      <c r="C3322" s="894" t="s">
        <v>15113</v>
      </c>
      <c r="D3322" s="894" t="s">
        <v>15114</v>
      </c>
      <c r="E3322" s="351">
        <v>137168.14</v>
      </c>
      <c r="F3322" s="351">
        <v>67212.32</v>
      </c>
      <c r="G3322" s="351">
        <v>69955.82</v>
      </c>
      <c r="H3322" s="351">
        <v>0</v>
      </c>
      <c r="I3322" s="894" t="s">
        <v>15043</v>
      </c>
      <c r="J3322" s="894" t="s">
        <v>839</v>
      </c>
      <c r="K3322" s="894" t="s">
        <v>1025</v>
      </c>
      <c r="L3322" s="894" t="s">
        <v>958</v>
      </c>
      <c r="M3322" s="894" t="s">
        <v>15053</v>
      </c>
      <c r="N3322" s="894" t="s">
        <v>15103</v>
      </c>
      <c r="O3322" s="894" t="s">
        <v>15115</v>
      </c>
      <c r="P3322" s="894" t="s">
        <v>15116</v>
      </c>
      <c r="Q3322" s="894" t="s">
        <v>15117</v>
      </c>
      <c r="R3322" s="894" t="s">
        <v>1011</v>
      </c>
      <c r="S3322" s="894" t="s">
        <v>779</v>
      </c>
      <c r="T3322" s="894" t="s">
        <v>780</v>
      </c>
      <c r="U3322" s="894" t="s">
        <v>877</v>
      </c>
      <c r="V3322" s="894" t="s">
        <v>3306</v>
      </c>
      <c r="W3322" s="894" t="s">
        <v>15043</v>
      </c>
      <c r="X3322" s="894" t="s">
        <v>12545</v>
      </c>
      <c r="Y3322" s="894" t="s">
        <v>15048</v>
      </c>
      <c r="AA3322" s="894" t="s">
        <v>1029</v>
      </c>
    </row>
    <row r="3323" spans="1:27">
      <c r="A3323" s="894" t="s">
        <v>15118</v>
      </c>
      <c r="B3323" s="894" t="s">
        <v>15119</v>
      </c>
      <c r="C3323" s="894" t="s">
        <v>15120</v>
      </c>
      <c r="D3323" s="894" t="s">
        <v>15121</v>
      </c>
      <c r="E3323" s="351">
        <v>4424.78</v>
      </c>
      <c r="F3323" s="351">
        <v>2168.25</v>
      </c>
      <c r="G3323" s="351">
        <v>2256.53</v>
      </c>
      <c r="H3323" s="351">
        <v>0</v>
      </c>
      <c r="I3323" s="894" t="s">
        <v>15043</v>
      </c>
      <c r="J3323" s="894" t="s">
        <v>839</v>
      </c>
      <c r="K3323" s="894" t="s">
        <v>1025</v>
      </c>
      <c r="L3323" s="894" t="s">
        <v>958</v>
      </c>
      <c r="M3323" s="894" t="s">
        <v>15053</v>
      </c>
      <c r="N3323" s="894" t="s">
        <v>15103</v>
      </c>
      <c r="O3323" s="894" t="s">
        <v>13000</v>
      </c>
      <c r="P3323" s="894" t="s">
        <v>13001</v>
      </c>
      <c r="Q3323" s="894" t="s">
        <v>11197</v>
      </c>
      <c r="R3323" s="894" t="s">
        <v>1011</v>
      </c>
      <c r="S3323" s="894" t="s">
        <v>779</v>
      </c>
      <c r="T3323" s="894" t="s">
        <v>780</v>
      </c>
      <c r="U3323" s="894" t="s">
        <v>877</v>
      </c>
      <c r="V3323" s="894" t="s">
        <v>3306</v>
      </c>
      <c r="W3323" s="894" t="s">
        <v>15043</v>
      </c>
      <c r="X3323" s="894" t="s">
        <v>12545</v>
      </c>
      <c r="Y3323" s="894" t="s">
        <v>15048</v>
      </c>
      <c r="AA3323" s="894" t="s">
        <v>1029</v>
      </c>
    </row>
    <row r="3324" spans="1:27">
      <c r="A3324" s="894" t="s">
        <v>15122</v>
      </c>
      <c r="B3324" s="894" t="s">
        <v>15123</v>
      </c>
      <c r="C3324" s="894" t="s">
        <v>15124</v>
      </c>
      <c r="D3324" s="894" t="s">
        <v>15125</v>
      </c>
      <c r="E3324" s="351">
        <v>139823.01</v>
      </c>
      <c r="F3324" s="351">
        <v>68513.27</v>
      </c>
      <c r="G3324" s="351">
        <v>71309.74</v>
      </c>
      <c r="H3324" s="351">
        <v>0</v>
      </c>
      <c r="I3324" s="894" t="s">
        <v>15043</v>
      </c>
      <c r="J3324" s="894" t="s">
        <v>839</v>
      </c>
      <c r="K3324" s="894" t="s">
        <v>1025</v>
      </c>
      <c r="L3324" s="894" t="s">
        <v>958</v>
      </c>
      <c r="M3324" s="894" t="s">
        <v>15053</v>
      </c>
      <c r="N3324" s="894" t="s">
        <v>15103</v>
      </c>
      <c r="O3324" s="894" t="s">
        <v>15126</v>
      </c>
      <c r="P3324" s="894" t="s">
        <v>15127</v>
      </c>
      <c r="Q3324" s="894" t="s">
        <v>15128</v>
      </c>
      <c r="R3324" s="894" t="s">
        <v>1011</v>
      </c>
      <c r="S3324" s="894" t="s">
        <v>779</v>
      </c>
      <c r="T3324" s="894" t="s">
        <v>780</v>
      </c>
      <c r="U3324" s="894" t="s">
        <v>877</v>
      </c>
      <c r="V3324" s="894" t="s">
        <v>3306</v>
      </c>
      <c r="W3324" s="894" t="s">
        <v>15043</v>
      </c>
      <c r="X3324" s="894" t="s">
        <v>12545</v>
      </c>
      <c r="Y3324" s="894" t="s">
        <v>15048</v>
      </c>
      <c r="AA3324" s="894" t="s">
        <v>1029</v>
      </c>
    </row>
    <row r="3325" spans="1:27">
      <c r="A3325" s="894" t="s">
        <v>15129</v>
      </c>
      <c r="B3325" s="894" t="s">
        <v>15130</v>
      </c>
      <c r="C3325" s="894" t="s">
        <v>1384</v>
      </c>
      <c r="D3325" s="894" t="s">
        <v>15131</v>
      </c>
      <c r="E3325" s="351">
        <v>11504.42</v>
      </c>
      <c r="F3325" s="351">
        <v>5636.96</v>
      </c>
      <c r="G3325" s="351">
        <v>5867.46</v>
      </c>
      <c r="H3325" s="351">
        <v>0</v>
      </c>
      <c r="I3325" s="894" t="s">
        <v>15043</v>
      </c>
      <c r="J3325" s="894" t="s">
        <v>839</v>
      </c>
      <c r="K3325" s="894" t="s">
        <v>1025</v>
      </c>
      <c r="L3325" s="894" t="s">
        <v>958</v>
      </c>
      <c r="M3325" s="894" t="s">
        <v>15053</v>
      </c>
      <c r="N3325" s="894" t="s">
        <v>15103</v>
      </c>
      <c r="O3325" s="894" t="s">
        <v>10992</v>
      </c>
      <c r="P3325" s="894" t="s">
        <v>15132</v>
      </c>
      <c r="Q3325" s="894" t="s">
        <v>15055</v>
      </c>
      <c r="R3325" s="894" t="s">
        <v>1011</v>
      </c>
      <c r="S3325" s="894" t="s">
        <v>779</v>
      </c>
      <c r="T3325" s="894" t="s">
        <v>780</v>
      </c>
      <c r="U3325" s="894" t="s">
        <v>877</v>
      </c>
      <c r="V3325" s="894" t="s">
        <v>3306</v>
      </c>
      <c r="W3325" s="894" t="s">
        <v>15043</v>
      </c>
      <c r="X3325" s="894" t="s">
        <v>12545</v>
      </c>
      <c r="Y3325" s="894" t="s">
        <v>15048</v>
      </c>
      <c r="AA3325" s="894" t="s">
        <v>1029</v>
      </c>
    </row>
    <row r="3326" spans="1:27">
      <c r="A3326" s="894" t="s">
        <v>15133</v>
      </c>
      <c r="B3326" s="894" t="s">
        <v>15134</v>
      </c>
      <c r="C3326" s="894" t="s">
        <v>1132</v>
      </c>
      <c r="D3326" s="894" t="s">
        <v>15135</v>
      </c>
      <c r="E3326" s="351">
        <v>26548.67</v>
      </c>
      <c r="F3326" s="351">
        <v>13009.01</v>
      </c>
      <c r="G3326" s="351">
        <v>13539.66</v>
      </c>
      <c r="H3326" s="351">
        <v>0</v>
      </c>
      <c r="I3326" s="894" t="s">
        <v>15043</v>
      </c>
      <c r="J3326" s="894" t="s">
        <v>839</v>
      </c>
      <c r="K3326" s="894" t="s">
        <v>1025</v>
      </c>
      <c r="L3326" s="894" t="s">
        <v>958</v>
      </c>
      <c r="M3326" s="894" t="s">
        <v>15053</v>
      </c>
      <c r="N3326" s="894" t="s">
        <v>15103</v>
      </c>
      <c r="O3326" s="894" t="s">
        <v>11524</v>
      </c>
      <c r="P3326" s="894" t="s">
        <v>13050</v>
      </c>
      <c r="Q3326" s="894" t="s">
        <v>13051</v>
      </c>
      <c r="R3326" s="894" t="s">
        <v>1011</v>
      </c>
      <c r="S3326" s="894" t="s">
        <v>779</v>
      </c>
      <c r="T3326" s="894" t="s">
        <v>780</v>
      </c>
      <c r="U3326" s="894" t="s">
        <v>877</v>
      </c>
      <c r="V3326" s="894" t="s">
        <v>3306</v>
      </c>
      <c r="W3326" s="894" t="s">
        <v>15043</v>
      </c>
      <c r="X3326" s="894" t="s">
        <v>12545</v>
      </c>
      <c r="Y3326" s="894" t="s">
        <v>15048</v>
      </c>
      <c r="AA3326" s="894" t="s">
        <v>1029</v>
      </c>
    </row>
    <row r="3327" spans="1:27">
      <c r="A3327" s="894" t="s">
        <v>15136</v>
      </c>
      <c r="B3327" s="894" t="s">
        <v>15137</v>
      </c>
      <c r="C3327" s="894" t="s">
        <v>15138</v>
      </c>
      <c r="D3327" s="894" t="s">
        <v>15139</v>
      </c>
      <c r="E3327" s="351">
        <v>254867.26</v>
      </c>
      <c r="F3327" s="351">
        <v>124884.83</v>
      </c>
      <c r="G3327" s="351">
        <v>129982.43</v>
      </c>
      <c r="H3327" s="351">
        <v>0</v>
      </c>
      <c r="I3327" s="894" t="s">
        <v>15043</v>
      </c>
      <c r="J3327" s="894" t="s">
        <v>839</v>
      </c>
      <c r="K3327" s="894" t="s">
        <v>1025</v>
      </c>
      <c r="L3327" s="894" t="s">
        <v>958</v>
      </c>
      <c r="M3327" s="894" t="s">
        <v>15053</v>
      </c>
      <c r="N3327" s="894" t="s">
        <v>15103</v>
      </c>
      <c r="O3327" s="894" t="s">
        <v>15140</v>
      </c>
      <c r="P3327" s="894" t="s">
        <v>15141</v>
      </c>
      <c r="Q3327" s="894" t="s">
        <v>15142</v>
      </c>
      <c r="R3327" s="894" t="s">
        <v>1011</v>
      </c>
      <c r="S3327" s="894" t="s">
        <v>779</v>
      </c>
      <c r="T3327" s="894" t="s">
        <v>780</v>
      </c>
      <c r="U3327" s="894" t="s">
        <v>877</v>
      </c>
      <c r="V3327" s="894" t="s">
        <v>3306</v>
      </c>
      <c r="W3327" s="894" t="s">
        <v>15043</v>
      </c>
      <c r="X3327" s="894" t="s">
        <v>12545</v>
      </c>
      <c r="Y3327" s="894" t="s">
        <v>15048</v>
      </c>
      <c r="AA3327" s="894" t="s">
        <v>1029</v>
      </c>
    </row>
    <row r="3328" spans="1:27">
      <c r="A3328" s="894" t="s">
        <v>15143</v>
      </c>
      <c r="B3328" s="894" t="s">
        <v>15144</v>
      </c>
      <c r="C3328" s="894" t="s">
        <v>15145</v>
      </c>
      <c r="D3328" s="894" t="s">
        <v>15146</v>
      </c>
      <c r="E3328" s="351">
        <v>53097.35</v>
      </c>
      <c r="F3328" s="351">
        <v>26017.53</v>
      </c>
      <c r="G3328" s="351">
        <v>27079.82</v>
      </c>
      <c r="H3328" s="351">
        <v>0</v>
      </c>
      <c r="I3328" s="894" t="s">
        <v>15043</v>
      </c>
      <c r="J3328" s="894" t="s">
        <v>839</v>
      </c>
      <c r="K3328" s="894" t="s">
        <v>1025</v>
      </c>
      <c r="L3328" s="894" t="s">
        <v>958</v>
      </c>
      <c r="M3328" s="894" t="s">
        <v>15053</v>
      </c>
      <c r="N3328" s="894" t="s">
        <v>15103</v>
      </c>
      <c r="O3328" s="894" t="s">
        <v>11305</v>
      </c>
      <c r="P3328" s="894" t="s">
        <v>15147</v>
      </c>
      <c r="Q3328" s="894" t="s">
        <v>15148</v>
      </c>
      <c r="R3328" s="894" t="s">
        <v>1011</v>
      </c>
      <c r="S3328" s="894" t="s">
        <v>779</v>
      </c>
      <c r="T3328" s="894" t="s">
        <v>780</v>
      </c>
      <c r="U3328" s="894" t="s">
        <v>877</v>
      </c>
      <c r="V3328" s="894" t="s">
        <v>3306</v>
      </c>
      <c r="W3328" s="894" t="s">
        <v>15043</v>
      </c>
      <c r="X3328" s="894" t="s">
        <v>12545</v>
      </c>
      <c r="Y3328" s="894" t="s">
        <v>15048</v>
      </c>
      <c r="AA3328" s="894" t="s">
        <v>1029</v>
      </c>
    </row>
    <row r="3329" spans="1:27">
      <c r="A3329" s="894" t="s">
        <v>15149</v>
      </c>
      <c r="B3329" s="894" t="s">
        <v>15150</v>
      </c>
      <c r="C3329" s="894" t="s">
        <v>9655</v>
      </c>
      <c r="D3329" s="894" t="s">
        <v>15151</v>
      </c>
      <c r="E3329" s="351">
        <v>201769.91</v>
      </c>
      <c r="F3329" s="351">
        <v>98867.3</v>
      </c>
      <c r="G3329" s="351">
        <v>102902.61</v>
      </c>
      <c r="H3329" s="351">
        <v>0</v>
      </c>
      <c r="I3329" s="894" t="s">
        <v>15043</v>
      </c>
      <c r="J3329" s="894" t="s">
        <v>839</v>
      </c>
      <c r="K3329" s="894" t="s">
        <v>1025</v>
      </c>
      <c r="L3329" s="894" t="s">
        <v>958</v>
      </c>
      <c r="M3329" s="894" t="s">
        <v>15053</v>
      </c>
      <c r="N3329" s="894" t="s">
        <v>15103</v>
      </c>
      <c r="O3329" s="894" t="s">
        <v>15152</v>
      </c>
      <c r="P3329" s="894" t="s">
        <v>15153</v>
      </c>
      <c r="Q3329" s="894" t="s">
        <v>15154</v>
      </c>
      <c r="R3329" s="894" t="s">
        <v>1011</v>
      </c>
      <c r="S3329" s="894" t="s">
        <v>779</v>
      </c>
      <c r="T3329" s="894" t="s">
        <v>780</v>
      </c>
      <c r="U3329" s="894" t="s">
        <v>877</v>
      </c>
      <c r="V3329" s="894" t="s">
        <v>3306</v>
      </c>
      <c r="W3329" s="894" t="s">
        <v>15043</v>
      </c>
      <c r="X3329" s="894" t="s">
        <v>12545</v>
      </c>
      <c r="Y3329" s="894" t="s">
        <v>15048</v>
      </c>
      <c r="AA3329" s="894" t="s">
        <v>1029</v>
      </c>
    </row>
    <row r="3330" spans="1:27">
      <c r="A3330" s="894" t="s">
        <v>15155</v>
      </c>
      <c r="B3330" s="894" t="s">
        <v>15156</v>
      </c>
      <c r="C3330" s="894" t="s">
        <v>11064</v>
      </c>
      <c r="D3330" s="894" t="s">
        <v>15157</v>
      </c>
      <c r="E3330" s="351">
        <v>7079.65</v>
      </c>
      <c r="F3330" s="351">
        <v>3469.2</v>
      </c>
      <c r="G3330" s="351">
        <v>3610.45</v>
      </c>
      <c r="H3330" s="351">
        <v>0</v>
      </c>
      <c r="I3330" s="894" t="s">
        <v>15043</v>
      </c>
      <c r="J3330" s="894" t="s">
        <v>839</v>
      </c>
      <c r="K3330" s="894" t="s">
        <v>1025</v>
      </c>
      <c r="L3330" s="894" t="s">
        <v>958</v>
      </c>
      <c r="M3330" s="894" t="s">
        <v>15053</v>
      </c>
      <c r="N3330" s="894" t="s">
        <v>15103</v>
      </c>
      <c r="O3330" s="894" t="s">
        <v>13400</v>
      </c>
      <c r="P3330" s="894" t="s">
        <v>13401</v>
      </c>
      <c r="Q3330" s="894" t="s">
        <v>13402</v>
      </c>
      <c r="R3330" s="894" t="s">
        <v>1011</v>
      </c>
      <c r="S3330" s="894" t="s">
        <v>779</v>
      </c>
      <c r="T3330" s="894" t="s">
        <v>780</v>
      </c>
      <c r="U3330" s="894" t="s">
        <v>877</v>
      </c>
      <c r="V3330" s="894" t="s">
        <v>3306</v>
      </c>
      <c r="W3330" s="894" t="s">
        <v>15043</v>
      </c>
      <c r="X3330" s="894" t="s">
        <v>12545</v>
      </c>
      <c r="Y3330" s="894" t="s">
        <v>15048</v>
      </c>
      <c r="AA3330" s="894" t="s">
        <v>1029</v>
      </c>
    </row>
    <row r="3331" spans="1:27">
      <c r="A3331" s="894" t="s">
        <v>15158</v>
      </c>
      <c r="B3331" s="894" t="s">
        <v>15159</v>
      </c>
      <c r="C3331" s="894" t="s">
        <v>15160</v>
      </c>
      <c r="D3331" s="894" t="s">
        <v>15161</v>
      </c>
      <c r="E3331" s="351">
        <v>14159.29</v>
      </c>
      <c r="F3331" s="351">
        <v>6937.91</v>
      </c>
      <c r="G3331" s="351">
        <v>7221.38</v>
      </c>
      <c r="H3331" s="351">
        <v>0</v>
      </c>
      <c r="I3331" s="894" t="s">
        <v>15043</v>
      </c>
      <c r="J3331" s="894" t="s">
        <v>839</v>
      </c>
      <c r="K3331" s="894" t="s">
        <v>1025</v>
      </c>
      <c r="L3331" s="894" t="s">
        <v>958</v>
      </c>
      <c r="M3331" s="894" t="s">
        <v>15053</v>
      </c>
      <c r="N3331" s="894" t="s">
        <v>15103</v>
      </c>
      <c r="O3331" s="894" t="s">
        <v>13065</v>
      </c>
      <c r="P3331" s="894" t="s">
        <v>15162</v>
      </c>
      <c r="Q3331" s="894" t="s">
        <v>11681</v>
      </c>
      <c r="R3331" s="894" t="s">
        <v>1011</v>
      </c>
      <c r="S3331" s="894" t="s">
        <v>779</v>
      </c>
      <c r="T3331" s="894" t="s">
        <v>780</v>
      </c>
      <c r="U3331" s="894" t="s">
        <v>877</v>
      </c>
      <c r="V3331" s="894" t="s">
        <v>3306</v>
      </c>
      <c r="W3331" s="894" t="s">
        <v>15043</v>
      </c>
      <c r="X3331" s="894" t="s">
        <v>12545</v>
      </c>
      <c r="Y3331" s="894" t="s">
        <v>15048</v>
      </c>
      <c r="AA3331" s="894" t="s">
        <v>1029</v>
      </c>
    </row>
    <row r="3332" spans="1:27">
      <c r="A3332" s="894" t="s">
        <v>15163</v>
      </c>
      <c r="B3332" s="894" t="s">
        <v>15164</v>
      </c>
      <c r="C3332" s="894" t="s">
        <v>6799</v>
      </c>
      <c r="D3332" s="894" t="s">
        <v>15165</v>
      </c>
      <c r="E3332" s="351">
        <v>19469.03</v>
      </c>
      <c r="F3332" s="351">
        <v>9539.81</v>
      </c>
      <c r="G3332" s="351">
        <v>9929.22</v>
      </c>
      <c r="H3332" s="351">
        <v>0</v>
      </c>
      <c r="I3332" s="894" t="s">
        <v>15043</v>
      </c>
      <c r="J3332" s="894" t="s">
        <v>839</v>
      </c>
      <c r="K3332" s="894" t="s">
        <v>1025</v>
      </c>
      <c r="L3332" s="894" t="s">
        <v>958</v>
      </c>
      <c r="M3332" s="894" t="s">
        <v>15053</v>
      </c>
      <c r="N3332" s="894" t="s">
        <v>15103</v>
      </c>
      <c r="O3332" s="894" t="s">
        <v>13356</v>
      </c>
      <c r="P3332" s="894" t="s">
        <v>15166</v>
      </c>
      <c r="Q3332" s="894" t="s">
        <v>15167</v>
      </c>
      <c r="R3332" s="894" t="s">
        <v>1011</v>
      </c>
      <c r="S3332" s="894" t="s">
        <v>779</v>
      </c>
      <c r="T3332" s="894" t="s">
        <v>780</v>
      </c>
      <c r="U3332" s="894" t="s">
        <v>877</v>
      </c>
      <c r="V3332" s="894" t="s">
        <v>3306</v>
      </c>
      <c r="W3332" s="894" t="s">
        <v>15043</v>
      </c>
      <c r="X3332" s="894" t="s">
        <v>12545</v>
      </c>
      <c r="Y3332" s="894" t="s">
        <v>15048</v>
      </c>
      <c r="AA3332" s="894" t="s">
        <v>1029</v>
      </c>
    </row>
    <row r="3333" spans="1:27">
      <c r="A3333" s="894" t="s">
        <v>15168</v>
      </c>
      <c r="B3333" s="894" t="s">
        <v>15169</v>
      </c>
      <c r="C3333" s="894" t="s">
        <v>15170</v>
      </c>
      <c r="D3333" s="894" t="s">
        <v>15171</v>
      </c>
      <c r="E3333" s="351">
        <v>3539.82</v>
      </c>
      <c r="F3333" s="351">
        <v>1734.6</v>
      </c>
      <c r="G3333" s="351">
        <v>1805.22</v>
      </c>
      <c r="H3333" s="351">
        <v>0</v>
      </c>
      <c r="I3333" s="894" t="s">
        <v>15043</v>
      </c>
      <c r="J3333" s="894" t="s">
        <v>839</v>
      </c>
      <c r="K3333" s="894" t="s">
        <v>1025</v>
      </c>
      <c r="L3333" s="894" t="s">
        <v>958</v>
      </c>
      <c r="M3333" s="894" t="s">
        <v>15053</v>
      </c>
      <c r="N3333" s="894" t="s">
        <v>15103</v>
      </c>
      <c r="O3333" s="894" t="s">
        <v>13063</v>
      </c>
      <c r="P3333" s="894" t="s">
        <v>13064</v>
      </c>
      <c r="Q3333" s="894" t="s">
        <v>13065</v>
      </c>
      <c r="R3333" s="894" t="s">
        <v>1011</v>
      </c>
      <c r="S3333" s="894" t="s">
        <v>779</v>
      </c>
      <c r="T3333" s="894" t="s">
        <v>780</v>
      </c>
      <c r="U3333" s="894" t="s">
        <v>877</v>
      </c>
      <c r="V3333" s="894" t="s">
        <v>3306</v>
      </c>
      <c r="W3333" s="894" t="s">
        <v>15043</v>
      </c>
      <c r="X3333" s="894" t="s">
        <v>12545</v>
      </c>
      <c r="Y3333" s="894" t="s">
        <v>15048</v>
      </c>
      <c r="AA3333" s="894" t="s">
        <v>1029</v>
      </c>
    </row>
    <row r="3334" spans="1:27">
      <c r="A3334" s="894" t="s">
        <v>15172</v>
      </c>
      <c r="B3334" s="894" t="s">
        <v>15173</v>
      </c>
      <c r="C3334" s="894" t="s">
        <v>15174</v>
      </c>
      <c r="D3334" s="894" t="s">
        <v>15171</v>
      </c>
      <c r="E3334" s="351">
        <v>20353.98</v>
      </c>
      <c r="F3334" s="351">
        <v>9973.46</v>
      </c>
      <c r="G3334" s="351">
        <v>10380.52</v>
      </c>
      <c r="H3334" s="351">
        <v>0</v>
      </c>
      <c r="I3334" s="894" t="s">
        <v>15043</v>
      </c>
      <c r="J3334" s="894" t="s">
        <v>839</v>
      </c>
      <c r="K3334" s="894" t="s">
        <v>1025</v>
      </c>
      <c r="L3334" s="894" t="s">
        <v>958</v>
      </c>
      <c r="M3334" s="894" t="s">
        <v>15053</v>
      </c>
      <c r="N3334" s="894" t="s">
        <v>15103</v>
      </c>
      <c r="O3334" s="894" t="s">
        <v>12744</v>
      </c>
      <c r="P3334" s="894" t="s">
        <v>12745</v>
      </c>
      <c r="Q3334" s="894" t="s">
        <v>12746</v>
      </c>
      <c r="R3334" s="894" t="s">
        <v>1011</v>
      </c>
      <c r="S3334" s="894" t="s">
        <v>779</v>
      </c>
      <c r="T3334" s="894" t="s">
        <v>780</v>
      </c>
      <c r="U3334" s="894" t="s">
        <v>877</v>
      </c>
      <c r="V3334" s="894" t="s">
        <v>3306</v>
      </c>
      <c r="W3334" s="894" t="s">
        <v>15043</v>
      </c>
      <c r="X3334" s="894" t="s">
        <v>12545</v>
      </c>
      <c r="Y3334" s="894" t="s">
        <v>15048</v>
      </c>
      <c r="AA3334" s="894" t="s">
        <v>1029</v>
      </c>
    </row>
    <row r="3335" spans="1:27">
      <c r="A3335" s="894" t="s">
        <v>15175</v>
      </c>
      <c r="B3335" s="894" t="s">
        <v>15176</v>
      </c>
      <c r="C3335" s="894" t="s">
        <v>15177</v>
      </c>
      <c r="D3335" s="894" t="s">
        <v>15178</v>
      </c>
      <c r="E3335" s="351">
        <v>15044.25</v>
      </c>
      <c r="F3335" s="351">
        <v>7371.56</v>
      </c>
      <c r="G3335" s="351">
        <v>7672.69</v>
      </c>
      <c r="H3335" s="351">
        <v>0</v>
      </c>
      <c r="I3335" s="894" t="s">
        <v>15043</v>
      </c>
      <c r="J3335" s="894" t="s">
        <v>839</v>
      </c>
      <c r="K3335" s="894" t="s">
        <v>1025</v>
      </c>
      <c r="L3335" s="894" t="s">
        <v>958</v>
      </c>
      <c r="M3335" s="894" t="s">
        <v>15053</v>
      </c>
      <c r="N3335" s="894" t="s">
        <v>15103</v>
      </c>
      <c r="O3335" s="894" t="s">
        <v>15179</v>
      </c>
      <c r="P3335" s="894" t="s">
        <v>15180</v>
      </c>
      <c r="Q3335" s="894" t="s">
        <v>15181</v>
      </c>
      <c r="R3335" s="894" t="s">
        <v>1011</v>
      </c>
      <c r="S3335" s="894" t="s">
        <v>779</v>
      </c>
      <c r="T3335" s="894" t="s">
        <v>780</v>
      </c>
      <c r="U3335" s="894" t="s">
        <v>877</v>
      </c>
      <c r="V3335" s="894" t="s">
        <v>3306</v>
      </c>
      <c r="W3335" s="894" t="s">
        <v>15043</v>
      </c>
      <c r="X3335" s="894" t="s">
        <v>12545</v>
      </c>
      <c r="Y3335" s="894" t="s">
        <v>15048</v>
      </c>
      <c r="AA3335" s="894" t="s">
        <v>1029</v>
      </c>
    </row>
    <row r="3336" spans="1:27">
      <c r="A3336" s="894" t="s">
        <v>15182</v>
      </c>
      <c r="B3336" s="894" t="s">
        <v>15183</v>
      </c>
      <c r="C3336" s="894" t="s">
        <v>15184</v>
      </c>
      <c r="D3336" s="894" t="s">
        <v>15185</v>
      </c>
      <c r="E3336" s="351">
        <v>7433.63</v>
      </c>
      <c r="F3336" s="351">
        <v>3642.66</v>
      </c>
      <c r="G3336" s="351">
        <v>3790.97</v>
      </c>
      <c r="H3336" s="351">
        <v>0</v>
      </c>
      <c r="I3336" s="894" t="s">
        <v>15043</v>
      </c>
      <c r="J3336" s="894" t="s">
        <v>839</v>
      </c>
      <c r="K3336" s="894" t="s">
        <v>1025</v>
      </c>
      <c r="L3336" s="894" t="s">
        <v>958</v>
      </c>
      <c r="M3336" s="894" t="s">
        <v>15053</v>
      </c>
      <c r="N3336" s="894" t="s">
        <v>15103</v>
      </c>
      <c r="O3336" s="894" t="s">
        <v>12230</v>
      </c>
      <c r="P3336" s="894" t="s">
        <v>12231</v>
      </c>
      <c r="Q3336" s="894" t="s">
        <v>12232</v>
      </c>
      <c r="R3336" s="894" t="s">
        <v>1011</v>
      </c>
      <c r="S3336" s="894" t="s">
        <v>779</v>
      </c>
      <c r="T3336" s="894" t="s">
        <v>780</v>
      </c>
      <c r="U3336" s="894" t="s">
        <v>877</v>
      </c>
      <c r="V3336" s="894" t="s">
        <v>3306</v>
      </c>
      <c r="W3336" s="894" t="s">
        <v>15043</v>
      </c>
      <c r="X3336" s="894" t="s">
        <v>12545</v>
      </c>
      <c r="Y3336" s="894" t="s">
        <v>15048</v>
      </c>
      <c r="AA3336" s="894" t="s">
        <v>1029</v>
      </c>
    </row>
    <row r="3337" spans="1:27">
      <c r="A3337" s="894" t="s">
        <v>15186</v>
      </c>
      <c r="B3337" s="894" t="s">
        <v>15187</v>
      </c>
      <c r="C3337" s="894" t="s">
        <v>15188</v>
      </c>
      <c r="D3337" s="894" t="s">
        <v>15185</v>
      </c>
      <c r="E3337" s="351">
        <v>31858.41</v>
      </c>
      <c r="F3337" s="351">
        <v>15610.42</v>
      </c>
      <c r="G3337" s="351">
        <v>16247.99</v>
      </c>
      <c r="H3337" s="351">
        <v>0</v>
      </c>
      <c r="I3337" s="894" t="s">
        <v>15043</v>
      </c>
      <c r="J3337" s="894" t="s">
        <v>839</v>
      </c>
      <c r="K3337" s="894" t="s">
        <v>1025</v>
      </c>
      <c r="L3337" s="894" t="s">
        <v>958</v>
      </c>
      <c r="M3337" s="894" t="s">
        <v>15053</v>
      </c>
      <c r="N3337" s="894" t="s">
        <v>15103</v>
      </c>
      <c r="O3337" s="894" t="s">
        <v>10748</v>
      </c>
      <c r="P3337" s="894" t="s">
        <v>10749</v>
      </c>
      <c r="Q3337" s="894" t="s">
        <v>10750</v>
      </c>
      <c r="R3337" s="894" t="s">
        <v>1011</v>
      </c>
      <c r="S3337" s="894" t="s">
        <v>779</v>
      </c>
      <c r="T3337" s="894" t="s">
        <v>780</v>
      </c>
      <c r="U3337" s="894" t="s">
        <v>877</v>
      </c>
      <c r="V3337" s="894" t="s">
        <v>3306</v>
      </c>
      <c r="W3337" s="894" t="s">
        <v>15043</v>
      </c>
      <c r="X3337" s="894" t="s">
        <v>12545</v>
      </c>
      <c r="Y3337" s="894" t="s">
        <v>15048</v>
      </c>
      <c r="AA3337" s="894" t="s">
        <v>1029</v>
      </c>
    </row>
    <row r="3338" spans="1:27">
      <c r="A3338" s="894" t="s">
        <v>15189</v>
      </c>
      <c r="B3338" s="894" t="s">
        <v>15190</v>
      </c>
      <c r="C3338" s="894" t="s">
        <v>15191</v>
      </c>
      <c r="D3338" s="894" t="s">
        <v>15192</v>
      </c>
      <c r="E3338" s="351">
        <v>3539.82</v>
      </c>
      <c r="F3338" s="351">
        <v>1734.6</v>
      </c>
      <c r="G3338" s="351">
        <v>1805.22</v>
      </c>
      <c r="H3338" s="351">
        <v>0</v>
      </c>
      <c r="I3338" s="894" t="s">
        <v>15043</v>
      </c>
      <c r="J3338" s="894" t="s">
        <v>839</v>
      </c>
      <c r="K3338" s="894" t="s">
        <v>1025</v>
      </c>
      <c r="L3338" s="894" t="s">
        <v>958</v>
      </c>
      <c r="M3338" s="894" t="s">
        <v>15053</v>
      </c>
      <c r="N3338" s="894" t="s">
        <v>15103</v>
      </c>
      <c r="O3338" s="894" t="s">
        <v>13063</v>
      </c>
      <c r="P3338" s="894" t="s">
        <v>13064</v>
      </c>
      <c r="Q3338" s="894" t="s">
        <v>13065</v>
      </c>
      <c r="R3338" s="894" t="s">
        <v>1011</v>
      </c>
      <c r="S3338" s="894" t="s">
        <v>779</v>
      </c>
      <c r="T3338" s="894" t="s">
        <v>780</v>
      </c>
      <c r="U3338" s="894" t="s">
        <v>877</v>
      </c>
      <c r="V3338" s="894" t="s">
        <v>3306</v>
      </c>
      <c r="W3338" s="894" t="s">
        <v>15043</v>
      </c>
      <c r="X3338" s="894" t="s">
        <v>12545</v>
      </c>
      <c r="Y3338" s="894" t="s">
        <v>15048</v>
      </c>
      <c r="AA3338" s="894" t="s">
        <v>1029</v>
      </c>
    </row>
    <row r="3339" spans="1:27">
      <c r="A3339" s="894" t="s">
        <v>15193</v>
      </c>
      <c r="B3339" s="894" t="s">
        <v>15194</v>
      </c>
      <c r="C3339" s="894" t="s">
        <v>15195</v>
      </c>
      <c r="D3339" s="894" t="s">
        <v>15196</v>
      </c>
      <c r="E3339" s="351">
        <v>3097.35</v>
      </c>
      <c r="F3339" s="351">
        <v>1517.53</v>
      </c>
      <c r="G3339" s="351">
        <v>1579.82</v>
      </c>
      <c r="H3339" s="351">
        <v>0</v>
      </c>
      <c r="I3339" s="894" t="s">
        <v>15043</v>
      </c>
      <c r="J3339" s="894" t="s">
        <v>839</v>
      </c>
      <c r="K3339" s="894" t="s">
        <v>1025</v>
      </c>
      <c r="L3339" s="894" t="s">
        <v>958</v>
      </c>
      <c r="M3339" s="894" t="s">
        <v>15053</v>
      </c>
      <c r="N3339" s="894" t="s">
        <v>15103</v>
      </c>
      <c r="O3339" s="894" t="s">
        <v>11309</v>
      </c>
      <c r="P3339" s="894" t="s">
        <v>11310</v>
      </c>
      <c r="Q3339" s="894" t="s">
        <v>11021</v>
      </c>
      <c r="R3339" s="894" t="s">
        <v>1011</v>
      </c>
      <c r="S3339" s="894" t="s">
        <v>779</v>
      </c>
      <c r="T3339" s="894" t="s">
        <v>780</v>
      </c>
      <c r="U3339" s="894" t="s">
        <v>877</v>
      </c>
      <c r="V3339" s="894" t="s">
        <v>3306</v>
      </c>
      <c r="W3339" s="894" t="s">
        <v>15043</v>
      </c>
      <c r="X3339" s="894" t="s">
        <v>12545</v>
      </c>
      <c r="Y3339" s="894" t="s">
        <v>15048</v>
      </c>
      <c r="AA3339" s="894" t="s">
        <v>1029</v>
      </c>
    </row>
    <row r="3340" spans="1:27">
      <c r="A3340" s="894" t="s">
        <v>15197</v>
      </c>
      <c r="B3340" s="894" t="s">
        <v>15198</v>
      </c>
      <c r="C3340" s="894" t="s">
        <v>15195</v>
      </c>
      <c r="D3340" s="894" t="s">
        <v>15196</v>
      </c>
      <c r="E3340" s="351">
        <v>3097.35</v>
      </c>
      <c r="F3340" s="351">
        <v>1517.53</v>
      </c>
      <c r="G3340" s="351">
        <v>1579.82</v>
      </c>
      <c r="H3340" s="351">
        <v>0</v>
      </c>
      <c r="I3340" s="894" t="s">
        <v>15043</v>
      </c>
      <c r="J3340" s="894" t="s">
        <v>839</v>
      </c>
      <c r="K3340" s="894" t="s">
        <v>1025</v>
      </c>
      <c r="L3340" s="894" t="s">
        <v>958</v>
      </c>
      <c r="M3340" s="894" t="s">
        <v>15053</v>
      </c>
      <c r="N3340" s="894" t="s">
        <v>15103</v>
      </c>
      <c r="O3340" s="894" t="s">
        <v>11309</v>
      </c>
      <c r="P3340" s="894" t="s">
        <v>11310</v>
      </c>
      <c r="Q3340" s="894" t="s">
        <v>11021</v>
      </c>
      <c r="R3340" s="894" t="s">
        <v>1011</v>
      </c>
      <c r="S3340" s="894" t="s">
        <v>779</v>
      </c>
      <c r="T3340" s="894" t="s">
        <v>780</v>
      </c>
      <c r="U3340" s="894" t="s">
        <v>877</v>
      </c>
      <c r="V3340" s="894" t="s">
        <v>3306</v>
      </c>
      <c r="W3340" s="894" t="s">
        <v>15043</v>
      </c>
      <c r="X3340" s="894" t="s">
        <v>12545</v>
      </c>
      <c r="Y3340" s="894" t="s">
        <v>15048</v>
      </c>
      <c r="AA3340" s="894" t="s">
        <v>1029</v>
      </c>
    </row>
    <row r="3341" spans="1:27">
      <c r="A3341" s="894" t="s">
        <v>15199</v>
      </c>
      <c r="B3341" s="894" t="s">
        <v>15200</v>
      </c>
      <c r="C3341" s="894" t="s">
        <v>15195</v>
      </c>
      <c r="D3341" s="894" t="s">
        <v>15196</v>
      </c>
      <c r="E3341" s="351">
        <v>3097.34</v>
      </c>
      <c r="F3341" s="351">
        <v>1517.53</v>
      </c>
      <c r="G3341" s="351">
        <v>1579.81</v>
      </c>
      <c r="H3341" s="351">
        <v>0</v>
      </c>
      <c r="I3341" s="894" t="s">
        <v>15043</v>
      </c>
      <c r="J3341" s="894" t="s">
        <v>839</v>
      </c>
      <c r="K3341" s="894" t="s">
        <v>1025</v>
      </c>
      <c r="L3341" s="894" t="s">
        <v>958</v>
      </c>
      <c r="M3341" s="894" t="s">
        <v>15053</v>
      </c>
      <c r="N3341" s="894" t="s">
        <v>15103</v>
      </c>
      <c r="O3341" s="894" t="s">
        <v>11309</v>
      </c>
      <c r="P3341" s="894" t="s">
        <v>11310</v>
      </c>
      <c r="Q3341" s="894" t="s">
        <v>11021</v>
      </c>
      <c r="R3341" s="894" t="s">
        <v>1011</v>
      </c>
      <c r="S3341" s="894" t="s">
        <v>779</v>
      </c>
      <c r="T3341" s="894" t="s">
        <v>780</v>
      </c>
      <c r="U3341" s="894" t="s">
        <v>877</v>
      </c>
      <c r="V3341" s="894" t="s">
        <v>3306</v>
      </c>
      <c r="W3341" s="894" t="s">
        <v>15043</v>
      </c>
      <c r="X3341" s="894" t="s">
        <v>12545</v>
      </c>
      <c r="Y3341" s="894" t="s">
        <v>15048</v>
      </c>
      <c r="AA3341" s="894" t="s">
        <v>1029</v>
      </c>
    </row>
    <row r="3342" spans="1:27">
      <c r="A3342" s="894" t="s">
        <v>15201</v>
      </c>
      <c r="B3342" s="894" t="s">
        <v>15202</v>
      </c>
      <c r="C3342" s="894" t="s">
        <v>15195</v>
      </c>
      <c r="D3342" s="894" t="s">
        <v>15203</v>
      </c>
      <c r="E3342" s="351">
        <v>4867.26</v>
      </c>
      <c r="F3342" s="351">
        <v>2384.83</v>
      </c>
      <c r="G3342" s="351">
        <v>2482.43</v>
      </c>
      <c r="H3342" s="351">
        <v>0</v>
      </c>
      <c r="I3342" s="894" t="s">
        <v>15043</v>
      </c>
      <c r="J3342" s="894" t="s">
        <v>839</v>
      </c>
      <c r="K3342" s="894" t="s">
        <v>1025</v>
      </c>
      <c r="L3342" s="894" t="s">
        <v>958</v>
      </c>
      <c r="M3342" s="894" t="s">
        <v>15053</v>
      </c>
      <c r="N3342" s="894" t="s">
        <v>15103</v>
      </c>
      <c r="O3342" s="894" t="s">
        <v>13354</v>
      </c>
      <c r="P3342" s="894" t="s">
        <v>13355</v>
      </c>
      <c r="Q3342" s="894" t="s">
        <v>13356</v>
      </c>
      <c r="R3342" s="894" t="s">
        <v>1011</v>
      </c>
      <c r="S3342" s="894" t="s">
        <v>779</v>
      </c>
      <c r="T3342" s="894" t="s">
        <v>780</v>
      </c>
      <c r="U3342" s="894" t="s">
        <v>877</v>
      </c>
      <c r="V3342" s="894" t="s">
        <v>3306</v>
      </c>
      <c r="W3342" s="894" t="s">
        <v>15043</v>
      </c>
      <c r="X3342" s="894" t="s">
        <v>12545</v>
      </c>
      <c r="Y3342" s="894" t="s">
        <v>15048</v>
      </c>
      <c r="AA3342" s="894" t="s">
        <v>1029</v>
      </c>
    </row>
    <row r="3343" spans="1:27">
      <c r="A3343" s="894" t="s">
        <v>15204</v>
      </c>
      <c r="B3343" s="894" t="s">
        <v>15205</v>
      </c>
      <c r="C3343" s="894" t="s">
        <v>15195</v>
      </c>
      <c r="D3343" s="894" t="s">
        <v>15203</v>
      </c>
      <c r="E3343" s="351">
        <v>4867.25</v>
      </c>
      <c r="F3343" s="351">
        <v>2384.83</v>
      </c>
      <c r="G3343" s="351">
        <v>2482.42</v>
      </c>
      <c r="H3343" s="351">
        <v>0</v>
      </c>
      <c r="I3343" s="894" t="s">
        <v>15043</v>
      </c>
      <c r="J3343" s="894" t="s">
        <v>839</v>
      </c>
      <c r="K3343" s="894" t="s">
        <v>1025</v>
      </c>
      <c r="L3343" s="894" t="s">
        <v>958</v>
      </c>
      <c r="M3343" s="894" t="s">
        <v>15053</v>
      </c>
      <c r="N3343" s="894" t="s">
        <v>15103</v>
      </c>
      <c r="O3343" s="894" t="s">
        <v>13354</v>
      </c>
      <c r="P3343" s="894" t="s">
        <v>13355</v>
      </c>
      <c r="Q3343" s="894" t="s">
        <v>13356</v>
      </c>
      <c r="R3343" s="894" t="s">
        <v>1011</v>
      </c>
      <c r="S3343" s="894" t="s">
        <v>779</v>
      </c>
      <c r="T3343" s="894" t="s">
        <v>780</v>
      </c>
      <c r="U3343" s="894" t="s">
        <v>877</v>
      </c>
      <c r="V3343" s="894" t="s">
        <v>3306</v>
      </c>
      <c r="W3343" s="894" t="s">
        <v>15043</v>
      </c>
      <c r="X3343" s="894" t="s">
        <v>12545</v>
      </c>
      <c r="Y3343" s="894" t="s">
        <v>15048</v>
      </c>
      <c r="AA3343" s="894" t="s">
        <v>1029</v>
      </c>
    </row>
    <row r="3344" spans="1:27">
      <c r="A3344" s="894" t="s">
        <v>15206</v>
      </c>
      <c r="B3344" s="894" t="s">
        <v>15207</v>
      </c>
      <c r="C3344" s="894" t="s">
        <v>15208</v>
      </c>
      <c r="D3344" s="894" t="s">
        <v>15209</v>
      </c>
      <c r="E3344" s="351">
        <v>2654.87</v>
      </c>
      <c r="F3344" s="351">
        <v>1300.95</v>
      </c>
      <c r="G3344" s="351">
        <v>1353.92</v>
      </c>
      <c r="H3344" s="351">
        <v>0</v>
      </c>
      <c r="I3344" s="894" t="s">
        <v>15043</v>
      </c>
      <c r="J3344" s="894" t="s">
        <v>839</v>
      </c>
      <c r="K3344" s="894" t="s">
        <v>1025</v>
      </c>
      <c r="L3344" s="894" t="s">
        <v>958</v>
      </c>
      <c r="M3344" s="894" t="s">
        <v>15053</v>
      </c>
      <c r="N3344" s="894" t="s">
        <v>15103</v>
      </c>
      <c r="O3344" s="894" t="s">
        <v>10980</v>
      </c>
      <c r="P3344" s="894" t="s">
        <v>10981</v>
      </c>
      <c r="Q3344" s="894" t="s">
        <v>10873</v>
      </c>
      <c r="R3344" s="894" t="s">
        <v>1011</v>
      </c>
      <c r="S3344" s="894" t="s">
        <v>779</v>
      </c>
      <c r="T3344" s="894" t="s">
        <v>780</v>
      </c>
      <c r="U3344" s="894" t="s">
        <v>877</v>
      </c>
      <c r="V3344" s="894" t="s">
        <v>3306</v>
      </c>
      <c r="W3344" s="894" t="s">
        <v>15043</v>
      </c>
      <c r="X3344" s="894" t="s">
        <v>12545</v>
      </c>
      <c r="Y3344" s="894" t="s">
        <v>15048</v>
      </c>
      <c r="AA3344" s="894" t="s">
        <v>1029</v>
      </c>
    </row>
    <row r="3345" spans="1:27">
      <c r="A3345" s="894" t="s">
        <v>15210</v>
      </c>
      <c r="B3345" s="894" t="s">
        <v>15211</v>
      </c>
      <c r="C3345" s="894" t="s">
        <v>15212</v>
      </c>
      <c r="D3345" s="894" t="s">
        <v>15213</v>
      </c>
      <c r="E3345" s="351">
        <v>13274.34</v>
      </c>
      <c r="F3345" s="351">
        <v>6504.26</v>
      </c>
      <c r="G3345" s="351">
        <v>6770.08</v>
      </c>
      <c r="H3345" s="351">
        <v>0</v>
      </c>
      <c r="I3345" s="894" t="s">
        <v>15043</v>
      </c>
      <c r="J3345" s="894" t="s">
        <v>839</v>
      </c>
      <c r="K3345" s="894" t="s">
        <v>1025</v>
      </c>
      <c r="L3345" s="894" t="s">
        <v>958</v>
      </c>
      <c r="M3345" s="894" t="s">
        <v>15053</v>
      </c>
      <c r="N3345" s="894" t="s">
        <v>15103</v>
      </c>
      <c r="O3345" s="894" t="s">
        <v>11303</v>
      </c>
      <c r="P3345" s="894" t="s">
        <v>11304</v>
      </c>
      <c r="Q3345" s="894" t="s">
        <v>11305</v>
      </c>
      <c r="R3345" s="894" t="s">
        <v>1011</v>
      </c>
      <c r="S3345" s="894" t="s">
        <v>779</v>
      </c>
      <c r="T3345" s="894" t="s">
        <v>780</v>
      </c>
      <c r="U3345" s="894" t="s">
        <v>877</v>
      </c>
      <c r="V3345" s="894" t="s">
        <v>3306</v>
      </c>
      <c r="W3345" s="894" t="s">
        <v>15043</v>
      </c>
      <c r="X3345" s="894" t="s">
        <v>12545</v>
      </c>
      <c r="Y3345" s="894" t="s">
        <v>15048</v>
      </c>
      <c r="AA3345" s="894" t="s">
        <v>1029</v>
      </c>
    </row>
    <row r="3346" spans="1:27">
      <c r="A3346" s="894" t="s">
        <v>15214</v>
      </c>
      <c r="B3346" s="894" t="s">
        <v>15215</v>
      </c>
      <c r="C3346" s="894" t="s">
        <v>15216</v>
      </c>
      <c r="D3346" s="894" t="s">
        <v>15217</v>
      </c>
      <c r="E3346" s="351">
        <v>5309.73</v>
      </c>
      <c r="F3346" s="351">
        <v>2601.9</v>
      </c>
      <c r="G3346" s="351">
        <v>2707.83</v>
      </c>
      <c r="H3346" s="351">
        <v>0</v>
      </c>
      <c r="I3346" s="894" t="s">
        <v>15043</v>
      </c>
      <c r="J3346" s="894" t="s">
        <v>839</v>
      </c>
      <c r="K3346" s="894" t="s">
        <v>1025</v>
      </c>
      <c r="L3346" s="894" t="s">
        <v>958</v>
      </c>
      <c r="M3346" s="894" t="s">
        <v>15053</v>
      </c>
      <c r="N3346" s="894" t="s">
        <v>15103</v>
      </c>
      <c r="O3346" s="894" t="s">
        <v>12283</v>
      </c>
      <c r="P3346" s="894" t="s">
        <v>12284</v>
      </c>
      <c r="Q3346" s="894" t="s">
        <v>10864</v>
      </c>
      <c r="R3346" s="894" t="s">
        <v>1011</v>
      </c>
      <c r="S3346" s="894" t="s">
        <v>779</v>
      </c>
      <c r="T3346" s="894" t="s">
        <v>780</v>
      </c>
      <c r="U3346" s="894" t="s">
        <v>877</v>
      </c>
      <c r="V3346" s="894" t="s">
        <v>3306</v>
      </c>
      <c r="W3346" s="894" t="s">
        <v>15043</v>
      </c>
      <c r="X3346" s="894" t="s">
        <v>12545</v>
      </c>
      <c r="Y3346" s="894" t="s">
        <v>15048</v>
      </c>
      <c r="AA3346" s="894" t="s">
        <v>1029</v>
      </c>
    </row>
    <row r="3347" spans="1:27">
      <c r="A3347" s="894" t="s">
        <v>15218</v>
      </c>
      <c r="B3347" s="894" t="s">
        <v>15219</v>
      </c>
      <c r="C3347" s="894" t="s">
        <v>15220</v>
      </c>
      <c r="D3347" s="894" t="s">
        <v>15221</v>
      </c>
      <c r="E3347" s="351">
        <v>237694.81</v>
      </c>
      <c r="F3347" s="351">
        <v>116470.55</v>
      </c>
      <c r="G3347" s="351">
        <v>121224.26</v>
      </c>
      <c r="H3347" s="351">
        <v>0</v>
      </c>
      <c r="I3347" s="894" t="s">
        <v>15043</v>
      </c>
      <c r="J3347" s="894" t="s">
        <v>839</v>
      </c>
      <c r="K3347" s="894" t="s">
        <v>1025</v>
      </c>
      <c r="L3347" s="894" t="s">
        <v>958</v>
      </c>
      <c r="M3347" s="894" t="s">
        <v>15053</v>
      </c>
      <c r="N3347" s="894" t="s">
        <v>15222</v>
      </c>
      <c r="O3347" s="894" t="s">
        <v>15223</v>
      </c>
      <c r="P3347" s="894" t="s">
        <v>15224</v>
      </c>
      <c r="Q3347" s="894" t="s">
        <v>15225</v>
      </c>
      <c r="R3347" s="894" t="s">
        <v>1011</v>
      </c>
      <c r="S3347" s="894" t="s">
        <v>779</v>
      </c>
      <c r="T3347" s="894" t="s">
        <v>780</v>
      </c>
      <c r="U3347" s="894" t="s">
        <v>877</v>
      </c>
      <c r="V3347" s="894" t="s">
        <v>3306</v>
      </c>
      <c r="W3347" s="894" t="s">
        <v>15043</v>
      </c>
      <c r="X3347" s="894" t="s">
        <v>12545</v>
      </c>
      <c r="Y3347" s="894" t="s">
        <v>15048</v>
      </c>
      <c r="AA3347" s="894" t="s">
        <v>1029</v>
      </c>
    </row>
    <row r="3348" spans="1:27">
      <c r="A3348" s="894" t="s">
        <v>15226</v>
      </c>
      <c r="B3348" s="894" t="s">
        <v>15227</v>
      </c>
      <c r="C3348" s="894" t="s">
        <v>9700</v>
      </c>
      <c r="D3348" s="894" t="s">
        <v>9701</v>
      </c>
      <c r="E3348" s="351">
        <v>19026.54</v>
      </c>
      <c r="F3348" s="351">
        <v>9323.23</v>
      </c>
      <c r="G3348" s="351">
        <v>9703.31</v>
      </c>
      <c r="H3348" s="351">
        <v>0</v>
      </c>
      <c r="I3348" s="894" t="s">
        <v>15228</v>
      </c>
      <c r="J3348" s="894" t="s">
        <v>839</v>
      </c>
      <c r="K3348" s="894" t="s">
        <v>1025</v>
      </c>
      <c r="L3348" s="894" t="s">
        <v>958</v>
      </c>
      <c r="M3348" s="894" t="s">
        <v>8289</v>
      </c>
      <c r="N3348" s="894" t="s">
        <v>15229</v>
      </c>
      <c r="O3348" s="894" t="s">
        <v>15230</v>
      </c>
      <c r="P3348" s="894" t="s">
        <v>15231</v>
      </c>
      <c r="Q3348" s="894" t="s">
        <v>15232</v>
      </c>
      <c r="R3348" s="894" t="s">
        <v>1011</v>
      </c>
      <c r="S3348" s="894" t="s">
        <v>779</v>
      </c>
      <c r="T3348" s="894" t="s">
        <v>780</v>
      </c>
      <c r="U3348" s="894" t="s">
        <v>781</v>
      </c>
      <c r="V3348" s="894" t="s">
        <v>3306</v>
      </c>
      <c r="W3348" s="894" t="s">
        <v>15228</v>
      </c>
      <c r="X3348" s="894" t="s">
        <v>15233</v>
      </c>
      <c r="AA3348" s="894" t="s">
        <v>1029</v>
      </c>
    </row>
    <row r="3349" spans="1:27">
      <c r="A3349" s="894" t="s">
        <v>15234</v>
      </c>
      <c r="B3349" s="894" t="s">
        <v>15235</v>
      </c>
      <c r="C3349" s="894" t="s">
        <v>9700</v>
      </c>
      <c r="D3349" s="894" t="s">
        <v>9701</v>
      </c>
      <c r="E3349" s="351">
        <v>19026.55</v>
      </c>
      <c r="F3349" s="351">
        <v>9323.23</v>
      </c>
      <c r="G3349" s="351">
        <v>9703.32</v>
      </c>
      <c r="H3349" s="351">
        <v>0</v>
      </c>
      <c r="I3349" s="894" t="s">
        <v>15228</v>
      </c>
      <c r="J3349" s="894" t="s">
        <v>839</v>
      </c>
      <c r="K3349" s="894" t="s">
        <v>1025</v>
      </c>
      <c r="L3349" s="894" t="s">
        <v>958</v>
      </c>
      <c r="M3349" s="894" t="s">
        <v>6146</v>
      </c>
      <c r="N3349" s="894" t="s">
        <v>15229</v>
      </c>
      <c r="O3349" s="894" t="s">
        <v>15230</v>
      </c>
      <c r="P3349" s="894" t="s">
        <v>15231</v>
      </c>
      <c r="Q3349" s="894" t="s">
        <v>15232</v>
      </c>
      <c r="R3349" s="894" t="s">
        <v>1011</v>
      </c>
      <c r="S3349" s="894" t="s">
        <v>779</v>
      </c>
      <c r="T3349" s="894" t="s">
        <v>780</v>
      </c>
      <c r="U3349" s="894" t="s">
        <v>781</v>
      </c>
      <c r="V3349" s="894" t="s">
        <v>3306</v>
      </c>
      <c r="W3349" s="894" t="s">
        <v>15228</v>
      </c>
      <c r="X3349" s="894" t="s">
        <v>15233</v>
      </c>
      <c r="AA3349" s="894" t="s">
        <v>1029</v>
      </c>
    </row>
    <row r="3350" spans="1:27">
      <c r="A3350" s="894" t="s">
        <v>15236</v>
      </c>
      <c r="B3350" s="894" t="s">
        <v>15237</v>
      </c>
      <c r="C3350" s="894" t="s">
        <v>9700</v>
      </c>
      <c r="D3350" s="894" t="s">
        <v>9701</v>
      </c>
      <c r="E3350" s="351">
        <v>19026.55</v>
      </c>
      <c r="F3350" s="351">
        <v>9323.23</v>
      </c>
      <c r="G3350" s="351">
        <v>9703.32</v>
      </c>
      <c r="H3350" s="351">
        <v>0</v>
      </c>
      <c r="I3350" s="894" t="s">
        <v>15228</v>
      </c>
      <c r="J3350" s="894" t="s">
        <v>839</v>
      </c>
      <c r="K3350" s="894" t="s">
        <v>1025</v>
      </c>
      <c r="L3350" s="894" t="s">
        <v>958</v>
      </c>
      <c r="M3350" s="894" t="s">
        <v>6146</v>
      </c>
      <c r="N3350" s="894" t="s">
        <v>15229</v>
      </c>
      <c r="O3350" s="894" t="s">
        <v>15230</v>
      </c>
      <c r="P3350" s="894" t="s">
        <v>15231</v>
      </c>
      <c r="Q3350" s="894" t="s">
        <v>15232</v>
      </c>
      <c r="R3350" s="894" t="s">
        <v>1011</v>
      </c>
      <c r="S3350" s="894" t="s">
        <v>779</v>
      </c>
      <c r="T3350" s="894" t="s">
        <v>780</v>
      </c>
      <c r="U3350" s="894" t="s">
        <v>781</v>
      </c>
      <c r="V3350" s="894" t="s">
        <v>3306</v>
      </c>
      <c r="W3350" s="894" t="s">
        <v>15228</v>
      </c>
      <c r="X3350" s="894" t="s">
        <v>15233</v>
      </c>
      <c r="AA3350" s="894" t="s">
        <v>1029</v>
      </c>
    </row>
    <row r="3351" spans="1:27">
      <c r="A3351" s="894" t="s">
        <v>15238</v>
      </c>
      <c r="B3351" s="894" t="s">
        <v>15239</v>
      </c>
      <c r="C3351" s="894" t="s">
        <v>9700</v>
      </c>
      <c r="D3351" s="894" t="s">
        <v>9701</v>
      </c>
      <c r="E3351" s="351">
        <v>19026.55</v>
      </c>
      <c r="F3351" s="351">
        <v>9323.23</v>
      </c>
      <c r="G3351" s="351">
        <v>9703.32</v>
      </c>
      <c r="H3351" s="351">
        <v>0</v>
      </c>
      <c r="I3351" s="894" t="s">
        <v>15228</v>
      </c>
      <c r="J3351" s="894" t="s">
        <v>839</v>
      </c>
      <c r="K3351" s="894" t="s">
        <v>1025</v>
      </c>
      <c r="L3351" s="894" t="s">
        <v>958</v>
      </c>
      <c r="M3351" s="894" t="s">
        <v>5382</v>
      </c>
      <c r="N3351" s="894" t="s">
        <v>15229</v>
      </c>
      <c r="O3351" s="894" t="s">
        <v>15230</v>
      </c>
      <c r="P3351" s="894" t="s">
        <v>15231</v>
      </c>
      <c r="Q3351" s="894" t="s">
        <v>15232</v>
      </c>
      <c r="R3351" s="894" t="s">
        <v>1011</v>
      </c>
      <c r="S3351" s="894" t="s">
        <v>779</v>
      </c>
      <c r="T3351" s="894" t="s">
        <v>780</v>
      </c>
      <c r="U3351" s="894" t="s">
        <v>781</v>
      </c>
      <c r="V3351" s="894" t="s">
        <v>3306</v>
      </c>
      <c r="W3351" s="894" t="s">
        <v>15228</v>
      </c>
      <c r="X3351" s="894" t="s">
        <v>15233</v>
      </c>
      <c r="AA3351" s="894" t="s">
        <v>1029</v>
      </c>
    </row>
    <row r="3352" spans="1:27">
      <c r="A3352" s="894" t="s">
        <v>15240</v>
      </c>
      <c r="B3352" s="894" t="s">
        <v>15241</v>
      </c>
      <c r="C3352" s="894" t="s">
        <v>13464</v>
      </c>
      <c r="D3352" s="894" t="s">
        <v>15242</v>
      </c>
      <c r="E3352" s="351">
        <v>5044.25</v>
      </c>
      <c r="F3352" s="351">
        <v>2471.56</v>
      </c>
      <c r="G3352" s="351">
        <v>2572.69</v>
      </c>
      <c r="H3352" s="351">
        <v>0</v>
      </c>
      <c r="I3352" s="894" t="s">
        <v>15228</v>
      </c>
      <c r="J3352" s="894" t="s">
        <v>839</v>
      </c>
      <c r="K3352" s="894" t="s">
        <v>11486</v>
      </c>
      <c r="L3352" s="894" t="s">
        <v>874</v>
      </c>
      <c r="M3352" s="894" t="s">
        <v>11487</v>
      </c>
      <c r="N3352" s="894" t="s">
        <v>15243</v>
      </c>
      <c r="O3352" s="894" t="s">
        <v>12431</v>
      </c>
      <c r="P3352" s="894" t="s">
        <v>12432</v>
      </c>
      <c r="Q3352" s="894" t="s">
        <v>12433</v>
      </c>
      <c r="R3352" s="894" t="s">
        <v>1011</v>
      </c>
      <c r="S3352" s="894" t="s">
        <v>779</v>
      </c>
      <c r="T3352" s="894" t="s">
        <v>780</v>
      </c>
      <c r="U3352" s="894" t="s">
        <v>781</v>
      </c>
      <c r="V3352" s="894" t="s">
        <v>3306</v>
      </c>
      <c r="W3352" s="894" t="s">
        <v>15228</v>
      </c>
      <c r="X3352" s="894" t="s">
        <v>15244</v>
      </c>
      <c r="AA3352" s="894" t="s">
        <v>11491</v>
      </c>
    </row>
    <row r="3353" spans="1:27">
      <c r="A3353" s="894" t="s">
        <v>15245</v>
      </c>
      <c r="B3353" s="894" t="s">
        <v>15246</v>
      </c>
      <c r="C3353" s="894" t="s">
        <v>13464</v>
      </c>
      <c r="D3353" s="894" t="s">
        <v>15242</v>
      </c>
      <c r="E3353" s="351">
        <v>5044.25</v>
      </c>
      <c r="F3353" s="351">
        <v>2471.56</v>
      </c>
      <c r="G3353" s="351">
        <v>2572.69</v>
      </c>
      <c r="H3353" s="351">
        <v>0</v>
      </c>
      <c r="I3353" s="894" t="s">
        <v>15228</v>
      </c>
      <c r="J3353" s="894" t="s">
        <v>839</v>
      </c>
      <c r="K3353" s="894" t="s">
        <v>11486</v>
      </c>
      <c r="L3353" s="894" t="s">
        <v>874</v>
      </c>
      <c r="M3353" s="894" t="s">
        <v>11487</v>
      </c>
      <c r="N3353" s="894" t="s">
        <v>15243</v>
      </c>
      <c r="O3353" s="894" t="s">
        <v>12431</v>
      </c>
      <c r="P3353" s="894" t="s">
        <v>12432</v>
      </c>
      <c r="Q3353" s="894" t="s">
        <v>12433</v>
      </c>
      <c r="R3353" s="894" t="s">
        <v>1011</v>
      </c>
      <c r="S3353" s="894" t="s">
        <v>779</v>
      </c>
      <c r="T3353" s="894" t="s">
        <v>780</v>
      </c>
      <c r="U3353" s="894" t="s">
        <v>781</v>
      </c>
      <c r="V3353" s="894" t="s">
        <v>3306</v>
      </c>
      <c r="W3353" s="894" t="s">
        <v>15228</v>
      </c>
      <c r="X3353" s="894" t="s">
        <v>15244</v>
      </c>
      <c r="AA3353" s="894" t="s">
        <v>11491</v>
      </c>
    </row>
    <row r="3354" spans="1:27">
      <c r="A3354" s="894" t="s">
        <v>15247</v>
      </c>
      <c r="B3354" s="894" t="s">
        <v>15248</v>
      </c>
      <c r="C3354" s="894" t="s">
        <v>15249</v>
      </c>
      <c r="D3354" s="894" t="s">
        <v>15250</v>
      </c>
      <c r="E3354" s="351">
        <v>22123.89</v>
      </c>
      <c r="F3354" s="351">
        <v>10840.76</v>
      </c>
      <c r="G3354" s="351">
        <v>11283.13</v>
      </c>
      <c r="H3354" s="351">
        <v>0</v>
      </c>
      <c r="I3354" s="894" t="s">
        <v>15228</v>
      </c>
      <c r="J3354" s="894" t="s">
        <v>839</v>
      </c>
      <c r="K3354" s="894" t="s">
        <v>11592</v>
      </c>
      <c r="L3354" s="894" t="s">
        <v>874</v>
      </c>
      <c r="M3354" s="894" t="s">
        <v>11593</v>
      </c>
      <c r="N3354" s="894" t="s">
        <v>14141</v>
      </c>
      <c r="O3354" s="894" t="s">
        <v>12806</v>
      </c>
      <c r="P3354" s="894" t="s">
        <v>12807</v>
      </c>
      <c r="Q3354" s="894" t="s">
        <v>12808</v>
      </c>
      <c r="R3354" s="894" t="s">
        <v>1011</v>
      </c>
      <c r="S3354" s="894" t="s">
        <v>779</v>
      </c>
      <c r="T3354" s="894" t="s">
        <v>780</v>
      </c>
      <c r="U3354" s="894" t="s">
        <v>781</v>
      </c>
      <c r="V3354" s="894" t="s">
        <v>3306</v>
      </c>
      <c r="W3354" s="894" t="s">
        <v>15228</v>
      </c>
      <c r="X3354" s="894" t="s">
        <v>15251</v>
      </c>
      <c r="AA3354" s="894" t="s">
        <v>11595</v>
      </c>
    </row>
    <row r="3355" spans="1:27">
      <c r="A3355" s="894" t="s">
        <v>15252</v>
      </c>
      <c r="B3355" s="894" t="s">
        <v>15253</v>
      </c>
      <c r="C3355" s="894" t="s">
        <v>15249</v>
      </c>
      <c r="D3355" s="894" t="s">
        <v>15250</v>
      </c>
      <c r="E3355" s="351">
        <v>22123.9</v>
      </c>
      <c r="F3355" s="351">
        <v>10840.76</v>
      </c>
      <c r="G3355" s="351">
        <v>11283.14</v>
      </c>
      <c r="H3355" s="351">
        <v>0</v>
      </c>
      <c r="I3355" s="894" t="s">
        <v>15228</v>
      </c>
      <c r="J3355" s="894" t="s">
        <v>839</v>
      </c>
      <c r="K3355" s="894" t="s">
        <v>11486</v>
      </c>
      <c r="L3355" s="894" t="s">
        <v>874</v>
      </c>
      <c r="M3355" s="894" t="s">
        <v>11487</v>
      </c>
      <c r="N3355" s="894" t="s">
        <v>14141</v>
      </c>
      <c r="O3355" s="894" t="s">
        <v>12806</v>
      </c>
      <c r="P3355" s="894" t="s">
        <v>12807</v>
      </c>
      <c r="Q3355" s="894" t="s">
        <v>12808</v>
      </c>
      <c r="R3355" s="894" t="s">
        <v>1011</v>
      </c>
      <c r="S3355" s="894" t="s">
        <v>779</v>
      </c>
      <c r="T3355" s="894" t="s">
        <v>780</v>
      </c>
      <c r="U3355" s="894" t="s">
        <v>781</v>
      </c>
      <c r="V3355" s="894" t="s">
        <v>3306</v>
      </c>
      <c r="W3355" s="894" t="s">
        <v>15228</v>
      </c>
      <c r="X3355" s="894" t="s">
        <v>15251</v>
      </c>
      <c r="AA3355" s="894" t="s">
        <v>11491</v>
      </c>
    </row>
    <row r="3356" spans="1:27">
      <c r="A3356" s="894" t="s">
        <v>15254</v>
      </c>
      <c r="B3356" s="894" t="s">
        <v>15255</v>
      </c>
      <c r="C3356" s="894" t="s">
        <v>8225</v>
      </c>
      <c r="D3356" s="894" t="s">
        <v>15256</v>
      </c>
      <c r="E3356" s="351">
        <v>6504.42</v>
      </c>
      <c r="F3356" s="351">
        <v>3186.96</v>
      </c>
      <c r="G3356" s="351">
        <v>3317.46</v>
      </c>
      <c r="H3356" s="351">
        <v>0</v>
      </c>
      <c r="I3356" s="894" t="s">
        <v>15228</v>
      </c>
      <c r="J3356" s="894" t="s">
        <v>839</v>
      </c>
      <c r="K3356" s="894" t="s">
        <v>1091</v>
      </c>
      <c r="L3356" s="894" t="s">
        <v>874</v>
      </c>
      <c r="M3356" s="894" t="s">
        <v>6300</v>
      </c>
      <c r="N3356" s="894" t="s">
        <v>8228</v>
      </c>
      <c r="O3356" s="894" t="s">
        <v>15257</v>
      </c>
      <c r="P3356" s="894" t="s">
        <v>15258</v>
      </c>
      <c r="Q3356" s="894" t="s">
        <v>15259</v>
      </c>
      <c r="R3356" s="894" t="s">
        <v>1011</v>
      </c>
      <c r="S3356" s="894" t="s">
        <v>779</v>
      </c>
      <c r="T3356" s="894" t="s">
        <v>780</v>
      </c>
      <c r="U3356" s="894" t="s">
        <v>781</v>
      </c>
      <c r="V3356" s="894" t="s">
        <v>3306</v>
      </c>
      <c r="W3356" s="894" t="s">
        <v>15228</v>
      </c>
      <c r="X3356" s="894" t="s">
        <v>15260</v>
      </c>
      <c r="AA3356" s="894" t="s">
        <v>1093</v>
      </c>
    </row>
    <row r="3357" spans="1:27">
      <c r="A3357" s="894" t="s">
        <v>15261</v>
      </c>
      <c r="B3357" s="894" t="s">
        <v>15262</v>
      </c>
      <c r="C3357" s="894" t="s">
        <v>13195</v>
      </c>
      <c r="D3357" s="894" t="s">
        <v>15263</v>
      </c>
      <c r="E3357" s="351">
        <v>14601.77</v>
      </c>
      <c r="F3357" s="351">
        <v>7154.98</v>
      </c>
      <c r="G3357" s="351">
        <v>7446.79</v>
      </c>
      <c r="H3357" s="351">
        <v>0</v>
      </c>
      <c r="I3357" s="894" t="s">
        <v>15228</v>
      </c>
      <c r="J3357" s="894" t="s">
        <v>839</v>
      </c>
      <c r="K3357" s="894" t="s">
        <v>1008</v>
      </c>
      <c r="L3357" s="894" t="s">
        <v>874</v>
      </c>
      <c r="M3357" s="894" t="s">
        <v>8764</v>
      </c>
      <c r="N3357" s="894" t="s">
        <v>15264</v>
      </c>
      <c r="O3357" s="894" t="s">
        <v>11503</v>
      </c>
      <c r="P3357" s="894" t="s">
        <v>11504</v>
      </c>
      <c r="Q3357" s="894" t="s">
        <v>11505</v>
      </c>
      <c r="R3357" s="894" t="s">
        <v>1011</v>
      </c>
      <c r="S3357" s="894" t="s">
        <v>779</v>
      </c>
      <c r="T3357" s="894" t="s">
        <v>780</v>
      </c>
      <c r="U3357" s="894" t="s">
        <v>781</v>
      </c>
      <c r="V3357" s="894" t="s">
        <v>3306</v>
      </c>
      <c r="W3357" s="894" t="s">
        <v>15228</v>
      </c>
      <c r="X3357" s="894" t="s">
        <v>15265</v>
      </c>
      <c r="AA3357" s="894" t="s">
        <v>1012</v>
      </c>
    </row>
    <row r="3358" spans="1:27">
      <c r="A3358" s="894" t="s">
        <v>15266</v>
      </c>
      <c r="B3358" s="894" t="s">
        <v>15267</v>
      </c>
      <c r="C3358" s="894" t="s">
        <v>13195</v>
      </c>
      <c r="D3358" s="894" t="s">
        <v>15263</v>
      </c>
      <c r="E3358" s="351">
        <v>14601.77</v>
      </c>
      <c r="F3358" s="351">
        <v>7154.98</v>
      </c>
      <c r="G3358" s="351">
        <v>7446.79</v>
      </c>
      <c r="H3358" s="351">
        <v>0</v>
      </c>
      <c r="I3358" s="894" t="s">
        <v>15228</v>
      </c>
      <c r="J3358" s="894" t="s">
        <v>839</v>
      </c>
      <c r="K3358" s="894" t="s">
        <v>11486</v>
      </c>
      <c r="L3358" s="894" t="s">
        <v>874</v>
      </c>
      <c r="M3358" s="894" t="s">
        <v>11487</v>
      </c>
      <c r="N3358" s="894" t="s">
        <v>15264</v>
      </c>
      <c r="O3358" s="894" t="s">
        <v>11503</v>
      </c>
      <c r="P3358" s="894" t="s">
        <v>11504</v>
      </c>
      <c r="Q3358" s="894" t="s">
        <v>11505</v>
      </c>
      <c r="R3358" s="894" t="s">
        <v>1011</v>
      </c>
      <c r="S3358" s="894" t="s">
        <v>779</v>
      </c>
      <c r="T3358" s="894" t="s">
        <v>780</v>
      </c>
      <c r="U3358" s="894" t="s">
        <v>781</v>
      </c>
      <c r="V3358" s="894" t="s">
        <v>3306</v>
      </c>
      <c r="W3358" s="894" t="s">
        <v>15228</v>
      </c>
      <c r="X3358" s="894" t="s">
        <v>15265</v>
      </c>
      <c r="AA3358" s="894" t="s">
        <v>11491</v>
      </c>
    </row>
    <row r="3359" spans="1:27">
      <c r="A3359" s="894" t="s">
        <v>15268</v>
      </c>
      <c r="B3359" s="894" t="s">
        <v>15269</v>
      </c>
      <c r="C3359" s="894" t="s">
        <v>13222</v>
      </c>
      <c r="D3359" s="894" t="s">
        <v>13223</v>
      </c>
      <c r="E3359" s="351">
        <v>5752.21</v>
      </c>
      <c r="F3359" s="351">
        <v>2818.48</v>
      </c>
      <c r="G3359" s="351">
        <v>2933.73</v>
      </c>
      <c r="H3359" s="351">
        <v>0</v>
      </c>
      <c r="I3359" s="894" t="s">
        <v>15270</v>
      </c>
      <c r="J3359" s="894" t="s">
        <v>839</v>
      </c>
      <c r="K3359" s="894" t="s">
        <v>873</v>
      </c>
      <c r="L3359" s="894" t="s">
        <v>874</v>
      </c>
      <c r="M3359" s="894" t="s">
        <v>10202</v>
      </c>
      <c r="N3359" s="894" t="s">
        <v>15271</v>
      </c>
      <c r="O3359" s="894" t="s">
        <v>12639</v>
      </c>
      <c r="P3359" s="894" t="s">
        <v>12640</v>
      </c>
      <c r="Q3359" s="894" t="s">
        <v>12641</v>
      </c>
      <c r="R3359" s="894" t="s">
        <v>1011</v>
      </c>
      <c r="S3359" s="894" t="s">
        <v>779</v>
      </c>
      <c r="T3359" s="894" t="s">
        <v>780</v>
      </c>
      <c r="U3359" s="894" t="s">
        <v>781</v>
      </c>
      <c r="V3359" s="894" t="s">
        <v>3306</v>
      </c>
      <c r="W3359" s="894" t="s">
        <v>15270</v>
      </c>
      <c r="X3359" s="894" t="s">
        <v>10952</v>
      </c>
      <c r="AA3359" s="894" t="s">
        <v>878</v>
      </c>
    </row>
    <row r="3360" spans="1:27">
      <c r="A3360" s="894" t="s">
        <v>15272</v>
      </c>
      <c r="B3360" s="894" t="s">
        <v>15273</v>
      </c>
      <c r="C3360" s="894" t="s">
        <v>13222</v>
      </c>
      <c r="D3360" s="894" t="s">
        <v>13223</v>
      </c>
      <c r="E3360" s="351">
        <v>5752.21</v>
      </c>
      <c r="F3360" s="351">
        <v>2818.48</v>
      </c>
      <c r="G3360" s="351">
        <v>2933.73</v>
      </c>
      <c r="H3360" s="351">
        <v>0</v>
      </c>
      <c r="I3360" s="894" t="s">
        <v>15270</v>
      </c>
      <c r="J3360" s="894" t="s">
        <v>839</v>
      </c>
      <c r="K3360" s="894" t="s">
        <v>873</v>
      </c>
      <c r="L3360" s="894" t="s">
        <v>874</v>
      </c>
      <c r="M3360" s="894" t="s">
        <v>10202</v>
      </c>
      <c r="N3360" s="894" t="s">
        <v>15271</v>
      </c>
      <c r="O3360" s="894" t="s">
        <v>12639</v>
      </c>
      <c r="P3360" s="894" t="s">
        <v>12640</v>
      </c>
      <c r="Q3360" s="894" t="s">
        <v>12641</v>
      </c>
      <c r="R3360" s="894" t="s">
        <v>1011</v>
      </c>
      <c r="S3360" s="894" t="s">
        <v>779</v>
      </c>
      <c r="T3360" s="894" t="s">
        <v>780</v>
      </c>
      <c r="U3360" s="894" t="s">
        <v>781</v>
      </c>
      <c r="V3360" s="894" t="s">
        <v>3306</v>
      </c>
      <c r="W3360" s="894" t="s">
        <v>15270</v>
      </c>
      <c r="X3360" s="894" t="s">
        <v>10952</v>
      </c>
      <c r="AA3360" s="894" t="s">
        <v>878</v>
      </c>
    </row>
    <row r="3361" spans="1:27">
      <c r="A3361" s="894" t="s">
        <v>15274</v>
      </c>
      <c r="B3361" s="894" t="s">
        <v>15275</v>
      </c>
      <c r="C3361" s="894" t="s">
        <v>13222</v>
      </c>
      <c r="D3361" s="894" t="s">
        <v>13223</v>
      </c>
      <c r="E3361" s="351">
        <v>5752.21</v>
      </c>
      <c r="F3361" s="351">
        <v>2818.48</v>
      </c>
      <c r="G3361" s="351">
        <v>2933.73</v>
      </c>
      <c r="H3361" s="351">
        <v>0</v>
      </c>
      <c r="I3361" s="894" t="s">
        <v>15270</v>
      </c>
      <c r="J3361" s="894" t="s">
        <v>839</v>
      </c>
      <c r="K3361" s="894" t="s">
        <v>873</v>
      </c>
      <c r="L3361" s="894" t="s">
        <v>874</v>
      </c>
      <c r="M3361" s="894" t="s">
        <v>10202</v>
      </c>
      <c r="N3361" s="894" t="s">
        <v>15271</v>
      </c>
      <c r="O3361" s="894" t="s">
        <v>12639</v>
      </c>
      <c r="P3361" s="894" t="s">
        <v>12640</v>
      </c>
      <c r="Q3361" s="894" t="s">
        <v>12641</v>
      </c>
      <c r="R3361" s="894" t="s">
        <v>1011</v>
      </c>
      <c r="S3361" s="894" t="s">
        <v>779</v>
      </c>
      <c r="T3361" s="894" t="s">
        <v>780</v>
      </c>
      <c r="U3361" s="894" t="s">
        <v>781</v>
      </c>
      <c r="V3361" s="894" t="s">
        <v>3306</v>
      </c>
      <c r="W3361" s="894" t="s">
        <v>15270</v>
      </c>
      <c r="X3361" s="894" t="s">
        <v>10952</v>
      </c>
      <c r="AA3361" s="894" t="s">
        <v>878</v>
      </c>
    </row>
    <row r="3362" spans="1:27">
      <c r="A3362" s="894" t="s">
        <v>15276</v>
      </c>
      <c r="B3362" s="894" t="s">
        <v>15277</v>
      </c>
      <c r="C3362" s="894" t="s">
        <v>13222</v>
      </c>
      <c r="D3362" s="894" t="s">
        <v>13223</v>
      </c>
      <c r="E3362" s="351">
        <v>5752.22</v>
      </c>
      <c r="F3362" s="351">
        <v>2818.48</v>
      </c>
      <c r="G3362" s="351">
        <v>2933.74</v>
      </c>
      <c r="H3362" s="351">
        <v>0</v>
      </c>
      <c r="I3362" s="894" t="s">
        <v>15270</v>
      </c>
      <c r="J3362" s="894" t="s">
        <v>839</v>
      </c>
      <c r="K3362" s="894" t="s">
        <v>873</v>
      </c>
      <c r="L3362" s="894" t="s">
        <v>874</v>
      </c>
      <c r="M3362" s="894" t="s">
        <v>10202</v>
      </c>
      <c r="N3362" s="894" t="s">
        <v>15271</v>
      </c>
      <c r="O3362" s="894" t="s">
        <v>12639</v>
      </c>
      <c r="P3362" s="894" t="s">
        <v>12640</v>
      </c>
      <c r="Q3362" s="894" t="s">
        <v>12641</v>
      </c>
      <c r="R3362" s="894" t="s">
        <v>1011</v>
      </c>
      <c r="S3362" s="894" t="s">
        <v>779</v>
      </c>
      <c r="T3362" s="894" t="s">
        <v>780</v>
      </c>
      <c r="U3362" s="894" t="s">
        <v>781</v>
      </c>
      <c r="V3362" s="894" t="s">
        <v>3306</v>
      </c>
      <c r="W3362" s="894" t="s">
        <v>15270</v>
      </c>
      <c r="X3362" s="894" t="s">
        <v>10952</v>
      </c>
      <c r="AA3362" s="894" t="s">
        <v>878</v>
      </c>
    </row>
    <row r="3363" spans="1:27">
      <c r="A3363" s="894" t="s">
        <v>15278</v>
      </c>
      <c r="B3363" s="894" t="s">
        <v>15279</v>
      </c>
      <c r="C3363" s="894" t="s">
        <v>9389</v>
      </c>
      <c r="D3363" s="894" t="s">
        <v>15280</v>
      </c>
      <c r="E3363" s="351">
        <v>5238.93</v>
      </c>
      <c r="F3363" s="351">
        <v>2514.72</v>
      </c>
      <c r="G3363" s="351">
        <v>2724.21</v>
      </c>
      <c r="H3363" s="351">
        <v>0</v>
      </c>
      <c r="I3363" s="894" t="s">
        <v>15281</v>
      </c>
      <c r="J3363" s="894" t="s">
        <v>839</v>
      </c>
      <c r="K3363" s="894" t="s">
        <v>1008</v>
      </c>
      <c r="L3363" s="894" t="s">
        <v>874</v>
      </c>
      <c r="M3363" s="894" t="s">
        <v>8764</v>
      </c>
      <c r="N3363" s="894" t="s">
        <v>9391</v>
      </c>
      <c r="O3363" s="894" t="s">
        <v>15282</v>
      </c>
      <c r="P3363" s="894" t="s">
        <v>15283</v>
      </c>
      <c r="Q3363" s="894" t="s">
        <v>15284</v>
      </c>
      <c r="R3363" s="894" t="s">
        <v>1252</v>
      </c>
      <c r="S3363" s="894" t="s">
        <v>779</v>
      </c>
      <c r="T3363" s="894" t="s">
        <v>780</v>
      </c>
      <c r="U3363" s="894" t="s">
        <v>781</v>
      </c>
      <c r="V3363" s="894" t="s">
        <v>3306</v>
      </c>
      <c r="W3363" s="894" t="s">
        <v>15281</v>
      </c>
      <c r="X3363" s="894" t="s">
        <v>15285</v>
      </c>
      <c r="AA3363" s="894" t="s">
        <v>1012</v>
      </c>
    </row>
    <row r="3364" spans="1:27">
      <c r="A3364" s="894" t="s">
        <v>15286</v>
      </c>
      <c r="B3364" s="894" t="s">
        <v>15287</v>
      </c>
      <c r="C3364" s="894" t="s">
        <v>9389</v>
      </c>
      <c r="D3364" s="894" t="s">
        <v>15280</v>
      </c>
      <c r="E3364" s="351">
        <v>5238.93</v>
      </c>
      <c r="F3364" s="351">
        <v>2514.72</v>
      </c>
      <c r="G3364" s="351">
        <v>2724.21</v>
      </c>
      <c r="H3364" s="351">
        <v>0</v>
      </c>
      <c r="I3364" s="894" t="s">
        <v>15281</v>
      </c>
      <c r="J3364" s="894" t="s">
        <v>839</v>
      </c>
      <c r="K3364" s="894" t="s">
        <v>901</v>
      </c>
      <c r="L3364" s="894" t="s">
        <v>874</v>
      </c>
      <c r="M3364" s="894" t="s">
        <v>2815</v>
      </c>
      <c r="N3364" s="894" t="s">
        <v>9391</v>
      </c>
      <c r="O3364" s="894" t="s">
        <v>15282</v>
      </c>
      <c r="P3364" s="894" t="s">
        <v>15283</v>
      </c>
      <c r="Q3364" s="894" t="s">
        <v>15284</v>
      </c>
      <c r="R3364" s="894" t="s">
        <v>1252</v>
      </c>
      <c r="S3364" s="894" t="s">
        <v>779</v>
      </c>
      <c r="T3364" s="894" t="s">
        <v>780</v>
      </c>
      <c r="U3364" s="894" t="s">
        <v>781</v>
      </c>
      <c r="V3364" s="894" t="s">
        <v>3306</v>
      </c>
      <c r="W3364" s="894" t="s">
        <v>15281</v>
      </c>
      <c r="X3364" s="894" t="s">
        <v>15285</v>
      </c>
      <c r="AA3364" s="894" t="s">
        <v>904</v>
      </c>
    </row>
    <row r="3365" spans="1:27">
      <c r="A3365" s="894" t="s">
        <v>15288</v>
      </c>
      <c r="B3365" s="894" t="s">
        <v>15289</v>
      </c>
      <c r="C3365" s="894" t="s">
        <v>15290</v>
      </c>
      <c r="D3365" s="894" t="s">
        <v>15291</v>
      </c>
      <c r="E3365" s="351">
        <v>10619.47</v>
      </c>
      <c r="F3365" s="351">
        <v>5097.12</v>
      </c>
      <c r="G3365" s="351">
        <v>5522.35</v>
      </c>
      <c r="H3365" s="351">
        <v>0</v>
      </c>
      <c r="I3365" s="894" t="s">
        <v>15292</v>
      </c>
      <c r="J3365" s="894" t="s">
        <v>839</v>
      </c>
      <c r="K3365" s="894" t="s">
        <v>1008</v>
      </c>
      <c r="L3365" s="894" t="s">
        <v>874</v>
      </c>
      <c r="M3365" s="894" t="s">
        <v>8764</v>
      </c>
      <c r="N3365" s="894" t="s">
        <v>15293</v>
      </c>
      <c r="O3365" s="894" t="s">
        <v>10873</v>
      </c>
      <c r="P3365" s="894" t="s">
        <v>10874</v>
      </c>
      <c r="Q3365" s="894" t="s">
        <v>10875</v>
      </c>
      <c r="R3365" s="894" t="s">
        <v>1252</v>
      </c>
      <c r="S3365" s="894" t="s">
        <v>779</v>
      </c>
      <c r="T3365" s="894" t="s">
        <v>780</v>
      </c>
      <c r="U3365" s="894" t="s">
        <v>781</v>
      </c>
      <c r="V3365" s="894" t="s">
        <v>3306</v>
      </c>
      <c r="W3365" s="894" t="s">
        <v>15292</v>
      </c>
      <c r="X3365" s="894" t="s">
        <v>15294</v>
      </c>
      <c r="AA3365" s="894" t="s">
        <v>1012</v>
      </c>
    </row>
    <row r="3366" spans="1:27">
      <c r="A3366" s="894" t="s">
        <v>15295</v>
      </c>
      <c r="B3366" s="894" t="s">
        <v>15296</v>
      </c>
      <c r="C3366" s="894" t="s">
        <v>15290</v>
      </c>
      <c r="D3366" s="894" t="s">
        <v>15291</v>
      </c>
      <c r="E3366" s="351">
        <v>10619.47</v>
      </c>
      <c r="F3366" s="351">
        <v>5097.12</v>
      </c>
      <c r="G3366" s="351">
        <v>5522.35</v>
      </c>
      <c r="H3366" s="351">
        <v>0</v>
      </c>
      <c r="I3366" s="894" t="s">
        <v>15292</v>
      </c>
      <c r="J3366" s="894" t="s">
        <v>839</v>
      </c>
      <c r="K3366" s="894" t="s">
        <v>1008</v>
      </c>
      <c r="L3366" s="894" t="s">
        <v>874</v>
      </c>
      <c r="M3366" s="894" t="s">
        <v>8764</v>
      </c>
      <c r="N3366" s="894" t="s">
        <v>15293</v>
      </c>
      <c r="O3366" s="894" t="s">
        <v>10873</v>
      </c>
      <c r="P3366" s="894" t="s">
        <v>10874</v>
      </c>
      <c r="Q3366" s="894" t="s">
        <v>10875</v>
      </c>
      <c r="R3366" s="894" t="s">
        <v>1252</v>
      </c>
      <c r="S3366" s="894" t="s">
        <v>779</v>
      </c>
      <c r="T3366" s="894" t="s">
        <v>780</v>
      </c>
      <c r="U3366" s="894" t="s">
        <v>781</v>
      </c>
      <c r="V3366" s="894" t="s">
        <v>3306</v>
      </c>
      <c r="W3366" s="894" t="s">
        <v>15292</v>
      </c>
      <c r="X3366" s="894" t="s">
        <v>15294</v>
      </c>
      <c r="AA3366" s="894" t="s">
        <v>1012</v>
      </c>
    </row>
    <row r="3367" spans="1:27">
      <c r="A3367" s="894" t="s">
        <v>15297</v>
      </c>
      <c r="B3367" s="894" t="s">
        <v>15298</v>
      </c>
      <c r="C3367" s="894" t="s">
        <v>15290</v>
      </c>
      <c r="D3367" s="894" t="s">
        <v>15291</v>
      </c>
      <c r="E3367" s="351">
        <v>10619.47</v>
      </c>
      <c r="F3367" s="351">
        <v>5097.12</v>
      </c>
      <c r="G3367" s="351">
        <v>5522.35</v>
      </c>
      <c r="H3367" s="351">
        <v>0</v>
      </c>
      <c r="I3367" s="894" t="s">
        <v>15292</v>
      </c>
      <c r="J3367" s="894" t="s">
        <v>839</v>
      </c>
      <c r="K3367" s="894" t="s">
        <v>1008</v>
      </c>
      <c r="L3367" s="894" t="s">
        <v>874</v>
      </c>
      <c r="M3367" s="894" t="s">
        <v>8764</v>
      </c>
      <c r="N3367" s="894" t="s">
        <v>15293</v>
      </c>
      <c r="O3367" s="894" t="s">
        <v>10873</v>
      </c>
      <c r="P3367" s="894" t="s">
        <v>10874</v>
      </c>
      <c r="Q3367" s="894" t="s">
        <v>10875</v>
      </c>
      <c r="R3367" s="894" t="s">
        <v>1252</v>
      </c>
      <c r="S3367" s="894" t="s">
        <v>779</v>
      </c>
      <c r="T3367" s="894" t="s">
        <v>780</v>
      </c>
      <c r="U3367" s="894" t="s">
        <v>781</v>
      </c>
      <c r="V3367" s="894" t="s">
        <v>3306</v>
      </c>
      <c r="W3367" s="894" t="s">
        <v>15292</v>
      </c>
      <c r="X3367" s="894" t="s">
        <v>15294</v>
      </c>
      <c r="AA3367" s="894" t="s">
        <v>1012</v>
      </c>
    </row>
    <row r="3368" spans="1:27">
      <c r="A3368" s="894" t="s">
        <v>15299</v>
      </c>
      <c r="B3368" s="894" t="s">
        <v>15300</v>
      </c>
      <c r="C3368" s="894" t="s">
        <v>15290</v>
      </c>
      <c r="D3368" s="894" t="s">
        <v>15291</v>
      </c>
      <c r="E3368" s="351">
        <v>10619.47</v>
      </c>
      <c r="F3368" s="351">
        <v>5097.12</v>
      </c>
      <c r="G3368" s="351">
        <v>5522.35</v>
      </c>
      <c r="H3368" s="351">
        <v>0</v>
      </c>
      <c r="I3368" s="894" t="s">
        <v>15292</v>
      </c>
      <c r="J3368" s="894" t="s">
        <v>839</v>
      </c>
      <c r="K3368" s="894" t="s">
        <v>1008</v>
      </c>
      <c r="L3368" s="894" t="s">
        <v>874</v>
      </c>
      <c r="M3368" s="894" t="s">
        <v>8764</v>
      </c>
      <c r="N3368" s="894" t="s">
        <v>15293</v>
      </c>
      <c r="O3368" s="894" t="s">
        <v>10873</v>
      </c>
      <c r="P3368" s="894" t="s">
        <v>10874</v>
      </c>
      <c r="Q3368" s="894" t="s">
        <v>10875</v>
      </c>
      <c r="R3368" s="894" t="s">
        <v>1252</v>
      </c>
      <c r="S3368" s="894" t="s">
        <v>779</v>
      </c>
      <c r="T3368" s="894" t="s">
        <v>780</v>
      </c>
      <c r="U3368" s="894" t="s">
        <v>781</v>
      </c>
      <c r="V3368" s="894" t="s">
        <v>3306</v>
      </c>
      <c r="W3368" s="894" t="s">
        <v>15292</v>
      </c>
      <c r="X3368" s="894" t="s">
        <v>15294</v>
      </c>
      <c r="AA3368" s="894" t="s">
        <v>1012</v>
      </c>
    </row>
    <row r="3369" spans="1:27">
      <c r="A3369" s="894" t="s">
        <v>15301</v>
      </c>
      <c r="B3369" s="894" t="s">
        <v>15302</v>
      </c>
      <c r="C3369" s="894" t="s">
        <v>15290</v>
      </c>
      <c r="D3369" s="894" t="s">
        <v>15291</v>
      </c>
      <c r="E3369" s="351">
        <v>10619.47</v>
      </c>
      <c r="F3369" s="351">
        <v>5097.12</v>
      </c>
      <c r="G3369" s="351">
        <v>5522.35</v>
      </c>
      <c r="H3369" s="351">
        <v>0</v>
      </c>
      <c r="I3369" s="894" t="s">
        <v>15292</v>
      </c>
      <c r="J3369" s="894" t="s">
        <v>839</v>
      </c>
      <c r="K3369" s="894" t="s">
        <v>1008</v>
      </c>
      <c r="L3369" s="894" t="s">
        <v>874</v>
      </c>
      <c r="M3369" s="894" t="s">
        <v>8764</v>
      </c>
      <c r="N3369" s="894" t="s">
        <v>15293</v>
      </c>
      <c r="O3369" s="894" t="s">
        <v>10873</v>
      </c>
      <c r="P3369" s="894" t="s">
        <v>10874</v>
      </c>
      <c r="Q3369" s="894" t="s">
        <v>10875</v>
      </c>
      <c r="R3369" s="894" t="s">
        <v>1252</v>
      </c>
      <c r="S3369" s="894" t="s">
        <v>779</v>
      </c>
      <c r="T3369" s="894" t="s">
        <v>780</v>
      </c>
      <c r="U3369" s="894" t="s">
        <v>781</v>
      </c>
      <c r="V3369" s="894" t="s">
        <v>3306</v>
      </c>
      <c r="W3369" s="894" t="s">
        <v>15292</v>
      </c>
      <c r="X3369" s="894" t="s">
        <v>15294</v>
      </c>
      <c r="AA3369" s="894" t="s">
        <v>1012</v>
      </c>
    </row>
    <row r="3370" spans="1:27">
      <c r="A3370" s="894" t="s">
        <v>15303</v>
      </c>
      <c r="B3370" s="894" t="s">
        <v>15304</v>
      </c>
      <c r="C3370" s="894" t="s">
        <v>15290</v>
      </c>
      <c r="D3370" s="894" t="s">
        <v>15291</v>
      </c>
      <c r="E3370" s="351">
        <v>10619.46</v>
      </c>
      <c r="F3370" s="351">
        <v>5097.12</v>
      </c>
      <c r="G3370" s="351">
        <v>5522.34</v>
      </c>
      <c r="H3370" s="351">
        <v>0</v>
      </c>
      <c r="I3370" s="894" t="s">
        <v>15292</v>
      </c>
      <c r="J3370" s="894" t="s">
        <v>839</v>
      </c>
      <c r="K3370" s="894" t="s">
        <v>1008</v>
      </c>
      <c r="L3370" s="894" t="s">
        <v>874</v>
      </c>
      <c r="M3370" s="894" t="s">
        <v>8764</v>
      </c>
      <c r="N3370" s="894" t="s">
        <v>15293</v>
      </c>
      <c r="O3370" s="894" t="s">
        <v>10873</v>
      </c>
      <c r="P3370" s="894" t="s">
        <v>10874</v>
      </c>
      <c r="Q3370" s="894" t="s">
        <v>10875</v>
      </c>
      <c r="R3370" s="894" t="s">
        <v>1252</v>
      </c>
      <c r="S3370" s="894" t="s">
        <v>779</v>
      </c>
      <c r="T3370" s="894" t="s">
        <v>780</v>
      </c>
      <c r="U3370" s="894" t="s">
        <v>781</v>
      </c>
      <c r="V3370" s="894" t="s">
        <v>3306</v>
      </c>
      <c r="W3370" s="894" t="s">
        <v>15292</v>
      </c>
      <c r="X3370" s="894" t="s">
        <v>15294</v>
      </c>
      <c r="AA3370" s="894" t="s">
        <v>1012</v>
      </c>
    </row>
    <row r="3371" spans="1:27">
      <c r="A3371" s="894" t="s">
        <v>15305</v>
      </c>
      <c r="B3371" s="894" t="s">
        <v>15306</v>
      </c>
      <c r="C3371" s="894" t="s">
        <v>15307</v>
      </c>
      <c r="D3371" s="894" t="s">
        <v>15308</v>
      </c>
      <c r="E3371" s="351">
        <v>122831.87</v>
      </c>
      <c r="F3371" s="351">
        <v>58959.36</v>
      </c>
      <c r="G3371" s="351">
        <v>63872.51</v>
      </c>
      <c r="H3371" s="351">
        <v>0</v>
      </c>
      <c r="I3371" s="894" t="s">
        <v>15309</v>
      </c>
      <c r="J3371" s="894" t="s">
        <v>839</v>
      </c>
      <c r="K3371" s="894" t="s">
        <v>1025</v>
      </c>
      <c r="L3371" s="894" t="s">
        <v>958</v>
      </c>
      <c r="M3371" s="894" t="s">
        <v>6103</v>
      </c>
      <c r="N3371" s="894" t="s">
        <v>15310</v>
      </c>
      <c r="O3371" s="894" t="s">
        <v>15311</v>
      </c>
      <c r="P3371" s="894" t="s">
        <v>15312</v>
      </c>
      <c r="Q3371" s="894" t="s">
        <v>15313</v>
      </c>
      <c r="R3371" s="894" t="s">
        <v>1252</v>
      </c>
      <c r="S3371" s="894" t="s">
        <v>779</v>
      </c>
      <c r="T3371" s="894" t="s">
        <v>780</v>
      </c>
      <c r="U3371" s="894" t="s">
        <v>781</v>
      </c>
      <c r="V3371" s="894" t="s">
        <v>3306</v>
      </c>
      <c r="W3371" s="894" t="s">
        <v>15309</v>
      </c>
      <c r="X3371" s="894" t="s">
        <v>15314</v>
      </c>
      <c r="AA3371" s="894" t="s">
        <v>1029</v>
      </c>
    </row>
    <row r="3372" spans="1:27">
      <c r="A3372" s="894" t="s">
        <v>15315</v>
      </c>
      <c r="B3372" s="894" t="s">
        <v>15316</v>
      </c>
      <c r="C3372" s="894" t="s">
        <v>15317</v>
      </c>
      <c r="D3372" s="894" t="s">
        <v>15318</v>
      </c>
      <c r="E3372" s="351">
        <v>30973.45</v>
      </c>
      <c r="F3372" s="351">
        <v>14867.04</v>
      </c>
      <c r="G3372" s="351">
        <v>16106.41</v>
      </c>
      <c r="H3372" s="351">
        <v>0</v>
      </c>
      <c r="I3372" s="894" t="s">
        <v>15309</v>
      </c>
      <c r="J3372" s="894" t="s">
        <v>839</v>
      </c>
      <c r="K3372" s="894" t="s">
        <v>1025</v>
      </c>
      <c r="L3372" s="894" t="s">
        <v>958</v>
      </c>
      <c r="M3372" s="894" t="s">
        <v>6146</v>
      </c>
      <c r="N3372" s="894" t="s">
        <v>15319</v>
      </c>
      <c r="O3372" s="894" t="s">
        <v>15320</v>
      </c>
      <c r="P3372" s="894" t="s">
        <v>15321</v>
      </c>
      <c r="Q3372" s="894" t="s">
        <v>13117</v>
      </c>
      <c r="R3372" s="894" t="s">
        <v>1252</v>
      </c>
      <c r="S3372" s="894" t="s">
        <v>779</v>
      </c>
      <c r="T3372" s="894" t="s">
        <v>780</v>
      </c>
      <c r="U3372" s="894" t="s">
        <v>781</v>
      </c>
      <c r="V3372" s="894" t="s">
        <v>3306</v>
      </c>
      <c r="W3372" s="894" t="s">
        <v>15309</v>
      </c>
      <c r="X3372" s="894" t="s">
        <v>15322</v>
      </c>
      <c r="AA3372" s="894" t="s">
        <v>1029</v>
      </c>
    </row>
    <row r="3373" spans="1:27">
      <c r="A3373" s="894" t="s">
        <v>15323</v>
      </c>
      <c r="B3373" s="894" t="s">
        <v>15324</v>
      </c>
      <c r="C3373" s="894" t="s">
        <v>15317</v>
      </c>
      <c r="D3373" s="894" t="s">
        <v>15318</v>
      </c>
      <c r="E3373" s="351">
        <v>30973.45</v>
      </c>
      <c r="F3373" s="351">
        <v>14867.04</v>
      </c>
      <c r="G3373" s="351">
        <v>16106.41</v>
      </c>
      <c r="H3373" s="351">
        <v>0</v>
      </c>
      <c r="I3373" s="894" t="s">
        <v>15309</v>
      </c>
      <c r="J3373" s="894" t="s">
        <v>839</v>
      </c>
      <c r="K3373" s="894" t="s">
        <v>1025</v>
      </c>
      <c r="L3373" s="894" t="s">
        <v>958</v>
      </c>
      <c r="M3373" s="894" t="s">
        <v>6146</v>
      </c>
      <c r="N3373" s="894" t="s">
        <v>15319</v>
      </c>
      <c r="O3373" s="894" t="s">
        <v>15320</v>
      </c>
      <c r="P3373" s="894" t="s">
        <v>15321</v>
      </c>
      <c r="Q3373" s="894" t="s">
        <v>13117</v>
      </c>
      <c r="R3373" s="894" t="s">
        <v>1252</v>
      </c>
      <c r="S3373" s="894" t="s">
        <v>779</v>
      </c>
      <c r="T3373" s="894" t="s">
        <v>780</v>
      </c>
      <c r="U3373" s="894" t="s">
        <v>781</v>
      </c>
      <c r="V3373" s="894" t="s">
        <v>3306</v>
      </c>
      <c r="W3373" s="894" t="s">
        <v>15309</v>
      </c>
      <c r="X3373" s="894" t="s">
        <v>15322</v>
      </c>
      <c r="AA3373" s="894" t="s">
        <v>1029</v>
      </c>
    </row>
    <row r="3374" spans="1:27">
      <c r="A3374" s="894" t="s">
        <v>15325</v>
      </c>
      <c r="B3374" s="894" t="s">
        <v>15326</v>
      </c>
      <c r="C3374" s="894" t="s">
        <v>15317</v>
      </c>
      <c r="D3374" s="894" t="s">
        <v>15318</v>
      </c>
      <c r="E3374" s="351">
        <v>30973.45</v>
      </c>
      <c r="F3374" s="351">
        <v>14867.04</v>
      </c>
      <c r="G3374" s="351">
        <v>16106.41</v>
      </c>
      <c r="H3374" s="351">
        <v>0</v>
      </c>
      <c r="I3374" s="894" t="s">
        <v>15309</v>
      </c>
      <c r="J3374" s="894" t="s">
        <v>839</v>
      </c>
      <c r="K3374" s="894" t="s">
        <v>1025</v>
      </c>
      <c r="L3374" s="894" t="s">
        <v>958</v>
      </c>
      <c r="M3374" s="894" t="s">
        <v>6146</v>
      </c>
      <c r="N3374" s="894" t="s">
        <v>15319</v>
      </c>
      <c r="O3374" s="894" t="s">
        <v>15320</v>
      </c>
      <c r="P3374" s="894" t="s">
        <v>15321</v>
      </c>
      <c r="Q3374" s="894" t="s">
        <v>13117</v>
      </c>
      <c r="R3374" s="894" t="s">
        <v>1252</v>
      </c>
      <c r="S3374" s="894" t="s">
        <v>779</v>
      </c>
      <c r="T3374" s="894" t="s">
        <v>780</v>
      </c>
      <c r="U3374" s="894" t="s">
        <v>781</v>
      </c>
      <c r="V3374" s="894" t="s">
        <v>3306</v>
      </c>
      <c r="W3374" s="894" t="s">
        <v>15309</v>
      </c>
      <c r="X3374" s="894" t="s">
        <v>15322</v>
      </c>
      <c r="AA3374" s="894" t="s">
        <v>1029</v>
      </c>
    </row>
    <row r="3375" spans="1:27">
      <c r="A3375" s="894" t="s">
        <v>15327</v>
      </c>
      <c r="B3375" s="894" t="s">
        <v>15328</v>
      </c>
      <c r="C3375" s="894" t="s">
        <v>6277</v>
      </c>
      <c r="D3375" s="894" t="s">
        <v>13159</v>
      </c>
      <c r="E3375" s="351">
        <v>42477.87</v>
      </c>
      <c r="F3375" s="351">
        <v>20389.44</v>
      </c>
      <c r="G3375" s="351">
        <v>22088.43</v>
      </c>
      <c r="H3375" s="351">
        <v>0</v>
      </c>
      <c r="I3375" s="894" t="s">
        <v>15309</v>
      </c>
      <c r="J3375" s="894" t="s">
        <v>839</v>
      </c>
      <c r="K3375" s="894" t="s">
        <v>1025</v>
      </c>
      <c r="L3375" s="894" t="s">
        <v>958</v>
      </c>
      <c r="M3375" s="894" t="s">
        <v>8289</v>
      </c>
      <c r="N3375" s="894" t="s">
        <v>15229</v>
      </c>
      <c r="O3375" s="894" t="s">
        <v>10875</v>
      </c>
      <c r="P3375" s="894" t="s">
        <v>11205</v>
      </c>
      <c r="Q3375" s="894" t="s">
        <v>11757</v>
      </c>
      <c r="R3375" s="894" t="s">
        <v>1252</v>
      </c>
      <c r="S3375" s="894" t="s">
        <v>779</v>
      </c>
      <c r="T3375" s="894" t="s">
        <v>780</v>
      </c>
      <c r="U3375" s="894" t="s">
        <v>781</v>
      </c>
      <c r="V3375" s="894" t="s">
        <v>3306</v>
      </c>
      <c r="W3375" s="894" t="s">
        <v>15309</v>
      </c>
      <c r="X3375" s="894" t="s">
        <v>13571</v>
      </c>
      <c r="AA3375" s="894" t="s">
        <v>1029</v>
      </c>
    </row>
    <row r="3376" spans="1:27">
      <c r="A3376" s="894" t="s">
        <v>15329</v>
      </c>
      <c r="B3376" s="894" t="s">
        <v>15330</v>
      </c>
      <c r="C3376" s="894" t="s">
        <v>6277</v>
      </c>
      <c r="D3376" s="894" t="s">
        <v>13159</v>
      </c>
      <c r="E3376" s="351">
        <v>42477.88</v>
      </c>
      <c r="F3376" s="351">
        <v>20389.44</v>
      </c>
      <c r="G3376" s="351">
        <v>22088.44</v>
      </c>
      <c r="H3376" s="351">
        <v>0</v>
      </c>
      <c r="I3376" s="894" t="s">
        <v>15309</v>
      </c>
      <c r="J3376" s="894" t="s">
        <v>839</v>
      </c>
      <c r="K3376" s="894" t="s">
        <v>1025</v>
      </c>
      <c r="L3376" s="894" t="s">
        <v>958</v>
      </c>
      <c r="M3376" s="894" t="s">
        <v>6103</v>
      </c>
      <c r="N3376" s="894" t="s">
        <v>15229</v>
      </c>
      <c r="O3376" s="894" t="s">
        <v>10875</v>
      </c>
      <c r="P3376" s="894" t="s">
        <v>11205</v>
      </c>
      <c r="Q3376" s="894" t="s">
        <v>11206</v>
      </c>
      <c r="R3376" s="894" t="s">
        <v>1252</v>
      </c>
      <c r="S3376" s="894" t="s">
        <v>779</v>
      </c>
      <c r="T3376" s="894" t="s">
        <v>780</v>
      </c>
      <c r="U3376" s="894" t="s">
        <v>781</v>
      </c>
      <c r="V3376" s="894" t="s">
        <v>3306</v>
      </c>
      <c r="W3376" s="894" t="s">
        <v>15309</v>
      </c>
      <c r="X3376" s="894" t="s">
        <v>13571</v>
      </c>
      <c r="AA3376" s="894" t="s">
        <v>1029</v>
      </c>
    </row>
    <row r="3377" spans="1:27">
      <c r="A3377" s="894" t="s">
        <v>15331</v>
      </c>
      <c r="B3377" s="894" t="s">
        <v>15332</v>
      </c>
      <c r="C3377" s="894" t="s">
        <v>15333</v>
      </c>
      <c r="D3377" s="894" t="s">
        <v>15334</v>
      </c>
      <c r="E3377" s="351">
        <v>5309.73</v>
      </c>
      <c r="F3377" s="351">
        <v>2548.8</v>
      </c>
      <c r="G3377" s="351">
        <v>2760.93</v>
      </c>
      <c r="H3377" s="351">
        <v>0</v>
      </c>
      <c r="I3377" s="894" t="s">
        <v>15335</v>
      </c>
      <c r="J3377" s="894" t="s">
        <v>839</v>
      </c>
      <c r="K3377" s="894" t="s">
        <v>8415</v>
      </c>
      <c r="L3377" s="894" t="s">
        <v>874</v>
      </c>
      <c r="M3377" s="894" t="s">
        <v>13088</v>
      </c>
      <c r="N3377" s="894" t="s">
        <v>8228</v>
      </c>
      <c r="O3377" s="894" t="s">
        <v>12283</v>
      </c>
      <c r="P3377" s="894" t="s">
        <v>12284</v>
      </c>
      <c r="Q3377" s="894" t="s">
        <v>10864</v>
      </c>
      <c r="R3377" s="894" t="s">
        <v>1252</v>
      </c>
      <c r="S3377" s="894" t="s">
        <v>779</v>
      </c>
      <c r="T3377" s="894" t="s">
        <v>780</v>
      </c>
      <c r="U3377" s="894" t="s">
        <v>781</v>
      </c>
      <c r="V3377" s="894" t="s">
        <v>3306</v>
      </c>
      <c r="W3377" s="894" t="s">
        <v>15335</v>
      </c>
      <c r="X3377" s="894" t="s">
        <v>13580</v>
      </c>
      <c r="AA3377" s="894" t="s">
        <v>8421</v>
      </c>
    </row>
    <row r="3378" spans="1:27">
      <c r="A3378" s="894" t="s">
        <v>15336</v>
      </c>
      <c r="B3378" s="894" t="s">
        <v>15337</v>
      </c>
      <c r="C3378" s="894" t="s">
        <v>15333</v>
      </c>
      <c r="D3378" s="894" t="s">
        <v>15334</v>
      </c>
      <c r="E3378" s="351">
        <v>5309.73</v>
      </c>
      <c r="F3378" s="351">
        <v>2548.8</v>
      </c>
      <c r="G3378" s="351">
        <v>2760.93</v>
      </c>
      <c r="H3378" s="351">
        <v>0</v>
      </c>
      <c r="I3378" s="894" t="s">
        <v>15335</v>
      </c>
      <c r="J3378" s="894" t="s">
        <v>839</v>
      </c>
      <c r="K3378" s="894" t="s">
        <v>8415</v>
      </c>
      <c r="L3378" s="894" t="s">
        <v>874</v>
      </c>
      <c r="M3378" s="894" t="s">
        <v>13088</v>
      </c>
      <c r="N3378" s="894" t="s">
        <v>8228</v>
      </c>
      <c r="O3378" s="894" t="s">
        <v>12283</v>
      </c>
      <c r="P3378" s="894" t="s">
        <v>12284</v>
      </c>
      <c r="Q3378" s="894" t="s">
        <v>10864</v>
      </c>
      <c r="R3378" s="894" t="s">
        <v>1252</v>
      </c>
      <c r="S3378" s="894" t="s">
        <v>779</v>
      </c>
      <c r="T3378" s="894" t="s">
        <v>780</v>
      </c>
      <c r="U3378" s="894" t="s">
        <v>781</v>
      </c>
      <c r="V3378" s="894" t="s">
        <v>3306</v>
      </c>
      <c r="W3378" s="894" t="s">
        <v>15335</v>
      </c>
      <c r="X3378" s="894" t="s">
        <v>13580</v>
      </c>
      <c r="AA3378" s="894" t="s">
        <v>8421</v>
      </c>
    </row>
    <row r="3379" spans="1:27">
      <c r="A3379" s="894" t="s">
        <v>15338</v>
      </c>
      <c r="B3379" s="894" t="s">
        <v>15339</v>
      </c>
      <c r="C3379" s="894" t="s">
        <v>15333</v>
      </c>
      <c r="D3379" s="894" t="s">
        <v>15334</v>
      </c>
      <c r="E3379" s="351">
        <v>5309.73</v>
      </c>
      <c r="F3379" s="351">
        <v>2548.8</v>
      </c>
      <c r="G3379" s="351">
        <v>2760.93</v>
      </c>
      <c r="H3379" s="351">
        <v>0</v>
      </c>
      <c r="I3379" s="894" t="s">
        <v>15335</v>
      </c>
      <c r="J3379" s="894" t="s">
        <v>839</v>
      </c>
      <c r="K3379" s="894" t="s">
        <v>8415</v>
      </c>
      <c r="L3379" s="894" t="s">
        <v>874</v>
      </c>
      <c r="M3379" s="894" t="s">
        <v>13088</v>
      </c>
      <c r="N3379" s="894" t="s">
        <v>8228</v>
      </c>
      <c r="O3379" s="894" t="s">
        <v>12283</v>
      </c>
      <c r="P3379" s="894" t="s">
        <v>12284</v>
      </c>
      <c r="Q3379" s="894" t="s">
        <v>10864</v>
      </c>
      <c r="R3379" s="894" t="s">
        <v>1252</v>
      </c>
      <c r="S3379" s="894" t="s">
        <v>779</v>
      </c>
      <c r="T3379" s="894" t="s">
        <v>780</v>
      </c>
      <c r="U3379" s="894" t="s">
        <v>781</v>
      </c>
      <c r="V3379" s="894" t="s">
        <v>3306</v>
      </c>
      <c r="W3379" s="894" t="s">
        <v>15335</v>
      </c>
      <c r="X3379" s="894" t="s">
        <v>13580</v>
      </c>
      <c r="AA3379" s="894" t="s">
        <v>8421</v>
      </c>
    </row>
    <row r="3380" spans="1:27">
      <c r="A3380" s="894" t="s">
        <v>15340</v>
      </c>
      <c r="B3380" s="894" t="s">
        <v>15341</v>
      </c>
      <c r="C3380" s="894" t="s">
        <v>15333</v>
      </c>
      <c r="D3380" s="894" t="s">
        <v>15334</v>
      </c>
      <c r="E3380" s="351">
        <v>5309.74</v>
      </c>
      <c r="F3380" s="351">
        <v>2548.8</v>
      </c>
      <c r="G3380" s="351">
        <v>2760.94</v>
      </c>
      <c r="H3380" s="351">
        <v>0</v>
      </c>
      <c r="I3380" s="894" t="s">
        <v>15335</v>
      </c>
      <c r="J3380" s="894" t="s">
        <v>839</v>
      </c>
      <c r="K3380" s="894" t="s">
        <v>8415</v>
      </c>
      <c r="L3380" s="894" t="s">
        <v>874</v>
      </c>
      <c r="M3380" s="894" t="s">
        <v>13088</v>
      </c>
      <c r="N3380" s="894" t="s">
        <v>8228</v>
      </c>
      <c r="O3380" s="894" t="s">
        <v>12283</v>
      </c>
      <c r="P3380" s="894" t="s">
        <v>12284</v>
      </c>
      <c r="Q3380" s="894" t="s">
        <v>10864</v>
      </c>
      <c r="R3380" s="894" t="s">
        <v>1252</v>
      </c>
      <c r="S3380" s="894" t="s">
        <v>779</v>
      </c>
      <c r="T3380" s="894" t="s">
        <v>780</v>
      </c>
      <c r="U3380" s="894" t="s">
        <v>781</v>
      </c>
      <c r="V3380" s="894" t="s">
        <v>3306</v>
      </c>
      <c r="W3380" s="894" t="s">
        <v>15335</v>
      </c>
      <c r="X3380" s="894" t="s">
        <v>13580</v>
      </c>
      <c r="AA3380" s="894" t="s">
        <v>8421</v>
      </c>
    </row>
    <row r="3381" spans="1:27">
      <c r="A3381" s="894" t="s">
        <v>15342</v>
      </c>
      <c r="B3381" s="894" t="s">
        <v>15343</v>
      </c>
      <c r="C3381" s="894" t="s">
        <v>15333</v>
      </c>
      <c r="D3381" s="894" t="s">
        <v>15334</v>
      </c>
      <c r="E3381" s="351">
        <v>5309.74</v>
      </c>
      <c r="F3381" s="351">
        <v>2548.8</v>
      </c>
      <c r="G3381" s="351">
        <v>2760.94</v>
      </c>
      <c r="H3381" s="351">
        <v>0</v>
      </c>
      <c r="I3381" s="894" t="s">
        <v>15335</v>
      </c>
      <c r="J3381" s="894" t="s">
        <v>839</v>
      </c>
      <c r="K3381" s="894" t="s">
        <v>8415</v>
      </c>
      <c r="L3381" s="894" t="s">
        <v>874</v>
      </c>
      <c r="M3381" s="894" t="s">
        <v>13088</v>
      </c>
      <c r="N3381" s="894" t="s">
        <v>8228</v>
      </c>
      <c r="O3381" s="894" t="s">
        <v>12283</v>
      </c>
      <c r="P3381" s="894" t="s">
        <v>12284</v>
      </c>
      <c r="Q3381" s="894" t="s">
        <v>10864</v>
      </c>
      <c r="R3381" s="894" t="s">
        <v>1252</v>
      </c>
      <c r="S3381" s="894" t="s">
        <v>779</v>
      </c>
      <c r="T3381" s="894" t="s">
        <v>780</v>
      </c>
      <c r="U3381" s="894" t="s">
        <v>781</v>
      </c>
      <c r="V3381" s="894" t="s">
        <v>3306</v>
      </c>
      <c r="W3381" s="894" t="s">
        <v>15335</v>
      </c>
      <c r="X3381" s="894" t="s">
        <v>13580</v>
      </c>
      <c r="AA3381" s="894" t="s">
        <v>8421</v>
      </c>
    </row>
    <row r="3382" spans="1:27">
      <c r="A3382" s="894" t="s">
        <v>15344</v>
      </c>
      <c r="B3382" s="894" t="s">
        <v>15345</v>
      </c>
      <c r="C3382" s="894" t="s">
        <v>5361</v>
      </c>
      <c r="D3382" s="894" t="s">
        <v>15346</v>
      </c>
      <c r="E3382" s="351">
        <v>12389.38</v>
      </c>
      <c r="F3382" s="351">
        <v>5946.72</v>
      </c>
      <c r="G3382" s="351">
        <v>6442.66</v>
      </c>
      <c r="H3382" s="351">
        <v>0</v>
      </c>
      <c r="I3382" s="894" t="s">
        <v>15335</v>
      </c>
      <c r="J3382" s="894" t="s">
        <v>839</v>
      </c>
      <c r="K3382" s="894" t="s">
        <v>901</v>
      </c>
      <c r="L3382" s="894" t="s">
        <v>874</v>
      </c>
      <c r="M3382" s="894" t="s">
        <v>2815</v>
      </c>
      <c r="N3382" s="894" t="s">
        <v>14096</v>
      </c>
      <c r="O3382" s="894" t="s">
        <v>11021</v>
      </c>
      <c r="P3382" s="894" t="s">
        <v>11131</v>
      </c>
      <c r="Q3382" s="894" t="s">
        <v>11132</v>
      </c>
      <c r="R3382" s="894" t="s">
        <v>1252</v>
      </c>
      <c r="S3382" s="894" t="s">
        <v>779</v>
      </c>
      <c r="T3382" s="894" t="s">
        <v>780</v>
      </c>
      <c r="U3382" s="894" t="s">
        <v>781</v>
      </c>
      <c r="V3382" s="894" t="s">
        <v>3306</v>
      </c>
      <c r="W3382" s="894" t="s">
        <v>15335</v>
      </c>
      <c r="X3382" s="894" t="s">
        <v>13585</v>
      </c>
      <c r="AA3382" s="894" t="s">
        <v>904</v>
      </c>
    </row>
    <row r="3383" spans="1:27">
      <c r="A3383" s="894" t="s">
        <v>15347</v>
      </c>
      <c r="B3383" s="894" t="s">
        <v>15348</v>
      </c>
      <c r="C3383" s="894" t="s">
        <v>1005</v>
      </c>
      <c r="D3383" s="894" t="s">
        <v>10334</v>
      </c>
      <c r="E3383" s="351">
        <v>2876.11</v>
      </c>
      <c r="F3383" s="351">
        <v>1380.48</v>
      </c>
      <c r="G3383" s="351">
        <v>1495.63</v>
      </c>
      <c r="H3383" s="351">
        <v>0</v>
      </c>
      <c r="I3383" s="894" t="s">
        <v>15335</v>
      </c>
      <c r="J3383" s="894" t="s">
        <v>839</v>
      </c>
      <c r="K3383" s="894" t="s">
        <v>901</v>
      </c>
      <c r="L3383" s="894" t="s">
        <v>874</v>
      </c>
      <c r="M3383" s="894" t="s">
        <v>2815</v>
      </c>
      <c r="N3383" s="894" t="s">
        <v>13953</v>
      </c>
      <c r="O3383" s="894" t="s">
        <v>10990</v>
      </c>
      <c r="P3383" s="894" t="s">
        <v>10991</v>
      </c>
      <c r="Q3383" s="894" t="s">
        <v>10992</v>
      </c>
      <c r="R3383" s="894" t="s">
        <v>1252</v>
      </c>
      <c r="S3383" s="894" t="s">
        <v>779</v>
      </c>
      <c r="T3383" s="894" t="s">
        <v>780</v>
      </c>
      <c r="U3383" s="894" t="s">
        <v>781</v>
      </c>
      <c r="V3383" s="894" t="s">
        <v>3306</v>
      </c>
      <c r="W3383" s="894" t="s">
        <v>15335</v>
      </c>
      <c r="X3383" s="894" t="s">
        <v>13593</v>
      </c>
      <c r="AA3383" s="894" t="s">
        <v>904</v>
      </c>
    </row>
    <row r="3384" spans="1:27">
      <c r="A3384" s="894" t="s">
        <v>15349</v>
      </c>
      <c r="B3384" s="894" t="s">
        <v>15350</v>
      </c>
      <c r="C3384" s="894" t="s">
        <v>1005</v>
      </c>
      <c r="D3384" s="894" t="s">
        <v>10334</v>
      </c>
      <c r="E3384" s="351">
        <v>2876.1</v>
      </c>
      <c r="F3384" s="351">
        <v>1380.48</v>
      </c>
      <c r="G3384" s="351">
        <v>1495.62</v>
      </c>
      <c r="H3384" s="351">
        <v>0</v>
      </c>
      <c r="I3384" s="894" t="s">
        <v>15335</v>
      </c>
      <c r="J3384" s="894" t="s">
        <v>839</v>
      </c>
      <c r="K3384" s="894" t="s">
        <v>901</v>
      </c>
      <c r="L3384" s="894" t="s">
        <v>874</v>
      </c>
      <c r="M3384" s="894" t="s">
        <v>2815</v>
      </c>
      <c r="N3384" s="894" t="s">
        <v>13953</v>
      </c>
      <c r="O3384" s="894" t="s">
        <v>10990</v>
      </c>
      <c r="P3384" s="894" t="s">
        <v>10991</v>
      </c>
      <c r="Q3384" s="894" t="s">
        <v>10992</v>
      </c>
      <c r="R3384" s="894" t="s">
        <v>1252</v>
      </c>
      <c r="S3384" s="894" t="s">
        <v>779</v>
      </c>
      <c r="T3384" s="894" t="s">
        <v>780</v>
      </c>
      <c r="U3384" s="894" t="s">
        <v>781</v>
      </c>
      <c r="V3384" s="894" t="s">
        <v>3306</v>
      </c>
      <c r="W3384" s="894" t="s">
        <v>15335</v>
      </c>
      <c r="X3384" s="894" t="s">
        <v>13593</v>
      </c>
      <c r="AA3384" s="894" t="s">
        <v>904</v>
      </c>
    </row>
    <row r="3385" spans="1:27">
      <c r="A3385" s="894" t="s">
        <v>15351</v>
      </c>
      <c r="B3385" s="894" t="s">
        <v>15352</v>
      </c>
      <c r="C3385" s="894" t="s">
        <v>1005</v>
      </c>
      <c r="D3385" s="894" t="s">
        <v>15353</v>
      </c>
      <c r="E3385" s="351">
        <v>4469.03</v>
      </c>
      <c r="F3385" s="351">
        <v>2145.12</v>
      </c>
      <c r="G3385" s="351">
        <v>2323.91</v>
      </c>
      <c r="H3385" s="351">
        <v>0</v>
      </c>
      <c r="I3385" s="894" t="s">
        <v>15335</v>
      </c>
      <c r="J3385" s="894" t="s">
        <v>839</v>
      </c>
      <c r="K3385" s="894" t="s">
        <v>1025</v>
      </c>
      <c r="L3385" s="894" t="s">
        <v>958</v>
      </c>
      <c r="M3385" s="894" t="s">
        <v>15053</v>
      </c>
      <c r="N3385" s="894" t="s">
        <v>13953</v>
      </c>
      <c r="O3385" s="894" t="s">
        <v>15097</v>
      </c>
      <c r="P3385" s="894" t="s">
        <v>15098</v>
      </c>
      <c r="Q3385" s="894" t="s">
        <v>15099</v>
      </c>
      <c r="R3385" s="894" t="s">
        <v>1252</v>
      </c>
      <c r="S3385" s="894" t="s">
        <v>779</v>
      </c>
      <c r="T3385" s="894" t="s">
        <v>780</v>
      </c>
      <c r="U3385" s="894" t="s">
        <v>781</v>
      </c>
      <c r="V3385" s="894" t="s">
        <v>3306</v>
      </c>
      <c r="W3385" s="894" t="s">
        <v>15335</v>
      </c>
      <c r="X3385" s="894" t="s">
        <v>13593</v>
      </c>
      <c r="AA3385" s="894" t="s">
        <v>1029</v>
      </c>
    </row>
    <row r="3386" spans="1:27">
      <c r="A3386" s="894" t="s">
        <v>15354</v>
      </c>
      <c r="B3386" s="894" t="s">
        <v>15355</v>
      </c>
      <c r="C3386" s="894" t="s">
        <v>15356</v>
      </c>
      <c r="D3386" s="894" t="s">
        <v>15357</v>
      </c>
      <c r="E3386" s="351">
        <v>14601.77</v>
      </c>
      <c r="F3386" s="351">
        <v>7008.96</v>
      </c>
      <c r="G3386" s="351">
        <v>7592.81</v>
      </c>
      <c r="H3386" s="351">
        <v>0</v>
      </c>
      <c r="I3386" s="894" t="s">
        <v>15358</v>
      </c>
      <c r="J3386" s="894" t="s">
        <v>839</v>
      </c>
      <c r="K3386" s="894" t="s">
        <v>901</v>
      </c>
      <c r="L3386" s="894" t="s">
        <v>874</v>
      </c>
      <c r="M3386" s="894" t="s">
        <v>2815</v>
      </c>
      <c r="N3386" s="894" t="s">
        <v>15359</v>
      </c>
      <c r="O3386" s="894" t="s">
        <v>11503</v>
      </c>
      <c r="P3386" s="894" t="s">
        <v>11504</v>
      </c>
      <c r="Q3386" s="894" t="s">
        <v>11505</v>
      </c>
      <c r="R3386" s="894" t="s">
        <v>1252</v>
      </c>
      <c r="S3386" s="894" t="s">
        <v>779</v>
      </c>
      <c r="T3386" s="894" t="s">
        <v>780</v>
      </c>
      <c r="U3386" s="894" t="s">
        <v>781</v>
      </c>
      <c r="V3386" s="894" t="s">
        <v>3306</v>
      </c>
      <c r="W3386" s="894" t="s">
        <v>15358</v>
      </c>
      <c r="X3386" s="894" t="s">
        <v>15360</v>
      </c>
      <c r="AA3386" s="894" t="s">
        <v>904</v>
      </c>
    </row>
    <row r="3387" spans="1:27">
      <c r="A3387" s="894" t="s">
        <v>15361</v>
      </c>
      <c r="B3387" s="894" t="s">
        <v>15362</v>
      </c>
      <c r="C3387" s="894" t="s">
        <v>13264</v>
      </c>
      <c r="D3387" s="894" t="s">
        <v>13265</v>
      </c>
      <c r="E3387" s="351">
        <v>7522.12</v>
      </c>
      <c r="F3387" s="351">
        <v>3610.56</v>
      </c>
      <c r="G3387" s="351">
        <v>3911.56</v>
      </c>
      <c r="H3387" s="351">
        <v>0</v>
      </c>
      <c r="I3387" s="894" t="s">
        <v>15358</v>
      </c>
      <c r="J3387" s="894" t="s">
        <v>839</v>
      </c>
      <c r="K3387" s="894" t="s">
        <v>11486</v>
      </c>
      <c r="L3387" s="894" t="s">
        <v>874</v>
      </c>
      <c r="M3387" s="894" t="s">
        <v>11487</v>
      </c>
      <c r="N3387" s="894" t="s">
        <v>15359</v>
      </c>
      <c r="O3387" s="894" t="s">
        <v>13268</v>
      </c>
      <c r="P3387" s="894" t="s">
        <v>13269</v>
      </c>
      <c r="Q3387" s="894" t="s">
        <v>13270</v>
      </c>
      <c r="R3387" s="894" t="s">
        <v>1252</v>
      </c>
      <c r="S3387" s="894" t="s">
        <v>779</v>
      </c>
      <c r="T3387" s="894" t="s">
        <v>780</v>
      </c>
      <c r="U3387" s="894" t="s">
        <v>781</v>
      </c>
      <c r="V3387" s="894" t="s">
        <v>3306</v>
      </c>
      <c r="W3387" s="894" t="s">
        <v>15358</v>
      </c>
      <c r="X3387" s="894" t="s">
        <v>15360</v>
      </c>
      <c r="AA3387" s="894" t="s">
        <v>11491</v>
      </c>
    </row>
    <row r="3388" spans="1:27">
      <c r="A3388" s="894" t="s">
        <v>15363</v>
      </c>
      <c r="B3388" s="894" t="s">
        <v>15364</v>
      </c>
      <c r="C3388" s="894" t="s">
        <v>13264</v>
      </c>
      <c r="D3388" s="894" t="s">
        <v>13265</v>
      </c>
      <c r="E3388" s="351">
        <v>7522.12</v>
      </c>
      <c r="F3388" s="351">
        <v>3610.56</v>
      </c>
      <c r="G3388" s="351">
        <v>3911.56</v>
      </c>
      <c r="H3388" s="351">
        <v>0</v>
      </c>
      <c r="I3388" s="894" t="s">
        <v>15358</v>
      </c>
      <c r="J3388" s="894" t="s">
        <v>839</v>
      </c>
      <c r="K3388" s="894" t="s">
        <v>11486</v>
      </c>
      <c r="L3388" s="894" t="s">
        <v>874</v>
      </c>
      <c r="M3388" s="894" t="s">
        <v>11487</v>
      </c>
      <c r="N3388" s="894" t="s">
        <v>15359</v>
      </c>
      <c r="O3388" s="894" t="s">
        <v>13268</v>
      </c>
      <c r="P3388" s="894" t="s">
        <v>13269</v>
      </c>
      <c r="Q3388" s="894" t="s">
        <v>13270</v>
      </c>
      <c r="R3388" s="894" t="s">
        <v>1252</v>
      </c>
      <c r="S3388" s="894" t="s">
        <v>779</v>
      </c>
      <c r="T3388" s="894" t="s">
        <v>780</v>
      </c>
      <c r="U3388" s="894" t="s">
        <v>781</v>
      </c>
      <c r="V3388" s="894" t="s">
        <v>3306</v>
      </c>
      <c r="W3388" s="894" t="s">
        <v>15358</v>
      </c>
      <c r="X3388" s="894" t="s">
        <v>15360</v>
      </c>
      <c r="AA3388" s="894" t="s">
        <v>11491</v>
      </c>
    </row>
    <row r="3389" spans="1:27">
      <c r="A3389" s="894" t="s">
        <v>15365</v>
      </c>
      <c r="B3389" s="894" t="s">
        <v>15366</v>
      </c>
      <c r="C3389" s="894" t="s">
        <v>13264</v>
      </c>
      <c r="D3389" s="894" t="s">
        <v>13265</v>
      </c>
      <c r="E3389" s="351">
        <v>7522.13</v>
      </c>
      <c r="F3389" s="351">
        <v>3610.56</v>
      </c>
      <c r="G3389" s="351">
        <v>3911.57</v>
      </c>
      <c r="H3389" s="351">
        <v>0</v>
      </c>
      <c r="I3389" s="894" t="s">
        <v>15358</v>
      </c>
      <c r="J3389" s="894" t="s">
        <v>839</v>
      </c>
      <c r="K3389" s="894" t="s">
        <v>11486</v>
      </c>
      <c r="L3389" s="894" t="s">
        <v>874</v>
      </c>
      <c r="M3389" s="894" t="s">
        <v>11487</v>
      </c>
      <c r="N3389" s="894" t="s">
        <v>15359</v>
      </c>
      <c r="O3389" s="894" t="s">
        <v>13268</v>
      </c>
      <c r="P3389" s="894" t="s">
        <v>13269</v>
      </c>
      <c r="Q3389" s="894" t="s">
        <v>13937</v>
      </c>
      <c r="R3389" s="894" t="s">
        <v>1252</v>
      </c>
      <c r="S3389" s="894" t="s">
        <v>779</v>
      </c>
      <c r="T3389" s="894" t="s">
        <v>780</v>
      </c>
      <c r="U3389" s="894" t="s">
        <v>781</v>
      </c>
      <c r="V3389" s="894" t="s">
        <v>3306</v>
      </c>
      <c r="W3389" s="894" t="s">
        <v>15358</v>
      </c>
      <c r="X3389" s="894" t="s">
        <v>15360</v>
      </c>
      <c r="AA3389" s="894" t="s">
        <v>11491</v>
      </c>
    </row>
    <row r="3390" spans="1:27">
      <c r="A3390" s="894" t="s">
        <v>15367</v>
      </c>
      <c r="B3390" s="894" t="s">
        <v>15368</v>
      </c>
      <c r="C3390" s="894" t="s">
        <v>13264</v>
      </c>
      <c r="D3390" s="894" t="s">
        <v>13265</v>
      </c>
      <c r="E3390" s="351">
        <v>7522.13</v>
      </c>
      <c r="F3390" s="351">
        <v>3610.56</v>
      </c>
      <c r="G3390" s="351">
        <v>3911.57</v>
      </c>
      <c r="H3390" s="351">
        <v>0</v>
      </c>
      <c r="I3390" s="894" t="s">
        <v>15358</v>
      </c>
      <c r="J3390" s="894" t="s">
        <v>839</v>
      </c>
      <c r="K3390" s="894" t="s">
        <v>11486</v>
      </c>
      <c r="L3390" s="894" t="s">
        <v>874</v>
      </c>
      <c r="M3390" s="894" t="s">
        <v>11487</v>
      </c>
      <c r="N3390" s="894" t="s">
        <v>15359</v>
      </c>
      <c r="O3390" s="894" t="s">
        <v>13268</v>
      </c>
      <c r="P3390" s="894" t="s">
        <v>13269</v>
      </c>
      <c r="Q3390" s="894" t="s">
        <v>13937</v>
      </c>
      <c r="R3390" s="894" t="s">
        <v>1252</v>
      </c>
      <c r="S3390" s="894" t="s">
        <v>779</v>
      </c>
      <c r="T3390" s="894" t="s">
        <v>780</v>
      </c>
      <c r="U3390" s="894" t="s">
        <v>781</v>
      </c>
      <c r="V3390" s="894" t="s">
        <v>3306</v>
      </c>
      <c r="W3390" s="894" t="s">
        <v>15358</v>
      </c>
      <c r="X3390" s="894" t="s">
        <v>15360</v>
      </c>
      <c r="AA3390" s="894" t="s">
        <v>11491</v>
      </c>
    </row>
    <row r="3391" hidden="1" spans="1:27">
      <c r="A3391" s="894" t="s">
        <v>15369</v>
      </c>
      <c r="B3391" s="894" t="s">
        <v>15370</v>
      </c>
      <c r="C3391" s="894" t="s">
        <v>15371</v>
      </c>
      <c r="D3391" s="894" t="s">
        <v>15372</v>
      </c>
      <c r="E3391" s="351">
        <v>2892.91</v>
      </c>
      <c r="F3391" s="351">
        <v>2221.92</v>
      </c>
      <c r="G3391" s="351">
        <v>670.99</v>
      </c>
      <c r="H3391" s="351">
        <v>0</v>
      </c>
      <c r="I3391" s="894" t="s">
        <v>15373</v>
      </c>
      <c r="J3391" s="894" t="s">
        <v>773</v>
      </c>
      <c r="K3391" s="894" t="s">
        <v>774</v>
      </c>
      <c r="L3391" s="894" t="s">
        <v>1933</v>
      </c>
      <c r="M3391" s="894" t="s">
        <v>15374</v>
      </c>
      <c r="N3391" s="894" t="s">
        <v>7697</v>
      </c>
      <c r="O3391" s="894" t="s">
        <v>15375</v>
      </c>
      <c r="P3391" s="894" t="s">
        <v>15376</v>
      </c>
      <c r="Q3391" s="894" t="s">
        <v>15377</v>
      </c>
      <c r="R3391" s="894" t="s">
        <v>1252</v>
      </c>
      <c r="S3391" s="894" t="s">
        <v>779</v>
      </c>
      <c r="T3391" s="894" t="s">
        <v>780</v>
      </c>
      <c r="U3391" s="894" t="s">
        <v>781</v>
      </c>
      <c r="V3391" s="894" t="s">
        <v>3306</v>
      </c>
      <c r="W3391" s="894" t="s">
        <v>15373</v>
      </c>
      <c r="X3391" s="894" t="s">
        <v>15378</v>
      </c>
      <c r="AA3391" s="894" t="s">
        <v>784</v>
      </c>
    </row>
    <row r="3392" hidden="1" spans="1:27">
      <c r="A3392" s="894" t="s">
        <v>15379</v>
      </c>
      <c r="B3392" s="894" t="s">
        <v>15380</v>
      </c>
      <c r="C3392" s="894" t="s">
        <v>15381</v>
      </c>
      <c r="D3392" s="894" t="s">
        <v>15382</v>
      </c>
      <c r="E3392" s="351">
        <v>3689.37</v>
      </c>
      <c r="F3392" s="351">
        <v>2833.44</v>
      </c>
      <c r="G3392" s="351">
        <v>855.93</v>
      </c>
      <c r="H3392" s="351">
        <v>0</v>
      </c>
      <c r="I3392" s="894" t="s">
        <v>15373</v>
      </c>
      <c r="J3392" s="894" t="s">
        <v>773</v>
      </c>
      <c r="K3392" s="894" t="s">
        <v>774</v>
      </c>
      <c r="L3392" s="894" t="s">
        <v>1933</v>
      </c>
      <c r="M3392" s="894" t="s">
        <v>15374</v>
      </c>
      <c r="N3392" s="894" t="s">
        <v>7697</v>
      </c>
      <c r="O3392" s="894" t="s">
        <v>15383</v>
      </c>
      <c r="P3392" s="894" t="s">
        <v>15384</v>
      </c>
      <c r="Q3392" s="894" t="s">
        <v>15385</v>
      </c>
      <c r="R3392" s="894" t="s">
        <v>1252</v>
      </c>
      <c r="S3392" s="894" t="s">
        <v>779</v>
      </c>
      <c r="T3392" s="894" t="s">
        <v>780</v>
      </c>
      <c r="U3392" s="894" t="s">
        <v>781</v>
      </c>
      <c r="V3392" s="894" t="s">
        <v>3306</v>
      </c>
      <c r="W3392" s="894" t="s">
        <v>15373</v>
      </c>
      <c r="X3392" s="894" t="s">
        <v>15378</v>
      </c>
      <c r="AA3392" s="894" t="s">
        <v>784</v>
      </c>
    </row>
    <row r="3393" hidden="1" spans="1:27">
      <c r="A3393" s="894" t="s">
        <v>15386</v>
      </c>
      <c r="B3393" s="894" t="s">
        <v>15387</v>
      </c>
      <c r="C3393" s="894" t="s">
        <v>13478</v>
      </c>
      <c r="D3393" s="894" t="s">
        <v>15388</v>
      </c>
      <c r="E3393" s="351">
        <v>5132.74</v>
      </c>
      <c r="F3393" s="351">
        <v>3941.76</v>
      </c>
      <c r="G3393" s="351">
        <v>1190.98</v>
      </c>
      <c r="H3393" s="351">
        <v>0</v>
      </c>
      <c r="I3393" s="894" t="s">
        <v>15373</v>
      </c>
      <c r="J3393" s="894" t="s">
        <v>773</v>
      </c>
      <c r="K3393" s="894" t="s">
        <v>774</v>
      </c>
      <c r="L3393" s="894" t="s">
        <v>9405</v>
      </c>
      <c r="M3393" s="894" t="s">
        <v>15389</v>
      </c>
      <c r="N3393" s="894" t="s">
        <v>8735</v>
      </c>
      <c r="O3393" s="894" t="s">
        <v>2556</v>
      </c>
      <c r="P3393" s="894" t="s">
        <v>15390</v>
      </c>
      <c r="Q3393" s="894" t="s">
        <v>12272</v>
      </c>
      <c r="R3393" s="894" t="s">
        <v>1252</v>
      </c>
      <c r="S3393" s="894" t="s">
        <v>779</v>
      </c>
      <c r="T3393" s="894" t="s">
        <v>780</v>
      </c>
      <c r="U3393" s="894" t="s">
        <v>781</v>
      </c>
      <c r="V3393" s="894" t="s">
        <v>3306</v>
      </c>
      <c r="W3393" s="894" t="s">
        <v>15373</v>
      </c>
      <c r="X3393" s="894" t="s">
        <v>15391</v>
      </c>
      <c r="AA3393" s="894" t="s">
        <v>784</v>
      </c>
    </row>
    <row r="3394" spans="1:27">
      <c r="A3394" s="894" t="s">
        <v>15392</v>
      </c>
      <c r="B3394" s="894" t="s">
        <v>15393</v>
      </c>
      <c r="C3394" s="894" t="s">
        <v>4509</v>
      </c>
      <c r="D3394" s="894" t="s">
        <v>15394</v>
      </c>
      <c r="E3394" s="351">
        <v>2035.4</v>
      </c>
      <c r="F3394" s="351">
        <v>976.8</v>
      </c>
      <c r="G3394" s="351">
        <v>1058.6</v>
      </c>
      <c r="H3394" s="351">
        <v>0</v>
      </c>
      <c r="I3394" s="894" t="s">
        <v>15395</v>
      </c>
      <c r="J3394" s="894" t="s">
        <v>839</v>
      </c>
      <c r="K3394" s="894" t="s">
        <v>1025</v>
      </c>
      <c r="L3394" s="894" t="s">
        <v>958</v>
      </c>
      <c r="M3394" s="894" t="s">
        <v>959</v>
      </c>
      <c r="N3394" s="894" t="s">
        <v>15396</v>
      </c>
      <c r="O3394" s="894" t="s">
        <v>11117</v>
      </c>
      <c r="P3394" s="894" t="s">
        <v>11118</v>
      </c>
      <c r="Q3394" s="894" t="s">
        <v>11119</v>
      </c>
      <c r="R3394" s="894" t="s">
        <v>1252</v>
      </c>
      <c r="S3394" s="894" t="s">
        <v>779</v>
      </c>
      <c r="T3394" s="894" t="s">
        <v>780</v>
      </c>
      <c r="U3394" s="894" t="s">
        <v>781</v>
      </c>
      <c r="V3394" s="894" t="s">
        <v>3306</v>
      </c>
      <c r="W3394" s="894" t="s">
        <v>15395</v>
      </c>
      <c r="X3394" s="894" t="s">
        <v>12273</v>
      </c>
      <c r="AA3394" s="894" t="s">
        <v>1029</v>
      </c>
    </row>
    <row r="3395" spans="1:27">
      <c r="A3395" s="894" t="s">
        <v>15397</v>
      </c>
      <c r="B3395" s="894" t="s">
        <v>15398</v>
      </c>
      <c r="C3395" s="894" t="s">
        <v>4509</v>
      </c>
      <c r="D3395" s="894" t="s">
        <v>15394</v>
      </c>
      <c r="E3395" s="351">
        <v>2035.4</v>
      </c>
      <c r="F3395" s="351">
        <v>976.8</v>
      </c>
      <c r="G3395" s="351">
        <v>1058.6</v>
      </c>
      <c r="H3395" s="351">
        <v>0</v>
      </c>
      <c r="I3395" s="894" t="s">
        <v>15395</v>
      </c>
      <c r="J3395" s="894" t="s">
        <v>839</v>
      </c>
      <c r="K3395" s="894" t="s">
        <v>1025</v>
      </c>
      <c r="L3395" s="894" t="s">
        <v>958</v>
      </c>
      <c r="M3395" s="894" t="s">
        <v>959</v>
      </c>
      <c r="N3395" s="894" t="s">
        <v>15396</v>
      </c>
      <c r="O3395" s="894" t="s">
        <v>11117</v>
      </c>
      <c r="P3395" s="894" t="s">
        <v>11118</v>
      </c>
      <c r="Q3395" s="894" t="s">
        <v>11119</v>
      </c>
      <c r="R3395" s="894" t="s">
        <v>1252</v>
      </c>
      <c r="S3395" s="894" t="s">
        <v>779</v>
      </c>
      <c r="T3395" s="894" t="s">
        <v>780</v>
      </c>
      <c r="U3395" s="894" t="s">
        <v>781</v>
      </c>
      <c r="V3395" s="894" t="s">
        <v>3306</v>
      </c>
      <c r="W3395" s="894" t="s">
        <v>15395</v>
      </c>
      <c r="X3395" s="894" t="s">
        <v>12273</v>
      </c>
      <c r="AA3395" s="894" t="s">
        <v>1029</v>
      </c>
    </row>
    <row r="3396" spans="1:27">
      <c r="A3396" s="894" t="s">
        <v>15399</v>
      </c>
      <c r="B3396" s="894" t="s">
        <v>15400</v>
      </c>
      <c r="C3396" s="894" t="s">
        <v>4509</v>
      </c>
      <c r="D3396" s="894" t="s">
        <v>15394</v>
      </c>
      <c r="E3396" s="351">
        <v>2035.4</v>
      </c>
      <c r="F3396" s="351">
        <v>976.8</v>
      </c>
      <c r="G3396" s="351">
        <v>1058.6</v>
      </c>
      <c r="H3396" s="351">
        <v>0</v>
      </c>
      <c r="I3396" s="894" t="s">
        <v>15395</v>
      </c>
      <c r="J3396" s="894" t="s">
        <v>839</v>
      </c>
      <c r="K3396" s="894" t="s">
        <v>1025</v>
      </c>
      <c r="L3396" s="894" t="s">
        <v>958</v>
      </c>
      <c r="M3396" s="894" t="s">
        <v>959</v>
      </c>
      <c r="N3396" s="894" t="s">
        <v>15396</v>
      </c>
      <c r="O3396" s="894" t="s">
        <v>11117</v>
      </c>
      <c r="P3396" s="894" t="s">
        <v>11118</v>
      </c>
      <c r="Q3396" s="894" t="s">
        <v>11119</v>
      </c>
      <c r="R3396" s="894" t="s">
        <v>1252</v>
      </c>
      <c r="S3396" s="894" t="s">
        <v>779</v>
      </c>
      <c r="T3396" s="894" t="s">
        <v>780</v>
      </c>
      <c r="U3396" s="894" t="s">
        <v>781</v>
      </c>
      <c r="V3396" s="894" t="s">
        <v>3306</v>
      </c>
      <c r="W3396" s="894" t="s">
        <v>15395</v>
      </c>
      <c r="X3396" s="894" t="s">
        <v>12273</v>
      </c>
      <c r="AA3396" s="894" t="s">
        <v>1029</v>
      </c>
    </row>
    <row r="3397" spans="1:27">
      <c r="A3397" s="894" t="s">
        <v>15401</v>
      </c>
      <c r="B3397" s="894" t="s">
        <v>15402</v>
      </c>
      <c r="C3397" s="894" t="s">
        <v>4509</v>
      </c>
      <c r="D3397" s="894" t="s">
        <v>15394</v>
      </c>
      <c r="E3397" s="351">
        <v>2035.4</v>
      </c>
      <c r="F3397" s="351">
        <v>976.8</v>
      </c>
      <c r="G3397" s="351">
        <v>1058.6</v>
      </c>
      <c r="H3397" s="351">
        <v>0</v>
      </c>
      <c r="I3397" s="894" t="s">
        <v>15395</v>
      </c>
      <c r="J3397" s="894" t="s">
        <v>839</v>
      </c>
      <c r="K3397" s="894" t="s">
        <v>1025</v>
      </c>
      <c r="L3397" s="894" t="s">
        <v>958</v>
      </c>
      <c r="M3397" s="894" t="s">
        <v>959</v>
      </c>
      <c r="N3397" s="894" t="s">
        <v>15396</v>
      </c>
      <c r="O3397" s="894" t="s">
        <v>11117</v>
      </c>
      <c r="P3397" s="894" t="s">
        <v>11118</v>
      </c>
      <c r="Q3397" s="894" t="s">
        <v>11119</v>
      </c>
      <c r="R3397" s="894" t="s">
        <v>1252</v>
      </c>
      <c r="S3397" s="894" t="s">
        <v>779</v>
      </c>
      <c r="T3397" s="894" t="s">
        <v>780</v>
      </c>
      <c r="U3397" s="894" t="s">
        <v>781</v>
      </c>
      <c r="V3397" s="894" t="s">
        <v>3306</v>
      </c>
      <c r="W3397" s="894" t="s">
        <v>15395</v>
      </c>
      <c r="X3397" s="894" t="s">
        <v>12273</v>
      </c>
      <c r="AA3397" s="894" t="s">
        <v>1029</v>
      </c>
    </row>
    <row r="3398" spans="1:27">
      <c r="A3398" s="894" t="s">
        <v>15403</v>
      </c>
      <c r="B3398" s="894" t="s">
        <v>15404</v>
      </c>
      <c r="C3398" s="894" t="s">
        <v>6799</v>
      </c>
      <c r="D3398" s="894" t="s">
        <v>15405</v>
      </c>
      <c r="E3398" s="351">
        <v>19469.02</v>
      </c>
      <c r="F3398" s="351">
        <v>9345.12</v>
      </c>
      <c r="G3398" s="351">
        <v>10123.9</v>
      </c>
      <c r="H3398" s="351">
        <v>0</v>
      </c>
      <c r="I3398" s="894" t="s">
        <v>15395</v>
      </c>
      <c r="J3398" s="894" t="s">
        <v>839</v>
      </c>
      <c r="K3398" s="894" t="s">
        <v>1025</v>
      </c>
      <c r="L3398" s="894" t="s">
        <v>958</v>
      </c>
      <c r="M3398" s="894" t="s">
        <v>6146</v>
      </c>
      <c r="N3398" s="894" t="s">
        <v>15396</v>
      </c>
      <c r="O3398" s="894" t="s">
        <v>13356</v>
      </c>
      <c r="P3398" s="894" t="s">
        <v>15166</v>
      </c>
      <c r="Q3398" s="894" t="s">
        <v>15167</v>
      </c>
      <c r="R3398" s="894" t="s">
        <v>1252</v>
      </c>
      <c r="S3398" s="894" t="s">
        <v>779</v>
      </c>
      <c r="T3398" s="894" t="s">
        <v>780</v>
      </c>
      <c r="U3398" s="894" t="s">
        <v>781</v>
      </c>
      <c r="V3398" s="894" t="s">
        <v>3306</v>
      </c>
      <c r="W3398" s="894" t="s">
        <v>15395</v>
      </c>
      <c r="X3398" s="894" t="s">
        <v>12273</v>
      </c>
      <c r="AA3398" s="894" t="s">
        <v>1029</v>
      </c>
    </row>
    <row r="3399" spans="1:27">
      <c r="A3399" s="894" t="s">
        <v>15406</v>
      </c>
      <c r="B3399" s="894" t="s">
        <v>15407</v>
      </c>
      <c r="C3399" s="894" t="s">
        <v>6799</v>
      </c>
      <c r="D3399" s="894" t="s">
        <v>15405</v>
      </c>
      <c r="E3399" s="351">
        <v>19469.02</v>
      </c>
      <c r="F3399" s="351">
        <v>9345.12</v>
      </c>
      <c r="G3399" s="351">
        <v>10123.9</v>
      </c>
      <c r="H3399" s="351">
        <v>0</v>
      </c>
      <c r="I3399" s="894" t="s">
        <v>15395</v>
      </c>
      <c r="J3399" s="894" t="s">
        <v>839</v>
      </c>
      <c r="K3399" s="894" t="s">
        <v>1025</v>
      </c>
      <c r="L3399" s="894" t="s">
        <v>958</v>
      </c>
      <c r="M3399" s="894" t="s">
        <v>6146</v>
      </c>
      <c r="N3399" s="894" t="s">
        <v>15396</v>
      </c>
      <c r="O3399" s="894" t="s">
        <v>13356</v>
      </c>
      <c r="P3399" s="894" t="s">
        <v>15166</v>
      </c>
      <c r="Q3399" s="894" t="s">
        <v>15167</v>
      </c>
      <c r="R3399" s="894" t="s">
        <v>1252</v>
      </c>
      <c r="S3399" s="894" t="s">
        <v>779</v>
      </c>
      <c r="T3399" s="894" t="s">
        <v>780</v>
      </c>
      <c r="U3399" s="894" t="s">
        <v>781</v>
      </c>
      <c r="V3399" s="894" t="s">
        <v>3306</v>
      </c>
      <c r="W3399" s="894" t="s">
        <v>15395</v>
      </c>
      <c r="X3399" s="894" t="s">
        <v>12273</v>
      </c>
      <c r="AA3399" s="894" t="s">
        <v>1029</v>
      </c>
    </row>
    <row r="3400" spans="1:27">
      <c r="A3400" s="894" t="s">
        <v>15408</v>
      </c>
      <c r="B3400" s="894" t="s">
        <v>15409</v>
      </c>
      <c r="C3400" s="894" t="s">
        <v>15410</v>
      </c>
      <c r="D3400" s="894" t="s">
        <v>15411</v>
      </c>
      <c r="E3400" s="351">
        <v>6053.1</v>
      </c>
      <c r="F3400" s="351">
        <v>2905.44</v>
      </c>
      <c r="G3400" s="351">
        <v>3147.66</v>
      </c>
      <c r="H3400" s="351">
        <v>0</v>
      </c>
      <c r="I3400" s="894" t="s">
        <v>15412</v>
      </c>
      <c r="J3400" s="894" t="s">
        <v>839</v>
      </c>
      <c r="K3400" s="894" t="s">
        <v>11592</v>
      </c>
      <c r="L3400" s="894" t="s">
        <v>874</v>
      </c>
      <c r="M3400" s="894" t="s">
        <v>11593</v>
      </c>
      <c r="N3400" s="894" t="s">
        <v>13228</v>
      </c>
      <c r="O3400" s="894" t="s">
        <v>13229</v>
      </c>
      <c r="P3400" s="894" t="s">
        <v>13230</v>
      </c>
      <c r="Q3400" s="894" t="s">
        <v>13231</v>
      </c>
      <c r="R3400" s="894" t="s">
        <v>1252</v>
      </c>
      <c r="S3400" s="894" t="s">
        <v>779</v>
      </c>
      <c r="T3400" s="894" t="s">
        <v>780</v>
      </c>
      <c r="U3400" s="894" t="s">
        <v>781</v>
      </c>
      <c r="V3400" s="894" t="s">
        <v>3306</v>
      </c>
      <c r="W3400" s="894" t="s">
        <v>15412</v>
      </c>
      <c r="X3400" s="894" t="s">
        <v>15413</v>
      </c>
      <c r="AA3400" s="894" t="s">
        <v>11595</v>
      </c>
    </row>
    <row r="3401" spans="1:27">
      <c r="A3401" s="894" t="s">
        <v>15414</v>
      </c>
      <c r="B3401" s="894" t="s">
        <v>15415</v>
      </c>
      <c r="C3401" s="894" t="s">
        <v>15416</v>
      </c>
      <c r="D3401" s="894" t="s">
        <v>15417</v>
      </c>
      <c r="E3401" s="351">
        <v>6017.7</v>
      </c>
      <c r="F3401" s="351">
        <v>2888.64</v>
      </c>
      <c r="G3401" s="351">
        <v>3129.06</v>
      </c>
      <c r="H3401" s="351">
        <v>0</v>
      </c>
      <c r="I3401" s="894" t="s">
        <v>15412</v>
      </c>
      <c r="J3401" s="894" t="s">
        <v>839</v>
      </c>
      <c r="K3401" s="894" t="s">
        <v>11486</v>
      </c>
      <c r="L3401" s="894" t="s">
        <v>874</v>
      </c>
      <c r="M3401" s="894" t="s">
        <v>11487</v>
      </c>
      <c r="N3401" s="894" t="s">
        <v>14119</v>
      </c>
      <c r="O3401" s="894" t="s">
        <v>11286</v>
      </c>
      <c r="P3401" s="894" t="s">
        <v>11287</v>
      </c>
      <c r="Q3401" s="894" t="s">
        <v>11288</v>
      </c>
      <c r="R3401" s="894" t="s">
        <v>1252</v>
      </c>
      <c r="S3401" s="894" t="s">
        <v>779</v>
      </c>
      <c r="T3401" s="894" t="s">
        <v>780</v>
      </c>
      <c r="U3401" s="894" t="s">
        <v>781</v>
      </c>
      <c r="V3401" s="894" t="s">
        <v>3306</v>
      </c>
      <c r="W3401" s="894" t="s">
        <v>15412</v>
      </c>
      <c r="X3401" s="894" t="s">
        <v>15418</v>
      </c>
      <c r="AA3401" s="894" t="s">
        <v>11491</v>
      </c>
    </row>
    <row r="3402" spans="1:27">
      <c r="A3402" s="894" t="s">
        <v>15419</v>
      </c>
      <c r="B3402" s="894" t="s">
        <v>15420</v>
      </c>
      <c r="C3402" s="894" t="s">
        <v>15416</v>
      </c>
      <c r="D3402" s="894" t="s">
        <v>15417</v>
      </c>
      <c r="E3402" s="351">
        <v>6017.7</v>
      </c>
      <c r="F3402" s="351">
        <v>2888.64</v>
      </c>
      <c r="G3402" s="351">
        <v>3129.06</v>
      </c>
      <c r="H3402" s="351">
        <v>0</v>
      </c>
      <c r="I3402" s="894" t="s">
        <v>15412</v>
      </c>
      <c r="J3402" s="894" t="s">
        <v>839</v>
      </c>
      <c r="K3402" s="894" t="s">
        <v>11486</v>
      </c>
      <c r="L3402" s="894" t="s">
        <v>874</v>
      </c>
      <c r="M3402" s="894" t="s">
        <v>11487</v>
      </c>
      <c r="N3402" s="894" t="s">
        <v>14119</v>
      </c>
      <c r="O3402" s="894" t="s">
        <v>11286</v>
      </c>
      <c r="P3402" s="894" t="s">
        <v>11287</v>
      </c>
      <c r="Q3402" s="894" t="s">
        <v>11288</v>
      </c>
      <c r="R3402" s="894" t="s">
        <v>1252</v>
      </c>
      <c r="S3402" s="894" t="s">
        <v>779</v>
      </c>
      <c r="T3402" s="894" t="s">
        <v>780</v>
      </c>
      <c r="U3402" s="894" t="s">
        <v>781</v>
      </c>
      <c r="V3402" s="894" t="s">
        <v>3306</v>
      </c>
      <c r="W3402" s="894" t="s">
        <v>15412</v>
      </c>
      <c r="X3402" s="894" t="s">
        <v>15418</v>
      </c>
      <c r="AA3402" s="894" t="s">
        <v>11491</v>
      </c>
    </row>
    <row r="3403" spans="1:27">
      <c r="A3403" s="894" t="s">
        <v>15421</v>
      </c>
      <c r="B3403" s="894" t="s">
        <v>15422</v>
      </c>
      <c r="C3403" s="894" t="s">
        <v>15416</v>
      </c>
      <c r="D3403" s="894" t="s">
        <v>15417</v>
      </c>
      <c r="E3403" s="351">
        <v>6017.7</v>
      </c>
      <c r="F3403" s="351">
        <v>2888.64</v>
      </c>
      <c r="G3403" s="351">
        <v>3129.06</v>
      </c>
      <c r="H3403" s="351">
        <v>0</v>
      </c>
      <c r="I3403" s="894" t="s">
        <v>15412</v>
      </c>
      <c r="J3403" s="894" t="s">
        <v>839</v>
      </c>
      <c r="K3403" s="894" t="s">
        <v>11486</v>
      </c>
      <c r="L3403" s="894" t="s">
        <v>874</v>
      </c>
      <c r="M3403" s="894" t="s">
        <v>11487</v>
      </c>
      <c r="N3403" s="894" t="s">
        <v>14119</v>
      </c>
      <c r="O3403" s="894" t="s">
        <v>11286</v>
      </c>
      <c r="P3403" s="894" t="s">
        <v>11287</v>
      </c>
      <c r="Q3403" s="894" t="s">
        <v>11288</v>
      </c>
      <c r="R3403" s="894" t="s">
        <v>1252</v>
      </c>
      <c r="S3403" s="894" t="s">
        <v>779</v>
      </c>
      <c r="T3403" s="894" t="s">
        <v>780</v>
      </c>
      <c r="U3403" s="894" t="s">
        <v>781</v>
      </c>
      <c r="V3403" s="894" t="s">
        <v>3306</v>
      </c>
      <c r="W3403" s="894" t="s">
        <v>15412</v>
      </c>
      <c r="X3403" s="894" t="s">
        <v>15418</v>
      </c>
      <c r="AA3403" s="894" t="s">
        <v>11491</v>
      </c>
    </row>
    <row r="3404" spans="1:27">
      <c r="A3404" s="894" t="s">
        <v>15423</v>
      </c>
      <c r="B3404" s="894" t="s">
        <v>15424</v>
      </c>
      <c r="C3404" s="894" t="s">
        <v>15416</v>
      </c>
      <c r="D3404" s="894" t="s">
        <v>15417</v>
      </c>
      <c r="E3404" s="351">
        <v>6017.7</v>
      </c>
      <c r="F3404" s="351">
        <v>2888.64</v>
      </c>
      <c r="G3404" s="351">
        <v>3129.06</v>
      </c>
      <c r="H3404" s="351">
        <v>0</v>
      </c>
      <c r="I3404" s="894" t="s">
        <v>15412</v>
      </c>
      <c r="J3404" s="894" t="s">
        <v>839</v>
      </c>
      <c r="K3404" s="894" t="s">
        <v>11486</v>
      </c>
      <c r="L3404" s="894" t="s">
        <v>874</v>
      </c>
      <c r="M3404" s="894" t="s">
        <v>11487</v>
      </c>
      <c r="N3404" s="894" t="s">
        <v>14119</v>
      </c>
      <c r="O3404" s="894" t="s">
        <v>11286</v>
      </c>
      <c r="P3404" s="894" t="s">
        <v>11287</v>
      </c>
      <c r="Q3404" s="894" t="s">
        <v>11288</v>
      </c>
      <c r="R3404" s="894" t="s">
        <v>1252</v>
      </c>
      <c r="S3404" s="894" t="s">
        <v>779</v>
      </c>
      <c r="T3404" s="894" t="s">
        <v>780</v>
      </c>
      <c r="U3404" s="894" t="s">
        <v>781</v>
      </c>
      <c r="V3404" s="894" t="s">
        <v>3306</v>
      </c>
      <c r="W3404" s="894" t="s">
        <v>15412</v>
      </c>
      <c r="X3404" s="894" t="s">
        <v>15418</v>
      </c>
      <c r="AA3404" s="894" t="s">
        <v>11491</v>
      </c>
    </row>
    <row r="3405" spans="1:27">
      <c r="A3405" s="894" t="s">
        <v>15425</v>
      </c>
      <c r="B3405" s="894" t="s">
        <v>15426</v>
      </c>
      <c r="C3405" s="894" t="s">
        <v>10383</v>
      </c>
      <c r="D3405" s="894" t="s">
        <v>15427</v>
      </c>
      <c r="E3405" s="351">
        <v>7079.65</v>
      </c>
      <c r="F3405" s="351">
        <v>2893.81</v>
      </c>
      <c r="G3405" s="351">
        <v>283.19</v>
      </c>
      <c r="H3405" s="351">
        <v>3902.65</v>
      </c>
      <c r="I3405" s="894" t="s">
        <v>15412</v>
      </c>
      <c r="J3405" s="894" t="s">
        <v>839</v>
      </c>
      <c r="K3405" s="894" t="s">
        <v>1091</v>
      </c>
      <c r="L3405" s="894" t="s">
        <v>874</v>
      </c>
      <c r="M3405" s="894" t="s">
        <v>6300</v>
      </c>
      <c r="N3405" s="894" t="s">
        <v>10416</v>
      </c>
      <c r="O3405" s="894" t="s">
        <v>15428</v>
      </c>
      <c r="P3405" s="894" t="s">
        <v>15429</v>
      </c>
      <c r="Q3405" s="894" t="s">
        <v>13402</v>
      </c>
      <c r="R3405" s="894" t="s">
        <v>1252</v>
      </c>
      <c r="S3405" s="894" t="s">
        <v>779</v>
      </c>
      <c r="T3405" s="894" t="s">
        <v>780</v>
      </c>
      <c r="U3405" s="894" t="s">
        <v>781</v>
      </c>
      <c r="V3405" s="894" t="s">
        <v>3306</v>
      </c>
      <c r="W3405" s="894" t="s">
        <v>15412</v>
      </c>
      <c r="X3405" s="894" t="s">
        <v>15430</v>
      </c>
      <c r="AA3405" s="894" t="s">
        <v>1093</v>
      </c>
    </row>
    <row r="3406" spans="1:27">
      <c r="A3406" s="894" t="s">
        <v>15431</v>
      </c>
      <c r="B3406" s="894" t="s">
        <v>15432</v>
      </c>
      <c r="C3406" s="894" t="s">
        <v>10383</v>
      </c>
      <c r="D3406" s="894" t="s">
        <v>15433</v>
      </c>
      <c r="E3406" s="351">
        <v>7079.64</v>
      </c>
      <c r="F3406" s="351">
        <v>2902.8</v>
      </c>
      <c r="G3406" s="351">
        <v>378.2</v>
      </c>
      <c r="H3406" s="351">
        <v>3798.64</v>
      </c>
      <c r="I3406" s="894" t="s">
        <v>15412</v>
      </c>
      <c r="J3406" s="894" t="s">
        <v>839</v>
      </c>
      <c r="K3406" s="894" t="s">
        <v>901</v>
      </c>
      <c r="L3406" s="894" t="s">
        <v>874</v>
      </c>
      <c r="M3406" s="894" t="s">
        <v>2815</v>
      </c>
      <c r="N3406" s="894" t="s">
        <v>10416</v>
      </c>
      <c r="O3406" s="894" t="s">
        <v>13400</v>
      </c>
      <c r="P3406" s="894" t="s">
        <v>13401</v>
      </c>
      <c r="Q3406" s="894" t="s">
        <v>13402</v>
      </c>
      <c r="R3406" s="894" t="s">
        <v>1252</v>
      </c>
      <c r="S3406" s="894" t="s">
        <v>779</v>
      </c>
      <c r="T3406" s="894" t="s">
        <v>780</v>
      </c>
      <c r="U3406" s="894" t="s">
        <v>781</v>
      </c>
      <c r="V3406" s="894" t="s">
        <v>3306</v>
      </c>
      <c r="W3406" s="894" t="s">
        <v>15412</v>
      </c>
      <c r="X3406" s="894" t="s">
        <v>15430</v>
      </c>
      <c r="AA3406" s="894" t="s">
        <v>904</v>
      </c>
    </row>
    <row r="3407" spans="1:27">
      <c r="A3407" s="894" t="s">
        <v>15434</v>
      </c>
      <c r="B3407" s="894" t="s">
        <v>15435</v>
      </c>
      <c r="C3407" s="894" t="s">
        <v>15436</v>
      </c>
      <c r="D3407" s="894" t="s">
        <v>15437</v>
      </c>
      <c r="E3407" s="351">
        <v>25663.71</v>
      </c>
      <c r="F3407" s="351">
        <v>12318.72</v>
      </c>
      <c r="G3407" s="351">
        <v>13344.99</v>
      </c>
      <c r="H3407" s="351">
        <v>0</v>
      </c>
      <c r="I3407" s="894" t="s">
        <v>15438</v>
      </c>
      <c r="J3407" s="894" t="s">
        <v>839</v>
      </c>
      <c r="K3407" s="894" t="s">
        <v>8415</v>
      </c>
      <c r="L3407" s="894" t="s">
        <v>874</v>
      </c>
      <c r="M3407" s="894" t="s">
        <v>15439</v>
      </c>
      <c r="N3407" s="894" t="s">
        <v>15440</v>
      </c>
      <c r="O3407" s="894" t="s">
        <v>15441</v>
      </c>
      <c r="P3407" s="894" t="s">
        <v>15442</v>
      </c>
      <c r="Q3407" s="894" t="s">
        <v>15443</v>
      </c>
      <c r="R3407" s="894" t="s">
        <v>1252</v>
      </c>
      <c r="S3407" s="894" t="s">
        <v>779</v>
      </c>
      <c r="T3407" s="894" t="s">
        <v>780</v>
      </c>
      <c r="U3407" s="894" t="s">
        <v>781</v>
      </c>
      <c r="V3407" s="894" t="s">
        <v>3306</v>
      </c>
      <c r="W3407" s="894" t="s">
        <v>15438</v>
      </c>
      <c r="X3407" s="894" t="s">
        <v>15444</v>
      </c>
      <c r="AA3407" s="894" t="s">
        <v>8421</v>
      </c>
    </row>
    <row r="3408" spans="1:27">
      <c r="A3408" s="894" t="s">
        <v>15445</v>
      </c>
      <c r="B3408" s="894" t="s">
        <v>15446</v>
      </c>
      <c r="C3408" s="894" t="s">
        <v>15447</v>
      </c>
      <c r="D3408" s="894" t="s">
        <v>15448</v>
      </c>
      <c r="E3408" s="351">
        <v>150442.48</v>
      </c>
      <c r="F3408" s="351">
        <v>72212.16</v>
      </c>
      <c r="G3408" s="351">
        <v>78230.32</v>
      </c>
      <c r="H3408" s="351">
        <v>0</v>
      </c>
      <c r="I3408" s="894" t="s">
        <v>15449</v>
      </c>
      <c r="J3408" s="894" t="s">
        <v>839</v>
      </c>
      <c r="K3408" s="894" t="s">
        <v>11867</v>
      </c>
      <c r="L3408" s="894" t="s">
        <v>958</v>
      </c>
      <c r="M3408" s="894" t="s">
        <v>11868</v>
      </c>
      <c r="N3408" s="894" t="s">
        <v>15450</v>
      </c>
      <c r="O3408" s="894" t="s">
        <v>12898</v>
      </c>
      <c r="P3408" s="894" t="s">
        <v>12899</v>
      </c>
      <c r="Q3408" s="894" t="s">
        <v>12900</v>
      </c>
      <c r="R3408" s="894" t="s">
        <v>1252</v>
      </c>
      <c r="S3408" s="894" t="s">
        <v>779</v>
      </c>
      <c r="T3408" s="894" t="s">
        <v>780</v>
      </c>
      <c r="U3408" s="894" t="s">
        <v>877</v>
      </c>
      <c r="V3408" s="894" t="s">
        <v>3306</v>
      </c>
      <c r="W3408" s="894" t="s">
        <v>15449</v>
      </c>
      <c r="X3408" s="894" t="s">
        <v>15451</v>
      </c>
      <c r="Y3408" s="894" t="s">
        <v>15452</v>
      </c>
      <c r="AA3408" s="894" t="s">
        <v>11873</v>
      </c>
    </row>
    <row r="3409" spans="1:27">
      <c r="A3409" s="894" t="s">
        <v>15453</v>
      </c>
      <c r="B3409" s="894" t="s">
        <v>15454</v>
      </c>
      <c r="C3409" s="894" t="s">
        <v>15447</v>
      </c>
      <c r="D3409" s="894" t="s">
        <v>15448</v>
      </c>
      <c r="E3409" s="351">
        <v>150442.48</v>
      </c>
      <c r="F3409" s="351">
        <v>72212.16</v>
      </c>
      <c r="G3409" s="351">
        <v>78230.32</v>
      </c>
      <c r="H3409" s="351">
        <v>0</v>
      </c>
      <c r="I3409" s="894" t="s">
        <v>15449</v>
      </c>
      <c r="J3409" s="894" t="s">
        <v>839</v>
      </c>
      <c r="K3409" s="894" t="s">
        <v>11867</v>
      </c>
      <c r="L3409" s="894" t="s">
        <v>958</v>
      </c>
      <c r="M3409" s="894" t="s">
        <v>11868</v>
      </c>
      <c r="N3409" s="894" t="s">
        <v>15450</v>
      </c>
      <c r="O3409" s="894" t="s">
        <v>12898</v>
      </c>
      <c r="P3409" s="894" t="s">
        <v>12899</v>
      </c>
      <c r="Q3409" s="894" t="s">
        <v>12900</v>
      </c>
      <c r="R3409" s="894" t="s">
        <v>1252</v>
      </c>
      <c r="S3409" s="894" t="s">
        <v>779</v>
      </c>
      <c r="T3409" s="894" t="s">
        <v>780</v>
      </c>
      <c r="U3409" s="894" t="s">
        <v>877</v>
      </c>
      <c r="V3409" s="894" t="s">
        <v>3306</v>
      </c>
      <c r="W3409" s="894" t="s">
        <v>15449</v>
      </c>
      <c r="X3409" s="894" t="s">
        <v>15451</v>
      </c>
      <c r="Y3409" s="894" t="s">
        <v>15452</v>
      </c>
      <c r="AA3409" s="894" t="s">
        <v>11873</v>
      </c>
    </row>
    <row r="3410" spans="1:27">
      <c r="A3410" s="894" t="s">
        <v>15455</v>
      </c>
      <c r="B3410" s="894" t="s">
        <v>15456</v>
      </c>
      <c r="C3410" s="894" t="s">
        <v>15457</v>
      </c>
      <c r="D3410" s="894" t="s">
        <v>15458</v>
      </c>
      <c r="E3410" s="351">
        <v>97345.13</v>
      </c>
      <c r="F3410" s="351">
        <v>46725.6</v>
      </c>
      <c r="G3410" s="351">
        <v>50619.53</v>
      </c>
      <c r="H3410" s="351">
        <v>0</v>
      </c>
      <c r="I3410" s="894" t="s">
        <v>15449</v>
      </c>
      <c r="J3410" s="894" t="s">
        <v>839</v>
      </c>
      <c r="K3410" s="894" t="s">
        <v>11867</v>
      </c>
      <c r="L3410" s="894" t="s">
        <v>958</v>
      </c>
      <c r="M3410" s="894" t="s">
        <v>11868</v>
      </c>
      <c r="N3410" s="894" t="s">
        <v>15450</v>
      </c>
      <c r="O3410" s="894" t="s">
        <v>15459</v>
      </c>
      <c r="P3410" s="894" t="s">
        <v>15460</v>
      </c>
      <c r="Q3410" s="894" t="s">
        <v>15461</v>
      </c>
      <c r="R3410" s="894" t="s">
        <v>1252</v>
      </c>
      <c r="S3410" s="894" t="s">
        <v>779</v>
      </c>
      <c r="T3410" s="894" t="s">
        <v>780</v>
      </c>
      <c r="U3410" s="894" t="s">
        <v>877</v>
      </c>
      <c r="V3410" s="894" t="s">
        <v>3306</v>
      </c>
      <c r="W3410" s="894" t="s">
        <v>15449</v>
      </c>
      <c r="X3410" s="894" t="s">
        <v>15451</v>
      </c>
      <c r="Y3410" s="894" t="s">
        <v>15452</v>
      </c>
      <c r="AA3410" s="894" t="s">
        <v>11873</v>
      </c>
    </row>
    <row r="3411" spans="1:27">
      <c r="A3411" s="894" t="s">
        <v>15462</v>
      </c>
      <c r="B3411" s="894" t="s">
        <v>15463</v>
      </c>
      <c r="C3411" s="894" t="s">
        <v>15457</v>
      </c>
      <c r="D3411" s="894" t="s">
        <v>15458</v>
      </c>
      <c r="E3411" s="351">
        <v>97345.13</v>
      </c>
      <c r="F3411" s="351">
        <v>46725.6</v>
      </c>
      <c r="G3411" s="351">
        <v>50619.53</v>
      </c>
      <c r="H3411" s="351">
        <v>0</v>
      </c>
      <c r="I3411" s="894" t="s">
        <v>15449</v>
      </c>
      <c r="J3411" s="894" t="s">
        <v>839</v>
      </c>
      <c r="K3411" s="894" t="s">
        <v>11867</v>
      </c>
      <c r="L3411" s="894" t="s">
        <v>958</v>
      </c>
      <c r="M3411" s="894" t="s">
        <v>11868</v>
      </c>
      <c r="N3411" s="894" t="s">
        <v>15450</v>
      </c>
      <c r="O3411" s="894" t="s">
        <v>15459</v>
      </c>
      <c r="P3411" s="894" t="s">
        <v>15460</v>
      </c>
      <c r="Q3411" s="894" t="s">
        <v>15461</v>
      </c>
      <c r="R3411" s="894" t="s">
        <v>1252</v>
      </c>
      <c r="S3411" s="894" t="s">
        <v>779</v>
      </c>
      <c r="T3411" s="894" t="s">
        <v>780</v>
      </c>
      <c r="U3411" s="894" t="s">
        <v>877</v>
      </c>
      <c r="V3411" s="894" t="s">
        <v>3306</v>
      </c>
      <c r="W3411" s="894" t="s">
        <v>15449</v>
      </c>
      <c r="X3411" s="894" t="s">
        <v>15451</v>
      </c>
      <c r="Y3411" s="894" t="s">
        <v>15452</v>
      </c>
      <c r="AA3411" s="894" t="s">
        <v>11873</v>
      </c>
    </row>
    <row r="3412" spans="1:27">
      <c r="A3412" s="894" t="s">
        <v>15464</v>
      </c>
      <c r="B3412" s="894" t="s">
        <v>15465</v>
      </c>
      <c r="C3412" s="894" t="s">
        <v>15466</v>
      </c>
      <c r="D3412" s="894" t="s">
        <v>15467</v>
      </c>
      <c r="E3412" s="351">
        <v>66371.68</v>
      </c>
      <c r="F3412" s="351">
        <v>31858.56</v>
      </c>
      <c r="G3412" s="351">
        <v>34513.12</v>
      </c>
      <c r="H3412" s="351">
        <v>0</v>
      </c>
      <c r="I3412" s="894" t="s">
        <v>15449</v>
      </c>
      <c r="J3412" s="894" t="s">
        <v>839</v>
      </c>
      <c r="K3412" s="894" t="s">
        <v>11867</v>
      </c>
      <c r="L3412" s="894" t="s">
        <v>958</v>
      </c>
      <c r="M3412" s="894" t="s">
        <v>11868</v>
      </c>
      <c r="N3412" s="894" t="s">
        <v>15450</v>
      </c>
      <c r="O3412" s="894" t="s">
        <v>13647</v>
      </c>
      <c r="P3412" s="894" t="s">
        <v>13648</v>
      </c>
      <c r="Q3412" s="894" t="s">
        <v>13649</v>
      </c>
      <c r="R3412" s="894" t="s">
        <v>1252</v>
      </c>
      <c r="S3412" s="894" t="s">
        <v>779</v>
      </c>
      <c r="T3412" s="894" t="s">
        <v>780</v>
      </c>
      <c r="U3412" s="894" t="s">
        <v>877</v>
      </c>
      <c r="V3412" s="894" t="s">
        <v>3306</v>
      </c>
      <c r="W3412" s="894" t="s">
        <v>15449</v>
      </c>
      <c r="X3412" s="894" t="s">
        <v>15451</v>
      </c>
      <c r="Y3412" s="894" t="s">
        <v>15452</v>
      </c>
      <c r="AA3412" s="894" t="s">
        <v>11873</v>
      </c>
    </row>
    <row r="3413" spans="1:27">
      <c r="A3413" s="894" t="s">
        <v>15468</v>
      </c>
      <c r="B3413" s="894" t="s">
        <v>15469</v>
      </c>
      <c r="C3413" s="894" t="s">
        <v>15466</v>
      </c>
      <c r="D3413" s="894" t="s">
        <v>15467</v>
      </c>
      <c r="E3413" s="351">
        <v>66371.68</v>
      </c>
      <c r="F3413" s="351">
        <v>31858.56</v>
      </c>
      <c r="G3413" s="351">
        <v>34513.12</v>
      </c>
      <c r="H3413" s="351">
        <v>0</v>
      </c>
      <c r="I3413" s="894" t="s">
        <v>15449</v>
      </c>
      <c r="J3413" s="894" t="s">
        <v>839</v>
      </c>
      <c r="K3413" s="894" t="s">
        <v>11867</v>
      </c>
      <c r="L3413" s="894" t="s">
        <v>958</v>
      </c>
      <c r="M3413" s="894" t="s">
        <v>11868</v>
      </c>
      <c r="N3413" s="894" t="s">
        <v>15450</v>
      </c>
      <c r="O3413" s="894" t="s">
        <v>13647</v>
      </c>
      <c r="P3413" s="894" t="s">
        <v>13648</v>
      </c>
      <c r="Q3413" s="894" t="s">
        <v>13649</v>
      </c>
      <c r="R3413" s="894" t="s">
        <v>1252</v>
      </c>
      <c r="S3413" s="894" t="s">
        <v>779</v>
      </c>
      <c r="T3413" s="894" t="s">
        <v>780</v>
      </c>
      <c r="U3413" s="894" t="s">
        <v>877</v>
      </c>
      <c r="V3413" s="894" t="s">
        <v>3306</v>
      </c>
      <c r="W3413" s="894" t="s">
        <v>15449</v>
      </c>
      <c r="X3413" s="894" t="s">
        <v>15451</v>
      </c>
      <c r="Y3413" s="894" t="s">
        <v>15452</v>
      </c>
      <c r="AA3413" s="894" t="s">
        <v>11873</v>
      </c>
    </row>
    <row r="3414" spans="1:27">
      <c r="A3414" s="894" t="s">
        <v>15470</v>
      </c>
      <c r="B3414" s="894" t="s">
        <v>15471</v>
      </c>
      <c r="C3414" s="894" t="s">
        <v>15472</v>
      </c>
      <c r="D3414" s="894" t="s">
        <v>15473</v>
      </c>
      <c r="E3414" s="351">
        <v>10619.47</v>
      </c>
      <c r="F3414" s="351">
        <v>5097.12</v>
      </c>
      <c r="G3414" s="351">
        <v>5522.35</v>
      </c>
      <c r="H3414" s="351">
        <v>0</v>
      </c>
      <c r="I3414" s="894" t="s">
        <v>15449</v>
      </c>
      <c r="J3414" s="894" t="s">
        <v>839</v>
      </c>
      <c r="K3414" s="894" t="s">
        <v>11867</v>
      </c>
      <c r="L3414" s="894" t="s">
        <v>958</v>
      </c>
      <c r="M3414" s="894" t="s">
        <v>11868</v>
      </c>
      <c r="N3414" s="894" t="s">
        <v>15450</v>
      </c>
      <c r="O3414" s="894" t="s">
        <v>10873</v>
      </c>
      <c r="P3414" s="894" t="s">
        <v>10874</v>
      </c>
      <c r="Q3414" s="894" t="s">
        <v>10875</v>
      </c>
      <c r="R3414" s="894" t="s">
        <v>1252</v>
      </c>
      <c r="S3414" s="894" t="s">
        <v>779</v>
      </c>
      <c r="T3414" s="894" t="s">
        <v>780</v>
      </c>
      <c r="U3414" s="894" t="s">
        <v>877</v>
      </c>
      <c r="V3414" s="894" t="s">
        <v>3306</v>
      </c>
      <c r="W3414" s="894" t="s">
        <v>15449</v>
      </c>
      <c r="X3414" s="894" t="s">
        <v>15451</v>
      </c>
      <c r="Y3414" s="894" t="s">
        <v>15452</v>
      </c>
      <c r="AA3414" s="894" t="s">
        <v>11873</v>
      </c>
    </row>
    <row r="3415" spans="1:27">
      <c r="A3415" s="894" t="s">
        <v>15474</v>
      </c>
      <c r="B3415" s="894" t="s">
        <v>15475</v>
      </c>
      <c r="C3415" s="894" t="s">
        <v>15472</v>
      </c>
      <c r="D3415" s="894" t="s">
        <v>15473</v>
      </c>
      <c r="E3415" s="351">
        <v>10619.47</v>
      </c>
      <c r="F3415" s="351">
        <v>5097.12</v>
      </c>
      <c r="G3415" s="351">
        <v>5522.35</v>
      </c>
      <c r="H3415" s="351">
        <v>0</v>
      </c>
      <c r="I3415" s="894" t="s">
        <v>15449</v>
      </c>
      <c r="J3415" s="894" t="s">
        <v>839</v>
      </c>
      <c r="K3415" s="894" t="s">
        <v>11867</v>
      </c>
      <c r="L3415" s="894" t="s">
        <v>958</v>
      </c>
      <c r="M3415" s="894" t="s">
        <v>11868</v>
      </c>
      <c r="N3415" s="894" t="s">
        <v>15450</v>
      </c>
      <c r="O3415" s="894" t="s">
        <v>10873</v>
      </c>
      <c r="P3415" s="894" t="s">
        <v>10874</v>
      </c>
      <c r="Q3415" s="894" t="s">
        <v>10875</v>
      </c>
      <c r="R3415" s="894" t="s">
        <v>1252</v>
      </c>
      <c r="S3415" s="894" t="s">
        <v>779</v>
      </c>
      <c r="T3415" s="894" t="s">
        <v>780</v>
      </c>
      <c r="U3415" s="894" t="s">
        <v>877</v>
      </c>
      <c r="V3415" s="894" t="s">
        <v>3306</v>
      </c>
      <c r="W3415" s="894" t="s">
        <v>15449</v>
      </c>
      <c r="X3415" s="894" t="s">
        <v>15451</v>
      </c>
      <c r="Y3415" s="894" t="s">
        <v>15452</v>
      </c>
      <c r="AA3415" s="894" t="s">
        <v>11873</v>
      </c>
    </row>
    <row r="3416" spans="1:27">
      <c r="A3416" s="894" t="s">
        <v>15476</v>
      </c>
      <c r="B3416" s="894" t="s">
        <v>15477</v>
      </c>
      <c r="C3416" s="894" t="s">
        <v>15472</v>
      </c>
      <c r="D3416" s="894" t="s">
        <v>15473</v>
      </c>
      <c r="E3416" s="351">
        <v>10619.47</v>
      </c>
      <c r="F3416" s="351">
        <v>5097.12</v>
      </c>
      <c r="G3416" s="351">
        <v>5522.35</v>
      </c>
      <c r="H3416" s="351">
        <v>0</v>
      </c>
      <c r="I3416" s="894" t="s">
        <v>15449</v>
      </c>
      <c r="J3416" s="894" t="s">
        <v>839</v>
      </c>
      <c r="K3416" s="894" t="s">
        <v>11867</v>
      </c>
      <c r="L3416" s="894" t="s">
        <v>958</v>
      </c>
      <c r="M3416" s="894" t="s">
        <v>11868</v>
      </c>
      <c r="N3416" s="894" t="s">
        <v>15450</v>
      </c>
      <c r="O3416" s="894" t="s">
        <v>10873</v>
      </c>
      <c r="P3416" s="894" t="s">
        <v>10874</v>
      </c>
      <c r="Q3416" s="894" t="s">
        <v>10875</v>
      </c>
      <c r="R3416" s="894" t="s">
        <v>1252</v>
      </c>
      <c r="S3416" s="894" t="s">
        <v>779</v>
      </c>
      <c r="T3416" s="894" t="s">
        <v>780</v>
      </c>
      <c r="U3416" s="894" t="s">
        <v>877</v>
      </c>
      <c r="V3416" s="894" t="s">
        <v>3306</v>
      </c>
      <c r="W3416" s="894" t="s">
        <v>15449</v>
      </c>
      <c r="X3416" s="894" t="s">
        <v>15451</v>
      </c>
      <c r="Y3416" s="894" t="s">
        <v>15452</v>
      </c>
      <c r="AA3416" s="894" t="s">
        <v>11873</v>
      </c>
    </row>
    <row r="3417" spans="1:27">
      <c r="A3417" s="894" t="s">
        <v>15478</v>
      </c>
      <c r="B3417" s="894" t="s">
        <v>15479</v>
      </c>
      <c r="C3417" s="894" t="s">
        <v>15472</v>
      </c>
      <c r="D3417" s="894" t="s">
        <v>15473</v>
      </c>
      <c r="E3417" s="351">
        <v>10619.47</v>
      </c>
      <c r="F3417" s="351">
        <v>5097.12</v>
      </c>
      <c r="G3417" s="351">
        <v>5522.35</v>
      </c>
      <c r="H3417" s="351">
        <v>0</v>
      </c>
      <c r="I3417" s="894" t="s">
        <v>15449</v>
      </c>
      <c r="J3417" s="894" t="s">
        <v>839</v>
      </c>
      <c r="K3417" s="894" t="s">
        <v>11867</v>
      </c>
      <c r="L3417" s="894" t="s">
        <v>958</v>
      </c>
      <c r="M3417" s="894" t="s">
        <v>11868</v>
      </c>
      <c r="N3417" s="894" t="s">
        <v>15450</v>
      </c>
      <c r="O3417" s="894" t="s">
        <v>10873</v>
      </c>
      <c r="P3417" s="894" t="s">
        <v>10874</v>
      </c>
      <c r="Q3417" s="894" t="s">
        <v>10875</v>
      </c>
      <c r="R3417" s="894" t="s">
        <v>1252</v>
      </c>
      <c r="S3417" s="894" t="s">
        <v>779</v>
      </c>
      <c r="T3417" s="894" t="s">
        <v>780</v>
      </c>
      <c r="U3417" s="894" t="s">
        <v>877</v>
      </c>
      <c r="V3417" s="894" t="s">
        <v>3306</v>
      </c>
      <c r="W3417" s="894" t="s">
        <v>15449</v>
      </c>
      <c r="X3417" s="894" t="s">
        <v>15451</v>
      </c>
      <c r="Y3417" s="894" t="s">
        <v>15452</v>
      </c>
      <c r="AA3417" s="894" t="s">
        <v>11873</v>
      </c>
    </row>
    <row r="3418" spans="1:27">
      <c r="A3418" s="894" t="s">
        <v>15480</v>
      </c>
      <c r="B3418" s="894" t="s">
        <v>15481</v>
      </c>
      <c r="C3418" s="894" t="s">
        <v>15482</v>
      </c>
      <c r="D3418" s="894" t="s">
        <v>15473</v>
      </c>
      <c r="E3418" s="351">
        <v>11238.94</v>
      </c>
      <c r="F3418" s="351">
        <v>5394.72</v>
      </c>
      <c r="G3418" s="351">
        <v>5844.22</v>
      </c>
      <c r="H3418" s="351">
        <v>0</v>
      </c>
      <c r="I3418" s="894" t="s">
        <v>15449</v>
      </c>
      <c r="J3418" s="894" t="s">
        <v>839</v>
      </c>
      <c r="K3418" s="894" t="s">
        <v>11867</v>
      </c>
      <c r="L3418" s="894" t="s">
        <v>958</v>
      </c>
      <c r="M3418" s="894" t="s">
        <v>11868</v>
      </c>
      <c r="N3418" s="894" t="s">
        <v>15450</v>
      </c>
      <c r="O3418" s="894" t="s">
        <v>12238</v>
      </c>
      <c r="P3418" s="894" t="s">
        <v>12239</v>
      </c>
      <c r="Q3418" s="894" t="s">
        <v>12240</v>
      </c>
      <c r="R3418" s="894" t="s">
        <v>1252</v>
      </c>
      <c r="S3418" s="894" t="s">
        <v>779</v>
      </c>
      <c r="T3418" s="894" t="s">
        <v>780</v>
      </c>
      <c r="U3418" s="894" t="s">
        <v>877</v>
      </c>
      <c r="V3418" s="894" t="s">
        <v>3306</v>
      </c>
      <c r="W3418" s="894" t="s">
        <v>15449</v>
      </c>
      <c r="X3418" s="894" t="s">
        <v>15451</v>
      </c>
      <c r="Y3418" s="894" t="s">
        <v>15452</v>
      </c>
      <c r="AA3418" s="894" t="s">
        <v>11873</v>
      </c>
    </row>
    <row r="3419" spans="1:27">
      <c r="A3419" s="894" t="s">
        <v>15483</v>
      </c>
      <c r="B3419" s="894" t="s">
        <v>15484</v>
      </c>
      <c r="C3419" s="894" t="s">
        <v>15482</v>
      </c>
      <c r="D3419" s="894" t="s">
        <v>15473</v>
      </c>
      <c r="E3419" s="351">
        <v>11238.94</v>
      </c>
      <c r="F3419" s="351">
        <v>5394.72</v>
      </c>
      <c r="G3419" s="351">
        <v>5844.22</v>
      </c>
      <c r="H3419" s="351">
        <v>0</v>
      </c>
      <c r="I3419" s="894" t="s">
        <v>15449</v>
      </c>
      <c r="J3419" s="894" t="s">
        <v>839</v>
      </c>
      <c r="K3419" s="894" t="s">
        <v>11867</v>
      </c>
      <c r="L3419" s="894" t="s">
        <v>958</v>
      </c>
      <c r="M3419" s="894" t="s">
        <v>11868</v>
      </c>
      <c r="N3419" s="894" t="s">
        <v>15450</v>
      </c>
      <c r="O3419" s="894" t="s">
        <v>12238</v>
      </c>
      <c r="P3419" s="894" t="s">
        <v>12239</v>
      </c>
      <c r="Q3419" s="894" t="s">
        <v>12240</v>
      </c>
      <c r="R3419" s="894" t="s">
        <v>1252</v>
      </c>
      <c r="S3419" s="894" t="s">
        <v>779</v>
      </c>
      <c r="T3419" s="894" t="s">
        <v>780</v>
      </c>
      <c r="U3419" s="894" t="s">
        <v>877</v>
      </c>
      <c r="V3419" s="894" t="s">
        <v>3306</v>
      </c>
      <c r="W3419" s="894" t="s">
        <v>15449</v>
      </c>
      <c r="X3419" s="894" t="s">
        <v>15451</v>
      </c>
      <c r="Y3419" s="894" t="s">
        <v>15452</v>
      </c>
      <c r="AA3419" s="894" t="s">
        <v>11873</v>
      </c>
    </row>
    <row r="3420" spans="1:27">
      <c r="A3420" s="894" t="s">
        <v>15485</v>
      </c>
      <c r="B3420" s="894" t="s">
        <v>15486</v>
      </c>
      <c r="C3420" s="894" t="s">
        <v>15482</v>
      </c>
      <c r="D3420" s="894" t="s">
        <v>15473</v>
      </c>
      <c r="E3420" s="351">
        <v>11238.94</v>
      </c>
      <c r="F3420" s="351">
        <v>5394.72</v>
      </c>
      <c r="G3420" s="351">
        <v>5844.22</v>
      </c>
      <c r="H3420" s="351">
        <v>0</v>
      </c>
      <c r="I3420" s="894" t="s">
        <v>15449</v>
      </c>
      <c r="J3420" s="894" t="s">
        <v>839</v>
      </c>
      <c r="K3420" s="894" t="s">
        <v>11867</v>
      </c>
      <c r="L3420" s="894" t="s">
        <v>958</v>
      </c>
      <c r="M3420" s="894" t="s">
        <v>11868</v>
      </c>
      <c r="N3420" s="894" t="s">
        <v>15450</v>
      </c>
      <c r="O3420" s="894" t="s">
        <v>12238</v>
      </c>
      <c r="P3420" s="894" t="s">
        <v>12239</v>
      </c>
      <c r="Q3420" s="894" t="s">
        <v>12240</v>
      </c>
      <c r="R3420" s="894" t="s">
        <v>1252</v>
      </c>
      <c r="S3420" s="894" t="s">
        <v>779</v>
      </c>
      <c r="T3420" s="894" t="s">
        <v>780</v>
      </c>
      <c r="U3420" s="894" t="s">
        <v>877</v>
      </c>
      <c r="V3420" s="894" t="s">
        <v>3306</v>
      </c>
      <c r="W3420" s="894" t="s">
        <v>15449</v>
      </c>
      <c r="X3420" s="894" t="s">
        <v>15451</v>
      </c>
      <c r="Y3420" s="894" t="s">
        <v>15452</v>
      </c>
      <c r="AA3420" s="894" t="s">
        <v>11873</v>
      </c>
    </row>
    <row r="3421" spans="1:27">
      <c r="A3421" s="894" t="s">
        <v>15487</v>
      </c>
      <c r="B3421" s="894" t="s">
        <v>15488</v>
      </c>
      <c r="C3421" s="894" t="s">
        <v>15482</v>
      </c>
      <c r="D3421" s="894" t="s">
        <v>15473</v>
      </c>
      <c r="E3421" s="351">
        <v>11238.94</v>
      </c>
      <c r="F3421" s="351">
        <v>5394.72</v>
      </c>
      <c r="G3421" s="351">
        <v>5844.22</v>
      </c>
      <c r="H3421" s="351">
        <v>0</v>
      </c>
      <c r="I3421" s="894" t="s">
        <v>15449</v>
      </c>
      <c r="J3421" s="894" t="s">
        <v>839</v>
      </c>
      <c r="K3421" s="894" t="s">
        <v>11867</v>
      </c>
      <c r="L3421" s="894" t="s">
        <v>958</v>
      </c>
      <c r="M3421" s="894" t="s">
        <v>11868</v>
      </c>
      <c r="N3421" s="894" t="s">
        <v>15450</v>
      </c>
      <c r="O3421" s="894" t="s">
        <v>12238</v>
      </c>
      <c r="P3421" s="894" t="s">
        <v>12239</v>
      </c>
      <c r="Q3421" s="894" t="s">
        <v>12240</v>
      </c>
      <c r="R3421" s="894" t="s">
        <v>1252</v>
      </c>
      <c r="S3421" s="894" t="s">
        <v>779</v>
      </c>
      <c r="T3421" s="894" t="s">
        <v>780</v>
      </c>
      <c r="U3421" s="894" t="s">
        <v>877</v>
      </c>
      <c r="V3421" s="894" t="s">
        <v>3306</v>
      </c>
      <c r="W3421" s="894" t="s">
        <v>15449</v>
      </c>
      <c r="X3421" s="894" t="s">
        <v>15451</v>
      </c>
      <c r="Y3421" s="894" t="s">
        <v>15452</v>
      </c>
      <c r="AA3421" s="894" t="s">
        <v>11873</v>
      </c>
    </row>
    <row r="3422" spans="1:27">
      <c r="A3422" s="894" t="s">
        <v>15489</v>
      </c>
      <c r="B3422" s="894" t="s">
        <v>15490</v>
      </c>
      <c r="C3422" s="894" t="s">
        <v>15491</v>
      </c>
      <c r="D3422" s="894" t="s">
        <v>15492</v>
      </c>
      <c r="E3422" s="351">
        <v>110176.99</v>
      </c>
      <c r="F3422" s="351">
        <v>52884.96</v>
      </c>
      <c r="G3422" s="351">
        <v>57292.03</v>
      </c>
      <c r="H3422" s="351">
        <v>0</v>
      </c>
      <c r="I3422" s="894" t="s">
        <v>15449</v>
      </c>
      <c r="J3422" s="894" t="s">
        <v>839</v>
      </c>
      <c r="K3422" s="894" t="s">
        <v>11867</v>
      </c>
      <c r="L3422" s="894" t="s">
        <v>958</v>
      </c>
      <c r="M3422" s="894" t="s">
        <v>11868</v>
      </c>
      <c r="N3422" s="894" t="s">
        <v>15450</v>
      </c>
      <c r="O3422" s="894" t="s">
        <v>15493</v>
      </c>
      <c r="P3422" s="894" t="s">
        <v>15494</v>
      </c>
      <c r="Q3422" s="894" t="s">
        <v>15495</v>
      </c>
      <c r="R3422" s="894" t="s">
        <v>1252</v>
      </c>
      <c r="S3422" s="894" t="s">
        <v>779</v>
      </c>
      <c r="T3422" s="894" t="s">
        <v>780</v>
      </c>
      <c r="U3422" s="894" t="s">
        <v>877</v>
      </c>
      <c r="V3422" s="894" t="s">
        <v>3306</v>
      </c>
      <c r="W3422" s="894" t="s">
        <v>15449</v>
      </c>
      <c r="X3422" s="894" t="s">
        <v>15451</v>
      </c>
      <c r="Y3422" s="894" t="s">
        <v>15452</v>
      </c>
      <c r="AA3422" s="894" t="s">
        <v>11873</v>
      </c>
    </row>
    <row r="3423" spans="1:27">
      <c r="A3423" s="894" t="s">
        <v>15496</v>
      </c>
      <c r="B3423" s="894" t="s">
        <v>15497</v>
      </c>
      <c r="C3423" s="894" t="s">
        <v>15491</v>
      </c>
      <c r="D3423" s="894" t="s">
        <v>15492</v>
      </c>
      <c r="E3423" s="351">
        <v>110176.99</v>
      </c>
      <c r="F3423" s="351">
        <v>52884.96</v>
      </c>
      <c r="G3423" s="351">
        <v>57292.03</v>
      </c>
      <c r="H3423" s="351">
        <v>0</v>
      </c>
      <c r="I3423" s="894" t="s">
        <v>15449</v>
      </c>
      <c r="J3423" s="894" t="s">
        <v>839</v>
      </c>
      <c r="K3423" s="894" t="s">
        <v>11867</v>
      </c>
      <c r="L3423" s="894" t="s">
        <v>958</v>
      </c>
      <c r="M3423" s="894" t="s">
        <v>11868</v>
      </c>
      <c r="N3423" s="894" t="s">
        <v>15450</v>
      </c>
      <c r="O3423" s="894" t="s">
        <v>15493</v>
      </c>
      <c r="P3423" s="894" t="s">
        <v>15494</v>
      </c>
      <c r="Q3423" s="894" t="s">
        <v>15495</v>
      </c>
      <c r="R3423" s="894" t="s">
        <v>1252</v>
      </c>
      <c r="S3423" s="894" t="s">
        <v>779</v>
      </c>
      <c r="T3423" s="894" t="s">
        <v>780</v>
      </c>
      <c r="U3423" s="894" t="s">
        <v>877</v>
      </c>
      <c r="V3423" s="894" t="s">
        <v>3306</v>
      </c>
      <c r="W3423" s="894" t="s">
        <v>15449</v>
      </c>
      <c r="X3423" s="894" t="s">
        <v>15451</v>
      </c>
      <c r="Y3423" s="894" t="s">
        <v>15452</v>
      </c>
      <c r="AA3423" s="894" t="s">
        <v>11873</v>
      </c>
    </row>
    <row r="3424" spans="1:27">
      <c r="A3424" s="894" t="s">
        <v>15498</v>
      </c>
      <c r="B3424" s="894" t="s">
        <v>15499</v>
      </c>
      <c r="C3424" s="894" t="s">
        <v>15500</v>
      </c>
      <c r="D3424" s="894" t="s">
        <v>15501</v>
      </c>
      <c r="E3424" s="351">
        <v>5309.73</v>
      </c>
      <c r="F3424" s="351">
        <v>2548.8</v>
      </c>
      <c r="G3424" s="351">
        <v>2760.93</v>
      </c>
      <c r="H3424" s="351">
        <v>0</v>
      </c>
      <c r="I3424" s="894" t="s">
        <v>15449</v>
      </c>
      <c r="J3424" s="894" t="s">
        <v>839</v>
      </c>
      <c r="K3424" s="894" t="s">
        <v>11867</v>
      </c>
      <c r="L3424" s="894" t="s">
        <v>958</v>
      </c>
      <c r="M3424" s="894" t="s">
        <v>11868</v>
      </c>
      <c r="N3424" s="894" t="s">
        <v>15450</v>
      </c>
      <c r="O3424" s="894" t="s">
        <v>12283</v>
      </c>
      <c r="P3424" s="894" t="s">
        <v>12284</v>
      </c>
      <c r="Q3424" s="894" t="s">
        <v>10864</v>
      </c>
      <c r="R3424" s="894" t="s">
        <v>1252</v>
      </c>
      <c r="S3424" s="894" t="s">
        <v>779</v>
      </c>
      <c r="T3424" s="894" t="s">
        <v>780</v>
      </c>
      <c r="U3424" s="894" t="s">
        <v>877</v>
      </c>
      <c r="V3424" s="894" t="s">
        <v>3306</v>
      </c>
      <c r="W3424" s="894" t="s">
        <v>15449</v>
      </c>
      <c r="X3424" s="894" t="s">
        <v>15451</v>
      </c>
      <c r="Y3424" s="894" t="s">
        <v>15452</v>
      </c>
      <c r="AA3424" s="894" t="s">
        <v>11873</v>
      </c>
    </row>
    <row r="3425" spans="1:27">
      <c r="A3425" s="894" t="s">
        <v>15502</v>
      </c>
      <c r="B3425" s="894" t="s">
        <v>15503</v>
      </c>
      <c r="C3425" s="894" t="s">
        <v>15500</v>
      </c>
      <c r="D3425" s="894" t="s">
        <v>15501</v>
      </c>
      <c r="E3425" s="351">
        <v>5309.73</v>
      </c>
      <c r="F3425" s="351">
        <v>2548.8</v>
      </c>
      <c r="G3425" s="351">
        <v>2760.93</v>
      </c>
      <c r="H3425" s="351">
        <v>0</v>
      </c>
      <c r="I3425" s="894" t="s">
        <v>15449</v>
      </c>
      <c r="J3425" s="894" t="s">
        <v>839</v>
      </c>
      <c r="K3425" s="894" t="s">
        <v>11867</v>
      </c>
      <c r="L3425" s="894" t="s">
        <v>958</v>
      </c>
      <c r="M3425" s="894" t="s">
        <v>11868</v>
      </c>
      <c r="N3425" s="894" t="s">
        <v>15450</v>
      </c>
      <c r="O3425" s="894" t="s">
        <v>12283</v>
      </c>
      <c r="P3425" s="894" t="s">
        <v>12284</v>
      </c>
      <c r="Q3425" s="894" t="s">
        <v>10864</v>
      </c>
      <c r="R3425" s="894" t="s">
        <v>1252</v>
      </c>
      <c r="S3425" s="894" t="s">
        <v>779</v>
      </c>
      <c r="T3425" s="894" t="s">
        <v>780</v>
      </c>
      <c r="U3425" s="894" t="s">
        <v>877</v>
      </c>
      <c r="V3425" s="894" t="s">
        <v>3306</v>
      </c>
      <c r="W3425" s="894" t="s">
        <v>15449</v>
      </c>
      <c r="X3425" s="894" t="s">
        <v>15451</v>
      </c>
      <c r="Y3425" s="894" t="s">
        <v>15452</v>
      </c>
      <c r="AA3425" s="894" t="s">
        <v>11873</v>
      </c>
    </row>
    <row r="3426" spans="1:27">
      <c r="A3426" s="894" t="s">
        <v>15504</v>
      </c>
      <c r="B3426" s="894" t="s">
        <v>15505</v>
      </c>
      <c r="C3426" s="894" t="s">
        <v>15500</v>
      </c>
      <c r="D3426" s="894" t="s">
        <v>15501</v>
      </c>
      <c r="E3426" s="351">
        <v>5309.73</v>
      </c>
      <c r="F3426" s="351">
        <v>2548.8</v>
      </c>
      <c r="G3426" s="351">
        <v>2760.93</v>
      </c>
      <c r="H3426" s="351">
        <v>0</v>
      </c>
      <c r="I3426" s="894" t="s">
        <v>15449</v>
      </c>
      <c r="J3426" s="894" t="s">
        <v>839</v>
      </c>
      <c r="K3426" s="894" t="s">
        <v>11867</v>
      </c>
      <c r="L3426" s="894" t="s">
        <v>958</v>
      </c>
      <c r="M3426" s="894" t="s">
        <v>11868</v>
      </c>
      <c r="N3426" s="894" t="s">
        <v>15450</v>
      </c>
      <c r="O3426" s="894" t="s">
        <v>12283</v>
      </c>
      <c r="P3426" s="894" t="s">
        <v>12284</v>
      </c>
      <c r="Q3426" s="894" t="s">
        <v>10864</v>
      </c>
      <c r="R3426" s="894" t="s">
        <v>1252</v>
      </c>
      <c r="S3426" s="894" t="s">
        <v>779</v>
      </c>
      <c r="T3426" s="894" t="s">
        <v>780</v>
      </c>
      <c r="U3426" s="894" t="s">
        <v>877</v>
      </c>
      <c r="V3426" s="894" t="s">
        <v>3306</v>
      </c>
      <c r="W3426" s="894" t="s">
        <v>15449</v>
      </c>
      <c r="X3426" s="894" t="s">
        <v>15451</v>
      </c>
      <c r="Y3426" s="894" t="s">
        <v>15452</v>
      </c>
      <c r="AA3426" s="894" t="s">
        <v>11873</v>
      </c>
    </row>
    <row r="3427" spans="1:27">
      <c r="A3427" s="894" t="s">
        <v>15506</v>
      </c>
      <c r="B3427" s="894" t="s">
        <v>15507</v>
      </c>
      <c r="C3427" s="894" t="s">
        <v>15500</v>
      </c>
      <c r="D3427" s="894" t="s">
        <v>15501</v>
      </c>
      <c r="E3427" s="351">
        <v>5309.73</v>
      </c>
      <c r="F3427" s="351">
        <v>2548.8</v>
      </c>
      <c r="G3427" s="351">
        <v>2760.93</v>
      </c>
      <c r="H3427" s="351">
        <v>0</v>
      </c>
      <c r="I3427" s="894" t="s">
        <v>15449</v>
      </c>
      <c r="J3427" s="894" t="s">
        <v>839</v>
      </c>
      <c r="K3427" s="894" t="s">
        <v>11867</v>
      </c>
      <c r="L3427" s="894" t="s">
        <v>958</v>
      </c>
      <c r="M3427" s="894" t="s">
        <v>11868</v>
      </c>
      <c r="N3427" s="894" t="s">
        <v>15450</v>
      </c>
      <c r="O3427" s="894" t="s">
        <v>12283</v>
      </c>
      <c r="P3427" s="894" t="s">
        <v>12284</v>
      </c>
      <c r="Q3427" s="894" t="s">
        <v>10864</v>
      </c>
      <c r="R3427" s="894" t="s">
        <v>1252</v>
      </c>
      <c r="S3427" s="894" t="s">
        <v>779</v>
      </c>
      <c r="T3427" s="894" t="s">
        <v>780</v>
      </c>
      <c r="U3427" s="894" t="s">
        <v>877</v>
      </c>
      <c r="V3427" s="894" t="s">
        <v>3306</v>
      </c>
      <c r="W3427" s="894" t="s">
        <v>15449</v>
      </c>
      <c r="X3427" s="894" t="s">
        <v>15451</v>
      </c>
      <c r="Y3427" s="894" t="s">
        <v>15452</v>
      </c>
      <c r="AA3427" s="894" t="s">
        <v>11873</v>
      </c>
    </row>
    <row r="3428" spans="1:27">
      <c r="A3428" s="894" t="s">
        <v>15508</v>
      </c>
      <c r="B3428" s="894" t="s">
        <v>15509</v>
      </c>
      <c r="C3428" s="894" t="s">
        <v>15500</v>
      </c>
      <c r="D3428" s="894" t="s">
        <v>15501</v>
      </c>
      <c r="E3428" s="351">
        <v>5309.73</v>
      </c>
      <c r="F3428" s="351">
        <v>2548.8</v>
      </c>
      <c r="G3428" s="351">
        <v>2760.93</v>
      </c>
      <c r="H3428" s="351">
        <v>0</v>
      </c>
      <c r="I3428" s="894" t="s">
        <v>15449</v>
      </c>
      <c r="J3428" s="894" t="s">
        <v>839</v>
      </c>
      <c r="K3428" s="894" t="s">
        <v>11867</v>
      </c>
      <c r="L3428" s="894" t="s">
        <v>958</v>
      </c>
      <c r="M3428" s="894" t="s">
        <v>11868</v>
      </c>
      <c r="N3428" s="894" t="s">
        <v>15450</v>
      </c>
      <c r="O3428" s="894" t="s">
        <v>12283</v>
      </c>
      <c r="P3428" s="894" t="s">
        <v>12284</v>
      </c>
      <c r="Q3428" s="894" t="s">
        <v>10864</v>
      </c>
      <c r="R3428" s="894" t="s">
        <v>1252</v>
      </c>
      <c r="S3428" s="894" t="s">
        <v>779</v>
      </c>
      <c r="T3428" s="894" t="s">
        <v>780</v>
      </c>
      <c r="U3428" s="894" t="s">
        <v>877</v>
      </c>
      <c r="V3428" s="894" t="s">
        <v>3306</v>
      </c>
      <c r="W3428" s="894" t="s">
        <v>15449</v>
      </c>
      <c r="X3428" s="894" t="s">
        <v>15451</v>
      </c>
      <c r="Y3428" s="894" t="s">
        <v>15452</v>
      </c>
      <c r="AA3428" s="894" t="s">
        <v>11873</v>
      </c>
    </row>
    <row r="3429" spans="1:27">
      <c r="A3429" s="894" t="s">
        <v>15510</v>
      </c>
      <c r="B3429" s="894" t="s">
        <v>15511</v>
      </c>
      <c r="C3429" s="894" t="s">
        <v>15500</v>
      </c>
      <c r="D3429" s="894" t="s">
        <v>15501</v>
      </c>
      <c r="E3429" s="351">
        <v>5309.73</v>
      </c>
      <c r="F3429" s="351">
        <v>2548.8</v>
      </c>
      <c r="G3429" s="351">
        <v>2760.93</v>
      </c>
      <c r="H3429" s="351">
        <v>0</v>
      </c>
      <c r="I3429" s="894" t="s">
        <v>15449</v>
      </c>
      <c r="J3429" s="894" t="s">
        <v>839</v>
      </c>
      <c r="K3429" s="894" t="s">
        <v>11867</v>
      </c>
      <c r="L3429" s="894" t="s">
        <v>958</v>
      </c>
      <c r="M3429" s="894" t="s">
        <v>11868</v>
      </c>
      <c r="N3429" s="894" t="s">
        <v>15450</v>
      </c>
      <c r="O3429" s="894" t="s">
        <v>12283</v>
      </c>
      <c r="P3429" s="894" t="s">
        <v>12284</v>
      </c>
      <c r="Q3429" s="894" t="s">
        <v>10864</v>
      </c>
      <c r="R3429" s="894" t="s">
        <v>1252</v>
      </c>
      <c r="S3429" s="894" t="s">
        <v>779</v>
      </c>
      <c r="T3429" s="894" t="s">
        <v>780</v>
      </c>
      <c r="U3429" s="894" t="s">
        <v>877</v>
      </c>
      <c r="V3429" s="894" t="s">
        <v>3306</v>
      </c>
      <c r="W3429" s="894" t="s">
        <v>15449</v>
      </c>
      <c r="X3429" s="894" t="s">
        <v>15451</v>
      </c>
      <c r="Y3429" s="894" t="s">
        <v>15452</v>
      </c>
      <c r="AA3429" s="894" t="s">
        <v>11873</v>
      </c>
    </row>
    <row r="3430" spans="1:27">
      <c r="A3430" s="894" t="s">
        <v>15512</v>
      </c>
      <c r="B3430" s="894" t="s">
        <v>15513</v>
      </c>
      <c r="C3430" s="894" t="s">
        <v>15514</v>
      </c>
      <c r="D3430" s="894" t="s">
        <v>15515</v>
      </c>
      <c r="E3430" s="351">
        <v>17699.12</v>
      </c>
      <c r="F3430" s="351">
        <v>8495.52</v>
      </c>
      <c r="G3430" s="351">
        <v>9203.6</v>
      </c>
      <c r="H3430" s="351">
        <v>0</v>
      </c>
      <c r="I3430" s="894" t="s">
        <v>15449</v>
      </c>
      <c r="J3430" s="894" t="s">
        <v>839</v>
      </c>
      <c r="K3430" s="894" t="s">
        <v>11867</v>
      </c>
      <c r="L3430" s="894" t="s">
        <v>958</v>
      </c>
      <c r="M3430" s="894" t="s">
        <v>11868</v>
      </c>
      <c r="N3430" s="894" t="s">
        <v>15450</v>
      </c>
      <c r="O3430" s="894" t="s">
        <v>11197</v>
      </c>
      <c r="P3430" s="894" t="s">
        <v>11198</v>
      </c>
      <c r="Q3430" s="894" t="s">
        <v>11199</v>
      </c>
      <c r="R3430" s="894" t="s">
        <v>1252</v>
      </c>
      <c r="S3430" s="894" t="s">
        <v>779</v>
      </c>
      <c r="T3430" s="894" t="s">
        <v>780</v>
      </c>
      <c r="U3430" s="894" t="s">
        <v>877</v>
      </c>
      <c r="V3430" s="894" t="s">
        <v>3306</v>
      </c>
      <c r="W3430" s="894" t="s">
        <v>15449</v>
      </c>
      <c r="X3430" s="894" t="s">
        <v>15451</v>
      </c>
      <c r="Y3430" s="894" t="s">
        <v>15452</v>
      </c>
      <c r="AA3430" s="894" t="s">
        <v>11873</v>
      </c>
    </row>
    <row r="3431" spans="1:27">
      <c r="A3431" s="894" t="s">
        <v>15516</v>
      </c>
      <c r="B3431" s="894" t="s">
        <v>15517</v>
      </c>
      <c r="C3431" s="894" t="s">
        <v>15514</v>
      </c>
      <c r="D3431" s="894" t="s">
        <v>15515</v>
      </c>
      <c r="E3431" s="351">
        <v>17699.12</v>
      </c>
      <c r="F3431" s="351">
        <v>8495.52</v>
      </c>
      <c r="G3431" s="351">
        <v>9203.6</v>
      </c>
      <c r="H3431" s="351">
        <v>0</v>
      </c>
      <c r="I3431" s="894" t="s">
        <v>15449</v>
      </c>
      <c r="J3431" s="894" t="s">
        <v>839</v>
      </c>
      <c r="K3431" s="894" t="s">
        <v>11867</v>
      </c>
      <c r="L3431" s="894" t="s">
        <v>958</v>
      </c>
      <c r="M3431" s="894" t="s">
        <v>11868</v>
      </c>
      <c r="N3431" s="894" t="s">
        <v>15450</v>
      </c>
      <c r="O3431" s="894" t="s">
        <v>11197</v>
      </c>
      <c r="P3431" s="894" t="s">
        <v>11198</v>
      </c>
      <c r="Q3431" s="894" t="s">
        <v>11199</v>
      </c>
      <c r="R3431" s="894" t="s">
        <v>1252</v>
      </c>
      <c r="S3431" s="894" t="s">
        <v>779</v>
      </c>
      <c r="T3431" s="894" t="s">
        <v>780</v>
      </c>
      <c r="U3431" s="894" t="s">
        <v>877</v>
      </c>
      <c r="V3431" s="894" t="s">
        <v>3306</v>
      </c>
      <c r="W3431" s="894" t="s">
        <v>15449</v>
      </c>
      <c r="X3431" s="894" t="s">
        <v>15451</v>
      </c>
      <c r="Y3431" s="894" t="s">
        <v>15452</v>
      </c>
      <c r="AA3431" s="894" t="s">
        <v>11873</v>
      </c>
    </row>
    <row r="3432" spans="1:27">
      <c r="A3432" s="894" t="s">
        <v>15518</v>
      </c>
      <c r="B3432" s="894" t="s">
        <v>15519</v>
      </c>
      <c r="C3432" s="894" t="s">
        <v>15514</v>
      </c>
      <c r="D3432" s="894" t="s">
        <v>15515</v>
      </c>
      <c r="E3432" s="351">
        <v>17699.12</v>
      </c>
      <c r="F3432" s="351">
        <v>8495.52</v>
      </c>
      <c r="G3432" s="351">
        <v>9203.6</v>
      </c>
      <c r="H3432" s="351">
        <v>0</v>
      </c>
      <c r="I3432" s="894" t="s">
        <v>15449</v>
      </c>
      <c r="J3432" s="894" t="s">
        <v>839</v>
      </c>
      <c r="K3432" s="894" t="s">
        <v>11867</v>
      </c>
      <c r="L3432" s="894" t="s">
        <v>958</v>
      </c>
      <c r="M3432" s="894" t="s">
        <v>11868</v>
      </c>
      <c r="N3432" s="894" t="s">
        <v>15450</v>
      </c>
      <c r="O3432" s="894" t="s">
        <v>11197</v>
      </c>
      <c r="P3432" s="894" t="s">
        <v>11198</v>
      </c>
      <c r="Q3432" s="894" t="s">
        <v>11199</v>
      </c>
      <c r="R3432" s="894" t="s">
        <v>1252</v>
      </c>
      <c r="S3432" s="894" t="s">
        <v>779</v>
      </c>
      <c r="T3432" s="894" t="s">
        <v>780</v>
      </c>
      <c r="U3432" s="894" t="s">
        <v>877</v>
      </c>
      <c r="V3432" s="894" t="s">
        <v>3306</v>
      </c>
      <c r="W3432" s="894" t="s">
        <v>15449</v>
      </c>
      <c r="X3432" s="894" t="s">
        <v>15451</v>
      </c>
      <c r="Y3432" s="894" t="s">
        <v>15452</v>
      </c>
      <c r="AA3432" s="894" t="s">
        <v>11873</v>
      </c>
    </row>
    <row r="3433" spans="1:27">
      <c r="A3433" s="894" t="s">
        <v>15520</v>
      </c>
      <c r="B3433" s="894" t="s">
        <v>15521</v>
      </c>
      <c r="C3433" s="894" t="s">
        <v>15514</v>
      </c>
      <c r="D3433" s="894" t="s">
        <v>15515</v>
      </c>
      <c r="E3433" s="351">
        <v>17699.12</v>
      </c>
      <c r="F3433" s="351">
        <v>8495.52</v>
      </c>
      <c r="G3433" s="351">
        <v>9203.6</v>
      </c>
      <c r="H3433" s="351">
        <v>0</v>
      </c>
      <c r="I3433" s="894" t="s">
        <v>15449</v>
      </c>
      <c r="J3433" s="894" t="s">
        <v>839</v>
      </c>
      <c r="K3433" s="894" t="s">
        <v>11867</v>
      </c>
      <c r="L3433" s="894" t="s">
        <v>958</v>
      </c>
      <c r="M3433" s="894" t="s">
        <v>11868</v>
      </c>
      <c r="N3433" s="894" t="s">
        <v>15450</v>
      </c>
      <c r="O3433" s="894" t="s">
        <v>11197</v>
      </c>
      <c r="P3433" s="894" t="s">
        <v>11198</v>
      </c>
      <c r="Q3433" s="894" t="s">
        <v>11199</v>
      </c>
      <c r="R3433" s="894" t="s">
        <v>1252</v>
      </c>
      <c r="S3433" s="894" t="s">
        <v>779</v>
      </c>
      <c r="T3433" s="894" t="s">
        <v>780</v>
      </c>
      <c r="U3433" s="894" t="s">
        <v>877</v>
      </c>
      <c r="V3433" s="894" t="s">
        <v>3306</v>
      </c>
      <c r="W3433" s="894" t="s">
        <v>15449</v>
      </c>
      <c r="X3433" s="894" t="s">
        <v>15451</v>
      </c>
      <c r="Y3433" s="894" t="s">
        <v>15452</v>
      </c>
      <c r="AA3433" s="894" t="s">
        <v>11873</v>
      </c>
    </row>
    <row r="3434" spans="1:27">
      <c r="A3434" s="894" t="s">
        <v>15522</v>
      </c>
      <c r="B3434" s="894" t="s">
        <v>15523</v>
      </c>
      <c r="C3434" s="894" t="s">
        <v>15524</v>
      </c>
      <c r="D3434" s="894" t="s">
        <v>15525</v>
      </c>
      <c r="E3434" s="351">
        <v>15044.25</v>
      </c>
      <c r="F3434" s="351">
        <v>7221.12</v>
      </c>
      <c r="G3434" s="351">
        <v>7823.13</v>
      </c>
      <c r="H3434" s="351">
        <v>0</v>
      </c>
      <c r="I3434" s="894" t="s">
        <v>15449</v>
      </c>
      <c r="J3434" s="894" t="s">
        <v>839</v>
      </c>
      <c r="K3434" s="894" t="s">
        <v>11867</v>
      </c>
      <c r="L3434" s="894" t="s">
        <v>958</v>
      </c>
      <c r="M3434" s="894" t="s">
        <v>11868</v>
      </c>
      <c r="N3434" s="894" t="s">
        <v>15450</v>
      </c>
      <c r="O3434" s="894" t="s">
        <v>15179</v>
      </c>
      <c r="P3434" s="894" t="s">
        <v>15180</v>
      </c>
      <c r="Q3434" s="894" t="s">
        <v>15181</v>
      </c>
      <c r="R3434" s="894" t="s">
        <v>1252</v>
      </c>
      <c r="S3434" s="894" t="s">
        <v>779</v>
      </c>
      <c r="T3434" s="894" t="s">
        <v>780</v>
      </c>
      <c r="U3434" s="894" t="s">
        <v>877</v>
      </c>
      <c r="V3434" s="894" t="s">
        <v>3306</v>
      </c>
      <c r="W3434" s="894" t="s">
        <v>15449</v>
      </c>
      <c r="X3434" s="894" t="s">
        <v>15451</v>
      </c>
      <c r="Y3434" s="894" t="s">
        <v>15452</v>
      </c>
      <c r="AA3434" s="894" t="s">
        <v>11873</v>
      </c>
    </row>
    <row r="3435" spans="1:27">
      <c r="A3435" s="894" t="s">
        <v>15526</v>
      </c>
      <c r="B3435" s="894" t="s">
        <v>15527</v>
      </c>
      <c r="C3435" s="894" t="s">
        <v>15524</v>
      </c>
      <c r="D3435" s="894" t="s">
        <v>15525</v>
      </c>
      <c r="E3435" s="351">
        <v>15044.25</v>
      </c>
      <c r="F3435" s="351">
        <v>7221.12</v>
      </c>
      <c r="G3435" s="351">
        <v>7823.13</v>
      </c>
      <c r="H3435" s="351">
        <v>0</v>
      </c>
      <c r="I3435" s="894" t="s">
        <v>15449</v>
      </c>
      <c r="J3435" s="894" t="s">
        <v>839</v>
      </c>
      <c r="K3435" s="894" t="s">
        <v>11867</v>
      </c>
      <c r="L3435" s="894" t="s">
        <v>958</v>
      </c>
      <c r="M3435" s="894" t="s">
        <v>11868</v>
      </c>
      <c r="N3435" s="894" t="s">
        <v>15450</v>
      </c>
      <c r="O3435" s="894" t="s">
        <v>15179</v>
      </c>
      <c r="P3435" s="894" t="s">
        <v>15180</v>
      </c>
      <c r="Q3435" s="894" t="s">
        <v>15181</v>
      </c>
      <c r="R3435" s="894" t="s">
        <v>1252</v>
      </c>
      <c r="S3435" s="894" t="s">
        <v>779</v>
      </c>
      <c r="T3435" s="894" t="s">
        <v>780</v>
      </c>
      <c r="U3435" s="894" t="s">
        <v>877</v>
      </c>
      <c r="V3435" s="894" t="s">
        <v>3306</v>
      </c>
      <c r="W3435" s="894" t="s">
        <v>15449</v>
      </c>
      <c r="X3435" s="894" t="s">
        <v>15451</v>
      </c>
      <c r="Y3435" s="894" t="s">
        <v>15452</v>
      </c>
      <c r="AA3435" s="894" t="s">
        <v>11873</v>
      </c>
    </row>
    <row r="3436" spans="1:27">
      <c r="A3436" s="894" t="s">
        <v>15528</v>
      </c>
      <c r="B3436" s="894" t="s">
        <v>15529</v>
      </c>
      <c r="C3436" s="894" t="s">
        <v>15524</v>
      </c>
      <c r="D3436" s="894" t="s">
        <v>15525</v>
      </c>
      <c r="E3436" s="351">
        <v>15044.25</v>
      </c>
      <c r="F3436" s="351">
        <v>7221.12</v>
      </c>
      <c r="G3436" s="351">
        <v>7823.13</v>
      </c>
      <c r="H3436" s="351">
        <v>0</v>
      </c>
      <c r="I3436" s="894" t="s">
        <v>15449</v>
      </c>
      <c r="J3436" s="894" t="s">
        <v>839</v>
      </c>
      <c r="K3436" s="894" t="s">
        <v>11867</v>
      </c>
      <c r="L3436" s="894" t="s">
        <v>958</v>
      </c>
      <c r="M3436" s="894" t="s">
        <v>11868</v>
      </c>
      <c r="N3436" s="894" t="s">
        <v>15450</v>
      </c>
      <c r="O3436" s="894" t="s">
        <v>15179</v>
      </c>
      <c r="P3436" s="894" t="s">
        <v>15180</v>
      </c>
      <c r="Q3436" s="894" t="s">
        <v>15181</v>
      </c>
      <c r="R3436" s="894" t="s">
        <v>1252</v>
      </c>
      <c r="S3436" s="894" t="s">
        <v>779</v>
      </c>
      <c r="T3436" s="894" t="s">
        <v>780</v>
      </c>
      <c r="U3436" s="894" t="s">
        <v>877</v>
      </c>
      <c r="V3436" s="894" t="s">
        <v>3306</v>
      </c>
      <c r="W3436" s="894" t="s">
        <v>15449</v>
      </c>
      <c r="X3436" s="894" t="s">
        <v>15451</v>
      </c>
      <c r="Y3436" s="894" t="s">
        <v>15452</v>
      </c>
      <c r="AA3436" s="894" t="s">
        <v>11873</v>
      </c>
    </row>
    <row r="3437" spans="1:27">
      <c r="A3437" s="894" t="s">
        <v>15530</v>
      </c>
      <c r="B3437" s="894" t="s">
        <v>15531</v>
      </c>
      <c r="C3437" s="894" t="s">
        <v>15524</v>
      </c>
      <c r="D3437" s="894" t="s">
        <v>15525</v>
      </c>
      <c r="E3437" s="351">
        <v>15044.25</v>
      </c>
      <c r="F3437" s="351">
        <v>7221.12</v>
      </c>
      <c r="G3437" s="351">
        <v>7823.13</v>
      </c>
      <c r="H3437" s="351">
        <v>0</v>
      </c>
      <c r="I3437" s="894" t="s">
        <v>15449</v>
      </c>
      <c r="J3437" s="894" t="s">
        <v>839</v>
      </c>
      <c r="K3437" s="894" t="s">
        <v>11867</v>
      </c>
      <c r="L3437" s="894" t="s">
        <v>958</v>
      </c>
      <c r="M3437" s="894" t="s">
        <v>11868</v>
      </c>
      <c r="N3437" s="894" t="s">
        <v>15450</v>
      </c>
      <c r="O3437" s="894" t="s">
        <v>15179</v>
      </c>
      <c r="P3437" s="894" t="s">
        <v>15180</v>
      </c>
      <c r="Q3437" s="894" t="s">
        <v>15181</v>
      </c>
      <c r="R3437" s="894" t="s">
        <v>1252</v>
      </c>
      <c r="S3437" s="894" t="s">
        <v>779</v>
      </c>
      <c r="T3437" s="894" t="s">
        <v>780</v>
      </c>
      <c r="U3437" s="894" t="s">
        <v>877</v>
      </c>
      <c r="V3437" s="894" t="s">
        <v>3306</v>
      </c>
      <c r="W3437" s="894" t="s">
        <v>15449</v>
      </c>
      <c r="X3437" s="894" t="s">
        <v>15451</v>
      </c>
      <c r="Y3437" s="894" t="s">
        <v>15452</v>
      </c>
      <c r="AA3437" s="894" t="s">
        <v>11873</v>
      </c>
    </row>
    <row r="3438" spans="1:27">
      <c r="A3438" s="894" t="s">
        <v>15532</v>
      </c>
      <c r="B3438" s="894" t="s">
        <v>15533</v>
      </c>
      <c r="C3438" s="894" t="s">
        <v>15534</v>
      </c>
      <c r="D3438" s="894" t="s">
        <v>15535</v>
      </c>
      <c r="E3438" s="351">
        <v>22123.89</v>
      </c>
      <c r="F3438" s="351">
        <v>10619.52</v>
      </c>
      <c r="G3438" s="351">
        <v>11504.37</v>
      </c>
      <c r="H3438" s="351">
        <v>0</v>
      </c>
      <c r="I3438" s="894" t="s">
        <v>15449</v>
      </c>
      <c r="J3438" s="894" t="s">
        <v>839</v>
      </c>
      <c r="K3438" s="894" t="s">
        <v>11867</v>
      </c>
      <c r="L3438" s="894" t="s">
        <v>958</v>
      </c>
      <c r="M3438" s="894" t="s">
        <v>11868</v>
      </c>
      <c r="N3438" s="894" t="s">
        <v>15450</v>
      </c>
      <c r="O3438" s="894" t="s">
        <v>12806</v>
      </c>
      <c r="P3438" s="894" t="s">
        <v>12807</v>
      </c>
      <c r="Q3438" s="894" t="s">
        <v>12808</v>
      </c>
      <c r="R3438" s="894" t="s">
        <v>1252</v>
      </c>
      <c r="S3438" s="894" t="s">
        <v>779</v>
      </c>
      <c r="T3438" s="894" t="s">
        <v>780</v>
      </c>
      <c r="U3438" s="894" t="s">
        <v>877</v>
      </c>
      <c r="V3438" s="894" t="s">
        <v>3306</v>
      </c>
      <c r="W3438" s="894" t="s">
        <v>15449</v>
      </c>
      <c r="X3438" s="894" t="s">
        <v>15451</v>
      </c>
      <c r="Y3438" s="894" t="s">
        <v>15452</v>
      </c>
      <c r="AA3438" s="894" t="s">
        <v>11873</v>
      </c>
    </row>
    <row r="3439" spans="1:27">
      <c r="A3439" s="894" t="s">
        <v>15536</v>
      </c>
      <c r="B3439" s="894" t="s">
        <v>15537</v>
      </c>
      <c r="C3439" s="894" t="s">
        <v>15534</v>
      </c>
      <c r="D3439" s="894" t="s">
        <v>15535</v>
      </c>
      <c r="E3439" s="351">
        <v>22123.89</v>
      </c>
      <c r="F3439" s="351">
        <v>10619.52</v>
      </c>
      <c r="G3439" s="351">
        <v>11504.37</v>
      </c>
      <c r="H3439" s="351">
        <v>0</v>
      </c>
      <c r="I3439" s="894" t="s">
        <v>15449</v>
      </c>
      <c r="J3439" s="894" t="s">
        <v>839</v>
      </c>
      <c r="K3439" s="894" t="s">
        <v>11867</v>
      </c>
      <c r="L3439" s="894" t="s">
        <v>958</v>
      </c>
      <c r="M3439" s="894" t="s">
        <v>11868</v>
      </c>
      <c r="N3439" s="894" t="s">
        <v>15450</v>
      </c>
      <c r="O3439" s="894" t="s">
        <v>12806</v>
      </c>
      <c r="P3439" s="894" t="s">
        <v>12807</v>
      </c>
      <c r="Q3439" s="894" t="s">
        <v>12808</v>
      </c>
      <c r="R3439" s="894" t="s">
        <v>1252</v>
      </c>
      <c r="S3439" s="894" t="s">
        <v>779</v>
      </c>
      <c r="T3439" s="894" t="s">
        <v>780</v>
      </c>
      <c r="U3439" s="894" t="s">
        <v>877</v>
      </c>
      <c r="V3439" s="894" t="s">
        <v>3306</v>
      </c>
      <c r="W3439" s="894" t="s">
        <v>15449</v>
      </c>
      <c r="X3439" s="894" t="s">
        <v>15451</v>
      </c>
      <c r="Y3439" s="894" t="s">
        <v>15452</v>
      </c>
      <c r="AA3439" s="894" t="s">
        <v>11873</v>
      </c>
    </row>
    <row r="3440" spans="1:27">
      <c r="A3440" s="894" t="s">
        <v>15538</v>
      </c>
      <c r="B3440" s="894" t="s">
        <v>15539</v>
      </c>
      <c r="C3440" s="894" t="s">
        <v>15534</v>
      </c>
      <c r="D3440" s="894" t="s">
        <v>15535</v>
      </c>
      <c r="E3440" s="351">
        <v>22123.89</v>
      </c>
      <c r="F3440" s="351">
        <v>10619.52</v>
      </c>
      <c r="G3440" s="351">
        <v>11504.37</v>
      </c>
      <c r="H3440" s="351">
        <v>0</v>
      </c>
      <c r="I3440" s="894" t="s">
        <v>15449</v>
      </c>
      <c r="J3440" s="894" t="s">
        <v>839</v>
      </c>
      <c r="K3440" s="894" t="s">
        <v>11867</v>
      </c>
      <c r="L3440" s="894" t="s">
        <v>958</v>
      </c>
      <c r="M3440" s="894" t="s">
        <v>11868</v>
      </c>
      <c r="N3440" s="894" t="s">
        <v>15450</v>
      </c>
      <c r="O3440" s="894" t="s">
        <v>12806</v>
      </c>
      <c r="P3440" s="894" t="s">
        <v>12807</v>
      </c>
      <c r="Q3440" s="894" t="s">
        <v>12808</v>
      </c>
      <c r="R3440" s="894" t="s">
        <v>1252</v>
      </c>
      <c r="S3440" s="894" t="s">
        <v>779</v>
      </c>
      <c r="T3440" s="894" t="s">
        <v>780</v>
      </c>
      <c r="U3440" s="894" t="s">
        <v>877</v>
      </c>
      <c r="V3440" s="894" t="s">
        <v>3306</v>
      </c>
      <c r="W3440" s="894" t="s">
        <v>15449</v>
      </c>
      <c r="X3440" s="894" t="s">
        <v>15451</v>
      </c>
      <c r="Y3440" s="894" t="s">
        <v>15452</v>
      </c>
      <c r="AA3440" s="894" t="s">
        <v>11873</v>
      </c>
    </row>
    <row r="3441" spans="1:27">
      <c r="A3441" s="894" t="s">
        <v>15540</v>
      </c>
      <c r="B3441" s="894" t="s">
        <v>15541</v>
      </c>
      <c r="C3441" s="894" t="s">
        <v>15534</v>
      </c>
      <c r="D3441" s="894" t="s">
        <v>15535</v>
      </c>
      <c r="E3441" s="351">
        <v>22123.89</v>
      </c>
      <c r="F3441" s="351">
        <v>10619.52</v>
      </c>
      <c r="G3441" s="351">
        <v>11504.37</v>
      </c>
      <c r="H3441" s="351">
        <v>0</v>
      </c>
      <c r="I3441" s="894" t="s">
        <v>15449</v>
      </c>
      <c r="J3441" s="894" t="s">
        <v>839</v>
      </c>
      <c r="K3441" s="894" t="s">
        <v>11867</v>
      </c>
      <c r="L3441" s="894" t="s">
        <v>958</v>
      </c>
      <c r="M3441" s="894" t="s">
        <v>11868</v>
      </c>
      <c r="N3441" s="894" t="s">
        <v>15450</v>
      </c>
      <c r="O3441" s="894" t="s">
        <v>12806</v>
      </c>
      <c r="P3441" s="894" t="s">
        <v>12807</v>
      </c>
      <c r="Q3441" s="894" t="s">
        <v>12808</v>
      </c>
      <c r="R3441" s="894" t="s">
        <v>1252</v>
      </c>
      <c r="S3441" s="894" t="s">
        <v>779</v>
      </c>
      <c r="T3441" s="894" t="s">
        <v>780</v>
      </c>
      <c r="U3441" s="894" t="s">
        <v>877</v>
      </c>
      <c r="V3441" s="894" t="s">
        <v>3306</v>
      </c>
      <c r="W3441" s="894" t="s">
        <v>15449</v>
      </c>
      <c r="X3441" s="894" t="s">
        <v>15451</v>
      </c>
      <c r="Y3441" s="894" t="s">
        <v>15452</v>
      </c>
      <c r="AA3441" s="894" t="s">
        <v>11873</v>
      </c>
    </row>
    <row r="3442" spans="1:27">
      <c r="A3442" s="894" t="s">
        <v>15542</v>
      </c>
      <c r="B3442" s="894" t="s">
        <v>15543</v>
      </c>
      <c r="C3442" s="894" t="s">
        <v>15544</v>
      </c>
      <c r="E3442" s="351">
        <v>356017.71</v>
      </c>
      <c r="F3442" s="351">
        <v>170888.64</v>
      </c>
      <c r="G3442" s="351">
        <v>185129.07</v>
      </c>
      <c r="H3442" s="351">
        <v>0</v>
      </c>
      <c r="I3442" s="894" t="s">
        <v>15449</v>
      </c>
      <c r="J3442" s="894" t="s">
        <v>839</v>
      </c>
      <c r="K3442" s="894" t="s">
        <v>11867</v>
      </c>
      <c r="L3442" s="894" t="s">
        <v>958</v>
      </c>
      <c r="M3442" s="894" t="s">
        <v>11868</v>
      </c>
      <c r="N3442" s="894" t="s">
        <v>15450</v>
      </c>
      <c r="O3442" s="894" t="s">
        <v>15545</v>
      </c>
      <c r="P3442" s="894" t="s">
        <v>15546</v>
      </c>
      <c r="Q3442" s="894" t="s">
        <v>15547</v>
      </c>
      <c r="R3442" s="894" t="s">
        <v>1252</v>
      </c>
      <c r="S3442" s="894" t="s">
        <v>779</v>
      </c>
      <c r="T3442" s="894" t="s">
        <v>780</v>
      </c>
      <c r="U3442" s="894" t="s">
        <v>877</v>
      </c>
      <c r="V3442" s="894" t="s">
        <v>3306</v>
      </c>
      <c r="W3442" s="894" t="s">
        <v>15449</v>
      </c>
      <c r="X3442" s="894" t="s">
        <v>15451</v>
      </c>
      <c r="Y3442" s="894" t="s">
        <v>15452</v>
      </c>
      <c r="AA3442" s="894" t="s">
        <v>11873</v>
      </c>
    </row>
    <row r="3443" spans="1:27">
      <c r="A3443" s="894" t="s">
        <v>15548</v>
      </c>
      <c r="B3443" s="894" t="s">
        <v>15549</v>
      </c>
      <c r="C3443" s="894" t="s">
        <v>8225</v>
      </c>
      <c r="D3443" s="894" t="s">
        <v>15550</v>
      </c>
      <c r="E3443" s="351">
        <v>5044.25</v>
      </c>
      <c r="F3443" s="351">
        <v>2370.68</v>
      </c>
      <c r="G3443" s="351">
        <v>2673.57</v>
      </c>
      <c r="H3443" s="351">
        <v>0</v>
      </c>
      <c r="I3443" s="894" t="s">
        <v>15551</v>
      </c>
      <c r="J3443" s="894" t="s">
        <v>839</v>
      </c>
      <c r="K3443" s="894" t="s">
        <v>4926</v>
      </c>
      <c r="L3443" s="894" t="s">
        <v>958</v>
      </c>
      <c r="M3443" s="894" t="s">
        <v>5398</v>
      </c>
      <c r="N3443" s="894" t="s">
        <v>15552</v>
      </c>
      <c r="O3443" s="894" t="s">
        <v>12431</v>
      </c>
      <c r="P3443" s="894" t="s">
        <v>12432</v>
      </c>
      <c r="Q3443" s="894" t="s">
        <v>12433</v>
      </c>
      <c r="R3443" s="894" t="s">
        <v>15553</v>
      </c>
      <c r="S3443" s="894" t="s">
        <v>779</v>
      </c>
      <c r="T3443" s="894" t="s">
        <v>780</v>
      </c>
      <c r="U3443" s="894" t="s">
        <v>781</v>
      </c>
      <c r="V3443" s="894" t="s">
        <v>3306</v>
      </c>
      <c r="W3443" s="894" t="s">
        <v>15551</v>
      </c>
      <c r="X3443" s="894" t="s">
        <v>9939</v>
      </c>
      <c r="AA3443" s="894" t="s">
        <v>4930</v>
      </c>
    </row>
    <row r="3444" spans="1:27">
      <c r="A3444" s="894" t="s">
        <v>15554</v>
      </c>
      <c r="B3444" s="894" t="s">
        <v>15555</v>
      </c>
      <c r="C3444" s="894" t="s">
        <v>8225</v>
      </c>
      <c r="D3444" s="894" t="s">
        <v>15556</v>
      </c>
      <c r="E3444" s="351">
        <v>2168.14</v>
      </c>
      <c r="F3444" s="351">
        <v>1018.96</v>
      </c>
      <c r="G3444" s="351">
        <v>1149.18</v>
      </c>
      <c r="H3444" s="351">
        <v>0</v>
      </c>
      <c r="I3444" s="894" t="s">
        <v>15551</v>
      </c>
      <c r="J3444" s="894" t="s">
        <v>839</v>
      </c>
      <c r="K3444" s="894" t="s">
        <v>4926</v>
      </c>
      <c r="L3444" s="894" t="s">
        <v>958</v>
      </c>
      <c r="M3444" s="894" t="s">
        <v>5398</v>
      </c>
      <c r="N3444" s="894" t="s">
        <v>15552</v>
      </c>
      <c r="O3444" s="894" t="s">
        <v>11318</v>
      </c>
      <c r="P3444" s="894" t="s">
        <v>11319</v>
      </c>
      <c r="Q3444" s="894" t="s">
        <v>11320</v>
      </c>
      <c r="R3444" s="894" t="s">
        <v>15553</v>
      </c>
      <c r="S3444" s="894" t="s">
        <v>779</v>
      </c>
      <c r="T3444" s="894" t="s">
        <v>780</v>
      </c>
      <c r="U3444" s="894" t="s">
        <v>781</v>
      </c>
      <c r="V3444" s="894" t="s">
        <v>3306</v>
      </c>
      <c r="W3444" s="894" t="s">
        <v>15551</v>
      </c>
      <c r="X3444" s="894" t="s">
        <v>9939</v>
      </c>
      <c r="AA3444" s="894" t="s">
        <v>4930</v>
      </c>
    </row>
    <row r="3445" spans="1:27">
      <c r="A3445" s="894" t="s">
        <v>15557</v>
      </c>
      <c r="B3445" s="894" t="s">
        <v>15558</v>
      </c>
      <c r="C3445" s="894" t="s">
        <v>8225</v>
      </c>
      <c r="D3445" s="894" t="s">
        <v>15556</v>
      </c>
      <c r="E3445" s="351">
        <v>2168.14</v>
      </c>
      <c r="F3445" s="351">
        <v>1018.96</v>
      </c>
      <c r="G3445" s="351">
        <v>1149.18</v>
      </c>
      <c r="H3445" s="351">
        <v>0</v>
      </c>
      <c r="I3445" s="894" t="s">
        <v>15551</v>
      </c>
      <c r="J3445" s="894" t="s">
        <v>839</v>
      </c>
      <c r="K3445" s="894" t="s">
        <v>4926</v>
      </c>
      <c r="L3445" s="894" t="s">
        <v>958</v>
      </c>
      <c r="M3445" s="894" t="s">
        <v>5398</v>
      </c>
      <c r="N3445" s="894" t="s">
        <v>15552</v>
      </c>
      <c r="O3445" s="894" t="s">
        <v>11318</v>
      </c>
      <c r="P3445" s="894" t="s">
        <v>11319</v>
      </c>
      <c r="Q3445" s="894" t="s">
        <v>11320</v>
      </c>
      <c r="R3445" s="894" t="s">
        <v>15553</v>
      </c>
      <c r="S3445" s="894" t="s">
        <v>779</v>
      </c>
      <c r="T3445" s="894" t="s">
        <v>780</v>
      </c>
      <c r="U3445" s="894" t="s">
        <v>781</v>
      </c>
      <c r="V3445" s="894" t="s">
        <v>3306</v>
      </c>
      <c r="W3445" s="894" t="s">
        <v>15551</v>
      </c>
      <c r="X3445" s="894" t="s">
        <v>9939</v>
      </c>
      <c r="AA3445" s="894" t="s">
        <v>4930</v>
      </c>
    </row>
    <row r="3446" spans="1:27">
      <c r="A3446" s="894" t="s">
        <v>15559</v>
      </c>
      <c r="B3446" s="894" t="s">
        <v>15560</v>
      </c>
      <c r="C3446" s="894" t="s">
        <v>8225</v>
      </c>
      <c r="D3446" s="894" t="s">
        <v>15556</v>
      </c>
      <c r="E3446" s="351">
        <v>2168.14</v>
      </c>
      <c r="F3446" s="351">
        <v>1018.96</v>
      </c>
      <c r="G3446" s="351">
        <v>1149.18</v>
      </c>
      <c r="H3446" s="351">
        <v>0</v>
      </c>
      <c r="I3446" s="894" t="s">
        <v>15551</v>
      </c>
      <c r="J3446" s="894" t="s">
        <v>839</v>
      </c>
      <c r="K3446" s="894" t="s">
        <v>4926</v>
      </c>
      <c r="L3446" s="894" t="s">
        <v>958</v>
      </c>
      <c r="M3446" s="894" t="s">
        <v>5398</v>
      </c>
      <c r="N3446" s="894" t="s">
        <v>15552</v>
      </c>
      <c r="O3446" s="894" t="s">
        <v>11318</v>
      </c>
      <c r="P3446" s="894" t="s">
        <v>11319</v>
      </c>
      <c r="Q3446" s="894" t="s">
        <v>11320</v>
      </c>
      <c r="R3446" s="894" t="s">
        <v>15553</v>
      </c>
      <c r="S3446" s="894" t="s">
        <v>779</v>
      </c>
      <c r="T3446" s="894" t="s">
        <v>780</v>
      </c>
      <c r="U3446" s="894" t="s">
        <v>781</v>
      </c>
      <c r="V3446" s="894" t="s">
        <v>3306</v>
      </c>
      <c r="W3446" s="894" t="s">
        <v>15551</v>
      </c>
      <c r="X3446" s="894" t="s">
        <v>9939</v>
      </c>
      <c r="AA3446" s="894" t="s">
        <v>4930</v>
      </c>
    </row>
    <row r="3447" spans="1:27">
      <c r="A3447" s="894" t="s">
        <v>15561</v>
      </c>
      <c r="B3447" s="894" t="s">
        <v>15562</v>
      </c>
      <c r="C3447" s="894" t="s">
        <v>8225</v>
      </c>
      <c r="D3447" s="894" t="s">
        <v>15556</v>
      </c>
      <c r="E3447" s="351">
        <v>2168.15</v>
      </c>
      <c r="F3447" s="351">
        <v>1018.96</v>
      </c>
      <c r="G3447" s="351">
        <v>1149.19</v>
      </c>
      <c r="H3447" s="351">
        <v>0</v>
      </c>
      <c r="I3447" s="894" t="s">
        <v>15551</v>
      </c>
      <c r="J3447" s="894" t="s">
        <v>839</v>
      </c>
      <c r="K3447" s="894" t="s">
        <v>4926</v>
      </c>
      <c r="L3447" s="894" t="s">
        <v>958</v>
      </c>
      <c r="M3447" s="894" t="s">
        <v>5398</v>
      </c>
      <c r="N3447" s="894" t="s">
        <v>15552</v>
      </c>
      <c r="O3447" s="894" t="s">
        <v>11318</v>
      </c>
      <c r="P3447" s="894" t="s">
        <v>11319</v>
      </c>
      <c r="Q3447" s="894" t="s">
        <v>11320</v>
      </c>
      <c r="R3447" s="894" t="s">
        <v>15553</v>
      </c>
      <c r="S3447" s="894" t="s">
        <v>779</v>
      </c>
      <c r="T3447" s="894" t="s">
        <v>780</v>
      </c>
      <c r="U3447" s="894" t="s">
        <v>781</v>
      </c>
      <c r="V3447" s="894" t="s">
        <v>3306</v>
      </c>
      <c r="W3447" s="894" t="s">
        <v>15551</v>
      </c>
      <c r="X3447" s="894" t="s">
        <v>9939</v>
      </c>
      <c r="AA3447" s="894" t="s">
        <v>4930</v>
      </c>
    </row>
    <row r="3448" spans="1:27">
      <c r="A3448" s="894" t="s">
        <v>15563</v>
      </c>
      <c r="B3448" s="894" t="s">
        <v>15564</v>
      </c>
      <c r="C3448" s="894" t="s">
        <v>15565</v>
      </c>
      <c r="D3448" s="894" t="s">
        <v>15566</v>
      </c>
      <c r="E3448" s="351">
        <v>32300.88</v>
      </c>
      <c r="F3448" s="351">
        <v>12597.39</v>
      </c>
      <c r="G3448" s="351">
        <v>1215</v>
      </c>
      <c r="H3448" s="351">
        <v>18488.49</v>
      </c>
      <c r="I3448" s="894" t="s">
        <v>15551</v>
      </c>
      <c r="J3448" s="894" t="s">
        <v>839</v>
      </c>
      <c r="K3448" s="894" t="s">
        <v>1025</v>
      </c>
      <c r="L3448" s="894" t="s">
        <v>958</v>
      </c>
      <c r="M3448" s="894" t="s">
        <v>15053</v>
      </c>
      <c r="N3448" s="894" t="s">
        <v>15567</v>
      </c>
      <c r="O3448" s="894" t="s">
        <v>777</v>
      </c>
      <c r="P3448" s="894" t="s">
        <v>15568</v>
      </c>
      <c r="Q3448" s="894" t="s">
        <v>15569</v>
      </c>
      <c r="R3448" s="894" t="s">
        <v>15553</v>
      </c>
      <c r="S3448" s="894" t="s">
        <v>779</v>
      </c>
      <c r="T3448" s="894" t="s">
        <v>780</v>
      </c>
      <c r="U3448" s="894" t="s">
        <v>781</v>
      </c>
      <c r="V3448" s="894" t="s">
        <v>3306</v>
      </c>
      <c r="W3448" s="894" t="s">
        <v>15551</v>
      </c>
      <c r="X3448" s="894" t="s">
        <v>9957</v>
      </c>
      <c r="AA3448" s="894" t="s">
        <v>1029</v>
      </c>
    </row>
    <row r="3449" spans="1:27">
      <c r="A3449" s="894" t="s">
        <v>15570</v>
      </c>
      <c r="B3449" s="894" t="s">
        <v>15571</v>
      </c>
      <c r="C3449" s="894" t="s">
        <v>5671</v>
      </c>
      <c r="D3449" s="894" t="s">
        <v>10745</v>
      </c>
      <c r="E3449" s="351">
        <v>31858.4</v>
      </c>
      <c r="F3449" s="351">
        <v>14973.26</v>
      </c>
      <c r="G3449" s="351">
        <v>16885.14</v>
      </c>
      <c r="H3449" s="351">
        <v>0</v>
      </c>
      <c r="I3449" s="894" t="s">
        <v>15572</v>
      </c>
      <c r="J3449" s="894" t="s">
        <v>839</v>
      </c>
      <c r="K3449" s="894" t="s">
        <v>1025</v>
      </c>
      <c r="L3449" s="894" t="s">
        <v>958</v>
      </c>
      <c r="M3449" s="894" t="s">
        <v>6146</v>
      </c>
      <c r="N3449" s="894" t="s">
        <v>7868</v>
      </c>
      <c r="O3449" s="894" t="s">
        <v>10748</v>
      </c>
      <c r="P3449" s="894" t="s">
        <v>10749</v>
      </c>
      <c r="Q3449" s="894" t="s">
        <v>10750</v>
      </c>
      <c r="R3449" s="894" t="s">
        <v>15553</v>
      </c>
      <c r="S3449" s="894" t="s">
        <v>779</v>
      </c>
      <c r="T3449" s="894" t="s">
        <v>780</v>
      </c>
      <c r="U3449" s="894" t="s">
        <v>781</v>
      </c>
      <c r="V3449" s="894" t="s">
        <v>3306</v>
      </c>
      <c r="W3449" s="894" t="s">
        <v>15572</v>
      </c>
      <c r="X3449" s="894" t="s">
        <v>15285</v>
      </c>
      <c r="AA3449" s="894" t="s">
        <v>1029</v>
      </c>
    </row>
    <row r="3450" hidden="1" spans="1:27">
      <c r="A3450" s="894" t="s">
        <v>15573</v>
      </c>
      <c r="B3450" s="894" t="s">
        <v>742</v>
      </c>
      <c r="C3450" s="894" t="s">
        <v>743</v>
      </c>
      <c r="D3450" s="894" t="s">
        <v>744</v>
      </c>
      <c r="E3450" s="351">
        <v>1290.27</v>
      </c>
      <c r="F3450" s="351">
        <v>970.08</v>
      </c>
      <c r="G3450" s="351">
        <v>320.19</v>
      </c>
      <c r="H3450" s="351">
        <v>0</v>
      </c>
      <c r="I3450" s="894" t="s">
        <v>15572</v>
      </c>
      <c r="J3450" s="894" t="s">
        <v>773</v>
      </c>
      <c r="K3450" s="894" t="s">
        <v>646</v>
      </c>
      <c r="L3450" s="894" t="s">
        <v>1933</v>
      </c>
      <c r="M3450" s="894" t="s">
        <v>15574</v>
      </c>
      <c r="N3450" s="894" t="s">
        <v>7697</v>
      </c>
      <c r="O3450" s="894" t="s">
        <v>15575</v>
      </c>
      <c r="P3450" s="894" t="s">
        <v>15576</v>
      </c>
      <c r="Q3450" s="894" t="s">
        <v>15577</v>
      </c>
      <c r="R3450" s="894" t="s">
        <v>15553</v>
      </c>
      <c r="S3450" s="894" t="s">
        <v>779</v>
      </c>
      <c r="T3450" s="894" t="s">
        <v>780</v>
      </c>
      <c r="U3450" s="894" t="s">
        <v>781</v>
      </c>
      <c r="V3450" s="894" t="s">
        <v>3306</v>
      </c>
      <c r="W3450" s="894" t="s">
        <v>15572</v>
      </c>
      <c r="X3450" s="894" t="s">
        <v>15294</v>
      </c>
      <c r="AA3450" s="894" t="s">
        <v>917</v>
      </c>
    </row>
    <row r="3451" spans="1:27">
      <c r="A3451" s="894" t="s">
        <v>15578</v>
      </c>
      <c r="B3451" s="894" t="s">
        <v>15579</v>
      </c>
      <c r="C3451" s="894" t="s">
        <v>9933</v>
      </c>
      <c r="D3451" s="894" t="s">
        <v>15580</v>
      </c>
      <c r="E3451" s="351">
        <v>4247.79</v>
      </c>
      <c r="F3451" s="351">
        <v>1996.56</v>
      </c>
      <c r="G3451" s="351">
        <v>2251.23</v>
      </c>
      <c r="H3451" s="351">
        <v>0</v>
      </c>
      <c r="I3451" s="894" t="s">
        <v>15581</v>
      </c>
      <c r="J3451" s="894" t="s">
        <v>839</v>
      </c>
      <c r="K3451" s="894" t="s">
        <v>1091</v>
      </c>
      <c r="L3451" s="894" t="s">
        <v>874</v>
      </c>
      <c r="M3451" s="894" t="s">
        <v>6300</v>
      </c>
      <c r="N3451" s="894" t="s">
        <v>15582</v>
      </c>
      <c r="O3451" s="894" t="s">
        <v>15583</v>
      </c>
      <c r="P3451" s="894" t="s">
        <v>15584</v>
      </c>
      <c r="Q3451" s="894" t="s">
        <v>15585</v>
      </c>
      <c r="R3451" s="894" t="s">
        <v>15553</v>
      </c>
      <c r="S3451" s="894" t="s">
        <v>779</v>
      </c>
      <c r="T3451" s="894" t="s">
        <v>780</v>
      </c>
      <c r="U3451" s="894" t="s">
        <v>781</v>
      </c>
      <c r="V3451" s="894" t="s">
        <v>3306</v>
      </c>
      <c r="W3451" s="894" t="s">
        <v>15581</v>
      </c>
      <c r="X3451" s="894" t="s">
        <v>15586</v>
      </c>
      <c r="AA3451" s="894" t="s">
        <v>1093</v>
      </c>
    </row>
    <row r="3452" spans="1:27">
      <c r="A3452" s="894" t="s">
        <v>15587</v>
      </c>
      <c r="B3452" s="894" t="s">
        <v>15588</v>
      </c>
      <c r="C3452" s="894" t="s">
        <v>9933</v>
      </c>
      <c r="D3452" s="894" t="s">
        <v>15580</v>
      </c>
      <c r="E3452" s="351">
        <v>4247.79</v>
      </c>
      <c r="F3452" s="351">
        <v>1996.56</v>
      </c>
      <c r="G3452" s="351">
        <v>2251.23</v>
      </c>
      <c r="H3452" s="351">
        <v>0</v>
      </c>
      <c r="I3452" s="894" t="s">
        <v>15581</v>
      </c>
      <c r="J3452" s="894" t="s">
        <v>839</v>
      </c>
      <c r="K3452" s="894" t="s">
        <v>1091</v>
      </c>
      <c r="L3452" s="894" t="s">
        <v>874</v>
      </c>
      <c r="M3452" s="894" t="s">
        <v>6300</v>
      </c>
      <c r="N3452" s="894" t="s">
        <v>15582</v>
      </c>
      <c r="O3452" s="894" t="s">
        <v>15583</v>
      </c>
      <c r="P3452" s="894" t="s">
        <v>15584</v>
      </c>
      <c r="Q3452" s="894" t="s">
        <v>15585</v>
      </c>
      <c r="R3452" s="894" t="s">
        <v>15553</v>
      </c>
      <c r="S3452" s="894" t="s">
        <v>779</v>
      </c>
      <c r="T3452" s="894" t="s">
        <v>780</v>
      </c>
      <c r="U3452" s="894" t="s">
        <v>781</v>
      </c>
      <c r="V3452" s="894" t="s">
        <v>3306</v>
      </c>
      <c r="W3452" s="894" t="s">
        <v>15581</v>
      </c>
      <c r="X3452" s="894" t="s">
        <v>15586</v>
      </c>
      <c r="AA3452" s="894" t="s">
        <v>1093</v>
      </c>
    </row>
    <row r="3453" spans="1:27">
      <c r="A3453" s="894" t="s">
        <v>15589</v>
      </c>
      <c r="B3453" s="894" t="s">
        <v>15590</v>
      </c>
      <c r="C3453" s="894" t="s">
        <v>9933</v>
      </c>
      <c r="D3453" s="894" t="s">
        <v>15580</v>
      </c>
      <c r="E3453" s="351">
        <v>4247.78</v>
      </c>
      <c r="F3453" s="351">
        <v>1996.56</v>
      </c>
      <c r="G3453" s="351">
        <v>2251.22</v>
      </c>
      <c r="H3453" s="351">
        <v>0</v>
      </c>
      <c r="I3453" s="894" t="s">
        <v>15581</v>
      </c>
      <c r="J3453" s="894" t="s">
        <v>839</v>
      </c>
      <c r="K3453" s="894" t="s">
        <v>1091</v>
      </c>
      <c r="L3453" s="894" t="s">
        <v>874</v>
      </c>
      <c r="M3453" s="894" t="s">
        <v>6300</v>
      </c>
      <c r="N3453" s="894" t="s">
        <v>15582</v>
      </c>
      <c r="O3453" s="894" t="s">
        <v>15583</v>
      </c>
      <c r="P3453" s="894" t="s">
        <v>15584</v>
      </c>
      <c r="Q3453" s="894" t="s">
        <v>15585</v>
      </c>
      <c r="R3453" s="894" t="s">
        <v>15553</v>
      </c>
      <c r="S3453" s="894" t="s">
        <v>779</v>
      </c>
      <c r="T3453" s="894" t="s">
        <v>780</v>
      </c>
      <c r="U3453" s="894" t="s">
        <v>781</v>
      </c>
      <c r="V3453" s="894" t="s">
        <v>3306</v>
      </c>
      <c r="W3453" s="894" t="s">
        <v>15581</v>
      </c>
      <c r="X3453" s="894" t="s">
        <v>15586</v>
      </c>
      <c r="AA3453" s="894" t="s">
        <v>1093</v>
      </c>
    </row>
    <row r="3454" spans="1:27">
      <c r="A3454" s="894" t="s">
        <v>15591</v>
      </c>
      <c r="B3454" s="894" t="s">
        <v>15592</v>
      </c>
      <c r="C3454" s="894" t="s">
        <v>15593</v>
      </c>
      <c r="D3454" s="894" t="s">
        <v>15594</v>
      </c>
      <c r="E3454" s="351">
        <v>21681.42</v>
      </c>
      <c r="F3454" s="351">
        <v>10190.07</v>
      </c>
      <c r="G3454" s="351">
        <v>11491.35</v>
      </c>
      <c r="H3454" s="351">
        <v>0</v>
      </c>
      <c r="I3454" s="894" t="s">
        <v>15581</v>
      </c>
      <c r="J3454" s="894" t="s">
        <v>839</v>
      </c>
      <c r="K3454" s="894" t="s">
        <v>1008</v>
      </c>
      <c r="L3454" s="894" t="s">
        <v>874</v>
      </c>
      <c r="M3454" s="894" t="s">
        <v>8764</v>
      </c>
      <c r="N3454" s="894" t="s">
        <v>14119</v>
      </c>
      <c r="O3454" s="894" t="s">
        <v>15595</v>
      </c>
      <c r="P3454" s="894" t="s">
        <v>15596</v>
      </c>
      <c r="Q3454" s="894" t="s">
        <v>15104</v>
      </c>
      <c r="R3454" s="894" t="s">
        <v>15553</v>
      </c>
      <c r="S3454" s="894" t="s">
        <v>779</v>
      </c>
      <c r="T3454" s="894" t="s">
        <v>780</v>
      </c>
      <c r="U3454" s="894" t="s">
        <v>781</v>
      </c>
      <c r="V3454" s="894" t="s">
        <v>3306</v>
      </c>
      <c r="W3454" s="894" t="s">
        <v>15581</v>
      </c>
      <c r="X3454" s="894" t="s">
        <v>15597</v>
      </c>
      <c r="AA3454" s="894" t="s">
        <v>1012</v>
      </c>
    </row>
    <row r="3455" spans="1:27">
      <c r="A3455" s="894" t="s">
        <v>15598</v>
      </c>
      <c r="B3455" s="894" t="s">
        <v>15599</v>
      </c>
      <c r="C3455" s="894" t="s">
        <v>15600</v>
      </c>
      <c r="D3455" s="894" t="s">
        <v>15601</v>
      </c>
      <c r="E3455" s="351">
        <v>174336.28</v>
      </c>
      <c r="F3455" s="351">
        <v>81937.92</v>
      </c>
      <c r="G3455" s="351">
        <v>92398.36</v>
      </c>
      <c r="H3455" s="351">
        <v>0</v>
      </c>
      <c r="I3455" s="894" t="s">
        <v>15602</v>
      </c>
      <c r="J3455" s="894" t="s">
        <v>839</v>
      </c>
      <c r="K3455" s="894" t="s">
        <v>8415</v>
      </c>
      <c r="L3455" s="894" t="s">
        <v>874</v>
      </c>
      <c r="M3455" s="894" t="s">
        <v>15603</v>
      </c>
      <c r="N3455" s="894" t="s">
        <v>15604</v>
      </c>
      <c r="O3455" s="894" t="s">
        <v>15605</v>
      </c>
      <c r="P3455" s="894" t="s">
        <v>15606</v>
      </c>
      <c r="Q3455" s="894" t="s">
        <v>15607</v>
      </c>
      <c r="R3455" s="894" t="s">
        <v>15553</v>
      </c>
      <c r="S3455" s="894" t="s">
        <v>779</v>
      </c>
      <c r="T3455" s="894" t="s">
        <v>780</v>
      </c>
      <c r="U3455" s="894" t="s">
        <v>781</v>
      </c>
      <c r="V3455" s="894" t="s">
        <v>3306</v>
      </c>
      <c r="W3455" s="894" t="s">
        <v>15602</v>
      </c>
      <c r="X3455" s="894" t="s">
        <v>15608</v>
      </c>
      <c r="AA3455" s="894" t="s">
        <v>8421</v>
      </c>
    </row>
    <row r="3456" spans="1:27">
      <c r="A3456" s="894" t="s">
        <v>15609</v>
      </c>
      <c r="B3456" s="894" t="s">
        <v>15610</v>
      </c>
      <c r="C3456" s="894" t="s">
        <v>15611</v>
      </c>
      <c r="D3456" s="894" t="s">
        <v>15612</v>
      </c>
      <c r="E3456" s="351">
        <v>7079.65</v>
      </c>
      <c r="F3456" s="351">
        <v>3327.6</v>
      </c>
      <c r="G3456" s="351">
        <v>3752.05</v>
      </c>
      <c r="H3456" s="351">
        <v>0</v>
      </c>
      <c r="I3456" s="894" t="s">
        <v>15602</v>
      </c>
      <c r="J3456" s="894" t="s">
        <v>839</v>
      </c>
      <c r="K3456" s="894" t="s">
        <v>8415</v>
      </c>
      <c r="L3456" s="894" t="s">
        <v>874</v>
      </c>
      <c r="M3456" s="894" t="s">
        <v>15603</v>
      </c>
      <c r="N3456" s="894" t="s">
        <v>15604</v>
      </c>
      <c r="O3456" s="894" t="s">
        <v>13400</v>
      </c>
      <c r="P3456" s="894" t="s">
        <v>13401</v>
      </c>
      <c r="Q3456" s="894" t="s">
        <v>13402</v>
      </c>
      <c r="R3456" s="894" t="s">
        <v>15553</v>
      </c>
      <c r="S3456" s="894" t="s">
        <v>779</v>
      </c>
      <c r="T3456" s="894" t="s">
        <v>780</v>
      </c>
      <c r="U3456" s="894" t="s">
        <v>781</v>
      </c>
      <c r="V3456" s="894" t="s">
        <v>3306</v>
      </c>
      <c r="W3456" s="894" t="s">
        <v>15602</v>
      </c>
      <c r="X3456" s="894" t="s">
        <v>15608</v>
      </c>
      <c r="AA3456" s="894" t="s">
        <v>8421</v>
      </c>
    </row>
    <row r="3457" hidden="1" spans="1:27">
      <c r="A3457" s="894" t="s">
        <v>15613</v>
      </c>
      <c r="B3457" s="894" t="s">
        <v>15614</v>
      </c>
      <c r="C3457" s="894" t="s">
        <v>740</v>
      </c>
      <c r="D3457" s="894" t="s">
        <v>15615</v>
      </c>
      <c r="E3457" s="351">
        <v>4554.07</v>
      </c>
      <c r="F3457" s="351">
        <v>3424.89</v>
      </c>
      <c r="G3457" s="351">
        <v>947.04</v>
      </c>
      <c r="H3457" s="351">
        <v>182.14</v>
      </c>
      <c r="I3457" s="894" t="s">
        <v>15616</v>
      </c>
      <c r="J3457" s="894" t="s">
        <v>773</v>
      </c>
      <c r="K3457" s="894" t="s">
        <v>631</v>
      </c>
      <c r="L3457" s="894" t="s">
        <v>4588</v>
      </c>
      <c r="M3457" s="894" t="s">
        <v>13329</v>
      </c>
      <c r="N3457" s="894" t="s">
        <v>8735</v>
      </c>
      <c r="O3457" s="894" t="s">
        <v>15617</v>
      </c>
      <c r="P3457" s="894" t="s">
        <v>15618</v>
      </c>
      <c r="Q3457" s="894" t="s">
        <v>15619</v>
      </c>
      <c r="R3457" s="894" t="s">
        <v>15553</v>
      </c>
      <c r="S3457" s="894" t="s">
        <v>779</v>
      </c>
      <c r="T3457" s="894" t="s">
        <v>780</v>
      </c>
      <c r="U3457" s="894" t="s">
        <v>781</v>
      </c>
      <c r="V3457" s="894" t="s">
        <v>3306</v>
      </c>
      <c r="W3457" s="894" t="s">
        <v>15616</v>
      </c>
      <c r="X3457" s="894" t="s">
        <v>15620</v>
      </c>
      <c r="AA3457" s="894" t="s">
        <v>967</v>
      </c>
    </row>
    <row r="3458" hidden="1" spans="1:27">
      <c r="A3458" s="894" t="s">
        <v>15621</v>
      </c>
      <c r="B3458" s="894" t="s">
        <v>15622</v>
      </c>
      <c r="C3458" s="894" t="s">
        <v>15623</v>
      </c>
      <c r="D3458" s="894" t="s">
        <v>15624</v>
      </c>
      <c r="E3458" s="351">
        <v>2141.59</v>
      </c>
      <c r="F3458" s="351">
        <v>1610.69</v>
      </c>
      <c r="G3458" s="351">
        <v>530.9</v>
      </c>
      <c r="H3458" s="351">
        <v>0</v>
      </c>
      <c r="I3458" s="894" t="s">
        <v>15616</v>
      </c>
      <c r="J3458" s="894" t="s">
        <v>773</v>
      </c>
      <c r="K3458" s="894" t="s">
        <v>774</v>
      </c>
      <c r="L3458" s="894" t="s">
        <v>9405</v>
      </c>
      <c r="M3458" s="894" t="s">
        <v>15389</v>
      </c>
      <c r="N3458" s="894" t="s">
        <v>8735</v>
      </c>
      <c r="O3458" s="894" t="s">
        <v>15625</v>
      </c>
      <c r="P3458" s="894" t="s">
        <v>15626</v>
      </c>
      <c r="Q3458" s="894" t="s">
        <v>15627</v>
      </c>
      <c r="R3458" s="894" t="s">
        <v>15553</v>
      </c>
      <c r="S3458" s="894" t="s">
        <v>779</v>
      </c>
      <c r="T3458" s="894" t="s">
        <v>780</v>
      </c>
      <c r="U3458" s="894" t="s">
        <v>781</v>
      </c>
      <c r="V3458" s="894" t="s">
        <v>3306</v>
      </c>
      <c r="W3458" s="894" t="s">
        <v>15616</v>
      </c>
      <c r="X3458" s="894" t="s">
        <v>15620</v>
      </c>
      <c r="AA3458" s="894" t="s">
        <v>784</v>
      </c>
    </row>
    <row r="3459" hidden="1" spans="1:27">
      <c r="A3459" s="894" t="s">
        <v>15628</v>
      </c>
      <c r="B3459" s="894" t="s">
        <v>15629</v>
      </c>
      <c r="C3459" s="894" t="s">
        <v>13478</v>
      </c>
      <c r="D3459" s="894" t="s">
        <v>15630</v>
      </c>
      <c r="E3459" s="351">
        <v>2194.69</v>
      </c>
      <c r="F3459" s="351">
        <v>1650.64</v>
      </c>
      <c r="G3459" s="351">
        <v>544.05</v>
      </c>
      <c r="H3459" s="351">
        <v>0</v>
      </c>
      <c r="I3459" s="894" t="s">
        <v>15616</v>
      </c>
      <c r="J3459" s="894" t="s">
        <v>773</v>
      </c>
      <c r="K3459" s="894" t="s">
        <v>774</v>
      </c>
      <c r="L3459" s="894" t="s">
        <v>9405</v>
      </c>
      <c r="M3459" s="894" t="s">
        <v>15631</v>
      </c>
      <c r="N3459" s="894" t="s">
        <v>8735</v>
      </c>
      <c r="O3459" s="894" t="s">
        <v>15632</v>
      </c>
      <c r="P3459" s="894" t="s">
        <v>15633</v>
      </c>
      <c r="Q3459" s="894" t="s">
        <v>11551</v>
      </c>
      <c r="R3459" s="894" t="s">
        <v>15553</v>
      </c>
      <c r="S3459" s="894" t="s">
        <v>779</v>
      </c>
      <c r="T3459" s="894" t="s">
        <v>780</v>
      </c>
      <c r="U3459" s="894" t="s">
        <v>781</v>
      </c>
      <c r="V3459" s="894" t="s">
        <v>3306</v>
      </c>
      <c r="W3459" s="894" t="s">
        <v>15616</v>
      </c>
      <c r="X3459" s="894" t="s">
        <v>15620</v>
      </c>
      <c r="AA3459" s="894" t="s">
        <v>784</v>
      </c>
    </row>
    <row r="3460" spans="1:27">
      <c r="A3460" s="894" t="s">
        <v>15634</v>
      </c>
      <c r="B3460" s="894" t="s">
        <v>15635</v>
      </c>
      <c r="C3460" s="894" t="s">
        <v>9933</v>
      </c>
      <c r="D3460" s="894" t="s">
        <v>15636</v>
      </c>
      <c r="E3460" s="351">
        <v>6902.66</v>
      </c>
      <c r="F3460" s="351">
        <v>3244.41</v>
      </c>
      <c r="G3460" s="351">
        <v>3658.25</v>
      </c>
      <c r="H3460" s="351">
        <v>0</v>
      </c>
      <c r="I3460" s="894" t="s">
        <v>15637</v>
      </c>
      <c r="J3460" s="894" t="s">
        <v>839</v>
      </c>
      <c r="K3460" s="894" t="s">
        <v>1091</v>
      </c>
      <c r="L3460" s="894" t="s">
        <v>874</v>
      </c>
      <c r="M3460" s="894" t="s">
        <v>6300</v>
      </c>
      <c r="N3460" s="894" t="s">
        <v>15582</v>
      </c>
      <c r="O3460" s="894" t="s">
        <v>11160</v>
      </c>
      <c r="P3460" s="894" t="s">
        <v>11161</v>
      </c>
      <c r="Q3460" s="894" t="s">
        <v>11162</v>
      </c>
      <c r="R3460" s="894" t="s">
        <v>15553</v>
      </c>
      <c r="S3460" s="894" t="s">
        <v>779</v>
      </c>
      <c r="T3460" s="894" t="s">
        <v>780</v>
      </c>
      <c r="U3460" s="894" t="s">
        <v>781</v>
      </c>
      <c r="V3460" s="894" t="s">
        <v>3306</v>
      </c>
      <c r="W3460" s="894" t="s">
        <v>15637</v>
      </c>
      <c r="X3460" s="894" t="s">
        <v>15638</v>
      </c>
      <c r="AA3460" s="894" t="s">
        <v>1093</v>
      </c>
    </row>
    <row r="3461" spans="1:27">
      <c r="A3461" s="894" t="s">
        <v>15639</v>
      </c>
      <c r="B3461" s="894" t="s">
        <v>15640</v>
      </c>
      <c r="C3461" s="894" t="s">
        <v>9933</v>
      </c>
      <c r="D3461" s="894" t="s">
        <v>15636</v>
      </c>
      <c r="E3461" s="351">
        <v>6902.66</v>
      </c>
      <c r="F3461" s="351">
        <v>3244.41</v>
      </c>
      <c r="G3461" s="351">
        <v>3658.25</v>
      </c>
      <c r="H3461" s="351">
        <v>0</v>
      </c>
      <c r="I3461" s="894" t="s">
        <v>15637</v>
      </c>
      <c r="J3461" s="894" t="s">
        <v>839</v>
      </c>
      <c r="K3461" s="894" t="s">
        <v>1091</v>
      </c>
      <c r="L3461" s="894" t="s">
        <v>874</v>
      </c>
      <c r="M3461" s="894" t="s">
        <v>6300</v>
      </c>
      <c r="N3461" s="894" t="s">
        <v>15582</v>
      </c>
      <c r="O3461" s="894" t="s">
        <v>11160</v>
      </c>
      <c r="P3461" s="894" t="s">
        <v>11161</v>
      </c>
      <c r="Q3461" s="894" t="s">
        <v>11162</v>
      </c>
      <c r="R3461" s="894" t="s">
        <v>15553</v>
      </c>
      <c r="S3461" s="894" t="s">
        <v>779</v>
      </c>
      <c r="T3461" s="894" t="s">
        <v>780</v>
      </c>
      <c r="U3461" s="894" t="s">
        <v>781</v>
      </c>
      <c r="V3461" s="894" t="s">
        <v>3306</v>
      </c>
      <c r="W3461" s="894" t="s">
        <v>15637</v>
      </c>
      <c r="X3461" s="894" t="s">
        <v>15638</v>
      </c>
      <c r="AA3461" s="894" t="s">
        <v>1093</v>
      </c>
    </row>
    <row r="3462" spans="1:27">
      <c r="A3462" s="894" t="s">
        <v>15641</v>
      </c>
      <c r="B3462" s="894" t="s">
        <v>15642</v>
      </c>
      <c r="C3462" s="894" t="s">
        <v>9933</v>
      </c>
      <c r="D3462" s="894" t="s">
        <v>15636</v>
      </c>
      <c r="E3462" s="351">
        <v>6902.66</v>
      </c>
      <c r="F3462" s="351">
        <v>3244.41</v>
      </c>
      <c r="G3462" s="351">
        <v>3658.25</v>
      </c>
      <c r="H3462" s="351">
        <v>0</v>
      </c>
      <c r="I3462" s="894" t="s">
        <v>15637</v>
      </c>
      <c r="J3462" s="894" t="s">
        <v>839</v>
      </c>
      <c r="K3462" s="894" t="s">
        <v>1091</v>
      </c>
      <c r="L3462" s="894" t="s">
        <v>874</v>
      </c>
      <c r="M3462" s="894" t="s">
        <v>6300</v>
      </c>
      <c r="N3462" s="894" t="s">
        <v>15582</v>
      </c>
      <c r="O3462" s="894" t="s">
        <v>11160</v>
      </c>
      <c r="P3462" s="894" t="s">
        <v>11161</v>
      </c>
      <c r="Q3462" s="894" t="s">
        <v>11162</v>
      </c>
      <c r="R3462" s="894" t="s">
        <v>15553</v>
      </c>
      <c r="S3462" s="894" t="s">
        <v>779</v>
      </c>
      <c r="T3462" s="894" t="s">
        <v>780</v>
      </c>
      <c r="U3462" s="894" t="s">
        <v>781</v>
      </c>
      <c r="V3462" s="894" t="s">
        <v>3306</v>
      </c>
      <c r="W3462" s="894" t="s">
        <v>15637</v>
      </c>
      <c r="X3462" s="894" t="s">
        <v>15638</v>
      </c>
      <c r="AA3462" s="894" t="s">
        <v>1093</v>
      </c>
    </row>
    <row r="3463" spans="1:27">
      <c r="A3463" s="894" t="s">
        <v>15643</v>
      </c>
      <c r="B3463" s="894" t="s">
        <v>15644</v>
      </c>
      <c r="C3463" s="894" t="s">
        <v>9933</v>
      </c>
      <c r="D3463" s="894" t="s">
        <v>15636</v>
      </c>
      <c r="E3463" s="351">
        <v>6902.66</v>
      </c>
      <c r="F3463" s="351">
        <v>3244.41</v>
      </c>
      <c r="G3463" s="351">
        <v>3658.25</v>
      </c>
      <c r="H3463" s="351">
        <v>0</v>
      </c>
      <c r="I3463" s="894" t="s">
        <v>15637</v>
      </c>
      <c r="J3463" s="894" t="s">
        <v>839</v>
      </c>
      <c r="K3463" s="894" t="s">
        <v>1091</v>
      </c>
      <c r="L3463" s="894" t="s">
        <v>874</v>
      </c>
      <c r="M3463" s="894" t="s">
        <v>6300</v>
      </c>
      <c r="N3463" s="894" t="s">
        <v>15582</v>
      </c>
      <c r="O3463" s="894" t="s">
        <v>11160</v>
      </c>
      <c r="P3463" s="894" t="s">
        <v>11161</v>
      </c>
      <c r="Q3463" s="894" t="s">
        <v>11162</v>
      </c>
      <c r="R3463" s="894" t="s">
        <v>15553</v>
      </c>
      <c r="S3463" s="894" t="s">
        <v>779</v>
      </c>
      <c r="T3463" s="894" t="s">
        <v>780</v>
      </c>
      <c r="U3463" s="894" t="s">
        <v>781</v>
      </c>
      <c r="V3463" s="894" t="s">
        <v>3306</v>
      </c>
      <c r="W3463" s="894" t="s">
        <v>15637</v>
      </c>
      <c r="X3463" s="894" t="s">
        <v>15638</v>
      </c>
      <c r="AA3463" s="894" t="s">
        <v>1093</v>
      </c>
    </row>
    <row r="3464" spans="1:27">
      <c r="A3464" s="894" t="s">
        <v>15645</v>
      </c>
      <c r="B3464" s="894" t="s">
        <v>15646</v>
      </c>
      <c r="C3464" s="894" t="s">
        <v>9933</v>
      </c>
      <c r="D3464" s="894" t="s">
        <v>15636</v>
      </c>
      <c r="E3464" s="351">
        <v>6902.66</v>
      </c>
      <c r="F3464" s="351">
        <v>3244.41</v>
      </c>
      <c r="G3464" s="351">
        <v>3658.25</v>
      </c>
      <c r="H3464" s="351">
        <v>0</v>
      </c>
      <c r="I3464" s="894" t="s">
        <v>15637</v>
      </c>
      <c r="J3464" s="894" t="s">
        <v>839</v>
      </c>
      <c r="K3464" s="894" t="s">
        <v>1091</v>
      </c>
      <c r="L3464" s="894" t="s">
        <v>874</v>
      </c>
      <c r="M3464" s="894" t="s">
        <v>6300</v>
      </c>
      <c r="N3464" s="894" t="s">
        <v>15582</v>
      </c>
      <c r="O3464" s="894" t="s">
        <v>11160</v>
      </c>
      <c r="P3464" s="894" t="s">
        <v>11161</v>
      </c>
      <c r="Q3464" s="894" t="s">
        <v>11162</v>
      </c>
      <c r="R3464" s="894" t="s">
        <v>15553</v>
      </c>
      <c r="S3464" s="894" t="s">
        <v>779</v>
      </c>
      <c r="T3464" s="894" t="s">
        <v>780</v>
      </c>
      <c r="U3464" s="894" t="s">
        <v>781</v>
      </c>
      <c r="V3464" s="894" t="s">
        <v>3306</v>
      </c>
      <c r="W3464" s="894" t="s">
        <v>15637</v>
      </c>
      <c r="X3464" s="894" t="s">
        <v>15638</v>
      </c>
      <c r="AA3464" s="894" t="s">
        <v>1093</v>
      </c>
    </row>
    <row r="3465" spans="1:27">
      <c r="A3465" s="894" t="s">
        <v>15647</v>
      </c>
      <c r="B3465" s="894" t="s">
        <v>15648</v>
      </c>
      <c r="C3465" s="894" t="s">
        <v>9933</v>
      </c>
      <c r="D3465" s="894" t="s">
        <v>15636</v>
      </c>
      <c r="E3465" s="351">
        <v>6902.65</v>
      </c>
      <c r="F3465" s="351">
        <v>3244.41</v>
      </c>
      <c r="G3465" s="351">
        <v>3658.24</v>
      </c>
      <c r="H3465" s="351">
        <v>0</v>
      </c>
      <c r="I3465" s="894" t="s">
        <v>15637</v>
      </c>
      <c r="J3465" s="894" t="s">
        <v>839</v>
      </c>
      <c r="K3465" s="894" t="s">
        <v>1091</v>
      </c>
      <c r="L3465" s="894" t="s">
        <v>874</v>
      </c>
      <c r="M3465" s="894" t="s">
        <v>6300</v>
      </c>
      <c r="N3465" s="894" t="s">
        <v>15582</v>
      </c>
      <c r="O3465" s="894" t="s">
        <v>11160</v>
      </c>
      <c r="P3465" s="894" t="s">
        <v>11161</v>
      </c>
      <c r="Q3465" s="894" t="s">
        <v>11162</v>
      </c>
      <c r="R3465" s="894" t="s">
        <v>15553</v>
      </c>
      <c r="S3465" s="894" t="s">
        <v>779</v>
      </c>
      <c r="T3465" s="894" t="s">
        <v>780</v>
      </c>
      <c r="U3465" s="894" t="s">
        <v>781</v>
      </c>
      <c r="V3465" s="894" t="s">
        <v>3306</v>
      </c>
      <c r="W3465" s="894" t="s">
        <v>15637</v>
      </c>
      <c r="X3465" s="894" t="s">
        <v>15638</v>
      </c>
      <c r="AA3465" s="894" t="s">
        <v>1093</v>
      </c>
    </row>
    <row r="3466" spans="1:27">
      <c r="A3466" s="894" t="s">
        <v>15649</v>
      </c>
      <c r="B3466" s="894" t="s">
        <v>15650</v>
      </c>
      <c r="C3466" s="894" t="s">
        <v>15651</v>
      </c>
      <c r="D3466" s="894" t="s">
        <v>15652</v>
      </c>
      <c r="E3466" s="351">
        <v>191150.44</v>
      </c>
      <c r="F3466" s="351">
        <v>89840.5</v>
      </c>
      <c r="G3466" s="351">
        <v>101309.94</v>
      </c>
      <c r="H3466" s="351">
        <v>0</v>
      </c>
      <c r="I3466" s="894" t="s">
        <v>15637</v>
      </c>
      <c r="J3466" s="894" t="s">
        <v>839</v>
      </c>
      <c r="K3466" s="894" t="s">
        <v>8415</v>
      </c>
      <c r="L3466" s="894" t="s">
        <v>874</v>
      </c>
      <c r="M3466" s="894" t="s">
        <v>3304</v>
      </c>
      <c r="N3466" s="894" t="s">
        <v>15653</v>
      </c>
      <c r="O3466" s="894" t="s">
        <v>15654</v>
      </c>
      <c r="P3466" s="894" t="s">
        <v>15655</v>
      </c>
      <c r="Q3466" s="894" t="s">
        <v>15656</v>
      </c>
      <c r="R3466" s="894" t="s">
        <v>15553</v>
      </c>
      <c r="S3466" s="894" t="s">
        <v>779</v>
      </c>
      <c r="T3466" s="894" t="s">
        <v>780</v>
      </c>
      <c r="U3466" s="894" t="s">
        <v>781</v>
      </c>
      <c r="V3466" s="894" t="s">
        <v>3306</v>
      </c>
      <c r="W3466" s="894" t="s">
        <v>15637</v>
      </c>
      <c r="X3466" s="894" t="s">
        <v>15360</v>
      </c>
      <c r="AA3466" s="894" t="s">
        <v>8421</v>
      </c>
    </row>
    <row r="3467" spans="1:27">
      <c r="A3467" s="894" t="s">
        <v>15657</v>
      </c>
      <c r="B3467" s="894" t="s">
        <v>15658</v>
      </c>
      <c r="C3467" s="894" t="s">
        <v>15659</v>
      </c>
      <c r="D3467" s="894" t="s">
        <v>15660</v>
      </c>
      <c r="E3467" s="351">
        <v>7610.62</v>
      </c>
      <c r="F3467" s="351">
        <v>3577.17</v>
      </c>
      <c r="G3467" s="351">
        <v>4033.45</v>
      </c>
      <c r="H3467" s="351">
        <v>0</v>
      </c>
      <c r="I3467" s="894" t="s">
        <v>15661</v>
      </c>
      <c r="J3467" s="894" t="s">
        <v>839</v>
      </c>
      <c r="K3467" s="894" t="s">
        <v>1008</v>
      </c>
      <c r="L3467" s="894" t="s">
        <v>874</v>
      </c>
      <c r="M3467" s="894" t="s">
        <v>8764</v>
      </c>
      <c r="N3467" s="894" t="s">
        <v>15662</v>
      </c>
      <c r="O3467" s="894" t="s">
        <v>11794</v>
      </c>
      <c r="P3467" s="894" t="s">
        <v>11795</v>
      </c>
      <c r="Q3467" s="894" t="s">
        <v>11796</v>
      </c>
      <c r="R3467" s="894" t="s">
        <v>15553</v>
      </c>
      <c r="S3467" s="894" t="s">
        <v>779</v>
      </c>
      <c r="T3467" s="894" t="s">
        <v>780</v>
      </c>
      <c r="U3467" s="894" t="s">
        <v>781</v>
      </c>
      <c r="V3467" s="894" t="s">
        <v>3306</v>
      </c>
      <c r="W3467" s="894" t="s">
        <v>15661</v>
      </c>
      <c r="X3467" s="894" t="s">
        <v>15663</v>
      </c>
      <c r="AA3467" s="894" t="s">
        <v>1012</v>
      </c>
    </row>
    <row r="3468" spans="1:27">
      <c r="A3468" s="894" t="s">
        <v>15664</v>
      </c>
      <c r="B3468" s="894" t="s">
        <v>15665</v>
      </c>
      <c r="C3468" s="894" t="s">
        <v>15666</v>
      </c>
      <c r="D3468" s="894" t="s">
        <v>15667</v>
      </c>
      <c r="E3468" s="351">
        <v>3592.92</v>
      </c>
      <c r="F3468" s="351">
        <v>1688.71</v>
      </c>
      <c r="G3468" s="351">
        <v>1904.21</v>
      </c>
      <c r="H3468" s="351">
        <v>0</v>
      </c>
      <c r="I3468" s="894" t="s">
        <v>15661</v>
      </c>
      <c r="J3468" s="894" t="s">
        <v>839</v>
      </c>
      <c r="K3468" s="894" t="s">
        <v>901</v>
      </c>
      <c r="L3468" s="894" t="s">
        <v>874</v>
      </c>
      <c r="M3468" s="894" t="s">
        <v>2815</v>
      </c>
      <c r="N3468" s="894" t="s">
        <v>15668</v>
      </c>
      <c r="O3468" s="894" t="s">
        <v>15669</v>
      </c>
      <c r="P3468" s="894" t="s">
        <v>15670</v>
      </c>
      <c r="Q3468" s="894" t="s">
        <v>15671</v>
      </c>
      <c r="R3468" s="894" t="s">
        <v>15553</v>
      </c>
      <c r="S3468" s="894" t="s">
        <v>779</v>
      </c>
      <c r="T3468" s="894" t="s">
        <v>780</v>
      </c>
      <c r="U3468" s="894" t="s">
        <v>781</v>
      </c>
      <c r="V3468" s="894" t="s">
        <v>3306</v>
      </c>
      <c r="W3468" s="894" t="s">
        <v>15661</v>
      </c>
      <c r="X3468" s="894" t="s">
        <v>15672</v>
      </c>
      <c r="AA3468" s="894" t="s">
        <v>904</v>
      </c>
    </row>
    <row r="3469" spans="1:27">
      <c r="A3469" s="894" t="s">
        <v>15673</v>
      </c>
      <c r="B3469" s="894" t="s">
        <v>15674</v>
      </c>
      <c r="C3469" s="894" t="s">
        <v>15675</v>
      </c>
      <c r="D3469" s="894" t="s">
        <v>15676</v>
      </c>
      <c r="E3469" s="351">
        <v>32300.88</v>
      </c>
      <c r="F3469" s="351">
        <v>15181.47</v>
      </c>
      <c r="G3469" s="351">
        <v>17119.41</v>
      </c>
      <c r="H3469" s="351">
        <v>0</v>
      </c>
      <c r="I3469" s="894" t="s">
        <v>15661</v>
      </c>
      <c r="J3469" s="894" t="s">
        <v>839</v>
      </c>
      <c r="K3469" s="894" t="s">
        <v>11592</v>
      </c>
      <c r="L3469" s="894" t="s">
        <v>874</v>
      </c>
      <c r="M3469" s="894" t="s">
        <v>11593</v>
      </c>
      <c r="N3469" s="894" t="s">
        <v>15359</v>
      </c>
      <c r="O3469" s="894" t="s">
        <v>15677</v>
      </c>
      <c r="P3469" s="894" t="s">
        <v>15678</v>
      </c>
      <c r="Q3469" s="894" t="s">
        <v>15569</v>
      </c>
      <c r="R3469" s="894" t="s">
        <v>15553</v>
      </c>
      <c r="S3469" s="894" t="s">
        <v>779</v>
      </c>
      <c r="T3469" s="894" t="s">
        <v>780</v>
      </c>
      <c r="U3469" s="894" t="s">
        <v>781</v>
      </c>
      <c r="V3469" s="894" t="s">
        <v>3306</v>
      </c>
      <c r="W3469" s="894" t="s">
        <v>15661</v>
      </c>
      <c r="X3469" s="894" t="s">
        <v>15679</v>
      </c>
      <c r="AA3469" s="894" t="s">
        <v>11595</v>
      </c>
    </row>
    <row r="3470" spans="1:27">
      <c r="A3470" s="894" t="s">
        <v>15680</v>
      </c>
      <c r="B3470" s="894" t="s">
        <v>15681</v>
      </c>
      <c r="C3470" s="894" t="s">
        <v>15682</v>
      </c>
      <c r="D3470" s="894" t="s">
        <v>12342</v>
      </c>
      <c r="E3470" s="351">
        <v>3097.34</v>
      </c>
      <c r="F3470" s="351">
        <v>1455.59</v>
      </c>
      <c r="G3470" s="351">
        <v>1641.75</v>
      </c>
      <c r="H3470" s="351">
        <v>0</v>
      </c>
      <c r="I3470" s="894" t="s">
        <v>15683</v>
      </c>
      <c r="J3470" s="894" t="s">
        <v>839</v>
      </c>
      <c r="K3470" s="894" t="s">
        <v>11486</v>
      </c>
      <c r="L3470" s="894" t="s">
        <v>874</v>
      </c>
      <c r="M3470" s="894" t="s">
        <v>11487</v>
      </c>
      <c r="N3470" s="894" t="s">
        <v>15684</v>
      </c>
      <c r="O3470" s="894" t="s">
        <v>11309</v>
      </c>
      <c r="P3470" s="894" t="s">
        <v>11310</v>
      </c>
      <c r="Q3470" s="894" t="s">
        <v>11021</v>
      </c>
      <c r="R3470" s="894" t="s">
        <v>15553</v>
      </c>
      <c r="S3470" s="894" t="s">
        <v>779</v>
      </c>
      <c r="T3470" s="894" t="s">
        <v>780</v>
      </c>
      <c r="U3470" s="894" t="s">
        <v>781</v>
      </c>
      <c r="V3470" s="894" t="s">
        <v>3306</v>
      </c>
      <c r="W3470" s="894" t="s">
        <v>15683</v>
      </c>
      <c r="X3470" s="894" t="s">
        <v>15685</v>
      </c>
      <c r="AA3470" s="894" t="s">
        <v>11491</v>
      </c>
    </row>
    <row r="3471" spans="1:27">
      <c r="A3471" s="894" t="s">
        <v>15686</v>
      </c>
      <c r="B3471" s="894" t="s">
        <v>15687</v>
      </c>
      <c r="C3471" s="894" t="s">
        <v>15682</v>
      </c>
      <c r="D3471" s="894" t="s">
        <v>12342</v>
      </c>
      <c r="E3471" s="351">
        <v>3097.35</v>
      </c>
      <c r="F3471" s="351">
        <v>1455.59</v>
      </c>
      <c r="G3471" s="351">
        <v>1641.76</v>
      </c>
      <c r="H3471" s="351">
        <v>0</v>
      </c>
      <c r="I3471" s="894" t="s">
        <v>15683</v>
      </c>
      <c r="J3471" s="894" t="s">
        <v>839</v>
      </c>
      <c r="K3471" s="894" t="s">
        <v>11486</v>
      </c>
      <c r="L3471" s="894" t="s">
        <v>874</v>
      </c>
      <c r="M3471" s="894" t="s">
        <v>11487</v>
      </c>
      <c r="N3471" s="894" t="s">
        <v>15684</v>
      </c>
      <c r="O3471" s="894" t="s">
        <v>11309</v>
      </c>
      <c r="P3471" s="894" t="s">
        <v>11310</v>
      </c>
      <c r="Q3471" s="894" t="s">
        <v>11021</v>
      </c>
      <c r="R3471" s="894" t="s">
        <v>15553</v>
      </c>
      <c r="S3471" s="894" t="s">
        <v>779</v>
      </c>
      <c r="T3471" s="894" t="s">
        <v>780</v>
      </c>
      <c r="U3471" s="894" t="s">
        <v>781</v>
      </c>
      <c r="V3471" s="894" t="s">
        <v>3306</v>
      </c>
      <c r="W3471" s="894" t="s">
        <v>15683</v>
      </c>
      <c r="X3471" s="894" t="s">
        <v>15685</v>
      </c>
      <c r="AA3471" s="894" t="s">
        <v>11491</v>
      </c>
    </row>
    <row r="3472" spans="1:27">
      <c r="A3472" s="894" t="s">
        <v>15688</v>
      </c>
      <c r="B3472" s="894" t="s">
        <v>15689</v>
      </c>
      <c r="C3472" s="894" t="s">
        <v>6757</v>
      </c>
      <c r="D3472" s="894" t="s">
        <v>15690</v>
      </c>
      <c r="E3472" s="351">
        <v>16371.68</v>
      </c>
      <c r="F3472" s="351">
        <v>7694.84</v>
      </c>
      <c r="G3472" s="351">
        <v>8676.84</v>
      </c>
      <c r="H3472" s="351">
        <v>0</v>
      </c>
      <c r="I3472" s="894" t="s">
        <v>15683</v>
      </c>
      <c r="J3472" s="894" t="s">
        <v>839</v>
      </c>
      <c r="K3472" s="894" t="s">
        <v>11486</v>
      </c>
      <c r="L3472" s="894" t="s">
        <v>874</v>
      </c>
      <c r="M3472" s="894" t="s">
        <v>11487</v>
      </c>
      <c r="N3472" s="894" t="s">
        <v>14073</v>
      </c>
      <c r="O3472" s="894" t="s">
        <v>11837</v>
      </c>
      <c r="P3472" s="894" t="s">
        <v>11838</v>
      </c>
      <c r="Q3472" s="894" t="s">
        <v>11833</v>
      </c>
      <c r="R3472" s="894" t="s">
        <v>15553</v>
      </c>
      <c r="S3472" s="894" t="s">
        <v>779</v>
      </c>
      <c r="T3472" s="894" t="s">
        <v>780</v>
      </c>
      <c r="U3472" s="894" t="s">
        <v>781</v>
      </c>
      <c r="V3472" s="894" t="s">
        <v>3306</v>
      </c>
      <c r="W3472" s="894" t="s">
        <v>15683</v>
      </c>
      <c r="X3472" s="894" t="s">
        <v>15691</v>
      </c>
      <c r="AA3472" s="894" t="s">
        <v>11491</v>
      </c>
    </row>
    <row r="3473" spans="1:27">
      <c r="A3473" s="894" t="s">
        <v>15692</v>
      </c>
      <c r="B3473" s="894" t="s">
        <v>15693</v>
      </c>
      <c r="C3473" s="894" t="s">
        <v>6391</v>
      </c>
      <c r="D3473" s="894" t="s">
        <v>15694</v>
      </c>
      <c r="E3473" s="351">
        <v>23008.85</v>
      </c>
      <c r="F3473" s="351">
        <v>10814.23</v>
      </c>
      <c r="G3473" s="351">
        <v>12194.62</v>
      </c>
      <c r="H3473" s="351">
        <v>0</v>
      </c>
      <c r="I3473" s="894" t="s">
        <v>15695</v>
      </c>
      <c r="J3473" s="894" t="s">
        <v>839</v>
      </c>
      <c r="K3473" s="894" t="s">
        <v>1025</v>
      </c>
      <c r="L3473" s="894" t="s">
        <v>958</v>
      </c>
      <c r="M3473" s="894" t="s">
        <v>959</v>
      </c>
      <c r="N3473" s="894" t="s">
        <v>15696</v>
      </c>
      <c r="O3473" s="894" t="s">
        <v>12641</v>
      </c>
      <c r="P3473" s="894" t="s">
        <v>15697</v>
      </c>
      <c r="Q3473" s="894" t="s">
        <v>15698</v>
      </c>
      <c r="R3473" s="894" t="s">
        <v>15553</v>
      </c>
      <c r="S3473" s="894" t="s">
        <v>779</v>
      </c>
      <c r="T3473" s="894" t="s">
        <v>780</v>
      </c>
      <c r="U3473" s="894" t="s">
        <v>781</v>
      </c>
      <c r="V3473" s="894" t="s">
        <v>3306</v>
      </c>
      <c r="W3473" s="894" t="s">
        <v>15695</v>
      </c>
      <c r="X3473" s="894" t="s">
        <v>15699</v>
      </c>
      <c r="AA3473" s="894" t="s">
        <v>1029</v>
      </c>
    </row>
    <row r="3474" spans="1:27">
      <c r="A3474" s="894" t="s">
        <v>15700</v>
      </c>
      <c r="B3474" s="894" t="s">
        <v>15701</v>
      </c>
      <c r="C3474" s="894" t="s">
        <v>6391</v>
      </c>
      <c r="D3474" s="894" t="s">
        <v>15694</v>
      </c>
      <c r="E3474" s="351">
        <v>23008.85</v>
      </c>
      <c r="F3474" s="351">
        <v>10814.23</v>
      </c>
      <c r="G3474" s="351">
        <v>12194.62</v>
      </c>
      <c r="H3474" s="351">
        <v>0</v>
      </c>
      <c r="I3474" s="894" t="s">
        <v>15695</v>
      </c>
      <c r="J3474" s="894" t="s">
        <v>839</v>
      </c>
      <c r="K3474" s="894" t="s">
        <v>1025</v>
      </c>
      <c r="L3474" s="894" t="s">
        <v>958</v>
      </c>
      <c r="M3474" s="894" t="s">
        <v>959</v>
      </c>
      <c r="N3474" s="894" t="s">
        <v>15696</v>
      </c>
      <c r="O3474" s="894" t="s">
        <v>12641</v>
      </c>
      <c r="P3474" s="894" t="s">
        <v>15697</v>
      </c>
      <c r="Q3474" s="894" t="s">
        <v>15698</v>
      </c>
      <c r="R3474" s="894" t="s">
        <v>15553</v>
      </c>
      <c r="S3474" s="894" t="s">
        <v>779</v>
      </c>
      <c r="T3474" s="894" t="s">
        <v>780</v>
      </c>
      <c r="U3474" s="894" t="s">
        <v>781</v>
      </c>
      <c r="V3474" s="894" t="s">
        <v>3306</v>
      </c>
      <c r="W3474" s="894" t="s">
        <v>15695</v>
      </c>
      <c r="X3474" s="894" t="s">
        <v>15699</v>
      </c>
      <c r="AA3474" s="894" t="s">
        <v>1029</v>
      </c>
    </row>
    <row r="3475" spans="1:27">
      <c r="A3475" s="894" t="s">
        <v>15702</v>
      </c>
      <c r="B3475" s="894" t="s">
        <v>15703</v>
      </c>
      <c r="C3475" s="894" t="s">
        <v>15704</v>
      </c>
      <c r="D3475" s="894" t="s">
        <v>15705</v>
      </c>
      <c r="E3475" s="351">
        <v>46017.7</v>
      </c>
      <c r="F3475" s="351">
        <v>21628.46</v>
      </c>
      <c r="G3475" s="351">
        <v>24389.24</v>
      </c>
      <c r="H3475" s="351">
        <v>0</v>
      </c>
      <c r="I3475" s="894" t="s">
        <v>15695</v>
      </c>
      <c r="J3475" s="894" t="s">
        <v>839</v>
      </c>
      <c r="K3475" s="894" t="s">
        <v>1025</v>
      </c>
      <c r="L3475" s="894" t="s">
        <v>958</v>
      </c>
      <c r="M3475" s="894" t="s">
        <v>959</v>
      </c>
      <c r="N3475" s="894" t="s">
        <v>14715</v>
      </c>
      <c r="O3475" s="894" t="s">
        <v>15055</v>
      </c>
      <c r="P3475" s="894" t="s">
        <v>15706</v>
      </c>
      <c r="Q3475" s="894" t="s">
        <v>15707</v>
      </c>
      <c r="R3475" s="894" t="s">
        <v>15553</v>
      </c>
      <c r="S3475" s="894" t="s">
        <v>779</v>
      </c>
      <c r="T3475" s="894" t="s">
        <v>780</v>
      </c>
      <c r="U3475" s="894" t="s">
        <v>781</v>
      </c>
      <c r="V3475" s="894" t="s">
        <v>3306</v>
      </c>
      <c r="W3475" s="894" t="s">
        <v>15695</v>
      </c>
      <c r="X3475" s="894" t="s">
        <v>15708</v>
      </c>
      <c r="AA3475" s="894" t="s">
        <v>1029</v>
      </c>
    </row>
    <row r="3476" spans="1:27">
      <c r="A3476" s="894" t="s">
        <v>15709</v>
      </c>
      <c r="B3476" s="894" t="s">
        <v>15710</v>
      </c>
      <c r="C3476" s="894" t="s">
        <v>3981</v>
      </c>
      <c r="D3476" s="894" t="s">
        <v>15711</v>
      </c>
      <c r="E3476" s="351">
        <v>8407.08</v>
      </c>
      <c r="F3476" s="351">
        <v>3951.29</v>
      </c>
      <c r="G3476" s="351">
        <v>4455.79</v>
      </c>
      <c r="H3476" s="351">
        <v>0</v>
      </c>
      <c r="I3476" s="894" t="s">
        <v>15712</v>
      </c>
      <c r="J3476" s="894" t="s">
        <v>839</v>
      </c>
      <c r="K3476" s="894" t="s">
        <v>1025</v>
      </c>
      <c r="L3476" s="894" t="s">
        <v>958</v>
      </c>
      <c r="M3476" s="894" t="s">
        <v>6146</v>
      </c>
      <c r="N3476" s="894" t="s">
        <v>10882</v>
      </c>
      <c r="O3476" s="894" t="s">
        <v>13569</v>
      </c>
      <c r="P3476" s="894" t="s">
        <v>13570</v>
      </c>
      <c r="Q3476" s="894" t="s">
        <v>12571</v>
      </c>
      <c r="R3476" s="894" t="s">
        <v>15553</v>
      </c>
      <c r="S3476" s="894" t="s">
        <v>779</v>
      </c>
      <c r="T3476" s="894" t="s">
        <v>780</v>
      </c>
      <c r="U3476" s="894" t="s">
        <v>781</v>
      </c>
      <c r="V3476" s="894" t="s">
        <v>3306</v>
      </c>
      <c r="W3476" s="894" t="s">
        <v>15712</v>
      </c>
      <c r="X3476" s="894" t="s">
        <v>15713</v>
      </c>
      <c r="AA3476" s="894" t="s">
        <v>1029</v>
      </c>
    </row>
    <row r="3477" spans="1:27">
      <c r="A3477" s="894" t="s">
        <v>15714</v>
      </c>
      <c r="B3477" s="894" t="s">
        <v>15715</v>
      </c>
      <c r="C3477" s="894" t="s">
        <v>12704</v>
      </c>
      <c r="D3477" s="894" t="s">
        <v>12705</v>
      </c>
      <c r="E3477" s="351">
        <v>13274.33</v>
      </c>
      <c r="F3477" s="351">
        <v>6238.78</v>
      </c>
      <c r="G3477" s="351">
        <v>7035.55</v>
      </c>
      <c r="H3477" s="351">
        <v>0</v>
      </c>
      <c r="I3477" s="894" t="s">
        <v>15712</v>
      </c>
      <c r="J3477" s="894" t="s">
        <v>839</v>
      </c>
      <c r="K3477" s="894" t="s">
        <v>1025</v>
      </c>
      <c r="L3477" s="894" t="s">
        <v>958</v>
      </c>
      <c r="M3477" s="894" t="s">
        <v>6146</v>
      </c>
      <c r="N3477" s="894" t="s">
        <v>15103</v>
      </c>
      <c r="O3477" s="894" t="s">
        <v>11303</v>
      </c>
      <c r="P3477" s="894" t="s">
        <v>11304</v>
      </c>
      <c r="Q3477" s="894" t="s">
        <v>11305</v>
      </c>
      <c r="R3477" s="894" t="s">
        <v>15553</v>
      </c>
      <c r="S3477" s="894" t="s">
        <v>779</v>
      </c>
      <c r="T3477" s="894" t="s">
        <v>780</v>
      </c>
      <c r="U3477" s="894" t="s">
        <v>781</v>
      </c>
      <c r="V3477" s="894" t="s">
        <v>3306</v>
      </c>
      <c r="W3477" s="894" t="s">
        <v>15712</v>
      </c>
      <c r="X3477" s="894" t="s">
        <v>15716</v>
      </c>
      <c r="AA3477" s="894" t="s">
        <v>1029</v>
      </c>
    </row>
    <row r="3478" spans="1:27">
      <c r="A3478" s="894" t="s">
        <v>15717</v>
      </c>
      <c r="B3478" s="894" t="s">
        <v>15718</v>
      </c>
      <c r="C3478" s="894" t="s">
        <v>15719</v>
      </c>
      <c r="D3478" s="894" t="s">
        <v>12705</v>
      </c>
      <c r="E3478" s="351">
        <v>13274.34</v>
      </c>
      <c r="F3478" s="351">
        <v>6238.78</v>
      </c>
      <c r="G3478" s="351">
        <v>7035.56</v>
      </c>
      <c r="H3478" s="351">
        <v>0</v>
      </c>
      <c r="I3478" s="894" t="s">
        <v>15712</v>
      </c>
      <c r="J3478" s="894" t="s">
        <v>839</v>
      </c>
      <c r="K3478" s="894" t="s">
        <v>1025</v>
      </c>
      <c r="L3478" s="894" t="s">
        <v>958</v>
      </c>
      <c r="M3478" s="894" t="s">
        <v>6146</v>
      </c>
      <c r="N3478" s="894" t="s">
        <v>15103</v>
      </c>
      <c r="O3478" s="894" t="s">
        <v>11303</v>
      </c>
      <c r="P3478" s="894" t="s">
        <v>11304</v>
      </c>
      <c r="Q3478" s="894" t="s">
        <v>11305</v>
      </c>
      <c r="R3478" s="894" t="s">
        <v>15553</v>
      </c>
      <c r="S3478" s="894" t="s">
        <v>779</v>
      </c>
      <c r="T3478" s="894" t="s">
        <v>780</v>
      </c>
      <c r="U3478" s="894" t="s">
        <v>781</v>
      </c>
      <c r="V3478" s="894" t="s">
        <v>3306</v>
      </c>
      <c r="W3478" s="894" t="s">
        <v>15712</v>
      </c>
      <c r="X3478" s="894" t="s">
        <v>15716</v>
      </c>
      <c r="AA3478" s="894" t="s">
        <v>1029</v>
      </c>
    </row>
    <row r="3479" spans="1:27">
      <c r="A3479" s="894" t="s">
        <v>15720</v>
      </c>
      <c r="B3479" s="894" t="s">
        <v>15721</v>
      </c>
      <c r="C3479" s="894" t="s">
        <v>8321</v>
      </c>
      <c r="D3479" s="894" t="s">
        <v>15722</v>
      </c>
      <c r="E3479" s="351">
        <v>119469.03</v>
      </c>
      <c r="F3479" s="351">
        <v>56150.43</v>
      </c>
      <c r="G3479" s="351">
        <v>63318.6</v>
      </c>
      <c r="H3479" s="351">
        <v>0</v>
      </c>
      <c r="I3479" s="894" t="s">
        <v>15712</v>
      </c>
      <c r="J3479" s="894" t="s">
        <v>839</v>
      </c>
      <c r="K3479" s="894" t="s">
        <v>1025</v>
      </c>
      <c r="L3479" s="894" t="s">
        <v>958</v>
      </c>
      <c r="M3479" s="894" t="s">
        <v>6146</v>
      </c>
      <c r="N3479" s="894" t="s">
        <v>15103</v>
      </c>
      <c r="O3479" s="894" t="s">
        <v>15723</v>
      </c>
      <c r="P3479" s="894" t="s">
        <v>15724</v>
      </c>
      <c r="Q3479" s="894" t="s">
        <v>10969</v>
      </c>
      <c r="R3479" s="894" t="s">
        <v>15553</v>
      </c>
      <c r="S3479" s="894" t="s">
        <v>779</v>
      </c>
      <c r="T3479" s="894" t="s">
        <v>780</v>
      </c>
      <c r="U3479" s="894" t="s">
        <v>781</v>
      </c>
      <c r="V3479" s="894" t="s">
        <v>3306</v>
      </c>
      <c r="W3479" s="894" t="s">
        <v>15712</v>
      </c>
      <c r="X3479" s="894" t="s">
        <v>15725</v>
      </c>
      <c r="AA3479" s="894" t="s">
        <v>1029</v>
      </c>
    </row>
    <row r="3480" spans="1:27">
      <c r="A3480" s="894" t="s">
        <v>15726</v>
      </c>
      <c r="B3480" s="894" t="s">
        <v>15727</v>
      </c>
      <c r="C3480" s="894" t="s">
        <v>15728</v>
      </c>
      <c r="D3480" s="894" t="s">
        <v>15729</v>
      </c>
      <c r="E3480" s="351">
        <v>159292.04</v>
      </c>
      <c r="F3480" s="351">
        <v>74867.24</v>
      </c>
      <c r="G3480" s="351">
        <v>84424.8</v>
      </c>
      <c r="H3480" s="351">
        <v>0</v>
      </c>
      <c r="I3480" s="894" t="s">
        <v>15712</v>
      </c>
      <c r="J3480" s="894" t="s">
        <v>839</v>
      </c>
      <c r="K3480" s="894" t="s">
        <v>1025</v>
      </c>
      <c r="L3480" s="894" t="s">
        <v>958</v>
      </c>
      <c r="M3480" s="894" t="s">
        <v>959</v>
      </c>
      <c r="N3480" s="894" t="s">
        <v>15103</v>
      </c>
      <c r="O3480" s="894" t="s">
        <v>10970</v>
      </c>
      <c r="P3480" s="894" t="s">
        <v>15730</v>
      </c>
      <c r="Q3480" s="894" t="s">
        <v>15731</v>
      </c>
      <c r="R3480" s="894" t="s">
        <v>15553</v>
      </c>
      <c r="S3480" s="894" t="s">
        <v>779</v>
      </c>
      <c r="T3480" s="894" t="s">
        <v>780</v>
      </c>
      <c r="U3480" s="894" t="s">
        <v>781</v>
      </c>
      <c r="V3480" s="894" t="s">
        <v>3306</v>
      </c>
      <c r="W3480" s="894" t="s">
        <v>15712</v>
      </c>
      <c r="X3480" s="894" t="s">
        <v>15725</v>
      </c>
      <c r="AA3480" s="894" t="s">
        <v>1029</v>
      </c>
    </row>
    <row r="3481" spans="1:27">
      <c r="A3481" s="894" t="s">
        <v>15732</v>
      </c>
      <c r="B3481" s="894" t="s">
        <v>15733</v>
      </c>
      <c r="C3481" s="894" t="s">
        <v>15734</v>
      </c>
      <c r="D3481" s="894" t="s">
        <v>15735</v>
      </c>
      <c r="E3481" s="351">
        <v>6283.19</v>
      </c>
      <c r="F3481" s="351">
        <v>2953.01</v>
      </c>
      <c r="G3481" s="351">
        <v>3330.18</v>
      </c>
      <c r="H3481" s="351">
        <v>0</v>
      </c>
      <c r="I3481" s="894" t="s">
        <v>15736</v>
      </c>
      <c r="J3481" s="894" t="s">
        <v>839</v>
      </c>
      <c r="K3481" s="894" t="s">
        <v>8415</v>
      </c>
      <c r="L3481" s="894" t="s">
        <v>874</v>
      </c>
      <c r="M3481" s="894" t="s">
        <v>15737</v>
      </c>
      <c r="N3481" s="894" t="s">
        <v>15738</v>
      </c>
      <c r="O3481" s="894" t="s">
        <v>15739</v>
      </c>
      <c r="P3481" s="894" t="s">
        <v>15740</v>
      </c>
      <c r="Q3481" s="894" t="s">
        <v>15741</v>
      </c>
      <c r="R3481" s="894" t="s">
        <v>15553</v>
      </c>
      <c r="S3481" s="894" t="s">
        <v>779</v>
      </c>
      <c r="T3481" s="894" t="s">
        <v>780</v>
      </c>
      <c r="U3481" s="894" t="s">
        <v>781</v>
      </c>
      <c r="V3481" s="894" t="s">
        <v>3306</v>
      </c>
      <c r="W3481" s="894" t="s">
        <v>15736</v>
      </c>
      <c r="X3481" s="894" t="s">
        <v>15742</v>
      </c>
      <c r="AA3481" s="894" t="s">
        <v>8421</v>
      </c>
    </row>
    <row r="3482" spans="1:27">
      <c r="A3482" s="894" t="s">
        <v>15743</v>
      </c>
      <c r="B3482" s="894" t="s">
        <v>15744</v>
      </c>
      <c r="C3482" s="894" t="s">
        <v>15734</v>
      </c>
      <c r="D3482" s="894" t="s">
        <v>15735</v>
      </c>
      <c r="E3482" s="351">
        <v>6283.18</v>
      </c>
      <c r="F3482" s="351">
        <v>2953.01</v>
      </c>
      <c r="G3482" s="351">
        <v>3330.17</v>
      </c>
      <c r="H3482" s="351">
        <v>0</v>
      </c>
      <c r="I3482" s="894" t="s">
        <v>15736</v>
      </c>
      <c r="J3482" s="894" t="s">
        <v>839</v>
      </c>
      <c r="K3482" s="894" t="s">
        <v>8415</v>
      </c>
      <c r="L3482" s="894" t="s">
        <v>874</v>
      </c>
      <c r="M3482" s="894" t="s">
        <v>15737</v>
      </c>
      <c r="N3482" s="894" t="s">
        <v>15738</v>
      </c>
      <c r="O3482" s="894" t="s">
        <v>15739</v>
      </c>
      <c r="P3482" s="894" t="s">
        <v>15740</v>
      </c>
      <c r="Q3482" s="894" t="s">
        <v>15741</v>
      </c>
      <c r="R3482" s="894" t="s">
        <v>15553</v>
      </c>
      <c r="S3482" s="894" t="s">
        <v>779</v>
      </c>
      <c r="T3482" s="894" t="s">
        <v>780</v>
      </c>
      <c r="U3482" s="894" t="s">
        <v>781</v>
      </c>
      <c r="V3482" s="894" t="s">
        <v>3306</v>
      </c>
      <c r="W3482" s="894" t="s">
        <v>15736</v>
      </c>
      <c r="X3482" s="894" t="s">
        <v>15742</v>
      </c>
      <c r="AA3482" s="894" t="s">
        <v>8421</v>
      </c>
    </row>
    <row r="3483" spans="1:27">
      <c r="A3483" s="894" t="s">
        <v>15745</v>
      </c>
      <c r="B3483" s="894" t="s">
        <v>15746</v>
      </c>
      <c r="C3483" s="894" t="s">
        <v>9303</v>
      </c>
      <c r="D3483" s="894" t="s">
        <v>15747</v>
      </c>
      <c r="E3483" s="351">
        <v>9292.04</v>
      </c>
      <c r="F3483" s="351">
        <v>3716.8</v>
      </c>
      <c r="G3483" s="351">
        <v>461.08</v>
      </c>
      <c r="H3483" s="351">
        <v>5114.16</v>
      </c>
      <c r="I3483" s="894" t="s">
        <v>15736</v>
      </c>
      <c r="J3483" s="894" t="s">
        <v>839</v>
      </c>
      <c r="K3483" s="894" t="s">
        <v>901</v>
      </c>
      <c r="L3483" s="894" t="s">
        <v>874</v>
      </c>
      <c r="M3483" s="894" t="s">
        <v>2815</v>
      </c>
      <c r="N3483" s="894" t="s">
        <v>14715</v>
      </c>
      <c r="O3483" s="894" t="s">
        <v>13183</v>
      </c>
      <c r="P3483" s="894" t="s">
        <v>13184</v>
      </c>
      <c r="Q3483" s="894" t="s">
        <v>13185</v>
      </c>
      <c r="R3483" s="894" t="s">
        <v>15553</v>
      </c>
      <c r="S3483" s="894" t="s">
        <v>779</v>
      </c>
      <c r="T3483" s="894" t="s">
        <v>780</v>
      </c>
      <c r="U3483" s="894" t="s">
        <v>781</v>
      </c>
      <c r="V3483" s="894" t="s">
        <v>3306</v>
      </c>
      <c r="W3483" s="894" t="s">
        <v>15736</v>
      </c>
      <c r="X3483" s="894" t="s">
        <v>15748</v>
      </c>
      <c r="AA3483" s="894" t="s">
        <v>904</v>
      </c>
    </row>
    <row r="3484" spans="1:27">
      <c r="A3484" s="894" t="s">
        <v>15749</v>
      </c>
      <c r="B3484" s="894" t="s">
        <v>15750</v>
      </c>
      <c r="C3484" s="894" t="s">
        <v>12531</v>
      </c>
      <c r="D3484" s="894" t="s">
        <v>12532</v>
      </c>
      <c r="E3484" s="351">
        <v>192920.36</v>
      </c>
      <c r="F3484" s="351">
        <v>90672.4</v>
      </c>
      <c r="G3484" s="351">
        <v>102247.96</v>
      </c>
      <c r="H3484" s="351">
        <v>0</v>
      </c>
      <c r="I3484" s="894" t="s">
        <v>15736</v>
      </c>
      <c r="J3484" s="894" t="s">
        <v>839</v>
      </c>
      <c r="K3484" s="894" t="s">
        <v>11592</v>
      </c>
      <c r="L3484" s="894" t="s">
        <v>874</v>
      </c>
      <c r="M3484" s="894" t="s">
        <v>11593</v>
      </c>
      <c r="N3484" s="894" t="s">
        <v>14715</v>
      </c>
      <c r="O3484" s="894" t="s">
        <v>15751</v>
      </c>
      <c r="P3484" s="894" t="s">
        <v>15752</v>
      </c>
      <c r="Q3484" s="894" t="s">
        <v>15753</v>
      </c>
      <c r="R3484" s="894" t="s">
        <v>15553</v>
      </c>
      <c r="S3484" s="894" t="s">
        <v>779</v>
      </c>
      <c r="T3484" s="894" t="s">
        <v>780</v>
      </c>
      <c r="U3484" s="894" t="s">
        <v>781</v>
      </c>
      <c r="V3484" s="894" t="s">
        <v>3306</v>
      </c>
      <c r="W3484" s="894" t="s">
        <v>15736</v>
      </c>
      <c r="X3484" s="894" t="s">
        <v>4619</v>
      </c>
      <c r="AA3484" s="894" t="s">
        <v>11595</v>
      </c>
    </row>
    <row r="3485" spans="1:27">
      <c r="A3485" s="894" t="s">
        <v>15754</v>
      </c>
      <c r="B3485" s="894" t="s">
        <v>15755</v>
      </c>
      <c r="C3485" s="894" t="s">
        <v>12985</v>
      </c>
      <c r="D3485" s="894" t="s">
        <v>10855</v>
      </c>
      <c r="E3485" s="351">
        <v>4867.26</v>
      </c>
      <c r="F3485" s="351">
        <v>2287.49</v>
      </c>
      <c r="G3485" s="351">
        <v>2579.77</v>
      </c>
      <c r="H3485" s="351">
        <v>0</v>
      </c>
      <c r="I3485" s="894" t="s">
        <v>15756</v>
      </c>
      <c r="J3485" s="894" t="s">
        <v>839</v>
      </c>
      <c r="K3485" s="894" t="s">
        <v>1091</v>
      </c>
      <c r="L3485" s="894" t="s">
        <v>874</v>
      </c>
      <c r="M3485" s="894" t="s">
        <v>6300</v>
      </c>
      <c r="N3485" s="894" t="s">
        <v>13654</v>
      </c>
      <c r="O3485" s="894" t="s">
        <v>13354</v>
      </c>
      <c r="P3485" s="894" t="s">
        <v>13355</v>
      </c>
      <c r="Q3485" s="894" t="s">
        <v>13356</v>
      </c>
      <c r="R3485" s="894" t="s">
        <v>15553</v>
      </c>
      <c r="S3485" s="894" t="s">
        <v>779</v>
      </c>
      <c r="T3485" s="894" t="s">
        <v>780</v>
      </c>
      <c r="U3485" s="894" t="s">
        <v>781</v>
      </c>
      <c r="V3485" s="894" t="s">
        <v>3306</v>
      </c>
      <c r="W3485" s="894" t="s">
        <v>15756</v>
      </c>
      <c r="X3485" s="894" t="s">
        <v>4656</v>
      </c>
      <c r="AA3485" s="894" t="s">
        <v>1093</v>
      </c>
    </row>
    <row r="3486" spans="1:27">
      <c r="A3486" s="894" t="s">
        <v>15757</v>
      </c>
      <c r="B3486" s="894" t="s">
        <v>15758</v>
      </c>
      <c r="C3486" s="894" t="s">
        <v>15759</v>
      </c>
      <c r="D3486" s="894" t="s">
        <v>15760</v>
      </c>
      <c r="E3486" s="351">
        <v>83185.84</v>
      </c>
      <c r="F3486" s="351">
        <v>39097.42</v>
      </c>
      <c r="G3486" s="351">
        <v>44088.42</v>
      </c>
      <c r="H3486" s="351">
        <v>0</v>
      </c>
      <c r="I3486" s="894" t="s">
        <v>15756</v>
      </c>
      <c r="J3486" s="894" t="s">
        <v>839</v>
      </c>
      <c r="K3486" s="894" t="s">
        <v>6564</v>
      </c>
      <c r="L3486" s="894" t="s">
        <v>874</v>
      </c>
      <c r="M3486" s="894" t="s">
        <v>15761</v>
      </c>
      <c r="N3486" s="894" t="s">
        <v>15762</v>
      </c>
      <c r="O3486" s="894" t="s">
        <v>11126</v>
      </c>
      <c r="P3486" s="894" t="s">
        <v>15763</v>
      </c>
      <c r="Q3486" s="894" t="s">
        <v>15764</v>
      </c>
      <c r="R3486" s="894" t="s">
        <v>15553</v>
      </c>
      <c r="S3486" s="894" t="s">
        <v>779</v>
      </c>
      <c r="T3486" s="894" t="s">
        <v>780</v>
      </c>
      <c r="U3486" s="894" t="s">
        <v>781</v>
      </c>
      <c r="V3486" s="894" t="s">
        <v>3306</v>
      </c>
      <c r="W3486" s="894" t="s">
        <v>15756</v>
      </c>
      <c r="X3486" s="894" t="s">
        <v>15765</v>
      </c>
      <c r="AA3486" s="894" t="s">
        <v>6569</v>
      </c>
    </row>
    <row r="3487" hidden="1" spans="1:27">
      <c r="A3487" s="894" t="s">
        <v>15766</v>
      </c>
      <c r="B3487" s="894" t="s">
        <v>15767</v>
      </c>
      <c r="C3487" s="894" t="s">
        <v>15768</v>
      </c>
      <c r="D3487" s="894" t="s">
        <v>15769</v>
      </c>
      <c r="E3487" s="351">
        <v>6371.68</v>
      </c>
      <c r="F3487" s="351">
        <v>4791.65</v>
      </c>
      <c r="G3487" s="351">
        <v>1580.03</v>
      </c>
      <c r="H3487" s="351">
        <v>0</v>
      </c>
      <c r="I3487" s="894" t="s">
        <v>15756</v>
      </c>
      <c r="J3487" s="894" t="s">
        <v>773</v>
      </c>
      <c r="K3487" s="894" t="s">
        <v>807</v>
      </c>
      <c r="L3487" s="894" t="s">
        <v>874</v>
      </c>
      <c r="M3487" s="894" t="s">
        <v>8764</v>
      </c>
      <c r="N3487" s="894" t="s">
        <v>15770</v>
      </c>
      <c r="O3487" s="894" t="s">
        <v>15771</v>
      </c>
      <c r="P3487" s="894" t="s">
        <v>15772</v>
      </c>
      <c r="Q3487" s="894" t="s">
        <v>11080</v>
      </c>
      <c r="R3487" s="894" t="s">
        <v>15553</v>
      </c>
      <c r="S3487" s="894" t="s">
        <v>779</v>
      </c>
      <c r="T3487" s="894" t="s">
        <v>780</v>
      </c>
      <c r="U3487" s="894" t="s">
        <v>781</v>
      </c>
      <c r="V3487" s="894" t="s">
        <v>3306</v>
      </c>
      <c r="W3487" s="894" t="s">
        <v>15756</v>
      </c>
      <c r="X3487" s="894" t="s">
        <v>15773</v>
      </c>
      <c r="AA3487" s="894" t="s">
        <v>808</v>
      </c>
    </row>
    <row r="3488" hidden="1" spans="1:27">
      <c r="A3488" s="894" t="s">
        <v>15774</v>
      </c>
      <c r="B3488" s="894" t="s">
        <v>15775</v>
      </c>
      <c r="C3488" s="894" t="s">
        <v>15768</v>
      </c>
      <c r="D3488" s="894" t="s">
        <v>15769</v>
      </c>
      <c r="E3488" s="351">
        <v>6371.68</v>
      </c>
      <c r="F3488" s="351">
        <v>4791.65</v>
      </c>
      <c r="G3488" s="351">
        <v>1580.03</v>
      </c>
      <c r="H3488" s="351">
        <v>0</v>
      </c>
      <c r="I3488" s="894" t="s">
        <v>15756</v>
      </c>
      <c r="J3488" s="894" t="s">
        <v>773</v>
      </c>
      <c r="K3488" s="894" t="s">
        <v>807</v>
      </c>
      <c r="L3488" s="894" t="s">
        <v>874</v>
      </c>
      <c r="M3488" s="894" t="s">
        <v>2815</v>
      </c>
      <c r="N3488" s="894" t="s">
        <v>15770</v>
      </c>
      <c r="O3488" s="894" t="s">
        <v>15771</v>
      </c>
      <c r="P3488" s="894" t="s">
        <v>15772</v>
      </c>
      <c r="Q3488" s="894" t="s">
        <v>11080</v>
      </c>
      <c r="R3488" s="894" t="s">
        <v>15553</v>
      </c>
      <c r="S3488" s="894" t="s">
        <v>779</v>
      </c>
      <c r="T3488" s="894" t="s">
        <v>780</v>
      </c>
      <c r="U3488" s="894" t="s">
        <v>781</v>
      </c>
      <c r="V3488" s="894" t="s">
        <v>3306</v>
      </c>
      <c r="W3488" s="894" t="s">
        <v>15756</v>
      </c>
      <c r="X3488" s="894" t="s">
        <v>15773</v>
      </c>
      <c r="AA3488" s="894" t="s">
        <v>808</v>
      </c>
    </row>
    <row r="3489" spans="1:27">
      <c r="A3489" s="894" t="s">
        <v>15776</v>
      </c>
      <c r="B3489" s="894" t="s">
        <v>15777</v>
      </c>
      <c r="C3489" s="894" t="s">
        <v>15778</v>
      </c>
      <c r="D3489" s="894" t="s">
        <v>15779</v>
      </c>
      <c r="E3489" s="351">
        <v>7610.62</v>
      </c>
      <c r="F3489" s="351">
        <v>3577.17</v>
      </c>
      <c r="G3489" s="351">
        <v>4033.45</v>
      </c>
      <c r="H3489" s="351">
        <v>0</v>
      </c>
      <c r="I3489" s="894" t="s">
        <v>15756</v>
      </c>
      <c r="J3489" s="894" t="s">
        <v>839</v>
      </c>
      <c r="K3489" s="894" t="s">
        <v>8415</v>
      </c>
      <c r="L3489" s="894" t="s">
        <v>874</v>
      </c>
      <c r="M3489" s="894" t="s">
        <v>15780</v>
      </c>
      <c r="N3489" s="894" t="s">
        <v>15781</v>
      </c>
      <c r="O3489" s="894" t="s">
        <v>11794</v>
      </c>
      <c r="P3489" s="894" t="s">
        <v>11795</v>
      </c>
      <c r="Q3489" s="894" t="s">
        <v>11796</v>
      </c>
      <c r="R3489" s="894" t="s">
        <v>15553</v>
      </c>
      <c r="S3489" s="894" t="s">
        <v>779</v>
      </c>
      <c r="T3489" s="894" t="s">
        <v>780</v>
      </c>
      <c r="U3489" s="894" t="s">
        <v>781</v>
      </c>
      <c r="V3489" s="894" t="s">
        <v>3306</v>
      </c>
      <c r="W3489" s="894" t="s">
        <v>15756</v>
      </c>
      <c r="X3489" s="894" t="s">
        <v>15782</v>
      </c>
      <c r="AA3489" s="894" t="s">
        <v>8421</v>
      </c>
    </row>
    <row r="3490" spans="1:27">
      <c r="A3490" s="894" t="s">
        <v>15783</v>
      </c>
      <c r="B3490" s="894" t="s">
        <v>15784</v>
      </c>
      <c r="C3490" s="894" t="s">
        <v>1970</v>
      </c>
      <c r="D3490" s="894" t="s">
        <v>1961</v>
      </c>
      <c r="E3490" s="351">
        <v>51327.43</v>
      </c>
      <c r="F3490" s="351">
        <v>24123.69</v>
      </c>
      <c r="G3490" s="351">
        <v>27203.74</v>
      </c>
      <c r="H3490" s="351">
        <v>0</v>
      </c>
      <c r="I3490" s="894" t="s">
        <v>15785</v>
      </c>
      <c r="J3490" s="894" t="s">
        <v>839</v>
      </c>
      <c r="K3490" s="894" t="s">
        <v>1025</v>
      </c>
      <c r="L3490" s="894" t="s">
        <v>958</v>
      </c>
      <c r="M3490" s="894" t="s">
        <v>5382</v>
      </c>
      <c r="N3490" s="894" t="s">
        <v>13824</v>
      </c>
      <c r="O3490" s="894" t="s">
        <v>12663</v>
      </c>
      <c r="P3490" s="894" t="s">
        <v>15786</v>
      </c>
      <c r="Q3490" s="894" t="s">
        <v>15787</v>
      </c>
      <c r="R3490" s="894" t="s">
        <v>15553</v>
      </c>
      <c r="S3490" s="894" t="s">
        <v>779</v>
      </c>
      <c r="T3490" s="894" t="s">
        <v>780</v>
      </c>
      <c r="U3490" s="894" t="s">
        <v>781</v>
      </c>
      <c r="V3490" s="894" t="s">
        <v>3306</v>
      </c>
      <c r="W3490" s="894" t="s">
        <v>15785</v>
      </c>
      <c r="X3490" s="894" t="s">
        <v>12982</v>
      </c>
      <c r="AA3490" s="894" t="s">
        <v>1029</v>
      </c>
    </row>
    <row r="3491" spans="1:27">
      <c r="A3491" s="894" t="s">
        <v>15788</v>
      </c>
      <c r="B3491" s="894" t="s">
        <v>15789</v>
      </c>
      <c r="C3491" s="894" t="s">
        <v>11111</v>
      </c>
      <c r="D3491" s="894" t="s">
        <v>15790</v>
      </c>
      <c r="E3491" s="351">
        <v>10176.99</v>
      </c>
      <c r="F3491" s="351">
        <v>4783.19</v>
      </c>
      <c r="G3491" s="351">
        <v>5393.8</v>
      </c>
      <c r="H3491" s="351">
        <v>0</v>
      </c>
      <c r="I3491" s="894" t="s">
        <v>15785</v>
      </c>
      <c r="J3491" s="894" t="s">
        <v>839</v>
      </c>
      <c r="K3491" s="894" t="s">
        <v>1025</v>
      </c>
      <c r="L3491" s="894" t="s">
        <v>958</v>
      </c>
      <c r="M3491" s="894" t="s">
        <v>8289</v>
      </c>
      <c r="N3491" s="894" t="s">
        <v>15229</v>
      </c>
      <c r="O3491" s="894" t="s">
        <v>11780</v>
      </c>
      <c r="P3491" s="894" t="s">
        <v>11781</v>
      </c>
      <c r="Q3491" s="894" t="s">
        <v>11782</v>
      </c>
      <c r="R3491" s="894" t="s">
        <v>15553</v>
      </c>
      <c r="S3491" s="894" t="s">
        <v>779</v>
      </c>
      <c r="T3491" s="894" t="s">
        <v>780</v>
      </c>
      <c r="U3491" s="894" t="s">
        <v>781</v>
      </c>
      <c r="V3491" s="894" t="s">
        <v>3306</v>
      </c>
      <c r="W3491" s="894" t="s">
        <v>15785</v>
      </c>
      <c r="X3491" s="894" t="s">
        <v>12988</v>
      </c>
      <c r="AA3491" s="894" t="s">
        <v>1029</v>
      </c>
    </row>
    <row r="3492" spans="1:27">
      <c r="A3492" s="894" t="s">
        <v>15791</v>
      </c>
      <c r="B3492" s="894" t="s">
        <v>15792</v>
      </c>
      <c r="C3492" s="894" t="s">
        <v>11111</v>
      </c>
      <c r="D3492" s="894" t="s">
        <v>15793</v>
      </c>
      <c r="E3492" s="351">
        <v>10176.99</v>
      </c>
      <c r="F3492" s="351">
        <v>4783.19</v>
      </c>
      <c r="G3492" s="351">
        <v>5393.8</v>
      </c>
      <c r="H3492" s="351">
        <v>0</v>
      </c>
      <c r="I3492" s="894" t="s">
        <v>15785</v>
      </c>
      <c r="J3492" s="894" t="s">
        <v>839</v>
      </c>
      <c r="K3492" s="894" t="s">
        <v>1025</v>
      </c>
      <c r="L3492" s="894" t="s">
        <v>958</v>
      </c>
      <c r="M3492" s="894" t="s">
        <v>8289</v>
      </c>
      <c r="N3492" s="894" t="s">
        <v>15229</v>
      </c>
      <c r="O3492" s="894" t="s">
        <v>11780</v>
      </c>
      <c r="P3492" s="894" t="s">
        <v>11781</v>
      </c>
      <c r="Q3492" s="894" t="s">
        <v>11782</v>
      </c>
      <c r="R3492" s="894" t="s">
        <v>15553</v>
      </c>
      <c r="S3492" s="894" t="s">
        <v>779</v>
      </c>
      <c r="T3492" s="894" t="s">
        <v>780</v>
      </c>
      <c r="U3492" s="894" t="s">
        <v>781</v>
      </c>
      <c r="V3492" s="894" t="s">
        <v>3306</v>
      </c>
      <c r="W3492" s="894" t="s">
        <v>15785</v>
      </c>
      <c r="X3492" s="894" t="s">
        <v>12988</v>
      </c>
      <c r="AA3492" s="894" t="s">
        <v>1029</v>
      </c>
    </row>
    <row r="3493" spans="1:27">
      <c r="A3493" s="894" t="s">
        <v>15794</v>
      </c>
      <c r="B3493" s="894" t="s">
        <v>15795</v>
      </c>
      <c r="C3493" s="894" t="s">
        <v>11111</v>
      </c>
      <c r="D3493" s="894" t="s">
        <v>15796</v>
      </c>
      <c r="E3493" s="351">
        <v>10176.99</v>
      </c>
      <c r="F3493" s="351">
        <v>4783.19</v>
      </c>
      <c r="G3493" s="351">
        <v>5393.8</v>
      </c>
      <c r="H3493" s="351">
        <v>0</v>
      </c>
      <c r="I3493" s="894" t="s">
        <v>15785</v>
      </c>
      <c r="J3493" s="894" t="s">
        <v>839</v>
      </c>
      <c r="K3493" s="894" t="s">
        <v>1025</v>
      </c>
      <c r="L3493" s="894" t="s">
        <v>958</v>
      </c>
      <c r="M3493" s="894" t="s">
        <v>6146</v>
      </c>
      <c r="N3493" s="894" t="s">
        <v>15229</v>
      </c>
      <c r="O3493" s="894" t="s">
        <v>11780</v>
      </c>
      <c r="P3493" s="894" t="s">
        <v>11781</v>
      </c>
      <c r="Q3493" s="894" t="s">
        <v>11782</v>
      </c>
      <c r="R3493" s="894" t="s">
        <v>15553</v>
      </c>
      <c r="S3493" s="894" t="s">
        <v>779</v>
      </c>
      <c r="T3493" s="894" t="s">
        <v>780</v>
      </c>
      <c r="U3493" s="894" t="s">
        <v>781</v>
      </c>
      <c r="V3493" s="894" t="s">
        <v>3306</v>
      </c>
      <c r="W3493" s="894" t="s">
        <v>15785</v>
      </c>
      <c r="X3493" s="894" t="s">
        <v>12988</v>
      </c>
      <c r="AA3493" s="894" t="s">
        <v>1029</v>
      </c>
    </row>
    <row r="3494" spans="1:27">
      <c r="A3494" s="894" t="s">
        <v>15797</v>
      </c>
      <c r="B3494" s="894" t="s">
        <v>15798</v>
      </c>
      <c r="C3494" s="894" t="s">
        <v>15799</v>
      </c>
      <c r="D3494" s="894" t="s">
        <v>15800</v>
      </c>
      <c r="E3494" s="351">
        <v>3419.47</v>
      </c>
      <c r="F3494" s="351">
        <v>1606.93</v>
      </c>
      <c r="G3494" s="351">
        <v>1812.54</v>
      </c>
      <c r="H3494" s="351">
        <v>0</v>
      </c>
      <c r="I3494" s="894" t="s">
        <v>15785</v>
      </c>
      <c r="J3494" s="894" t="s">
        <v>839</v>
      </c>
      <c r="K3494" s="894" t="s">
        <v>1025</v>
      </c>
      <c r="L3494" s="894" t="s">
        <v>958</v>
      </c>
      <c r="M3494" s="894" t="s">
        <v>8289</v>
      </c>
      <c r="N3494" s="894" t="s">
        <v>15229</v>
      </c>
      <c r="O3494" s="894" t="s">
        <v>6386</v>
      </c>
      <c r="P3494" s="894" t="s">
        <v>6387</v>
      </c>
      <c r="Q3494" s="894" t="s">
        <v>15801</v>
      </c>
      <c r="R3494" s="894" t="s">
        <v>15553</v>
      </c>
      <c r="S3494" s="894" t="s">
        <v>779</v>
      </c>
      <c r="T3494" s="894" t="s">
        <v>780</v>
      </c>
      <c r="U3494" s="894" t="s">
        <v>781</v>
      </c>
      <c r="V3494" s="894" t="s">
        <v>3306</v>
      </c>
      <c r="W3494" s="894" t="s">
        <v>15785</v>
      </c>
      <c r="X3494" s="894" t="s">
        <v>12988</v>
      </c>
      <c r="AA3494" s="894" t="s">
        <v>1029</v>
      </c>
    </row>
    <row r="3495" spans="1:27">
      <c r="A3495" s="894" t="s">
        <v>15802</v>
      </c>
      <c r="B3495" s="894" t="s">
        <v>15803</v>
      </c>
      <c r="C3495" s="894" t="s">
        <v>15799</v>
      </c>
      <c r="D3495" s="894" t="s">
        <v>15800</v>
      </c>
      <c r="E3495" s="351">
        <v>3419.47</v>
      </c>
      <c r="F3495" s="351">
        <v>1606.93</v>
      </c>
      <c r="G3495" s="351">
        <v>1812.54</v>
      </c>
      <c r="H3495" s="351">
        <v>0</v>
      </c>
      <c r="I3495" s="894" t="s">
        <v>15785</v>
      </c>
      <c r="J3495" s="894" t="s">
        <v>839</v>
      </c>
      <c r="K3495" s="894" t="s">
        <v>1025</v>
      </c>
      <c r="L3495" s="894" t="s">
        <v>958</v>
      </c>
      <c r="M3495" s="894" t="s">
        <v>8289</v>
      </c>
      <c r="N3495" s="894" t="s">
        <v>15229</v>
      </c>
      <c r="O3495" s="894" t="s">
        <v>6386</v>
      </c>
      <c r="P3495" s="894" t="s">
        <v>6387</v>
      </c>
      <c r="Q3495" s="894" t="s">
        <v>15801</v>
      </c>
      <c r="R3495" s="894" t="s">
        <v>15553</v>
      </c>
      <c r="S3495" s="894" t="s">
        <v>779</v>
      </c>
      <c r="T3495" s="894" t="s">
        <v>780</v>
      </c>
      <c r="U3495" s="894" t="s">
        <v>781</v>
      </c>
      <c r="V3495" s="894" t="s">
        <v>3306</v>
      </c>
      <c r="W3495" s="894" t="s">
        <v>15785</v>
      </c>
      <c r="X3495" s="894" t="s">
        <v>12988</v>
      </c>
      <c r="AA3495" s="894" t="s">
        <v>1029</v>
      </c>
    </row>
    <row r="3496" spans="1:27">
      <c r="A3496" s="894" t="s">
        <v>15804</v>
      </c>
      <c r="B3496" s="894" t="s">
        <v>15805</v>
      </c>
      <c r="C3496" s="894" t="s">
        <v>15799</v>
      </c>
      <c r="D3496" s="894" t="s">
        <v>15800</v>
      </c>
      <c r="E3496" s="351">
        <v>3419.46</v>
      </c>
      <c r="F3496" s="351">
        <v>1606.93</v>
      </c>
      <c r="G3496" s="351">
        <v>1812.53</v>
      </c>
      <c r="H3496" s="351">
        <v>0</v>
      </c>
      <c r="I3496" s="894" t="s">
        <v>15785</v>
      </c>
      <c r="J3496" s="894" t="s">
        <v>839</v>
      </c>
      <c r="K3496" s="894" t="s">
        <v>1025</v>
      </c>
      <c r="L3496" s="894" t="s">
        <v>958</v>
      </c>
      <c r="M3496" s="894" t="s">
        <v>6146</v>
      </c>
      <c r="N3496" s="894" t="s">
        <v>15229</v>
      </c>
      <c r="O3496" s="894" t="s">
        <v>6386</v>
      </c>
      <c r="P3496" s="894" t="s">
        <v>6387</v>
      </c>
      <c r="Q3496" s="894" t="s">
        <v>15801</v>
      </c>
      <c r="R3496" s="894" t="s">
        <v>15553</v>
      </c>
      <c r="S3496" s="894" t="s">
        <v>779</v>
      </c>
      <c r="T3496" s="894" t="s">
        <v>780</v>
      </c>
      <c r="U3496" s="894" t="s">
        <v>781</v>
      </c>
      <c r="V3496" s="894" t="s">
        <v>3306</v>
      </c>
      <c r="W3496" s="894" t="s">
        <v>15785</v>
      </c>
      <c r="X3496" s="894" t="s">
        <v>12988</v>
      </c>
      <c r="AA3496" s="894" t="s">
        <v>1029</v>
      </c>
    </row>
    <row r="3497" spans="1:27">
      <c r="A3497" s="894" t="s">
        <v>15806</v>
      </c>
      <c r="B3497" s="894" t="s">
        <v>15807</v>
      </c>
      <c r="C3497" s="894" t="s">
        <v>12896</v>
      </c>
      <c r="D3497" s="894" t="s">
        <v>12722</v>
      </c>
      <c r="E3497" s="351">
        <v>100457.69</v>
      </c>
      <c r="F3497" s="351">
        <v>47215.26</v>
      </c>
      <c r="G3497" s="351">
        <v>53242.43</v>
      </c>
      <c r="H3497" s="351">
        <v>0</v>
      </c>
      <c r="I3497" s="894" t="s">
        <v>15808</v>
      </c>
      <c r="J3497" s="894" t="s">
        <v>839</v>
      </c>
      <c r="K3497" s="894" t="s">
        <v>1025</v>
      </c>
      <c r="L3497" s="894" t="s">
        <v>958</v>
      </c>
      <c r="M3497" s="894" t="s">
        <v>15809</v>
      </c>
      <c r="N3497" s="894" t="s">
        <v>15103</v>
      </c>
      <c r="O3497" s="894" t="s">
        <v>15810</v>
      </c>
      <c r="P3497" s="894" t="s">
        <v>15811</v>
      </c>
      <c r="Q3497" s="894" t="s">
        <v>15812</v>
      </c>
      <c r="R3497" s="894" t="s">
        <v>15553</v>
      </c>
      <c r="S3497" s="894" t="s">
        <v>779</v>
      </c>
      <c r="T3497" s="894" t="s">
        <v>780</v>
      </c>
      <c r="U3497" s="894" t="s">
        <v>781</v>
      </c>
      <c r="V3497" s="894" t="s">
        <v>3306</v>
      </c>
      <c r="W3497" s="894" t="s">
        <v>15808</v>
      </c>
      <c r="X3497" s="894" t="s">
        <v>10143</v>
      </c>
      <c r="AA3497" s="894" t="s">
        <v>1029</v>
      </c>
    </row>
    <row r="3498" spans="1:27">
      <c r="A3498" s="894" t="s">
        <v>15813</v>
      </c>
      <c r="B3498" s="894" t="s">
        <v>15814</v>
      </c>
      <c r="C3498" s="894" t="s">
        <v>12896</v>
      </c>
      <c r="D3498" s="894" t="s">
        <v>12722</v>
      </c>
      <c r="E3498" s="351">
        <v>100457.69</v>
      </c>
      <c r="F3498" s="351">
        <v>47215.26</v>
      </c>
      <c r="G3498" s="351">
        <v>53242.43</v>
      </c>
      <c r="H3498" s="351">
        <v>0</v>
      </c>
      <c r="I3498" s="894" t="s">
        <v>15808</v>
      </c>
      <c r="J3498" s="894" t="s">
        <v>839</v>
      </c>
      <c r="K3498" s="894" t="s">
        <v>1025</v>
      </c>
      <c r="L3498" s="894" t="s">
        <v>958</v>
      </c>
      <c r="M3498" s="894" t="s">
        <v>15809</v>
      </c>
      <c r="N3498" s="894" t="s">
        <v>15103</v>
      </c>
      <c r="O3498" s="894" t="s">
        <v>15810</v>
      </c>
      <c r="P3498" s="894" t="s">
        <v>15811</v>
      </c>
      <c r="Q3498" s="894" t="s">
        <v>15812</v>
      </c>
      <c r="R3498" s="894" t="s">
        <v>15553</v>
      </c>
      <c r="S3498" s="894" t="s">
        <v>779</v>
      </c>
      <c r="T3498" s="894" t="s">
        <v>780</v>
      </c>
      <c r="U3498" s="894" t="s">
        <v>781</v>
      </c>
      <c r="V3498" s="894" t="s">
        <v>3306</v>
      </c>
      <c r="W3498" s="894" t="s">
        <v>15808</v>
      </c>
      <c r="X3498" s="894" t="s">
        <v>10143</v>
      </c>
      <c r="AA3498" s="894" t="s">
        <v>1029</v>
      </c>
    </row>
    <row r="3499" spans="1:27">
      <c r="A3499" s="894" t="s">
        <v>15815</v>
      </c>
      <c r="B3499" s="894" t="s">
        <v>15816</v>
      </c>
      <c r="C3499" s="894" t="s">
        <v>15817</v>
      </c>
      <c r="D3499" s="894" t="s">
        <v>15818</v>
      </c>
      <c r="E3499" s="351">
        <v>122831.87</v>
      </c>
      <c r="F3499" s="351">
        <v>56502.72</v>
      </c>
      <c r="G3499" s="351">
        <v>66329.15</v>
      </c>
      <c r="H3499" s="351">
        <v>0</v>
      </c>
      <c r="I3499" s="894" t="s">
        <v>15819</v>
      </c>
      <c r="J3499" s="894" t="s">
        <v>839</v>
      </c>
      <c r="K3499" s="894" t="s">
        <v>1025</v>
      </c>
      <c r="L3499" s="894" t="s">
        <v>958</v>
      </c>
      <c r="M3499" s="894" t="s">
        <v>959</v>
      </c>
      <c r="N3499" s="894" t="s">
        <v>15310</v>
      </c>
      <c r="O3499" s="894" t="s">
        <v>15311</v>
      </c>
      <c r="P3499" s="894" t="s">
        <v>15312</v>
      </c>
      <c r="Q3499" s="894" t="s">
        <v>15313</v>
      </c>
      <c r="R3499" s="894" t="s">
        <v>15820</v>
      </c>
      <c r="S3499" s="894" t="s">
        <v>779</v>
      </c>
      <c r="T3499" s="894" t="s">
        <v>780</v>
      </c>
      <c r="U3499" s="894" t="s">
        <v>781</v>
      </c>
      <c r="V3499" s="894" t="s">
        <v>3306</v>
      </c>
      <c r="W3499" s="894" t="s">
        <v>15819</v>
      </c>
      <c r="X3499" s="894" t="s">
        <v>8723</v>
      </c>
      <c r="AA3499" s="894" t="s">
        <v>1029</v>
      </c>
    </row>
    <row r="3500" spans="1:27">
      <c r="A3500" s="894" t="s">
        <v>15821</v>
      </c>
      <c r="B3500" s="894" t="s">
        <v>15822</v>
      </c>
      <c r="C3500" s="894" t="s">
        <v>1005</v>
      </c>
      <c r="D3500" s="894" t="s">
        <v>15823</v>
      </c>
      <c r="E3500" s="351">
        <v>4247.79</v>
      </c>
      <c r="F3500" s="351">
        <v>1954.08</v>
      </c>
      <c r="G3500" s="351">
        <v>2293.71</v>
      </c>
      <c r="H3500" s="351">
        <v>0</v>
      </c>
      <c r="I3500" s="894" t="s">
        <v>15819</v>
      </c>
      <c r="J3500" s="894" t="s">
        <v>839</v>
      </c>
      <c r="K3500" s="894" t="s">
        <v>901</v>
      </c>
      <c r="L3500" s="894" t="s">
        <v>874</v>
      </c>
      <c r="M3500" s="894" t="s">
        <v>2815</v>
      </c>
      <c r="N3500" s="894" t="s">
        <v>4875</v>
      </c>
      <c r="O3500" s="894" t="s">
        <v>15583</v>
      </c>
      <c r="P3500" s="894" t="s">
        <v>15584</v>
      </c>
      <c r="Q3500" s="894" t="s">
        <v>15585</v>
      </c>
      <c r="R3500" s="894" t="s">
        <v>15820</v>
      </c>
      <c r="S3500" s="894" t="s">
        <v>779</v>
      </c>
      <c r="T3500" s="894" t="s">
        <v>780</v>
      </c>
      <c r="U3500" s="894" t="s">
        <v>781</v>
      </c>
      <c r="V3500" s="894" t="s">
        <v>3306</v>
      </c>
      <c r="W3500" s="894" t="s">
        <v>15819</v>
      </c>
      <c r="X3500" s="894" t="s">
        <v>8729</v>
      </c>
      <c r="AA3500" s="894" t="s">
        <v>904</v>
      </c>
    </row>
    <row r="3501" spans="1:27">
      <c r="A3501" s="894" t="s">
        <v>15824</v>
      </c>
      <c r="B3501" s="894" t="s">
        <v>15825</v>
      </c>
      <c r="C3501" s="894" t="s">
        <v>10383</v>
      </c>
      <c r="D3501" s="894" t="s">
        <v>15826</v>
      </c>
      <c r="E3501" s="351">
        <v>7964.6</v>
      </c>
      <c r="F3501" s="351">
        <v>3098.12</v>
      </c>
      <c r="G3501" s="351">
        <v>318.58</v>
      </c>
      <c r="H3501" s="351">
        <v>4547.9</v>
      </c>
      <c r="I3501" s="894" t="s">
        <v>15819</v>
      </c>
      <c r="J3501" s="894" t="s">
        <v>839</v>
      </c>
      <c r="K3501" s="894" t="s">
        <v>1008</v>
      </c>
      <c r="L3501" s="894" t="s">
        <v>874</v>
      </c>
      <c r="M3501" s="894" t="s">
        <v>8764</v>
      </c>
      <c r="N3501" s="894" t="s">
        <v>10416</v>
      </c>
      <c r="O3501" s="894" t="s">
        <v>15827</v>
      </c>
      <c r="P3501" s="894" t="s">
        <v>15828</v>
      </c>
      <c r="Q3501" s="894" t="s">
        <v>10748</v>
      </c>
      <c r="R3501" s="894" t="s">
        <v>15820</v>
      </c>
      <c r="S3501" s="894" t="s">
        <v>779</v>
      </c>
      <c r="T3501" s="894" t="s">
        <v>780</v>
      </c>
      <c r="U3501" s="894" t="s">
        <v>781</v>
      </c>
      <c r="V3501" s="894" t="s">
        <v>3306</v>
      </c>
      <c r="W3501" s="894" t="s">
        <v>15819</v>
      </c>
      <c r="X3501" s="894" t="s">
        <v>15829</v>
      </c>
      <c r="AA3501" s="894" t="s">
        <v>1012</v>
      </c>
    </row>
    <row r="3502" spans="1:27">
      <c r="A3502" s="894" t="s">
        <v>15830</v>
      </c>
      <c r="B3502" s="894" t="s">
        <v>15831</v>
      </c>
      <c r="C3502" s="894" t="s">
        <v>10383</v>
      </c>
      <c r="D3502" s="894" t="s">
        <v>15832</v>
      </c>
      <c r="E3502" s="351">
        <v>7079.65</v>
      </c>
      <c r="F3502" s="351">
        <v>3256.8</v>
      </c>
      <c r="G3502" s="351">
        <v>3822.85</v>
      </c>
      <c r="H3502" s="351">
        <v>0</v>
      </c>
      <c r="I3502" s="894" t="s">
        <v>15819</v>
      </c>
      <c r="J3502" s="894" t="s">
        <v>839</v>
      </c>
      <c r="K3502" s="894" t="s">
        <v>1008</v>
      </c>
      <c r="L3502" s="894" t="s">
        <v>874</v>
      </c>
      <c r="M3502" s="894" t="s">
        <v>8764</v>
      </c>
      <c r="N3502" s="894" t="s">
        <v>10416</v>
      </c>
      <c r="O3502" s="894" t="s">
        <v>13400</v>
      </c>
      <c r="P3502" s="894" t="s">
        <v>13401</v>
      </c>
      <c r="Q3502" s="894" t="s">
        <v>13402</v>
      </c>
      <c r="R3502" s="894" t="s">
        <v>15820</v>
      </c>
      <c r="S3502" s="894" t="s">
        <v>779</v>
      </c>
      <c r="T3502" s="894" t="s">
        <v>780</v>
      </c>
      <c r="U3502" s="894" t="s">
        <v>781</v>
      </c>
      <c r="V3502" s="894" t="s">
        <v>3306</v>
      </c>
      <c r="W3502" s="894" t="s">
        <v>15819</v>
      </c>
      <c r="X3502" s="894" t="s">
        <v>15829</v>
      </c>
      <c r="AA3502" s="894" t="s">
        <v>1012</v>
      </c>
    </row>
    <row r="3503" spans="1:27">
      <c r="A3503" s="894" t="s">
        <v>15833</v>
      </c>
      <c r="B3503" s="894" t="s">
        <v>15834</v>
      </c>
      <c r="C3503" s="894" t="s">
        <v>10383</v>
      </c>
      <c r="D3503" s="894" t="s">
        <v>15835</v>
      </c>
      <c r="E3503" s="351">
        <v>8407.08</v>
      </c>
      <c r="F3503" s="351">
        <v>3867.22</v>
      </c>
      <c r="G3503" s="351">
        <v>4539.86</v>
      </c>
      <c r="H3503" s="351">
        <v>0</v>
      </c>
      <c r="I3503" s="894" t="s">
        <v>15819</v>
      </c>
      <c r="J3503" s="894" t="s">
        <v>839</v>
      </c>
      <c r="K3503" s="894" t="s">
        <v>901</v>
      </c>
      <c r="L3503" s="894" t="s">
        <v>874</v>
      </c>
      <c r="M3503" s="894" t="s">
        <v>2815</v>
      </c>
      <c r="N3503" s="894" t="s">
        <v>10416</v>
      </c>
      <c r="O3503" s="894" t="s">
        <v>13569</v>
      </c>
      <c r="P3503" s="894" t="s">
        <v>13570</v>
      </c>
      <c r="Q3503" s="894" t="s">
        <v>12571</v>
      </c>
      <c r="R3503" s="894" t="s">
        <v>15820</v>
      </c>
      <c r="S3503" s="894" t="s">
        <v>779</v>
      </c>
      <c r="T3503" s="894" t="s">
        <v>780</v>
      </c>
      <c r="U3503" s="894" t="s">
        <v>781</v>
      </c>
      <c r="V3503" s="894" t="s">
        <v>3306</v>
      </c>
      <c r="W3503" s="894" t="s">
        <v>15819</v>
      </c>
      <c r="X3503" s="894" t="s">
        <v>15829</v>
      </c>
      <c r="AA3503" s="894" t="s">
        <v>904</v>
      </c>
    </row>
    <row r="3504" spans="1:27">
      <c r="A3504" s="894" t="s">
        <v>15836</v>
      </c>
      <c r="B3504" s="894" t="s">
        <v>15837</v>
      </c>
      <c r="C3504" s="894" t="s">
        <v>10383</v>
      </c>
      <c r="D3504" s="894" t="s">
        <v>15838</v>
      </c>
      <c r="E3504" s="351">
        <v>7522.12</v>
      </c>
      <c r="F3504" s="351">
        <v>3460.12</v>
      </c>
      <c r="G3504" s="351">
        <v>4062</v>
      </c>
      <c r="H3504" s="351">
        <v>0</v>
      </c>
      <c r="I3504" s="894" t="s">
        <v>15819</v>
      </c>
      <c r="J3504" s="894" t="s">
        <v>839</v>
      </c>
      <c r="K3504" s="894" t="s">
        <v>11592</v>
      </c>
      <c r="L3504" s="894" t="s">
        <v>874</v>
      </c>
      <c r="M3504" s="894" t="s">
        <v>11593</v>
      </c>
      <c r="N3504" s="894" t="s">
        <v>10416</v>
      </c>
      <c r="O3504" s="894" t="s">
        <v>13268</v>
      </c>
      <c r="P3504" s="894" t="s">
        <v>13269</v>
      </c>
      <c r="Q3504" s="894" t="s">
        <v>13270</v>
      </c>
      <c r="R3504" s="894" t="s">
        <v>15820</v>
      </c>
      <c r="S3504" s="894" t="s">
        <v>779</v>
      </c>
      <c r="T3504" s="894" t="s">
        <v>780</v>
      </c>
      <c r="U3504" s="894" t="s">
        <v>781</v>
      </c>
      <c r="V3504" s="894" t="s">
        <v>3306</v>
      </c>
      <c r="W3504" s="894" t="s">
        <v>15819</v>
      </c>
      <c r="X3504" s="894" t="s">
        <v>15829</v>
      </c>
      <c r="AA3504" s="894" t="s">
        <v>11595</v>
      </c>
    </row>
    <row r="3505" spans="1:27">
      <c r="A3505" s="894" t="s">
        <v>15839</v>
      </c>
      <c r="B3505" s="894" t="s">
        <v>15840</v>
      </c>
      <c r="C3505" s="894" t="s">
        <v>10383</v>
      </c>
      <c r="D3505" s="894" t="s">
        <v>15841</v>
      </c>
      <c r="E3505" s="351">
        <v>13274.34</v>
      </c>
      <c r="F3505" s="351">
        <v>6106.04</v>
      </c>
      <c r="G3505" s="351">
        <v>7168.3</v>
      </c>
      <c r="H3505" s="351">
        <v>0</v>
      </c>
      <c r="I3505" s="894" t="s">
        <v>15819</v>
      </c>
      <c r="J3505" s="894" t="s">
        <v>839</v>
      </c>
      <c r="K3505" s="894" t="s">
        <v>11486</v>
      </c>
      <c r="L3505" s="894" t="s">
        <v>874</v>
      </c>
      <c r="M3505" s="894" t="s">
        <v>11487</v>
      </c>
      <c r="N3505" s="894" t="s">
        <v>10416</v>
      </c>
      <c r="O3505" s="894" t="s">
        <v>11303</v>
      </c>
      <c r="P3505" s="894" t="s">
        <v>11304</v>
      </c>
      <c r="Q3505" s="894" t="s">
        <v>11305</v>
      </c>
      <c r="R3505" s="894" t="s">
        <v>15820</v>
      </c>
      <c r="S3505" s="894" t="s">
        <v>779</v>
      </c>
      <c r="T3505" s="894" t="s">
        <v>780</v>
      </c>
      <c r="U3505" s="894" t="s">
        <v>781</v>
      </c>
      <c r="V3505" s="894" t="s">
        <v>3306</v>
      </c>
      <c r="W3505" s="894" t="s">
        <v>15819</v>
      </c>
      <c r="X3505" s="894" t="s">
        <v>15829</v>
      </c>
      <c r="AA3505" s="894" t="s">
        <v>11491</v>
      </c>
    </row>
    <row r="3506" spans="1:27">
      <c r="A3506" s="894" t="s">
        <v>15842</v>
      </c>
      <c r="B3506" s="894" t="s">
        <v>15843</v>
      </c>
      <c r="C3506" s="894" t="s">
        <v>1970</v>
      </c>
      <c r="D3506" s="894" t="s">
        <v>1040</v>
      </c>
      <c r="E3506" s="351">
        <v>31858.41</v>
      </c>
      <c r="F3506" s="351">
        <v>14654.68</v>
      </c>
      <c r="G3506" s="351">
        <v>17203.73</v>
      </c>
      <c r="H3506" s="351">
        <v>0</v>
      </c>
      <c r="I3506" s="894" t="s">
        <v>15844</v>
      </c>
      <c r="J3506" s="894" t="s">
        <v>839</v>
      </c>
      <c r="K3506" s="894" t="s">
        <v>11486</v>
      </c>
      <c r="L3506" s="894" t="s">
        <v>874</v>
      </c>
      <c r="M3506" s="894" t="s">
        <v>11487</v>
      </c>
      <c r="N3506" s="894" t="s">
        <v>13740</v>
      </c>
      <c r="O3506" s="894" t="s">
        <v>10748</v>
      </c>
      <c r="P3506" s="894" t="s">
        <v>10749</v>
      </c>
      <c r="Q3506" s="894" t="s">
        <v>10750</v>
      </c>
      <c r="R3506" s="894" t="s">
        <v>15820</v>
      </c>
      <c r="S3506" s="894" t="s">
        <v>779</v>
      </c>
      <c r="T3506" s="894" t="s">
        <v>780</v>
      </c>
      <c r="U3506" s="894" t="s">
        <v>781</v>
      </c>
      <c r="V3506" s="894" t="s">
        <v>3306</v>
      </c>
      <c r="W3506" s="894" t="s">
        <v>15844</v>
      </c>
      <c r="X3506" s="894" t="s">
        <v>15845</v>
      </c>
      <c r="AA3506" s="894" t="s">
        <v>11491</v>
      </c>
    </row>
    <row r="3507" spans="1:27">
      <c r="A3507" s="894" t="s">
        <v>15846</v>
      </c>
      <c r="B3507" s="894" t="s">
        <v>15847</v>
      </c>
      <c r="C3507" s="894" t="s">
        <v>1970</v>
      </c>
      <c r="D3507" s="894" t="s">
        <v>1040</v>
      </c>
      <c r="E3507" s="351">
        <v>31858.41</v>
      </c>
      <c r="F3507" s="351">
        <v>14654.68</v>
      </c>
      <c r="G3507" s="351">
        <v>17203.73</v>
      </c>
      <c r="H3507" s="351">
        <v>0</v>
      </c>
      <c r="I3507" s="894" t="s">
        <v>15844</v>
      </c>
      <c r="J3507" s="894" t="s">
        <v>839</v>
      </c>
      <c r="K3507" s="894" t="s">
        <v>11486</v>
      </c>
      <c r="L3507" s="894" t="s">
        <v>874</v>
      </c>
      <c r="M3507" s="894" t="s">
        <v>11487</v>
      </c>
      <c r="N3507" s="894" t="s">
        <v>13740</v>
      </c>
      <c r="O3507" s="894" t="s">
        <v>10748</v>
      </c>
      <c r="P3507" s="894" t="s">
        <v>10749</v>
      </c>
      <c r="Q3507" s="894" t="s">
        <v>10750</v>
      </c>
      <c r="R3507" s="894" t="s">
        <v>15820</v>
      </c>
      <c r="S3507" s="894" t="s">
        <v>779</v>
      </c>
      <c r="T3507" s="894" t="s">
        <v>780</v>
      </c>
      <c r="U3507" s="894" t="s">
        <v>781</v>
      </c>
      <c r="V3507" s="894" t="s">
        <v>3306</v>
      </c>
      <c r="W3507" s="894" t="s">
        <v>15844</v>
      </c>
      <c r="X3507" s="894" t="s">
        <v>15845</v>
      </c>
      <c r="AA3507" s="894" t="s">
        <v>11491</v>
      </c>
    </row>
    <row r="3508" spans="1:27">
      <c r="A3508" s="894" t="s">
        <v>15848</v>
      </c>
      <c r="B3508" s="894" t="s">
        <v>15849</v>
      </c>
      <c r="C3508" s="894" t="s">
        <v>1970</v>
      </c>
      <c r="D3508" s="894" t="s">
        <v>1040</v>
      </c>
      <c r="E3508" s="351">
        <v>31858.41</v>
      </c>
      <c r="F3508" s="351">
        <v>14654.68</v>
      </c>
      <c r="G3508" s="351">
        <v>17203.73</v>
      </c>
      <c r="H3508" s="351">
        <v>0</v>
      </c>
      <c r="I3508" s="894" t="s">
        <v>15844</v>
      </c>
      <c r="J3508" s="894" t="s">
        <v>839</v>
      </c>
      <c r="K3508" s="894" t="s">
        <v>11486</v>
      </c>
      <c r="L3508" s="894" t="s">
        <v>874</v>
      </c>
      <c r="M3508" s="894" t="s">
        <v>11487</v>
      </c>
      <c r="N3508" s="894" t="s">
        <v>13740</v>
      </c>
      <c r="O3508" s="894" t="s">
        <v>10748</v>
      </c>
      <c r="P3508" s="894" t="s">
        <v>10749</v>
      </c>
      <c r="Q3508" s="894" t="s">
        <v>10750</v>
      </c>
      <c r="R3508" s="894" t="s">
        <v>15820</v>
      </c>
      <c r="S3508" s="894" t="s">
        <v>779</v>
      </c>
      <c r="T3508" s="894" t="s">
        <v>780</v>
      </c>
      <c r="U3508" s="894" t="s">
        <v>781</v>
      </c>
      <c r="V3508" s="894" t="s">
        <v>3306</v>
      </c>
      <c r="W3508" s="894" t="s">
        <v>15844</v>
      </c>
      <c r="X3508" s="894" t="s">
        <v>15845</v>
      </c>
      <c r="AA3508" s="894" t="s">
        <v>11491</v>
      </c>
    </row>
    <row r="3509" spans="1:27">
      <c r="A3509" s="894" t="s">
        <v>15850</v>
      </c>
      <c r="B3509" s="894" t="s">
        <v>15851</v>
      </c>
      <c r="C3509" s="894" t="s">
        <v>1970</v>
      </c>
      <c r="D3509" s="894" t="s">
        <v>1040</v>
      </c>
      <c r="E3509" s="351">
        <v>31858.4</v>
      </c>
      <c r="F3509" s="351">
        <v>14654.68</v>
      </c>
      <c r="G3509" s="351">
        <v>17203.72</v>
      </c>
      <c r="H3509" s="351">
        <v>0</v>
      </c>
      <c r="I3509" s="894" t="s">
        <v>15844</v>
      </c>
      <c r="J3509" s="894" t="s">
        <v>839</v>
      </c>
      <c r="K3509" s="894" t="s">
        <v>11486</v>
      </c>
      <c r="L3509" s="894" t="s">
        <v>874</v>
      </c>
      <c r="M3509" s="894" t="s">
        <v>11487</v>
      </c>
      <c r="N3509" s="894" t="s">
        <v>13740</v>
      </c>
      <c r="O3509" s="894" t="s">
        <v>10748</v>
      </c>
      <c r="P3509" s="894" t="s">
        <v>10749</v>
      </c>
      <c r="Q3509" s="894" t="s">
        <v>10750</v>
      </c>
      <c r="R3509" s="894" t="s">
        <v>15820</v>
      </c>
      <c r="S3509" s="894" t="s">
        <v>779</v>
      </c>
      <c r="T3509" s="894" t="s">
        <v>780</v>
      </c>
      <c r="U3509" s="894" t="s">
        <v>781</v>
      </c>
      <c r="V3509" s="894" t="s">
        <v>3306</v>
      </c>
      <c r="W3509" s="894" t="s">
        <v>15844</v>
      </c>
      <c r="X3509" s="894" t="s">
        <v>15845</v>
      </c>
      <c r="AA3509" s="894" t="s">
        <v>11491</v>
      </c>
    </row>
    <row r="3510" spans="1:27">
      <c r="A3510" s="894" t="s">
        <v>15852</v>
      </c>
      <c r="B3510" s="894" t="s">
        <v>15853</v>
      </c>
      <c r="C3510" s="894" t="s">
        <v>13464</v>
      </c>
      <c r="D3510" s="894" t="s">
        <v>15854</v>
      </c>
      <c r="E3510" s="351">
        <v>14008.85</v>
      </c>
      <c r="F3510" s="351">
        <v>6444.14</v>
      </c>
      <c r="G3510" s="351">
        <v>7564.71</v>
      </c>
      <c r="H3510" s="351">
        <v>0</v>
      </c>
      <c r="I3510" s="894" t="s">
        <v>15844</v>
      </c>
      <c r="J3510" s="894" t="s">
        <v>839</v>
      </c>
      <c r="K3510" s="894" t="s">
        <v>1091</v>
      </c>
      <c r="L3510" s="894" t="s">
        <v>874</v>
      </c>
      <c r="M3510" s="894" t="s">
        <v>6300</v>
      </c>
      <c r="N3510" s="894" t="s">
        <v>15855</v>
      </c>
      <c r="O3510" s="894" t="s">
        <v>15856</v>
      </c>
      <c r="P3510" s="894" t="s">
        <v>15857</v>
      </c>
      <c r="Q3510" s="894" t="s">
        <v>15858</v>
      </c>
      <c r="R3510" s="894" t="s">
        <v>15820</v>
      </c>
      <c r="S3510" s="894" t="s">
        <v>779</v>
      </c>
      <c r="T3510" s="894" t="s">
        <v>780</v>
      </c>
      <c r="U3510" s="894" t="s">
        <v>781</v>
      </c>
      <c r="V3510" s="894" t="s">
        <v>3306</v>
      </c>
      <c r="W3510" s="894" t="s">
        <v>15844</v>
      </c>
      <c r="X3510" s="894" t="s">
        <v>13650</v>
      </c>
      <c r="AA3510" s="894" t="s">
        <v>1093</v>
      </c>
    </row>
    <row r="3511" spans="1:27">
      <c r="A3511" s="894" t="s">
        <v>15859</v>
      </c>
      <c r="B3511" s="894" t="s">
        <v>15860</v>
      </c>
      <c r="C3511" s="894" t="s">
        <v>15861</v>
      </c>
      <c r="D3511" s="894" t="s">
        <v>15862</v>
      </c>
      <c r="E3511" s="351">
        <v>97345.13</v>
      </c>
      <c r="F3511" s="351">
        <v>44778.7</v>
      </c>
      <c r="G3511" s="351">
        <v>52566.43</v>
      </c>
      <c r="H3511" s="351">
        <v>0</v>
      </c>
      <c r="I3511" s="894" t="s">
        <v>15844</v>
      </c>
      <c r="J3511" s="894" t="s">
        <v>839</v>
      </c>
      <c r="K3511" s="894" t="s">
        <v>1357</v>
      </c>
      <c r="L3511" s="894" t="s">
        <v>1590</v>
      </c>
      <c r="M3511" s="894" t="s">
        <v>13182</v>
      </c>
      <c r="N3511" s="894" t="s">
        <v>15863</v>
      </c>
      <c r="O3511" s="894" t="s">
        <v>15459</v>
      </c>
      <c r="P3511" s="894" t="s">
        <v>15460</v>
      </c>
      <c r="Q3511" s="894" t="s">
        <v>15461</v>
      </c>
      <c r="R3511" s="894" t="s">
        <v>15820</v>
      </c>
      <c r="S3511" s="894" t="s">
        <v>779</v>
      </c>
      <c r="T3511" s="894" t="s">
        <v>780</v>
      </c>
      <c r="U3511" s="894" t="s">
        <v>781</v>
      </c>
      <c r="V3511" s="894" t="s">
        <v>3306</v>
      </c>
      <c r="W3511" s="894" t="s">
        <v>15844</v>
      </c>
      <c r="X3511" s="894" t="s">
        <v>13655</v>
      </c>
      <c r="AA3511" s="894" t="s">
        <v>1359</v>
      </c>
    </row>
    <row r="3512" hidden="1" spans="1:27">
      <c r="A3512" s="894" t="s">
        <v>15864</v>
      </c>
      <c r="B3512" s="894" t="s">
        <v>15865</v>
      </c>
      <c r="C3512" s="894" t="s">
        <v>15866</v>
      </c>
      <c r="D3512" s="894" t="s">
        <v>15867</v>
      </c>
      <c r="E3512" s="351">
        <v>4380.53</v>
      </c>
      <c r="F3512" s="351">
        <v>3224.14</v>
      </c>
      <c r="G3512" s="351">
        <v>1156.39</v>
      </c>
      <c r="H3512" s="351">
        <v>0</v>
      </c>
      <c r="I3512" s="894" t="s">
        <v>15868</v>
      </c>
      <c r="J3512" s="894" t="s">
        <v>773</v>
      </c>
      <c r="K3512" s="894" t="s">
        <v>807</v>
      </c>
      <c r="L3512" s="894" t="s">
        <v>2012</v>
      </c>
      <c r="M3512" s="894" t="s">
        <v>15869</v>
      </c>
      <c r="N3512" s="894" t="s">
        <v>15870</v>
      </c>
      <c r="O3512" s="894" t="s">
        <v>8571</v>
      </c>
      <c r="P3512" s="894" t="s">
        <v>8572</v>
      </c>
      <c r="Q3512" s="894" t="s">
        <v>15871</v>
      </c>
      <c r="R3512" s="894" t="s">
        <v>15820</v>
      </c>
      <c r="S3512" s="894" t="s">
        <v>779</v>
      </c>
      <c r="T3512" s="894" t="s">
        <v>780</v>
      </c>
      <c r="U3512" s="894" t="s">
        <v>781</v>
      </c>
      <c r="V3512" s="894" t="s">
        <v>3306</v>
      </c>
      <c r="W3512" s="894" t="s">
        <v>15868</v>
      </c>
      <c r="X3512" s="894" t="s">
        <v>13664</v>
      </c>
      <c r="AA3512" s="894" t="s">
        <v>808</v>
      </c>
    </row>
    <row r="3513" hidden="1" spans="1:27">
      <c r="A3513" s="894" t="s">
        <v>15872</v>
      </c>
      <c r="B3513" s="894" t="s">
        <v>15873</v>
      </c>
      <c r="C3513" s="894" t="s">
        <v>15874</v>
      </c>
      <c r="D3513" s="894" t="s">
        <v>15875</v>
      </c>
      <c r="E3513" s="351">
        <v>5752.21</v>
      </c>
      <c r="F3513" s="351">
        <v>4233.84</v>
      </c>
      <c r="G3513" s="351">
        <v>1518.37</v>
      </c>
      <c r="H3513" s="351">
        <v>0</v>
      </c>
      <c r="I3513" s="894" t="s">
        <v>15868</v>
      </c>
      <c r="J3513" s="894" t="s">
        <v>773</v>
      </c>
      <c r="K3513" s="894" t="s">
        <v>774</v>
      </c>
      <c r="L3513" s="894" t="s">
        <v>1933</v>
      </c>
      <c r="M3513" s="894" t="s">
        <v>13536</v>
      </c>
      <c r="N3513" s="894" t="s">
        <v>13689</v>
      </c>
      <c r="O3513" s="894" t="s">
        <v>12785</v>
      </c>
      <c r="P3513" s="894" t="s">
        <v>15876</v>
      </c>
      <c r="Q3513" s="894" t="s">
        <v>12641</v>
      </c>
      <c r="R3513" s="894" t="s">
        <v>15820</v>
      </c>
      <c r="S3513" s="894" t="s">
        <v>779</v>
      </c>
      <c r="T3513" s="894" t="s">
        <v>780</v>
      </c>
      <c r="U3513" s="894" t="s">
        <v>781</v>
      </c>
      <c r="V3513" s="894" t="s">
        <v>3306</v>
      </c>
      <c r="W3513" s="894" t="s">
        <v>15868</v>
      </c>
      <c r="X3513" s="894" t="s">
        <v>11771</v>
      </c>
      <c r="AA3513" s="894" t="s">
        <v>784</v>
      </c>
    </row>
    <row r="3514" hidden="1" spans="1:27">
      <c r="A3514" s="894" t="s">
        <v>15877</v>
      </c>
      <c r="B3514" s="894" t="s">
        <v>15878</v>
      </c>
      <c r="C3514" s="894" t="s">
        <v>15879</v>
      </c>
      <c r="D3514" s="894" t="s">
        <v>15880</v>
      </c>
      <c r="E3514" s="351">
        <v>3097.35</v>
      </c>
      <c r="F3514" s="351">
        <v>2279.76</v>
      </c>
      <c r="G3514" s="351">
        <v>817.59</v>
      </c>
      <c r="H3514" s="351">
        <v>0</v>
      </c>
      <c r="I3514" s="894" t="s">
        <v>15868</v>
      </c>
      <c r="J3514" s="894" t="s">
        <v>773</v>
      </c>
      <c r="K3514" s="894" t="s">
        <v>774</v>
      </c>
      <c r="L3514" s="894" t="s">
        <v>1933</v>
      </c>
      <c r="M3514" s="894" t="s">
        <v>15881</v>
      </c>
      <c r="N3514" s="894" t="s">
        <v>13689</v>
      </c>
      <c r="O3514" s="894" t="s">
        <v>12471</v>
      </c>
      <c r="P3514" s="894" t="s">
        <v>12472</v>
      </c>
      <c r="Q3514" s="894" t="s">
        <v>11021</v>
      </c>
      <c r="R3514" s="894" t="s">
        <v>15820</v>
      </c>
      <c r="S3514" s="894" t="s">
        <v>779</v>
      </c>
      <c r="T3514" s="894" t="s">
        <v>780</v>
      </c>
      <c r="U3514" s="894" t="s">
        <v>781</v>
      </c>
      <c r="V3514" s="894" t="s">
        <v>3306</v>
      </c>
      <c r="W3514" s="894" t="s">
        <v>15868</v>
      </c>
      <c r="X3514" s="894" t="s">
        <v>11771</v>
      </c>
      <c r="AA3514" s="894" t="s">
        <v>784</v>
      </c>
    </row>
    <row r="3515" hidden="1" spans="1:27">
      <c r="A3515" s="894" t="s">
        <v>15882</v>
      </c>
      <c r="B3515" s="894" t="s">
        <v>15883</v>
      </c>
      <c r="C3515" s="894" t="s">
        <v>15879</v>
      </c>
      <c r="D3515" s="894" t="s">
        <v>15880</v>
      </c>
      <c r="E3515" s="351">
        <v>3097.34</v>
      </c>
      <c r="F3515" s="351">
        <v>2279.76</v>
      </c>
      <c r="G3515" s="351">
        <v>817.58</v>
      </c>
      <c r="H3515" s="351">
        <v>0</v>
      </c>
      <c r="I3515" s="894" t="s">
        <v>15868</v>
      </c>
      <c r="J3515" s="894" t="s">
        <v>773</v>
      </c>
      <c r="K3515" s="894" t="s">
        <v>774</v>
      </c>
      <c r="L3515" s="894" t="s">
        <v>1933</v>
      </c>
      <c r="M3515" s="894" t="s">
        <v>15884</v>
      </c>
      <c r="N3515" s="894" t="s">
        <v>13689</v>
      </c>
      <c r="O3515" s="894" t="s">
        <v>12471</v>
      </c>
      <c r="P3515" s="894" t="s">
        <v>12472</v>
      </c>
      <c r="Q3515" s="894" t="s">
        <v>11021</v>
      </c>
      <c r="R3515" s="894" t="s">
        <v>15820</v>
      </c>
      <c r="S3515" s="894" t="s">
        <v>779</v>
      </c>
      <c r="T3515" s="894" t="s">
        <v>780</v>
      </c>
      <c r="U3515" s="894" t="s">
        <v>781</v>
      </c>
      <c r="V3515" s="894" t="s">
        <v>3306</v>
      </c>
      <c r="W3515" s="894" t="s">
        <v>15868</v>
      </c>
      <c r="X3515" s="894" t="s">
        <v>11771</v>
      </c>
      <c r="AA3515" s="894" t="s">
        <v>784</v>
      </c>
    </row>
    <row r="3516" hidden="1" spans="1:27">
      <c r="A3516" s="894" t="s">
        <v>15885</v>
      </c>
      <c r="B3516" s="894" t="s">
        <v>15886</v>
      </c>
      <c r="C3516" s="894" t="s">
        <v>15887</v>
      </c>
      <c r="D3516" s="894" t="s">
        <v>15888</v>
      </c>
      <c r="E3516" s="351">
        <v>170972.09</v>
      </c>
      <c r="F3516" s="351">
        <v>78647.12</v>
      </c>
      <c r="G3516" s="351">
        <v>92324.97</v>
      </c>
      <c r="H3516" s="351">
        <v>0</v>
      </c>
      <c r="I3516" s="894" t="s">
        <v>15889</v>
      </c>
      <c r="J3516" s="894" t="s">
        <v>839</v>
      </c>
      <c r="K3516" s="894" t="s">
        <v>1708</v>
      </c>
      <c r="L3516" s="894" t="s">
        <v>2012</v>
      </c>
      <c r="M3516" s="894" t="s">
        <v>15890</v>
      </c>
      <c r="N3516" s="894" t="s">
        <v>15891</v>
      </c>
      <c r="O3516" s="894" t="s">
        <v>15892</v>
      </c>
      <c r="P3516" s="894" t="s">
        <v>15893</v>
      </c>
      <c r="Q3516" s="894" t="s">
        <v>15894</v>
      </c>
      <c r="R3516" s="894" t="s">
        <v>15820</v>
      </c>
      <c r="S3516" s="894" t="s">
        <v>779</v>
      </c>
      <c r="T3516" s="894" t="s">
        <v>780</v>
      </c>
      <c r="U3516" s="894" t="s">
        <v>781</v>
      </c>
      <c r="V3516" s="894" t="s">
        <v>3306</v>
      </c>
      <c r="W3516" s="894" t="s">
        <v>15889</v>
      </c>
      <c r="X3516" s="894" t="s">
        <v>11783</v>
      </c>
      <c r="AA3516" s="894" t="s">
        <v>1711</v>
      </c>
    </row>
    <row r="3517" hidden="1" spans="1:27">
      <c r="A3517" s="894" t="s">
        <v>15895</v>
      </c>
      <c r="B3517" s="894" t="s">
        <v>15896</v>
      </c>
      <c r="C3517" s="894" t="s">
        <v>15897</v>
      </c>
      <c r="D3517" s="894" t="s">
        <v>15898</v>
      </c>
      <c r="E3517" s="351">
        <v>7698.22</v>
      </c>
      <c r="F3517" s="351">
        <v>5665.82</v>
      </c>
      <c r="G3517" s="351">
        <v>2032.4</v>
      </c>
      <c r="H3517" s="351">
        <v>0</v>
      </c>
      <c r="I3517" s="894" t="s">
        <v>15899</v>
      </c>
      <c r="J3517" s="894" t="s">
        <v>773</v>
      </c>
      <c r="K3517" s="894" t="s">
        <v>774</v>
      </c>
      <c r="L3517" s="894" t="s">
        <v>1933</v>
      </c>
      <c r="M3517" s="894" t="s">
        <v>15900</v>
      </c>
      <c r="N3517" s="894" t="s">
        <v>7697</v>
      </c>
      <c r="O3517" s="894" t="s">
        <v>15901</v>
      </c>
      <c r="P3517" s="894" t="s">
        <v>15902</v>
      </c>
      <c r="Q3517" s="894" t="s">
        <v>15903</v>
      </c>
      <c r="R3517" s="894" t="s">
        <v>15820</v>
      </c>
      <c r="S3517" s="894" t="s">
        <v>779</v>
      </c>
      <c r="T3517" s="894" t="s">
        <v>780</v>
      </c>
      <c r="U3517" s="894" t="s">
        <v>781</v>
      </c>
      <c r="V3517" s="894" t="s">
        <v>3306</v>
      </c>
      <c r="W3517" s="894" t="s">
        <v>15899</v>
      </c>
      <c r="X3517" s="894" t="s">
        <v>15904</v>
      </c>
      <c r="AA3517" s="894" t="s">
        <v>784</v>
      </c>
    </row>
    <row r="3518" spans="1:27">
      <c r="A3518" s="894" t="s">
        <v>15905</v>
      </c>
      <c r="B3518" s="894" t="s">
        <v>15906</v>
      </c>
      <c r="C3518" s="894" t="s">
        <v>5941</v>
      </c>
      <c r="D3518" s="894" t="s">
        <v>13837</v>
      </c>
      <c r="E3518" s="351">
        <v>4690.26</v>
      </c>
      <c r="F3518" s="351">
        <v>2157.4</v>
      </c>
      <c r="G3518" s="351">
        <v>2532.86</v>
      </c>
      <c r="H3518" s="351">
        <v>0</v>
      </c>
      <c r="I3518" s="894" t="s">
        <v>15907</v>
      </c>
      <c r="J3518" s="894" t="s">
        <v>839</v>
      </c>
      <c r="K3518" s="894" t="s">
        <v>1008</v>
      </c>
      <c r="L3518" s="894" t="s">
        <v>874</v>
      </c>
      <c r="M3518" s="894" t="s">
        <v>8764</v>
      </c>
      <c r="N3518" s="894" t="s">
        <v>13832</v>
      </c>
      <c r="O3518" s="894" t="s">
        <v>11821</v>
      </c>
      <c r="P3518" s="894" t="s">
        <v>11822</v>
      </c>
      <c r="Q3518" s="894" t="s">
        <v>11823</v>
      </c>
      <c r="R3518" s="894" t="s">
        <v>15820</v>
      </c>
      <c r="S3518" s="894" t="s">
        <v>779</v>
      </c>
      <c r="T3518" s="894" t="s">
        <v>780</v>
      </c>
      <c r="U3518" s="894" t="s">
        <v>781</v>
      </c>
      <c r="V3518" s="894" t="s">
        <v>3306</v>
      </c>
      <c r="W3518" s="894" t="s">
        <v>15907</v>
      </c>
      <c r="X3518" s="894" t="s">
        <v>15908</v>
      </c>
      <c r="AA3518" s="894" t="s">
        <v>1012</v>
      </c>
    </row>
    <row r="3519" spans="1:27">
      <c r="A3519" s="894" t="s">
        <v>15909</v>
      </c>
      <c r="B3519" s="894" t="s">
        <v>15910</v>
      </c>
      <c r="C3519" s="894" t="s">
        <v>5941</v>
      </c>
      <c r="D3519" s="894" t="s">
        <v>13837</v>
      </c>
      <c r="E3519" s="351">
        <v>4690.26</v>
      </c>
      <c r="F3519" s="351">
        <v>2157.4</v>
      </c>
      <c r="G3519" s="351">
        <v>2532.86</v>
      </c>
      <c r="H3519" s="351">
        <v>0</v>
      </c>
      <c r="I3519" s="894" t="s">
        <v>15907</v>
      </c>
      <c r="J3519" s="894" t="s">
        <v>839</v>
      </c>
      <c r="K3519" s="894" t="s">
        <v>1008</v>
      </c>
      <c r="L3519" s="894" t="s">
        <v>874</v>
      </c>
      <c r="M3519" s="894" t="s">
        <v>8764</v>
      </c>
      <c r="N3519" s="894" t="s">
        <v>13832</v>
      </c>
      <c r="O3519" s="894" t="s">
        <v>11821</v>
      </c>
      <c r="P3519" s="894" t="s">
        <v>11822</v>
      </c>
      <c r="Q3519" s="894" t="s">
        <v>11823</v>
      </c>
      <c r="R3519" s="894" t="s">
        <v>15820</v>
      </c>
      <c r="S3519" s="894" t="s">
        <v>779</v>
      </c>
      <c r="T3519" s="894" t="s">
        <v>780</v>
      </c>
      <c r="U3519" s="894" t="s">
        <v>781</v>
      </c>
      <c r="V3519" s="894" t="s">
        <v>3306</v>
      </c>
      <c r="W3519" s="894" t="s">
        <v>15907</v>
      </c>
      <c r="X3519" s="894" t="s">
        <v>15908</v>
      </c>
      <c r="AA3519" s="894" t="s">
        <v>1012</v>
      </c>
    </row>
    <row r="3520" spans="1:27">
      <c r="A3520" s="894" t="s">
        <v>15911</v>
      </c>
      <c r="B3520" s="894" t="s">
        <v>15912</v>
      </c>
      <c r="C3520" s="894" t="s">
        <v>5941</v>
      </c>
      <c r="D3520" s="894" t="s">
        <v>13837</v>
      </c>
      <c r="E3520" s="351">
        <v>4690.27</v>
      </c>
      <c r="F3520" s="351">
        <v>2157.4</v>
      </c>
      <c r="G3520" s="351">
        <v>2532.87</v>
      </c>
      <c r="H3520" s="351">
        <v>0</v>
      </c>
      <c r="I3520" s="894" t="s">
        <v>15907</v>
      </c>
      <c r="J3520" s="894" t="s">
        <v>839</v>
      </c>
      <c r="K3520" s="894" t="s">
        <v>901</v>
      </c>
      <c r="L3520" s="894" t="s">
        <v>874</v>
      </c>
      <c r="M3520" s="894" t="s">
        <v>2815</v>
      </c>
      <c r="N3520" s="894" t="s">
        <v>13832</v>
      </c>
      <c r="O3520" s="894" t="s">
        <v>11821</v>
      </c>
      <c r="P3520" s="894" t="s">
        <v>11822</v>
      </c>
      <c r="Q3520" s="894" t="s">
        <v>11823</v>
      </c>
      <c r="R3520" s="894" t="s">
        <v>15820</v>
      </c>
      <c r="S3520" s="894" t="s">
        <v>779</v>
      </c>
      <c r="T3520" s="894" t="s">
        <v>780</v>
      </c>
      <c r="U3520" s="894" t="s">
        <v>781</v>
      </c>
      <c r="V3520" s="894" t="s">
        <v>3306</v>
      </c>
      <c r="W3520" s="894" t="s">
        <v>15907</v>
      </c>
      <c r="X3520" s="894" t="s">
        <v>15908</v>
      </c>
      <c r="AA3520" s="894" t="s">
        <v>904</v>
      </c>
    </row>
    <row r="3521" spans="1:27">
      <c r="A3521" s="894" t="s">
        <v>15913</v>
      </c>
      <c r="B3521" s="894" t="s">
        <v>15914</v>
      </c>
      <c r="C3521" s="894" t="s">
        <v>5941</v>
      </c>
      <c r="D3521" s="894" t="s">
        <v>13837</v>
      </c>
      <c r="E3521" s="351">
        <v>4690.27</v>
      </c>
      <c r="F3521" s="351">
        <v>2157.4</v>
      </c>
      <c r="G3521" s="351">
        <v>2532.87</v>
      </c>
      <c r="H3521" s="351">
        <v>0</v>
      </c>
      <c r="I3521" s="894" t="s">
        <v>15907</v>
      </c>
      <c r="J3521" s="894" t="s">
        <v>839</v>
      </c>
      <c r="K3521" s="894" t="s">
        <v>901</v>
      </c>
      <c r="L3521" s="894" t="s">
        <v>874</v>
      </c>
      <c r="M3521" s="894" t="s">
        <v>2815</v>
      </c>
      <c r="N3521" s="894" t="s">
        <v>13832</v>
      </c>
      <c r="O3521" s="894" t="s">
        <v>11821</v>
      </c>
      <c r="P3521" s="894" t="s">
        <v>11822</v>
      </c>
      <c r="Q3521" s="894" t="s">
        <v>11823</v>
      </c>
      <c r="R3521" s="894" t="s">
        <v>15820</v>
      </c>
      <c r="S3521" s="894" t="s">
        <v>779</v>
      </c>
      <c r="T3521" s="894" t="s">
        <v>780</v>
      </c>
      <c r="U3521" s="894" t="s">
        <v>781</v>
      </c>
      <c r="V3521" s="894" t="s">
        <v>3306</v>
      </c>
      <c r="W3521" s="894" t="s">
        <v>15907</v>
      </c>
      <c r="X3521" s="894" t="s">
        <v>15908</v>
      </c>
      <c r="AA3521" s="894" t="s">
        <v>904</v>
      </c>
    </row>
    <row r="3522" spans="1:27">
      <c r="A3522" s="894" t="s">
        <v>15915</v>
      </c>
      <c r="B3522" s="894" t="s">
        <v>15916</v>
      </c>
      <c r="C3522" s="894" t="s">
        <v>8225</v>
      </c>
      <c r="D3522" s="894" t="s">
        <v>15917</v>
      </c>
      <c r="E3522" s="351">
        <v>6858.41</v>
      </c>
      <c r="F3522" s="351">
        <v>3086.1</v>
      </c>
      <c r="G3522" s="351">
        <v>3772.31</v>
      </c>
      <c r="H3522" s="351">
        <v>0</v>
      </c>
      <c r="I3522" s="894" t="s">
        <v>15918</v>
      </c>
      <c r="J3522" s="894" t="s">
        <v>839</v>
      </c>
      <c r="K3522" s="894" t="s">
        <v>1091</v>
      </c>
      <c r="L3522" s="894" t="s">
        <v>874</v>
      </c>
      <c r="M3522" s="894" t="s">
        <v>6300</v>
      </c>
      <c r="N3522" s="894" t="s">
        <v>15552</v>
      </c>
      <c r="O3522" s="894" t="s">
        <v>15919</v>
      </c>
      <c r="P3522" s="894" t="s">
        <v>15920</v>
      </c>
      <c r="Q3522" s="894" t="s">
        <v>12386</v>
      </c>
      <c r="R3522" s="894" t="s">
        <v>1234</v>
      </c>
      <c r="S3522" s="894" t="s">
        <v>779</v>
      </c>
      <c r="T3522" s="894" t="s">
        <v>780</v>
      </c>
      <c r="U3522" s="894" t="s">
        <v>781</v>
      </c>
      <c r="V3522" s="894" t="s">
        <v>3306</v>
      </c>
      <c r="W3522" s="894" t="s">
        <v>15918</v>
      </c>
      <c r="X3522" s="894" t="s">
        <v>13461</v>
      </c>
      <c r="AA3522" s="894" t="s">
        <v>1093</v>
      </c>
    </row>
    <row r="3523" spans="1:27">
      <c r="A3523" s="894" t="s">
        <v>15921</v>
      </c>
      <c r="B3523" s="894" t="s">
        <v>15922</v>
      </c>
      <c r="C3523" s="894" t="s">
        <v>8225</v>
      </c>
      <c r="D3523" s="894" t="s">
        <v>15256</v>
      </c>
      <c r="E3523" s="351">
        <v>4690.27</v>
      </c>
      <c r="F3523" s="351">
        <v>2110.5</v>
      </c>
      <c r="G3523" s="351">
        <v>2579.77</v>
      </c>
      <c r="H3523" s="351">
        <v>0</v>
      </c>
      <c r="I3523" s="894" t="s">
        <v>15918</v>
      </c>
      <c r="J3523" s="894" t="s">
        <v>839</v>
      </c>
      <c r="K3523" s="894" t="s">
        <v>1091</v>
      </c>
      <c r="L3523" s="894" t="s">
        <v>874</v>
      </c>
      <c r="M3523" s="894" t="s">
        <v>6300</v>
      </c>
      <c r="N3523" s="894" t="s">
        <v>15552</v>
      </c>
      <c r="O3523" s="894" t="s">
        <v>11821</v>
      </c>
      <c r="P3523" s="894" t="s">
        <v>11822</v>
      </c>
      <c r="Q3523" s="894" t="s">
        <v>11823</v>
      </c>
      <c r="R3523" s="894" t="s">
        <v>1234</v>
      </c>
      <c r="S3523" s="894" t="s">
        <v>779</v>
      </c>
      <c r="T3523" s="894" t="s">
        <v>780</v>
      </c>
      <c r="U3523" s="894" t="s">
        <v>781</v>
      </c>
      <c r="V3523" s="894" t="s">
        <v>3306</v>
      </c>
      <c r="W3523" s="894" t="s">
        <v>15918</v>
      </c>
      <c r="X3523" s="894" t="s">
        <v>13461</v>
      </c>
      <c r="AA3523" s="894" t="s">
        <v>1093</v>
      </c>
    </row>
    <row r="3524" spans="1:27">
      <c r="A3524" s="894" t="s">
        <v>15923</v>
      </c>
      <c r="B3524" s="894" t="s">
        <v>15924</v>
      </c>
      <c r="C3524" s="894" t="s">
        <v>12507</v>
      </c>
      <c r="D3524" s="894" t="s">
        <v>15925</v>
      </c>
      <c r="E3524" s="351">
        <v>10035.4</v>
      </c>
      <c r="F3524" s="351">
        <v>4515.75</v>
      </c>
      <c r="G3524" s="351">
        <v>5519.65</v>
      </c>
      <c r="H3524" s="351">
        <v>0</v>
      </c>
      <c r="I3524" s="894" t="s">
        <v>15926</v>
      </c>
      <c r="J3524" s="894" t="s">
        <v>839</v>
      </c>
      <c r="K3524" s="894" t="s">
        <v>11486</v>
      </c>
      <c r="L3524" s="894" t="s">
        <v>874</v>
      </c>
      <c r="M3524" s="894" t="s">
        <v>11487</v>
      </c>
      <c r="N3524" s="894" t="s">
        <v>15927</v>
      </c>
      <c r="O3524" s="894" t="s">
        <v>12510</v>
      </c>
      <c r="P3524" s="894" t="s">
        <v>12511</v>
      </c>
      <c r="Q3524" s="894" t="s">
        <v>12512</v>
      </c>
      <c r="R3524" s="894" t="s">
        <v>1234</v>
      </c>
      <c r="S3524" s="894" t="s">
        <v>779</v>
      </c>
      <c r="T3524" s="894" t="s">
        <v>780</v>
      </c>
      <c r="U3524" s="894" t="s">
        <v>781</v>
      </c>
      <c r="V3524" s="894" t="s">
        <v>3306</v>
      </c>
      <c r="W3524" s="894" t="s">
        <v>15926</v>
      </c>
      <c r="X3524" s="894" t="s">
        <v>11808</v>
      </c>
      <c r="AA3524" s="894" t="s">
        <v>11491</v>
      </c>
    </row>
    <row r="3525" spans="1:27">
      <c r="A3525" s="894" t="s">
        <v>15928</v>
      </c>
      <c r="B3525" s="894" t="s">
        <v>15929</v>
      </c>
      <c r="C3525" s="894" t="s">
        <v>8932</v>
      </c>
      <c r="D3525" s="894" t="s">
        <v>15930</v>
      </c>
      <c r="E3525" s="351">
        <v>2035.4</v>
      </c>
      <c r="F3525" s="351">
        <v>915.75</v>
      </c>
      <c r="G3525" s="351">
        <v>1119.65</v>
      </c>
      <c r="H3525" s="351">
        <v>0</v>
      </c>
      <c r="I3525" s="894" t="s">
        <v>15926</v>
      </c>
      <c r="J3525" s="894" t="s">
        <v>839</v>
      </c>
      <c r="K3525" s="894" t="s">
        <v>901</v>
      </c>
      <c r="L3525" s="894" t="s">
        <v>874</v>
      </c>
      <c r="M3525" s="894" t="s">
        <v>2815</v>
      </c>
      <c r="N3525" s="894" t="s">
        <v>15931</v>
      </c>
      <c r="O3525" s="894" t="s">
        <v>11117</v>
      </c>
      <c r="P3525" s="894" t="s">
        <v>11118</v>
      </c>
      <c r="Q3525" s="894" t="s">
        <v>11119</v>
      </c>
      <c r="R3525" s="894" t="s">
        <v>1234</v>
      </c>
      <c r="S3525" s="894" t="s">
        <v>779</v>
      </c>
      <c r="T3525" s="894" t="s">
        <v>780</v>
      </c>
      <c r="U3525" s="894" t="s">
        <v>781</v>
      </c>
      <c r="V3525" s="894" t="s">
        <v>3306</v>
      </c>
      <c r="W3525" s="894" t="s">
        <v>15926</v>
      </c>
      <c r="X3525" s="894" t="s">
        <v>15908</v>
      </c>
      <c r="AA3525" s="894" t="s">
        <v>904</v>
      </c>
    </row>
    <row r="3526" spans="1:27">
      <c r="A3526" s="894" t="s">
        <v>15932</v>
      </c>
      <c r="B3526" s="894" t="s">
        <v>15933</v>
      </c>
      <c r="C3526" s="894" t="s">
        <v>8932</v>
      </c>
      <c r="D3526" s="894" t="s">
        <v>15930</v>
      </c>
      <c r="E3526" s="351">
        <v>2035.4</v>
      </c>
      <c r="F3526" s="351">
        <v>915.75</v>
      </c>
      <c r="G3526" s="351">
        <v>1119.65</v>
      </c>
      <c r="H3526" s="351">
        <v>0</v>
      </c>
      <c r="I3526" s="894" t="s">
        <v>15926</v>
      </c>
      <c r="J3526" s="894" t="s">
        <v>839</v>
      </c>
      <c r="K3526" s="894" t="s">
        <v>901</v>
      </c>
      <c r="L3526" s="894" t="s">
        <v>874</v>
      </c>
      <c r="M3526" s="894" t="s">
        <v>2815</v>
      </c>
      <c r="N3526" s="894" t="s">
        <v>15931</v>
      </c>
      <c r="O3526" s="894" t="s">
        <v>11117</v>
      </c>
      <c r="P3526" s="894" t="s">
        <v>11118</v>
      </c>
      <c r="Q3526" s="894" t="s">
        <v>11119</v>
      </c>
      <c r="R3526" s="894" t="s">
        <v>1234</v>
      </c>
      <c r="S3526" s="894" t="s">
        <v>779</v>
      </c>
      <c r="T3526" s="894" t="s">
        <v>780</v>
      </c>
      <c r="U3526" s="894" t="s">
        <v>781</v>
      </c>
      <c r="V3526" s="894" t="s">
        <v>3306</v>
      </c>
      <c r="W3526" s="894" t="s">
        <v>15926</v>
      </c>
      <c r="X3526" s="894" t="s">
        <v>15908</v>
      </c>
      <c r="AA3526" s="894" t="s">
        <v>904</v>
      </c>
    </row>
    <row r="3527" spans="1:27">
      <c r="A3527" s="894" t="s">
        <v>15934</v>
      </c>
      <c r="B3527" s="894" t="s">
        <v>15935</v>
      </c>
      <c r="C3527" s="894" t="s">
        <v>15936</v>
      </c>
      <c r="D3527" s="894" t="s">
        <v>15937</v>
      </c>
      <c r="E3527" s="351">
        <v>10619.47</v>
      </c>
      <c r="F3527" s="351">
        <v>4778.55</v>
      </c>
      <c r="G3527" s="351">
        <v>5840.92</v>
      </c>
      <c r="H3527" s="351">
        <v>0</v>
      </c>
      <c r="I3527" s="894" t="s">
        <v>15938</v>
      </c>
      <c r="J3527" s="894" t="s">
        <v>839</v>
      </c>
      <c r="K3527" s="894" t="s">
        <v>840</v>
      </c>
      <c r="L3527" s="894" t="s">
        <v>841</v>
      </c>
      <c r="M3527" s="894" t="s">
        <v>15939</v>
      </c>
      <c r="N3527" s="894" t="s">
        <v>15940</v>
      </c>
      <c r="O3527" s="894" t="s">
        <v>10873</v>
      </c>
      <c r="P3527" s="894" t="s">
        <v>10874</v>
      </c>
      <c r="Q3527" s="894" t="s">
        <v>10875</v>
      </c>
      <c r="R3527" s="894" t="s">
        <v>1234</v>
      </c>
      <c r="S3527" s="894" t="s">
        <v>779</v>
      </c>
      <c r="T3527" s="894" t="s">
        <v>780</v>
      </c>
      <c r="U3527" s="894" t="s">
        <v>781</v>
      </c>
      <c r="V3527" s="894" t="s">
        <v>3306</v>
      </c>
      <c r="W3527" s="894" t="s">
        <v>15938</v>
      </c>
      <c r="X3527" s="894" t="s">
        <v>15941</v>
      </c>
      <c r="AA3527" s="894" t="s">
        <v>844</v>
      </c>
    </row>
    <row r="3528" spans="1:27">
      <c r="A3528" s="894" t="s">
        <v>15942</v>
      </c>
      <c r="B3528" s="894" t="s">
        <v>15943</v>
      </c>
      <c r="C3528" s="894" t="s">
        <v>15944</v>
      </c>
      <c r="D3528" s="894" t="s">
        <v>15945</v>
      </c>
      <c r="E3528" s="351">
        <v>28761.06</v>
      </c>
      <c r="F3528" s="351">
        <v>12942.45</v>
      </c>
      <c r="G3528" s="351">
        <v>15818.61</v>
      </c>
      <c r="H3528" s="351">
        <v>0</v>
      </c>
      <c r="I3528" s="894" t="s">
        <v>15938</v>
      </c>
      <c r="J3528" s="894" t="s">
        <v>839</v>
      </c>
      <c r="K3528" s="894" t="s">
        <v>840</v>
      </c>
      <c r="L3528" s="894" t="s">
        <v>841</v>
      </c>
      <c r="M3528" s="894" t="s">
        <v>15939</v>
      </c>
      <c r="N3528" s="894" t="s">
        <v>15946</v>
      </c>
      <c r="O3528" s="894" t="s">
        <v>12926</v>
      </c>
      <c r="P3528" s="894" t="s">
        <v>12927</v>
      </c>
      <c r="Q3528" s="894" t="s">
        <v>12928</v>
      </c>
      <c r="R3528" s="894" t="s">
        <v>1234</v>
      </c>
      <c r="S3528" s="894" t="s">
        <v>779</v>
      </c>
      <c r="T3528" s="894" t="s">
        <v>780</v>
      </c>
      <c r="U3528" s="894" t="s">
        <v>781</v>
      </c>
      <c r="V3528" s="894" t="s">
        <v>3306</v>
      </c>
      <c r="W3528" s="894" t="s">
        <v>15938</v>
      </c>
      <c r="X3528" s="894" t="s">
        <v>15947</v>
      </c>
      <c r="AA3528" s="894" t="s">
        <v>844</v>
      </c>
    </row>
    <row r="3529" spans="1:27">
      <c r="A3529" s="894" t="s">
        <v>15948</v>
      </c>
      <c r="B3529" s="894" t="s">
        <v>15949</v>
      </c>
      <c r="C3529" s="894" t="s">
        <v>15950</v>
      </c>
      <c r="D3529" s="894" t="s">
        <v>15951</v>
      </c>
      <c r="E3529" s="351">
        <v>6991.15</v>
      </c>
      <c r="F3529" s="351">
        <v>3145.95</v>
      </c>
      <c r="G3529" s="351">
        <v>3845.2</v>
      </c>
      <c r="H3529" s="351">
        <v>0</v>
      </c>
      <c r="I3529" s="894" t="s">
        <v>15952</v>
      </c>
      <c r="J3529" s="894" t="s">
        <v>839</v>
      </c>
      <c r="K3529" s="894" t="s">
        <v>1357</v>
      </c>
      <c r="L3529" s="894" t="s">
        <v>1590</v>
      </c>
      <c r="M3529" s="894" t="s">
        <v>13182</v>
      </c>
      <c r="N3529" s="894" t="s">
        <v>15953</v>
      </c>
      <c r="O3529" s="894" t="s">
        <v>15954</v>
      </c>
      <c r="P3529" s="894" t="s">
        <v>15955</v>
      </c>
      <c r="Q3529" s="894" t="s">
        <v>15956</v>
      </c>
      <c r="R3529" s="894" t="s">
        <v>1234</v>
      </c>
      <c r="S3529" s="894" t="s">
        <v>779</v>
      </c>
      <c r="T3529" s="894" t="s">
        <v>780</v>
      </c>
      <c r="U3529" s="894" t="s">
        <v>781</v>
      </c>
      <c r="V3529" s="894" t="s">
        <v>3306</v>
      </c>
      <c r="W3529" s="894" t="s">
        <v>15952</v>
      </c>
      <c r="X3529" s="894" t="s">
        <v>15957</v>
      </c>
      <c r="AA3529" s="894" t="s">
        <v>1359</v>
      </c>
    </row>
    <row r="3530" hidden="1" spans="1:27">
      <c r="A3530" s="894" t="s">
        <v>15958</v>
      </c>
      <c r="B3530" s="894" t="s">
        <v>15959</v>
      </c>
      <c r="C3530" s="894" t="s">
        <v>15960</v>
      </c>
      <c r="D3530" s="894" t="s">
        <v>15961</v>
      </c>
      <c r="E3530" s="351">
        <v>28712.87</v>
      </c>
      <c r="F3530" s="351">
        <v>20673.45</v>
      </c>
      <c r="G3530" s="351">
        <v>8039.42</v>
      </c>
      <c r="H3530" s="351">
        <v>0</v>
      </c>
      <c r="I3530" s="894" t="s">
        <v>15962</v>
      </c>
      <c r="J3530" s="894" t="s">
        <v>773</v>
      </c>
      <c r="K3530" s="894" t="s">
        <v>646</v>
      </c>
      <c r="L3530" s="894" t="s">
        <v>2012</v>
      </c>
      <c r="M3530" s="894" t="s">
        <v>15963</v>
      </c>
      <c r="N3530" s="894" t="s">
        <v>15964</v>
      </c>
      <c r="O3530" s="894" t="s">
        <v>15965</v>
      </c>
      <c r="P3530" s="894" t="s">
        <v>15966</v>
      </c>
      <c r="Q3530" s="894" t="s">
        <v>3654</v>
      </c>
      <c r="R3530" s="894" t="s">
        <v>1234</v>
      </c>
      <c r="S3530" s="894" t="s">
        <v>779</v>
      </c>
      <c r="T3530" s="894" t="s">
        <v>780</v>
      </c>
      <c r="U3530" s="894" t="s">
        <v>781</v>
      </c>
      <c r="V3530" s="894" t="s">
        <v>3306</v>
      </c>
      <c r="W3530" s="894" t="s">
        <v>15962</v>
      </c>
      <c r="X3530" s="894" t="s">
        <v>15967</v>
      </c>
      <c r="AA3530" s="894" t="s">
        <v>917</v>
      </c>
    </row>
    <row r="3531" hidden="1" spans="1:27">
      <c r="A3531" s="894" t="s">
        <v>15968</v>
      </c>
      <c r="B3531" s="894" t="s">
        <v>15969</v>
      </c>
      <c r="C3531" s="894" t="s">
        <v>15960</v>
      </c>
      <c r="D3531" s="894" t="s">
        <v>15961</v>
      </c>
      <c r="E3531" s="351">
        <v>28712.87</v>
      </c>
      <c r="F3531" s="351">
        <v>20673.45</v>
      </c>
      <c r="G3531" s="351">
        <v>8039.42</v>
      </c>
      <c r="H3531" s="351">
        <v>0</v>
      </c>
      <c r="I3531" s="894" t="s">
        <v>15962</v>
      </c>
      <c r="J3531" s="894" t="s">
        <v>773</v>
      </c>
      <c r="K3531" s="894" t="s">
        <v>646</v>
      </c>
      <c r="L3531" s="894" t="s">
        <v>2012</v>
      </c>
      <c r="M3531" s="894" t="s">
        <v>15970</v>
      </c>
      <c r="N3531" s="894" t="s">
        <v>15964</v>
      </c>
      <c r="O3531" s="894" t="s">
        <v>15965</v>
      </c>
      <c r="P3531" s="894" t="s">
        <v>15966</v>
      </c>
      <c r="Q3531" s="894" t="s">
        <v>3654</v>
      </c>
      <c r="R3531" s="894" t="s">
        <v>1234</v>
      </c>
      <c r="S3531" s="894" t="s">
        <v>779</v>
      </c>
      <c r="T3531" s="894" t="s">
        <v>780</v>
      </c>
      <c r="U3531" s="894" t="s">
        <v>781</v>
      </c>
      <c r="V3531" s="894" t="s">
        <v>3306</v>
      </c>
      <c r="W3531" s="894" t="s">
        <v>15962</v>
      </c>
      <c r="X3531" s="894" t="s">
        <v>15967</v>
      </c>
      <c r="AA3531" s="894" t="s">
        <v>917</v>
      </c>
    </row>
    <row r="3532" spans="1:27">
      <c r="A3532" s="894" t="s">
        <v>15971</v>
      </c>
      <c r="B3532" s="894" t="s">
        <v>15972</v>
      </c>
      <c r="C3532" s="894" t="s">
        <v>15973</v>
      </c>
      <c r="D3532" s="894" t="s">
        <v>15974</v>
      </c>
      <c r="E3532" s="351">
        <v>7079.65</v>
      </c>
      <c r="F3532" s="351">
        <v>3186</v>
      </c>
      <c r="G3532" s="351">
        <v>3893.65</v>
      </c>
      <c r="H3532" s="351">
        <v>0</v>
      </c>
      <c r="I3532" s="894" t="s">
        <v>15975</v>
      </c>
      <c r="J3532" s="894" t="s">
        <v>839</v>
      </c>
      <c r="K3532" s="894" t="s">
        <v>1008</v>
      </c>
      <c r="L3532" s="894" t="s">
        <v>874</v>
      </c>
      <c r="M3532" s="894" t="s">
        <v>8764</v>
      </c>
      <c r="N3532" s="894" t="s">
        <v>14119</v>
      </c>
      <c r="O3532" s="894" t="s">
        <v>13400</v>
      </c>
      <c r="P3532" s="894" t="s">
        <v>13401</v>
      </c>
      <c r="Q3532" s="894" t="s">
        <v>13402</v>
      </c>
      <c r="R3532" s="894" t="s">
        <v>1234</v>
      </c>
      <c r="S3532" s="894" t="s">
        <v>779</v>
      </c>
      <c r="T3532" s="894" t="s">
        <v>780</v>
      </c>
      <c r="U3532" s="894" t="s">
        <v>781</v>
      </c>
      <c r="V3532" s="894" t="s">
        <v>3306</v>
      </c>
      <c r="W3532" s="894" t="s">
        <v>15975</v>
      </c>
      <c r="X3532" s="894" t="s">
        <v>15976</v>
      </c>
      <c r="AA3532" s="894" t="s">
        <v>1012</v>
      </c>
    </row>
    <row r="3533" spans="1:27">
      <c r="A3533" s="894" t="s">
        <v>15977</v>
      </c>
      <c r="B3533" s="894" t="s">
        <v>15978</v>
      </c>
      <c r="C3533" s="894" t="s">
        <v>15973</v>
      </c>
      <c r="D3533" s="894" t="s">
        <v>15979</v>
      </c>
      <c r="E3533" s="351">
        <v>9292.03</v>
      </c>
      <c r="F3533" s="351">
        <v>4181.4</v>
      </c>
      <c r="G3533" s="351">
        <v>5110.63</v>
      </c>
      <c r="H3533" s="351">
        <v>0</v>
      </c>
      <c r="I3533" s="894" t="s">
        <v>15975</v>
      </c>
      <c r="J3533" s="894" t="s">
        <v>839</v>
      </c>
      <c r="K3533" s="894" t="s">
        <v>1008</v>
      </c>
      <c r="L3533" s="894" t="s">
        <v>874</v>
      </c>
      <c r="M3533" s="894" t="s">
        <v>8764</v>
      </c>
      <c r="N3533" s="894" t="s">
        <v>14119</v>
      </c>
      <c r="O3533" s="894" t="s">
        <v>13183</v>
      </c>
      <c r="P3533" s="894" t="s">
        <v>13184</v>
      </c>
      <c r="Q3533" s="894" t="s">
        <v>13185</v>
      </c>
      <c r="R3533" s="894" t="s">
        <v>1234</v>
      </c>
      <c r="S3533" s="894" t="s">
        <v>779</v>
      </c>
      <c r="T3533" s="894" t="s">
        <v>780</v>
      </c>
      <c r="U3533" s="894" t="s">
        <v>781</v>
      </c>
      <c r="V3533" s="894" t="s">
        <v>3306</v>
      </c>
      <c r="W3533" s="894" t="s">
        <v>15975</v>
      </c>
      <c r="X3533" s="894" t="s">
        <v>15976</v>
      </c>
      <c r="AA3533" s="894" t="s">
        <v>1012</v>
      </c>
    </row>
    <row r="3534" spans="1:27">
      <c r="A3534" s="894" t="s">
        <v>15980</v>
      </c>
      <c r="B3534" s="894" t="s">
        <v>15981</v>
      </c>
      <c r="C3534" s="894" t="s">
        <v>15593</v>
      </c>
      <c r="D3534" s="894" t="s">
        <v>15982</v>
      </c>
      <c r="E3534" s="351">
        <v>26548.68</v>
      </c>
      <c r="F3534" s="351">
        <v>11947.05</v>
      </c>
      <c r="G3534" s="351">
        <v>14601.63</v>
      </c>
      <c r="H3534" s="351">
        <v>0</v>
      </c>
      <c r="I3534" s="894" t="s">
        <v>15975</v>
      </c>
      <c r="J3534" s="894" t="s">
        <v>839</v>
      </c>
      <c r="K3534" s="894" t="s">
        <v>901</v>
      </c>
      <c r="L3534" s="894" t="s">
        <v>874</v>
      </c>
      <c r="M3534" s="894" t="s">
        <v>2815</v>
      </c>
      <c r="N3534" s="894" t="s">
        <v>14119</v>
      </c>
      <c r="O3534" s="894" t="s">
        <v>11524</v>
      </c>
      <c r="P3534" s="894" t="s">
        <v>13050</v>
      </c>
      <c r="Q3534" s="894" t="s">
        <v>13051</v>
      </c>
      <c r="R3534" s="894" t="s">
        <v>1234</v>
      </c>
      <c r="S3534" s="894" t="s">
        <v>779</v>
      </c>
      <c r="T3534" s="894" t="s">
        <v>780</v>
      </c>
      <c r="U3534" s="894" t="s">
        <v>781</v>
      </c>
      <c r="V3534" s="894" t="s">
        <v>3306</v>
      </c>
      <c r="W3534" s="894" t="s">
        <v>15975</v>
      </c>
      <c r="X3534" s="894" t="s">
        <v>15976</v>
      </c>
      <c r="AA3534" s="894" t="s">
        <v>904</v>
      </c>
    </row>
    <row r="3535" hidden="1" spans="1:27">
      <c r="A3535" s="894" t="s">
        <v>15983</v>
      </c>
      <c r="B3535" s="894" t="s">
        <v>15984</v>
      </c>
      <c r="C3535" s="894" t="s">
        <v>15985</v>
      </c>
      <c r="D3535" s="894" t="s">
        <v>15986</v>
      </c>
      <c r="E3535" s="351">
        <v>2256.63</v>
      </c>
      <c r="F3535" s="351">
        <v>1624.95</v>
      </c>
      <c r="G3535" s="351">
        <v>631.68</v>
      </c>
      <c r="H3535" s="351">
        <v>0</v>
      </c>
      <c r="I3535" s="894" t="s">
        <v>15975</v>
      </c>
      <c r="J3535" s="894" t="s">
        <v>773</v>
      </c>
      <c r="K3535" s="894" t="s">
        <v>646</v>
      </c>
      <c r="L3535" s="894" t="s">
        <v>2012</v>
      </c>
      <c r="M3535" s="894" t="s">
        <v>15987</v>
      </c>
      <c r="N3535" s="894" t="s">
        <v>8735</v>
      </c>
      <c r="O3535" s="894" t="s">
        <v>15988</v>
      </c>
      <c r="P3535" s="894" t="s">
        <v>15989</v>
      </c>
      <c r="Q3535" s="894" t="s">
        <v>11032</v>
      </c>
      <c r="R3535" s="894" t="s">
        <v>1234</v>
      </c>
      <c r="S3535" s="894" t="s">
        <v>779</v>
      </c>
      <c r="T3535" s="894" t="s">
        <v>780</v>
      </c>
      <c r="U3535" s="894" t="s">
        <v>781</v>
      </c>
      <c r="V3535" s="894" t="s">
        <v>3306</v>
      </c>
      <c r="W3535" s="894" t="s">
        <v>15975</v>
      </c>
      <c r="X3535" s="894" t="s">
        <v>10555</v>
      </c>
      <c r="AA3535" s="894" t="s">
        <v>917</v>
      </c>
    </row>
    <row r="3536" hidden="1" spans="1:27">
      <c r="A3536" s="894" t="s">
        <v>15990</v>
      </c>
      <c r="B3536" s="894" t="s">
        <v>15991</v>
      </c>
      <c r="C3536" s="894" t="s">
        <v>13529</v>
      </c>
      <c r="D3536" s="894" t="s">
        <v>15992</v>
      </c>
      <c r="E3536" s="351">
        <v>2256.64</v>
      </c>
      <c r="F3536" s="351">
        <v>1624.95</v>
      </c>
      <c r="G3536" s="351">
        <v>631.69</v>
      </c>
      <c r="H3536" s="351">
        <v>0</v>
      </c>
      <c r="I3536" s="894" t="s">
        <v>15975</v>
      </c>
      <c r="J3536" s="894" t="s">
        <v>773</v>
      </c>
      <c r="K3536" s="894" t="s">
        <v>646</v>
      </c>
      <c r="L3536" s="894" t="s">
        <v>874</v>
      </c>
      <c r="M3536" s="894" t="s">
        <v>15993</v>
      </c>
      <c r="N3536" s="894" t="s">
        <v>8735</v>
      </c>
      <c r="O3536" s="894" t="s">
        <v>15988</v>
      </c>
      <c r="P3536" s="894" t="s">
        <v>15989</v>
      </c>
      <c r="Q3536" s="894" t="s">
        <v>11032</v>
      </c>
      <c r="R3536" s="894" t="s">
        <v>1234</v>
      </c>
      <c r="S3536" s="894" t="s">
        <v>779</v>
      </c>
      <c r="T3536" s="894" t="s">
        <v>780</v>
      </c>
      <c r="U3536" s="894" t="s">
        <v>781</v>
      </c>
      <c r="V3536" s="894" t="s">
        <v>3306</v>
      </c>
      <c r="W3536" s="894" t="s">
        <v>15975</v>
      </c>
      <c r="X3536" s="894" t="s">
        <v>10555</v>
      </c>
      <c r="AA3536" s="894" t="s">
        <v>917</v>
      </c>
    </row>
    <row r="3537" spans="1:27">
      <c r="A3537" s="894" t="s">
        <v>15994</v>
      </c>
      <c r="B3537" s="894" t="s">
        <v>15995</v>
      </c>
      <c r="C3537" s="894" t="s">
        <v>5924</v>
      </c>
      <c r="D3537" s="894" t="s">
        <v>15996</v>
      </c>
      <c r="E3537" s="351">
        <v>5221.24</v>
      </c>
      <c r="F3537" s="351">
        <v>2349.45</v>
      </c>
      <c r="G3537" s="351">
        <v>2871.79</v>
      </c>
      <c r="H3537" s="351">
        <v>0</v>
      </c>
      <c r="I3537" s="894" t="s">
        <v>15975</v>
      </c>
      <c r="J3537" s="894" t="s">
        <v>839</v>
      </c>
      <c r="K3537" s="894" t="s">
        <v>901</v>
      </c>
      <c r="L3537" s="894" t="s">
        <v>874</v>
      </c>
      <c r="M3537" s="894" t="s">
        <v>2815</v>
      </c>
      <c r="N3537" s="894" t="s">
        <v>13953</v>
      </c>
      <c r="O3537" s="894" t="s">
        <v>11054</v>
      </c>
      <c r="P3537" s="894" t="s">
        <v>11055</v>
      </c>
      <c r="Q3537" s="894" t="s">
        <v>11056</v>
      </c>
      <c r="R3537" s="894" t="s">
        <v>1234</v>
      </c>
      <c r="S3537" s="894" t="s">
        <v>779</v>
      </c>
      <c r="T3537" s="894" t="s">
        <v>780</v>
      </c>
      <c r="U3537" s="894" t="s">
        <v>781</v>
      </c>
      <c r="V3537" s="894" t="s">
        <v>3306</v>
      </c>
      <c r="W3537" s="894" t="s">
        <v>15975</v>
      </c>
      <c r="X3537" s="894" t="s">
        <v>15997</v>
      </c>
      <c r="AA3537" s="894" t="s">
        <v>904</v>
      </c>
    </row>
    <row r="3538" spans="1:27">
      <c r="A3538" s="894" t="s">
        <v>15998</v>
      </c>
      <c r="B3538" s="894" t="s">
        <v>15999</v>
      </c>
      <c r="C3538" s="894" t="s">
        <v>1005</v>
      </c>
      <c r="D3538" s="894" t="s">
        <v>16000</v>
      </c>
      <c r="E3538" s="351">
        <v>2920.35</v>
      </c>
      <c r="F3538" s="351">
        <v>1314</v>
      </c>
      <c r="G3538" s="351">
        <v>1606.35</v>
      </c>
      <c r="H3538" s="351">
        <v>0</v>
      </c>
      <c r="I3538" s="894" t="s">
        <v>15975</v>
      </c>
      <c r="J3538" s="894" t="s">
        <v>839</v>
      </c>
      <c r="K3538" s="894" t="s">
        <v>901</v>
      </c>
      <c r="L3538" s="894" t="s">
        <v>874</v>
      </c>
      <c r="M3538" s="894" t="s">
        <v>2815</v>
      </c>
      <c r="N3538" s="894" t="s">
        <v>13953</v>
      </c>
      <c r="O3538" s="894" t="s">
        <v>16001</v>
      </c>
      <c r="P3538" s="894" t="s">
        <v>16002</v>
      </c>
      <c r="Q3538" s="894" t="s">
        <v>16003</v>
      </c>
      <c r="R3538" s="894" t="s">
        <v>1234</v>
      </c>
      <c r="S3538" s="894" t="s">
        <v>779</v>
      </c>
      <c r="T3538" s="894" t="s">
        <v>780</v>
      </c>
      <c r="U3538" s="894" t="s">
        <v>781</v>
      </c>
      <c r="V3538" s="894" t="s">
        <v>3306</v>
      </c>
      <c r="W3538" s="894" t="s">
        <v>15975</v>
      </c>
      <c r="X3538" s="894" t="s">
        <v>15997</v>
      </c>
      <c r="AA3538" s="894" t="s">
        <v>904</v>
      </c>
    </row>
    <row r="3539" spans="1:27">
      <c r="A3539" s="894" t="s">
        <v>16004</v>
      </c>
      <c r="B3539" s="894" t="s">
        <v>16005</v>
      </c>
      <c r="C3539" s="894" t="s">
        <v>1005</v>
      </c>
      <c r="D3539" s="894" t="s">
        <v>16000</v>
      </c>
      <c r="E3539" s="351">
        <v>2920.36</v>
      </c>
      <c r="F3539" s="351">
        <v>1314</v>
      </c>
      <c r="G3539" s="351">
        <v>1606.36</v>
      </c>
      <c r="H3539" s="351">
        <v>0</v>
      </c>
      <c r="I3539" s="894" t="s">
        <v>15975</v>
      </c>
      <c r="J3539" s="894" t="s">
        <v>839</v>
      </c>
      <c r="K3539" s="894" t="s">
        <v>901</v>
      </c>
      <c r="L3539" s="894" t="s">
        <v>874</v>
      </c>
      <c r="M3539" s="894" t="s">
        <v>2815</v>
      </c>
      <c r="N3539" s="894" t="s">
        <v>13953</v>
      </c>
      <c r="O3539" s="894" t="s">
        <v>16001</v>
      </c>
      <c r="P3539" s="894" t="s">
        <v>16002</v>
      </c>
      <c r="Q3539" s="894" t="s">
        <v>16003</v>
      </c>
      <c r="R3539" s="894" t="s">
        <v>1234</v>
      </c>
      <c r="S3539" s="894" t="s">
        <v>779</v>
      </c>
      <c r="T3539" s="894" t="s">
        <v>780</v>
      </c>
      <c r="U3539" s="894" t="s">
        <v>781</v>
      </c>
      <c r="V3539" s="894" t="s">
        <v>3306</v>
      </c>
      <c r="W3539" s="894" t="s">
        <v>15975</v>
      </c>
      <c r="X3539" s="894" t="s">
        <v>15997</v>
      </c>
      <c r="AA3539" s="894" t="s">
        <v>904</v>
      </c>
    </row>
    <row r="3540" spans="1:27">
      <c r="A3540" s="894" t="s">
        <v>16006</v>
      </c>
      <c r="B3540" s="894" t="s">
        <v>16007</v>
      </c>
      <c r="C3540" s="894" t="s">
        <v>16008</v>
      </c>
      <c r="D3540" s="894" t="s">
        <v>16009</v>
      </c>
      <c r="E3540" s="351">
        <v>24778.76</v>
      </c>
      <c r="F3540" s="351">
        <v>11150.55</v>
      </c>
      <c r="G3540" s="351">
        <v>13628.21</v>
      </c>
      <c r="H3540" s="351">
        <v>0</v>
      </c>
      <c r="I3540" s="894" t="s">
        <v>16010</v>
      </c>
      <c r="J3540" s="894" t="s">
        <v>839</v>
      </c>
      <c r="K3540" s="894" t="s">
        <v>1357</v>
      </c>
      <c r="L3540" s="894" t="s">
        <v>1590</v>
      </c>
      <c r="M3540" s="894" t="s">
        <v>13182</v>
      </c>
      <c r="N3540" s="894" t="s">
        <v>16011</v>
      </c>
      <c r="O3540" s="894" t="s">
        <v>13613</v>
      </c>
      <c r="P3540" s="894" t="s">
        <v>16012</v>
      </c>
      <c r="Q3540" s="894" t="s">
        <v>12870</v>
      </c>
      <c r="R3540" s="894" t="s">
        <v>1234</v>
      </c>
      <c r="S3540" s="894" t="s">
        <v>779</v>
      </c>
      <c r="T3540" s="894" t="s">
        <v>780</v>
      </c>
      <c r="U3540" s="894" t="s">
        <v>781</v>
      </c>
      <c r="V3540" s="894" t="s">
        <v>3306</v>
      </c>
      <c r="W3540" s="894" t="s">
        <v>16010</v>
      </c>
      <c r="X3540" s="894" t="s">
        <v>16013</v>
      </c>
      <c r="AA3540" s="894" t="s">
        <v>1359</v>
      </c>
    </row>
    <row r="3541" spans="1:27">
      <c r="A3541" s="894" t="s">
        <v>16014</v>
      </c>
      <c r="B3541" s="894" t="s">
        <v>16015</v>
      </c>
      <c r="C3541" s="894" t="s">
        <v>13752</v>
      </c>
      <c r="D3541" s="894" t="s">
        <v>16016</v>
      </c>
      <c r="E3541" s="351">
        <v>11061.95</v>
      </c>
      <c r="F3541" s="351">
        <v>4977.9</v>
      </c>
      <c r="G3541" s="351">
        <v>6084.05</v>
      </c>
      <c r="H3541" s="351">
        <v>0</v>
      </c>
      <c r="I3541" s="894" t="s">
        <v>16010</v>
      </c>
      <c r="J3541" s="894" t="s">
        <v>839</v>
      </c>
      <c r="K3541" s="894" t="s">
        <v>1357</v>
      </c>
      <c r="L3541" s="894" t="s">
        <v>1590</v>
      </c>
      <c r="M3541" s="894" t="s">
        <v>13182</v>
      </c>
      <c r="N3541" s="894" t="s">
        <v>16017</v>
      </c>
      <c r="O3541" s="894" t="s">
        <v>12821</v>
      </c>
      <c r="P3541" s="894" t="s">
        <v>12822</v>
      </c>
      <c r="Q3541" s="894" t="s">
        <v>12823</v>
      </c>
      <c r="R3541" s="894" t="s">
        <v>1234</v>
      </c>
      <c r="S3541" s="894" t="s">
        <v>779</v>
      </c>
      <c r="T3541" s="894" t="s">
        <v>780</v>
      </c>
      <c r="U3541" s="894" t="s">
        <v>781</v>
      </c>
      <c r="V3541" s="894" t="s">
        <v>3306</v>
      </c>
      <c r="W3541" s="894" t="s">
        <v>16010</v>
      </c>
      <c r="X3541" s="894" t="s">
        <v>16018</v>
      </c>
      <c r="AA3541" s="894" t="s">
        <v>1359</v>
      </c>
    </row>
    <row r="3542" spans="1:27">
      <c r="A3542" s="894" t="s">
        <v>16019</v>
      </c>
      <c r="B3542" s="894" t="s">
        <v>16020</v>
      </c>
      <c r="C3542" s="894" t="s">
        <v>13752</v>
      </c>
      <c r="D3542" s="894" t="s">
        <v>16016</v>
      </c>
      <c r="E3542" s="351">
        <v>11061.95</v>
      </c>
      <c r="F3542" s="351">
        <v>4977.9</v>
      </c>
      <c r="G3542" s="351">
        <v>6084.05</v>
      </c>
      <c r="H3542" s="351">
        <v>0</v>
      </c>
      <c r="I3542" s="894" t="s">
        <v>16010</v>
      </c>
      <c r="J3542" s="894" t="s">
        <v>839</v>
      </c>
      <c r="K3542" s="894" t="s">
        <v>1357</v>
      </c>
      <c r="L3542" s="894" t="s">
        <v>1590</v>
      </c>
      <c r="M3542" s="894" t="s">
        <v>13182</v>
      </c>
      <c r="N3542" s="894" t="s">
        <v>16017</v>
      </c>
      <c r="O3542" s="894" t="s">
        <v>12821</v>
      </c>
      <c r="P3542" s="894" t="s">
        <v>12822</v>
      </c>
      <c r="Q3542" s="894" t="s">
        <v>12823</v>
      </c>
      <c r="R3542" s="894" t="s">
        <v>1234</v>
      </c>
      <c r="S3542" s="894" t="s">
        <v>779</v>
      </c>
      <c r="T3542" s="894" t="s">
        <v>780</v>
      </c>
      <c r="U3542" s="894" t="s">
        <v>781</v>
      </c>
      <c r="V3542" s="894" t="s">
        <v>3306</v>
      </c>
      <c r="W3542" s="894" t="s">
        <v>16010</v>
      </c>
      <c r="X3542" s="894" t="s">
        <v>16018</v>
      </c>
      <c r="AA3542" s="894" t="s">
        <v>1359</v>
      </c>
    </row>
    <row r="3543" spans="1:27">
      <c r="A3543" s="894" t="s">
        <v>16021</v>
      </c>
      <c r="B3543" s="894" t="s">
        <v>16022</v>
      </c>
      <c r="C3543" s="894" t="s">
        <v>13752</v>
      </c>
      <c r="D3543" s="894" t="s">
        <v>16016</v>
      </c>
      <c r="E3543" s="351">
        <v>11061.94</v>
      </c>
      <c r="F3543" s="351">
        <v>4977.9</v>
      </c>
      <c r="G3543" s="351">
        <v>6084.04</v>
      </c>
      <c r="H3543" s="351">
        <v>0</v>
      </c>
      <c r="I3543" s="894" t="s">
        <v>16010</v>
      </c>
      <c r="J3543" s="894" t="s">
        <v>839</v>
      </c>
      <c r="K3543" s="894" t="s">
        <v>1357</v>
      </c>
      <c r="L3543" s="894" t="s">
        <v>1590</v>
      </c>
      <c r="M3543" s="894" t="s">
        <v>13182</v>
      </c>
      <c r="N3543" s="894" t="s">
        <v>16017</v>
      </c>
      <c r="O3543" s="894" t="s">
        <v>12821</v>
      </c>
      <c r="P3543" s="894" t="s">
        <v>12822</v>
      </c>
      <c r="Q3543" s="894" t="s">
        <v>12823</v>
      </c>
      <c r="R3543" s="894" t="s">
        <v>1234</v>
      </c>
      <c r="S3543" s="894" t="s">
        <v>779</v>
      </c>
      <c r="T3543" s="894" t="s">
        <v>780</v>
      </c>
      <c r="U3543" s="894" t="s">
        <v>781</v>
      </c>
      <c r="V3543" s="894" t="s">
        <v>3306</v>
      </c>
      <c r="W3543" s="894" t="s">
        <v>16010</v>
      </c>
      <c r="X3543" s="894" t="s">
        <v>16018</v>
      </c>
      <c r="AA3543" s="894" t="s">
        <v>1359</v>
      </c>
    </row>
    <row r="3544" spans="1:27">
      <c r="A3544" s="894" t="s">
        <v>16023</v>
      </c>
      <c r="B3544" s="894" t="s">
        <v>16024</v>
      </c>
      <c r="C3544" s="894" t="s">
        <v>6277</v>
      </c>
      <c r="D3544" s="894" t="s">
        <v>13159</v>
      </c>
      <c r="E3544" s="351">
        <v>42477.87</v>
      </c>
      <c r="F3544" s="351">
        <v>19115.1</v>
      </c>
      <c r="G3544" s="351">
        <v>23362.77</v>
      </c>
      <c r="H3544" s="351">
        <v>0</v>
      </c>
      <c r="I3544" s="894" t="s">
        <v>16025</v>
      </c>
      <c r="J3544" s="894" t="s">
        <v>839</v>
      </c>
      <c r="K3544" s="894" t="s">
        <v>1025</v>
      </c>
      <c r="L3544" s="894" t="s">
        <v>958</v>
      </c>
      <c r="M3544" s="894" t="s">
        <v>6103</v>
      </c>
      <c r="N3544" s="894" t="s">
        <v>15229</v>
      </c>
      <c r="O3544" s="894" t="s">
        <v>10875</v>
      </c>
      <c r="P3544" s="894" t="s">
        <v>11205</v>
      </c>
      <c r="Q3544" s="894" t="s">
        <v>11757</v>
      </c>
      <c r="R3544" s="894" t="s">
        <v>1234</v>
      </c>
      <c r="S3544" s="894" t="s">
        <v>779</v>
      </c>
      <c r="T3544" s="894" t="s">
        <v>780</v>
      </c>
      <c r="U3544" s="894" t="s">
        <v>781</v>
      </c>
      <c r="V3544" s="894" t="s">
        <v>3306</v>
      </c>
      <c r="W3544" s="894" t="s">
        <v>16025</v>
      </c>
      <c r="X3544" s="894" t="s">
        <v>16026</v>
      </c>
      <c r="AA3544" s="894" t="s">
        <v>1029</v>
      </c>
    </row>
    <row r="3545" spans="1:27">
      <c r="A3545" s="894" t="s">
        <v>16027</v>
      </c>
      <c r="B3545" s="894" t="s">
        <v>16028</v>
      </c>
      <c r="C3545" s="894" t="s">
        <v>6277</v>
      </c>
      <c r="D3545" s="894" t="s">
        <v>13159</v>
      </c>
      <c r="E3545" s="351">
        <v>42477.88</v>
      </c>
      <c r="F3545" s="351">
        <v>19115.1</v>
      </c>
      <c r="G3545" s="351">
        <v>23362.78</v>
      </c>
      <c r="H3545" s="351">
        <v>0</v>
      </c>
      <c r="I3545" s="894" t="s">
        <v>16025</v>
      </c>
      <c r="J3545" s="894" t="s">
        <v>839</v>
      </c>
      <c r="K3545" s="894" t="s">
        <v>1025</v>
      </c>
      <c r="L3545" s="894" t="s">
        <v>958</v>
      </c>
      <c r="M3545" s="894" t="s">
        <v>6146</v>
      </c>
      <c r="N3545" s="894" t="s">
        <v>15229</v>
      </c>
      <c r="O3545" s="894" t="s">
        <v>10875</v>
      </c>
      <c r="P3545" s="894" t="s">
        <v>11205</v>
      </c>
      <c r="Q3545" s="894" t="s">
        <v>11206</v>
      </c>
      <c r="R3545" s="894" t="s">
        <v>1234</v>
      </c>
      <c r="S3545" s="894" t="s">
        <v>779</v>
      </c>
      <c r="T3545" s="894" t="s">
        <v>780</v>
      </c>
      <c r="U3545" s="894" t="s">
        <v>781</v>
      </c>
      <c r="V3545" s="894" t="s">
        <v>3306</v>
      </c>
      <c r="W3545" s="894" t="s">
        <v>16025</v>
      </c>
      <c r="X3545" s="894" t="s">
        <v>16026</v>
      </c>
      <c r="AA3545" s="894" t="s">
        <v>1029</v>
      </c>
    </row>
    <row r="3546" spans="1:27">
      <c r="A3546" s="894" t="s">
        <v>16029</v>
      </c>
      <c r="B3546" s="894" t="s">
        <v>16030</v>
      </c>
      <c r="C3546" s="894" t="s">
        <v>11760</v>
      </c>
      <c r="D3546" s="894" t="s">
        <v>11761</v>
      </c>
      <c r="E3546" s="351">
        <v>12389.38</v>
      </c>
      <c r="F3546" s="351">
        <v>5575.05</v>
      </c>
      <c r="G3546" s="351">
        <v>6814.33</v>
      </c>
      <c r="H3546" s="351">
        <v>0</v>
      </c>
      <c r="I3546" s="894" t="s">
        <v>16025</v>
      </c>
      <c r="J3546" s="894" t="s">
        <v>839</v>
      </c>
      <c r="K3546" s="894" t="s">
        <v>1025</v>
      </c>
      <c r="L3546" s="894" t="s">
        <v>958</v>
      </c>
      <c r="M3546" s="894" t="s">
        <v>6103</v>
      </c>
      <c r="N3546" s="894" t="s">
        <v>15229</v>
      </c>
      <c r="O3546" s="894" t="s">
        <v>11021</v>
      </c>
      <c r="P3546" s="894" t="s">
        <v>11131</v>
      </c>
      <c r="Q3546" s="894" t="s">
        <v>11132</v>
      </c>
      <c r="R3546" s="894" t="s">
        <v>1234</v>
      </c>
      <c r="S3546" s="894" t="s">
        <v>779</v>
      </c>
      <c r="T3546" s="894" t="s">
        <v>780</v>
      </c>
      <c r="U3546" s="894" t="s">
        <v>781</v>
      </c>
      <c r="V3546" s="894" t="s">
        <v>3306</v>
      </c>
      <c r="W3546" s="894" t="s">
        <v>16025</v>
      </c>
      <c r="X3546" s="894" t="s">
        <v>16026</v>
      </c>
      <c r="AA3546" s="894" t="s">
        <v>1029</v>
      </c>
    </row>
    <row r="3547" spans="1:27">
      <c r="A3547" s="894" t="s">
        <v>16031</v>
      </c>
      <c r="B3547" s="894" t="s">
        <v>16032</v>
      </c>
      <c r="C3547" s="894" t="s">
        <v>3981</v>
      </c>
      <c r="D3547" s="894" t="s">
        <v>15711</v>
      </c>
      <c r="E3547" s="351">
        <v>8407.08</v>
      </c>
      <c r="F3547" s="351">
        <v>3699.08</v>
      </c>
      <c r="G3547" s="351">
        <v>4708</v>
      </c>
      <c r="H3547" s="351">
        <v>0</v>
      </c>
      <c r="I3547" s="894" t="s">
        <v>16033</v>
      </c>
      <c r="J3547" s="894" t="s">
        <v>839</v>
      </c>
      <c r="K3547" s="894" t="s">
        <v>1025</v>
      </c>
      <c r="L3547" s="894" t="s">
        <v>958</v>
      </c>
      <c r="M3547" s="894" t="s">
        <v>959</v>
      </c>
      <c r="N3547" s="894" t="s">
        <v>10882</v>
      </c>
      <c r="O3547" s="894" t="s">
        <v>13569</v>
      </c>
      <c r="P3547" s="894" t="s">
        <v>13570</v>
      </c>
      <c r="Q3547" s="894" t="s">
        <v>12571</v>
      </c>
      <c r="R3547" s="894" t="s">
        <v>1194</v>
      </c>
      <c r="S3547" s="894" t="s">
        <v>779</v>
      </c>
      <c r="T3547" s="894" t="s">
        <v>780</v>
      </c>
      <c r="U3547" s="894" t="s">
        <v>781</v>
      </c>
      <c r="V3547" s="894" t="s">
        <v>3306</v>
      </c>
      <c r="W3547" s="894" t="s">
        <v>16033</v>
      </c>
      <c r="X3547" s="894" t="s">
        <v>16034</v>
      </c>
      <c r="AA3547" s="894" t="s">
        <v>1029</v>
      </c>
    </row>
    <row r="3548" spans="1:27">
      <c r="A3548" s="894" t="s">
        <v>16035</v>
      </c>
      <c r="B3548" s="894" t="s">
        <v>16036</v>
      </c>
      <c r="C3548" s="894" t="s">
        <v>16037</v>
      </c>
      <c r="D3548" s="894" t="s">
        <v>16038</v>
      </c>
      <c r="E3548" s="351">
        <v>23112.1</v>
      </c>
      <c r="F3548" s="351">
        <v>10169.28</v>
      </c>
      <c r="G3548" s="351">
        <v>12942.82</v>
      </c>
      <c r="H3548" s="351">
        <v>0</v>
      </c>
      <c r="I3548" s="894" t="s">
        <v>16039</v>
      </c>
      <c r="J3548" s="894" t="s">
        <v>839</v>
      </c>
      <c r="K3548" s="894" t="s">
        <v>1008</v>
      </c>
      <c r="L3548" s="894" t="s">
        <v>874</v>
      </c>
      <c r="M3548" s="894" t="s">
        <v>8764</v>
      </c>
      <c r="N3548" s="894" t="s">
        <v>16040</v>
      </c>
      <c r="O3548" s="894" t="s">
        <v>16041</v>
      </c>
      <c r="P3548" s="894" t="s">
        <v>16042</v>
      </c>
      <c r="Q3548" s="894" t="s">
        <v>16043</v>
      </c>
      <c r="R3548" s="894" t="s">
        <v>1194</v>
      </c>
      <c r="S3548" s="894" t="s">
        <v>779</v>
      </c>
      <c r="T3548" s="894" t="s">
        <v>780</v>
      </c>
      <c r="U3548" s="894" t="s">
        <v>781</v>
      </c>
      <c r="V3548" s="894" t="s">
        <v>3306</v>
      </c>
      <c r="W3548" s="894" t="s">
        <v>16039</v>
      </c>
      <c r="X3548" s="894" t="s">
        <v>16044</v>
      </c>
      <c r="AA3548" s="894" t="s">
        <v>1012</v>
      </c>
    </row>
    <row r="3549" spans="1:27">
      <c r="A3549" s="894" t="s">
        <v>16045</v>
      </c>
      <c r="B3549" s="894" t="s">
        <v>16046</v>
      </c>
      <c r="C3549" s="894" t="s">
        <v>16037</v>
      </c>
      <c r="D3549" s="894" t="s">
        <v>16038</v>
      </c>
      <c r="E3549" s="351">
        <v>23112.1</v>
      </c>
      <c r="F3549" s="351">
        <v>10169.28</v>
      </c>
      <c r="G3549" s="351">
        <v>12942.82</v>
      </c>
      <c r="H3549" s="351">
        <v>0</v>
      </c>
      <c r="I3549" s="894" t="s">
        <v>16039</v>
      </c>
      <c r="J3549" s="894" t="s">
        <v>839</v>
      </c>
      <c r="K3549" s="894" t="s">
        <v>1008</v>
      </c>
      <c r="L3549" s="894" t="s">
        <v>874</v>
      </c>
      <c r="M3549" s="894" t="s">
        <v>8764</v>
      </c>
      <c r="N3549" s="894" t="s">
        <v>16040</v>
      </c>
      <c r="O3549" s="894" t="s">
        <v>16041</v>
      </c>
      <c r="P3549" s="894" t="s">
        <v>16042</v>
      </c>
      <c r="Q3549" s="894" t="s">
        <v>16043</v>
      </c>
      <c r="R3549" s="894" t="s">
        <v>1194</v>
      </c>
      <c r="S3549" s="894" t="s">
        <v>779</v>
      </c>
      <c r="T3549" s="894" t="s">
        <v>780</v>
      </c>
      <c r="U3549" s="894" t="s">
        <v>781</v>
      </c>
      <c r="V3549" s="894" t="s">
        <v>3306</v>
      </c>
      <c r="W3549" s="894" t="s">
        <v>16039</v>
      </c>
      <c r="X3549" s="894" t="s">
        <v>16044</v>
      </c>
      <c r="AA3549" s="894" t="s">
        <v>1012</v>
      </c>
    </row>
    <row r="3550" spans="1:27">
      <c r="A3550" s="894" t="s">
        <v>16047</v>
      </c>
      <c r="B3550" s="894" t="s">
        <v>16048</v>
      </c>
      <c r="C3550" s="894" t="s">
        <v>16037</v>
      </c>
      <c r="D3550" s="894" t="s">
        <v>16038</v>
      </c>
      <c r="E3550" s="351">
        <v>23112.09</v>
      </c>
      <c r="F3550" s="351">
        <v>10169.28</v>
      </c>
      <c r="G3550" s="351">
        <v>12942.81</v>
      </c>
      <c r="H3550" s="351">
        <v>0</v>
      </c>
      <c r="I3550" s="894" t="s">
        <v>16039</v>
      </c>
      <c r="J3550" s="894" t="s">
        <v>839</v>
      </c>
      <c r="K3550" s="894" t="s">
        <v>901</v>
      </c>
      <c r="L3550" s="894" t="s">
        <v>874</v>
      </c>
      <c r="M3550" s="894" t="s">
        <v>2815</v>
      </c>
      <c r="N3550" s="894" t="s">
        <v>16040</v>
      </c>
      <c r="O3550" s="894" t="s">
        <v>16041</v>
      </c>
      <c r="P3550" s="894" t="s">
        <v>16042</v>
      </c>
      <c r="Q3550" s="894" t="s">
        <v>16043</v>
      </c>
      <c r="R3550" s="894" t="s">
        <v>1194</v>
      </c>
      <c r="S3550" s="894" t="s">
        <v>779</v>
      </c>
      <c r="T3550" s="894" t="s">
        <v>780</v>
      </c>
      <c r="U3550" s="894" t="s">
        <v>781</v>
      </c>
      <c r="V3550" s="894" t="s">
        <v>3306</v>
      </c>
      <c r="W3550" s="894" t="s">
        <v>16039</v>
      </c>
      <c r="X3550" s="894" t="s">
        <v>16044</v>
      </c>
      <c r="AA3550" s="894" t="s">
        <v>904</v>
      </c>
    </row>
    <row r="3551" spans="1:27">
      <c r="A3551" s="894" t="s">
        <v>16049</v>
      </c>
      <c r="B3551" s="894" t="s">
        <v>16050</v>
      </c>
      <c r="C3551" s="894" t="s">
        <v>16037</v>
      </c>
      <c r="D3551" s="894" t="s">
        <v>16038</v>
      </c>
      <c r="E3551" s="351">
        <v>23112.09</v>
      </c>
      <c r="F3551" s="351">
        <v>10169.28</v>
      </c>
      <c r="G3551" s="351">
        <v>12942.81</v>
      </c>
      <c r="H3551" s="351">
        <v>0</v>
      </c>
      <c r="I3551" s="894" t="s">
        <v>16039</v>
      </c>
      <c r="J3551" s="894" t="s">
        <v>839</v>
      </c>
      <c r="K3551" s="894" t="s">
        <v>901</v>
      </c>
      <c r="L3551" s="894" t="s">
        <v>874</v>
      </c>
      <c r="M3551" s="894" t="s">
        <v>2815</v>
      </c>
      <c r="N3551" s="894" t="s">
        <v>16040</v>
      </c>
      <c r="O3551" s="894" t="s">
        <v>16041</v>
      </c>
      <c r="P3551" s="894" t="s">
        <v>16042</v>
      </c>
      <c r="Q3551" s="894" t="s">
        <v>16043</v>
      </c>
      <c r="R3551" s="894" t="s">
        <v>1194</v>
      </c>
      <c r="S3551" s="894" t="s">
        <v>779</v>
      </c>
      <c r="T3551" s="894" t="s">
        <v>780</v>
      </c>
      <c r="U3551" s="894" t="s">
        <v>781</v>
      </c>
      <c r="V3551" s="894" t="s">
        <v>3306</v>
      </c>
      <c r="W3551" s="894" t="s">
        <v>16039</v>
      </c>
      <c r="X3551" s="894" t="s">
        <v>16044</v>
      </c>
      <c r="AA3551" s="894" t="s">
        <v>904</v>
      </c>
    </row>
    <row r="3552" spans="1:27">
      <c r="A3552" s="894" t="s">
        <v>16051</v>
      </c>
      <c r="B3552" s="894" t="s">
        <v>16052</v>
      </c>
      <c r="C3552" s="894" t="s">
        <v>16037</v>
      </c>
      <c r="D3552" s="894" t="s">
        <v>16038</v>
      </c>
      <c r="E3552" s="351">
        <v>23112.09</v>
      </c>
      <c r="F3552" s="351">
        <v>10169.28</v>
      </c>
      <c r="G3552" s="351">
        <v>12942.81</v>
      </c>
      <c r="H3552" s="351">
        <v>0</v>
      </c>
      <c r="I3552" s="894" t="s">
        <v>16039</v>
      </c>
      <c r="J3552" s="894" t="s">
        <v>839</v>
      </c>
      <c r="K3552" s="894" t="s">
        <v>901</v>
      </c>
      <c r="L3552" s="894" t="s">
        <v>874</v>
      </c>
      <c r="M3552" s="894" t="s">
        <v>2815</v>
      </c>
      <c r="N3552" s="894" t="s">
        <v>16040</v>
      </c>
      <c r="O3552" s="894" t="s">
        <v>16041</v>
      </c>
      <c r="P3552" s="894" t="s">
        <v>16042</v>
      </c>
      <c r="Q3552" s="894" t="s">
        <v>16043</v>
      </c>
      <c r="R3552" s="894" t="s">
        <v>1194</v>
      </c>
      <c r="S3552" s="894" t="s">
        <v>779</v>
      </c>
      <c r="T3552" s="894" t="s">
        <v>780</v>
      </c>
      <c r="U3552" s="894" t="s">
        <v>781</v>
      </c>
      <c r="V3552" s="894" t="s">
        <v>3306</v>
      </c>
      <c r="W3552" s="894" t="s">
        <v>16039</v>
      </c>
      <c r="X3552" s="894" t="s">
        <v>16044</v>
      </c>
      <c r="AA3552" s="894" t="s">
        <v>904</v>
      </c>
    </row>
    <row r="3553" spans="1:27">
      <c r="A3553" s="894" t="s">
        <v>16053</v>
      </c>
      <c r="B3553" s="894" t="s">
        <v>16054</v>
      </c>
      <c r="C3553" s="894" t="s">
        <v>16037</v>
      </c>
      <c r="D3553" s="894" t="s">
        <v>16038</v>
      </c>
      <c r="E3553" s="351">
        <v>23112.09</v>
      </c>
      <c r="F3553" s="351">
        <v>10169.28</v>
      </c>
      <c r="G3553" s="351">
        <v>12942.81</v>
      </c>
      <c r="H3553" s="351">
        <v>0</v>
      </c>
      <c r="I3553" s="894" t="s">
        <v>16039</v>
      </c>
      <c r="J3553" s="894" t="s">
        <v>839</v>
      </c>
      <c r="K3553" s="894" t="s">
        <v>11592</v>
      </c>
      <c r="L3553" s="894" t="s">
        <v>874</v>
      </c>
      <c r="M3553" s="894" t="s">
        <v>11593</v>
      </c>
      <c r="N3553" s="894" t="s">
        <v>16040</v>
      </c>
      <c r="O3553" s="894" t="s">
        <v>16041</v>
      </c>
      <c r="P3553" s="894" t="s">
        <v>16042</v>
      </c>
      <c r="Q3553" s="894" t="s">
        <v>16043</v>
      </c>
      <c r="R3553" s="894" t="s">
        <v>1194</v>
      </c>
      <c r="S3553" s="894" t="s">
        <v>779</v>
      </c>
      <c r="T3553" s="894" t="s">
        <v>780</v>
      </c>
      <c r="U3553" s="894" t="s">
        <v>781</v>
      </c>
      <c r="V3553" s="894" t="s">
        <v>3306</v>
      </c>
      <c r="W3553" s="894" t="s">
        <v>16039</v>
      </c>
      <c r="X3553" s="894" t="s">
        <v>16044</v>
      </c>
      <c r="AA3553" s="894" t="s">
        <v>11595</v>
      </c>
    </row>
    <row r="3554" spans="1:27">
      <c r="A3554" s="894" t="s">
        <v>16055</v>
      </c>
      <c r="B3554" s="894" t="s">
        <v>16056</v>
      </c>
      <c r="C3554" s="894" t="s">
        <v>16057</v>
      </c>
      <c r="D3554" s="894" t="s">
        <v>16058</v>
      </c>
      <c r="E3554" s="351">
        <v>628318.58</v>
      </c>
      <c r="F3554" s="351">
        <v>276460.36</v>
      </c>
      <c r="G3554" s="351">
        <v>351858.22</v>
      </c>
      <c r="H3554" s="351">
        <v>0</v>
      </c>
      <c r="I3554" s="894" t="s">
        <v>16059</v>
      </c>
      <c r="J3554" s="894" t="s">
        <v>839</v>
      </c>
      <c r="K3554" s="894" t="s">
        <v>1357</v>
      </c>
      <c r="L3554" s="894" t="s">
        <v>1590</v>
      </c>
      <c r="M3554" s="894" t="s">
        <v>13182</v>
      </c>
      <c r="N3554" s="894" t="s">
        <v>16060</v>
      </c>
      <c r="O3554" s="894" t="s">
        <v>16061</v>
      </c>
      <c r="P3554" s="894" t="s">
        <v>16062</v>
      </c>
      <c r="Q3554" s="894" t="s">
        <v>16063</v>
      </c>
      <c r="R3554" s="894" t="s">
        <v>1194</v>
      </c>
      <c r="S3554" s="894" t="s">
        <v>779</v>
      </c>
      <c r="T3554" s="894" t="s">
        <v>780</v>
      </c>
      <c r="U3554" s="894" t="s">
        <v>781</v>
      </c>
      <c r="V3554" s="894" t="s">
        <v>3306</v>
      </c>
      <c r="W3554" s="894" t="s">
        <v>16059</v>
      </c>
      <c r="X3554" s="894" t="s">
        <v>16064</v>
      </c>
      <c r="AA3554" s="894" t="s">
        <v>1359</v>
      </c>
    </row>
    <row r="3555" spans="1:27">
      <c r="A3555" s="894" t="s">
        <v>16065</v>
      </c>
      <c r="B3555" s="894" t="s">
        <v>16066</v>
      </c>
      <c r="C3555" s="894" t="s">
        <v>16067</v>
      </c>
      <c r="D3555" s="894" t="s">
        <v>16068</v>
      </c>
      <c r="E3555" s="351">
        <v>6725.66</v>
      </c>
      <c r="F3555" s="351">
        <v>2959.44</v>
      </c>
      <c r="G3555" s="351">
        <v>3766.22</v>
      </c>
      <c r="H3555" s="351">
        <v>0</v>
      </c>
      <c r="I3555" s="894" t="s">
        <v>16069</v>
      </c>
      <c r="J3555" s="894" t="s">
        <v>839</v>
      </c>
      <c r="K3555" s="894" t="s">
        <v>1357</v>
      </c>
      <c r="L3555" s="894" t="s">
        <v>1590</v>
      </c>
      <c r="M3555" s="894" t="s">
        <v>13182</v>
      </c>
      <c r="N3555" s="894" t="s">
        <v>16070</v>
      </c>
      <c r="O3555" s="894" t="s">
        <v>16071</v>
      </c>
      <c r="P3555" s="894" t="s">
        <v>16072</v>
      </c>
      <c r="Q3555" s="894" t="s">
        <v>16073</v>
      </c>
      <c r="R3555" s="894" t="s">
        <v>1194</v>
      </c>
      <c r="S3555" s="894" t="s">
        <v>779</v>
      </c>
      <c r="T3555" s="894" t="s">
        <v>780</v>
      </c>
      <c r="U3555" s="894" t="s">
        <v>781</v>
      </c>
      <c r="V3555" s="894" t="s">
        <v>3306</v>
      </c>
      <c r="W3555" s="894" t="s">
        <v>16069</v>
      </c>
      <c r="X3555" s="894" t="s">
        <v>16074</v>
      </c>
      <c r="AA3555" s="894" t="s">
        <v>1359</v>
      </c>
    </row>
    <row r="3556" hidden="1" spans="1:27">
      <c r="A3556" s="894" t="s">
        <v>16075</v>
      </c>
      <c r="B3556" s="894" t="s">
        <v>16076</v>
      </c>
      <c r="C3556" s="894" t="s">
        <v>16077</v>
      </c>
      <c r="D3556" s="894" t="s">
        <v>16078</v>
      </c>
      <c r="E3556" s="351">
        <v>19143.43</v>
      </c>
      <c r="F3556" s="351">
        <v>13476.76</v>
      </c>
      <c r="G3556" s="351">
        <v>5666.67</v>
      </c>
      <c r="H3556" s="351">
        <v>0</v>
      </c>
      <c r="I3556" s="894" t="s">
        <v>16079</v>
      </c>
      <c r="J3556" s="894" t="s">
        <v>773</v>
      </c>
      <c r="K3556" s="894" t="s">
        <v>774</v>
      </c>
      <c r="L3556" s="894" t="s">
        <v>1933</v>
      </c>
      <c r="M3556" s="894" t="s">
        <v>16080</v>
      </c>
      <c r="N3556" s="894" t="s">
        <v>16081</v>
      </c>
      <c r="O3556" s="894" t="s">
        <v>16082</v>
      </c>
      <c r="P3556" s="894" t="s">
        <v>16083</v>
      </c>
      <c r="Q3556" s="894" t="s">
        <v>16084</v>
      </c>
      <c r="R3556" s="894" t="s">
        <v>1194</v>
      </c>
      <c r="S3556" s="894" t="s">
        <v>779</v>
      </c>
      <c r="T3556" s="894" t="s">
        <v>780</v>
      </c>
      <c r="U3556" s="894" t="s">
        <v>781</v>
      </c>
      <c r="V3556" s="894" t="s">
        <v>3306</v>
      </c>
      <c r="W3556" s="894" t="s">
        <v>16079</v>
      </c>
      <c r="X3556" s="894" t="s">
        <v>12982</v>
      </c>
      <c r="AA3556" s="894" t="s">
        <v>784</v>
      </c>
    </row>
    <row r="3557" spans="1:27">
      <c r="A3557" s="894" t="s">
        <v>16085</v>
      </c>
      <c r="B3557" s="894" t="s">
        <v>16086</v>
      </c>
      <c r="C3557" s="894" t="s">
        <v>16087</v>
      </c>
      <c r="D3557" s="894" t="s">
        <v>16088</v>
      </c>
      <c r="E3557" s="351">
        <v>60176.99</v>
      </c>
      <c r="F3557" s="351">
        <v>25876.11</v>
      </c>
      <c r="G3557" s="351">
        <v>34300.88</v>
      </c>
      <c r="H3557" s="351">
        <v>0</v>
      </c>
      <c r="I3557" s="894" t="s">
        <v>16089</v>
      </c>
      <c r="J3557" s="894" t="s">
        <v>839</v>
      </c>
      <c r="K3557" s="894" t="s">
        <v>1357</v>
      </c>
      <c r="L3557" s="894" t="s">
        <v>1590</v>
      </c>
      <c r="M3557" s="894" t="s">
        <v>13182</v>
      </c>
      <c r="N3557" s="894" t="s">
        <v>15931</v>
      </c>
      <c r="O3557" s="894" t="s">
        <v>15181</v>
      </c>
      <c r="P3557" s="894" t="s">
        <v>16090</v>
      </c>
      <c r="Q3557" s="894" t="s">
        <v>16091</v>
      </c>
      <c r="R3557" s="894" t="s">
        <v>961</v>
      </c>
      <c r="S3557" s="894" t="s">
        <v>779</v>
      </c>
      <c r="T3557" s="894" t="s">
        <v>780</v>
      </c>
      <c r="U3557" s="894" t="s">
        <v>781</v>
      </c>
      <c r="V3557" s="894" t="s">
        <v>3306</v>
      </c>
      <c r="W3557" s="894" t="s">
        <v>16089</v>
      </c>
      <c r="X3557" s="894" t="s">
        <v>16092</v>
      </c>
      <c r="AA3557" s="894" t="s">
        <v>1359</v>
      </c>
    </row>
    <row r="3558" spans="1:27">
      <c r="A3558" s="894" t="s">
        <v>16093</v>
      </c>
      <c r="B3558" s="894" t="s">
        <v>16094</v>
      </c>
      <c r="C3558" s="894" t="s">
        <v>16095</v>
      </c>
      <c r="D3558" s="894" t="s">
        <v>16096</v>
      </c>
      <c r="E3558" s="351">
        <v>5840.71</v>
      </c>
      <c r="F3558" s="351">
        <v>2511.63</v>
      </c>
      <c r="G3558" s="351">
        <v>3329.08</v>
      </c>
      <c r="H3558" s="351">
        <v>0</v>
      </c>
      <c r="I3558" s="894" t="s">
        <v>16089</v>
      </c>
      <c r="J3558" s="894" t="s">
        <v>839</v>
      </c>
      <c r="K3558" s="894" t="s">
        <v>1357</v>
      </c>
      <c r="L3558" s="894" t="s">
        <v>1590</v>
      </c>
      <c r="M3558" s="894" t="s">
        <v>13182</v>
      </c>
      <c r="N3558" s="894" t="s">
        <v>16097</v>
      </c>
      <c r="O3558" s="894" t="s">
        <v>10732</v>
      </c>
      <c r="P3558" s="894" t="s">
        <v>16098</v>
      </c>
      <c r="Q3558" s="894" t="s">
        <v>16099</v>
      </c>
      <c r="R3558" s="894" t="s">
        <v>961</v>
      </c>
      <c r="S3558" s="894" t="s">
        <v>779</v>
      </c>
      <c r="T3558" s="894" t="s">
        <v>780</v>
      </c>
      <c r="U3558" s="894" t="s">
        <v>781</v>
      </c>
      <c r="V3558" s="894" t="s">
        <v>3306</v>
      </c>
      <c r="W3558" s="894" t="s">
        <v>16089</v>
      </c>
      <c r="X3558" s="894" t="s">
        <v>8723</v>
      </c>
      <c r="AA3558" s="894" t="s">
        <v>1359</v>
      </c>
    </row>
    <row r="3559" spans="1:27">
      <c r="A3559" s="894" t="s">
        <v>16100</v>
      </c>
      <c r="B3559" s="894" t="s">
        <v>16101</v>
      </c>
      <c r="C3559" s="894" t="s">
        <v>16102</v>
      </c>
      <c r="D3559" s="894" t="s">
        <v>16103</v>
      </c>
      <c r="E3559" s="351">
        <v>16106.19</v>
      </c>
      <c r="F3559" s="351">
        <v>6925.58</v>
      </c>
      <c r="G3559" s="351">
        <v>9180.61</v>
      </c>
      <c r="H3559" s="351">
        <v>0</v>
      </c>
      <c r="I3559" s="894" t="s">
        <v>16104</v>
      </c>
      <c r="J3559" s="894" t="s">
        <v>839</v>
      </c>
      <c r="K3559" s="894" t="s">
        <v>8415</v>
      </c>
      <c r="L3559" s="894" t="s">
        <v>874</v>
      </c>
      <c r="M3559" s="894" t="s">
        <v>16105</v>
      </c>
      <c r="N3559" s="894" t="s">
        <v>16106</v>
      </c>
      <c r="O3559" s="894" t="s">
        <v>13140</v>
      </c>
      <c r="P3559" s="894" t="s">
        <v>13141</v>
      </c>
      <c r="Q3559" s="894" t="s">
        <v>13142</v>
      </c>
      <c r="R3559" s="894" t="s">
        <v>961</v>
      </c>
      <c r="S3559" s="894" t="s">
        <v>779</v>
      </c>
      <c r="T3559" s="894" t="s">
        <v>780</v>
      </c>
      <c r="U3559" s="894" t="s">
        <v>781</v>
      </c>
      <c r="V3559" s="894" t="s">
        <v>3306</v>
      </c>
      <c r="W3559" s="894" t="s">
        <v>16104</v>
      </c>
      <c r="X3559" s="894" t="s">
        <v>8729</v>
      </c>
      <c r="AA3559" s="894" t="s">
        <v>8421</v>
      </c>
    </row>
    <row r="3560" spans="1:27">
      <c r="A3560" s="894" t="s">
        <v>16107</v>
      </c>
      <c r="B3560" s="894" t="s">
        <v>16108</v>
      </c>
      <c r="C3560" s="894" t="s">
        <v>16109</v>
      </c>
      <c r="D3560" s="894" t="s">
        <v>16110</v>
      </c>
      <c r="E3560" s="351">
        <v>4070.8</v>
      </c>
      <c r="F3560" s="351">
        <v>1750.53</v>
      </c>
      <c r="G3560" s="351">
        <v>2320.27</v>
      </c>
      <c r="H3560" s="351">
        <v>0</v>
      </c>
      <c r="I3560" s="894" t="s">
        <v>16104</v>
      </c>
      <c r="J3560" s="894" t="s">
        <v>839</v>
      </c>
      <c r="K3560" s="894" t="s">
        <v>11486</v>
      </c>
      <c r="L3560" s="894" t="s">
        <v>874</v>
      </c>
      <c r="M3560" s="894" t="s">
        <v>11487</v>
      </c>
      <c r="N3560" s="894" t="s">
        <v>16106</v>
      </c>
      <c r="O3560" s="894" t="s">
        <v>11264</v>
      </c>
      <c r="P3560" s="894" t="s">
        <v>12756</v>
      </c>
      <c r="Q3560" s="894" t="s">
        <v>12757</v>
      </c>
      <c r="R3560" s="894" t="s">
        <v>961</v>
      </c>
      <c r="S3560" s="894" t="s">
        <v>779</v>
      </c>
      <c r="T3560" s="894" t="s">
        <v>780</v>
      </c>
      <c r="U3560" s="894" t="s">
        <v>781</v>
      </c>
      <c r="V3560" s="894" t="s">
        <v>3306</v>
      </c>
      <c r="W3560" s="894" t="s">
        <v>16104</v>
      </c>
      <c r="X3560" s="894" t="s">
        <v>15829</v>
      </c>
      <c r="AA3560" s="894" t="s">
        <v>11491</v>
      </c>
    </row>
    <row r="3561" spans="1:27">
      <c r="A3561" s="894" t="s">
        <v>16111</v>
      </c>
      <c r="B3561" s="894" t="s">
        <v>16112</v>
      </c>
      <c r="C3561" s="894" t="s">
        <v>16109</v>
      </c>
      <c r="D3561" s="894" t="s">
        <v>16113</v>
      </c>
      <c r="E3561" s="351">
        <v>2566.37</v>
      </c>
      <c r="F3561" s="351">
        <v>1103.38</v>
      </c>
      <c r="G3561" s="351">
        <v>1462.99</v>
      </c>
      <c r="H3561" s="351">
        <v>0</v>
      </c>
      <c r="I3561" s="894" t="s">
        <v>16104</v>
      </c>
      <c r="J3561" s="894" t="s">
        <v>839</v>
      </c>
      <c r="K3561" s="894" t="s">
        <v>11486</v>
      </c>
      <c r="L3561" s="894" t="s">
        <v>874</v>
      </c>
      <c r="M3561" s="894" t="s">
        <v>11487</v>
      </c>
      <c r="N3561" s="894" t="s">
        <v>16106</v>
      </c>
      <c r="O3561" s="894" t="s">
        <v>15059</v>
      </c>
      <c r="P3561" s="894" t="s">
        <v>15060</v>
      </c>
      <c r="Q3561" s="894" t="s">
        <v>15061</v>
      </c>
      <c r="R3561" s="894" t="s">
        <v>961</v>
      </c>
      <c r="S3561" s="894" t="s">
        <v>779</v>
      </c>
      <c r="T3561" s="894" t="s">
        <v>780</v>
      </c>
      <c r="U3561" s="894" t="s">
        <v>781</v>
      </c>
      <c r="V3561" s="894" t="s">
        <v>3306</v>
      </c>
      <c r="W3561" s="894" t="s">
        <v>16104</v>
      </c>
      <c r="X3561" s="894" t="s">
        <v>15829</v>
      </c>
      <c r="AA3561" s="894" t="s">
        <v>11491</v>
      </c>
    </row>
    <row r="3562" spans="1:27">
      <c r="A3562" s="894" t="s">
        <v>16114</v>
      </c>
      <c r="B3562" s="894" t="s">
        <v>16115</v>
      </c>
      <c r="C3562" s="894" t="s">
        <v>16116</v>
      </c>
      <c r="D3562" s="894" t="s">
        <v>16117</v>
      </c>
      <c r="E3562" s="351">
        <v>86725.66</v>
      </c>
      <c r="F3562" s="351">
        <v>37292.18</v>
      </c>
      <c r="G3562" s="351">
        <v>49433.48</v>
      </c>
      <c r="H3562" s="351">
        <v>0</v>
      </c>
      <c r="I3562" s="894" t="s">
        <v>16118</v>
      </c>
      <c r="J3562" s="894" t="s">
        <v>839</v>
      </c>
      <c r="K3562" s="894" t="s">
        <v>11486</v>
      </c>
      <c r="L3562" s="894" t="s">
        <v>874</v>
      </c>
      <c r="M3562" s="894" t="s">
        <v>11487</v>
      </c>
      <c r="N3562" s="894" t="s">
        <v>16106</v>
      </c>
      <c r="O3562" s="894" t="s">
        <v>15104</v>
      </c>
      <c r="P3562" s="894" t="s">
        <v>15105</v>
      </c>
      <c r="Q3562" s="894" t="s">
        <v>15106</v>
      </c>
      <c r="R3562" s="894" t="s">
        <v>961</v>
      </c>
      <c r="S3562" s="894" t="s">
        <v>779</v>
      </c>
      <c r="T3562" s="894" t="s">
        <v>780</v>
      </c>
      <c r="U3562" s="894" t="s">
        <v>781</v>
      </c>
      <c r="V3562" s="894" t="s">
        <v>3306</v>
      </c>
      <c r="W3562" s="894" t="s">
        <v>16118</v>
      </c>
      <c r="X3562" s="894" t="s">
        <v>11776</v>
      </c>
      <c r="AA3562" s="894" t="s">
        <v>11491</v>
      </c>
    </row>
    <row r="3563" spans="1:27">
      <c r="A3563" s="894" t="s">
        <v>16119</v>
      </c>
      <c r="B3563" s="894" t="s">
        <v>16120</v>
      </c>
      <c r="C3563" s="894" t="s">
        <v>10383</v>
      </c>
      <c r="D3563" s="894" t="s">
        <v>16121</v>
      </c>
      <c r="E3563" s="351">
        <v>18141.59</v>
      </c>
      <c r="F3563" s="351">
        <v>7801.06</v>
      </c>
      <c r="G3563" s="351">
        <v>10340.53</v>
      </c>
      <c r="H3563" s="351">
        <v>0</v>
      </c>
      <c r="I3563" s="894" t="s">
        <v>16118</v>
      </c>
      <c r="J3563" s="894" t="s">
        <v>839</v>
      </c>
      <c r="K3563" s="894" t="s">
        <v>11486</v>
      </c>
      <c r="L3563" s="894" t="s">
        <v>874</v>
      </c>
      <c r="M3563" s="894" t="s">
        <v>11487</v>
      </c>
      <c r="N3563" s="894" t="s">
        <v>10416</v>
      </c>
      <c r="O3563" s="894" t="s">
        <v>13628</v>
      </c>
      <c r="P3563" s="894" t="s">
        <v>13629</v>
      </c>
      <c r="Q3563" s="894" t="s">
        <v>13630</v>
      </c>
      <c r="R3563" s="894" t="s">
        <v>961</v>
      </c>
      <c r="S3563" s="894" t="s">
        <v>779</v>
      </c>
      <c r="T3563" s="894" t="s">
        <v>780</v>
      </c>
      <c r="U3563" s="894" t="s">
        <v>781</v>
      </c>
      <c r="V3563" s="894" t="s">
        <v>3306</v>
      </c>
      <c r="W3563" s="894" t="s">
        <v>16118</v>
      </c>
      <c r="X3563" s="894" t="s">
        <v>16122</v>
      </c>
      <c r="AA3563" s="894" t="s">
        <v>11491</v>
      </c>
    </row>
    <row r="3564" spans="1:27">
      <c r="A3564" s="894" t="s">
        <v>16123</v>
      </c>
      <c r="B3564" s="894" t="s">
        <v>16124</v>
      </c>
      <c r="C3564" s="894" t="s">
        <v>16125</v>
      </c>
      <c r="D3564" s="894" t="s">
        <v>16126</v>
      </c>
      <c r="E3564" s="351">
        <v>290265.49</v>
      </c>
      <c r="F3564" s="351">
        <v>124813.95</v>
      </c>
      <c r="G3564" s="351">
        <v>165451.54</v>
      </c>
      <c r="H3564" s="351">
        <v>0</v>
      </c>
      <c r="I3564" s="894" t="s">
        <v>16127</v>
      </c>
      <c r="J3564" s="894" t="s">
        <v>839</v>
      </c>
      <c r="K3564" s="894" t="s">
        <v>6564</v>
      </c>
      <c r="L3564" s="894" t="s">
        <v>874</v>
      </c>
      <c r="M3564" s="894" t="s">
        <v>16128</v>
      </c>
      <c r="N3564" s="894" t="s">
        <v>15762</v>
      </c>
      <c r="O3564" s="894" t="s">
        <v>16129</v>
      </c>
      <c r="P3564" s="894" t="s">
        <v>16130</v>
      </c>
      <c r="Q3564" s="894" t="s">
        <v>16131</v>
      </c>
      <c r="R3564" s="894" t="s">
        <v>961</v>
      </c>
      <c r="S3564" s="894" t="s">
        <v>779</v>
      </c>
      <c r="T3564" s="894" t="s">
        <v>780</v>
      </c>
      <c r="U3564" s="894" t="s">
        <v>781</v>
      </c>
      <c r="V3564" s="894" t="s">
        <v>3306</v>
      </c>
      <c r="W3564" s="894" t="s">
        <v>16127</v>
      </c>
      <c r="X3564" s="894" t="s">
        <v>16132</v>
      </c>
      <c r="AA3564" s="894" t="s">
        <v>6569</v>
      </c>
    </row>
    <row r="3565" spans="1:27">
      <c r="A3565" s="894" t="s">
        <v>16133</v>
      </c>
      <c r="B3565" s="894" t="s">
        <v>16134</v>
      </c>
      <c r="C3565" s="894" t="s">
        <v>15759</v>
      </c>
      <c r="D3565" s="894" t="s">
        <v>16135</v>
      </c>
      <c r="E3565" s="351">
        <v>86725.66</v>
      </c>
      <c r="F3565" s="351">
        <v>37292.18</v>
      </c>
      <c r="G3565" s="351">
        <v>49433.48</v>
      </c>
      <c r="H3565" s="351">
        <v>0</v>
      </c>
      <c r="I3565" s="894" t="s">
        <v>16127</v>
      </c>
      <c r="J3565" s="894" t="s">
        <v>839</v>
      </c>
      <c r="K3565" s="894" t="s">
        <v>1091</v>
      </c>
      <c r="L3565" s="894" t="s">
        <v>874</v>
      </c>
      <c r="M3565" s="894" t="s">
        <v>6300</v>
      </c>
      <c r="N3565" s="894" t="s">
        <v>15762</v>
      </c>
      <c r="O3565" s="894" t="s">
        <v>15104</v>
      </c>
      <c r="P3565" s="894" t="s">
        <v>15105</v>
      </c>
      <c r="Q3565" s="894" t="s">
        <v>15106</v>
      </c>
      <c r="R3565" s="894" t="s">
        <v>961</v>
      </c>
      <c r="S3565" s="894" t="s">
        <v>779</v>
      </c>
      <c r="T3565" s="894" t="s">
        <v>780</v>
      </c>
      <c r="U3565" s="894" t="s">
        <v>781</v>
      </c>
      <c r="V3565" s="894" t="s">
        <v>3306</v>
      </c>
      <c r="W3565" s="894" t="s">
        <v>16127</v>
      </c>
      <c r="X3565" s="894" t="s">
        <v>16132</v>
      </c>
      <c r="AA3565" s="894" t="s">
        <v>1093</v>
      </c>
    </row>
    <row r="3566" hidden="1" spans="1:27">
      <c r="A3566" s="894" t="s">
        <v>16136</v>
      </c>
      <c r="B3566" s="894" t="s">
        <v>16137</v>
      </c>
      <c r="C3566" s="894" t="s">
        <v>13488</v>
      </c>
      <c r="D3566" s="894" t="s">
        <v>16138</v>
      </c>
      <c r="E3566" s="351">
        <v>6991.15</v>
      </c>
      <c r="F3566" s="351">
        <v>4809.98</v>
      </c>
      <c r="G3566" s="351">
        <v>2181.17</v>
      </c>
      <c r="H3566" s="351">
        <v>0</v>
      </c>
      <c r="I3566" s="894" t="s">
        <v>16127</v>
      </c>
      <c r="J3566" s="894" t="s">
        <v>773</v>
      </c>
      <c r="K3566" s="894" t="s">
        <v>807</v>
      </c>
      <c r="L3566" s="894" t="s">
        <v>2012</v>
      </c>
      <c r="M3566" s="894" t="s">
        <v>16139</v>
      </c>
      <c r="N3566" s="894" t="s">
        <v>15870</v>
      </c>
      <c r="O3566" s="894" t="s">
        <v>16140</v>
      </c>
      <c r="P3566" s="894" t="s">
        <v>16141</v>
      </c>
      <c r="Q3566" s="894" t="s">
        <v>15956</v>
      </c>
      <c r="R3566" s="894" t="s">
        <v>961</v>
      </c>
      <c r="S3566" s="894" t="s">
        <v>779</v>
      </c>
      <c r="T3566" s="894" t="s">
        <v>780</v>
      </c>
      <c r="U3566" s="894" t="s">
        <v>781</v>
      </c>
      <c r="V3566" s="894" t="s">
        <v>3306</v>
      </c>
      <c r="W3566" s="894" t="s">
        <v>16127</v>
      </c>
      <c r="X3566" s="894" t="s">
        <v>11783</v>
      </c>
      <c r="AA3566" s="894" t="s">
        <v>808</v>
      </c>
    </row>
    <row r="3567" hidden="1" spans="1:27">
      <c r="A3567" s="894" t="s">
        <v>16142</v>
      </c>
      <c r="B3567" s="894" t="s">
        <v>16143</v>
      </c>
      <c r="C3567" s="894" t="s">
        <v>13488</v>
      </c>
      <c r="D3567" s="894" t="s">
        <v>16138</v>
      </c>
      <c r="E3567" s="351">
        <v>6991.15</v>
      </c>
      <c r="F3567" s="351">
        <v>4809.98</v>
      </c>
      <c r="G3567" s="351">
        <v>2181.17</v>
      </c>
      <c r="H3567" s="351">
        <v>0</v>
      </c>
      <c r="I3567" s="894" t="s">
        <v>16127</v>
      </c>
      <c r="J3567" s="894" t="s">
        <v>773</v>
      </c>
      <c r="K3567" s="894" t="s">
        <v>807</v>
      </c>
      <c r="L3567" s="894" t="s">
        <v>2012</v>
      </c>
      <c r="M3567" s="894" t="s">
        <v>16139</v>
      </c>
      <c r="N3567" s="894" t="s">
        <v>15870</v>
      </c>
      <c r="O3567" s="894" t="s">
        <v>16140</v>
      </c>
      <c r="P3567" s="894" t="s">
        <v>16141</v>
      </c>
      <c r="Q3567" s="894" t="s">
        <v>15956</v>
      </c>
      <c r="R3567" s="894" t="s">
        <v>961</v>
      </c>
      <c r="S3567" s="894" t="s">
        <v>779</v>
      </c>
      <c r="T3567" s="894" t="s">
        <v>780</v>
      </c>
      <c r="U3567" s="894" t="s">
        <v>781</v>
      </c>
      <c r="V3567" s="894" t="s">
        <v>3306</v>
      </c>
      <c r="W3567" s="894" t="s">
        <v>16127</v>
      </c>
      <c r="X3567" s="894" t="s">
        <v>11783</v>
      </c>
      <c r="AA3567" s="894" t="s">
        <v>808</v>
      </c>
    </row>
    <row r="3568" hidden="1" spans="1:27">
      <c r="A3568" s="894" t="s">
        <v>16144</v>
      </c>
      <c r="B3568" s="894" t="s">
        <v>16145</v>
      </c>
      <c r="C3568" s="894" t="s">
        <v>13488</v>
      </c>
      <c r="D3568" s="894" t="s">
        <v>16138</v>
      </c>
      <c r="E3568" s="351">
        <v>6991.15</v>
      </c>
      <c r="F3568" s="351">
        <v>4809.98</v>
      </c>
      <c r="G3568" s="351">
        <v>2181.17</v>
      </c>
      <c r="H3568" s="351">
        <v>0</v>
      </c>
      <c r="I3568" s="894" t="s">
        <v>16127</v>
      </c>
      <c r="J3568" s="894" t="s">
        <v>773</v>
      </c>
      <c r="K3568" s="894" t="s">
        <v>807</v>
      </c>
      <c r="L3568" s="894" t="s">
        <v>5048</v>
      </c>
      <c r="M3568" s="894" t="s">
        <v>16146</v>
      </c>
      <c r="N3568" s="894" t="s">
        <v>15870</v>
      </c>
      <c r="O3568" s="894" t="s">
        <v>16140</v>
      </c>
      <c r="P3568" s="894" t="s">
        <v>16141</v>
      </c>
      <c r="Q3568" s="894" t="s">
        <v>15956</v>
      </c>
      <c r="R3568" s="894" t="s">
        <v>961</v>
      </c>
      <c r="S3568" s="894" t="s">
        <v>779</v>
      </c>
      <c r="T3568" s="894" t="s">
        <v>780</v>
      </c>
      <c r="U3568" s="894" t="s">
        <v>781</v>
      </c>
      <c r="V3568" s="894" t="s">
        <v>3306</v>
      </c>
      <c r="W3568" s="894" t="s">
        <v>16127</v>
      </c>
      <c r="X3568" s="894" t="s">
        <v>11783</v>
      </c>
      <c r="AA3568" s="894" t="s">
        <v>808</v>
      </c>
    </row>
    <row r="3569" hidden="1" spans="1:27">
      <c r="A3569" s="894" t="s">
        <v>16147</v>
      </c>
      <c r="B3569" s="894" t="s">
        <v>16148</v>
      </c>
      <c r="C3569" s="894" t="s">
        <v>16149</v>
      </c>
      <c r="D3569" s="894" t="s">
        <v>16150</v>
      </c>
      <c r="E3569" s="351">
        <v>6500</v>
      </c>
      <c r="F3569" s="351">
        <v>4472</v>
      </c>
      <c r="G3569" s="351">
        <v>2028</v>
      </c>
      <c r="H3569" s="351">
        <v>0</v>
      </c>
      <c r="I3569" s="894" t="s">
        <v>16151</v>
      </c>
      <c r="J3569" s="894" t="s">
        <v>773</v>
      </c>
      <c r="K3569" s="894" t="s">
        <v>774</v>
      </c>
      <c r="L3569" s="894" t="s">
        <v>1933</v>
      </c>
      <c r="M3569" s="894" t="s">
        <v>16152</v>
      </c>
      <c r="N3569" s="894" t="s">
        <v>16153</v>
      </c>
      <c r="O3569" s="894" t="s">
        <v>16154</v>
      </c>
      <c r="P3569" s="894" t="s">
        <v>16155</v>
      </c>
      <c r="Q3569" s="894" t="s">
        <v>4110</v>
      </c>
      <c r="R3569" s="894" t="s">
        <v>961</v>
      </c>
      <c r="S3569" s="894" t="s">
        <v>779</v>
      </c>
      <c r="T3569" s="894" t="s">
        <v>780</v>
      </c>
      <c r="U3569" s="894" t="s">
        <v>781</v>
      </c>
      <c r="V3569" s="894" t="s">
        <v>3306</v>
      </c>
      <c r="W3569" s="894" t="s">
        <v>16151</v>
      </c>
      <c r="X3569" s="894" t="s">
        <v>16156</v>
      </c>
      <c r="AA3569" s="894" t="s">
        <v>784</v>
      </c>
    </row>
    <row r="3570" hidden="1" spans="1:27">
      <c r="A3570" s="894" t="s">
        <v>16157</v>
      </c>
      <c r="B3570" s="894" t="s">
        <v>16158</v>
      </c>
      <c r="C3570" s="894" t="s">
        <v>16159</v>
      </c>
      <c r="D3570" s="894" t="s">
        <v>16160</v>
      </c>
      <c r="E3570" s="351">
        <v>5300</v>
      </c>
      <c r="F3570" s="351">
        <v>3646.4</v>
      </c>
      <c r="G3570" s="351">
        <v>1653.6</v>
      </c>
      <c r="H3570" s="351">
        <v>0</v>
      </c>
      <c r="I3570" s="894" t="s">
        <v>16151</v>
      </c>
      <c r="J3570" s="894" t="s">
        <v>773</v>
      </c>
      <c r="K3570" s="894" t="s">
        <v>774</v>
      </c>
      <c r="L3570" s="894" t="s">
        <v>1933</v>
      </c>
      <c r="M3570" s="894" t="s">
        <v>16152</v>
      </c>
      <c r="N3570" s="894" t="s">
        <v>16153</v>
      </c>
      <c r="O3570" s="894" t="s">
        <v>16161</v>
      </c>
      <c r="P3570" s="894" t="s">
        <v>16162</v>
      </c>
      <c r="Q3570" s="894" t="s">
        <v>4294</v>
      </c>
      <c r="R3570" s="894" t="s">
        <v>961</v>
      </c>
      <c r="S3570" s="894" t="s">
        <v>779</v>
      </c>
      <c r="T3570" s="894" t="s">
        <v>780</v>
      </c>
      <c r="U3570" s="894" t="s">
        <v>781</v>
      </c>
      <c r="V3570" s="894" t="s">
        <v>3306</v>
      </c>
      <c r="W3570" s="894" t="s">
        <v>16151</v>
      </c>
      <c r="X3570" s="894" t="s">
        <v>16156</v>
      </c>
      <c r="AA3570" s="894" t="s">
        <v>784</v>
      </c>
    </row>
    <row r="3571" hidden="1" spans="1:27">
      <c r="A3571" s="894" t="s">
        <v>16163</v>
      </c>
      <c r="B3571" s="894" t="s">
        <v>16164</v>
      </c>
      <c r="C3571" s="894" t="s">
        <v>740</v>
      </c>
      <c r="D3571" s="894" t="s">
        <v>16165</v>
      </c>
      <c r="E3571" s="351">
        <v>2522.12</v>
      </c>
      <c r="F3571" s="351">
        <v>1735.05</v>
      </c>
      <c r="G3571" s="351">
        <v>697.2</v>
      </c>
      <c r="H3571" s="351">
        <v>89.87</v>
      </c>
      <c r="I3571" s="894" t="s">
        <v>16166</v>
      </c>
      <c r="J3571" s="894" t="s">
        <v>773</v>
      </c>
      <c r="K3571" s="894" t="s">
        <v>631</v>
      </c>
      <c r="L3571" s="894" t="s">
        <v>1590</v>
      </c>
      <c r="M3571" s="894" t="s">
        <v>13182</v>
      </c>
      <c r="N3571" s="894" t="s">
        <v>8735</v>
      </c>
      <c r="O3571" s="894" t="s">
        <v>16167</v>
      </c>
      <c r="P3571" s="894" t="s">
        <v>16168</v>
      </c>
      <c r="Q3571" s="894" t="s">
        <v>12460</v>
      </c>
      <c r="R3571" s="894" t="s">
        <v>961</v>
      </c>
      <c r="S3571" s="894" t="s">
        <v>779</v>
      </c>
      <c r="T3571" s="894" t="s">
        <v>780</v>
      </c>
      <c r="U3571" s="894" t="s">
        <v>781</v>
      </c>
      <c r="V3571" s="894" t="s">
        <v>3306</v>
      </c>
      <c r="W3571" s="894" t="s">
        <v>16166</v>
      </c>
      <c r="X3571" s="894" t="s">
        <v>16169</v>
      </c>
      <c r="AA3571" s="894" t="s">
        <v>967</v>
      </c>
    </row>
    <row r="3572" hidden="1" spans="1:27">
      <c r="A3572" s="894" t="s">
        <v>16170</v>
      </c>
      <c r="B3572" s="894" t="s">
        <v>16171</v>
      </c>
      <c r="C3572" s="894" t="s">
        <v>740</v>
      </c>
      <c r="D3572" s="894" t="s">
        <v>16165</v>
      </c>
      <c r="E3572" s="351">
        <v>2522.13</v>
      </c>
      <c r="F3572" s="351">
        <v>1735.05</v>
      </c>
      <c r="G3572" s="351">
        <v>697.2</v>
      </c>
      <c r="H3572" s="351">
        <v>89.88</v>
      </c>
      <c r="I3572" s="894" t="s">
        <v>16166</v>
      </c>
      <c r="J3572" s="894" t="s">
        <v>773</v>
      </c>
      <c r="K3572" s="894" t="s">
        <v>631</v>
      </c>
      <c r="L3572" s="894" t="s">
        <v>1590</v>
      </c>
      <c r="M3572" s="894" t="s">
        <v>13182</v>
      </c>
      <c r="N3572" s="894" t="s">
        <v>8735</v>
      </c>
      <c r="O3572" s="894" t="s">
        <v>16167</v>
      </c>
      <c r="P3572" s="894" t="s">
        <v>16168</v>
      </c>
      <c r="Q3572" s="894" t="s">
        <v>16172</v>
      </c>
      <c r="R3572" s="894" t="s">
        <v>961</v>
      </c>
      <c r="S3572" s="894" t="s">
        <v>779</v>
      </c>
      <c r="T3572" s="894" t="s">
        <v>780</v>
      </c>
      <c r="U3572" s="894" t="s">
        <v>781</v>
      </c>
      <c r="V3572" s="894" t="s">
        <v>3306</v>
      </c>
      <c r="W3572" s="894" t="s">
        <v>16166</v>
      </c>
      <c r="X3572" s="894" t="s">
        <v>16169</v>
      </c>
      <c r="AA3572" s="894" t="s">
        <v>967</v>
      </c>
    </row>
    <row r="3573" hidden="1" spans="1:27">
      <c r="A3573" s="894" t="s">
        <v>16173</v>
      </c>
      <c r="B3573" s="894" t="s">
        <v>16174</v>
      </c>
      <c r="C3573" s="894" t="s">
        <v>13529</v>
      </c>
      <c r="D3573" s="894" t="s">
        <v>16175</v>
      </c>
      <c r="E3573" s="351">
        <v>1672.56</v>
      </c>
      <c r="F3573" s="351">
        <v>1150.68</v>
      </c>
      <c r="G3573" s="351">
        <v>521.88</v>
      </c>
      <c r="H3573" s="351">
        <v>0</v>
      </c>
      <c r="I3573" s="894" t="s">
        <v>16166</v>
      </c>
      <c r="J3573" s="894" t="s">
        <v>773</v>
      </c>
      <c r="K3573" s="894" t="s">
        <v>646</v>
      </c>
      <c r="L3573" s="894" t="s">
        <v>16176</v>
      </c>
      <c r="M3573" s="894" t="s">
        <v>16177</v>
      </c>
      <c r="N3573" s="894" t="s">
        <v>8735</v>
      </c>
      <c r="O3573" s="894" t="s">
        <v>16178</v>
      </c>
      <c r="P3573" s="894" t="s">
        <v>16179</v>
      </c>
      <c r="Q3573" s="894" t="s">
        <v>16180</v>
      </c>
      <c r="R3573" s="894" t="s">
        <v>961</v>
      </c>
      <c r="S3573" s="894" t="s">
        <v>779</v>
      </c>
      <c r="T3573" s="894" t="s">
        <v>780</v>
      </c>
      <c r="U3573" s="894" t="s">
        <v>781</v>
      </c>
      <c r="V3573" s="894" t="s">
        <v>3306</v>
      </c>
      <c r="W3573" s="894" t="s">
        <v>16166</v>
      </c>
      <c r="X3573" s="894" t="s">
        <v>16169</v>
      </c>
      <c r="AA3573" s="894" t="s">
        <v>917</v>
      </c>
    </row>
    <row r="3574" spans="1:27">
      <c r="A3574" s="894" t="s">
        <v>16181</v>
      </c>
      <c r="B3574" s="894" t="s">
        <v>16182</v>
      </c>
      <c r="C3574" s="894" t="s">
        <v>13773</v>
      </c>
      <c r="D3574" s="894" t="s">
        <v>16183</v>
      </c>
      <c r="E3574" s="351">
        <v>16637.17</v>
      </c>
      <c r="F3574" s="351">
        <v>6987.54</v>
      </c>
      <c r="G3574" s="351">
        <v>9649.63</v>
      </c>
      <c r="H3574" s="351">
        <v>0</v>
      </c>
      <c r="I3574" s="894" t="s">
        <v>16184</v>
      </c>
      <c r="J3574" s="894" t="s">
        <v>839</v>
      </c>
      <c r="K3574" s="894" t="s">
        <v>901</v>
      </c>
      <c r="L3574" s="894" t="s">
        <v>874</v>
      </c>
      <c r="M3574" s="894" t="s">
        <v>2815</v>
      </c>
      <c r="N3574" s="894" t="s">
        <v>13807</v>
      </c>
      <c r="O3574" s="894" t="s">
        <v>12544</v>
      </c>
      <c r="P3574" s="894" t="s">
        <v>16185</v>
      </c>
      <c r="Q3574" s="894" t="s">
        <v>16186</v>
      </c>
      <c r="R3574" s="894" t="s">
        <v>1179</v>
      </c>
      <c r="S3574" s="894" t="s">
        <v>779</v>
      </c>
      <c r="T3574" s="894" t="s">
        <v>780</v>
      </c>
      <c r="U3574" s="894" t="s">
        <v>781</v>
      </c>
      <c r="V3574" s="894" t="s">
        <v>3306</v>
      </c>
      <c r="W3574" s="894" t="s">
        <v>16184</v>
      </c>
      <c r="X3574" s="894" t="s">
        <v>16013</v>
      </c>
      <c r="AA3574" s="894" t="s">
        <v>904</v>
      </c>
    </row>
    <row r="3575" spans="1:27">
      <c r="A3575" s="894" t="s">
        <v>16187</v>
      </c>
      <c r="B3575" s="894" t="s">
        <v>16188</v>
      </c>
      <c r="C3575" s="894" t="s">
        <v>16189</v>
      </c>
      <c r="D3575" s="894" t="s">
        <v>16190</v>
      </c>
      <c r="E3575" s="351">
        <v>7079.64</v>
      </c>
      <c r="F3575" s="351">
        <v>2973.6</v>
      </c>
      <c r="G3575" s="351">
        <v>4106.04</v>
      </c>
      <c r="H3575" s="351">
        <v>0</v>
      </c>
      <c r="I3575" s="894" t="s">
        <v>16184</v>
      </c>
      <c r="J3575" s="894" t="s">
        <v>839</v>
      </c>
      <c r="K3575" s="894" t="s">
        <v>11486</v>
      </c>
      <c r="L3575" s="894" t="s">
        <v>874</v>
      </c>
      <c r="M3575" s="894" t="s">
        <v>11487</v>
      </c>
      <c r="N3575" s="894" t="s">
        <v>16191</v>
      </c>
      <c r="O3575" s="894" t="s">
        <v>13400</v>
      </c>
      <c r="P3575" s="894" t="s">
        <v>13401</v>
      </c>
      <c r="Q3575" s="894" t="s">
        <v>13402</v>
      </c>
      <c r="R3575" s="894" t="s">
        <v>1179</v>
      </c>
      <c r="S3575" s="894" t="s">
        <v>779</v>
      </c>
      <c r="T3575" s="894" t="s">
        <v>780</v>
      </c>
      <c r="U3575" s="894" t="s">
        <v>781</v>
      </c>
      <c r="V3575" s="894" t="s">
        <v>3306</v>
      </c>
      <c r="W3575" s="894" t="s">
        <v>16184</v>
      </c>
      <c r="X3575" s="894" t="s">
        <v>16018</v>
      </c>
      <c r="AA3575" s="894" t="s">
        <v>11491</v>
      </c>
    </row>
    <row r="3576" spans="1:27">
      <c r="A3576" s="894" t="s">
        <v>16192</v>
      </c>
      <c r="B3576" s="894" t="s">
        <v>16193</v>
      </c>
      <c r="C3576" s="894" t="s">
        <v>16189</v>
      </c>
      <c r="D3576" s="894" t="s">
        <v>16190</v>
      </c>
      <c r="E3576" s="351">
        <v>7079.65</v>
      </c>
      <c r="F3576" s="351">
        <v>2973.6</v>
      </c>
      <c r="G3576" s="351">
        <v>4106.05</v>
      </c>
      <c r="H3576" s="351">
        <v>0</v>
      </c>
      <c r="I3576" s="894" t="s">
        <v>16184</v>
      </c>
      <c r="J3576" s="894" t="s">
        <v>839</v>
      </c>
      <c r="K3576" s="894" t="s">
        <v>11486</v>
      </c>
      <c r="L3576" s="894" t="s">
        <v>874</v>
      </c>
      <c r="M3576" s="894" t="s">
        <v>11487</v>
      </c>
      <c r="N3576" s="894" t="s">
        <v>16191</v>
      </c>
      <c r="O3576" s="894" t="s">
        <v>13400</v>
      </c>
      <c r="P3576" s="894" t="s">
        <v>13401</v>
      </c>
      <c r="Q3576" s="894" t="s">
        <v>13402</v>
      </c>
      <c r="R3576" s="894" t="s">
        <v>1179</v>
      </c>
      <c r="S3576" s="894" t="s">
        <v>779</v>
      </c>
      <c r="T3576" s="894" t="s">
        <v>780</v>
      </c>
      <c r="U3576" s="894" t="s">
        <v>781</v>
      </c>
      <c r="V3576" s="894" t="s">
        <v>3306</v>
      </c>
      <c r="W3576" s="894" t="s">
        <v>16184</v>
      </c>
      <c r="X3576" s="894" t="s">
        <v>16018</v>
      </c>
      <c r="AA3576" s="894" t="s">
        <v>11491</v>
      </c>
    </row>
    <row r="3577" spans="1:27">
      <c r="A3577" s="894" t="s">
        <v>16194</v>
      </c>
      <c r="B3577" s="894" t="s">
        <v>16195</v>
      </c>
      <c r="C3577" s="894" t="s">
        <v>8932</v>
      </c>
      <c r="D3577" s="894" t="s">
        <v>16196</v>
      </c>
      <c r="E3577" s="351">
        <v>5132.74</v>
      </c>
      <c r="F3577" s="351">
        <v>2155.86</v>
      </c>
      <c r="G3577" s="351">
        <v>2976.88</v>
      </c>
      <c r="H3577" s="351">
        <v>0</v>
      </c>
      <c r="I3577" s="894" t="s">
        <v>16197</v>
      </c>
      <c r="J3577" s="894" t="s">
        <v>839</v>
      </c>
      <c r="K3577" s="894" t="s">
        <v>11486</v>
      </c>
      <c r="L3577" s="894" t="s">
        <v>874</v>
      </c>
      <c r="M3577" s="894" t="s">
        <v>11487</v>
      </c>
      <c r="N3577" s="894" t="s">
        <v>16198</v>
      </c>
      <c r="O3577" s="894" t="s">
        <v>12270</v>
      </c>
      <c r="P3577" s="894" t="s">
        <v>12271</v>
      </c>
      <c r="Q3577" s="894" t="s">
        <v>12272</v>
      </c>
      <c r="R3577" s="894" t="s">
        <v>1179</v>
      </c>
      <c r="S3577" s="894" t="s">
        <v>779</v>
      </c>
      <c r="T3577" s="894" t="s">
        <v>780</v>
      </c>
      <c r="U3577" s="894" t="s">
        <v>781</v>
      </c>
      <c r="V3577" s="894" t="s">
        <v>3306</v>
      </c>
      <c r="W3577" s="894" t="s">
        <v>16197</v>
      </c>
      <c r="X3577" s="894" t="s">
        <v>16199</v>
      </c>
      <c r="AA3577" s="894" t="s">
        <v>11491</v>
      </c>
    </row>
    <row r="3578" spans="1:27">
      <c r="A3578" s="894" t="s">
        <v>16200</v>
      </c>
      <c r="B3578" s="894" t="s">
        <v>16201</v>
      </c>
      <c r="C3578" s="894" t="s">
        <v>16202</v>
      </c>
      <c r="D3578" s="894" t="s">
        <v>16203</v>
      </c>
      <c r="E3578" s="351">
        <v>13274.33</v>
      </c>
      <c r="F3578" s="351">
        <v>5575.08</v>
      </c>
      <c r="G3578" s="351">
        <v>7699.25</v>
      </c>
      <c r="H3578" s="351">
        <v>0</v>
      </c>
      <c r="I3578" s="894" t="s">
        <v>16197</v>
      </c>
      <c r="J3578" s="894" t="s">
        <v>839</v>
      </c>
      <c r="K3578" s="894" t="s">
        <v>901</v>
      </c>
      <c r="L3578" s="894" t="s">
        <v>874</v>
      </c>
      <c r="M3578" s="894" t="s">
        <v>2815</v>
      </c>
      <c r="N3578" s="894" t="s">
        <v>14715</v>
      </c>
      <c r="O3578" s="894" t="s">
        <v>11303</v>
      </c>
      <c r="P3578" s="894" t="s">
        <v>11304</v>
      </c>
      <c r="Q3578" s="894" t="s">
        <v>11305</v>
      </c>
      <c r="R3578" s="894" t="s">
        <v>1179</v>
      </c>
      <c r="S3578" s="894" t="s">
        <v>779</v>
      </c>
      <c r="T3578" s="894" t="s">
        <v>780</v>
      </c>
      <c r="U3578" s="894" t="s">
        <v>781</v>
      </c>
      <c r="V3578" s="894" t="s">
        <v>3306</v>
      </c>
      <c r="W3578" s="894" t="s">
        <v>16197</v>
      </c>
      <c r="X3578" s="894" t="s">
        <v>16026</v>
      </c>
      <c r="AA3578" s="894" t="s">
        <v>904</v>
      </c>
    </row>
    <row r="3579" spans="1:27">
      <c r="A3579" s="894" t="s">
        <v>16204</v>
      </c>
      <c r="B3579" s="894" t="s">
        <v>16205</v>
      </c>
      <c r="C3579" s="894" t="s">
        <v>16202</v>
      </c>
      <c r="D3579" s="894" t="s">
        <v>16203</v>
      </c>
      <c r="E3579" s="351">
        <v>13274.34</v>
      </c>
      <c r="F3579" s="351">
        <v>5575.08</v>
      </c>
      <c r="G3579" s="351">
        <v>7699.26</v>
      </c>
      <c r="H3579" s="351">
        <v>0</v>
      </c>
      <c r="I3579" s="894" t="s">
        <v>16197</v>
      </c>
      <c r="J3579" s="894" t="s">
        <v>839</v>
      </c>
      <c r="K3579" s="894" t="s">
        <v>11486</v>
      </c>
      <c r="L3579" s="894" t="s">
        <v>874</v>
      </c>
      <c r="M3579" s="894" t="s">
        <v>11487</v>
      </c>
      <c r="N3579" s="894" t="s">
        <v>14715</v>
      </c>
      <c r="O3579" s="894" t="s">
        <v>11303</v>
      </c>
      <c r="P3579" s="894" t="s">
        <v>11304</v>
      </c>
      <c r="Q3579" s="894" t="s">
        <v>11305</v>
      </c>
      <c r="R3579" s="894" t="s">
        <v>1179</v>
      </c>
      <c r="S3579" s="894" t="s">
        <v>779</v>
      </c>
      <c r="T3579" s="894" t="s">
        <v>780</v>
      </c>
      <c r="U3579" s="894" t="s">
        <v>781</v>
      </c>
      <c r="V3579" s="894" t="s">
        <v>3306</v>
      </c>
      <c r="W3579" s="894" t="s">
        <v>16197</v>
      </c>
      <c r="X3579" s="894" t="s">
        <v>16026</v>
      </c>
      <c r="AA3579" s="894" t="s">
        <v>11491</v>
      </c>
    </row>
    <row r="3580" spans="1:27">
      <c r="A3580" s="894" t="s">
        <v>16206</v>
      </c>
      <c r="B3580" s="894" t="s">
        <v>16207</v>
      </c>
      <c r="C3580" s="894" t="s">
        <v>7912</v>
      </c>
      <c r="D3580" s="894" t="s">
        <v>16208</v>
      </c>
      <c r="E3580" s="351">
        <v>3982.3</v>
      </c>
      <c r="F3580" s="351">
        <v>1672.44</v>
      </c>
      <c r="G3580" s="351">
        <v>2309.86</v>
      </c>
      <c r="H3580" s="351">
        <v>0</v>
      </c>
      <c r="I3580" s="894" t="s">
        <v>16209</v>
      </c>
      <c r="J3580" s="894" t="s">
        <v>839</v>
      </c>
      <c r="K3580" s="894" t="s">
        <v>1091</v>
      </c>
      <c r="L3580" s="894" t="s">
        <v>874</v>
      </c>
      <c r="M3580" s="894" t="s">
        <v>6300</v>
      </c>
      <c r="N3580" s="894" t="s">
        <v>16210</v>
      </c>
      <c r="O3580" s="894" t="s">
        <v>11571</v>
      </c>
      <c r="P3580" s="894" t="s">
        <v>11572</v>
      </c>
      <c r="Q3580" s="894" t="s">
        <v>11573</v>
      </c>
      <c r="R3580" s="894" t="s">
        <v>1179</v>
      </c>
      <c r="S3580" s="894" t="s">
        <v>779</v>
      </c>
      <c r="T3580" s="894" t="s">
        <v>780</v>
      </c>
      <c r="U3580" s="894" t="s">
        <v>781</v>
      </c>
      <c r="V3580" s="894" t="s">
        <v>3306</v>
      </c>
      <c r="W3580" s="894" t="s">
        <v>16209</v>
      </c>
      <c r="X3580" s="894" t="s">
        <v>16211</v>
      </c>
      <c r="AA3580" s="894" t="s">
        <v>1093</v>
      </c>
    </row>
    <row r="3581" spans="1:27">
      <c r="A3581" s="894" t="s">
        <v>16212</v>
      </c>
      <c r="B3581" s="894" t="s">
        <v>16213</v>
      </c>
      <c r="C3581" s="894" t="s">
        <v>16214</v>
      </c>
      <c r="D3581" s="894" t="s">
        <v>16215</v>
      </c>
      <c r="E3581" s="351">
        <v>12389.38</v>
      </c>
      <c r="F3581" s="351">
        <v>5203.38</v>
      </c>
      <c r="G3581" s="351">
        <v>7186</v>
      </c>
      <c r="H3581" s="351">
        <v>0</v>
      </c>
      <c r="I3581" s="894" t="s">
        <v>16209</v>
      </c>
      <c r="J3581" s="894" t="s">
        <v>839</v>
      </c>
      <c r="K3581" s="894" t="s">
        <v>840</v>
      </c>
      <c r="L3581" s="894" t="s">
        <v>841</v>
      </c>
      <c r="M3581" s="894" t="s">
        <v>15939</v>
      </c>
      <c r="N3581" s="894" t="s">
        <v>16216</v>
      </c>
      <c r="O3581" s="894" t="s">
        <v>11021</v>
      </c>
      <c r="P3581" s="894" t="s">
        <v>11131</v>
      </c>
      <c r="Q3581" s="894" t="s">
        <v>11132</v>
      </c>
      <c r="R3581" s="894" t="s">
        <v>1179</v>
      </c>
      <c r="S3581" s="894" t="s">
        <v>779</v>
      </c>
      <c r="T3581" s="894" t="s">
        <v>780</v>
      </c>
      <c r="U3581" s="894" t="s">
        <v>781</v>
      </c>
      <c r="V3581" s="894" t="s">
        <v>3306</v>
      </c>
      <c r="W3581" s="894" t="s">
        <v>16209</v>
      </c>
      <c r="X3581" s="894" t="s">
        <v>16217</v>
      </c>
      <c r="AA3581" s="894" t="s">
        <v>844</v>
      </c>
    </row>
    <row r="3582" spans="1:27">
      <c r="A3582" s="894" t="s">
        <v>16218</v>
      </c>
      <c r="B3582" s="894" t="s">
        <v>16219</v>
      </c>
      <c r="C3582" s="894" t="s">
        <v>16220</v>
      </c>
      <c r="D3582" s="894" t="s">
        <v>16221</v>
      </c>
      <c r="E3582" s="351">
        <v>2212.39</v>
      </c>
      <c r="F3582" s="351">
        <v>929.04</v>
      </c>
      <c r="G3582" s="351">
        <v>1283.35</v>
      </c>
      <c r="H3582" s="351">
        <v>0</v>
      </c>
      <c r="I3582" s="894" t="s">
        <v>16209</v>
      </c>
      <c r="J3582" s="894" t="s">
        <v>839</v>
      </c>
      <c r="K3582" s="894" t="s">
        <v>840</v>
      </c>
      <c r="L3582" s="894" t="s">
        <v>841</v>
      </c>
      <c r="M3582" s="894" t="s">
        <v>15939</v>
      </c>
      <c r="N3582" s="894" t="s">
        <v>16216</v>
      </c>
      <c r="O3582" s="894" t="s">
        <v>16222</v>
      </c>
      <c r="P3582" s="894" t="s">
        <v>16223</v>
      </c>
      <c r="Q3582" s="894" t="s">
        <v>13081</v>
      </c>
      <c r="R3582" s="894" t="s">
        <v>1179</v>
      </c>
      <c r="S3582" s="894" t="s">
        <v>779</v>
      </c>
      <c r="T3582" s="894" t="s">
        <v>780</v>
      </c>
      <c r="U3582" s="894" t="s">
        <v>781</v>
      </c>
      <c r="V3582" s="894" t="s">
        <v>3306</v>
      </c>
      <c r="W3582" s="894" t="s">
        <v>16209</v>
      </c>
      <c r="X3582" s="894" t="s">
        <v>16217</v>
      </c>
      <c r="AA3582" s="894" t="s">
        <v>844</v>
      </c>
    </row>
    <row r="3583" hidden="1" spans="1:27">
      <c r="A3583" s="894" t="s">
        <v>16224</v>
      </c>
      <c r="B3583" s="894" t="s">
        <v>16225</v>
      </c>
      <c r="C3583" s="894" t="s">
        <v>740</v>
      </c>
      <c r="D3583" s="894" t="s">
        <v>16226</v>
      </c>
      <c r="E3583" s="351">
        <v>3424.78</v>
      </c>
      <c r="F3583" s="351">
        <v>2301.6</v>
      </c>
      <c r="G3583" s="351">
        <v>971.6</v>
      </c>
      <c r="H3583" s="351">
        <v>151.58</v>
      </c>
      <c r="I3583" s="894" t="s">
        <v>16227</v>
      </c>
      <c r="J3583" s="894" t="s">
        <v>773</v>
      </c>
      <c r="K3583" s="894" t="s">
        <v>631</v>
      </c>
      <c r="L3583" s="894" t="s">
        <v>9405</v>
      </c>
      <c r="M3583" s="894" t="s">
        <v>16228</v>
      </c>
      <c r="N3583" s="894" t="s">
        <v>8735</v>
      </c>
      <c r="O3583" s="894" t="s">
        <v>13516</v>
      </c>
      <c r="P3583" s="894" t="s">
        <v>13517</v>
      </c>
      <c r="Q3583" s="894" t="s">
        <v>13518</v>
      </c>
      <c r="R3583" s="894" t="s">
        <v>1179</v>
      </c>
      <c r="S3583" s="894" t="s">
        <v>779</v>
      </c>
      <c r="T3583" s="894" t="s">
        <v>780</v>
      </c>
      <c r="U3583" s="894" t="s">
        <v>781</v>
      </c>
      <c r="V3583" s="894" t="s">
        <v>3306</v>
      </c>
      <c r="W3583" s="894" t="s">
        <v>16227</v>
      </c>
      <c r="X3583" s="894" t="s">
        <v>9150</v>
      </c>
      <c r="AA3583" s="894" t="s">
        <v>967</v>
      </c>
    </row>
    <row r="3584" hidden="1" spans="1:27">
      <c r="A3584" s="894" t="s">
        <v>16229</v>
      </c>
      <c r="B3584" s="894" t="s">
        <v>16230</v>
      </c>
      <c r="C3584" s="894" t="s">
        <v>16231</v>
      </c>
      <c r="D3584" s="894" t="s">
        <v>16232</v>
      </c>
      <c r="E3584" s="351">
        <v>1929.2</v>
      </c>
      <c r="F3584" s="351">
        <v>1296.54</v>
      </c>
      <c r="G3584" s="351">
        <v>632.66</v>
      </c>
      <c r="H3584" s="351">
        <v>0</v>
      </c>
      <c r="I3584" s="894" t="s">
        <v>16227</v>
      </c>
      <c r="J3584" s="894" t="s">
        <v>773</v>
      </c>
      <c r="K3584" s="894" t="s">
        <v>646</v>
      </c>
      <c r="L3584" s="894" t="s">
        <v>9405</v>
      </c>
      <c r="M3584" s="894" t="s">
        <v>16233</v>
      </c>
      <c r="N3584" s="894" t="s">
        <v>8735</v>
      </c>
      <c r="O3584" s="894" t="s">
        <v>16234</v>
      </c>
      <c r="P3584" s="894" t="s">
        <v>16235</v>
      </c>
      <c r="Q3584" s="894" t="s">
        <v>16236</v>
      </c>
      <c r="R3584" s="894" t="s">
        <v>1179</v>
      </c>
      <c r="S3584" s="894" t="s">
        <v>779</v>
      </c>
      <c r="T3584" s="894" t="s">
        <v>780</v>
      </c>
      <c r="U3584" s="894" t="s">
        <v>781</v>
      </c>
      <c r="V3584" s="894" t="s">
        <v>3306</v>
      </c>
      <c r="W3584" s="894" t="s">
        <v>16227</v>
      </c>
      <c r="X3584" s="894" t="s">
        <v>9150</v>
      </c>
      <c r="AA3584" s="894" t="s">
        <v>917</v>
      </c>
    </row>
    <row r="3585" spans="1:27">
      <c r="A3585" s="894" t="s">
        <v>16237</v>
      </c>
      <c r="B3585" s="894" t="s">
        <v>16238</v>
      </c>
      <c r="C3585" s="894" t="s">
        <v>16239</v>
      </c>
      <c r="D3585" s="894" t="s">
        <v>16240</v>
      </c>
      <c r="E3585" s="351">
        <v>176991.16</v>
      </c>
      <c r="F3585" s="351">
        <v>74336.22</v>
      </c>
      <c r="G3585" s="351">
        <v>102654.94</v>
      </c>
      <c r="H3585" s="351">
        <v>0</v>
      </c>
      <c r="I3585" s="894" t="s">
        <v>16241</v>
      </c>
      <c r="J3585" s="894" t="s">
        <v>839</v>
      </c>
      <c r="K3585" s="894" t="s">
        <v>1025</v>
      </c>
      <c r="L3585" s="894" t="s">
        <v>958</v>
      </c>
      <c r="M3585" s="894" t="s">
        <v>959</v>
      </c>
      <c r="N3585" s="894" t="s">
        <v>16242</v>
      </c>
      <c r="O3585" s="894" t="s">
        <v>12835</v>
      </c>
      <c r="P3585" s="894" t="s">
        <v>16243</v>
      </c>
      <c r="Q3585" s="894" t="s">
        <v>16244</v>
      </c>
      <c r="R3585" s="894" t="s">
        <v>1179</v>
      </c>
      <c r="S3585" s="894" t="s">
        <v>779</v>
      </c>
      <c r="T3585" s="894" t="s">
        <v>780</v>
      </c>
      <c r="U3585" s="894" t="s">
        <v>781</v>
      </c>
      <c r="V3585" s="894" t="s">
        <v>3306</v>
      </c>
      <c r="W3585" s="894" t="s">
        <v>16241</v>
      </c>
      <c r="X3585" s="894" t="s">
        <v>10452</v>
      </c>
      <c r="AA3585" s="894" t="s">
        <v>1029</v>
      </c>
    </row>
    <row r="3586" spans="1:27">
      <c r="A3586" s="894" t="s">
        <v>16245</v>
      </c>
      <c r="B3586" s="894" t="s">
        <v>16246</v>
      </c>
      <c r="C3586" s="894" t="s">
        <v>16247</v>
      </c>
      <c r="D3586" s="894" t="s">
        <v>16248</v>
      </c>
      <c r="E3586" s="351">
        <v>115044.24</v>
      </c>
      <c r="F3586" s="351">
        <v>48318.48</v>
      </c>
      <c r="G3586" s="351">
        <v>66725.76</v>
      </c>
      <c r="H3586" s="351">
        <v>0</v>
      </c>
      <c r="I3586" s="894" t="s">
        <v>16241</v>
      </c>
      <c r="J3586" s="894" t="s">
        <v>839</v>
      </c>
      <c r="K3586" s="894" t="s">
        <v>1025</v>
      </c>
      <c r="L3586" s="894" t="s">
        <v>958</v>
      </c>
      <c r="M3586" s="894" t="s">
        <v>959</v>
      </c>
      <c r="N3586" s="894" t="s">
        <v>16242</v>
      </c>
      <c r="O3586" s="894" t="s">
        <v>12928</v>
      </c>
      <c r="P3586" s="894" t="s">
        <v>16249</v>
      </c>
      <c r="Q3586" s="894" t="s">
        <v>16250</v>
      </c>
      <c r="R3586" s="894" t="s">
        <v>1179</v>
      </c>
      <c r="S3586" s="894" t="s">
        <v>779</v>
      </c>
      <c r="T3586" s="894" t="s">
        <v>780</v>
      </c>
      <c r="U3586" s="894" t="s">
        <v>781</v>
      </c>
      <c r="V3586" s="894" t="s">
        <v>3306</v>
      </c>
      <c r="W3586" s="894" t="s">
        <v>16241</v>
      </c>
      <c r="X3586" s="894" t="s">
        <v>10452</v>
      </c>
      <c r="AA3586" s="894" t="s">
        <v>1029</v>
      </c>
    </row>
    <row r="3587" spans="1:27">
      <c r="A3587" s="894" t="s">
        <v>16251</v>
      </c>
      <c r="B3587" s="894" t="s">
        <v>16252</v>
      </c>
      <c r="C3587" s="894" t="s">
        <v>6391</v>
      </c>
      <c r="D3587" s="894" t="s">
        <v>16253</v>
      </c>
      <c r="E3587" s="351">
        <v>19115.04</v>
      </c>
      <c r="F3587" s="351">
        <v>8028.3</v>
      </c>
      <c r="G3587" s="351">
        <v>11086.74</v>
      </c>
      <c r="H3587" s="351">
        <v>0</v>
      </c>
      <c r="I3587" s="894" t="s">
        <v>16254</v>
      </c>
      <c r="J3587" s="894" t="s">
        <v>839</v>
      </c>
      <c r="K3587" s="894" t="s">
        <v>1025</v>
      </c>
      <c r="L3587" s="894" t="s">
        <v>958</v>
      </c>
      <c r="M3587" s="894" t="s">
        <v>959</v>
      </c>
      <c r="N3587" s="894" t="s">
        <v>15696</v>
      </c>
      <c r="O3587" s="894" t="s">
        <v>16255</v>
      </c>
      <c r="P3587" s="894" t="s">
        <v>16256</v>
      </c>
      <c r="Q3587" s="894" t="s">
        <v>16257</v>
      </c>
      <c r="R3587" s="894" t="s">
        <v>1179</v>
      </c>
      <c r="S3587" s="894" t="s">
        <v>779</v>
      </c>
      <c r="T3587" s="894" t="s">
        <v>780</v>
      </c>
      <c r="U3587" s="894" t="s">
        <v>781</v>
      </c>
      <c r="V3587" s="894" t="s">
        <v>3306</v>
      </c>
      <c r="W3587" s="894" t="s">
        <v>16254</v>
      </c>
      <c r="X3587" s="894" t="s">
        <v>16258</v>
      </c>
      <c r="AA3587" s="894" t="s">
        <v>1029</v>
      </c>
    </row>
    <row r="3588" spans="1:27">
      <c r="A3588" s="894" t="s">
        <v>16259</v>
      </c>
      <c r="B3588" s="894" t="s">
        <v>16260</v>
      </c>
      <c r="C3588" s="894" t="s">
        <v>1389</v>
      </c>
      <c r="D3588" s="894" t="s">
        <v>16261</v>
      </c>
      <c r="E3588" s="351">
        <v>35398.23</v>
      </c>
      <c r="F3588" s="351">
        <v>14867.16</v>
      </c>
      <c r="G3588" s="351">
        <v>20531.07</v>
      </c>
      <c r="H3588" s="351">
        <v>0</v>
      </c>
      <c r="I3588" s="894" t="s">
        <v>16254</v>
      </c>
      <c r="J3588" s="894" t="s">
        <v>839</v>
      </c>
      <c r="K3588" s="894" t="s">
        <v>11486</v>
      </c>
      <c r="L3588" s="894" t="s">
        <v>874</v>
      </c>
      <c r="M3588" s="894" t="s">
        <v>11487</v>
      </c>
      <c r="N3588" s="894" t="s">
        <v>13740</v>
      </c>
      <c r="O3588" s="894" t="s">
        <v>16262</v>
      </c>
      <c r="P3588" s="894" t="s">
        <v>16263</v>
      </c>
      <c r="Q3588" s="894" t="s">
        <v>16264</v>
      </c>
      <c r="R3588" s="894" t="s">
        <v>1179</v>
      </c>
      <c r="S3588" s="894" t="s">
        <v>779</v>
      </c>
      <c r="T3588" s="894" t="s">
        <v>780</v>
      </c>
      <c r="U3588" s="894" t="s">
        <v>781</v>
      </c>
      <c r="V3588" s="894" t="s">
        <v>3306</v>
      </c>
      <c r="W3588" s="894" t="s">
        <v>16254</v>
      </c>
      <c r="X3588" s="894" t="s">
        <v>16265</v>
      </c>
      <c r="AA3588" s="894" t="s">
        <v>11491</v>
      </c>
    </row>
    <row r="3589" spans="1:27">
      <c r="A3589" s="894" t="s">
        <v>16266</v>
      </c>
      <c r="B3589" s="894" t="s">
        <v>16267</v>
      </c>
      <c r="C3589" s="894" t="s">
        <v>1389</v>
      </c>
      <c r="D3589" s="894" t="s">
        <v>16261</v>
      </c>
      <c r="E3589" s="351">
        <v>35398.23</v>
      </c>
      <c r="F3589" s="351">
        <v>14867.16</v>
      </c>
      <c r="G3589" s="351">
        <v>20531.07</v>
      </c>
      <c r="H3589" s="351">
        <v>0</v>
      </c>
      <c r="I3589" s="894" t="s">
        <v>16254</v>
      </c>
      <c r="J3589" s="894" t="s">
        <v>839</v>
      </c>
      <c r="K3589" s="894" t="s">
        <v>11486</v>
      </c>
      <c r="L3589" s="894" t="s">
        <v>874</v>
      </c>
      <c r="M3589" s="894" t="s">
        <v>11487</v>
      </c>
      <c r="N3589" s="894" t="s">
        <v>13740</v>
      </c>
      <c r="O3589" s="894" t="s">
        <v>16262</v>
      </c>
      <c r="P3589" s="894" t="s">
        <v>16263</v>
      </c>
      <c r="Q3589" s="894" t="s">
        <v>16264</v>
      </c>
      <c r="R3589" s="894" t="s">
        <v>1179</v>
      </c>
      <c r="S3589" s="894" t="s">
        <v>779</v>
      </c>
      <c r="T3589" s="894" t="s">
        <v>780</v>
      </c>
      <c r="U3589" s="894" t="s">
        <v>781</v>
      </c>
      <c r="V3589" s="894" t="s">
        <v>3306</v>
      </c>
      <c r="W3589" s="894" t="s">
        <v>16254</v>
      </c>
      <c r="X3589" s="894" t="s">
        <v>16265</v>
      </c>
      <c r="AA3589" s="894" t="s">
        <v>11491</v>
      </c>
    </row>
    <row r="3590" spans="1:27">
      <c r="A3590" s="894" t="s">
        <v>16268</v>
      </c>
      <c r="B3590" s="894" t="s">
        <v>16269</v>
      </c>
      <c r="C3590" s="894" t="s">
        <v>16270</v>
      </c>
      <c r="D3590" s="894" t="s">
        <v>16271</v>
      </c>
      <c r="E3590" s="351">
        <v>5929.2</v>
      </c>
      <c r="F3590" s="351">
        <v>2490.18</v>
      </c>
      <c r="G3590" s="351">
        <v>3439.02</v>
      </c>
      <c r="H3590" s="351">
        <v>0</v>
      </c>
      <c r="I3590" s="894" t="s">
        <v>16272</v>
      </c>
      <c r="J3590" s="894" t="s">
        <v>839</v>
      </c>
      <c r="K3590" s="894" t="s">
        <v>1008</v>
      </c>
      <c r="L3590" s="894" t="s">
        <v>874</v>
      </c>
      <c r="M3590" s="894" t="s">
        <v>8764</v>
      </c>
      <c r="N3590" s="894" t="s">
        <v>16273</v>
      </c>
      <c r="O3590" s="894" t="s">
        <v>16274</v>
      </c>
      <c r="P3590" s="894" t="s">
        <v>16275</v>
      </c>
      <c r="Q3590" s="894" t="s">
        <v>16276</v>
      </c>
      <c r="R3590" s="894" t="s">
        <v>1179</v>
      </c>
      <c r="S3590" s="894" t="s">
        <v>779</v>
      </c>
      <c r="T3590" s="894" t="s">
        <v>780</v>
      </c>
      <c r="U3590" s="894" t="s">
        <v>781</v>
      </c>
      <c r="V3590" s="894" t="s">
        <v>3306</v>
      </c>
      <c r="W3590" s="894" t="s">
        <v>16272</v>
      </c>
      <c r="X3590" s="894" t="s">
        <v>16277</v>
      </c>
      <c r="AA3590" s="894" t="s">
        <v>1012</v>
      </c>
    </row>
    <row r="3591" spans="1:27">
      <c r="A3591" s="894" t="s">
        <v>16278</v>
      </c>
      <c r="B3591" s="894" t="s">
        <v>16279</v>
      </c>
      <c r="C3591" s="894" t="s">
        <v>16270</v>
      </c>
      <c r="D3591" s="894" t="s">
        <v>16271</v>
      </c>
      <c r="E3591" s="351">
        <v>5929.2</v>
      </c>
      <c r="F3591" s="351">
        <v>2490.18</v>
      </c>
      <c r="G3591" s="351">
        <v>3439.02</v>
      </c>
      <c r="H3591" s="351">
        <v>0</v>
      </c>
      <c r="I3591" s="894" t="s">
        <v>16272</v>
      </c>
      <c r="J3591" s="894" t="s">
        <v>839</v>
      </c>
      <c r="K3591" s="894" t="s">
        <v>901</v>
      </c>
      <c r="L3591" s="894" t="s">
        <v>874</v>
      </c>
      <c r="M3591" s="894" t="s">
        <v>2815</v>
      </c>
      <c r="N3591" s="894" t="s">
        <v>16273</v>
      </c>
      <c r="O3591" s="894" t="s">
        <v>16274</v>
      </c>
      <c r="P3591" s="894" t="s">
        <v>16275</v>
      </c>
      <c r="Q3591" s="894" t="s">
        <v>16276</v>
      </c>
      <c r="R3591" s="894" t="s">
        <v>1179</v>
      </c>
      <c r="S3591" s="894" t="s">
        <v>779</v>
      </c>
      <c r="T3591" s="894" t="s">
        <v>780</v>
      </c>
      <c r="U3591" s="894" t="s">
        <v>781</v>
      </c>
      <c r="V3591" s="894" t="s">
        <v>3306</v>
      </c>
      <c r="W3591" s="894" t="s">
        <v>16272</v>
      </c>
      <c r="X3591" s="894" t="s">
        <v>16277</v>
      </c>
      <c r="AA3591" s="894" t="s">
        <v>904</v>
      </c>
    </row>
    <row r="3592" spans="1:27">
      <c r="A3592" s="894" t="s">
        <v>16280</v>
      </c>
      <c r="B3592" s="894" t="s">
        <v>16281</v>
      </c>
      <c r="C3592" s="894" t="s">
        <v>16282</v>
      </c>
      <c r="D3592" s="894" t="s">
        <v>16283</v>
      </c>
      <c r="E3592" s="351">
        <v>29203.54</v>
      </c>
      <c r="F3592" s="351">
        <v>12265.68</v>
      </c>
      <c r="G3592" s="351">
        <v>16937.86</v>
      </c>
      <c r="H3592" s="351">
        <v>0</v>
      </c>
      <c r="I3592" s="894" t="s">
        <v>16272</v>
      </c>
      <c r="J3592" s="894" t="s">
        <v>839</v>
      </c>
      <c r="K3592" s="894" t="s">
        <v>1091</v>
      </c>
      <c r="L3592" s="894" t="s">
        <v>874</v>
      </c>
      <c r="M3592" s="894" t="s">
        <v>6300</v>
      </c>
      <c r="N3592" s="894" t="s">
        <v>16284</v>
      </c>
      <c r="O3592" s="894" t="s">
        <v>10916</v>
      </c>
      <c r="P3592" s="894" t="s">
        <v>10917</v>
      </c>
      <c r="Q3592" s="894" t="s">
        <v>10918</v>
      </c>
      <c r="R3592" s="894" t="s">
        <v>1179</v>
      </c>
      <c r="S3592" s="894" t="s">
        <v>779</v>
      </c>
      <c r="T3592" s="894" t="s">
        <v>780</v>
      </c>
      <c r="U3592" s="894" t="s">
        <v>781</v>
      </c>
      <c r="V3592" s="894" t="s">
        <v>3306</v>
      </c>
      <c r="W3592" s="894" t="s">
        <v>16272</v>
      </c>
      <c r="X3592" s="894" t="s">
        <v>16285</v>
      </c>
      <c r="AA3592" s="894" t="s">
        <v>1093</v>
      </c>
    </row>
    <row r="3593" hidden="1" spans="1:27">
      <c r="A3593" s="894" t="s">
        <v>16286</v>
      </c>
      <c r="B3593" s="894" t="s">
        <v>16287</v>
      </c>
      <c r="C3593" s="894" t="s">
        <v>16288</v>
      </c>
      <c r="D3593" s="894" t="s">
        <v>16289</v>
      </c>
      <c r="E3593" s="351">
        <v>10395</v>
      </c>
      <c r="F3593" s="351">
        <v>9979.2</v>
      </c>
      <c r="G3593" s="351">
        <v>415.8</v>
      </c>
      <c r="H3593" s="351">
        <v>0</v>
      </c>
      <c r="I3593" s="894" t="s">
        <v>16290</v>
      </c>
      <c r="J3593" s="894" t="s">
        <v>9122</v>
      </c>
      <c r="K3593" s="894" t="s">
        <v>1708</v>
      </c>
      <c r="L3593" s="894" t="s">
        <v>5048</v>
      </c>
      <c r="M3593" s="894" t="s">
        <v>16291</v>
      </c>
      <c r="N3593" s="894" t="s">
        <v>16292</v>
      </c>
      <c r="O3593" s="894" t="s">
        <v>777</v>
      </c>
      <c r="P3593" s="894" t="s">
        <v>777</v>
      </c>
      <c r="Q3593" s="894" t="s">
        <v>16293</v>
      </c>
      <c r="R3593" s="894" t="s">
        <v>9122</v>
      </c>
      <c r="S3593" s="894" t="s">
        <v>779</v>
      </c>
      <c r="T3593" s="894" t="s">
        <v>780</v>
      </c>
      <c r="U3593" s="894" t="s">
        <v>781</v>
      </c>
      <c r="V3593" s="894" t="s">
        <v>3306</v>
      </c>
      <c r="W3593" s="894" t="s">
        <v>16290</v>
      </c>
      <c r="X3593" s="894" t="s">
        <v>16294</v>
      </c>
      <c r="AA3593" s="894" t="s">
        <v>1711</v>
      </c>
    </row>
    <row r="3594" spans="1:27">
      <c r="A3594" s="894" t="s">
        <v>16295</v>
      </c>
      <c r="B3594" s="894" t="s">
        <v>16296</v>
      </c>
      <c r="C3594" s="894" t="s">
        <v>13464</v>
      </c>
      <c r="D3594" s="894" t="s">
        <v>16297</v>
      </c>
      <c r="E3594" s="351">
        <v>8230.09</v>
      </c>
      <c r="F3594" s="351">
        <v>3456.6</v>
      </c>
      <c r="G3594" s="351">
        <v>4773.49</v>
      </c>
      <c r="H3594" s="351">
        <v>0</v>
      </c>
      <c r="I3594" s="894" t="s">
        <v>16298</v>
      </c>
      <c r="J3594" s="894" t="s">
        <v>839</v>
      </c>
      <c r="K3594" s="894" t="s">
        <v>1091</v>
      </c>
      <c r="L3594" s="894" t="s">
        <v>874</v>
      </c>
      <c r="M3594" s="894" t="s">
        <v>6300</v>
      </c>
      <c r="N3594" s="894" t="s">
        <v>15243</v>
      </c>
      <c r="O3594" s="894" t="s">
        <v>11214</v>
      </c>
      <c r="P3594" s="894" t="s">
        <v>11215</v>
      </c>
      <c r="Q3594" s="894" t="s">
        <v>11216</v>
      </c>
      <c r="R3594" s="894" t="s">
        <v>1179</v>
      </c>
      <c r="S3594" s="894" t="s">
        <v>779</v>
      </c>
      <c r="T3594" s="894" t="s">
        <v>780</v>
      </c>
      <c r="U3594" s="894" t="s">
        <v>781</v>
      </c>
      <c r="V3594" s="894" t="s">
        <v>3306</v>
      </c>
      <c r="W3594" s="894" t="s">
        <v>16298</v>
      </c>
      <c r="X3594" s="894" t="s">
        <v>8886</v>
      </c>
      <c r="AA3594" s="894" t="s">
        <v>1093</v>
      </c>
    </row>
    <row r="3595" spans="1:27">
      <c r="A3595" s="894" t="s">
        <v>16299</v>
      </c>
      <c r="B3595" s="894" t="s">
        <v>16300</v>
      </c>
      <c r="C3595" s="894" t="s">
        <v>13464</v>
      </c>
      <c r="D3595" s="894" t="s">
        <v>16297</v>
      </c>
      <c r="E3595" s="351">
        <v>8230.09</v>
      </c>
      <c r="F3595" s="351">
        <v>3456.6</v>
      </c>
      <c r="G3595" s="351">
        <v>4773.49</v>
      </c>
      <c r="H3595" s="351">
        <v>0</v>
      </c>
      <c r="I3595" s="894" t="s">
        <v>16298</v>
      </c>
      <c r="J3595" s="894" t="s">
        <v>839</v>
      </c>
      <c r="K3595" s="894" t="s">
        <v>901</v>
      </c>
      <c r="L3595" s="894" t="s">
        <v>874</v>
      </c>
      <c r="M3595" s="894" t="s">
        <v>2815</v>
      </c>
      <c r="N3595" s="894" t="s">
        <v>15243</v>
      </c>
      <c r="O3595" s="894" t="s">
        <v>11214</v>
      </c>
      <c r="P3595" s="894" t="s">
        <v>11215</v>
      </c>
      <c r="Q3595" s="894" t="s">
        <v>11216</v>
      </c>
      <c r="R3595" s="894" t="s">
        <v>1179</v>
      </c>
      <c r="S3595" s="894" t="s">
        <v>779</v>
      </c>
      <c r="T3595" s="894" t="s">
        <v>780</v>
      </c>
      <c r="U3595" s="894" t="s">
        <v>781</v>
      </c>
      <c r="V3595" s="894" t="s">
        <v>3306</v>
      </c>
      <c r="W3595" s="894" t="s">
        <v>16298</v>
      </c>
      <c r="X3595" s="894" t="s">
        <v>8886</v>
      </c>
      <c r="AA3595" s="894" t="s">
        <v>904</v>
      </c>
    </row>
    <row r="3596" spans="1:27">
      <c r="A3596" s="894" t="s">
        <v>16301</v>
      </c>
      <c r="B3596" s="894" t="s">
        <v>16302</v>
      </c>
      <c r="C3596" s="894" t="s">
        <v>13464</v>
      </c>
      <c r="D3596" s="894" t="s">
        <v>16297</v>
      </c>
      <c r="E3596" s="351">
        <v>8230.09</v>
      </c>
      <c r="F3596" s="351">
        <v>3456.6</v>
      </c>
      <c r="G3596" s="351">
        <v>4773.49</v>
      </c>
      <c r="H3596" s="351">
        <v>0</v>
      </c>
      <c r="I3596" s="894" t="s">
        <v>16298</v>
      </c>
      <c r="J3596" s="894" t="s">
        <v>839</v>
      </c>
      <c r="K3596" s="894" t="s">
        <v>901</v>
      </c>
      <c r="L3596" s="894" t="s">
        <v>874</v>
      </c>
      <c r="M3596" s="894" t="s">
        <v>2815</v>
      </c>
      <c r="N3596" s="894" t="s">
        <v>15243</v>
      </c>
      <c r="O3596" s="894" t="s">
        <v>11214</v>
      </c>
      <c r="P3596" s="894" t="s">
        <v>11215</v>
      </c>
      <c r="Q3596" s="894" t="s">
        <v>11216</v>
      </c>
      <c r="R3596" s="894" t="s">
        <v>1179</v>
      </c>
      <c r="S3596" s="894" t="s">
        <v>779</v>
      </c>
      <c r="T3596" s="894" t="s">
        <v>780</v>
      </c>
      <c r="U3596" s="894" t="s">
        <v>781</v>
      </c>
      <c r="V3596" s="894" t="s">
        <v>3306</v>
      </c>
      <c r="W3596" s="894" t="s">
        <v>16298</v>
      </c>
      <c r="X3596" s="894" t="s">
        <v>8886</v>
      </c>
      <c r="AA3596" s="894" t="s">
        <v>904</v>
      </c>
    </row>
    <row r="3597" hidden="1" spans="1:27">
      <c r="A3597" s="894" t="s">
        <v>16303</v>
      </c>
      <c r="B3597" s="894" t="s">
        <v>16304</v>
      </c>
      <c r="C3597" s="894" t="s">
        <v>16305</v>
      </c>
      <c r="D3597" s="894" t="s">
        <v>16306</v>
      </c>
      <c r="E3597" s="351">
        <v>574711.52</v>
      </c>
      <c r="F3597" s="351">
        <v>191042.42</v>
      </c>
      <c r="G3597" s="351">
        <v>383669.1</v>
      </c>
      <c r="H3597" s="351">
        <v>0</v>
      </c>
      <c r="I3597" s="894" t="s">
        <v>16298</v>
      </c>
      <c r="J3597" s="894" t="s">
        <v>3957</v>
      </c>
      <c r="K3597" s="894" t="s">
        <v>7596</v>
      </c>
      <c r="L3597" s="894" t="s">
        <v>5048</v>
      </c>
      <c r="M3597" s="894" t="s">
        <v>16307</v>
      </c>
      <c r="N3597" s="894" t="s">
        <v>16308</v>
      </c>
      <c r="O3597" s="894" t="s">
        <v>16309</v>
      </c>
      <c r="P3597" s="894" t="s">
        <v>16310</v>
      </c>
      <c r="Q3597" s="894" t="s">
        <v>16311</v>
      </c>
      <c r="R3597" s="894" t="s">
        <v>1179</v>
      </c>
      <c r="S3597" s="894" t="s">
        <v>779</v>
      </c>
      <c r="T3597" s="894" t="s">
        <v>780</v>
      </c>
      <c r="U3597" s="894" t="s">
        <v>877</v>
      </c>
      <c r="V3597" s="894" t="s">
        <v>3306</v>
      </c>
      <c r="W3597" s="894" t="s">
        <v>16298</v>
      </c>
      <c r="X3597" s="894" t="s">
        <v>12982</v>
      </c>
      <c r="Y3597" s="894" t="s">
        <v>16312</v>
      </c>
      <c r="AA3597" s="894" t="s">
        <v>1026</v>
      </c>
    </row>
    <row r="3598" spans="1:27">
      <c r="A3598" s="894" t="s">
        <v>16313</v>
      </c>
      <c r="B3598" s="894" t="s">
        <v>16314</v>
      </c>
      <c r="C3598" s="894" t="s">
        <v>1389</v>
      </c>
      <c r="D3598" s="894" t="s">
        <v>4162</v>
      </c>
      <c r="E3598" s="351">
        <v>68141.59</v>
      </c>
      <c r="F3598" s="351">
        <v>27938.22</v>
      </c>
      <c r="G3598" s="351">
        <v>39978.64</v>
      </c>
      <c r="H3598" s="351">
        <v>224.73</v>
      </c>
      <c r="I3598" s="894" t="s">
        <v>16315</v>
      </c>
      <c r="J3598" s="894" t="s">
        <v>839</v>
      </c>
      <c r="K3598" s="894" t="s">
        <v>901</v>
      </c>
      <c r="L3598" s="894" t="s">
        <v>874</v>
      </c>
      <c r="M3598" s="894" t="s">
        <v>2815</v>
      </c>
      <c r="N3598" s="894" t="s">
        <v>13740</v>
      </c>
      <c r="O3598" s="894" t="s">
        <v>16316</v>
      </c>
      <c r="P3598" s="894" t="s">
        <v>16317</v>
      </c>
      <c r="Q3598" s="894" t="s">
        <v>16318</v>
      </c>
      <c r="R3598" s="894" t="s">
        <v>1169</v>
      </c>
      <c r="S3598" s="894" t="s">
        <v>779</v>
      </c>
      <c r="T3598" s="894" t="s">
        <v>780</v>
      </c>
      <c r="U3598" s="894" t="s">
        <v>781</v>
      </c>
      <c r="V3598" s="894" t="s">
        <v>3306</v>
      </c>
      <c r="W3598" s="894" t="s">
        <v>16315</v>
      </c>
      <c r="X3598" s="894" t="s">
        <v>16044</v>
      </c>
      <c r="AA3598" s="894" t="s">
        <v>904</v>
      </c>
    </row>
    <row r="3599" spans="1:27">
      <c r="A3599" s="894" t="s">
        <v>16319</v>
      </c>
      <c r="B3599" s="894" t="s">
        <v>16320</v>
      </c>
      <c r="C3599" s="894" t="s">
        <v>16321</v>
      </c>
      <c r="D3599" s="894" t="s">
        <v>16322</v>
      </c>
      <c r="E3599" s="351">
        <v>827433.63</v>
      </c>
      <c r="F3599" s="351">
        <v>339247.94</v>
      </c>
      <c r="G3599" s="351">
        <v>488185.69</v>
      </c>
      <c r="H3599" s="351">
        <v>0</v>
      </c>
      <c r="I3599" s="894" t="s">
        <v>16323</v>
      </c>
      <c r="J3599" s="894" t="s">
        <v>839</v>
      </c>
      <c r="K3599" s="894" t="s">
        <v>1091</v>
      </c>
      <c r="L3599" s="894" t="s">
        <v>874</v>
      </c>
      <c r="M3599" s="894" t="s">
        <v>6300</v>
      </c>
      <c r="N3599" s="894" t="s">
        <v>16324</v>
      </c>
      <c r="O3599" s="894" t="s">
        <v>16325</v>
      </c>
      <c r="P3599" s="894" t="s">
        <v>16326</v>
      </c>
      <c r="Q3599" s="894" t="s">
        <v>16327</v>
      </c>
      <c r="R3599" s="894" t="s">
        <v>1169</v>
      </c>
      <c r="S3599" s="894" t="s">
        <v>779</v>
      </c>
      <c r="T3599" s="894" t="s">
        <v>780</v>
      </c>
      <c r="U3599" s="894" t="s">
        <v>781</v>
      </c>
      <c r="V3599" s="894" t="s">
        <v>3306</v>
      </c>
      <c r="W3599" s="894" t="s">
        <v>16323</v>
      </c>
      <c r="X3599" s="894" t="s">
        <v>16064</v>
      </c>
      <c r="AA3599" s="894" t="s">
        <v>1093</v>
      </c>
    </row>
    <row r="3600" spans="1:27">
      <c r="A3600" s="894" t="s">
        <v>16328</v>
      </c>
      <c r="B3600" s="894" t="s">
        <v>16329</v>
      </c>
      <c r="C3600" s="894" t="s">
        <v>16330</v>
      </c>
      <c r="D3600" s="894" t="s">
        <v>16331</v>
      </c>
      <c r="E3600" s="351">
        <v>113274.34</v>
      </c>
      <c r="F3600" s="351">
        <v>46442.34</v>
      </c>
      <c r="G3600" s="351">
        <v>66832</v>
      </c>
      <c r="H3600" s="351">
        <v>0</v>
      </c>
      <c r="I3600" s="894" t="s">
        <v>16332</v>
      </c>
      <c r="J3600" s="894" t="s">
        <v>839</v>
      </c>
      <c r="K3600" s="894" t="s">
        <v>1091</v>
      </c>
      <c r="L3600" s="894" t="s">
        <v>874</v>
      </c>
      <c r="M3600" s="894" t="s">
        <v>6300</v>
      </c>
      <c r="N3600" s="894" t="s">
        <v>16333</v>
      </c>
      <c r="O3600" s="894" t="s">
        <v>9261</v>
      </c>
      <c r="P3600" s="894" t="s">
        <v>9262</v>
      </c>
      <c r="Q3600" s="894" t="s">
        <v>9263</v>
      </c>
      <c r="R3600" s="894" t="s">
        <v>1169</v>
      </c>
      <c r="S3600" s="894" t="s">
        <v>779</v>
      </c>
      <c r="T3600" s="894" t="s">
        <v>780</v>
      </c>
      <c r="U3600" s="894" t="s">
        <v>781</v>
      </c>
      <c r="V3600" s="894" t="s">
        <v>3306</v>
      </c>
      <c r="W3600" s="894" t="s">
        <v>16332</v>
      </c>
      <c r="X3600" s="894" t="s">
        <v>16334</v>
      </c>
      <c r="AA3600" s="894" t="s">
        <v>1093</v>
      </c>
    </row>
    <row r="3601" spans="1:27">
      <c r="A3601" s="894" t="s">
        <v>16335</v>
      </c>
      <c r="B3601" s="894" t="s">
        <v>16336</v>
      </c>
      <c r="C3601" s="894" t="s">
        <v>14772</v>
      </c>
      <c r="D3601" s="894" t="s">
        <v>16337</v>
      </c>
      <c r="E3601" s="351">
        <v>5132.74</v>
      </c>
      <c r="F3601" s="351">
        <v>2104.53</v>
      </c>
      <c r="G3601" s="351">
        <v>3028.21</v>
      </c>
      <c r="H3601" s="351">
        <v>0</v>
      </c>
      <c r="I3601" s="894" t="s">
        <v>16338</v>
      </c>
      <c r="J3601" s="894" t="s">
        <v>839</v>
      </c>
      <c r="K3601" s="894" t="s">
        <v>11486</v>
      </c>
      <c r="L3601" s="894" t="s">
        <v>874</v>
      </c>
      <c r="M3601" s="894" t="s">
        <v>11487</v>
      </c>
      <c r="N3601" s="894" t="s">
        <v>16198</v>
      </c>
      <c r="O3601" s="894" t="s">
        <v>12270</v>
      </c>
      <c r="P3601" s="894" t="s">
        <v>12271</v>
      </c>
      <c r="Q3601" s="894" t="s">
        <v>12272</v>
      </c>
      <c r="R3601" s="894" t="s">
        <v>1169</v>
      </c>
      <c r="S3601" s="894" t="s">
        <v>779</v>
      </c>
      <c r="T3601" s="894" t="s">
        <v>780</v>
      </c>
      <c r="U3601" s="894" t="s">
        <v>781</v>
      </c>
      <c r="V3601" s="894" t="s">
        <v>3306</v>
      </c>
      <c r="W3601" s="894" t="s">
        <v>16338</v>
      </c>
      <c r="X3601" s="894" t="s">
        <v>16339</v>
      </c>
      <c r="AA3601" s="894" t="s">
        <v>11491</v>
      </c>
    </row>
    <row r="3602" spans="1:27">
      <c r="A3602" s="894" t="s">
        <v>16340</v>
      </c>
      <c r="B3602" s="894" t="s">
        <v>16341</v>
      </c>
      <c r="C3602" s="894" t="s">
        <v>14772</v>
      </c>
      <c r="D3602" s="894" t="s">
        <v>16337</v>
      </c>
      <c r="E3602" s="351">
        <v>5132.74</v>
      </c>
      <c r="F3602" s="351">
        <v>2104.53</v>
      </c>
      <c r="G3602" s="351">
        <v>3028.21</v>
      </c>
      <c r="H3602" s="351">
        <v>0</v>
      </c>
      <c r="I3602" s="894" t="s">
        <v>16338</v>
      </c>
      <c r="J3602" s="894" t="s">
        <v>839</v>
      </c>
      <c r="K3602" s="894" t="s">
        <v>11486</v>
      </c>
      <c r="L3602" s="894" t="s">
        <v>874</v>
      </c>
      <c r="M3602" s="894" t="s">
        <v>11487</v>
      </c>
      <c r="N3602" s="894" t="s">
        <v>16198</v>
      </c>
      <c r="O3602" s="894" t="s">
        <v>12270</v>
      </c>
      <c r="P3602" s="894" t="s">
        <v>12271</v>
      </c>
      <c r="Q3602" s="894" t="s">
        <v>12272</v>
      </c>
      <c r="R3602" s="894" t="s">
        <v>1169</v>
      </c>
      <c r="S3602" s="894" t="s">
        <v>779</v>
      </c>
      <c r="T3602" s="894" t="s">
        <v>780</v>
      </c>
      <c r="U3602" s="894" t="s">
        <v>781</v>
      </c>
      <c r="V3602" s="894" t="s">
        <v>3306</v>
      </c>
      <c r="W3602" s="894" t="s">
        <v>16338</v>
      </c>
      <c r="X3602" s="894" t="s">
        <v>16339</v>
      </c>
      <c r="AA3602" s="894" t="s">
        <v>11491</v>
      </c>
    </row>
    <row r="3603" spans="1:27">
      <c r="A3603" s="894" t="s">
        <v>16342</v>
      </c>
      <c r="B3603" s="894" t="s">
        <v>16343</v>
      </c>
      <c r="C3603" s="894" t="s">
        <v>14772</v>
      </c>
      <c r="D3603" s="894" t="s">
        <v>16337</v>
      </c>
      <c r="E3603" s="351">
        <v>5132.74</v>
      </c>
      <c r="F3603" s="351">
        <v>2104.53</v>
      </c>
      <c r="G3603" s="351">
        <v>3028.21</v>
      </c>
      <c r="H3603" s="351">
        <v>0</v>
      </c>
      <c r="I3603" s="894" t="s">
        <v>16338</v>
      </c>
      <c r="J3603" s="894" t="s">
        <v>839</v>
      </c>
      <c r="K3603" s="894" t="s">
        <v>11486</v>
      </c>
      <c r="L3603" s="894" t="s">
        <v>874</v>
      </c>
      <c r="M3603" s="894" t="s">
        <v>11487</v>
      </c>
      <c r="N3603" s="894" t="s">
        <v>16198</v>
      </c>
      <c r="O3603" s="894" t="s">
        <v>12270</v>
      </c>
      <c r="P3603" s="894" t="s">
        <v>12271</v>
      </c>
      <c r="Q3603" s="894" t="s">
        <v>12272</v>
      </c>
      <c r="R3603" s="894" t="s">
        <v>1169</v>
      </c>
      <c r="S3603" s="894" t="s">
        <v>779</v>
      </c>
      <c r="T3603" s="894" t="s">
        <v>780</v>
      </c>
      <c r="U3603" s="894" t="s">
        <v>781</v>
      </c>
      <c r="V3603" s="894" t="s">
        <v>3306</v>
      </c>
      <c r="W3603" s="894" t="s">
        <v>16338</v>
      </c>
      <c r="X3603" s="894" t="s">
        <v>16339</v>
      </c>
      <c r="AA3603" s="894" t="s">
        <v>11491</v>
      </c>
    </row>
    <row r="3604" spans="1:27">
      <c r="A3604" s="894" t="s">
        <v>16344</v>
      </c>
      <c r="B3604" s="894" t="s">
        <v>16345</v>
      </c>
      <c r="C3604" s="894" t="s">
        <v>14772</v>
      </c>
      <c r="D3604" s="894" t="s">
        <v>16337</v>
      </c>
      <c r="E3604" s="351">
        <v>5132.75</v>
      </c>
      <c r="F3604" s="351">
        <v>2104.53</v>
      </c>
      <c r="G3604" s="351">
        <v>3028.22</v>
      </c>
      <c r="H3604" s="351">
        <v>0</v>
      </c>
      <c r="I3604" s="894" t="s">
        <v>16338</v>
      </c>
      <c r="J3604" s="894" t="s">
        <v>839</v>
      </c>
      <c r="K3604" s="894" t="s">
        <v>11486</v>
      </c>
      <c r="L3604" s="894" t="s">
        <v>874</v>
      </c>
      <c r="M3604" s="894" t="s">
        <v>11487</v>
      </c>
      <c r="N3604" s="894" t="s">
        <v>16198</v>
      </c>
      <c r="O3604" s="894" t="s">
        <v>12270</v>
      </c>
      <c r="P3604" s="894" t="s">
        <v>12271</v>
      </c>
      <c r="Q3604" s="894" t="s">
        <v>12272</v>
      </c>
      <c r="R3604" s="894" t="s">
        <v>1169</v>
      </c>
      <c r="S3604" s="894" t="s">
        <v>779</v>
      </c>
      <c r="T3604" s="894" t="s">
        <v>780</v>
      </c>
      <c r="U3604" s="894" t="s">
        <v>781</v>
      </c>
      <c r="V3604" s="894" t="s">
        <v>3306</v>
      </c>
      <c r="W3604" s="894" t="s">
        <v>16338</v>
      </c>
      <c r="X3604" s="894" t="s">
        <v>16339</v>
      </c>
      <c r="AA3604" s="894" t="s">
        <v>11491</v>
      </c>
    </row>
    <row r="3605" hidden="1" spans="1:27">
      <c r="A3605" s="894" t="s">
        <v>16346</v>
      </c>
      <c r="B3605" s="894" t="s">
        <v>16347</v>
      </c>
      <c r="C3605" s="894" t="s">
        <v>16348</v>
      </c>
      <c r="D3605" s="894" t="s">
        <v>16349</v>
      </c>
      <c r="E3605" s="351">
        <v>2000</v>
      </c>
      <c r="F3605" s="351">
        <v>1312</v>
      </c>
      <c r="G3605" s="351">
        <v>688</v>
      </c>
      <c r="H3605" s="351">
        <v>0</v>
      </c>
      <c r="I3605" s="894" t="s">
        <v>16350</v>
      </c>
      <c r="J3605" s="894" t="s">
        <v>773</v>
      </c>
      <c r="K3605" s="894" t="s">
        <v>774</v>
      </c>
      <c r="L3605" s="894" t="s">
        <v>1933</v>
      </c>
      <c r="M3605" s="894" t="s">
        <v>16152</v>
      </c>
      <c r="N3605" s="894" t="s">
        <v>16351</v>
      </c>
      <c r="O3605" s="894" t="s">
        <v>16352</v>
      </c>
      <c r="P3605" s="894" t="s">
        <v>16353</v>
      </c>
      <c r="Q3605" s="894" t="s">
        <v>3546</v>
      </c>
      <c r="R3605" s="894" t="s">
        <v>1169</v>
      </c>
      <c r="S3605" s="894" t="s">
        <v>779</v>
      </c>
      <c r="T3605" s="894" t="s">
        <v>780</v>
      </c>
      <c r="U3605" s="894" t="s">
        <v>781</v>
      </c>
      <c r="V3605" s="894" t="s">
        <v>3306</v>
      </c>
      <c r="W3605" s="894" t="s">
        <v>16350</v>
      </c>
      <c r="X3605" s="894" t="s">
        <v>6294</v>
      </c>
      <c r="AA3605" s="894" t="s">
        <v>784</v>
      </c>
    </row>
    <row r="3606" spans="1:27">
      <c r="A3606" s="894" t="s">
        <v>16354</v>
      </c>
      <c r="B3606" s="894" t="s">
        <v>16355</v>
      </c>
      <c r="C3606" s="894" t="s">
        <v>12636</v>
      </c>
      <c r="D3606" s="894" t="s">
        <v>12637</v>
      </c>
      <c r="E3606" s="351">
        <v>5132.74</v>
      </c>
      <c r="F3606" s="351">
        <v>2104.53</v>
      </c>
      <c r="G3606" s="351">
        <v>3028.21</v>
      </c>
      <c r="H3606" s="351">
        <v>0</v>
      </c>
      <c r="I3606" s="894" t="s">
        <v>16350</v>
      </c>
      <c r="J3606" s="894" t="s">
        <v>839</v>
      </c>
      <c r="K3606" s="894" t="s">
        <v>1025</v>
      </c>
      <c r="L3606" s="894" t="s">
        <v>958</v>
      </c>
      <c r="M3606" s="894" t="s">
        <v>959</v>
      </c>
      <c r="N3606" s="894" t="s">
        <v>16356</v>
      </c>
      <c r="O3606" s="894" t="s">
        <v>12270</v>
      </c>
      <c r="P3606" s="894" t="s">
        <v>12271</v>
      </c>
      <c r="Q3606" s="894" t="s">
        <v>12272</v>
      </c>
      <c r="R3606" s="894" t="s">
        <v>1169</v>
      </c>
      <c r="S3606" s="894" t="s">
        <v>779</v>
      </c>
      <c r="T3606" s="894" t="s">
        <v>780</v>
      </c>
      <c r="U3606" s="894" t="s">
        <v>781</v>
      </c>
      <c r="V3606" s="894" t="s">
        <v>3306</v>
      </c>
      <c r="W3606" s="894" t="s">
        <v>16350</v>
      </c>
      <c r="X3606" s="894" t="s">
        <v>16357</v>
      </c>
      <c r="AA3606" s="894" t="s">
        <v>1029</v>
      </c>
    </row>
    <row r="3607" spans="1:27">
      <c r="A3607" s="894" t="s">
        <v>16358</v>
      </c>
      <c r="B3607" s="894" t="s">
        <v>16359</v>
      </c>
      <c r="C3607" s="894" t="s">
        <v>12636</v>
      </c>
      <c r="D3607" s="894" t="s">
        <v>12637</v>
      </c>
      <c r="E3607" s="351">
        <v>5132.74</v>
      </c>
      <c r="F3607" s="351">
        <v>2104.53</v>
      </c>
      <c r="G3607" s="351">
        <v>3028.21</v>
      </c>
      <c r="H3607" s="351">
        <v>0</v>
      </c>
      <c r="I3607" s="894" t="s">
        <v>16350</v>
      </c>
      <c r="J3607" s="894" t="s">
        <v>839</v>
      </c>
      <c r="K3607" s="894" t="s">
        <v>1025</v>
      </c>
      <c r="L3607" s="894" t="s">
        <v>958</v>
      </c>
      <c r="M3607" s="894" t="s">
        <v>959</v>
      </c>
      <c r="N3607" s="894" t="s">
        <v>16356</v>
      </c>
      <c r="O3607" s="894" t="s">
        <v>12270</v>
      </c>
      <c r="P3607" s="894" t="s">
        <v>12271</v>
      </c>
      <c r="Q3607" s="894" t="s">
        <v>12272</v>
      </c>
      <c r="R3607" s="894" t="s">
        <v>1169</v>
      </c>
      <c r="S3607" s="894" t="s">
        <v>779</v>
      </c>
      <c r="T3607" s="894" t="s">
        <v>780</v>
      </c>
      <c r="U3607" s="894" t="s">
        <v>781</v>
      </c>
      <c r="V3607" s="894" t="s">
        <v>3306</v>
      </c>
      <c r="W3607" s="894" t="s">
        <v>16350</v>
      </c>
      <c r="X3607" s="894" t="s">
        <v>16357</v>
      </c>
      <c r="AA3607" s="894" t="s">
        <v>1029</v>
      </c>
    </row>
    <row r="3608" spans="1:27">
      <c r="A3608" s="894" t="s">
        <v>16360</v>
      </c>
      <c r="B3608" s="894" t="s">
        <v>16361</v>
      </c>
      <c r="C3608" s="894" t="s">
        <v>12636</v>
      </c>
      <c r="D3608" s="894" t="s">
        <v>12637</v>
      </c>
      <c r="E3608" s="351">
        <v>5132.74</v>
      </c>
      <c r="F3608" s="351">
        <v>2104.53</v>
      </c>
      <c r="G3608" s="351">
        <v>3028.21</v>
      </c>
      <c r="H3608" s="351">
        <v>0</v>
      </c>
      <c r="I3608" s="894" t="s">
        <v>16350</v>
      </c>
      <c r="J3608" s="894" t="s">
        <v>839</v>
      </c>
      <c r="K3608" s="894" t="s">
        <v>1025</v>
      </c>
      <c r="L3608" s="894" t="s">
        <v>958</v>
      </c>
      <c r="M3608" s="894" t="s">
        <v>959</v>
      </c>
      <c r="N3608" s="894" t="s">
        <v>16356</v>
      </c>
      <c r="O3608" s="894" t="s">
        <v>12270</v>
      </c>
      <c r="P3608" s="894" t="s">
        <v>12271</v>
      </c>
      <c r="Q3608" s="894" t="s">
        <v>12272</v>
      </c>
      <c r="R3608" s="894" t="s">
        <v>1169</v>
      </c>
      <c r="S3608" s="894" t="s">
        <v>779</v>
      </c>
      <c r="T3608" s="894" t="s">
        <v>780</v>
      </c>
      <c r="U3608" s="894" t="s">
        <v>781</v>
      </c>
      <c r="V3608" s="894" t="s">
        <v>3306</v>
      </c>
      <c r="W3608" s="894" t="s">
        <v>16350</v>
      </c>
      <c r="X3608" s="894" t="s">
        <v>16357</v>
      </c>
      <c r="AA3608" s="894" t="s">
        <v>1029</v>
      </c>
    </row>
    <row r="3609" spans="1:27">
      <c r="A3609" s="894" t="s">
        <v>16362</v>
      </c>
      <c r="B3609" s="894" t="s">
        <v>16363</v>
      </c>
      <c r="C3609" s="894" t="s">
        <v>12636</v>
      </c>
      <c r="D3609" s="894" t="s">
        <v>12637</v>
      </c>
      <c r="E3609" s="351">
        <v>5132.75</v>
      </c>
      <c r="F3609" s="351">
        <v>2104.53</v>
      </c>
      <c r="G3609" s="351">
        <v>3028.22</v>
      </c>
      <c r="H3609" s="351">
        <v>0</v>
      </c>
      <c r="I3609" s="894" t="s">
        <v>16350</v>
      </c>
      <c r="J3609" s="894" t="s">
        <v>839</v>
      </c>
      <c r="K3609" s="894" t="s">
        <v>1025</v>
      </c>
      <c r="L3609" s="894" t="s">
        <v>958</v>
      </c>
      <c r="M3609" s="894" t="s">
        <v>959</v>
      </c>
      <c r="N3609" s="894" t="s">
        <v>16356</v>
      </c>
      <c r="O3609" s="894" t="s">
        <v>12270</v>
      </c>
      <c r="P3609" s="894" t="s">
        <v>12271</v>
      </c>
      <c r="Q3609" s="894" t="s">
        <v>12272</v>
      </c>
      <c r="R3609" s="894" t="s">
        <v>1169</v>
      </c>
      <c r="S3609" s="894" t="s">
        <v>779</v>
      </c>
      <c r="T3609" s="894" t="s">
        <v>780</v>
      </c>
      <c r="U3609" s="894" t="s">
        <v>781</v>
      </c>
      <c r="V3609" s="894" t="s">
        <v>3306</v>
      </c>
      <c r="W3609" s="894" t="s">
        <v>16350</v>
      </c>
      <c r="X3609" s="894" t="s">
        <v>16357</v>
      </c>
      <c r="AA3609" s="894" t="s">
        <v>1029</v>
      </c>
    </row>
    <row r="3610" spans="1:27">
      <c r="A3610" s="894" t="s">
        <v>16364</v>
      </c>
      <c r="B3610" s="894" t="s">
        <v>16365</v>
      </c>
      <c r="C3610" s="894" t="s">
        <v>12636</v>
      </c>
      <c r="D3610" s="894" t="s">
        <v>12637</v>
      </c>
      <c r="E3610" s="351">
        <v>5132.75</v>
      </c>
      <c r="F3610" s="351">
        <v>2104.53</v>
      </c>
      <c r="G3610" s="351">
        <v>3028.22</v>
      </c>
      <c r="H3610" s="351">
        <v>0</v>
      </c>
      <c r="I3610" s="894" t="s">
        <v>16350</v>
      </c>
      <c r="J3610" s="894" t="s">
        <v>839</v>
      </c>
      <c r="K3610" s="894" t="s">
        <v>1025</v>
      </c>
      <c r="L3610" s="894" t="s">
        <v>958</v>
      </c>
      <c r="M3610" s="894" t="s">
        <v>959</v>
      </c>
      <c r="N3610" s="894" t="s">
        <v>16356</v>
      </c>
      <c r="O3610" s="894" t="s">
        <v>12270</v>
      </c>
      <c r="P3610" s="894" t="s">
        <v>12271</v>
      </c>
      <c r="Q3610" s="894" t="s">
        <v>12272</v>
      </c>
      <c r="R3610" s="894" t="s">
        <v>1169</v>
      </c>
      <c r="S3610" s="894" t="s">
        <v>779</v>
      </c>
      <c r="T3610" s="894" t="s">
        <v>780</v>
      </c>
      <c r="U3610" s="894" t="s">
        <v>781</v>
      </c>
      <c r="V3610" s="894" t="s">
        <v>3306</v>
      </c>
      <c r="W3610" s="894" t="s">
        <v>16350</v>
      </c>
      <c r="X3610" s="894" t="s">
        <v>16357</v>
      </c>
      <c r="AA3610" s="894" t="s">
        <v>1029</v>
      </c>
    </row>
    <row r="3611" spans="1:27">
      <c r="A3611" s="894" t="s">
        <v>16366</v>
      </c>
      <c r="B3611" s="894" t="s">
        <v>16367</v>
      </c>
      <c r="C3611" s="894" t="s">
        <v>16368</v>
      </c>
      <c r="D3611" s="894" t="s">
        <v>16369</v>
      </c>
      <c r="E3611" s="351">
        <v>19203.54</v>
      </c>
      <c r="F3611" s="351">
        <v>7873.64</v>
      </c>
      <c r="G3611" s="351">
        <v>11329.9</v>
      </c>
      <c r="H3611" s="351">
        <v>0</v>
      </c>
      <c r="I3611" s="894" t="s">
        <v>16350</v>
      </c>
      <c r="J3611" s="894" t="s">
        <v>839</v>
      </c>
      <c r="K3611" s="894" t="s">
        <v>1091</v>
      </c>
      <c r="L3611" s="894" t="s">
        <v>874</v>
      </c>
      <c r="M3611" s="894" t="s">
        <v>6300</v>
      </c>
      <c r="N3611" s="894" t="s">
        <v>16370</v>
      </c>
      <c r="O3611" s="894" t="s">
        <v>16371</v>
      </c>
      <c r="P3611" s="894" t="s">
        <v>16372</v>
      </c>
      <c r="Q3611" s="894" t="s">
        <v>16373</v>
      </c>
      <c r="R3611" s="894" t="s">
        <v>1169</v>
      </c>
      <c r="S3611" s="894" t="s">
        <v>779</v>
      </c>
      <c r="T3611" s="894" t="s">
        <v>780</v>
      </c>
      <c r="U3611" s="894" t="s">
        <v>781</v>
      </c>
      <c r="V3611" s="894" t="s">
        <v>3306</v>
      </c>
      <c r="W3611" s="894" t="s">
        <v>16350</v>
      </c>
      <c r="X3611" s="894" t="s">
        <v>6282</v>
      </c>
      <c r="AA3611" s="894" t="s">
        <v>1093</v>
      </c>
    </row>
    <row r="3612" hidden="1" spans="1:27">
      <c r="A3612" s="894" t="s">
        <v>16374</v>
      </c>
      <c r="B3612" s="894" t="s">
        <v>16375</v>
      </c>
      <c r="C3612" s="894" t="s">
        <v>740</v>
      </c>
      <c r="D3612" s="894" t="s">
        <v>16376</v>
      </c>
      <c r="E3612" s="351">
        <v>3362.83</v>
      </c>
      <c r="F3612" s="351">
        <v>2206.21</v>
      </c>
      <c r="G3612" s="351">
        <v>1039.52</v>
      </c>
      <c r="H3612" s="351">
        <v>117.1</v>
      </c>
      <c r="I3612" s="894" t="s">
        <v>16350</v>
      </c>
      <c r="J3612" s="894" t="s">
        <v>773</v>
      </c>
      <c r="K3612" s="894" t="s">
        <v>631</v>
      </c>
      <c r="L3612" s="894" t="s">
        <v>5419</v>
      </c>
      <c r="M3612" s="894" t="s">
        <v>16377</v>
      </c>
      <c r="N3612" s="894" t="s">
        <v>8735</v>
      </c>
      <c r="O3612" s="894" t="s">
        <v>16378</v>
      </c>
      <c r="P3612" s="894" t="s">
        <v>16379</v>
      </c>
      <c r="Q3612" s="894" t="s">
        <v>16380</v>
      </c>
      <c r="R3612" s="894" t="s">
        <v>1169</v>
      </c>
      <c r="S3612" s="894" t="s">
        <v>779</v>
      </c>
      <c r="T3612" s="894" t="s">
        <v>780</v>
      </c>
      <c r="U3612" s="894" t="s">
        <v>781</v>
      </c>
      <c r="V3612" s="894" t="s">
        <v>3306</v>
      </c>
      <c r="W3612" s="894" t="s">
        <v>16350</v>
      </c>
      <c r="X3612" s="894" t="s">
        <v>16381</v>
      </c>
      <c r="AA3612" s="894" t="s">
        <v>967</v>
      </c>
    </row>
    <row r="3613" spans="1:27">
      <c r="A3613" s="894" t="s">
        <v>16382</v>
      </c>
      <c r="B3613" s="894" t="s">
        <v>16383</v>
      </c>
      <c r="C3613" s="894" t="s">
        <v>15728</v>
      </c>
      <c r="D3613" s="894" t="s">
        <v>16384</v>
      </c>
      <c r="E3613" s="351">
        <v>256637.16</v>
      </c>
      <c r="F3613" s="351">
        <v>102654.8</v>
      </c>
      <c r="G3613" s="351">
        <v>153982.36</v>
      </c>
      <c r="H3613" s="351">
        <v>0</v>
      </c>
      <c r="I3613" s="894" t="s">
        <v>16385</v>
      </c>
      <c r="J3613" s="894" t="s">
        <v>839</v>
      </c>
      <c r="K3613" s="894" t="s">
        <v>1025</v>
      </c>
      <c r="L3613" s="894" t="s">
        <v>958</v>
      </c>
      <c r="M3613" s="894" t="s">
        <v>959</v>
      </c>
      <c r="N3613" s="894" t="s">
        <v>15103</v>
      </c>
      <c r="O3613" s="894" t="s">
        <v>10803</v>
      </c>
      <c r="P3613" s="894" t="s">
        <v>10804</v>
      </c>
      <c r="Q3613" s="894" t="s">
        <v>16386</v>
      </c>
      <c r="R3613" s="894" t="s">
        <v>16387</v>
      </c>
      <c r="S3613" s="894" t="s">
        <v>779</v>
      </c>
      <c r="T3613" s="894" t="s">
        <v>780</v>
      </c>
      <c r="U3613" s="894" t="s">
        <v>781</v>
      </c>
      <c r="V3613" s="894" t="s">
        <v>3306</v>
      </c>
      <c r="W3613" s="894" t="s">
        <v>16385</v>
      </c>
      <c r="X3613" s="894" t="s">
        <v>16388</v>
      </c>
      <c r="AA3613" s="894" t="s">
        <v>1029</v>
      </c>
    </row>
    <row r="3614" spans="1:27">
      <c r="A3614" s="894" t="s">
        <v>16389</v>
      </c>
      <c r="B3614" s="894" t="s">
        <v>16390</v>
      </c>
      <c r="C3614" s="894" t="s">
        <v>11478</v>
      </c>
      <c r="D3614" s="894" t="s">
        <v>16391</v>
      </c>
      <c r="E3614" s="351">
        <v>17699.12</v>
      </c>
      <c r="F3614" s="351">
        <v>7079.6</v>
      </c>
      <c r="G3614" s="351">
        <v>10619.52</v>
      </c>
      <c r="H3614" s="351">
        <v>0</v>
      </c>
      <c r="I3614" s="894" t="s">
        <v>16392</v>
      </c>
      <c r="J3614" s="894" t="s">
        <v>839</v>
      </c>
      <c r="K3614" s="894" t="s">
        <v>11486</v>
      </c>
      <c r="L3614" s="894" t="s">
        <v>874</v>
      </c>
      <c r="M3614" s="894" t="s">
        <v>11487</v>
      </c>
      <c r="N3614" s="894" t="s">
        <v>13851</v>
      </c>
      <c r="O3614" s="894" t="s">
        <v>11197</v>
      </c>
      <c r="P3614" s="894" t="s">
        <v>11198</v>
      </c>
      <c r="Q3614" s="894" t="s">
        <v>11199</v>
      </c>
      <c r="R3614" s="894" t="s">
        <v>16387</v>
      </c>
      <c r="S3614" s="894" t="s">
        <v>779</v>
      </c>
      <c r="T3614" s="894" t="s">
        <v>780</v>
      </c>
      <c r="U3614" s="894" t="s">
        <v>781</v>
      </c>
      <c r="V3614" s="894" t="s">
        <v>3306</v>
      </c>
      <c r="W3614" s="894" t="s">
        <v>16392</v>
      </c>
      <c r="X3614" s="894" t="s">
        <v>13339</v>
      </c>
      <c r="AA3614" s="894" t="s">
        <v>11491</v>
      </c>
    </row>
    <row r="3615" hidden="1" spans="1:27">
      <c r="A3615" s="894" t="s">
        <v>16393</v>
      </c>
      <c r="B3615" s="894" t="s">
        <v>16394</v>
      </c>
      <c r="C3615" s="894" t="s">
        <v>5491</v>
      </c>
      <c r="D3615" s="894" t="s">
        <v>16395</v>
      </c>
      <c r="E3615" s="351">
        <v>1681.42</v>
      </c>
      <c r="F3615" s="351">
        <v>1076</v>
      </c>
      <c r="G3615" s="351">
        <v>605.42</v>
      </c>
      <c r="H3615" s="351">
        <v>0</v>
      </c>
      <c r="I3615" s="894" t="s">
        <v>16392</v>
      </c>
      <c r="J3615" s="894" t="s">
        <v>773</v>
      </c>
      <c r="K3615" s="894" t="s">
        <v>807</v>
      </c>
      <c r="L3615" s="894" t="s">
        <v>2308</v>
      </c>
      <c r="M3615" s="894" t="s">
        <v>16396</v>
      </c>
      <c r="N3615" s="894" t="s">
        <v>15870</v>
      </c>
      <c r="O3615" s="894" t="s">
        <v>16397</v>
      </c>
      <c r="P3615" s="894" t="s">
        <v>16398</v>
      </c>
      <c r="Q3615" s="894" t="s">
        <v>16071</v>
      </c>
      <c r="R3615" s="894" t="s">
        <v>16387</v>
      </c>
      <c r="S3615" s="894" t="s">
        <v>779</v>
      </c>
      <c r="T3615" s="894" t="s">
        <v>780</v>
      </c>
      <c r="U3615" s="894" t="s">
        <v>781</v>
      </c>
      <c r="V3615" s="894" t="s">
        <v>3306</v>
      </c>
      <c r="W3615" s="894" t="s">
        <v>16392</v>
      </c>
      <c r="X3615" s="894" t="s">
        <v>11704</v>
      </c>
      <c r="AA3615" s="894" t="s">
        <v>808</v>
      </c>
    </row>
    <row r="3616" hidden="1" spans="1:27">
      <c r="A3616" s="894" t="s">
        <v>16399</v>
      </c>
      <c r="B3616" s="894" t="s">
        <v>16400</v>
      </c>
      <c r="C3616" s="894" t="s">
        <v>13488</v>
      </c>
      <c r="D3616" s="894" t="s">
        <v>16138</v>
      </c>
      <c r="E3616" s="351">
        <v>6902.65</v>
      </c>
      <c r="F3616" s="351">
        <v>4417.6</v>
      </c>
      <c r="G3616" s="351">
        <v>2485.05</v>
      </c>
      <c r="H3616" s="351">
        <v>0</v>
      </c>
      <c r="I3616" s="894" t="s">
        <v>16392</v>
      </c>
      <c r="J3616" s="894" t="s">
        <v>773</v>
      </c>
      <c r="K3616" s="894" t="s">
        <v>807</v>
      </c>
      <c r="L3616" s="894" t="s">
        <v>16176</v>
      </c>
      <c r="M3616" s="894" t="s">
        <v>16401</v>
      </c>
      <c r="N3616" s="894" t="s">
        <v>15870</v>
      </c>
      <c r="O3616" s="894" t="s">
        <v>16402</v>
      </c>
      <c r="P3616" s="894" t="s">
        <v>16403</v>
      </c>
      <c r="Q3616" s="894" t="s">
        <v>11162</v>
      </c>
      <c r="R3616" s="894" t="s">
        <v>16387</v>
      </c>
      <c r="S3616" s="894" t="s">
        <v>779</v>
      </c>
      <c r="T3616" s="894" t="s">
        <v>780</v>
      </c>
      <c r="U3616" s="894" t="s">
        <v>781</v>
      </c>
      <c r="V3616" s="894" t="s">
        <v>3306</v>
      </c>
      <c r="W3616" s="894" t="s">
        <v>16392</v>
      </c>
      <c r="X3616" s="894" t="s">
        <v>11704</v>
      </c>
      <c r="AA3616" s="894" t="s">
        <v>808</v>
      </c>
    </row>
    <row r="3617" hidden="1" spans="1:27">
      <c r="A3617" s="894" t="s">
        <v>16404</v>
      </c>
      <c r="B3617" s="894" t="s">
        <v>16405</v>
      </c>
      <c r="C3617" s="894" t="s">
        <v>13488</v>
      </c>
      <c r="D3617" s="894" t="s">
        <v>16138</v>
      </c>
      <c r="E3617" s="351">
        <v>6902.66</v>
      </c>
      <c r="F3617" s="351">
        <v>4417.6</v>
      </c>
      <c r="G3617" s="351">
        <v>2485.06</v>
      </c>
      <c r="H3617" s="351">
        <v>0</v>
      </c>
      <c r="I3617" s="894" t="s">
        <v>16392</v>
      </c>
      <c r="J3617" s="894" t="s">
        <v>773</v>
      </c>
      <c r="K3617" s="894" t="s">
        <v>807</v>
      </c>
      <c r="L3617" s="894" t="s">
        <v>16176</v>
      </c>
      <c r="M3617" s="894" t="s">
        <v>16401</v>
      </c>
      <c r="N3617" s="894" t="s">
        <v>15870</v>
      </c>
      <c r="O3617" s="894" t="s">
        <v>16402</v>
      </c>
      <c r="P3617" s="894" t="s">
        <v>16403</v>
      </c>
      <c r="Q3617" s="894" t="s">
        <v>11162</v>
      </c>
      <c r="R3617" s="894" t="s">
        <v>16387</v>
      </c>
      <c r="S3617" s="894" t="s">
        <v>779</v>
      </c>
      <c r="T3617" s="894" t="s">
        <v>780</v>
      </c>
      <c r="U3617" s="894" t="s">
        <v>781</v>
      </c>
      <c r="V3617" s="894" t="s">
        <v>3306</v>
      </c>
      <c r="W3617" s="894" t="s">
        <v>16392</v>
      </c>
      <c r="X3617" s="894" t="s">
        <v>11704</v>
      </c>
      <c r="AA3617" s="894" t="s">
        <v>808</v>
      </c>
    </row>
    <row r="3618" spans="1:27">
      <c r="A3618" s="894" t="s">
        <v>16406</v>
      </c>
      <c r="B3618" s="894" t="s">
        <v>16407</v>
      </c>
      <c r="C3618" s="894" t="s">
        <v>14162</v>
      </c>
      <c r="D3618" s="894" t="s">
        <v>16408</v>
      </c>
      <c r="E3618" s="351">
        <v>10862.07</v>
      </c>
      <c r="F3618" s="351">
        <v>4344.8</v>
      </c>
      <c r="G3618" s="351">
        <v>6517.27</v>
      </c>
      <c r="H3618" s="351">
        <v>0</v>
      </c>
      <c r="I3618" s="894" t="s">
        <v>16409</v>
      </c>
      <c r="J3618" s="894" t="s">
        <v>839</v>
      </c>
      <c r="K3618" s="894" t="s">
        <v>11592</v>
      </c>
      <c r="L3618" s="894" t="s">
        <v>874</v>
      </c>
      <c r="M3618" s="894" t="s">
        <v>11593</v>
      </c>
      <c r="N3618" s="894" t="s">
        <v>9391</v>
      </c>
      <c r="O3618" s="894" t="s">
        <v>10283</v>
      </c>
      <c r="P3618" s="894" t="s">
        <v>16410</v>
      </c>
      <c r="Q3618" s="894" t="s">
        <v>16411</v>
      </c>
      <c r="R3618" s="894" t="s">
        <v>16387</v>
      </c>
      <c r="S3618" s="894" t="s">
        <v>779</v>
      </c>
      <c r="T3618" s="894" t="s">
        <v>780</v>
      </c>
      <c r="U3618" s="894" t="s">
        <v>877</v>
      </c>
      <c r="V3618" s="894" t="s">
        <v>3306</v>
      </c>
      <c r="W3618" s="894" t="s">
        <v>16412</v>
      </c>
      <c r="X3618" s="894" t="s">
        <v>13664</v>
      </c>
      <c r="Y3618" s="894" t="s">
        <v>16413</v>
      </c>
      <c r="AA3618" s="894" t="s">
        <v>11595</v>
      </c>
    </row>
    <row r="3619" spans="1:27">
      <c r="A3619" s="894" t="s">
        <v>16414</v>
      </c>
      <c r="B3619" s="894" t="s">
        <v>16415</v>
      </c>
      <c r="C3619" s="894" t="s">
        <v>14162</v>
      </c>
      <c r="D3619" s="894" t="s">
        <v>16408</v>
      </c>
      <c r="E3619" s="351">
        <v>10862.07</v>
      </c>
      <c r="F3619" s="351">
        <v>4344.8</v>
      </c>
      <c r="G3619" s="351">
        <v>6517.27</v>
      </c>
      <c r="H3619" s="351">
        <v>0</v>
      </c>
      <c r="I3619" s="894" t="s">
        <v>16409</v>
      </c>
      <c r="J3619" s="894" t="s">
        <v>839</v>
      </c>
      <c r="K3619" s="894" t="s">
        <v>11592</v>
      </c>
      <c r="L3619" s="894" t="s">
        <v>874</v>
      </c>
      <c r="M3619" s="894" t="s">
        <v>11593</v>
      </c>
      <c r="N3619" s="894" t="s">
        <v>9391</v>
      </c>
      <c r="O3619" s="894" t="s">
        <v>10283</v>
      </c>
      <c r="P3619" s="894" t="s">
        <v>16410</v>
      </c>
      <c r="Q3619" s="894" t="s">
        <v>16411</v>
      </c>
      <c r="R3619" s="894" t="s">
        <v>16387</v>
      </c>
      <c r="S3619" s="894" t="s">
        <v>779</v>
      </c>
      <c r="T3619" s="894" t="s">
        <v>780</v>
      </c>
      <c r="U3619" s="894" t="s">
        <v>877</v>
      </c>
      <c r="V3619" s="894" t="s">
        <v>3306</v>
      </c>
      <c r="W3619" s="894" t="s">
        <v>16412</v>
      </c>
      <c r="X3619" s="894" t="s">
        <v>13664</v>
      </c>
      <c r="Y3619" s="894" t="s">
        <v>16413</v>
      </c>
      <c r="AA3619" s="894" t="s">
        <v>11595</v>
      </c>
    </row>
    <row r="3620" spans="1:27">
      <c r="A3620" s="894" t="s">
        <v>16416</v>
      </c>
      <c r="B3620" s="894" t="s">
        <v>16417</v>
      </c>
      <c r="C3620" s="894" t="s">
        <v>6767</v>
      </c>
      <c r="D3620" s="894" t="s">
        <v>2300</v>
      </c>
      <c r="E3620" s="351">
        <v>10176.99</v>
      </c>
      <c r="F3620" s="351">
        <v>4070.8</v>
      </c>
      <c r="G3620" s="351">
        <v>6106.19</v>
      </c>
      <c r="H3620" s="351">
        <v>0</v>
      </c>
      <c r="I3620" s="894" t="s">
        <v>16409</v>
      </c>
      <c r="J3620" s="894" t="s">
        <v>839</v>
      </c>
      <c r="K3620" s="894" t="s">
        <v>11592</v>
      </c>
      <c r="L3620" s="894" t="s">
        <v>874</v>
      </c>
      <c r="M3620" s="894" t="s">
        <v>11593</v>
      </c>
      <c r="N3620" s="894" t="s">
        <v>16418</v>
      </c>
      <c r="O3620" s="894" t="s">
        <v>11780</v>
      </c>
      <c r="P3620" s="894" t="s">
        <v>11781</v>
      </c>
      <c r="Q3620" s="894" t="s">
        <v>11782</v>
      </c>
      <c r="R3620" s="894" t="s">
        <v>16387</v>
      </c>
      <c r="S3620" s="894" t="s">
        <v>779</v>
      </c>
      <c r="T3620" s="894" t="s">
        <v>780</v>
      </c>
      <c r="U3620" s="894" t="s">
        <v>877</v>
      </c>
      <c r="V3620" s="894" t="s">
        <v>3306</v>
      </c>
      <c r="W3620" s="894" t="s">
        <v>16412</v>
      </c>
      <c r="X3620" s="894" t="s">
        <v>13664</v>
      </c>
      <c r="Y3620" s="894" t="s">
        <v>16413</v>
      </c>
      <c r="AA3620" s="894" t="s">
        <v>11595</v>
      </c>
    </row>
    <row r="3621" spans="1:27">
      <c r="A3621" s="894" t="s">
        <v>16419</v>
      </c>
      <c r="B3621" s="894" t="s">
        <v>16420</v>
      </c>
      <c r="C3621" s="894" t="s">
        <v>6767</v>
      </c>
      <c r="D3621" s="894" t="s">
        <v>2300</v>
      </c>
      <c r="E3621" s="351">
        <v>10176.99</v>
      </c>
      <c r="F3621" s="351">
        <v>4070.8</v>
      </c>
      <c r="G3621" s="351">
        <v>6106.19</v>
      </c>
      <c r="H3621" s="351">
        <v>0</v>
      </c>
      <c r="I3621" s="894" t="s">
        <v>16409</v>
      </c>
      <c r="J3621" s="894" t="s">
        <v>839</v>
      </c>
      <c r="K3621" s="894" t="s">
        <v>11592</v>
      </c>
      <c r="L3621" s="894" t="s">
        <v>874</v>
      </c>
      <c r="M3621" s="894" t="s">
        <v>11593</v>
      </c>
      <c r="N3621" s="894" t="s">
        <v>16418</v>
      </c>
      <c r="O3621" s="894" t="s">
        <v>11780</v>
      </c>
      <c r="P3621" s="894" t="s">
        <v>11781</v>
      </c>
      <c r="Q3621" s="894" t="s">
        <v>11782</v>
      </c>
      <c r="R3621" s="894" t="s">
        <v>16387</v>
      </c>
      <c r="S3621" s="894" t="s">
        <v>779</v>
      </c>
      <c r="T3621" s="894" t="s">
        <v>780</v>
      </c>
      <c r="U3621" s="894" t="s">
        <v>877</v>
      </c>
      <c r="V3621" s="894" t="s">
        <v>3306</v>
      </c>
      <c r="W3621" s="894" t="s">
        <v>16412</v>
      </c>
      <c r="X3621" s="894" t="s">
        <v>13664</v>
      </c>
      <c r="Y3621" s="894" t="s">
        <v>16413</v>
      </c>
      <c r="AA3621" s="894" t="s">
        <v>11595</v>
      </c>
    </row>
    <row r="3622" spans="1:27">
      <c r="A3622" s="894" t="s">
        <v>16421</v>
      </c>
      <c r="B3622" s="894" t="s">
        <v>16422</v>
      </c>
      <c r="C3622" s="894" t="s">
        <v>6767</v>
      </c>
      <c r="D3622" s="894" t="s">
        <v>2300</v>
      </c>
      <c r="E3622" s="351">
        <v>10176.99</v>
      </c>
      <c r="F3622" s="351">
        <v>4070.8</v>
      </c>
      <c r="G3622" s="351">
        <v>6106.19</v>
      </c>
      <c r="H3622" s="351">
        <v>0</v>
      </c>
      <c r="I3622" s="894" t="s">
        <v>16409</v>
      </c>
      <c r="J3622" s="894" t="s">
        <v>839</v>
      </c>
      <c r="K3622" s="894" t="s">
        <v>11486</v>
      </c>
      <c r="L3622" s="894" t="s">
        <v>874</v>
      </c>
      <c r="M3622" s="894" t="s">
        <v>11487</v>
      </c>
      <c r="N3622" s="894" t="s">
        <v>16418</v>
      </c>
      <c r="O3622" s="894" t="s">
        <v>11780</v>
      </c>
      <c r="P3622" s="894" t="s">
        <v>11781</v>
      </c>
      <c r="Q3622" s="894" t="s">
        <v>11782</v>
      </c>
      <c r="R3622" s="894" t="s">
        <v>16387</v>
      </c>
      <c r="S3622" s="894" t="s">
        <v>779</v>
      </c>
      <c r="T3622" s="894" t="s">
        <v>780</v>
      </c>
      <c r="U3622" s="894" t="s">
        <v>877</v>
      </c>
      <c r="V3622" s="894" t="s">
        <v>3306</v>
      </c>
      <c r="W3622" s="894" t="s">
        <v>16412</v>
      </c>
      <c r="X3622" s="894" t="s">
        <v>13664</v>
      </c>
      <c r="Y3622" s="894" t="s">
        <v>16413</v>
      </c>
      <c r="AA3622" s="894" t="s">
        <v>11491</v>
      </c>
    </row>
    <row r="3623" spans="1:27">
      <c r="A3623" s="894" t="s">
        <v>16423</v>
      </c>
      <c r="B3623" s="894" t="s">
        <v>16424</v>
      </c>
      <c r="C3623" s="894" t="s">
        <v>6767</v>
      </c>
      <c r="D3623" s="894" t="s">
        <v>2300</v>
      </c>
      <c r="E3623" s="351">
        <v>10176.99</v>
      </c>
      <c r="F3623" s="351">
        <v>4070.8</v>
      </c>
      <c r="G3623" s="351">
        <v>6106.19</v>
      </c>
      <c r="H3623" s="351">
        <v>0</v>
      </c>
      <c r="I3623" s="894" t="s">
        <v>16409</v>
      </c>
      <c r="J3623" s="894" t="s">
        <v>839</v>
      </c>
      <c r="K3623" s="894" t="s">
        <v>11486</v>
      </c>
      <c r="L3623" s="894" t="s">
        <v>874</v>
      </c>
      <c r="M3623" s="894" t="s">
        <v>11487</v>
      </c>
      <c r="N3623" s="894" t="s">
        <v>16418</v>
      </c>
      <c r="O3623" s="894" t="s">
        <v>11780</v>
      </c>
      <c r="P3623" s="894" t="s">
        <v>11781</v>
      </c>
      <c r="Q3623" s="894" t="s">
        <v>11782</v>
      </c>
      <c r="R3623" s="894" t="s">
        <v>16387</v>
      </c>
      <c r="S3623" s="894" t="s">
        <v>779</v>
      </c>
      <c r="T3623" s="894" t="s">
        <v>780</v>
      </c>
      <c r="U3623" s="894" t="s">
        <v>877</v>
      </c>
      <c r="V3623" s="894" t="s">
        <v>3306</v>
      </c>
      <c r="W3623" s="894" t="s">
        <v>16412</v>
      </c>
      <c r="X3623" s="894" t="s">
        <v>13664</v>
      </c>
      <c r="Y3623" s="894" t="s">
        <v>16413</v>
      </c>
      <c r="AA3623" s="894" t="s">
        <v>11491</v>
      </c>
    </row>
    <row r="3624" spans="1:27">
      <c r="A3624" s="894" t="s">
        <v>16425</v>
      </c>
      <c r="B3624" s="894" t="s">
        <v>16426</v>
      </c>
      <c r="C3624" s="894" t="s">
        <v>1005</v>
      </c>
      <c r="D3624" s="894" t="s">
        <v>1006</v>
      </c>
      <c r="E3624" s="351">
        <v>3230.09</v>
      </c>
      <c r="F3624" s="351">
        <v>1292</v>
      </c>
      <c r="G3624" s="351">
        <v>1938.09</v>
      </c>
      <c r="H3624" s="351">
        <v>0</v>
      </c>
      <c r="I3624" s="894" t="s">
        <v>16409</v>
      </c>
      <c r="J3624" s="894" t="s">
        <v>839</v>
      </c>
      <c r="K3624" s="894" t="s">
        <v>11592</v>
      </c>
      <c r="L3624" s="894" t="s">
        <v>874</v>
      </c>
      <c r="M3624" s="894" t="s">
        <v>11593</v>
      </c>
      <c r="N3624" s="894" t="s">
        <v>4875</v>
      </c>
      <c r="O3624" s="894" t="s">
        <v>16427</v>
      </c>
      <c r="P3624" s="894" t="s">
        <v>16428</v>
      </c>
      <c r="Q3624" s="894" t="s">
        <v>16429</v>
      </c>
      <c r="R3624" s="894" t="s">
        <v>16387</v>
      </c>
      <c r="S3624" s="894" t="s">
        <v>779</v>
      </c>
      <c r="T3624" s="894" t="s">
        <v>780</v>
      </c>
      <c r="U3624" s="894" t="s">
        <v>877</v>
      </c>
      <c r="V3624" s="894" t="s">
        <v>3306</v>
      </c>
      <c r="W3624" s="894" t="s">
        <v>16412</v>
      </c>
      <c r="X3624" s="894" t="s">
        <v>13664</v>
      </c>
      <c r="Y3624" s="894" t="s">
        <v>16413</v>
      </c>
      <c r="AA3624" s="894" t="s">
        <v>11595</v>
      </c>
    </row>
    <row r="3625" spans="1:27">
      <c r="A3625" s="894" t="s">
        <v>16430</v>
      </c>
      <c r="B3625" s="894" t="s">
        <v>16431</v>
      </c>
      <c r="C3625" s="894" t="s">
        <v>1005</v>
      </c>
      <c r="D3625" s="894" t="s">
        <v>1006</v>
      </c>
      <c r="E3625" s="351">
        <v>3230.09</v>
      </c>
      <c r="F3625" s="351">
        <v>1292</v>
      </c>
      <c r="G3625" s="351">
        <v>1938.09</v>
      </c>
      <c r="H3625" s="351">
        <v>0</v>
      </c>
      <c r="I3625" s="894" t="s">
        <v>16409</v>
      </c>
      <c r="J3625" s="894" t="s">
        <v>839</v>
      </c>
      <c r="K3625" s="894" t="s">
        <v>11592</v>
      </c>
      <c r="L3625" s="894" t="s">
        <v>874</v>
      </c>
      <c r="M3625" s="894" t="s">
        <v>11593</v>
      </c>
      <c r="N3625" s="894" t="s">
        <v>4875</v>
      </c>
      <c r="O3625" s="894" t="s">
        <v>16427</v>
      </c>
      <c r="P3625" s="894" t="s">
        <v>16428</v>
      </c>
      <c r="Q3625" s="894" t="s">
        <v>16429</v>
      </c>
      <c r="R3625" s="894" t="s">
        <v>16387</v>
      </c>
      <c r="S3625" s="894" t="s">
        <v>779</v>
      </c>
      <c r="T3625" s="894" t="s">
        <v>780</v>
      </c>
      <c r="U3625" s="894" t="s">
        <v>877</v>
      </c>
      <c r="V3625" s="894" t="s">
        <v>3306</v>
      </c>
      <c r="W3625" s="894" t="s">
        <v>16412</v>
      </c>
      <c r="X3625" s="894" t="s">
        <v>13664</v>
      </c>
      <c r="Y3625" s="894" t="s">
        <v>16413</v>
      </c>
      <c r="AA3625" s="894" t="s">
        <v>11595</v>
      </c>
    </row>
    <row r="3626" spans="1:27">
      <c r="A3626" s="894" t="s">
        <v>16432</v>
      </c>
      <c r="B3626" s="894" t="s">
        <v>16433</v>
      </c>
      <c r="C3626" s="894" t="s">
        <v>11148</v>
      </c>
      <c r="D3626" s="894" t="s">
        <v>10754</v>
      </c>
      <c r="E3626" s="351">
        <v>413792.92</v>
      </c>
      <c r="F3626" s="351">
        <v>165517.2</v>
      </c>
      <c r="G3626" s="351">
        <v>248275.72</v>
      </c>
      <c r="H3626" s="351">
        <v>0</v>
      </c>
      <c r="I3626" s="894" t="s">
        <v>16409</v>
      </c>
      <c r="J3626" s="894" t="s">
        <v>839</v>
      </c>
      <c r="K3626" s="894" t="s">
        <v>11592</v>
      </c>
      <c r="L3626" s="894" t="s">
        <v>874</v>
      </c>
      <c r="M3626" s="894" t="s">
        <v>11593</v>
      </c>
      <c r="N3626" s="894" t="s">
        <v>14731</v>
      </c>
      <c r="O3626" s="894" t="s">
        <v>10757</v>
      </c>
      <c r="P3626" s="894" t="s">
        <v>10758</v>
      </c>
      <c r="Q3626" s="894" t="s">
        <v>10759</v>
      </c>
      <c r="R3626" s="894" t="s">
        <v>16387</v>
      </c>
      <c r="S3626" s="894" t="s">
        <v>779</v>
      </c>
      <c r="T3626" s="894" t="s">
        <v>780</v>
      </c>
      <c r="U3626" s="894" t="s">
        <v>877</v>
      </c>
      <c r="V3626" s="894" t="s">
        <v>3306</v>
      </c>
      <c r="W3626" s="894" t="s">
        <v>16412</v>
      </c>
      <c r="X3626" s="894" t="s">
        <v>13664</v>
      </c>
      <c r="Y3626" s="894" t="s">
        <v>16413</v>
      </c>
      <c r="AA3626" s="894" t="s">
        <v>11595</v>
      </c>
    </row>
    <row r="3627" spans="1:27">
      <c r="A3627" s="894" t="s">
        <v>16434</v>
      </c>
      <c r="B3627" s="894" t="s">
        <v>16435</v>
      </c>
      <c r="C3627" s="894" t="s">
        <v>5941</v>
      </c>
      <c r="D3627" s="894" t="s">
        <v>13837</v>
      </c>
      <c r="E3627" s="351">
        <v>4690.27</v>
      </c>
      <c r="F3627" s="351">
        <v>1876</v>
      </c>
      <c r="G3627" s="351">
        <v>2814.27</v>
      </c>
      <c r="H3627" s="351">
        <v>0</v>
      </c>
      <c r="I3627" s="894" t="s">
        <v>16409</v>
      </c>
      <c r="J3627" s="894" t="s">
        <v>839</v>
      </c>
      <c r="K3627" s="894" t="s">
        <v>11592</v>
      </c>
      <c r="L3627" s="894" t="s">
        <v>874</v>
      </c>
      <c r="M3627" s="894" t="s">
        <v>11593</v>
      </c>
      <c r="N3627" s="894" t="s">
        <v>16198</v>
      </c>
      <c r="O3627" s="894" t="s">
        <v>11821</v>
      </c>
      <c r="P3627" s="894" t="s">
        <v>11822</v>
      </c>
      <c r="Q3627" s="894" t="s">
        <v>11823</v>
      </c>
      <c r="R3627" s="894" t="s">
        <v>16387</v>
      </c>
      <c r="S3627" s="894" t="s">
        <v>779</v>
      </c>
      <c r="T3627" s="894" t="s">
        <v>780</v>
      </c>
      <c r="U3627" s="894" t="s">
        <v>877</v>
      </c>
      <c r="V3627" s="894" t="s">
        <v>3306</v>
      </c>
      <c r="W3627" s="894" t="s">
        <v>16412</v>
      </c>
      <c r="X3627" s="894" t="s">
        <v>13664</v>
      </c>
      <c r="Y3627" s="894" t="s">
        <v>16413</v>
      </c>
      <c r="AA3627" s="894" t="s">
        <v>11595</v>
      </c>
    </row>
    <row r="3628" spans="1:27">
      <c r="A3628" s="894" t="s">
        <v>16436</v>
      </c>
      <c r="B3628" s="894" t="s">
        <v>16437</v>
      </c>
      <c r="C3628" s="894" t="s">
        <v>5941</v>
      </c>
      <c r="D3628" s="894" t="s">
        <v>13837</v>
      </c>
      <c r="E3628" s="351">
        <v>4690.27</v>
      </c>
      <c r="F3628" s="351">
        <v>1876</v>
      </c>
      <c r="G3628" s="351">
        <v>2814.27</v>
      </c>
      <c r="H3628" s="351">
        <v>0</v>
      </c>
      <c r="I3628" s="894" t="s">
        <v>16409</v>
      </c>
      <c r="J3628" s="894" t="s">
        <v>839</v>
      </c>
      <c r="K3628" s="894" t="s">
        <v>11592</v>
      </c>
      <c r="L3628" s="894" t="s">
        <v>874</v>
      </c>
      <c r="M3628" s="894" t="s">
        <v>11593</v>
      </c>
      <c r="N3628" s="894" t="s">
        <v>16198</v>
      </c>
      <c r="O3628" s="894" t="s">
        <v>11821</v>
      </c>
      <c r="P3628" s="894" t="s">
        <v>11822</v>
      </c>
      <c r="Q3628" s="894" t="s">
        <v>11823</v>
      </c>
      <c r="R3628" s="894" t="s">
        <v>16387</v>
      </c>
      <c r="S3628" s="894" t="s">
        <v>779</v>
      </c>
      <c r="T3628" s="894" t="s">
        <v>780</v>
      </c>
      <c r="U3628" s="894" t="s">
        <v>877</v>
      </c>
      <c r="V3628" s="894" t="s">
        <v>3306</v>
      </c>
      <c r="W3628" s="894" t="s">
        <v>16412</v>
      </c>
      <c r="X3628" s="894" t="s">
        <v>13664</v>
      </c>
      <c r="Y3628" s="894" t="s">
        <v>16413</v>
      </c>
      <c r="AA3628" s="894" t="s">
        <v>11595</v>
      </c>
    </row>
    <row r="3629" spans="1:27">
      <c r="A3629" s="894" t="s">
        <v>16438</v>
      </c>
      <c r="B3629" s="894" t="s">
        <v>16439</v>
      </c>
      <c r="C3629" s="894" t="s">
        <v>5941</v>
      </c>
      <c r="D3629" s="894" t="s">
        <v>13837</v>
      </c>
      <c r="E3629" s="351">
        <v>4690.27</v>
      </c>
      <c r="F3629" s="351">
        <v>1876</v>
      </c>
      <c r="G3629" s="351">
        <v>2814.27</v>
      </c>
      <c r="H3629" s="351">
        <v>0</v>
      </c>
      <c r="I3629" s="894" t="s">
        <v>16409</v>
      </c>
      <c r="J3629" s="894" t="s">
        <v>839</v>
      </c>
      <c r="K3629" s="894" t="s">
        <v>11592</v>
      </c>
      <c r="L3629" s="894" t="s">
        <v>874</v>
      </c>
      <c r="M3629" s="894" t="s">
        <v>11593</v>
      </c>
      <c r="N3629" s="894" t="s">
        <v>16198</v>
      </c>
      <c r="O3629" s="894" t="s">
        <v>11821</v>
      </c>
      <c r="P3629" s="894" t="s">
        <v>11822</v>
      </c>
      <c r="Q3629" s="894" t="s">
        <v>11823</v>
      </c>
      <c r="R3629" s="894" t="s">
        <v>16387</v>
      </c>
      <c r="S3629" s="894" t="s">
        <v>779</v>
      </c>
      <c r="T3629" s="894" t="s">
        <v>780</v>
      </c>
      <c r="U3629" s="894" t="s">
        <v>877</v>
      </c>
      <c r="V3629" s="894" t="s">
        <v>3306</v>
      </c>
      <c r="W3629" s="894" t="s">
        <v>16412</v>
      </c>
      <c r="X3629" s="894" t="s">
        <v>13664</v>
      </c>
      <c r="Y3629" s="894" t="s">
        <v>16413</v>
      </c>
      <c r="AA3629" s="894" t="s">
        <v>11595</v>
      </c>
    </row>
    <row r="3630" spans="1:27">
      <c r="A3630" s="894" t="s">
        <v>16440</v>
      </c>
      <c r="B3630" s="894" t="s">
        <v>16441</v>
      </c>
      <c r="C3630" s="894" t="s">
        <v>5941</v>
      </c>
      <c r="D3630" s="894" t="s">
        <v>13837</v>
      </c>
      <c r="E3630" s="351">
        <v>4690.26</v>
      </c>
      <c r="F3630" s="351">
        <v>1876</v>
      </c>
      <c r="G3630" s="351">
        <v>2814.26</v>
      </c>
      <c r="H3630" s="351">
        <v>0</v>
      </c>
      <c r="I3630" s="894" t="s">
        <v>16409</v>
      </c>
      <c r="J3630" s="894" t="s">
        <v>839</v>
      </c>
      <c r="K3630" s="894" t="s">
        <v>11486</v>
      </c>
      <c r="L3630" s="894" t="s">
        <v>874</v>
      </c>
      <c r="M3630" s="894" t="s">
        <v>11487</v>
      </c>
      <c r="N3630" s="894" t="s">
        <v>16198</v>
      </c>
      <c r="O3630" s="894" t="s">
        <v>11821</v>
      </c>
      <c r="P3630" s="894" t="s">
        <v>11822</v>
      </c>
      <c r="Q3630" s="894" t="s">
        <v>11823</v>
      </c>
      <c r="R3630" s="894" t="s">
        <v>16387</v>
      </c>
      <c r="S3630" s="894" t="s">
        <v>779</v>
      </c>
      <c r="T3630" s="894" t="s">
        <v>780</v>
      </c>
      <c r="U3630" s="894" t="s">
        <v>877</v>
      </c>
      <c r="V3630" s="894" t="s">
        <v>3306</v>
      </c>
      <c r="W3630" s="894" t="s">
        <v>16412</v>
      </c>
      <c r="X3630" s="894" t="s">
        <v>13664</v>
      </c>
      <c r="Y3630" s="894" t="s">
        <v>16413</v>
      </c>
      <c r="AA3630" s="894" t="s">
        <v>11491</v>
      </c>
    </row>
    <row r="3631" spans="1:27">
      <c r="A3631" s="894" t="s">
        <v>16442</v>
      </c>
      <c r="B3631" s="894" t="s">
        <v>16443</v>
      </c>
      <c r="C3631" s="894" t="s">
        <v>5941</v>
      </c>
      <c r="D3631" s="894" t="s">
        <v>13837</v>
      </c>
      <c r="E3631" s="351">
        <v>4690.26</v>
      </c>
      <c r="F3631" s="351">
        <v>1876</v>
      </c>
      <c r="G3631" s="351">
        <v>2814.26</v>
      </c>
      <c r="H3631" s="351">
        <v>0</v>
      </c>
      <c r="I3631" s="894" t="s">
        <v>16409</v>
      </c>
      <c r="J3631" s="894" t="s">
        <v>839</v>
      </c>
      <c r="K3631" s="894" t="s">
        <v>11486</v>
      </c>
      <c r="L3631" s="894" t="s">
        <v>874</v>
      </c>
      <c r="M3631" s="894" t="s">
        <v>11487</v>
      </c>
      <c r="N3631" s="894" t="s">
        <v>16198</v>
      </c>
      <c r="O3631" s="894" t="s">
        <v>11821</v>
      </c>
      <c r="P3631" s="894" t="s">
        <v>11822</v>
      </c>
      <c r="Q3631" s="894" t="s">
        <v>11823</v>
      </c>
      <c r="R3631" s="894" t="s">
        <v>16387</v>
      </c>
      <c r="S3631" s="894" t="s">
        <v>779</v>
      </c>
      <c r="T3631" s="894" t="s">
        <v>780</v>
      </c>
      <c r="U3631" s="894" t="s">
        <v>877</v>
      </c>
      <c r="V3631" s="894" t="s">
        <v>3306</v>
      </c>
      <c r="W3631" s="894" t="s">
        <v>16412</v>
      </c>
      <c r="X3631" s="894" t="s">
        <v>13664</v>
      </c>
      <c r="Y3631" s="894" t="s">
        <v>16413</v>
      </c>
      <c r="AA3631" s="894" t="s">
        <v>11491</v>
      </c>
    </row>
    <row r="3632" spans="1:27">
      <c r="A3632" s="894" t="s">
        <v>16444</v>
      </c>
      <c r="B3632" s="894" t="s">
        <v>16445</v>
      </c>
      <c r="C3632" s="894" t="s">
        <v>6767</v>
      </c>
      <c r="D3632" s="894" t="s">
        <v>2300</v>
      </c>
      <c r="E3632" s="351">
        <v>10176.99</v>
      </c>
      <c r="F3632" s="351">
        <v>4070.8</v>
      </c>
      <c r="G3632" s="351">
        <v>6106.19</v>
      </c>
      <c r="H3632" s="351">
        <v>0</v>
      </c>
      <c r="I3632" s="894" t="s">
        <v>16409</v>
      </c>
      <c r="J3632" s="894" t="s">
        <v>839</v>
      </c>
      <c r="K3632" s="894" t="s">
        <v>11592</v>
      </c>
      <c r="L3632" s="894" t="s">
        <v>874</v>
      </c>
      <c r="M3632" s="894" t="s">
        <v>11593</v>
      </c>
      <c r="N3632" s="894" t="s">
        <v>16418</v>
      </c>
      <c r="O3632" s="894" t="s">
        <v>11780</v>
      </c>
      <c r="P3632" s="894" t="s">
        <v>11781</v>
      </c>
      <c r="Q3632" s="894" t="s">
        <v>11782</v>
      </c>
      <c r="R3632" s="894" t="s">
        <v>16387</v>
      </c>
      <c r="S3632" s="894" t="s">
        <v>779</v>
      </c>
      <c r="T3632" s="894" t="s">
        <v>780</v>
      </c>
      <c r="U3632" s="894" t="s">
        <v>877</v>
      </c>
      <c r="V3632" s="894" t="s">
        <v>3306</v>
      </c>
      <c r="W3632" s="894" t="s">
        <v>16412</v>
      </c>
      <c r="X3632" s="894" t="s">
        <v>13664</v>
      </c>
      <c r="Y3632" s="894" t="s">
        <v>16413</v>
      </c>
      <c r="AA3632" s="894" t="s">
        <v>11595</v>
      </c>
    </row>
    <row r="3633" spans="1:27">
      <c r="A3633" s="894" t="s">
        <v>16446</v>
      </c>
      <c r="B3633" s="894" t="s">
        <v>16447</v>
      </c>
      <c r="C3633" s="894" t="s">
        <v>14162</v>
      </c>
      <c r="D3633" s="894" t="s">
        <v>16408</v>
      </c>
      <c r="E3633" s="351">
        <v>10815.93</v>
      </c>
      <c r="F3633" s="351">
        <v>4326.4</v>
      </c>
      <c r="G3633" s="351">
        <v>6489.53</v>
      </c>
      <c r="H3633" s="351">
        <v>0</v>
      </c>
      <c r="I3633" s="894" t="s">
        <v>16409</v>
      </c>
      <c r="J3633" s="894" t="s">
        <v>839</v>
      </c>
      <c r="K3633" s="894" t="s">
        <v>11486</v>
      </c>
      <c r="L3633" s="894" t="s">
        <v>874</v>
      </c>
      <c r="M3633" s="894" t="s">
        <v>11487</v>
      </c>
      <c r="N3633" s="894" t="s">
        <v>9391</v>
      </c>
      <c r="O3633" s="894" t="s">
        <v>11183</v>
      </c>
      <c r="P3633" s="894" t="s">
        <v>11184</v>
      </c>
      <c r="Q3633" s="894" t="s">
        <v>11185</v>
      </c>
      <c r="R3633" s="894" t="s">
        <v>16387</v>
      </c>
      <c r="S3633" s="894" t="s">
        <v>779</v>
      </c>
      <c r="T3633" s="894" t="s">
        <v>780</v>
      </c>
      <c r="U3633" s="894" t="s">
        <v>877</v>
      </c>
      <c r="V3633" s="894" t="s">
        <v>3306</v>
      </c>
      <c r="W3633" s="894" t="s">
        <v>16412</v>
      </c>
      <c r="X3633" s="894" t="s">
        <v>13664</v>
      </c>
      <c r="Y3633" s="894" t="s">
        <v>16413</v>
      </c>
      <c r="AA3633" s="894" t="s">
        <v>11491</v>
      </c>
    </row>
    <row r="3634" spans="1:27">
      <c r="A3634" s="894" t="s">
        <v>16448</v>
      </c>
      <c r="B3634" s="894" t="s">
        <v>16449</v>
      </c>
      <c r="C3634" s="894" t="s">
        <v>12531</v>
      </c>
      <c r="D3634" s="894" t="s">
        <v>12532</v>
      </c>
      <c r="E3634" s="351">
        <v>174796.46</v>
      </c>
      <c r="F3634" s="351">
        <v>69918.4</v>
      </c>
      <c r="G3634" s="351">
        <v>104878.06</v>
      </c>
      <c r="H3634" s="351">
        <v>0</v>
      </c>
      <c r="I3634" s="894" t="s">
        <v>16409</v>
      </c>
      <c r="J3634" s="894" t="s">
        <v>839</v>
      </c>
      <c r="K3634" s="894" t="s">
        <v>11592</v>
      </c>
      <c r="L3634" s="894" t="s">
        <v>874</v>
      </c>
      <c r="M3634" s="894" t="s">
        <v>11593</v>
      </c>
      <c r="N3634" s="894" t="s">
        <v>14715</v>
      </c>
      <c r="O3634" s="894" t="s">
        <v>16450</v>
      </c>
      <c r="P3634" s="894" t="s">
        <v>16451</v>
      </c>
      <c r="Q3634" s="894" t="s">
        <v>16452</v>
      </c>
      <c r="R3634" s="894" t="s">
        <v>16387</v>
      </c>
      <c r="S3634" s="894" t="s">
        <v>779</v>
      </c>
      <c r="T3634" s="894" t="s">
        <v>780</v>
      </c>
      <c r="U3634" s="894" t="s">
        <v>877</v>
      </c>
      <c r="V3634" s="894" t="s">
        <v>3306</v>
      </c>
      <c r="W3634" s="894" t="s">
        <v>16412</v>
      </c>
      <c r="X3634" s="894" t="s">
        <v>13664</v>
      </c>
      <c r="Y3634" s="894" t="s">
        <v>16413</v>
      </c>
      <c r="AA3634" s="894" t="s">
        <v>11595</v>
      </c>
    </row>
    <row r="3635" spans="1:27">
      <c r="A3635" s="894" t="s">
        <v>16453</v>
      </c>
      <c r="B3635" s="894" t="s">
        <v>16454</v>
      </c>
      <c r="C3635" s="894" t="s">
        <v>16270</v>
      </c>
      <c r="D3635" s="894" t="s">
        <v>16455</v>
      </c>
      <c r="E3635" s="351">
        <v>2371.68</v>
      </c>
      <c r="F3635" s="351">
        <v>948.8</v>
      </c>
      <c r="G3635" s="351">
        <v>1422.88</v>
      </c>
      <c r="H3635" s="351">
        <v>0</v>
      </c>
      <c r="I3635" s="894" t="s">
        <v>16409</v>
      </c>
      <c r="J3635" s="894" t="s">
        <v>839</v>
      </c>
      <c r="K3635" s="894" t="s">
        <v>11486</v>
      </c>
      <c r="L3635" s="894" t="s">
        <v>874</v>
      </c>
      <c r="M3635" s="894" t="s">
        <v>11487</v>
      </c>
      <c r="N3635" s="894" t="s">
        <v>16456</v>
      </c>
      <c r="O3635" s="894" t="s">
        <v>16457</v>
      </c>
      <c r="P3635" s="894" t="s">
        <v>16458</v>
      </c>
      <c r="Q3635" s="894" t="s">
        <v>16459</v>
      </c>
      <c r="R3635" s="894" t="s">
        <v>16387</v>
      </c>
      <c r="S3635" s="894" t="s">
        <v>779</v>
      </c>
      <c r="T3635" s="894" t="s">
        <v>780</v>
      </c>
      <c r="U3635" s="894" t="s">
        <v>877</v>
      </c>
      <c r="V3635" s="894" t="s">
        <v>3306</v>
      </c>
      <c r="W3635" s="894" t="s">
        <v>16412</v>
      </c>
      <c r="X3635" s="894" t="s">
        <v>13664</v>
      </c>
      <c r="Y3635" s="894" t="s">
        <v>16413</v>
      </c>
      <c r="AA3635" s="894" t="s">
        <v>11491</v>
      </c>
    </row>
    <row r="3636" spans="1:27">
      <c r="A3636" s="894" t="s">
        <v>16460</v>
      </c>
      <c r="B3636" s="894" t="s">
        <v>16461</v>
      </c>
      <c r="C3636" s="894" t="s">
        <v>13842</v>
      </c>
      <c r="D3636" s="894" t="s">
        <v>16462</v>
      </c>
      <c r="E3636" s="351">
        <v>51327.43</v>
      </c>
      <c r="F3636" s="351">
        <v>20530.8</v>
      </c>
      <c r="G3636" s="351">
        <v>30796.63</v>
      </c>
      <c r="H3636" s="351">
        <v>0</v>
      </c>
      <c r="I3636" s="894" t="s">
        <v>16409</v>
      </c>
      <c r="J3636" s="894" t="s">
        <v>839</v>
      </c>
      <c r="K3636" s="894" t="s">
        <v>11486</v>
      </c>
      <c r="L3636" s="894" t="s">
        <v>874</v>
      </c>
      <c r="M3636" s="894" t="s">
        <v>11487</v>
      </c>
      <c r="N3636" s="894" t="s">
        <v>13844</v>
      </c>
      <c r="O3636" s="894" t="s">
        <v>12663</v>
      </c>
      <c r="P3636" s="894" t="s">
        <v>15786</v>
      </c>
      <c r="Q3636" s="894" t="s">
        <v>15787</v>
      </c>
      <c r="R3636" s="894" t="s">
        <v>16387</v>
      </c>
      <c r="S3636" s="894" t="s">
        <v>779</v>
      </c>
      <c r="T3636" s="894" t="s">
        <v>780</v>
      </c>
      <c r="U3636" s="894" t="s">
        <v>877</v>
      </c>
      <c r="V3636" s="894" t="s">
        <v>3306</v>
      </c>
      <c r="W3636" s="894" t="s">
        <v>16412</v>
      </c>
      <c r="X3636" s="894" t="s">
        <v>13664</v>
      </c>
      <c r="Y3636" s="894" t="s">
        <v>16413</v>
      </c>
      <c r="AA3636" s="894" t="s">
        <v>11491</v>
      </c>
    </row>
    <row r="3637" spans="1:27">
      <c r="A3637" s="894" t="s">
        <v>16463</v>
      </c>
      <c r="B3637" s="894" t="s">
        <v>16464</v>
      </c>
      <c r="C3637" s="894" t="s">
        <v>6375</v>
      </c>
      <c r="D3637" s="894" t="s">
        <v>16465</v>
      </c>
      <c r="E3637" s="351">
        <v>17699.12</v>
      </c>
      <c r="F3637" s="351">
        <v>7079.6</v>
      </c>
      <c r="G3637" s="351">
        <v>10619.52</v>
      </c>
      <c r="H3637" s="351">
        <v>0</v>
      </c>
      <c r="I3637" s="894" t="s">
        <v>16409</v>
      </c>
      <c r="J3637" s="894" t="s">
        <v>839</v>
      </c>
      <c r="K3637" s="894" t="s">
        <v>16466</v>
      </c>
      <c r="L3637" s="894" t="s">
        <v>874</v>
      </c>
      <c r="M3637" s="894" t="s">
        <v>16467</v>
      </c>
      <c r="N3637" s="894" t="s">
        <v>13953</v>
      </c>
      <c r="O3637" s="894" t="s">
        <v>11197</v>
      </c>
      <c r="P3637" s="894" t="s">
        <v>11198</v>
      </c>
      <c r="Q3637" s="894" t="s">
        <v>11199</v>
      </c>
      <c r="R3637" s="894" t="s">
        <v>16387</v>
      </c>
      <c r="S3637" s="894" t="s">
        <v>779</v>
      </c>
      <c r="T3637" s="894" t="s">
        <v>780</v>
      </c>
      <c r="U3637" s="894" t="s">
        <v>877</v>
      </c>
      <c r="V3637" s="894" t="s">
        <v>3306</v>
      </c>
      <c r="W3637" s="894" t="s">
        <v>16412</v>
      </c>
      <c r="X3637" s="894" t="s">
        <v>13664</v>
      </c>
      <c r="Y3637" s="894" t="s">
        <v>16413</v>
      </c>
      <c r="AA3637" s="894" t="s">
        <v>16468</v>
      </c>
    </row>
    <row r="3638" spans="1:27">
      <c r="A3638" s="894" t="s">
        <v>16469</v>
      </c>
      <c r="B3638" s="894" t="s">
        <v>16470</v>
      </c>
      <c r="C3638" s="894" t="s">
        <v>6375</v>
      </c>
      <c r="D3638" s="894" t="s">
        <v>16465</v>
      </c>
      <c r="E3638" s="351">
        <v>17699.12</v>
      </c>
      <c r="F3638" s="351">
        <v>7079.6</v>
      </c>
      <c r="G3638" s="351">
        <v>10619.52</v>
      </c>
      <c r="H3638" s="351">
        <v>0</v>
      </c>
      <c r="I3638" s="894" t="s">
        <v>16409</v>
      </c>
      <c r="J3638" s="894" t="s">
        <v>839</v>
      </c>
      <c r="K3638" s="894" t="s">
        <v>16466</v>
      </c>
      <c r="L3638" s="894" t="s">
        <v>874</v>
      </c>
      <c r="M3638" s="894" t="s">
        <v>16467</v>
      </c>
      <c r="N3638" s="894" t="s">
        <v>13953</v>
      </c>
      <c r="O3638" s="894" t="s">
        <v>11197</v>
      </c>
      <c r="P3638" s="894" t="s">
        <v>11198</v>
      </c>
      <c r="Q3638" s="894" t="s">
        <v>11199</v>
      </c>
      <c r="R3638" s="894" t="s">
        <v>16387</v>
      </c>
      <c r="S3638" s="894" t="s">
        <v>779</v>
      </c>
      <c r="T3638" s="894" t="s">
        <v>780</v>
      </c>
      <c r="U3638" s="894" t="s">
        <v>877</v>
      </c>
      <c r="V3638" s="894" t="s">
        <v>3306</v>
      </c>
      <c r="W3638" s="894" t="s">
        <v>16412</v>
      </c>
      <c r="X3638" s="894" t="s">
        <v>13664</v>
      </c>
      <c r="Y3638" s="894" t="s">
        <v>16413</v>
      </c>
      <c r="AA3638" s="894" t="s">
        <v>16468</v>
      </c>
    </row>
    <row r="3639" spans="1:27">
      <c r="A3639" s="894" t="s">
        <v>16471</v>
      </c>
      <c r="B3639" s="894" t="s">
        <v>16472</v>
      </c>
      <c r="C3639" s="894" t="s">
        <v>6375</v>
      </c>
      <c r="D3639" s="894" t="s">
        <v>16465</v>
      </c>
      <c r="E3639" s="351">
        <v>17699.12</v>
      </c>
      <c r="F3639" s="351">
        <v>7079.6</v>
      </c>
      <c r="G3639" s="351">
        <v>10619.52</v>
      </c>
      <c r="H3639" s="351">
        <v>0</v>
      </c>
      <c r="I3639" s="894" t="s">
        <v>16409</v>
      </c>
      <c r="J3639" s="894" t="s">
        <v>839</v>
      </c>
      <c r="K3639" s="894" t="s">
        <v>16466</v>
      </c>
      <c r="L3639" s="894" t="s">
        <v>874</v>
      </c>
      <c r="M3639" s="894" t="s">
        <v>16467</v>
      </c>
      <c r="N3639" s="894" t="s">
        <v>13953</v>
      </c>
      <c r="O3639" s="894" t="s">
        <v>11197</v>
      </c>
      <c r="P3639" s="894" t="s">
        <v>11198</v>
      </c>
      <c r="Q3639" s="894" t="s">
        <v>11199</v>
      </c>
      <c r="R3639" s="894" t="s">
        <v>16387</v>
      </c>
      <c r="S3639" s="894" t="s">
        <v>779</v>
      </c>
      <c r="T3639" s="894" t="s">
        <v>780</v>
      </c>
      <c r="U3639" s="894" t="s">
        <v>877</v>
      </c>
      <c r="V3639" s="894" t="s">
        <v>3306</v>
      </c>
      <c r="W3639" s="894" t="s">
        <v>16412</v>
      </c>
      <c r="X3639" s="894" t="s">
        <v>13664</v>
      </c>
      <c r="Y3639" s="894" t="s">
        <v>16413</v>
      </c>
      <c r="AA3639" s="894" t="s">
        <v>16468</v>
      </c>
    </row>
    <row r="3640" spans="1:27">
      <c r="A3640" s="894" t="s">
        <v>16473</v>
      </c>
      <c r="B3640" s="894" t="s">
        <v>16474</v>
      </c>
      <c r="C3640" s="894" t="s">
        <v>6375</v>
      </c>
      <c r="D3640" s="894" t="s">
        <v>16465</v>
      </c>
      <c r="E3640" s="351">
        <v>17699.11</v>
      </c>
      <c r="F3640" s="351">
        <v>7079.6</v>
      </c>
      <c r="G3640" s="351">
        <v>10619.51</v>
      </c>
      <c r="H3640" s="351">
        <v>0</v>
      </c>
      <c r="I3640" s="894" t="s">
        <v>16409</v>
      </c>
      <c r="J3640" s="894" t="s">
        <v>839</v>
      </c>
      <c r="K3640" s="894" t="s">
        <v>16466</v>
      </c>
      <c r="L3640" s="894" t="s">
        <v>874</v>
      </c>
      <c r="M3640" s="894" t="s">
        <v>16467</v>
      </c>
      <c r="N3640" s="894" t="s">
        <v>13953</v>
      </c>
      <c r="O3640" s="894" t="s">
        <v>11197</v>
      </c>
      <c r="P3640" s="894" t="s">
        <v>11198</v>
      </c>
      <c r="Q3640" s="894" t="s">
        <v>11199</v>
      </c>
      <c r="R3640" s="894" t="s">
        <v>16387</v>
      </c>
      <c r="S3640" s="894" t="s">
        <v>779</v>
      </c>
      <c r="T3640" s="894" t="s">
        <v>780</v>
      </c>
      <c r="U3640" s="894" t="s">
        <v>877</v>
      </c>
      <c r="V3640" s="894" t="s">
        <v>3306</v>
      </c>
      <c r="W3640" s="894" t="s">
        <v>16412</v>
      </c>
      <c r="X3640" s="894" t="s">
        <v>13664</v>
      </c>
      <c r="Y3640" s="894" t="s">
        <v>16413</v>
      </c>
      <c r="AA3640" s="894" t="s">
        <v>16468</v>
      </c>
    </row>
    <row r="3641" spans="1:27">
      <c r="A3641" s="894" t="s">
        <v>16475</v>
      </c>
      <c r="B3641" s="894" t="s">
        <v>16476</v>
      </c>
      <c r="C3641" s="894" t="s">
        <v>6375</v>
      </c>
      <c r="D3641" s="894" t="s">
        <v>16465</v>
      </c>
      <c r="E3641" s="351">
        <v>17699.11</v>
      </c>
      <c r="F3641" s="351">
        <v>7079.6</v>
      </c>
      <c r="G3641" s="351">
        <v>10619.51</v>
      </c>
      <c r="H3641" s="351">
        <v>0</v>
      </c>
      <c r="I3641" s="894" t="s">
        <v>16409</v>
      </c>
      <c r="J3641" s="894" t="s">
        <v>839</v>
      </c>
      <c r="K3641" s="894" t="s">
        <v>16466</v>
      </c>
      <c r="L3641" s="894" t="s">
        <v>874</v>
      </c>
      <c r="M3641" s="894" t="s">
        <v>16467</v>
      </c>
      <c r="N3641" s="894" t="s">
        <v>13953</v>
      </c>
      <c r="O3641" s="894" t="s">
        <v>11197</v>
      </c>
      <c r="P3641" s="894" t="s">
        <v>11198</v>
      </c>
      <c r="Q3641" s="894" t="s">
        <v>11199</v>
      </c>
      <c r="R3641" s="894" t="s">
        <v>16387</v>
      </c>
      <c r="S3641" s="894" t="s">
        <v>779</v>
      </c>
      <c r="T3641" s="894" t="s">
        <v>780</v>
      </c>
      <c r="U3641" s="894" t="s">
        <v>877</v>
      </c>
      <c r="V3641" s="894" t="s">
        <v>3306</v>
      </c>
      <c r="W3641" s="894" t="s">
        <v>16412</v>
      </c>
      <c r="X3641" s="894" t="s">
        <v>13664</v>
      </c>
      <c r="Y3641" s="894" t="s">
        <v>16413</v>
      </c>
      <c r="AA3641" s="894" t="s">
        <v>16468</v>
      </c>
    </row>
    <row r="3642" spans="1:27">
      <c r="A3642" s="894" t="s">
        <v>16477</v>
      </c>
      <c r="B3642" s="894" t="s">
        <v>16478</v>
      </c>
      <c r="C3642" s="894" t="s">
        <v>6375</v>
      </c>
      <c r="D3642" s="894" t="s">
        <v>16465</v>
      </c>
      <c r="E3642" s="351">
        <v>17699.11</v>
      </c>
      <c r="F3642" s="351">
        <v>7079.6</v>
      </c>
      <c r="G3642" s="351">
        <v>10619.51</v>
      </c>
      <c r="H3642" s="351">
        <v>0</v>
      </c>
      <c r="I3642" s="894" t="s">
        <v>16409</v>
      </c>
      <c r="J3642" s="894" t="s">
        <v>839</v>
      </c>
      <c r="K3642" s="894" t="s">
        <v>16466</v>
      </c>
      <c r="L3642" s="894" t="s">
        <v>874</v>
      </c>
      <c r="M3642" s="894" t="s">
        <v>16467</v>
      </c>
      <c r="N3642" s="894" t="s">
        <v>13953</v>
      </c>
      <c r="O3642" s="894" t="s">
        <v>11197</v>
      </c>
      <c r="P3642" s="894" t="s">
        <v>11198</v>
      </c>
      <c r="Q3642" s="894" t="s">
        <v>11199</v>
      </c>
      <c r="R3642" s="894" t="s">
        <v>16387</v>
      </c>
      <c r="S3642" s="894" t="s">
        <v>779</v>
      </c>
      <c r="T3642" s="894" t="s">
        <v>780</v>
      </c>
      <c r="U3642" s="894" t="s">
        <v>877</v>
      </c>
      <c r="V3642" s="894" t="s">
        <v>3306</v>
      </c>
      <c r="W3642" s="894" t="s">
        <v>16412</v>
      </c>
      <c r="X3642" s="894" t="s">
        <v>13664</v>
      </c>
      <c r="Y3642" s="894" t="s">
        <v>16413</v>
      </c>
      <c r="AA3642" s="894" t="s">
        <v>16468</v>
      </c>
    </row>
    <row r="3643" spans="1:27">
      <c r="A3643" s="894" t="s">
        <v>16479</v>
      </c>
      <c r="B3643" s="894" t="s">
        <v>16480</v>
      </c>
      <c r="C3643" s="894" t="s">
        <v>6375</v>
      </c>
      <c r="D3643" s="894" t="s">
        <v>16481</v>
      </c>
      <c r="E3643" s="351">
        <v>3274.33</v>
      </c>
      <c r="F3643" s="351">
        <v>1309.6</v>
      </c>
      <c r="G3643" s="351">
        <v>1964.73</v>
      </c>
      <c r="H3643" s="351">
        <v>0</v>
      </c>
      <c r="I3643" s="894" t="s">
        <v>16409</v>
      </c>
      <c r="J3643" s="894" t="s">
        <v>839</v>
      </c>
      <c r="K3643" s="894" t="s">
        <v>16466</v>
      </c>
      <c r="L3643" s="894" t="s">
        <v>874</v>
      </c>
      <c r="M3643" s="894" t="s">
        <v>16467</v>
      </c>
      <c r="N3643" s="894" t="s">
        <v>13953</v>
      </c>
      <c r="O3643" s="894" t="s">
        <v>12261</v>
      </c>
      <c r="P3643" s="894" t="s">
        <v>12262</v>
      </c>
      <c r="Q3643" s="894" t="s">
        <v>12263</v>
      </c>
      <c r="R3643" s="894" t="s">
        <v>16387</v>
      </c>
      <c r="S3643" s="894" t="s">
        <v>779</v>
      </c>
      <c r="T3643" s="894" t="s">
        <v>780</v>
      </c>
      <c r="U3643" s="894" t="s">
        <v>877</v>
      </c>
      <c r="V3643" s="894" t="s">
        <v>3306</v>
      </c>
      <c r="W3643" s="894" t="s">
        <v>16412</v>
      </c>
      <c r="X3643" s="894" t="s">
        <v>13664</v>
      </c>
      <c r="Y3643" s="894" t="s">
        <v>16413</v>
      </c>
      <c r="AA3643" s="894" t="s">
        <v>16468</v>
      </c>
    </row>
    <row r="3644" spans="1:27">
      <c r="A3644" s="894" t="s">
        <v>16482</v>
      </c>
      <c r="B3644" s="894" t="s">
        <v>16483</v>
      </c>
      <c r="C3644" s="894" t="s">
        <v>6375</v>
      </c>
      <c r="D3644" s="894" t="s">
        <v>16481</v>
      </c>
      <c r="E3644" s="351">
        <v>3274.33</v>
      </c>
      <c r="F3644" s="351">
        <v>1309.6</v>
      </c>
      <c r="G3644" s="351">
        <v>1964.73</v>
      </c>
      <c r="H3644" s="351">
        <v>0</v>
      </c>
      <c r="I3644" s="894" t="s">
        <v>16409</v>
      </c>
      <c r="J3644" s="894" t="s">
        <v>839</v>
      </c>
      <c r="K3644" s="894" t="s">
        <v>16466</v>
      </c>
      <c r="L3644" s="894" t="s">
        <v>874</v>
      </c>
      <c r="M3644" s="894" t="s">
        <v>16467</v>
      </c>
      <c r="N3644" s="894" t="s">
        <v>13953</v>
      </c>
      <c r="O3644" s="894" t="s">
        <v>12261</v>
      </c>
      <c r="P3644" s="894" t="s">
        <v>12262</v>
      </c>
      <c r="Q3644" s="894" t="s">
        <v>12263</v>
      </c>
      <c r="R3644" s="894" t="s">
        <v>16387</v>
      </c>
      <c r="S3644" s="894" t="s">
        <v>779</v>
      </c>
      <c r="T3644" s="894" t="s">
        <v>780</v>
      </c>
      <c r="U3644" s="894" t="s">
        <v>877</v>
      </c>
      <c r="V3644" s="894" t="s">
        <v>3306</v>
      </c>
      <c r="W3644" s="894" t="s">
        <v>16412</v>
      </c>
      <c r="X3644" s="894" t="s">
        <v>13664</v>
      </c>
      <c r="Y3644" s="894" t="s">
        <v>16413</v>
      </c>
      <c r="AA3644" s="894" t="s">
        <v>16468</v>
      </c>
    </row>
    <row r="3645" spans="1:27">
      <c r="A3645" s="894" t="s">
        <v>16484</v>
      </c>
      <c r="B3645" s="894" t="s">
        <v>16485</v>
      </c>
      <c r="C3645" s="894" t="s">
        <v>6375</v>
      </c>
      <c r="D3645" s="894" t="s">
        <v>16481</v>
      </c>
      <c r="E3645" s="351">
        <v>3274.34</v>
      </c>
      <c r="F3645" s="351">
        <v>1309.6</v>
      </c>
      <c r="G3645" s="351">
        <v>1964.74</v>
      </c>
      <c r="H3645" s="351">
        <v>0</v>
      </c>
      <c r="I3645" s="894" t="s">
        <v>16409</v>
      </c>
      <c r="J3645" s="894" t="s">
        <v>839</v>
      </c>
      <c r="K3645" s="894" t="s">
        <v>16466</v>
      </c>
      <c r="L3645" s="894" t="s">
        <v>874</v>
      </c>
      <c r="M3645" s="894" t="s">
        <v>16467</v>
      </c>
      <c r="N3645" s="894" t="s">
        <v>13953</v>
      </c>
      <c r="O3645" s="894" t="s">
        <v>12261</v>
      </c>
      <c r="P3645" s="894" t="s">
        <v>12262</v>
      </c>
      <c r="Q3645" s="894" t="s">
        <v>12263</v>
      </c>
      <c r="R3645" s="894" t="s">
        <v>16387</v>
      </c>
      <c r="S3645" s="894" t="s">
        <v>779</v>
      </c>
      <c r="T3645" s="894" t="s">
        <v>780</v>
      </c>
      <c r="U3645" s="894" t="s">
        <v>877</v>
      </c>
      <c r="V3645" s="894" t="s">
        <v>3306</v>
      </c>
      <c r="W3645" s="894" t="s">
        <v>16412</v>
      </c>
      <c r="X3645" s="894" t="s">
        <v>13664</v>
      </c>
      <c r="Y3645" s="894" t="s">
        <v>16413</v>
      </c>
      <c r="AA3645" s="894" t="s">
        <v>16468</v>
      </c>
    </row>
    <row r="3646" spans="1:27">
      <c r="A3646" s="894" t="s">
        <v>16486</v>
      </c>
      <c r="B3646" s="894" t="s">
        <v>16487</v>
      </c>
      <c r="C3646" s="894" t="s">
        <v>6375</v>
      </c>
      <c r="D3646" s="894" t="s">
        <v>16481</v>
      </c>
      <c r="E3646" s="351">
        <v>3274.34</v>
      </c>
      <c r="F3646" s="351">
        <v>1309.6</v>
      </c>
      <c r="G3646" s="351">
        <v>1964.74</v>
      </c>
      <c r="H3646" s="351">
        <v>0</v>
      </c>
      <c r="I3646" s="894" t="s">
        <v>16409</v>
      </c>
      <c r="J3646" s="894" t="s">
        <v>839</v>
      </c>
      <c r="K3646" s="894" t="s">
        <v>16466</v>
      </c>
      <c r="L3646" s="894" t="s">
        <v>874</v>
      </c>
      <c r="M3646" s="894" t="s">
        <v>16467</v>
      </c>
      <c r="N3646" s="894" t="s">
        <v>13953</v>
      </c>
      <c r="O3646" s="894" t="s">
        <v>12261</v>
      </c>
      <c r="P3646" s="894" t="s">
        <v>12262</v>
      </c>
      <c r="Q3646" s="894" t="s">
        <v>12263</v>
      </c>
      <c r="R3646" s="894" t="s">
        <v>16387</v>
      </c>
      <c r="S3646" s="894" t="s">
        <v>779</v>
      </c>
      <c r="T3646" s="894" t="s">
        <v>780</v>
      </c>
      <c r="U3646" s="894" t="s">
        <v>877</v>
      </c>
      <c r="V3646" s="894" t="s">
        <v>3306</v>
      </c>
      <c r="W3646" s="894" t="s">
        <v>16412</v>
      </c>
      <c r="X3646" s="894" t="s">
        <v>13664</v>
      </c>
      <c r="Y3646" s="894" t="s">
        <v>16413</v>
      </c>
      <c r="AA3646" s="894" t="s">
        <v>16468</v>
      </c>
    </row>
    <row r="3647" spans="1:27">
      <c r="A3647" s="894" t="s">
        <v>16488</v>
      </c>
      <c r="B3647" s="894" t="s">
        <v>16489</v>
      </c>
      <c r="C3647" s="894" t="s">
        <v>6375</v>
      </c>
      <c r="D3647" s="894" t="s">
        <v>16481</v>
      </c>
      <c r="E3647" s="351">
        <v>3274.34</v>
      </c>
      <c r="F3647" s="351">
        <v>1309.6</v>
      </c>
      <c r="G3647" s="351">
        <v>1964.74</v>
      </c>
      <c r="H3647" s="351">
        <v>0</v>
      </c>
      <c r="I3647" s="894" t="s">
        <v>16409</v>
      </c>
      <c r="J3647" s="894" t="s">
        <v>839</v>
      </c>
      <c r="K3647" s="894" t="s">
        <v>16466</v>
      </c>
      <c r="L3647" s="894" t="s">
        <v>874</v>
      </c>
      <c r="M3647" s="894" t="s">
        <v>16467</v>
      </c>
      <c r="N3647" s="894" t="s">
        <v>13953</v>
      </c>
      <c r="O3647" s="894" t="s">
        <v>12261</v>
      </c>
      <c r="P3647" s="894" t="s">
        <v>12262</v>
      </c>
      <c r="Q3647" s="894" t="s">
        <v>12263</v>
      </c>
      <c r="R3647" s="894" t="s">
        <v>16387</v>
      </c>
      <c r="S3647" s="894" t="s">
        <v>779</v>
      </c>
      <c r="T3647" s="894" t="s">
        <v>780</v>
      </c>
      <c r="U3647" s="894" t="s">
        <v>877</v>
      </c>
      <c r="V3647" s="894" t="s">
        <v>3306</v>
      </c>
      <c r="W3647" s="894" t="s">
        <v>16412</v>
      </c>
      <c r="X3647" s="894" t="s">
        <v>13664</v>
      </c>
      <c r="Y3647" s="894" t="s">
        <v>16413</v>
      </c>
      <c r="AA3647" s="894" t="s">
        <v>16468</v>
      </c>
    </row>
    <row r="3648" spans="1:27">
      <c r="A3648" s="894" t="s">
        <v>16490</v>
      </c>
      <c r="B3648" s="894" t="s">
        <v>16491</v>
      </c>
      <c r="C3648" s="894" t="s">
        <v>6375</v>
      </c>
      <c r="D3648" s="894" t="s">
        <v>16481</v>
      </c>
      <c r="E3648" s="351">
        <v>3274.34</v>
      </c>
      <c r="F3648" s="351">
        <v>1309.6</v>
      </c>
      <c r="G3648" s="351">
        <v>1964.74</v>
      </c>
      <c r="H3648" s="351">
        <v>0</v>
      </c>
      <c r="I3648" s="894" t="s">
        <v>16409</v>
      </c>
      <c r="J3648" s="894" t="s">
        <v>839</v>
      </c>
      <c r="K3648" s="894" t="s">
        <v>16466</v>
      </c>
      <c r="L3648" s="894" t="s">
        <v>874</v>
      </c>
      <c r="M3648" s="894" t="s">
        <v>16467</v>
      </c>
      <c r="N3648" s="894" t="s">
        <v>13953</v>
      </c>
      <c r="O3648" s="894" t="s">
        <v>12261</v>
      </c>
      <c r="P3648" s="894" t="s">
        <v>12262</v>
      </c>
      <c r="Q3648" s="894" t="s">
        <v>12263</v>
      </c>
      <c r="R3648" s="894" t="s">
        <v>16387</v>
      </c>
      <c r="S3648" s="894" t="s">
        <v>779</v>
      </c>
      <c r="T3648" s="894" t="s">
        <v>780</v>
      </c>
      <c r="U3648" s="894" t="s">
        <v>877</v>
      </c>
      <c r="V3648" s="894" t="s">
        <v>3306</v>
      </c>
      <c r="W3648" s="894" t="s">
        <v>16412</v>
      </c>
      <c r="X3648" s="894" t="s">
        <v>13664</v>
      </c>
      <c r="Y3648" s="894" t="s">
        <v>16413</v>
      </c>
      <c r="AA3648" s="894" t="s">
        <v>16468</v>
      </c>
    </row>
    <row r="3649" spans="1:27">
      <c r="A3649" s="894" t="s">
        <v>16492</v>
      </c>
      <c r="B3649" s="894" t="s">
        <v>16493</v>
      </c>
      <c r="C3649" s="894" t="s">
        <v>16494</v>
      </c>
      <c r="D3649" s="894" t="s">
        <v>16495</v>
      </c>
      <c r="E3649" s="351">
        <v>3451.33</v>
      </c>
      <c r="F3649" s="351">
        <v>1380.4</v>
      </c>
      <c r="G3649" s="351">
        <v>2070.93</v>
      </c>
      <c r="H3649" s="351">
        <v>0</v>
      </c>
      <c r="I3649" s="894" t="s">
        <v>16409</v>
      </c>
      <c r="J3649" s="894" t="s">
        <v>839</v>
      </c>
      <c r="K3649" s="894" t="s">
        <v>16466</v>
      </c>
      <c r="L3649" s="894" t="s">
        <v>874</v>
      </c>
      <c r="M3649" s="894" t="s">
        <v>16467</v>
      </c>
      <c r="N3649" s="894" t="s">
        <v>13953</v>
      </c>
      <c r="O3649" s="894" t="s">
        <v>11154</v>
      </c>
      <c r="P3649" s="894" t="s">
        <v>11155</v>
      </c>
      <c r="Q3649" s="894" t="s">
        <v>11156</v>
      </c>
      <c r="R3649" s="894" t="s">
        <v>16387</v>
      </c>
      <c r="S3649" s="894" t="s">
        <v>779</v>
      </c>
      <c r="T3649" s="894" t="s">
        <v>780</v>
      </c>
      <c r="U3649" s="894" t="s">
        <v>877</v>
      </c>
      <c r="V3649" s="894" t="s">
        <v>3306</v>
      </c>
      <c r="W3649" s="894" t="s">
        <v>16412</v>
      </c>
      <c r="X3649" s="894" t="s">
        <v>13664</v>
      </c>
      <c r="Y3649" s="894" t="s">
        <v>16413</v>
      </c>
      <c r="AA3649" s="894" t="s">
        <v>16468</v>
      </c>
    </row>
    <row r="3650" spans="1:27">
      <c r="A3650" s="894" t="s">
        <v>16496</v>
      </c>
      <c r="B3650" s="894" t="s">
        <v>16497</v>
      </c>
      <c r="C3650" s="894" t="s">
        <v>16498</v>
      </c>
      <c r="D3650" s="894" t="s">
        <v>16499</v>
      </c>
      <c r="E3650" s="351">
        <v>9734.51</v>
      </c>
      <c r="F3650" s="351">
        <v>3894</v>
      </c>
      <c r="G3650" s="351">
        <v>5840.51</v>
      </c>
      <c r="H3650" s="351">
        <v>0</v>
      </c>
      <c r="I3650" s="894" t="s">
        <v>16409</v>
      </c>
      <c r="J3650" s="894" t="s">
        <v>839</v>
      </c>
      <c r="K3650" s="894" t="s">
        <v>16466</v>
      </c>
      <c r="L3650" s="894" t="s">
        <v>874</v>
      </c>
      <c r="M3650" s="894" t="s">
        <v>16467</v>
      </c>
      <c r="N3650" s="894" t="s">
        <v>13953</v>
      </c>
      <c r="O3650" s="894" t="s">
        <v>13346</v>
      </c>
      <c r="P3650" s="894" t="s">
        <v>13347</v>
      </c>
      <c r="Q3650" s="894" t="s">
        <v>13348</v>
      </c>
      <c r="R3650" s="894" t="s">
        <v>16387</v>
      </c>
      <c r="S3650" s="894" t="s">
        <v>779</v>
      </c>
      <c r="T3650" s="894" t="s">
        <v>780</v>
      </c>
      <c r="U3650" s="894" t="s">
        <v>877</v>
      </c>
      <c r="V3650" s="894" t="s">
        <v>3306</v>
      </c>
      <c r="W3650" s="894" t="s">
        <v>16412</v>
      </c>
      <c r="X3650" s="894" t="s">
        <v>13664</v>
      </c>
      <c r="Y3650" s="894" t="s">
        <v>16413</v>
      </c>
      <c r="AA3650" s="894" t="s">
        <v>16468</v>
      </c>
    </row>
    <row r="3651" spans="1:27">
      <c r="A3651" s="894" t="s">
        <v>16500</v>
      </c>
      <c r="B3651" s="894" t="s">
        <v>16501</v>
      </c>
      <c r="C3651" s="894" t="s">
        <v>16498</v>
      </c>
      <c r="D3651" s="894" t="s">
        <v>16499</v>
      </c>
      <c r="E3651" s="351">
        <v>9734.51</v>
      </c>
      <c r="F3651" s="351">
        <v>3894</v>
      </c>
      <c r="G3651" s="351">
        <v>5840.51</v>
      </c>
      <c r="H3651" s="351">
        <v>0</v>
      </c>
      <c r="I3651" s="894" t="s">
        <v>16409</v>
      </c>
      <c r="J3651" s="894" t="s">
        <v>839</v>
      </c>
      <c r="K3651" s="894" t="s">
        <v>16466</v>
      </c>
      <c r="L3651" s="894" t="s">
        <v>874</v>
      </c>
      <c r="M3651" s="894" t="s">
        <v>16467</v>
      </c>
      <c r="N3651" s="894" t="s">
        <v>13953</v>
      </c>
      <c r="O3651" s="894" t="s">
        <v>13346</v>
      </c>
      <c r="P3651" s="894" t="s">
        <v>13347</v>
      </c>
      <c r="Q3651" s="894" t="s">
        <v>13348</v>
      </c>
      <c r="R3651" s="894" t="s">
        <v>16387</v>
      </c>
      <c r="S3651" s="894" t="s">
        <v>779</v>
      </c>
      <c r="T3651" s="894" t="s">
        <v>780</v>
      </c>
      <c r="U3651" s="894" t="s">
        <v>877</v>
      </c>
      <c r="V3651" s="894" t="s">
        <v>3306</v>
      </c>
      <c r="W3651" s="894" t="s">
        <v>16412</v>
      </c>
      <c r="X3651" s="894" t="s">
        <v>13664</v>
      </c>
      <c r="Y3651" s="894" t="s">
        <v>16413</v>
      </c>
      <c r="AA3651" s="894" t="s">
        <v>16468</v>
      </c>
    </row>
    <row r="3652" spans="1:27">
      <c r="A3652" s="894" t="s">
        <v>16502</v>
      </c>
      <c r="B3652" s="894" t="s">
        <v>16503</v>
      </c>
      <c r="C3652" s="894" t="s">
        <v>16498</v>
      </c>
      <c r="D3652" s="894" t="s">
        <v>16499</v>
      </c>
      <c r="E3652" s="351">
        <v>9734.51</v>
      </c>
      <c r="F3652" s="351">
        <v>3894</v>
      </c>
      <c r="G3652" s="351">
        <v>5840.51</v>
      </c>
      <c r="H3652" s="351">
        <v>0</v>
      </c>
      <c r="I3652" s="894" t="s">
        <v>16409</v>
      </c>
      <c r="J3652" s="894" t="s">
        <v>839</v>
      </c>
      <c r="K3652" s="894" t="s">
        <v>16466</v>
      </c>
      <c r="L3652" s="894" t="s">
        <v>874</v>
      </c>
      <c r="M3652" s="894" t="s">
        <v>16467</v>
      </c>
      <c r="N3652" s="894" t="s">
        <v>13953</v>
      </c>
      <c r="O3652" s="894" t="s">
        <v>13346</v>
      </c>
      <c r="P3652" s="894" t="s">
        <v>13347</v>
      </c>
      <c r="Q3652" s="894" t="s">
        <v>13348</v>
      </c>
      <c r="R3652" s="894" t="s">
        <v>16387</v>
      </c>
      <c r="S3652" s="894" t="s">
        <v>779</v>
      </c>
      <c r="T3652" s="894" t="s">
        <v>780</v>
      </c>
      <c r="U3652" s="894" t="s">
        <v>877</v>
      </c>
      <c r="V3652" s="894" t="s">
        <v>3306</v>
      </c>
      <c r="W3652" s="894" t="s">
        <v>16412</v>
      </c>
      <c r="X3652" s="894" t="s">
        <v>13664</v>
      </c>
      <c r="Y3652" s="894" t="s">
        <v>16413</v>
      </c>
      <c r="AA3652" s="894" t="s">
        <v>16468</v>
      </c>
    </row>
    <row r="3653" spans="1:27">
      <c r="A3653" s="894" t="s">
        <v>16504</v>
      </c>
      <c r="B3653" s="894" t="s">
        <v>16505</v>
      </c>
      <c r="C3653" s="894" t="s">
        <v>16498</v>
      </c>
      <c r="D3653" s="894" t="s">
        <v>16499</v>
      </c>
      <c r="E3653" s="351">
        <v>9734.52</v>
      </c>
      <c r="F3653" s="351">
        <v>3894</v>
      </c>
      <c r="G3653" s="351">
        <v>5840.52</v>
      </c>
      <c r="H3653" s="351">
        <v>0</v>
      </c>
      <c r="I3653" s="894" t="s">
        <v>16409</v>
      </c>
      <c r="J3653" s="894" t="s">
        <v>839</v>
      </c>
      <c r="K3653" s="894" t="s">
        <v>16466</v>
      </c>
      <c r="L3653" s="894" t="s">
        <v>874</v>
      </c>
      <c r="M3653" s="894" t="s">
        <v>16467</v>
      </c>
      <c r="N3653" s="894" t="s">
        <v>13953</v>
      </c>
      <c r="O3653" s="894" t="s">
        <v>13346</v>
      </c>
      <c r="P3653" s="894" t="s">
        <v>13347</v>
      </c>
      <c r="Q3653" s="894" t="s">
        <v>13348</v>
      </c>
      <c r="R3653" s="894" t="s">
        <v>16387</v>
      </c>
      <c r="S3653" s="894" t="s">
        <v>779</v>
      </c>
      <c r="T3653" s="894" t="s">
        <v>780</v>
      </c>
      <c r="U3653" s="894" t="s">
        <v>877</v>
      </c>
      <c r="V3653" s="894" t="s">
        <v>3306</v>
      </c>
      <c r="W3653" s="894" t="s">
        <v>16412</v>
      </c>
      <c r="X3653" s="894" t="s">
        <v>13664</v>
      </c>
      <c r="Y3653" s="894" t="s">
        <v>16413</v>
      </c>
      <c r="AA3653" s="894" t="s">
        <v>16468</v>
      </c>
    </row>
    <row r="3654" spans="1:27">
      <c r="A3654" s="894" t="s">
        <v>16506</v>
      </c>
      <c r="B3654" s="894" t="s">
        <v>16507</v>
      </c>
      <c r="C3654" s="894" t="s">
        <v>16508</v>
      </c>
      <c r="D3654" s="894" t="s">
        <v>16509</v>
      </c>
      <c r="E3654" s="351">
        <v>2699.11</v>
      </c>
      <c r="F3654" s="351">
        <v>1079.6</v>
      </c>
      <c r="G3654" s="351">
        <v>1619.51</v>
      </c>
      <c r="H3654" s="351">
        <v>0</v>
      </c>
      <c r="I3654" s="894" t="s">
        <v>16409</v>
      </c>
      <c r="J3654" s="894" t="s">
        <v>839</v>
      </c>
      <c r="K3654" s="894" t="s">
        <v>16466</v>
      </c>
      <c r="L3654" s="894" t="s">
        <v>874</v>
      </c>
      <c r="M3654" s="894" t="s">
        <v>16467</v>
      </c>
      <c r="N3654" s="894" t="s">
        <v>13953</v>
      </c>
      <c r="O3654" s="894" t="s">
        <v>16510</v>
      </c>
      <c r="P3654" s="894" t="s">
        <v>16511</v>
      </c>
      <c r="Q3654" s="894" t="s">
        <v>12302</v>
      </c>
      <c r="R3654" s="894" t="s">
        <v>16387</v>
      </c>
      <c r="S3654" s="894" t="s">
        <v>779</v>
      </c>
      <c r="T3654" s="894" t="s">
        <v>780</v>
      </c>
      <c r="U3654" s="894" t="s">
        <v>877</v>
      </c>
      <c r="V3654" s="894" t="s">
        <v>3306</v>
      </c>
      <c r="W3654" s="894" t="s">
        <v>16412</v>
      </c>
      <c r="X3654" s="894" t="s">
        <v>13664</v>
      </c>
      <c r="Y3654" s="894" t="s">
        <v>16413</v>
      </c>
      <c r="AA3654" s="894" t="s">
        <v>16468</v>
      </c>
    </row>
    <row r="3655" spans="1:27">
      <c r="A3655" s="894" t="s">
        <v>16512</v>
      </c>
      <c r="B3655" s="894" t="s">
        <v>16513</v>
      </c>
      <c r="C3655" s="894" t="s">
        <v>16508</v>
      </c>
      <c r="D3655" s="894" t="s">
        <v>16509</v>
      </c>
      <c r="E3655" s="351">
        <v>2699.12</v>
      </c>
      <c r="F3655" s="351">
        <v>1079.6</v>
      </c>
      <c r="G3655" s="351">
        <v>1619.52</v>
      </c>
      <c r="H3655" s="351">
        <v>0</v>
      </c>
      <c r="I3655" s="894" t="s">
        <v>16409</v>
      </c>
      <c r="J3655" s="894" t="s">
        <v>839</v>
      </c>
      <c r="K3655" s="894" t="s">
        <v>16466</v>
      </c>
      <c r="L3655" s="894" t="s">
        <v>874</v>
      </c>
      <c r="M3655" s="894" t="s">
        <v>16467</v>
      </c>
      <c r="N3655" s="894" t="s">
        <v>13953</v>
      </c>
      <c r="O3655" s="894" t="s">
        <v>16510</v>
      </c>
      <c r="P3655" s="894" t="s">
        <v>16511</v>
      </c>
      <c r="Q3655" s="894" t="s">
        <v>12302</v>
      </c>
      <c r="R3655" s="894" t="s">
        <v>16387</v>
      </c>
      <c r="S3655" s="894" t="s">
        <v>779</v>
      </c>
      <c r="T3655" s="894" t="s">
        <v>780</v>
      </c>
      <c r="U3655" s="894" t="s">
        <v>877</v>
      </c>
      <c r="V3655" s="894" t="s">
        <v>3306</v>
      </c>
      <c r="W3655" s="894" t="s">
        <v>16412</v>
      </c>
      <c r="X3655" s="894" t="s">
        <v>13664</v>
      </c>
      <c r="Y3655" s="894" t="s">
        <v>16413</v>
      </c>
      <c r="AA3655" s="894" t="s">
        <v>16468</v>
      </c>
    </row>
    <row r="3656" spans="1:27">
      <c r="A3656" s="894" t="s">
        <v>16514</v>
      </c>
      <c r="B3656" s="894" t="s">
        <v>16515</v>
      </c>
      <c r="C3656" s="894" t="s">
        <v>12985</v>
      </c>
      <c r="D3656" s="894" t="s">
        <v>16516</v>
      </c>
      <c r="E3656" s="351">
        <v>79646.02</v>
      </c>
      <c r="F3656" s="351">
        <v>31858.4</v>
      </c>
      <c r="G3656" s="351">
        <v>47787.62</v>
      </c>
      <c r="H3656" s="351">
        <v>0</v>
      </c>
      <c r="I3656" s="894" t="s">
        <v>16409</v>
      </c>
      <c r="J3656" s="894" t="s">
        <v>839</v>
      </c>
      <c r="K3656" s="894" t="s">
        <v>16466</v>
      </c>
      <c r="L3656" s="894" t="s">
        <v>874</v>
      </c>
      <c r="M3656" s="894" t="s">
        <v>16467</v>
      </c>
      <c r="N3656" s="894" t="s">
        <v>10416</v>
      </c>
      <c r="O3656" s="894" t="s">
        <v>16517</v>
      </c>
      <c r="P3656" s="894" t="s">
        <v>16518</v>
      </c>
      <c r="Q3656" s="894" t="s">
        <v>16519</v>
      </c>
      <c r="R3656" s="894" t="s">
        <v>16387</v>
      </c>
      <c r="S3656" s="894" t="s">
        <v>779</v>
      </c>
      <c r="T3656" s="894" t="s">
        <v>780</v>
      </c>
      <c r="U3656" s="894" t="s">
        <v>877</v>
      </c>
      <c r="V3656" s="894" t="s">
        <v>3306</v>
      </c>
      <c r="W3656" s="894" t="s">
        <v>16412</v>
      </c>
      <c r="X3656" s="894" t="s">
        <v>13664</v>
      </c>
      <c r="Y3656" s="894" t="s">
        <v>16413</v>
      </c>
      <c r="AA3656" s="894" t="s">
        <v>16468</v>
      </c>
    </row>
    <row r="3657" spans="1:27">
      <c r="A3657" s="894" t="s">
        <v>16520</v>
      </c>
      <c r="B3657" s="894" t="s">
        <v>16521</v>
      </c>
      <c r="C3657" s="894" t="s">
        <v>12985</v>
      </c>
      <c r="D3657" s="894" t="s">
        <v>16522</v>
      </c>
      <c r="E3657" s="351">
        <v>25663.72</v>
      </c>
      <c r="F3657" s="351">
        <v>10265.6</v>
      </c>
      <c r="G3657" s="351">
        <v>15398.12</v>
      </c>
      <c r="H3657" s="351">
        <v>0</v>
      </c>
      <c r="I3657" s="894" t="s">
        <v>16409</v>
      </c>
      <c r="J3657" s="894" t="s">
        <v>839</v>
      </c>
      <c r="K3657" s="894" t="s">
        <v>16466</v>
      </c>
      <c r="L3657" s="894" t="s">
        <v>874</v>
      </c>
      <c r="M3657" s="894" t="s">
        <v>16467</v>
      </c>
      <c r="N3657" s="894" t="s">
        <v>10416</v>
      </c>
      <c r="O3657" s="894" t="s">
        <v>15441</v>
      </c>
      <c r="P3657" s="894" t="s">
        <v>15442</v>
      </c>
      <c r="Q3657" s="894" t="s">
        <v>15443</v>
      </c>
      <c r="R3657" s="894" t="s">
        <v>16387</v>
      </c>
      <c r="S3657" s="894" t="s">
        <v>779</v>
      </c>
      <c r="T3657" s="894" t="s">
        <v>780</v>
      </c>
      <c r="U3657" s="894" t="s">
        <v>877</v>
      </c>
      <c r="V3657" s="894" t="s">
        <v>3306</v>
      </c>
      <c r="W3657" s="894" t="s">
        <v>16412</v>
      </c>
      <c r="X3657" s="894" t="s">
        <v>13664</v>
      </c>
      <c r="Y3657" s="894" t="s">
        <v>16413</v>
      </c>
      <c r="AA3657" s="894" t="s">
        <v>16468</v>
      </c>
    </row>
    <row r="3658" spans="1:27">
      <c r="A3658" s="894" t="s">
        <v>16523</v>
      </c>
      <c r="B3658" s="894" t="s">
        <v>16524</v>
      </c>
      <c r="C3658" s="894" t="s">
        <v>12985</v>
      </c>
      <c r="D3658" s="894" t="s">
        <v>16525</v>
      </c>
      <c r="E3658" s="351">
        <v>24336.28</v>
      </c>
      <c r="F3658" s="351">
        <v>9734.4</v>
      </c>
      <c r="G3658" s="351">
        <v>14601.88</v>
      </c>
      <c r="H3658" s="351">
        <v>0</v>
      </c>
      <c r="I3658" s="894" t="s">
        <v>16409</v>
      </c>
      <c r="J3658" s="894" t="s">
        <v>839</v>
      </c>
      <c r="K3658" s="894" t="s">
        <v>1008</v>
      </c>
      <c r="L3658" s="894" t="s">
        <v>874</v>
      </c>
      <c r="M3658" s="894" t="s">
        <v>8764</v>
      </c>
      <c r="N3658" s="894" t="s">
        <v>10416</v>
      </c>
      <c r="O3658" s="894" t="s">
        <v>16526</v>
      </c>
      <c r="P3658" s="894" t="s">
        <v>16527</v>
      </c>
      <c r="Q3658" s="894" t="s">
        <v>15459</v>
      </c>
      <c r="R3658" s="894" t="s">
        <v>16387</v>
      </c>
      <c r="S3658" s="894" t="s">
        <v>779</v>
      </c>
      <c r="T3658" s="894" t="s">
        <v>780</v>
      </c>
      <c r="U3658" s="894" t="s">
        <v>877</v>
      </c>
      <c r="V3658" s="894" t="s">
        <v>3306</v>
      </c>
      <c r="W3658" s="894" t="s">
        <v>16412</v>
      </c>
      <c r="X3658" s="894" t="s">
        <v>13664</v>
      </c>
      <c r="Y3658" s="894" t="s">
        <v>16413</v>
      </c>
      <c r="AA3658" s="894" t="s">
        <v>1012</v>
      </c>
    </row>
    <row r="3659" spans="1:27">
      <c r="A3659" s="894" t="s">
        <v>16528</v>
      </c>
      <c r="B3659" s="894" t="s">
        <v>16529</v>
      </c>
      <c r="C3659" s="894" t="s">
        <v>12985</v>
      </c>
      <c r="D3659" s="894" t="s">
        <v>16525</v>
      </c>
      <c r="E3659" s="351">
        <v>24336.29</v>
      </c>
      <c r="F3659" s="351">
        <v>9734.4</v>
      </c>
      <c r="G3659" s="351">
        <v>14601.89</v>
      </c>
      <c r="H3659" s="351">
        <v>0</v>
      </c>
      <c r="I3659" s="894" t="s">
        <v>16409</v>
      </c>
      <c r="J3659" s="894" t="s">
        <v>839</v>
      </c>
      <c r="K3659" s="894" t="s">
        <v>901</v>
      </c>
      <c r="L3659" s="894" t="s">
        <v>874</v>
      </c>
      <c r="M3659" s="894" t="s">
        <v>2815</v>
      </c>
      <c r="N3659" s="894" t="s">
        <v>10416</v>
      </c>
      <c r="O3659" s="894" t="s">
        <v>16526</v>
      </c>
      <c r="P3659" s="894" t="s">
        <v>16527</v>
      </c>
      <c r="Q3659" s="894" t="s">
        <v>15459</v>
      </c>
      <c r="R3659" s="894" t="s">
        <v>16387</v>
      </c>
      <c r="S3659" s="894" t="s">
        <v>779</v>
      </c>
      <c r="T3659" s="894" t="s">
        <v>780</v>
      </c>
      <c r="U3659" s="894" t="s">
        <v>877</v>
      </c>
      <c r="V3659" s="894" t="s">
        <v>3306</v>
      </c>
      <c r="W3659" s="894" t="s">
        <v>16412</v>
      </c>
      <c r="X3659" s="894" t="s">
        <v>13664</v>
      </c>
      <c r="Y3659" s="894" t="s">
        <v>16413</v>
      </c>
      <c r="AA3659" s="894" t="s">
        <v>904</v>
      </c>
    </row>
    <row r="3660" spans="1:27">
      <c r="A3660" s="894" t="s">
        <v>16530</v>
      </c>
      <c r="B3660" s="894" t="s">
        <v>16531</v>
      </c>
      <c r="C3660" s="894" t="s">
        <v>12985</v>
      </c>
      <c r="D3660" s="894" t="s">
        <v>16532</v>
      </c>
      <c r="E3660" s="351">
        <v>23008.85</v>
      </c>
      <c r="F3660" s="351">
        <v>9203.6</v>
      </c>
      <c r="G3660" s="351">
        <v>13805.25</v>
      </c>
      <c r="H3660" s="351">
        <v>0</v>
      </c>
      <c r="I3660" s="894" t="s">
        <v>16409</v>
      </c>
      <c r="J3660" s="894" t="s">
        <v>839</v>
      </c>
      <c r="K3660" s="894" t="s">
        <v>11592</v>
      </c>
      <c r="L3660" s="894" t="s">
        <v>874</v>
      </c>
      <c r="M3660" s="894" t="s">
        <v>11593</v>
      </c>
      <c r="N3660" s="894" t="s">
        <v>10416</v>
      </c>
      <c r="O3660" s="894" t="s">
        <v>12641</v>
      </c>
      <c r="P3660" s="894" t="s">
        <v>15697</v>
      </c>
      <c r="Q3660" s="894" t="s">
        <v>15698</v>
      </c>
      <c r="R3660" s="894" t="s">
        <v>16387</v>
      </c>
      <c r="S3660" s="894" t="s">
        <v>779</v>
      </c>
      <c r="T3660" s="894" t="s">
        <v>780</v>
      </c>
      <c r="U3660" s="894" t="s">
        <v>877</v>
      </c>
      <c r="V3660" s="894" t="s">
        <v>3306</v>
      </c>
      <c r="W3660" s="894" t="s">
        <v>16412</v>
      </c>
      <c r="X3660" s="894" t="s">
        <v>13664</v>
      </c>
      <c r="Y3660" s="894" t="s">
        <v>16413</v>
      </c>
      <c r="AA3660" s="894" t="s">
        <v>11595</v>
      </c>
    </row>
    <row r="3661" spans="1:27">
      <c r="A3661" s="894" t="s">
        <v>16533</v>
      </c>
      <c r="B3661" s="894" t="s">
        <v>16534</v>
      </c>
      <c r="C3661" s="894" t="s">
        <v>12985</v>
      </c>
      <c r="D3661" s="894" t="s">
        <v>16532</v>
      </c>
      <c r="E3661" s="351">
        <v>23008.85</v>
      </c>
      <c r="F3661" s="351">
        <v>9203.6</v>
      </c>
      <c r="G3661" s="351">
        <v>13805.25</v>
      </c>
      <c r="H3661" s="351">
        <v>0</v>
      </c>
      <c r="I3661" s="894" t="s">
        <v>16409</v>
      </c>
      <c r="J3661" s="894" t="s">
        <v>839</v>
      </c>
      <c r="K3661" s="894" t="s">
        <v>11486</v>
      </c>
      <c r="L3661" s="894" t="s">
        <v>874</v>
      </c>
      <c r="M3661" s="894" t="s">
        <v>11487</v>
      </c>
      <c r="N3661" s="894" t="s">
        <v>10416</v>
      </c>
      <c r="O3661" s="894" t="s">
        <v>12641</v>
      </c>
      <c r="P3661" s="894" t="s">
        <v>15697</v>
      </c>
      <c r="Q3661" s="894" t="s">
        <v>15698</v>
      </c>
      <c r="R3661" s="894" t="s">
        <v>16387</v>
      </c>
      <c r="S3661" s="894" t="s">
        <v>779</v>
      </c>
      <c r="T3661" s="894" t="s">
        <v>780</v>
      </c>
      <c r="U3661" s="894" t="s">
        <v>877</v>
      </c>
      <c r="V3661" s="894" t="s">
        <v>3306</v>
      </c>
      <c r="W3661" s="894" t="s">
        <v>16412</v>
      </c>
      <c r="X3661" s="894" t="s">
        <v>13664</v>
      </c>
      <c r="Y3661" s="894" t="s">
        <v>16413</v>
      </c>
      <c r="AA3661" s="894" t="s">
        <v>11491</v>
      </c>
    </row>
    <row r="3662" spans="1:27">
      <c r="A3662" s="894" t="s">
        <v>16535</v>
      </c>
      <c r="B3662" s="894" t="s">
        <v>16536</v>
      </c>
      <c r="C3662" s="894" t="s">
        <v>12985</v>
      </c>
      <c r="D3662" s="894" t="s">
        <v>16537</v>
      </c>
      <c r="E3662" s="351">
        <v>9734.51</v>
      </c>
      <c r="F3662" s="351">
        <v>3894</v>
      </c>
      <c r="G3662" s="351">
        <v>5840.51</v>
      </c>
      <c r="H3662" s="351">
        <v>0</v>
      </c>
      <c r="I3662" s="894" t="s">
        <v>16409</v>
      </c>
      <c r="J3662" s="894" t="s">
        <v>839</v>
      </c>
      <c r="K3662" s="894" t="s">
        <v>1008</v>
      </c>
      <c r="L3662" s="894" t="s">
        <v>874</v>
      </c>
      <c r="M3662" s="894" t="s">
        <v>8764</v>
      </c>
      <c r="N3662" s="894" t="s">
        <v>10416</v>
      </c>
      <c r="O3662" s="894" t="s">
        <v>13346</v>
      </c>
      <c r="P3662" s="894" t="s">
        <v>13347</v>
      </c>
      <c r="Q3662" s="894" t="s">
        <v>13348</v>
      </c>
      <c r="R3662" s="894" t="s">
        <v>16387</v>
      </c>
      <c r="S3662" s="894" t="s">
        <v>779</v>
      </c>
      <c r="T3662" s="894" t="s">
        <v>780</v>
      </c>
      <c r="U3662" s="894" t="s">
        <v>877</v>
      </c>
      <c r="V3662" s="894" t="s">
        <v>3306</v>
      </c>
      <c r="W3662" s="894" t="s">
        <v>16412</v>
      </c>
      <c r="X3662" s="894" t="s">
        <v>13664</v>
      </c>
      <c r="Y3662" s="894" t="s">
        <v>16413</v>
      </c>
      <c r="AA3662" s="894" t="s">
        <v>1012</v>
      </c>
    </row>
    <row r="3663" spans="1:27">
      <c r="A3663" s="894" t="s">
        <v>16538</v>
      </c>
      <c r="B3663" s="894" t="s">
        <v>16539</v>
      </c>
      <c r="C3663" s="894" t="s">
        <v>12985</v>
      </c>
      <c r="D3663" s="894" t="s">
        <v>16537</v>
      </c>
      <c r="E3663" s="351">
        <v>9734.51</v>
      </c>
      <c r="F3663" s="351">
        <v>3894</v>
      </c>
      <c r="G3663" s="351">
        <v>5840.51</v>
      </c>
      <c r="H3663" s="351">
        <v>0</v>
      </c>
      <c r="I3663" s="894" t="s">
        <v>16409</v>
      </c>
      <c r="J3663" s="894" t="s">
        <v>839</v>
      </c>
      <c r="K3663" s="894" t="s">
        <v>901</v>
      </c>
      <c r="L3663" s="894" t="s">
        <v>874</v>
      </c>
      <c r="M3663" s="894" t="s">
        <v>2815</v>
      </c>
      <c r="N3663" s="894" t="s">
        <v>10416</v>
      </c>
      <c r="O3663" s="894" t="s">
        <v>13346</v>
      </c>
      <c r="P3663" s="894" t="s">
        <v>13347</v>
      </c>
      <c r="Q3663" s="894" t="s">
        <v>13348</v>
      </c>
      <c r="R3663" s="894" t="s">
        <v>16387</v>
      </c>
      <c r="S3663" s="894" t="s">
        <v>779</v>
      </c>
      <c r="T3663" s="894" t="s">
        <v>780</v>
      </c>
      <c r="U3663" s="894" t="s">
        <v>877</v>
      </c>
      <c r="V3663" s="894" t="s">
        <v>3306</v>
      </c>
      <c r="W3663" s="894" t="s">
        <v>16412</v>
      </c>
      <c r="X3663" s="894" t="s">
        <v>13664</v>
      </c>
      <c r="Y3663" s="894" t="s">
        <v>16413</v>
      </c>
      <c r="AA3663" s="894" t="s">
        <v>904</v>
      </c>
    </row>
    <row r="3664" spans="1:27">
      <c r="A3664" s="894" t="s">
        <v>16540</v>
      </c>
      <c r="B3664" s="894" t="s">
        <v>16541</v>
      </c>
      <c r="C3664" s="894" t="s">
        <v>12985</v>
      </c>
      <c r="D3664" s="894" t="s">
        <v>16537</v>
      </c>
      <c r="E3664" s="351">
        <v>9734.51</v>
      </c>
      <c r="F3664" s="351">
        <v>3894</v>
      </c>
      <c r="G3664" s="351">
        <v>5840.51</v>
      </c>
      <c r="H3664" s="351">
        <v>0</v>
      </c>
      <c r="I3664" s="894" t="s">
        <v>16409</v>
      </c>
      <c r="J3664" s="894" t="s">
        <v>839</v>
      </c>
      <c r="K3664" s="894" t="s">
        <v>11592</v>
      </c>
      <c r="L3664" s="894" t="s">
        <v>874</v>
      </c>
      <c r="M3664" s="894" t="s">
        <v>11593</v>
      </c>
      <c r="N3664" s="894" t="s">
        <v>10416</v>
      </c>
      <c r="O3664" s="894" t="s">
        <v>13346</v>
      </c>
      <c r="P3664" s="894" t="s">
        <v>13347</v>
      </c>
      <c r="Q3664" s="894" t="s">
        <v>13348</v>
      </c>
      <c r="R3664" s="894" t="s">
        <v>16387</v>
      </c>
      <c r="S3664" s="894" t="s">
        <v>779</v>
      </c>
      <c r="T3664" s="894" t="s">
        <v>780</v>
      </c>
      <c r="U3664" s="894" t="s">
        <v>877</v>
      </c>
      <c r="V3664" s="894" t="s">
        <v>3306</v>
      </c>
      <c r="W3664" s="894" t="s">
        <v>16412</v>
      </c>
      <c r="X3664" s="894" t="s">
        <v>13664</v>
      </c>
      <c r="Y3664" s="894" t="s">
        <v>16413</v>
      </c>
      <c r="AA3664" s="894" t="s">
        <v>11595</v>
      </c>
    </row>
    <row r="3665" spans="1:27">
      <c r="A3665" s="894" t="s">
        <v>16542</v>
      </c>
      <c r="B3665" s="894" t="s">
        <v>16543</v>
      </c>
      <c r="C3665" s="894" t="s">
        <v>12985</v>
      </c>
      <c r="D3665" s="894" t="s">
        <v>16537</v>
      </c>
      <c r="E3665" s="351">
        <v>9734.52</v>
      </c>
      <c r="F3665" s="351">
        <v>3894</v>
      </c>
      <c r="G3665" s="351">
        <v>5840.52</v>
      </c>
      <c r="H3665" s="351">
        <v>0</v>
      </c>
      <c r="I3665" s="894" t="s">
        <v>16409</v>
      </c>
      <c r="J3665" s="894" t="s">
        <v>839</v>
      </c>
      <c r="K3665" s="894" t="s">
        <v>11486</v>
      </c>
      <c r="L3665" s="894" t="s">
        <v>874</v>
      </c>
      <c r="M3665" s="894" t="s">
        <v>11487</v>
      </c>
      <c r="N3665" s="894" t="s">
        <v>10416</v>
      </c>
      <c r="O3665" s="894" t="s">
        <v>13346</v>
      </c>
      <c r="P3665" s="894" t="s">
        <v>13347</v>
      </c>
      <c r="Q3665" s="894" t="s">
        <v>13348</v>
      </c>
      <c r="R3665" s="894" t="s">
        <v>16387</v>
      </c>
      <c r="S3665" s="894" t="s">
        <v>779</v>
      </c>
      <c r="T3665" s="894" t="s">
        <v>780</v>
      </c>
      <c r="U3665" s="894" t="s">
        <v>877</v>
      </c>
      <c r="V3665" s="894" t="s">
        <v>3306</v>
      </c>
      <c r="W3665" s="894" t="s">
        <v>16412</v>
      </c>
      <c r="X3665" s="894" t="s">
        <v>13664</v>
      </c>
      <c r="Y3665" s="894" t="s">
        <v>16413</v>
      </c>
      <c r="AA3665" s="894" t="s">
        <v>11491</v>
      </c>
    </row>
    <row r="3666" spans="1:27">
      <c r="A3666" s="894" t="s">
        <v>16544</v>
      </c>
      <c r="B3666" s="894" t="s">
        <v>16545</v>
      </c>
      <c r="C3666" s="894" t="s">
        <v>16546</v>
      </c>
      <c r="D3666" s="894" t="s">
        <v>16547</v>
      </c>
      <c r="E3666" s="351">
        <v>2831.86</v>
      </c>
      <c r="F3666" s="351">
        <v>1132.8</v>
      </c>
      <c r="G3666" s="351">
        <v>1699.06</v>
      </c>
      <c r="H3666" s="351">
        <v>0</v>
      </c>
      <c r="I3666" s="894" t="s">
        <v>16409</v>
      </c>
      <c r="J3666" s="894" t="s">
        <v>839</v>
      </c>
      <c r="K3666" s="894" t="s">
        <v>16466</v>
      </c>
      <c r="L3666" s="894" t="s">
        <v>874</v>
      </c>
      <c r="M3666" s="894" t="s">
        <v>16467</v>
      </c>
      <c r="N3666" s="894" t="s">
        <v>13953</v>
      </c>
      <c r="O3666" s="894" t="s">
        <v>16548</v>
      </c>
      <c r="P3666" s="894" t="s">
        <v>16549</v>
      </c>
      <c r="Q3666" s="894" t="s">
        <v>16550</v>
      </c>
      <c r="R3666" s="894" t="s">
        <v>16387</v>
      </c>
      <c r="S3666" s="894" t="s">
        <v>779</v>
      </c>
      <c r="T3666" s="894" t="s">
        <v>780</v>
      </c>
      <c r="U3666" s="894" t="s">
        <v>877</v>
      </c>
      <c r="V3666" s="894" t="s">
        <v>3306</v>
      </c>
      <c r="W3666" s="894" t="s">
        <v>16412</v>
      </c>
      <c r="X3666" s="894" t="s">
        <v>13664</v>
      </c>
      <c r="Y3666" s="894" t="s">
        <v>16413</v>
      </c>
      <c r="AA3666" s="894" t="s">
        <v>16468</v>
      </c>
    </row>
    <row r="3667" spans="1:27">
      <c r="A3667" s="894" t="s">
        <v>16551</v>
      </c>
      <c r="B3667" s="894" t="s">
        <v>16552</v>
      </c>
      <c r="C3667" s="894" t="s">
        <v>16553</v>
      </c>
      <c r="D3667" s="894" t="s">
        <v>16554</v>
      </c>
      <c r="E3667" s="351">
        <v>38407.08</v>
      </c>
      <c r="F3667" s="351">
        <v>15362.8</v>
      </c>
      <c r="G3667" s="351">
        <v>23044.28</v>
      </c>
      <c r="H3667" s="351">
        <v>0</v>
      </c>
      <c r="I3667" s="894" t="s">
        <v>16409</v>
      </c>
      <c r="J3667" s="894" t="s">
        <v>839</v>
      </c>
      <c r="K3667" s="894" t="s">
        <v>16466</v>
      </c>
      <c r="L3667" s="894" t="s">
        <v>874</v>
      </c>
      <c r="M3667" s="894" t="s">
        <v>16467</v>
      </c>
      <c r="N3667" s="894" t="s">
        <v>16555</v>
      </c>
      <c r="O3667" s="894" t="s">
        <v>16556</v>
      </c>
      <c r="P3667" s="894" t="s">
        <v>16557</v>
      </c>
      <c r="Q3667" s="894" t="s">
        <v>16558</v>
      </c>
      <c r="R3667" s="894" t="s">
        <v>16387</v>
      </c>
      <c r="S3667" s="894" t="s">
        <v>779</v>
      </c>
      <c r="T3667" s="894" t="s">
        <v>780</v>
      </c>
      <c r="U3667" s="894" t="s">
        <v>877</v>
      </c>
      <c r="V3667" s="894" t="s">
        <v>3306</v>
      </c>
      <c r="W3667" s="894" t="s">
        <v>16412</v>
      </c>
      <c r="X3667" s="894" t="s">
        <v>13664</v>
      </c>
      <c r="Y3667" s="894" t="s">
        <v>16413</v>
      </c>
      <c r="AA3667" s="894" t="s">
        <v>16468</v>
      </c>
    </row>
    <row r="3668" spans="1:27">
      <c r="A3668" s="894" t="s">
        <v>16559</v>
      </c>
      <c r="B3668" s="894" t="s">
        <v>16560</v>
      </c>
      <c r="C3668" s="894" t="s">
        <v>16553</v>
      </c>
      <c r="D3668" s="894" t="s">
        <v>16561</v>
      </c>
      <c r="E3668" s="351">
        <v>22761.06</v>
      </c>
      <c r="F3668" s="351">
        <v>9104.4</v>
      </c>
      <c r="G3668" s="351">
        <v>13656.66</v>
      </c>
      <c r="H3668" s="351">
        <v>0</v>
      </c>
      <c r="I3668" s="894" t="s">
        <v>16409</v>
      </c>
      <c r="J3668" s="894" t="s">
        <v>839</v>
      </c>
      <c r="K3668" s="894" t="s">
        <v>16466</v>
      </c>
      <c r="L3668" s="894" t="s">
        <v>874</v>
      </c>
      <c r="M3668" s="894" t="s">
        <v>16467</v>
      </c>
      <c r="N3668" s="894" t="s">
        <v>16555</v>
      </c>
      <c r="O3668" s="894" t="s">
        <v>16562</v>
      </c>
      <c r="P3668" s="894" t="s">
        <v>16563</v>
      </c>
      <c r="Q3668" s="894" t="s">
        <v>16564</v>
      </c>
      <c r="R3668" s="894" t="s">
        <v>16387</v>
      </c>
      <c r="S3668" s="894" t="s">
        <v>779</v>
      </c>
      <c r="T3668" s="894" t="s">
        <v>780</v>
      </c>
      <c r="U3668" s="894" t="s">
        <v>877</v>
      </c>
      <c r="V3668" s="894" t="s">
        <v>3306</v>
      </c>
      <c r="W3668" s="894" t="s">
        <v>16412</v>
      </c>
      <c r="X3668" s="894" t="s">
        <v>13664</v>
      </c>
      <c r="Y3668" s="894" t="s">
        <v>16413</v>
      </c>
      <c r="AA3668" s="894" t="s">
        <v>16468</v>
      </c>
    </row>
    <row r="3669" spans="1:27">
      <c r="A3669" s="894" t="s">
        <v>16565</v>
      </c>
      <c r="B3669" s="894" t="s">
        <v>16566</v>
      </c>
      <c r="C3669" s="894" t="s">
        <v>16553</v>
      </c>
      <c r="D3669" s="894" t="s">
        <v>16567</v>
      </c>
      <c r="E3669" s="351">
        <v>40973.45</v>
      </c>
      <c r="F3669" s="351">
        <v>16389.2</v>
      </c>
      <c r="G3669" s="351">
        <v>24584.25</v>
      </c>
      <c r="H3669" s="351">
        <v>0</v>
      </c>
      <c r="I3669" s="894" t="s">
        <v>16409</v>
      </c>
      <c r="J3669" s="894" t="s">
        <v>839</v>
      </c>
      <c r="K3669" s="894" t="s">
        <v>16466</v>
      </c>
      <c r="L3669" s="894" t="s">
        <v>874</v>
      </c>
      <c r="M3669" s="894" t="s">
        <v>16467</v>
      </c>
      <c r="N3669" s="894" t="s">
        <v>16555</v>
      </c>
      <c r="O3669" s="894" t="s">
        <v>16568</v>
      </c>
      <c r="P3669" s="894" t="s">
        <v>16569</v>
      </c>
      <c r="Q3669" s="894" t="s">
        <v>16570</v>
      </c>
      <c r="R3669" s="894" t="s">
        <v>16387</v>
      </c>
      <c r="S3669" s="894" t="s">
        <v>779</v>
      </c>
      <c r="T3669" s="894" t="s">
        <v>780</v>
      </c>
      <c r="U3669" s="894" t="s">
        <v>877</v>
      </c>
      <c r="V3669" s="894" t="s">
        <v>3306</v>
      </c>
      <c r="W3669" s="894" t="s">
        <v>16412</v>
      </c>
      <c r="X3669" s="894" t="s">
        <v>13664</v>
      </c>
      <c r="Y3669" s="894" t="s">
        <v>16413</v>
      </c>
      <c r="AA3669" s="894" t="s">
        <v>16468</v>
      </c>
    </row>
    <row r="3670" spans="1:27">
      <c r="A3670" s="894" t="s">
        <v>16571</v>
      </c>
      <c r="B3670" s="894" t="s">
        <v>16572</v>
      </c>
      <c r="C3670" s="894" t="s">
        <v>16553</v>
      </c>
      <c r="D3670" s="894" t="s">
        <v>16573</v>
      </c>
      <c r="E3670" s="351">
        <v>29415.93</v>
      </c>
      <c r="F3670" s="351">
        <v>11766.4</v>
      </c>
      <c r="G3670" s="351">
        <v>17649.53</v>
      </c>
      <c r="H3670" s="351">
        <v>0</v>
      </c>
      <c r="I3670" s="894" t="s">
        <v>16409</v>
      </c>
      <c r="J3670" s="894" t="s">
        <v>839</v>
      </c>
      <c r="K3670" s="894" t="s">
        <v>16466</v>
      </c>
      <c r="L3670" s="894" t="s">
        <v>874</v>
      </c>
      <c r="M3670" s="894" t="s">
        <v>16467</v>
      </c>
      <c r="N3670" s="894" t="s">
        <v>16555</v>
      </c>
      <c r="O3670" s="894" t="s">
        <v>16574</v>
      </c>
      <c r="P3670" s="894" t="s">
        <v>16575</v>
      </c>
      <c r="Q3670" s="894" t="s">
        <v>16576</v>
      </c>
      <c r="R3670" s="894" t="s">
        <v>16387</v>
      </c>
      <c r="S3670" s="894" t="s">
        <v>779</v>
      </c>
      <c r="T3670" s="894" t="s">
        <v>780</v>
      </c>
      <c r="U3670" s="894" t="s">
        <v>877</v>
      </c>
      <c r="V3670" s="894" t="s">
        <v>3306</v>
      </c>
      <c r="W3670" s="894" t="s">
        <v>16412</v>
      </c>
      <c r="X3670" s="894" t="s">
        <v>13664</v>
      </c>
      <c r="Y3670" s="894" t="s">
        <v>16413</v>
      </c>
      <c r="AA3670" s="894" t="s">
        <v>16468</v>
      </c>
    </row>
    <row r="3671" spans="1:27">
      <c r="A3671" s="894" t="s">
        <v>16577</v>
      </c>
      <c r="B3671" s="894" t="s">
        <v>16578</v>
      </c>
      <c r="C3671" s="894" t="s">
        <v>16553</v>
      </c>
      <c r="D3671" s="894" t="s">
        <v>16579</v>
      </c>
      <c r="E3671" s="351">
        <v>28867.26</v>
      </c>
      <c r="F3671" s="351">
        <v>11546.8</v>
      </c>
      <c r="G3671" s="351">
        <v>17320.46</v>
      </c>
      <c r="H3671" s="351">
        <v>0</v>
      </c>
      <c r="I3671" s="894" t="s">
        <v>16409</v>
      </c>
      <c r="J3671" s="894" t="s">
        <v>839</v>
      </c>
      <c r="K3671" s="894" t="s">
        <v>16466</v>
      </c>
      <c r="L3671" s="894" t="s">
        <v>874</v>
      </c>
      <c r="M3671" s="894" t="s">
        <v>16467</v>
      </c>
      <c r="N3671" s="894" t="s">
        <v>16555</v>
      </c>
      <c r="O3671" s="894" t="s">
        <v>16580</v>
      </c>
      <c r="P3671" s="894" t="s">
        <v>16581</v>
      </c>
      <c r="Q3671" s="894" t="s">
        <v>16582</v>
      </c>
      <c r="R3671" s="894" t="s">
        <v>16387</v>
      </c>
      <c r="S3671" s="894" t="s">
        <v>779</v>
      </c>
      <c r="T3671" s="894" t="s">
        <v>780</v>
      </c>
      <c r="U3671" s="894" t="s">
        <v>877</v>
      </c>
      <c r="V3671" s="894" t="s">
        <v>3306</v>
      </c>
      <c r="W3671" s="894" t="s">
        <v>16412</v>
      </c>
      <c r="X3671" s="894" t="s">
        <v>13664</v>
      </c>
      <c r="Y3671" s="894" t="s">
        <v>16413</v>
      </c>
      <c r="AA3671" s="894" t="s">
        <v>16468</v>
      </c>
    </row>
    <row r="3672" spans="1:27">
      <c r="A3672" s="894" t="s">
        <v>16583</v>
      </c>
      <c r="B3672" s="894" t="s">
        <v>16584</v>
      </c>
      <c r="C3672" s="894" t="s">
        <v>11483</v>
      </c>
      <c r="D3672" s="894" t="s">
        <v>16585</v>
      </c>
      <c r="E3672" s="351">
        <v>31067.96</v>
      </c>
      <c r="F3672" s="351">
        <v>12427.2</v>
      </c>
      <c r="G3672" s="351">
        <v>18640.76</v>
      </c>
      <c r="H3672" s="351">
        <v>0</v>
      </c>
      <c r="I3672" s="894" t="s">
        <v>16409</v>
      </c>
      <c r="J3672" s="894" t="s">
        <v>839</v>
      </c>
      <c r="K3672" s="894" t="s">
        <v>8415</v>
      </c>
      <c r="L3672" s="894" t="s">
        <v>874</v>
      </c>
      <c r="M3672" s="894" t="s">
        <v>11212</v>
      </c>
      <c r="N3672" s="894" t="s">
        <v>16586</v>
      </c>
      <c r="O3672" s="894" t="s">
        <v>16587</v>
      </c>
      <c r="P3672" s="894" t="s">
        <v>16588</v>
      </c>
      <c r="Q3672" s="894" t="s">
        <v>16589</v>
      </c>
      <c r="R3672" s="894" t="s">
        <v>16387</v>
      </c>
      <c r="S3672" s="894" t="s">
        <v>779</v>
      </c>
      <c r="T3672" s="894" t="s">
        <v>780</v>
      </c>
      <c r="U3672" s="894" t="s">
        <v>877</v>
      </c>
      <c r="V3672" s="894" t="s">
        <v>3306</v>
      </c>
      <c r="W3672" s="894" t="s">
        <v>16412</v>
      </c>
      <c r="X3672" s="894" t="s">
        <v>13664</v>
      </c>
      <c r="Y3672" s="894" t="s">
        <v>16413</v>
      </c>
      <c r="AA3672" s="894" t="s">
        <v>8421</v>
      </c>
    </row>
    <row r="3673" spans="1:27">
      <c r="A3673" s="894" t="s">
        <v>16590</v>
      </c>
      <c r="B3673" s="894" t="s">
        <v>16591</v>
      </c>
      <c r="C3673" s="894" t="s">
        <v>14162</v>
      </c>
      <c r="D3673" s="894" t="s">
        <v>16592</v>
      </c>
      <c r="E3673" s="351">
        <v>38834.95</v>
      </c>
      <c r="F3673" s="351">
        <v>15534</v>
      </c>
      <c r="G3673" s="351">
        <v>23300.95</v>
      </c>
      <c r="H3673" s="351">
        <v>0</v>
      </c>
      <c r="I3673" s="894" t="s">
        <v>16409</v>
      </c>
      <c r="J3673" s="894" t="s">
        <v>839</v>
      </c>
      <c r="K3673" s="894" t="s">
        <v>8415</v>
      </c>
      <c r="L3673" s="894" t="s">
        <v>874</v>
      </c>
      <c r="M3673" s="894" t="s">
        <v>11212</v>
      </c>
      <c r="N3673" s="894" t="s">
        <v>16586</v>
      </c>
      <c r="O3673" s="894" t="s">
        <v>16593</v>
      </c>
      <c r="P3673" s="894" t="s">
        <v>16594</v>
      </c>
      <c r="Q3673" s="894" t="s">
        <v>16595</v>
      </c>
      <c r="R3673" s="894" t="s">
        <v>16387</v>
      </c>
      <c r="S3673" s="894" t="s">
        <v>779</v>
      </c>
      <c r="T3673" s="894" t="s">
        <v>780</v>
      </c>
      <c r="U3673" s="894" t="s">
        <v>877</v>
      </c>
      <c r="V3673" s="894" t="s">
        <v>3306</v>
      </c>
      <c r="W3673" s="894" t="s">
        <v>16412</v>
      </c>
      <c r="X3673" s="894" t="s">
        <v>13664</v>
      </c>
      <c r="Y3673" s="894" t="s">
        <v>16413</v>
      </c>
      <c r="AA3673" s="894" t="s">
        <v>8421</v>
      </c>
    </row>
    <row r="3674" spans="1:27">
      <c r="A3674" s="894" t="s">
        <v>16596</v>
      </c>
      <c r="B3674" s="894" t="s">
        <v>16597</v>
      </c>
      <c r="C3674" s="894" t="s">
        <v>14162</v>
      </c>
      <c r="D3674" s="894" t="s">
        <v>16592</v>
      </c>
      <c r="E3674" s="351">
        <v>38834.95</v>
      </c>
      <c r="F3674" s="351">
        <v>15534</v>
      </c>
      <c r="G3674" s="351">
        <v>23300.95</v>
      </c>
      <c r="H3674" s="351">
        <v>0</v>
      </c>
      <c r="I3674" s="894" t="s">
        <v>16409</v>
      </c>
      <c r="J3674" s="894" t="s">
        <v>839</v>
      </c>
      <c r="K3674" s="894" t="s">
        <v>8415</v>
      </c>
      <c r="L3674" s="894" t="s">
        <v>874</v>
      </c>
      <c r="M3674" s="894" t="s">
        <v>11212</v>
      </c>
      <c r="N3674" s="894" t="s">
        <v>16586</v>
      </c>
      <c r="O3674" s="894" t="s">
        <v>16593</v>
      </c>
      <c r="P3674" s="894" t="s">
        <v>16594</v>
      </c>
      <c r="Q3674" s="894" t="s">
        <v>16595</v>
      </c>
      <c r="R3674" s="894" t="s">
        <v>16387</v>
      </c>
      <c r="S3674" s="894" t="s">
        <v>779</v>
      </c>
      <c r="T3674" s="894" t="s">
        <v>780</v>
      </c>
      <c r="U3674" s="894" t="s">
        <v>877</v>
      </c>
      <c r="V3674" s="894" t="s">
        <v>3306</v>
      </c>
      <c r="W3674" s="894" t="s">
        <v>16412</v>
      </c>
      <c r="X3674" s="894" t="s">
        <v>13664</v>
      </c>
      <c r="Y3674" s="894" t="s">
        <v>16413</v>
      </c>
      <c r="AA3674" s="894" t="s">
        <v>8421</v>
      </c>
    </row>
    <row r="3675" spans="1:27">
      <c r="A3675" s="894" t="s">
        <v>16598</v>
      </c>
      <c r="B3675" s="894" t="s">
        <v>16599</v>
      </c>
      <c r="C3675" s="894" t="s">
        <v>12985</v>
      </c>
      <c r="D3675" s="894" t="s">
        <v>16600</v>
      </c>
      <c r="E3675" s="351">
        <v>34951.46</v>
      </c>
      <c r="F3675" s="351">
        <v>13980.4</v>
      </c>
      <c r="G3675" s="351">
        <v>20971.06</v>
      </c>
      <c r="H3675" s="351">
        <v>0</v>
      </c>
      <c r="I3675" s="894" t="s">
        <v>16409</v>
      </c>
      <c r="J3675" s="894" t="s">
        <v>839</v>
      </c>
      <c r="K3675" s="894" t="s">
        <v>8415</v>
      </c>
      <c r="L3675" s="894" t="s">
        <v>874</v>
      </c>
      <c r="M3675" s="894" t="s">
        <v>11212</v>
      </c>
      <c r="N3675" s="894" t="s">
        <v>16586</v>
      </c>
      <c r="O3675" s="894" t="s">
        <v>16601</v>
      </c>
      <c r="P3675" s="894" t="s">
        <v>16602</v>
      </c>
      <c r="Q3675" s="894" t="s">
        <v>16603</v>
      </c>
      <c r="R3675" s="894" t="s">
        <v>16387</v>
      </c>
      <c r="S3675" s="894" t="s">
        <v>779</v>
      </c>
      <c r="T3675" s="894" t="s">
        <v>780</v>
      </c>
      <c r="U3675" s="894" t="s">
        <v>877</v>
      </c>
      <c r="V3675" s="894" t="s">
        <v>3306</v>
      </c>
      <c r="W3675" s="894" t="s">
        <v>16412</v>
      </c>
      <c r="X3675" s="894" t="s">
        <v>13664</v>
      </c>
      <c r="Y3675" s="894" t="s">
        <v>16413</v>
      </c>
      <c r="AA3675" s="894" t="s">
        <v>8421</v>
      </c>
    </row>
    <row r="3676" spans="1:27">
      <c r="A3676" s="894" t="s">
        <v>16604</v>
      </c>
      <c r="B3676" s="894" t="s">
        <v>16605</v>
      </c>
      <c r="C3676" s="894" t="s">
        <v>12985</v>
      </c>
      <c r="D3676" s="894" t="s">
        <v>16606</v>
      </c>
      <c r="E3676" s="351">
        <v>23300.97</v>
      </c>
      <c r="F3676" s="351">
        <v>9320.4</v>
      </c>
      <c r="G3676" s="351">
        <v>13980.57</v>
      </c>
      <c r="H3676" s="351">
        <v>0</v>
      </c>
      <c r="I3676" s="894" t="s">
        <v>16409</v>
      </c>
      <c r="J3676" s="894" t="s">
        <v>839</v>
      </c>
      <c r="K3676" s="894" t="s">
        <v>8415</v>
      </c>
      <c r="L3676" s="894" t="s">
        <v>874</v>
      </c>
      <c r="M3676" s="894" t="s">
        <v>11212</v>
      </c>
      <c r="N3676" s="894" t="s">
        <v>16586</v>
      </c>
      <c r="O3676" s="894" t="s">
        <v>16607</v>
      </c>
      <c r="P3676" s="894" t="s">
        <v>16608</v>
      </c>
      <c r="Q3676" s="894" t="s">
        <v>16609</v>
      </c>
      <c r="R3676" s="894" t="s">
        <v>16387</v>
      </c>
      <c r="S3676" s="894" t="s">
        <v>779</v>
      </c>
      <c r="T3676" s="894" t="s">
        <v>780</v>
      </c>
      <c r="U3676" s="894" t="s">
        <v>877</v>
      </c>
      <c r="V3676" s="894" t="s">
        <v>3306</v>
      </c>
      <c r="W3676" s="894" t="s">
        <v>16412</v>
      </c>
      <c r="X3676" s="894" t="s">
        <v>13664</v>
      </c>
      <c r="Y3676" s="894" t="s">
        <v>16413</v>
      </c>
      <c r="AA3676" s="894" t="s">
        <v>8421</v>
      </c>
    </row>
    <row r="3677" spans="1:27">
      <c r="A3677" s="894" t="s">
        <v>16610</v>
      </c>
      <c r="B3677" s="894" t="s">
        <v>16611</v>
      </c>
      <c r="C3677" s="894" t="s">
        <v>16612</v>
      </c>
      <c r="D3677" s="894" t="s">
        <v>16613</v>
      </c>
      <c r="E3677" s="351">
        <v>42035.4</v>
      </c>
      <c r="F3677" s="351">
        <v>16814</v>
      </c>
      <c r="G3677" s="351">
        <v>25221.4</v>
      </c>
      <c r="H3677" s="351">
        <v>0</v>
      </c>
      <c r="I3677" s="894" t="s">
        <v>16409</v>
      </c>
      <c r="J3677" s="894" t="s">
        <v>839</v>
      </c>
      <c r="K3677" s="894" t="s">
        <v>1008</v>
      </c>
      <c r="L3677" s="894" t="s">
        <v>874</v>
      </c>
      <c r="M3677" s="894" t="s">
        <v>8764</v>
      </c>
      <c r="N3677" s="894" t="s">
        <v>16614</v>
      </c>
      <c r="O3677" s="894" t="s">
        <v>16615</v>
      </c>
      <c r="P3677" s="894" t="s">
        <v>16616</v>
      </c>
      <c r="Q3677" s="894" t="s">
        <v>12533</v>
      </c>
      <c r="R3677" s="894" t="s">
        <v>16387</v>
      </c>
      <c r="S3677" s="894" t="s">
        <v>779</v>
      </c>
      <c r="T3677" s="894" t="s">
        <v>780</v>
      </c>
      <c r="U3677" s="894" t="s">
        <v>877</v>
      </c>
      <c r="V3677" s="894" t="s">
        <v>3306</v>
      </c>
      <c r="W3677" s="894" t="s">
        <v>16412</v>
      </c>
      <c r="X3677" s="894" t="s">
        <v>13664</v>
      </c>
      <c r="Y3677" s="894" t="s">
        <v>16413</v>
      </c>
      <c r="AA3677" s="894" t="s">
        <v>1012</v>
      </c>
    </row>
    <row r="3678" spans="1:27">
      <c r="A3678" s="894" t="s">
        <v>16617</v>
      </c>
      <c r="B3678" s="894" t="s">
        <v>16618</v>
      </c>
      <c r="C3678" s="894" t="s">
        <v>16612</v>
      </c>
      <c r="D3678" s="894" t="s">
        <v>16613</v>
      </c>
      <c r="E3678" s="351">
        <v>42035.4</v>
      </c>
      <c r="F3678" s="351">
        <v>16814</v>
      </c>
      <c r="G3678" s="351">
        <v>25221.4</v>
      </c>
      <c r="H3678" s="351">
        <v>0</v>
      </c>
      <c r="I3678" s="894" t="s">
        <v>16409</v>
      </c>
      <c r="J3678" s="894" t="s">
        <v>839</v>
      </c>
      <c r="K3678" s="894" t="s">
        <v>901</v>
      </c>
      <c r="L3678" s="894" t="s">
        <v>874</v>
      </c>
      <c r="M3678" s="894" t="s">
        <v>2815</v>
      </c>
      <c r="N3678" s="894" t="s">
        <v>16614</v>
      </c>
      <c r="O3678" s="894" t="s">
        <v>16615</v>
      </c>
      <c r="P3678" s="894" t="s">
        <v>16616</v>
      </c>
      <c r="Q3678" s="894" t="s">
        <v>12533</v>
      </c>
      <c r="R3678" s="894" t="s">
        <v>16387</v>
      </c>
      <c r="S3678" s="894" t="s">
        <v>779</v>
      </c>
      <c r="T3678" s="894" t="s">
        <v>780</v>
      </c>
      <c r="U3678" s="894" t="s">
        <v>877</v>
      </c>
      <c r="V3678" s="894" t="s">
        <v>3306</v>
      </c>
      <c r="W3678" s="894" t="s">
        <v>16412</v>
      </c>
      <c r="X3678" s="894" t="s">
        <v>13664</v>
      </c>
      <c r="Y3678" s="894" t="s">
        <v>16413</v>
      </c>
      <c r="AA3678" s="894" t="s">
        <v>904</v>
      </c>
    </row>
    <row r="3679" spans="1:27">
      <c r="A3679" s="894" t="s">
        <v>16619</v>
      </c>
      <c r="B3679" s="894" t="s">
        <v>16620</v>
      </c>
      <c r="C3679" s="894" t="s">
        <v>16612</v>
      </c>
      <c r="D3679" s="894" t="s">
        <v>16613</v>
      </c>
      <c r="E3679" s="351">
        <v>42035.4</v>
      </c>
      <c r="F3679" s="351">
        <v>16814</v>
      </c>
      <c r="G3679" s="351">
        <v>25221.4</v>
      </c>
      <c r="H3679" s="351">
        <v>0</v>
      </c>
      <c r="I3679" s="894" t="s">
        <v>16409</v>
      </c>
      <c r="J3679" s="894" t="s">
        <v>839</v>
      </c>
      <c r="K3679" s="894" t="s">
        <v>11592</v>
      </c>
      <c r="L3679" s="894" t="s">
        <v>874</v>
      </c>
      <c r="M3679" s="894" t="s">
        <v>11593</v>
      </c>
      <c r="N3679" s="894" t="s">
        <v>16614</v>
      </c>
      <c r="O3679" s="894" t="s">
        <v>16615</v>
      </c>
      <c r="P3679" s="894" t="s">
        <v>16616</v>
      </c>
      <c r="Q3679" s="894" t="s">
        <v>12533</v>
      </c>
      <c r="R3679" s="894" t="s">
        <v>16387</v>
      </c>
      <c r="S3679" s="894" t="s">
        <v>779</v>
      </c>
      <c r="T3679" s="894" t="s">
        <v>780</v>
      </c>
      <c r="U3679" s="894" t="s">
        <v>877</v>
      </c>
      <c r="V3679" s="894" t="s">
        <v>3306</v>
      </c>
      <c r="W3679" s="894" t="s">
        <v>16412</v>
      </c>
      <c r="X3679" s="894" t="s">
        <v>13664</v>
      </c>
      <c r="Y3679" s="894" t="s">
        <v>16413</v>
      </c>
      <c r="AA3679" s="894" t="s">
        <v>11595</v>
      </c>
    </row>
    <row r="3680" spans="1:27">
      <c r="A3680" s="894" t="s">
        <v>16621</v>
      </c>
      <c r="B3680" s="894" t="s">
        <v>16622</v>
      </c>
      <c r="C3680" s="894" t="s">
        <v>16612</v>
      </c>
      <c r="D3680" s="894" t="s">
        <v>16613</v>
      </c>
      <c r="E3680" s="351">
        <v>42035.4</v>
      </c>
      <c r="F3680" s="351">
        <v>16814</v>
      </c>
      <c r="G3680" s="351">
        <v>25221.4</v>
      </c>
      <c r="H3680" s="351">
        <v>0</v>
      </c>
      <c r="I3680" s="894" t="s">
        <v>16409</v>
      </c>
      <c r="J3680" s="894" t="s">
        <v>839</v>
      </c>
      <c r="K3680" s="894" t="s">
        <v>11486</v>
      </c>
      <c r="L3680" s="894" t="s">
        <v>874</v>
      </c>
      <c r="M3680" s="894" t="s">
        <v>11487</v>
      </c>
      <c r="N3680" s="894" t="s">
        <v>16614</v>
      </c>
      <c r="O3680" s="894" t="s">
        <v>16615</v>
      </c>
      <c r="P3680" s="894" t="s">
        <v>16616</v>
      </c>
      <c r="Q3680" s="894" t="s">
        <v>12533</v>
      </c>
      <c r="R3680" s="894" t="s">
        <v>16387</v>
      </c>
      <c r="S3680" s="894" t="s">
        <v>779</v>
      </c>
      <c r="T3680" s="894" t="s">
        <v>780</v>
      </c>
      <c r="U3680" s="894" t="s">
        <v>877</v>
      </c>
      <c r="V3680" s="894" t="s">
        <v>3306</v>
      </c>
      <c r="W3680" s="894" t="s">
        <v>16412</v>
      </c>
      <c r="X3680" s="894" t="s">
        <v>13664</v>
      </c>
      <c r="Y3680" s="894" t="s">
        <v>16413</v>
      </c>
      <c r="AA3680" s="894" t="s">
        <v>11491</v>
      </c>
    </row>
    <row r="3681" spans="1:27">
      <c r="A3681" s="894" t="s">
        <v>16623</v>
      </c>
      <c r="B3681" s="894" t="s">
        <v>16624</v>
      </c>
      <c r="C3681" s="894" t="s">
        <v>16612</v>
      </c>
      <c r="D3681" s="894" t="s">
        <v>16625</v>
      </c>
      <c r="E3681" s="351">
        <v>20849.56</v>
      </c>
      <c r="F3681" s="351">
        <v>8340</v>
      </c>
      <c r="G3681" s="351">
        <v>12509.56</v>
      </c>
      <c r="H3681" s="351">
        <v>0</v>
      </c>
      <c r="I3681" s="894" t="s">
        <v>16409</v>
      </c>
      <c r="J3681" s="894" t="s">
        <v>839</v>
      </c>
      <c r="K3681" s="894" t="s">
        <v>1008</v>
      </c>
      <c r="L3681" s="894" t="s">
        <v>874</v>
      </c>
      <c r="M3681" s="894" t="s">
        <v>8764</v>
      </c>
      <c r="N3681" s="894" t="s">
        <v>16614</v>
      </c>
      <c r="O3681" s="894" t="s">
        <v>16626</v>
      </c>
      <c r="P3681" s="894" t="s">
        <v>16627</v>
      </c>
      <c r="Q3681" s="894" t="s">
        <v>16628</v>
      </c>
      <c r="R3681" s="894" t="s">
        <v>16387</v>
      </c>
      <c r="S3681" s="894" t="s">
        <v>779</v>
      </c>
      <c r="T3681" s="894" t="s">
        <v>780</v>
      </c>
      <c r="U3681" s="894" t="s">
        <v>877</v>
      </c>
      <c r="V3681" s="894" t="s">
        <v>3306</v>
      </c>
      <c r="W3681" s="894" t="s">
        <v>16412</v>
      </c>
      <c r="X3681" s="894" t="s">
        <v>13664</v>
      </c>
      <c r="Y3681" s="894" t="s">
        <v>16413</v>
      </c>
      <c r="AA3681" s="894" t="s">
        <v>1012</v>
      </c>
    </row>
    <row r="3682" spans="1:27">
      <c r="A3682" s="894" t="s">
        <v>16629</v>
      </c>
      <c r="B3682" s="894" t="s">
        <v>16630</v>
      </c>
      <c r="C3682" s="894" t="s">
        <v>16612</v>
      </c>
      <c r="D3682" s="894" t="s">
        <v>16625</v>
      </c>
      <c r="E3682" s="351">
        <v>20849.56</v>
      </c>
      <c r="F3682" s="351">
        <v>8340</v>
      </c>
      <c r="G3682" s="351">
        <v>12509.56</v>
      </c>
      <c r="H3682" s="351">
        <v>0</v>
      </c>
      <c r="I3682" s="894" t="s">
        <v>16409</v>
      </c>
      <c r="J3682" s="894" t="s">
        <v>839</v>
      </c>
      <c r="K3682" s="894" t="s">
        <v>901</v>
      </c>
      <c r="L3682" s="894" t="s">
        <v>874</v>
      </c>
      <c r="M3682" s="894" t="s">
        <v>2815</v>
      </c>
      <c r="N3682" s="894" t="s">
        <v>16614</v>
      </c>
      <c r="O3682" s="894" t="s">
        <v>16626</v>
      </c>
      <c r="P3682" s="894" t="s">
        <v>16627</v>
      </c>
      <c r="Q3682" s="894" t="s">
        <v>16628</v>
      </c>
      <c r="R3682" s="894" t="s">
        <v>16387</v>
      </c>
      <c r="S3682" s="894" t="s">
        <v>779</v>
      </c>
      <c r="T3682" s="894" t="s">
        <v>780</v>
      </c>
      <c r="U3682" s="894" t="s">
        <v>877</v>
      </c>
      <c r="V3682" s="894" t="s">
        <v>3306</v>
      </c>
      <c r="W3682" s="894" t="s">
        <v>16412</v>
      </c>
      <c r="X3682" s="894" t="s">
        <v>13664</v>
      </c>
      <c r="Y3682" s="894" t="s">
        <v>16413</v>
      </c>
      <c r="AA3682" s="894" t="s">
        <v>904</v>
      </c>
    </row>
    <row r="3683" spans="1:27">
      <c r="A3683" s="894" t="s">
        <v>16631</v>
      </c>
      <c r="B3683" s="894" t="s">
        <v>16632</v>
      </c>
      <c r="C3683" s="894" t="s">
        <v>16612</v>
      </c>
      <c r="D3683" s="894" t="s">
        <v>16625</v>
      </c>
      <c r="E3683" s="351">
        <v>20849.56</v>
      </c>
      <c r="F3683" s="351">
        <v>8340</v>
      </c>
      <c r="G3683" s="351">
        <v>12509.56</v>
      </c>
      <c r="H3683" s="351">
        <v>0</v>
      </c>
      <c r="I3683" s="894" t="s">
        <v>16409</v>
      </c>
      <c r="J3683" s="894" t="s">
        <v>839</v>
      </c>
      <c r="K3683" s="894" t="s">
        <v>11592</v>
      </c>
      <c r="L3683" s="894" t="s">
        <v>874</v>
      </c>
      <c r="M3683" s="894" t="s">
        <v>11593</v>
      </c>
      <c r="N3683" s="894" t="s">
        <v>16614</v>
      </c>
      <c r="O3683" s="894" t="s">
        <v>16626</v>
      </c>
      <c r="P3683" s="894" t="s">
        <v>16627</v>
      </c>
      <c r="Q3683" s="894" t="s">
        <v>16628</v>
      </c>
      <c r="R3683" s="894" t="s">
        <v>16387</v>
      </c>
      <c r="S3683" s="894" t="s">
        <v>779</v>
      </c>
      <c r="T3683" s="894" t="s">
        <v>780</v>
      </c>
      <c r="U3683" s="894" t="s">
        <v>877</v>
      </c>
      <c r="V3683" s="894" t="s">
        <v>3306</v>
      </c>
      <c r="W3683" s="894" t="s">
        <v>16412</v>
      </c>
      <c r="X3683" s="894" t="s">
        <v>13664</v>
      </c>
      <c r="Y3683" s="894" t="s">
        <v>16413</v>
      </c>
      <c r="AA3683" s="894" t="s">
        <v>11595</v>
      </c>
    </row>
    <row r="3684" spans="1:27">
      <c r="A3684" s="894" t="s">
        <v>16633</v>
      </c>
      <c r="B3684" s="894" t="s">
        <v>16634</v>
      </c>
      <c r="C3684" s="894" t="s">
        <v>16612</v>
      </c>
      <c r="D3684" s="894" t="s">
        <v>16625</v>
      </c>
      <c r="E3684" s="351">
        <v>20849.56</v>
      </c>
      <c r="F3684" s="351">
        <v>8340</v>
      </c>
      <c r="G3684" s="351">
        <v>12509.56</v>
      </c>
      <c r="H3684" s="351">
        <v>0</v>
      </c>
      <c r="I3684" s="894" t="s">
        <v>16409</v>
      </c>
      <c r="J3684" s="894" t="s">
        <v>839</v>
      </c>
      <c r="K3684" s="894" t="s">
        <v>11486</v>
      </c>
      <c r="L3684" s="894" t="s">
        <v>874</v>
      </c>
      <c r="M3684" s="894" t="s">
        <v>11487</v>
      </c>
      <c r="N3684" s="894" t="s">
        <v>16614</v>
      </c>
      <c r="O3684" s="894" t="s">
        <v>16626</v>
      </c>
      <c r="P3684" s="894" t="s">
        <v>16627</v>
      </c>
      <c r="Q3684" s="894" t="s">
        <v>16628</v>
      </c>
      <c r="R3684" s="894" t="s">
        <v>16387</v>
      </c>
      <c r="S3684" s="894" t="s">
        <v>779</v>
      </c>
      <c r="T3684" s="894" t="s">
        <v>780</v>
      </c>
      <c r="U3684" s="894" t="s">
        <v>877</v>
      </c>
      <c r="V3684" s="894" t="s">
        <v>3306</v>
      </c>
      <c r="W3684" s="894" t="s">
        <v>16412</v>
      </c>
      <c r="X3684" s="894" t="s">
        <v>13664</v>
      </c>
      <c r="Y3684" s="894" t="s">
        <v>16413</v>
      </c>
      <c r="AA3684" s="894" t="s">
        <v>11491</v>
      </c>
    </row>
    <row r="3685" spans="1:27">
      <c r="A3685" s="894" t="s">
        <v>16635</v>
      </c>
      <c r="B3685" s="894" t="s">
        <v>16636</v>
      </c>
      <c r="C3685" s="894" t="s">
        <v>16637</v>
      </c>
      <c r="D3685" s="894" t="s">
        <v>16638</v>
      </c>
      <c r="E3685" s="351">
        <v>2000</v>
      </c>
      <c r="F3685" s="351">
        <v>800</v>
      </c>
      <c r="G3685" s="351">
        <v>1200</v>
      </c>
      <c r="H3685" s="351">
        <v>0</v>
      </c>
      <c r="I3685" s="894" t="s">
        <v>16409</v>
      </c>
      <c r="J3685" s="894" t="s">
        <v>839</v>
      </c>
      <c r="K3685" s="894" t="s">
        <v>16466</v>
      </c>
      <c r="L3685" s="894" t="s">
        <v>874</v>
      </c>
      <c r="M3685" s="894" t="s">
        <v>16467</v>
      </c>
      <c r="N3685" s="894" t="s">
        <v>16614</v>
      </c>
      <c r="O3685" s="894" t="s">
        <v>7806</v>
      </c>
      <c r="P3685" s="894" t="s">
        <v>7807</v>
      </c>
      <c r="Q3685" s="894" t="s">
        <v>3546</v>
      </c>
      <c r="R3685" s="894" t="s">
        <v>16387</v>
      </c>
      <c r="S3685" s="894" t="s">
        <v>779</v>
      </c>
      <c r="T3685" s="894" t="s">
        <v>780</v>
      </c>
      <c r="U3685" s="894" t="s">
        <v>877</v>
      </c>
      <c r="V3685" s="894" t="s">
        <v>3306</v>
      </c>
      <c r="W3685" s="894" t="s">
        <v>16412</v>
      </c>
      <c r="X3685" s="894" t="s">
        <v>13664</v>
      </c>
      <c r="Y3685" s="894" t="s">
        <v>16413</v>
      </c>
      <c r="AA3685" s="894" t="s">
        <v>16468</v>
      </c>
    </row>
    <row r="3686" spans="1:27">
      <c r="A3686" s="894" t="s">
        <v>16639</v>
      </c>
      <c r="B3686" s="894" t="s">
        <v>16640</v>
      </c>
      <c r="C3686" s="894" t="s">
        <v>16637</v>
      </c>
      <c r="D3686" s="894" t="s">
        <v>16638</v>
      </c>
      <c r="E3686" s="351">
        <v>2000</v>
      </c>
      <c r="F3686" s="351">
        <v>800</v>
      </c>
      <c r="G3686" s="351">
        <v>1200</v>
      </c>
      <c r="H3686" s="351">
        <v>0</v>
      </c>
      <c r="I3686" s="894" t="s">
        <v>16409</v>
      </c>
      <c r="J3686" s="894" t="s">
        <v>839</v>
      </c>
      <c r="K3686" s="894" t="s">
        <v>16466</v>
      </c>
      <c r="L3686" s="894" t="s">
        <v>874</v>
      </c>
      <c r="M3686" s="894" t="s">
        <v>16467</v>
      </c>
      <c r="N3686" s="894" t="s">
        <v>16614</v>
      </c>
      <c r="O3686" s="894" t="s">
        <v>7806</v>
      </c>
      <c r="P3686" s="894" t="s">
        <v>7807</v>
      </c>
      <c r="Q3686" s="894" t="s">
        <v>3546</v>
      </c>
      <c r="R3686" s="894" t="s">
        <v>16387</v>
      </c>
      <c r="S3686" s="894" t="s">
        <v>779</v>
      </c>
      <c r="T3686" s="894" t="s">
        <v>780</v>
      </c>
      <c r="U3686" s="894" t="s">
        <v>877</v>
      </c>
      <c r="V3686" s="894" t="s">
        <v>3306</v>
      </c>
      <c r="W3686" s="894" t="s">
        <v>16412</v>
      </c>
      <c r="X3686" s="894" t="s">
        <v>13664</v>
      </c>
      <c r="Y3686" s="894" t="s">
        <v>16413</v>
      </c>
      <c r="AA3686" s="894" t="s">
        <v>16468</v>
      </c>
    </row>
    <row r="3687" spans="1:27">
      <c r="A3687" s="894" t="s">
        <v>16641</v>
      </c>
      <c r="B3687" s="894" t="s">
        <v>16642</v>
      </c>
      <c r="C3687" s="894" t="s">
        <v>16637</v>
      </c>
      <c r="D3687" s="894" t="s">
        <v>16638</v>
      </c>
      <c r="E3687" s="351">
        <v>2000</v>
      </c>
      <c r="F3687" s="351">
        <v>800</v>
      </c>
      <c r="G3687" s="351">
        <v>1200</v>
      </c>
      <c r="H3687" s="351">
        <v>0</v>
      </c>
      <c r="I3687" s="894" t="s">
        <v>16409</v>
      </c>
      <c r="J3687" s="894" t="s">
        <v>839</v>
      </c>
      <c r="K3687" s="894" t="s">
        <v>16466</v>
      </c>
      <c r="L3687" s="894" t="s">
        <v>874</v>
      </c>
      <c r="M3687" s="894" t="s">
        <v>16467</v>
      </c>
      <c r="N3687" s="894" t="s">
        <v>16614</v>
      </c>
      <c r="O3687" s="894" t="s">
        <v>7806</v>
      </c>
      <c r="P3687" s="894" t="s">
        <v>7807</v>
      </c>
      <c r="Q3687" s="894" t="s">
        <v>3546</v>
      </c>
      <c r="R3687" s="894" t="s">
        <v>16387</v>
      </c>
      <c r="S3687" s="894" t="s">
        <v>779</v>
      </c>
      <c r="T3687" s="894" t="s">
        <v>780</v>
      </c>
      <c r="U3687" s="894" t="s">
        <v>877</v>
      </c>
      <c r="V3687" s="894" t="s">
        <v>3306</v>
      </c>
      <c r="W3687" s="894" t="s">
        <v>16412</v>
      </c>
      <c r="X3687" s="894" t="s">
        <v>13664</v>
      </c>
      <c r="Y3687" s="894" t="s">
        <v>16413</v>
      </c>
      <c r="AA3687" s="894" t="s">
        <v>16468</v>
      </c>
    </row>
    <row r="3688" spans="1:27">
      <c r="A3688" s="894" t="s">
        <v>16643</v>
      </c>
      <c r="B3688" s="894" t="s">
        <v>16644</v>
      </c>
      <c r="C3688" s="894" t="s">
        <v>16637</v>
      </c>
      <c r="D3688" s="894" t="s">
        <v>16638</v>
      </c>
      <c r="E3688" s="351">
        <v>2000</v>
      </c>
      <c r="F3688" s="351">
        <v>800</v>
      </c>
      <c r="G3688" s="351">
        <v>1200</v>
      </c>
      <c r="H3688" s="351">
        <v>0</v>
      </c>
      <c r="I3688" s="894" t="s">
        <v>16409</v>
      </c>
      <c r="J3688" s="894" t="s">
        <v>839</v>
      </c>
      <c r="K3688" s="894" t="s">
        <v>16466</v>
      </c>
      <c r="L3688" s="894" t="s">
        <v>874</v>
      </c>
      <c r="M3688" s="894" t="s">
        <v>16467</v>
      </c>
      <c r="N3688" s="894" t="s">
        <v>16614</v>
      </c>
      <c r="O3688" s="894" t="s">
        <v>7806</v>
      </c>
      <c r="P3688" s="894" t="s">
        <v>7807</v>
      </c>
      <c r="Q3688" s="894" t="s">
        <v>3546</v>
      </c>
      <c r="R3688" s="894" t="s">
        <v>16387</v>
      </c>
      <c r="S3688" s="894" t="s">
        <v>779</v>
      </c>
      <c r="T3688" s="894" t="s">
        <v>780</v>
      </c>
      <c r="U3688" s="894" t="s">
        <v>877</v>
      </c>
      <c r="V3688" s="894" t="s">
        <v>3306</v>
      </c>
      <c r="W3688" s="894" t="s">
        <v>16412</v>
      </c>
      <c r="X3688" s="894" t="s">
        <v>13664</v>
      </c>
      <c r="Y3688" s="894" t="s">
        <v>16413</v>
      </c>
      <c r="AA3688" s="894" t="s">
        <v>16468</v>
      </c>
    </row>
    <row r="3689" spans="1:27">
      <c r="A3689" s="894" t="s">
        <v>16645</v>
      </c>
      <c r="B3689" s="894" t="s">
        <v>16646</v>
      </c>
      <c r="C3689" s="894" t="s">
        <v>16637</v>
      </c>
      <c r="D3689" s="894" t="s">
        <v>16638</v>
      </c>
      <c r="E3689" s="351">
        <v>2000</v>
      </c>
      <c r="F3689" s="351">
        <v>800</v>
      </c>
      <c r="G3689" s="351">
        <v>1200</v>
      </c>
      <c r="H3689" s="351">
        <v>0</v>
      </c>
      <c r="I3689" s="894" t="s">
        <v>16409</v>
      </c>
      <c r="J3689" s="894" t="s">
        <v>839</v>
      </c>
      <c r="K3689" s="894" t="s">
        <v>16466</v>
      </c>
      <c r="L3689" s="894" t="s">
        <v>874</v>
      </c>
      <c r="M3689" s="894" t="s">
        <v>16467</v>
      </c>
      <c r="N3689" s="894" t="s">
        <v>16614</v>
      </c>
      <c r="O3689" s="894" t="s">
        <v>7806</v>
      </c>
      <c r="P3689" s="894" t="s">
        <v>7807</v>
      </c>
      <c r="Q3689" s="894" t="s">
        <v>3546</v>
      </c>
      <c r="R3689" s="894" t="s">
        <v>16387</v>
      </c>
      <c r="S3689" s="894" t="s">
        <v>779</v>
      </c>
      <c r="T3689" s="894" t="s">
        <v>780</v>
      </c>
      <c r="U3689" s="894" t="s">
        <v>877</v>
      </c>
      <c r="V3689" s="894" t="s">
        <v>3306</v>
      </c>
      <c r="W3689" s="894" t="s">
        <v>16412</v>
      </c>
      <c r="X3689" s="894" t="s">
        <v>13664</v>
      </c>
      <c r="Y3689" s="894" t="s">
        <v>16413</v>
      </c>
      <c r="AA3689" s="894" t="s">
        <v>16468</v>
      </c>
    </row>
    <row r="3690" spans="1:27">
      <c r="A3690" s="894" t="s">
        <v>16647</v>
      </c>
      <c r="B3690" s="894" t="s">
        <v>16648</v>
      </c>
      <c r="C3690" s="894" t="s">
        <v>16637</v>
      </c>
      <c r="D3690" s="894" t="s">
        <v>16638</v>
      </c>
      <c r="E3690" s="351">
        <v>2000</v>
      </c>
      <c r="F3690" s="351">
        <v>800</v>
      </c>
      <c r="G3690" s="351">
        <v>1200</v>
      </c>
      <c r="H3690" s="351">
        <v>0</v>
      </c>
      <c r="I3690" s="894" t="s">
        <v>16409</v>
      </c>
      <c r="J3690" s="894" t="s">
        <v>839</v>
      </c>
      <c r="K3690" s="894" t="s">
        <v>16466</v>
      </c>
      <c r="L3690" s="894" t="s">
        <v>874</v>
      </c>
      <c r="M3690" s="894" t="s">
        <v>16467</v>
      </c>
      <c r="N3690" s="894" t="s">
        <v>16614</v>
      </c>
      <c r="O3690" s="894" t="s">
        <v>7806</v>
      </c>
      <c r="P3690" s="894" t="s">
        <v>7807</v>
      </c>
      <c r="Q3690" s="894" t="s">
        <v>3546</v>
      </c>
      <c r="R3690" s="894" t="s">
        <v>16387</v>
      </c>
      <c r="S3690" s="894" t="s">
        <v>779</v>
      </c>
      <c r="T3690" s="894" t="s">
        <v>780</v>
      </c>
      <c r="U3690" s="894" t="s">
        <v>877</v>
      </c>
      <c r="V3690" s="894" t="s">
        <v>3306</v>
      </c>
      <c r="W3690" s="894" t="s">
        <v>16412</v>
      </c>
      <c r="X3690" s="894" t="s">
        <v>13664</v>
      </c>
      <c r="Y3690" s="894" t="s">
        <v>16413</v>
      </c>
      <c r="AA3690" s="894" t="s">
        <v>16468</v>
      </c>
    </row>
    <row r="3691" spans="1:27">
      <c r="A3691" s="894" t="s">
        <v>16649</v>
      </c>
      <c r="B3691" s="894" t="s">
        <v>16650</v>
      </c>
      <c r="C3691" s="894" t="s">
        <v>16637</v>
      </c>
      <c r="D3691" s="894" t="s">
        <v>16638</v>
      </c>
      <c r="E3691" s="351">
        <v>2000</v>
      </c>
      <c r="F3691" s="351">
        <v>800</v>
      </c>
      <c r="G3691" s="351">
        <v>1200</v>
      </c>
      <c r="H3691" s="351">
        <v>0</v>
      </c>
      <c r="I3691" s="894" t="s">
        <v>16409</v>
      </c>
      <c r="J3691" s="894" t="s">
        <v>839</v>
      </c>
      <c r="K3691" s="894" t="s">
        <v>16466</v>
      </c>
      <c r="L3691" s="894" t="s">
        <v>874</v>
      </c>
      <c r="M3691" s="894" t="s">
        <v>16467</v>
      </c>
      <c r="N3691" s="894" t="s">
        <v>16614</v>
      </c>
      <c r="O3691" s="894" t="s">
        <v>7806</v>
      </c>
      <c r="P3691" s="894" t="s">
        <v>7807</v>
      </c>
      <c r="Q3691" s="894" t="s">
        <v>3546</v>
      </c>
      <c r="R3691" s="894" t="s">
        <v>16387</v>
      </c>
      <c r="S3691" s="894" t="s">
        <v>779</v>
      </c>
      <c r="T3691" s="894" t="s">
        <v>780</v>
      </c>
      <c r="U3691" s="894" t="s">
        <v>877</v>
      </c>
      <c r="V3691" s="894" t="s">
        <v>3306</v>
      </c>
      <c r="W3691" s="894" t="s">
        <v>16412</v>
      </c>
      <c r="X3691" s="894" t="s">
        <v>13664</v>
      </c>
      <c r="Y3691" s="894" t="s">
        <v>16413</v>
      </c>
      <c r="AA3691" s="894" t="s">
        <v>16468</v>
      </c>
    </row>
    <row r="3692" spans="1:27">
      <c r="A3692" s="894" t="s">
        <v>16651</v>
      </c>
      <c r="B3692" s="894" t="s">
        <v>16652</v>
      </c>
      <c r="C3692" s="894" t="s">
        <v>16653</v>
      </c>
      <c r="D3692" s="894" t="s">
        <v>16654</v>
      </c>
      <c r="E3692" s="351">
        <v>39769.91</v>
      </c>
      <c r="F3692" s="351">
        <v>15908</v>
      </c>
      <c r="G3692" s="351">
        <v>23861.91</v>
      </c>
      <c r="H3692" s="351">
        <v>0</v>
      </c>
      <c r="I3692" s="894" t="s">
        <v>16409</v>
      </c>
      <c r="J3692" s="894" t="s">
        <v>839</v>
      </c>
      <c r="K3692" s="894" t="s">
        <v>16466</v>
      </c>
      <c r="L3692" s="894" t="s">
        <v>874</v>
      </c>
      <c r="M3692" s="894" t="s">
        <v>16467</v>
      </c>
      <c r="N3692" s="894" t="s">
        <v>16614</v>
      </c>
      <c r="O3692" s="894" t="s">
        <v>16655</v>
      </c>
      <c r="P3692" s="894" t="s">
        <v>16656</v>
      </c>
      <c r="Q3692" s="894" t="s">
        <v>16657</v>
      </c>
      <c r="R3692" s="894" t="s">
        <v>16387</v>
      </c>
      <c r="S3692" s="894" t="s">
        <v>779</v>
      </c>
      <c r="T3692" s="894" t="s">
        <v>780</v>
      </c>
      <c r="U3692" s="894" t="s">
        <v>877</v>
      </c>
      <c r="V3692" s="894" t="s">
        <v>3306</v>
      </c>
      <c r="W3692" s="894" t="s">
        <v>16412</v>
      </c>
      <c r="X3692" s="894" t="s">
        <v>13664</v>
      </c>
      <c r="Y3692" s="894" t="s">
        <v>16413</v>
      </c>
      <c r="AA3692" s="894" t="s">
        <v>16468</v>
      </c>
    </row>
    <row r="3693" spans="1:27">
      <c r="A3693" s="894" t="s">
        <v>16658</v>
      </c>
      <c r="B3693" s="894" t="s">
        <v>16659</v>
      </c>
      <c r="C3693" s="894" t="s">
        <v>16660</v>
      </c>
      <c r="D3693" s="894" t="s">
        <v>16661</v>
      </c>
      <c r="E3693" s="351">
        <v>184849.55</v>
      </c>
      <c r="F3693" s="351">
        <v>73940</v>
      </c>
      <c r="G3693" s="351">
        <v>110909.55</v>
      </c>
      <c r="H3693" s="351">
        <v>0</v>
      </c>
      <c r="I3693" s="894" t="s">
        <v>16409</v>
      </c>
      <c r="J3693" s="894" t="s">
        <v>839</v>
      </c>
      <c r="K3693" s="894" t="s">
        <v>16466</v>
      </c>
      <c r="L3693" s="894" t="s">
        <v>874</v>
      </c>
      <c r="M3693" s="894" t="s">
        <v>16467</v>
      </c>
      <c r="N3693" s="894" t="s">
        <v>16614</v>
      </c>
      <c r="O3693" s="894" t="s">
        <v>16662</v>
      </c>
      <c r="P3693" s="894" t="s">
        <v>16663</v>
      </c>
      <c r="Q3693" s="894" t="s">
        <v>16664</v>
      </c>
      <c r="R3693" s="894" t="s">
        <v>16387</v>
      </c>
      <c r="S3693" s="894" t="s">
        <v>779</v>
      </c>
      <c r="T3693" s="894" t="s">
        <v>780</v>
      </c>
      <c r="U3693" s="894" t="s">
        <v>877</v>
      </c>
      <c r="V3693" s="894" t="s">
        <v>3306</v>
      </c>
      <c r="W3693" s="894" t="s">
        <v>16412</v>
      </c>
      <c r="X3693" s="894" t="s">
        <v>13664</v>
      </c>
      <c r="Y3693" s="894" t="s">
        <v>16413</v>
      </c>
      <c r="AA3693" s="894" t="s">
        <v>16468</v>
      </c>
    </row>
    <row r="3694" spans="1:27">
      <c r="A3694" s="894" t="s">
        <v>16665</v>
      </c>
      <c r="B3694" s="894" t="s">
        <v>16666</v>
      </c>
      <c r="C3694" s="894" t="s">
        <v>16667</v>
      </c>
      <c r="D3694" s="894" t="s">
        <v>16668</v>
      </c>
      <c r="E3694" s="351">
        <v>46017.7</v>
      </c>
      <c r="F3694" s="351">
        <v>18407.2</v>
      </c>
      <c r="G3694" s="351">
        <v>27610.5</v>
      </c>
      <c r="H3694" s="351">
        <v>0</v>
      </c>
      <c r="I3694" s="894" t="s">
        <v>16409</v>
      </c>
      <c r="J3694" s="894" t="s">
        <v>839</v>
      </c>
      <c r="K3694" s="894" t="s">
        <v>16466</v>
      </c>
      <c r="L3694" s="894" t="s">
        <v>874</v>
      </c>
      <c r="M3694" s="894" t="s">
        <v>16467</v>
      </c>
      <c r="N3694" s="894" t="s">
        <v>16614</v>
      </c>
      <c r="O3694" s="894" t="s">
        <v>15055</v>
      </c>
      <c r="P3694" s="894" t="s">
        <v>15706</v>
      </c>
      <c r="Q3694" s="894" t="s">
        <v>15707</v>
      </c>
      <c r="R3694" s="894" t="s">
        <v>16387</v>
      </c>
      <c r="S3694" s="894" t="s">
        <v>779</v>
      </c>
      <c r="T3694" s="894" t="s">
        <v>780</v>
      </c>
      <c r="U3694" s="894" t="s">
        <v>877</v>
      </c>
      <c r="V3694" s="894" t="s">
        <v>3306</v>
      </c>
      <c r="W3694" s="894" t="s">
        <v>16412</v>
      </c>
      <c r="X3694" s="894" t="s">
        <v>13664</v>
      </c>
      <c r="Y3694" s="894" t="s">
        <v>16413</v>
      </c>
      <c r="AA3694" s="894" t="s">
        <v>16468</v>
      </c>
    </row>
    <row r="3695" spans="1:27">
      <c r="A3695" s="894" t="s">
        <v>16669</v>
      </c>
      <c r="B3695" s="894" t="s">
        <v>16670</v>
      </c>
      <c r="C3695" s="894" t="s">
        <v>16671</v>
      </c>
      <c r="D3695" s="894" t="s">
        <v>16668</v>
      </c>
      <c r="E3695" s="351">
        <v>46017.7</v>
      </c>
      <c r="F3695" s="351">
        <v>18407.2</v>
      </c>
      <c r="G3695" s="351">
        <v>27610.5</v>
      </c>
      <c r="H3695" s="351">
        <v>0</v>
      </c>
      <c r="I3695" s="894" t="s">
        <v>16409</v>
      </c>
      <c r="J3695" s="894" t="s">
        <v>839</v>
      </c>
      <c r="K3695" s="894" t="s">
        <v>16466</v>
      </c>
      <c r="L3695" s="894" t="s">
        <v>874</v>
      </c>
      <c r="M3695" s="894" t="s">
        <v>16467</v>
      </c>
      <c r="N3695" s="894" t="s">
        <v>16614</v>
      </c>
      <c r="O3695" s="894" t="s">
        <v>15055</v>
      </c>
      <c r="P3695" s="894" t="s">
        <v>15706</v>
      </c>
      <c r="Q3695" s="894" t="s">
        <v>15707</v>
      </c>
      <c r="R3695" s="894" t="s">
        <v>16387</v>
      </c>
      <c r="S3695" s="894" t="s">
        <v>779</v>
      </c>
      <c r="T3695" s="894" t="s">
        <v>780</v>
      </c>
      <c r="U3695" s="894" t="s">
        <v>877</v>
      </c>
      <c r="V3695" s="894" t="s">
        <v>3306</v>
      </c>
      <c r="W3695" s="894" t="s">
        <v>16412</v>
      </c>
      <c r="X3695" s="894" t="s">
        <v>13664</v>
      </c>
      <c r="Y3695" s="894" t="s">
        <v>16413</v>
      </c>
      <c r="AA3695" s="894" t="s">
        <v>16468</v>
      </c>
    </row>
    <row r="3696" spans="1:27">
      <c r="A3696" s="894" t="s">
        <v>16672</v>
      </c>
      <c r="B3696" s="894" t="s">
        <v>16673</v>
      </c>
      <c r="C3696" s="894" t="s">
        <v>16660</v>
      </c>
      <c r="D3696" s="894" t="s">
        <v>16661</v>
      </c>
      <c r="E3696" s="351">
        <v>154092.92</v>
      </c>
      <c r="F3696" s="351">
        <v>61637.2</v>
      </c>
      <c r="G3696" s="351">
        <v>92455.72</v>
      </c>
      <c r="H3696" s="351">
        <v>0</v>
      </c>
      <c r="I3696" s="894" t="s">
        <v>16409</v>
      </c>
      <c r="J3696" s="894" t="s">
        <v>839</v>
      </c>
      <c r="K3696" s="894" t="s">
        <v>16466</v>
      </c>
      <c r="L3696" s="894" t="s">
        <v>874</v>
      </c>
      <c r="M3696" s="894" t="s">
        <v>16467</v>
      </c>
      <c r="N3696" s="894" t="s">
        <v>16614</v>
      </c>
      <c r="O3696" s="894" t="s">
        <v>16674</v>
      </c>
      <c r="P3696" s="894" t="s">
        <v>16675</v>
      </c>
      <c r="Q3696" s="894" t="s">
        <v>16676</v>
      </c>
      <c r="R3696" s="894" t="s">
        <v>16387</v>
      </c>
      <c r="S3696" s="894" t="s">
        <v>779</v>
      </c>
      <c r="T3696" s="894" t="s">
        <v>780</v>
      </c>
      <c r="U3696" s="894" t="s">
        <v>877</v>
      </c>
      <c r="V3696" s="894" t="s">
        <v>3306</v>
      </c>
      <c r="W3696" s="894" t="s">
        <v>16412</v>
      </c>
      <c r="X3696" s="894" t="s">
        <v>13664</v>
      </c>
      <c r="Y3696" s="894" t="s">
        <v>16413</v>
      </c>
      <c r="AA3696" s="894" t="s">
        <v>16468</v>
      </c>
    </row>
    <row r="3697" spans="1:27">
      <c r="A3697" s="894" t="s">
        <v>16677</v>
      </c>
      <c r="B3697" s="894" t="s">
        <v>16678</v>
      </c>
      <c r="C3697" s="894" t="s">
        <v>16667</v>
      </c>
      <c r="D3697" s="894" t="s">
        <v>16679</v>
      </c>
      <c r="E3697" s="351">
        <v>147838.94</v>
      </c>
      <c r="F3697" s="351">
        <v>59135.6</v>
      </c>
      <c r="G3697" s="351">
        <v>88703.34</v>
      </c>
      <c r="H3697" s="351">
        <v>0</v>
      </c>
      <c r="I3697" s="894" t="s">
        <v>16409</v>
      </c>
      <c r="J3697" s="894" t="s">
        <v>839</v>
      </c>
      <c r="K3697" s="894" t="s">
        <v>16466</v>
      </c>
      <c r="L3697" s="894" t="s">
        <v>874</v>
      </c>
      <c r="M3697" s="894" t="s">
        <v>16467</v>
      </c>
      <c r="N3697" s="894" t="s">
        <v>16614</v>
      </c>
      <c r="O3697" s="894" t="s">
        <v>16680</v>
      </c>
      <c r="P3697" s="894" t="s">
        <v>16681</v>
      </c>
      <c r="Q3697" s="894" t="s">
        <v>16682</v>
      </c>
      <c r="R3697" s="894" t="s">
        <v>16387</v>
      </c>
      <c r="S3697" s="894" t="s">
        <v>779</v>
      </c>
      <c r="T3697" s="894" t="s">
        <v>780</v>
      </c>
      <c r="U3697" s="894" t="s">
        <v>877</v>
      </c>
      <c r="V3697" s="894" t="s">
        <v>3306</v>
      </c>
      <c r="W3697" s="894" t="s">
        <v>16412</v>
      </c>
      <c r="X3697" s="894" t="s">
        <v>13664</v>
      </c>
      <c r="Y3697" s="894" t="s">
        <v>16413</v>
      </c>
      <c r="AA3697" s="894" t="s">
        <v>16468</v>
      </c>
    </row>
    <row r="3698" spans="1:27">
      <c r="A3698" s="894" t="s">
        <v>16683</v>
      </c>
      <c r="B3698" s="894" t="s">
        <v>16684</v>
      </c>
      <c r="C3698" s="894" t="s">
        <v>16671</v>
      </c>
      <c r="D3698" s="894" t="s">
        <v>16679</v>
      </c>
      <c r="E3698" s="351">
        <v>46563.71</v>
      </c>
      <c r="F3698" s="351">
        <v>18625.6</v>
      </c>
      <c r="G3698" s="351">
        <v>27938.11</v>
      </c>
      <c r="H3698" s="351">
        <v>0</v>
      </c>
      <c r="I3698" s="894" t="s">
        <v>16409</v>
      </c>
      <c r="J3698" s="894" t="s">
        <v>839</v>
      </c>
      <c r="K3698" s="894" t="s">
        <v>16466</v>
      </c>
      <c r="L3698" s="894" t="s">
        <v>874</v>
      </c>
      <c r="M3698" s="894" t="s">
        <v>16467</v>
      </c>
      <c r="N3698" s="894" t="s">
        <v>16614</v>
      </c>
      <c r="O3698" s="894" t="s">
        <v>16685</v>
      </c>
      <c r="P3698" s="894" t="s">
        <v>16686</v>
      </c>
      <c r="Q3698" s="894" t="s">
        <v>16687</v>
      </c>
      <c r="R3698" s="894" t="s">
        <v>16387</v>
      </c>
      <c r="S3698" s="894" t="s">
        <v>779</v>
      </c>
      <c r="T3698" s="894" t="s">
        <v>780</v>
      </c>
      <c r="U3698" s="894" t="s">
        <v>877</v>
      </c>
      <c r="V3698" s="894" t="s">
        <v>3306</v>
      </c>
      <c r="W3698" s="894" t="s">
        <v>16412</v>
      </c>
      <c r="X3698" s="894" t="s">
        <v>13664</v>
      </c>
      <c r="Y3698" s="894" t="s">
        <v>16413</v>
      </c>
      <c r="AA3698" s="894" t="s">
        <v>16468</v>
      </c>
    </row>
    <row r="3699" spans="1:27">
      <c r="A3699" s="894" t="s">
        <v>16688</v>
      </c>
      <c r="B3699" s="894" t="s">
        <v>16689</v>
      </c>
      <c r="C3699" s="894" t="s">
        <v>16690</v>
      </c>
      <c r="D3699" s="894" t="s">
        <v>16691</v>
      </c>
      <c r="E3699" s="351">
        <v>433171.12</v>
      </c>
      <c r="F3699" s="351">
        <v>173268.4</v>
      </c>
      <c r="G3699" s="351">
        <v>259902.72</v>
      </c>
      <c r="H3699" s="351">
        <v>0</v>
      </c>
      <c r="I3699" s="894" t="s">
        <v>16409</v>
      </c>
      <c r="J3699" s="894" t="s">
        <v>839</v>
      </c>
      <c r="K3699" s="894" t="s">
        <v>16466</v>
      </c>
      <c r="L3699" s="894" t="s">
        <v>874</v>
      </c>
      <c r="M3699" s="894" t="s">
        <v>16467</v>
      </c>
      <c r="N3699" s="894" t="s">
        <v>16614</v>
      </c>
      <c r="O3699" s="894" t="s">
        <v>16692</v>
      </c>
      <c r="P3699" s="894" t="s">
        <v>16693</v>
      </c>
      <c r="Q3699" s="894" t="s">
        <v>16694</v>
      </c>
      <c r="R3699" s="894" t="s">
        <v>16387</v>
      </c>
      <c r="S3699" s="894" t="s">
        <v>779</v>
      </c>
      <c r="T3699" s="894" t="s">
        <v>780</v>
      </c>
      <c r="U3699" s="894" t="s">
        <v>877</v>
      </c>
      <c r="V3699" s="894" t="s">
        <v>3306</v>
      </c>
      <c r="W3699" s="894" t="s">
        <v>16412</v>
      </c>
      <c r="X3699" s="894" t="s">
        <v>13664</v>
      </c>
      <c r="Y3699" s="894" t="s">
        <v>16413</v>
      </c>
      <c r="AA3699" s="894" t="s">
        <v>16468</v>
      </c>
    </row>
    <row r="3700" spans="1:27">
      <c r="A3700" s="894" t="s">
        <v>16695</v>
      </c>
      <c r="B3700" s="894" t="s">
        <v>16696</v>
      </c>
      <c r="C3700" s="894" t="s">
        <v>16697</v>
      </c>
      <c r="D3700" s="894" t="s">
        <v>16698</v>
      </c>
      <c r="E3700" s="351">
        <v>330275.23</v>
      </c>
      <c r="F3700" s="351">
        <v>132110</v>
      </c>
      <c r="G3700" s="351">
        <v>198165.23</v>
      </c>
      <c r="H3700" s="351">
        <v>0</v>
      </c>
      <c r="I3700" s="894" t="s">
        <v>16409</v>
      </c>
      <c r="J3700" s="894" t="s">
        <v>839</v>
      </c>
      <c r="K3700" s="894" t="s">
        <v>1114</v>
      </c>
      <c r="L3700" s="894" t="s">
        <v>874</v>
      </c>
      <c r="M3700" s="894" t="s">
        <v>16699</v>
      </c>
      <c r="N3700" s="894" t="s">
        <v>16614</v>
      </c>
      <c r="O3700" s="894" t="s">
        <v>16700</v>
      </c>
      <c r="P3700" s="894" t="s">
        <v>16701</v>
      </c>
      <c r="Q3700" s="894" t="s">
        <v>16702</v>
      </c>
      <c r="R3700" s="894" t="s">
        <v>16387</v>
      </c>
      <c r="S3700" s="894" t="s">
        <v>779</v>
      </c>
      <c r="T3700" s="894" t="s">
        <v>780</v>
      </c>
      <c r="U3700" s="894" t="s">
        <v>877</v>
      </c>
      <c r="V3700" s="894" t="s">
        <v>3306</v>
      </c>
      <c r="W3700" s="894" t="s">
        <v>16412</v>
      </c>
      <c r="X3700" s="894" t="s">
        <v>13664</v>
      </c>
      <c r="Y3700" s="894" t="s">
        <v>16413</v>
      </c>
      <c r="AA3700" s="894" t="s">
        <v>1116</v>
      </c>
    </row>
    <row r="3701" spans="1:27">
      <c r="A3701" s="894" t="s">
        <v>16703</v>
      </c>
      <c r="B3701" s="894" t="s">
        <v>16704</v>
      </c>
      <c r="C3701" s="894" t="s">
        <v>16705</v>
      </c>
      <c r="D3701" s="894" t="s">
        <v>16706</v>
      </c>
      <c r="E3701" s="351">
        <v>6281893.53</v>
      </c>
      <c r="F3701" s="351">
        <v>2512757.6</v>
      </c>
      <c r="G3701" s="351">
        <v>3769135.93</v>
      </c>
      <c r="H3701" s="351">
        <v>0</v>
      </c>
      <c r="I3701" s="894" t="s">
        <v>16409</v>
      </c>
      <c r="J3701" s="894" t="s">
        <v>839</v>
      </c>
      <c r="K3701" s="894" t="s">
        <v>16466</v>
      </c>
      <c r="L3701" s="894" t="s">
        <v>874</v>
      </c>
      <c r="M3701" s="894" t="s">
        <v>16467</v>
      </c>
      <c r="N3701" s="894" t="s">
        <v>16707</v>
      </c>
      <c r="O3701" s="894" t="s">
        <v>16708</v>
      </c>
      <c r="P3701" s="894" t="s">
        <v>16709</v>
      </c>
      <c r="Q3701" s="894" t="s">
        <v>16710</v>
      </c>
      <c r="R3701" s="894" t="s">
        <v>16387</v>
      </c>
      <c r="S3701" s="894" t="s">
        <v>779</v>
      </c>
      <c r="T3701" s="894" t="s">
        <v>780</v>
      </c>
      <c r="U3701" s="894" t="s">
        <v>877</v>
      </c>
      <c r="V3701" s="894" t="s">
        <v>3306</v>
      </c>
      <c r="W3701" s="894" t="s">
        <v>16412</v>
      </c>
      <c r="X3701" s="894" t="s">
        <v>13664</v>
      </c>
      <c r="Y3701" s="894" t="s">
        <v>16413</v>
      </c>
      <c r="AA3701" s="894" t="s">
        <v>16468</v>
      </c>
    </row>
    <row r="3702" spans="1:27">
      <c r="A3702" s="894" t="s">
        <v>16711</v>
      </c>
      <c r="B3702" s="894" t="s">
        <v>16712</v>
      </c>
      <c r="C3702" s="894" t="s">
        <v>16713</v>
      </c>
      <c r="D3702" s="894" t="s">
        <v>16714</v>
      </c>
      <c r="E3702" s="351">
        <v>9010662.36</v>
      </c>
      <c r="F3702" s="351">
        <v>3604264.8</v>
      </c>
      <c r="G3702" s="351">
        <v>5406397.56</v>
      </c>
      <c r="H3702" s="351">
        <v>0</v>
      </c>
      <c r="I3702" s="894" t="s">
        <v>16412</v>
      </c>
      <c r="J3702" s="894" t="s">
        <v>839</v>
      </c>
      <c r="K3702" s="894" t="s">
        <v>8415</v>
      </c>
      <c r="L3702" s="894" t="s">
        <v>874</v>
      </c>
      <c r="M3702" s="894" t="s">
        <v>16715</v>
      </c>
      <c r="N3702" s="894" t="s">
        <v>16716</v>
      </c>
      <c r="O3702" s="894" t="s">
        <v>16717</v>
      </c>
      <c r="P3702" s="894" t="s">
        <v>16718</v>
      </c>
      <c r="Q3702" s="894" t="s">
        <v>16719</v>
      </c>
      <c r="R3702" s="894" t="s">
        <v>16387</v>
      </c>
      <c r="S3702" s="894" t="s">
        <v>779</v>
      </c>
      <c r="T3702" s="894" t="s">
        <v>780</v>
      </c>
      <c r="U3702" s="894" t="s">
        <v>877</v>
      </c>
      <c r="V3702" s="894" t="s">
        <v>3306</v>
      </c>
      <c r="W3702" s="894" t="s">
        <v>16412</v>
      </c>
      <c r="X3702" s="894" t="s">
        <v>16720</v>
      </c>
      <c r="Y3702" s="894" t="s">
        <v>16721</v>
      </c>
      <c r="AA3702" s="894" t="s">
        <v>8421</v>
      </c>
    </row>
    <row r="3703" spans="1:27">
      <c r="A3703" s="894" t="s">
        <v>16722</v>
      </c>
      <c r="B3703" s="894" t="s">
        <v>16723</v>
      </c>
      <c r="C3703" s="894" t="s">
        <v>8225</v>
      </c>
      <c r="D3703" s="894" t="s">
        <v>16724</v>
      </c>
      <c r="E3703" s="351">
        <v>4920.35</v>
      </c>
      <c r="F3703" s="351">
        <v>1968</v>
      </c>
      <c r="G3703" s="351">
        <v>2952.35</v>
      </c>
      <c r="H3703" s="351">
        <v>0</v>
      </c>
      <c r="I3703" s="894" t="s">
        <v>16725</v>
      </c>
      <c r="J3703" s="894" t="s">
        <v>839</v>
      </c>
      <c r="K3703" s="894" t="s">
        <v>1091</v>
      </c>
      <c r="L3703" s="894" t="s">
        <v>874</v>
      </c>
      <c r="M3703" s="894" t="s">
        <v>6300</v>
      </c>
      <c r="N3703" s="894" t="s">
        <v>15552</v>
      </c>
      <c r="O3703" s="894" t="s">
        <v>16726</v>
      </c>
      <c r="P3703" s="894" t="s">
        <v>16727</v>
      </c>
      <c r="Q3703" s="894" t="s">
        <v>16728</v>
      </c>
      <c r="R3703" s="894" t="s">
        <v>16387</v>
      </c>
      <c r="S3703" s="894" t="s">
        <v>779</v>
      </c>
      <c r="T3703" s="894" t="s">
        <v>780</v>
      </c>
      <c r="U3703" s="894" t="s">
        <v>781</v>
      </c>
      <c r="V3703" s="894" t="s">
        <v>3306</v>
      </c>
      <c r="W3703" s="894" t="s">
        <v>16725</v>
      </c>
      <c r="X3703" s="894" t="s">
        <v>11771</v>
      </c>
      <c r="AA3703" s="894" t="s">
        <v>1093</v>
      </c>
    </row>
    <row r="3704" spans="1:27">
      <c r="A3704" s="894" t="s">
        <v>16729</v>
      </c>
      <c r="B3704" s="894" t="s">
        <v>16730</v>
      </c>
      <c r="C3704" s="894" t="s">
        <v>4349</v>
      </c>
      <c r="D3704" s="894" t="s">
        <v>16731</v>
      </c>
      <c r="E3704" s="351">
        <v>79310.34</v>
      </c>
      <c r="F3704" s="351">
        <v>30930.9</v>
      </c>
      <c r="G3704" s="351">
        <v>48379.44</v>
      </c>
      <c r="H3704" s="351">
        <v>0</v>
      </c>
      <c r="I3704" s="894" t="s">
        <v>16732</v>
      </c>
      <c r="J3704" s="894" t="s">
        <v>839</v>
      </c>
      <c r="K3704" s="894" t="s">
        <v>1025</v>
      </c>
      <c r="L3704" s="894" t="s">
        <v>958</v>
      </c>
      <c r="M3704" s="894" t="s">
        <v>8289</v>
      </c>
      <c r="N3704" s="894" t="s">
        <v>16733</v>
      </c>
      <c r="O3704" s="894" t="s">
        <v>16734</v>
      </c>
      <c r="P3704" s="894" t="s">
        <v>16735</v>
      </c>
      <c r="Q3704" s="894" t="s">
        <v>16736</v>
      </c>
      <c r="R3704" s="894" t="s">
        <v>1156</v>
      </c>
      <c r="S3704" s="894" t="s">
        <v>779</v>
      </c>
      <c r="T3704" s="894" t="s">
        <v>780</v>
      </c>
      <c r="U3704" s="894" t="s">
        <v>781</v>
      </c>
      <c r="V3704" s="894" t="s">
        <v>3306</v>
      </c>
      <c r="W3704" s="894" t="s">
        <v>16732</v>
      </c>
      <c r="X3704" s="894" t="s">
        <v>9939</v>
      </c>
      <c r="AA3704" s="894" t="s">
        <v>1029</v>
      </c>
    </row>
    <row r="3705" spans="1:27">
      <c r="A3705" s="894" t="s">
        <v>16737</v>
      </c>
      <c r="B3705" s="894" t="s">
        <v>16738</v>
      </c>
      <c r="C3705" s="894" t="s">
        <v>4349</v>
      </c>
      <c r="D3705" s="894" t="s">
        <v>16731</v>
      </c>
      <c r="E3705" s="351">
        <v>79310.34</v>
      </c>
      <c r="F3705" s="351">
        <v>30930.9</v>
      </c>
      <c r="G3705" s="351">
        <v>48379.44</v>
      </c>
      <c r="H3705" s="351">
        <v>0</v>
      </c>
      <c r="I3705" s="894" t="s">
        <v>16732</v>
      </c>
      <c r="J3705" s="894" t="s">
        <v>839</v>
      </c>
      <c r="K3705" s="894" t="s">
        <v>1025</v>
      </c>
      <c r="L3705" s="894" t="s">
        <v>958</v>
      </c>
      <c r="M3705" s="894" t="s">
        <v>8289</v>
      </c>
      <c r="N3705" s="894" t="s">
        <v>16733</v>
      </c>
      <c r="O3705" s="894" t="s">
        <v>16734</v>
      </c>
      <c r="P3705" s="894" t="s">
        <v>16735</v>
      </c>
      <c r="Q3705" s="894" t="s">
        <v>16736</v>
      </c>
      <c r="R3705" s="894" t="s">
        <v>1156</v>
      </c>
      <c r="S3705" s="894" t="s">
        <v>779</v>
      </c>
      <c r="T3705" s="894" t="s">
        <v>780</v>
      </c>
      <c r="U3705" s="894" t="s">
        <v>781</v>
      </c>
      <c r="V3705" s="894" t="s">
        <v>3306</v>
      </c>
      <c r="W3705" s="894" t="s">
        <v>16732</v>
      </c>
      <c r="X3705" s="894" t="s">
        <v>9939</v>
      </c>
      <c r="AA3705" s="894" t="s">
        <v>1029</v>
      </c>
    </row>
    <row r="3706" spans="1:27">
      <c r="A3706" s="894" t="s">
        <v>16739</v>
      </c>
      <c r="B3706" s="894" t="s">
        <v>16740</v>
      </c>
      <c r="C3706" s="894" t="s">
        <v>4349</v>
      </c>
      <c r="D3706" s="894" t="s">
        <v>16741</v>
      </c>
      <c r="E3706" s="351">
        <v>76724.13</v>
      </c>
      <c r="F3706" s="351">
        <v>29922.36</v>
      </c>
      <c r="G3706" s="351">
        <v>46801.77</v>
      </c>
      <c r="H3706" s="351">
        <v>0</v>
      </c>
      <c r="I3706" s="894" t="s">
        <v>16732</v>
      </c>
      <c r="J3706" s="894" t="s">
        <v>839</v>
      </c>
      <c r="K3706" s="894" t="s">
        <v>1008</v>
      </c>
      <c r="L3706" s="894" t="s">
        <v>874</v>
      </c>
      <c r="M3706" s="894" t="s">
        <v>8764</v>
      </c>
      <c r="N3706" s="894" t="s">
        <v>16733</v>
      </c>
      <c r="O3706" s="894" t="s">
        <v>16742</v>
      </c>
      <c r="P3706" s="894" t="s">
        <v>16743</v>
      </c>
      <c r="Q3706" s="894" t="s">
        <v>16744</v>
      </c>
      <c r="R3706" s="894" t="s">
        <v>1156</v>
      </c>
      <c r="S3706" s="894" t="s">
        <v>779</v>
      </c>
      <c r="T3706" s="894" t="s">
        <v>780</v>
      </c>
      <c r="U3706" s="894" t="s">
        <v>781</v>
      </c>
      <c r="V3706" s="894" t="s">
        <v>3306</v>
      </c>
      <c r="W3706" s="894" t="s">
        <v>16732</v>
      </c>
      <c r="X3706" s="894" t="s">
        <v>9939</v>
      </c>
      <c r="AA3706" s="894" t="s">
        <v>1012</v>
      </c>
    </row>
    <row r="3707" spans="1:27">
      <c r="A3707" s="894" t="s">
        <v>16745</v>
      </c>
      <c r="B3707" s="894" t="s">
        <v>16746</v>
      </c>
      <c r="C3707" s="894" t="s">
        <v>16747</v>
      </c>
      <c r="D3707" s="894" t="s">
        <v>16748</v>
      </c>
      <c r="E3707" s="351">
        <v>7327.59</v>
      </c>
      <c r="F3707" s="351">
        <v>2857.92</v>
      </c>
      <c r="G3707" s="351">
        <v>4469.67</v>
      </c>
      <c r="H3707" s="351">
        <v>0</v>
      </c>
      <c r="I3707" s="894" t="s">
        <v>16732</v>
      </c>
      <c r="J3707" s="894" t="s">
        <v>839</v>
      </c>
      <c r="K3707" s="894" t="s">
        <v>1008</v>
      </c>
      <c r="L3707" s="894" t="s">
        <v>874</v>
      </c>
      <c r="M3707" s="894" t="s">
        <v>8764</v>
      </c>
      <c r="N3707" s="894" t="s">
        <v>16733</v>
      </c>
      <c r="O3707" s="894" t="s">
        <v>12054</v>
      </c>
      <c r="P3707" s="894" t="s">
        <v>12055</v>
      </c>
      <c r="Q3707" s="894" t="s">
        <v>9989</v>
      </c>
      <c r="R3707" s="894" t="s">
        <v>1156</v>
      </c>
      <c r="S3707" s="894" t="s">
        <v>779</v>
      </c>
      <c r="T3707" s="894" t="s">
        <v>780</v>
      </c>
      <c r="U3707" s="894" t="s">
        <v>781</v>
      </c>
      <c r="V3707" s="894" t="s">
        <v>3306</v>
      </c>
      <c r="W3707" s="894" t="s">
        <v>16732</v>
      </c>
      <c r="X3707" s="894" t="s">
        <v>9957</v>
      </c>
      <c r="AA3707" s="894" t="s">
        <v>1012</v>
      </c>
    </row>
    <row r="3708" spans="1:27">
      <c r="A3708" s="894" t="s">
        <v>16749</v>
      </c>
      <c r="B3708" s="894" t="s">
        <v>16750</v>
      </c>
      <c r="C3708" s="894" t="s">
        <v>16747</v>
      </c>
      <c r="D3708" s="894" t="s">
        <v>16748</v>
      </c>
      <c r="E3708" s="351">
        <v>7327.6</v>
      </c>
      <c r="F3708" s="351">
        <v>2857.92</v>
      </c>
      <c r="G3708" s="351">
        <v>4469.68</v>
      </c>
      <c r="H3708" s="351">
        <v>0</v>
      </c>
      <c r="I3708" s="894" t="s">
        <v>16732</v>
      </c>
      <c r="J3708" s="894" t="s">
        <v>839</v>
      </c>
      <c r="K3708" s="894" t="s">
        <v>1008</v>
      </c>
      <c r="L3708" s="894" t="s">
        <v>874</v>
      </c>
      <c r="M3708" s="894" t="s">
        <v>8764</v>
      </c>
      <c r="N3708" s="894" t="s">
        <v>16733</v>
      </c>
      <c r="O3708" s="894" t="s">
        <v>12054</v>
      </c>
      <c r="P3708" s="894" t="s">
        <v>12055</v>
      </c>
      <c r="Q3708" s="894" t="s">
        <v>9989</v>
      </c>
      <c r="R3708" s="894" t="s">
        <v>1156</v>
      </c>
      <c r="S3708" s="894" t="s">
        <v>779</v>
      </c>
      <c r="T3708" s="894" t="s">
        <v>780</v>
      </c>
      <c r="U3708" s="894" t="s">
        <v>781</v>
      </c>
      <c r="V3708" s="894" t="s">
        <v>3306</v>
      </c>
      <c r="W3708" s="894" t="s">
        <v>16732</v>
      </c>
      <c r="X3708" s="894" t="s">
        <v>9957</v>
      </c>
      <c r="AA3708" s="894" t="s">
        <v>1012</v>
      </c>
    </row>
    <row r="3709" spans="1:27">
      <c r="A3709" s="894" t="s">
        <v>16751</v>
      </c>
      <c r="B3709" s="894" t="s">
        <v>16752</v>
      </c>
      <c r="C3709" s="894" t="s">
        <v>11511</v>
      </c>
      <c r="D3709" s="894" t="s">
        <v>2220</v>
      </c>
      <c r="E3709" s="351">
        <v>8849.56</v>
      </c>
      <c r="F3709" s="351">
        <v>3451.5</v>
      </c>
      <c r="G3709" s="351">
        <v>5398.06</v>
      </c>
      <c r="H3709" s="351">
        <v>0</v>
      </c>
      <c r="I3709" s="894" t="s">
        <v>16732</v>
      </c>
      <c r="J3709" s="894" t="s">
        <v>839</v>
      </c>
      <c r="K3709" s="894" t="s">
        <v>1008</v>
      </c>
      <c r="L3709" s="894" t="s">
        <v>874</v>
      </c>
      <c r="M3709" s="894" t="s">
        <v>8764</v>
      </c>
      <c r="N3709" s="894" t="s">
        <v>13824</v>
      </c>
      <c r="O3709" s="894" t="s">
        <v>13081</v>
      </c>
      <c r="P3709" s="894" t="s">
        <v>13082</v>
      </c>
      <c r="Q3709" s="894" t="s">
        <v>16262</v>
      </c>
      <c r="R3709" s="894" t="s">
        <v>1156</v>
      </c>
      <c r="S3709" s="894" t="s">
        <v>779</v>
      </c>
      <c r="T3709" s="894" t="s">
        <v>780</v>
      </c>
      <c r="U3709" s="894" t="s">
        <v>781</v>
      </c>
      <c r="V3709" s="894" t="s">
        <v>3306</v>
      </c>
      <c r="W3709" s="894" t="s">
        <v>16732</v>
      </c>
      <c r="X3709" s="894" t="s">
        <v>15285</v>
      </c>
      <c r="AA3709" s="894" t="s">
        <v>1012</v>
      </c>
    </row>
    <row r="3710" spans="1:27">
      <c r="A3710" s="894" t="s">
        <v>16753</v>
      </c>
      <c r="B3710" s="894" t="s">
        <v>16754</v>
      </c>
      <c r="C3710" s="894" t="s">
        <v>11511</v>
      </c>
      <c r="D3710" s="894" t="s">
        <v>2220</v>
      </c>
      <c r="E3710" s="351">
        <v>8849.56</v>
      </c>
      <c r="F3710" s="351">
        <v>3451.5</v>
      </c>
      <c r="G3710" s="351">
        <v>5398.06</v>
      </c>
      <c r="H3710" s="351">
        <v>0</v>
      </c>
      <c r="I3710" s="894" t="s">
        <v>16732</v>
      </c>
      <c r="J3710" s="894" t="s">
        <v>839</v>
      </c>
      <c r="K3710" s="894" t="s">
        <v>1008</v>
      </c>
      <c r="L3710" s="894" t="s">
        <v>874</v>
      </c>
      <c r="M3710" s="894" t="s">
        <v>8764</v>
      </c>
      <c r="N3710" s="894" t="s">
        <v>13824</v>
      </c>
      <c r="O3710" s="894" t="s">
        <v>13081</v>
      </c>
      <c r="P3710" s="894" t="s">
        <v>13082</v>
      </c>
      <c r="Q3710" s="894" t="s">
        <v>16262</v>
      </c>
      <c r="R3710" s="894" t="s">
        <v>1156</v>
      </c>
      <c r="S3710" s="894" t="s">
        <v>779</v>
      </c>
      <c r="T3710" s="894" t="s">
        <v>780</v>
      </c>
      <c r="U3710" s="894" t="s">
        <v>781</v>
      </c>
      <c r="V3710" s="894" t="s">
        <v>3306</v>
      </c>
      <c r="W3710" s="894" t="s">
        <v>16732</v>
      </c>
      <c r="X3710" s="894" t="s">
        <v>15285</v>
      </c>
      <c r="AA3710" s="894" t="s">
        <v>1012</v>
      </c>
    </row>
    <row r="3711" spans="1:27">
      <c r="A3711" s="894" t="s">
        <v>16755</v>
      </c>
      <c r="B3711" s="894" t="s">
        <v>16756</v>
      </c>
      <c r="C3711" s="894" t="s">
        <v>11511</v>
      </c>
      <c r="D3711" s="894" t="s">
        <v>16757</v>
      </c>
      <c r="E3711" s="351">
        <v>7964.6</v>
      </c>
      <c r="F3711" s="351">
        <v>3106.35</v>
      </c>
      <c r="G3711" s="351">
        <v>4858.25</v>
      </c>
      <c r="H3711" s="351">
        <v>0</v>
      </c>
      <c r="I3711" s="894" t="s">
        <v>16732</v>
      </c>
      <c r="J3711" s="894" t="s">
        <v>839</v>
      </c>
      <c r="K3711" s="894" t="s">
        <v>901</v>
      </c>
      <c r="L3711" s="894" t="s">
        <v>874</v>
      </c>
      <c r="M3711" s="894" t="s">
        <v>2815</v>
      </c>
      <c r="N3711" s="894" t="s">
        <v>13824</v>
      </c>
      <c r="O3711" s="894" t="s">
        <v>12405</v>
      </c>
      <c r="P3711" s="894" t="s">
        <v>12406</v>
      </c>
      <c r="Q3711" s="894" t="s">
        <v>10748</v>
      </c>
      <c r="R3711" s="894" t="s">
        <v>1156</v>
      </c>
      <c r="S3711" s="894" t="s">
        <v>779</v>
      </c>
      <c r="T3711" s="894" t="s">
        <v>780</v>
      </c>
      <c r="U3711" s="894" t="s">
        <v>781</v>
      </c>
      <c r="V3711" s="894" t="s">
        <v>3306</v>
      </c>
      <c r="W3711" s="894" t="s">
        <v>16732</v>
      </c>
      <c r="X3711" s="894" t="s">
        <v>15285</v>
      </c>
      <c r="AA3711" s="894" t="s">
        <v>904</v>
      </c>
    </row>
    <row r="3712" spans="1:27">
      <c r="A3712" s="894" t="s">
        <v>16758</v>
      </c>
      <c r="B3712" s="894" t="s">
        <v>16759</v>
      </c>
      <c r="C3712" s="894" t="s">
        <v>11511</v>
      </c>
      <c r="D3712" s="894" t="s">
        <v>16757</v>
      </c>
      <c r="E3712" s="351">
        <v>7964.6</v>
      </c>
      <c r="F3712" s="351">
        <v>3106.35</v>
      </c>
      <c r="G3712" s="351">
        <v>4858.25</v>
      </c>
      <c r="H3712" s="351">
        <v>0</v>
      </c>
      <c r="I3712" s="894" t="s">
        <v>16732</v>
      </c>
      <c r="J3712" s="894" t="s">
        <v>839</v>
      </c>
      <c r="K3712" s="894" t="s">
        <v>901</v>
      </c>
      <c r="L3712" s="894" t="s">
        <v>874</v>
      </c>
      <c r="M3712" s="894" t="s">
        <v>2815</v>
      </c>
      <c r="N3712" s="894" t="s">
        <v>13824</v>
      </c>
      <c r="O3712" s="894" t="s">
        <v>12405</v>
      </c>
      <c r="P3712" s="894" t="s">
        <v>12406</v>
      </c>
      <c r="Q3712" s="894" t="s">
        <v>10748</v>
      </c>
      <c r="R3712" s="894" t="s">
        <v>1156</v>
      </c>
      <c r="S3712" s="894" t="s">
        <v>779</v>
      </c>
      <c r="T3712" s="894" t="s">
        <v>780</v>
      </c>
      <c r="U3712" s="894" t="s">
        <v>781</v>
      </c>
      <c r="V3712" s="894" t="s">
        <v>3306</v>
      </c>
      <c r="W3712" s="894" t="s">
        <v>16732</v>
      </c>
      <c r="X3712" s="894" t="s">
        <v>15285</v>
      </c>
      <c r="AA3712" s="894" t="s">
        <v>904</v>
      </c>
    </row>
    <row r="3713" spans="1:27">
      <c r="A3713" s="894" t="s">
        <v>16760</v>
      </c>
      <c r="B3713" s="894" t="s">
        <v>16761</v>
      </c>
      <c r="C3713" s="894" t="s">
        <v>11511</v>
      </c>
      <c r="D3713" s="894" t="s">
        <v>4808</v>
      </c>
      <c r="E3713" s="351">
        <v>10619.47</v>
      </c>
      <c r="F3713" s="351">
        <v>4141.41</v>
      </c>
      <c r="G3713" s="351">
        <v>6478.06</v>
      </c>
      <c r="H3713" s="351">
        <v>0</v>
      </c>
      <c r="I3713" s="894" t="s">
        <v>16732</v>
      </c>
      <c r="J3713" s="894" t="s">
        <v>839</v>
      </c>
      <c r="K3713" s="894" t="s">
        <v>11486</v>
      </c>
      <c r="L3713" s="894" t="s">
        <v>874</v>
      </c>
      <c r="M3713" s="894" t="s">
        <v>11487</v>
      </c>
      <c r="N3713" s="894" t="s">
        <v>13824</v>
      </c>
      <c r="O3713" s="894" t="s">
        <v>10873</v>
      </c>
      <c r="P3713" s="894" t="s">
        <v>10874</v>
      </c>
      <c r="Q3713" s="894" t="s">
        <v>10875</v>
      </c>
      <c r="R3713" s="894" t="s">
        <v>1156</v>
      </c>
      <c r="S3713" s="894" t="s">
        <v>779</v>
      </c>
      <c r="T3713" s="894" t="s">
        <v>780</v>
      </c>
      <c r="U3713" s="894" t="s">
        <v>781</v>
      </c>
      <c r="V3713" s="894" t="s">
        <v>3306</v>
      </c>
      <c r="W3713" s="894" t="s">
        <v>16732</v>
      </c>
      <c r="X3713" s="894" t="s">
        <v>15285</v>
      </c>
      <c r="AA3713" s="894" t="s">
        <v>11491</v>
      </c>
    </row>
    <row r="3714" spans="1:27">
      <c r="A3714" s="894" t="s">
        <v>16762</v>
      </c>
      <c r="B3714" s="894" t="s">
        <v>16763</v>
      </c>
      <c r="C3714" s="894" t="s">
        <v>16764</v>
      </c>
      <c r="D3714" s="894" t="s">
        <v>16765</v>
      </c>
      <c r="E3714" s="351">
        <v>12212.39</v>
      </c>
      <c r="F3714" s="351">
        <v>4762.68</v>
      </c>
      <c r="G3714" s="351">
        <v>7449.71</v>
      </c>
      <c r="H3714" s="351">
        <v>0</v>
      </c>
      <c r="I3714" s="894" t="s">
        <v>16766</v>
      </c>
      <c r="J3714" s="894" t="s">
        <v>839</v>
      </c>
      <c r="K3714" s="894" t="s">
        <v>901</v>
      </c>
      <c r="L3714" s="894" t="s">
        <v>874</v>
      </c>
      <c r="M3714" s="894" t="s">
        <v>2815</v>
      </c>
      <c r="N3714" s="894" t="s">
        <v>16011</v>
      </c>
      <c r="O3714" s="894" t="s">
        <v>11174</v>
      </c>
      <c r="P3714" s="894" t="s">
        <v>11175</v>
      </c>
      <c r="Q3714" s="894" t="s">
        <v>11176</v>
      </c>
      <c r="R3714" s="894" t="s">
        <v>1156</v>
      </c>
      <c r="S3714" s="894" t="s">
        <v>779</v>
      </c>
      <c r="T3714" s="894" t="s">
        <v>780</v>
      </c>
      <c r="U3714" s="894" t="s">
        <v>781</v>
      </c>
      <c r="V3714" s="894" t="s">
        <v>3306</v>
      </c>
      <c r="W3714" s="894" t="s">
        <v>16766</v>
      </c>
      <c r="X3714" s="894" t="s">
        <v>15294</v>
      </c>
      <c r="AA3714" s="894" t="s">
        <v>904</v>
      </c>
    </row>
    <row r="3715" spans="1:27">
      <c r="A3715" s="894" t="s">
        <v>16767</v>
      </c>
      <c r="B3715" s="894" t="s">
        <v>16768</v>
      </c>
      <c r="C3715" s="894" t="s">
        <v>16769</v>
      </c>
      <c r="D3715" s="894" t="s">
        <v>16770</v>
      </c>
      <c r="E3715" s="351">
        <v>6637.17</v>
      </c>
      <c r="F3715" s="351">
        <v>2588.43</v>
      </c>
      <c r="G3715" s="351">
        <v>4048.74</v>
      </c>
      <c r="H3715" s="351">
        <v>0</v>
      </c>
      <c r="I3715" s="894" t="s">
        <v>16766</v>
      </c>
      <c r="J3715" s="894" t="s">
        <v>839</v>
      </c>
      <c r="K3715" s="894" t="s">
        <v>8415</v>
      </c>
      <c r="L3715" s="894" t="s">
        <v>5710</v>
      </c>
      <c r="M3715" s="894" t="s">
        <v>16771</v>
      </c>
      <c r="N3715" s="894" t="s">
        <v>16772</v>
      </c>
      <c r="O3715" s="894" t="s">
        <v>11522</v>
      </c>
      <c r="P3715" s="894" t="s">
        <v>11523</v>
      </c>
      <c r="Q3715" s="894" t="s">
        <v>11524</v>
      </c>
      <c r="R3715" s="894" t="s">
        <v>1156</v>
      </c>
      <c r="S3715" s="894" t="s">
        <v>779</v>
      </c>
      <c r="T3715" s="894" t="s">
        <v>780</v>
      </c>
      <c r="U3715" s="894" t="s">
        <v>781</v>
      </c>
      <c r="V3715" s="894" t="s">
        <v>3306</v>
      </c>
      <c r="W3715" s="894" t="s">
        <v>16766</v>
      </c>
      <c r="X3715" s="894" t="s">
        <v>15314</v>
      </c>
      <c r="AA3715" s="894" t="s">
        <v>8421</v>
      </c>
    </row>
    <row r="3716" spans="1:27">
      <c r="A3716" s="894" t="s">
        <v>16773</v>
      </c>
      <c r="B3716" s="894" t="s">
        <v>16774</v>
      </c>
      <c r="C3716" s="894" t="s">
        <v>16775</v>
      </c>
      <c r="D3716" s="894" t="s">
        <v>16776</v>
      </c>
      <c r="E3716" s="351">
        <v>5486.73</v>
      </c>
      <c r="F3716" s="351">
        <v>2139.93</v>
      </c>
      <c r="G3716" s="351">
        <v>3346.8</v>
      </c>
      <c r="H3716" s="351">
        <v>0</v>
      </c>
      <c r="I3716" s="894" t="s">
        <v>16777</v>
      </c>
      <c r="J3716" s="894" t="s">
        <v>839</v>
      </c>
      <c r="K3716" s="894" t="s">
        <v>11486</v>
      </c>
      <c r="L3716" s="894" t="s">
        <v>874</v>
      </c>
      <c r="M3716" s="894" t="s">
        <v>11487</v>
      </c>
      <c r="N3716" s="894" t="s">
        <v>16778</v>
      </c>
      <c r="O3716" s="894" t="s">
        <v>13190</v>
      </c>
      <c r="P3716" s="894" t="s">
        <v>13191</v>
      </c>
      <c r="Q3716" s="894" t="s">
        <v>13192</v>
      </c>
      <c r="R3716" s="894" t="s">
        <v>1156</v>
      </c>
      <c r="S3716" s="894" t="s">
        <v>779</v>
      </c>
      <c r="T3716" s="894" t="s">
        <v>780</v>
      </c>
      <c r="U3716" s="894" t="s">
        <v>781</v>
      </c>
      <c r="V3716" s="894" t="s">
        <v>3306</v>
      </c>
      <c r="W3716" s="894" t="s">
        <v>16777</v>
      </c>
      <c r="X3716" s="894" t="s">
        <v>15322</v>
      </c>
      <c r="AA3716" s="894" t="s">
        <v>11491</v>
      </c>
    </row>
    <row r="3717" spans="1:27">
      <c r="A3717" s="894" t="s">
        <v>16779</v>
      </c>
      <c r="B3717" s="894" t="s">
        <v>16780</v>
      </c>
      <c r="C3717" s="894" t="s">
        <v>16781</v>
      </c>
      <c r="D3717" s="894" t="s">
        <v>16782</v>
      </c>
      <c r="E3717" s="351">
        <v>8849.56</v>
      </c>
      <c r="F3717" s="351">
        <v>3451.5</v>
      </c>
      <c r="G3717" s="351">
        <v>5398.06</v>
      </c>
      <c r="H3717" s="351">
        <v>0</v>
      </c>
      <c r="I3717" s="894" t="s">
        <v>16777</v>
      </c>
      <c r="J3717" s="894" t="s">
        <v>839</v>
      </c>
      <c r="K3717" s="894" t="s">
        <v>901</v>
      </c>
      <c r="L3717" s="894" t="s">
        <v>874</v>
      </c>
      <c r="M3717" s="894" t="s">
        <v>2815</v>
      </c>
      <c r="N3717" s="894" t="s">
        <v>14073</v>
      </c>
      <c r="O3717" s="894" t="s">
        <v>13081</v>
      </c>
      <c r="P3717" s="894" t="s">
        <v>13082</v>
      </c>
      <c r="Q3717" s="894" t="s">
        <v>16262</v>
      </c>
      <c r="R3717" s="894" t="s">
        <v>1156</v>
      </c>
      <c r="S3717" s="894" t="s">
        <v>779</v>
      </c>
      <c r="T3717" s="894" t="s">
        <v>780</v>
      </c>
      <c r="U3717" s="894" t="s">
        <v>781</v>
      </c>
      <c r="V3717" s="894" t="s">
        <v>3306</v>
      </c>
      <c r="W3717" s="894" t="s">
        <v>16777</v>
      </c>
      <c r="X3717" s="894" t="s">
        <v>13580</v>
      </c>
      <c r="AA3717" s="894" t="s">
        <v>904</v>
      </c>
    </row>
    <row r="3718" spans="1:27">
      <c r="A3718" s="894" t="s">
        <v>16783</v>
      </c>
      <c r="B3718" s="894" t="s">
        <v>16784</v>
      </c>
      <c r="C3718" s="894" t="s">
        <v>11829</v>
      </c>
      <c r="D3718" s="894" t="s">
        <v>16785</v>
      </c>
      <c r="E3718" s="351">
        <v>15929.2</v>
      </c>
      <c r="F3718" s="351">
        <v>6212.31</v>
      </c>
      <c r="G3718" s="351">
        <v>9716.89</v>
      </c>
      <c r="H3718" s="351">
        <v>0</v>
      </c>
      <c r="I3718" s="894" t="s">
        <v>16777</v>
      </c>
      <c r="J3718" s="894" t="s">
        <v>839</v>
      </c>
      <c r="K3718" s="894" t="s">
        <v>901</v>
      </c>
      <c r="L3718" s="894" t="s">
        <v>874</v>
      </c>
      <c r="M3718" s="894" t="s">
        <v>2815</v>
      </c>
      <c r="N3718" s="894" t="s">
        <v>14073</v>
      </c>
      <c r="O3718" s="894" t="s">
        <v>11573</v>
      </c>
      <c r="P3718" s="894" t="s">
        <v>12706</v>
      </c>
      <c r="Q3718" s="894" t="s">
        <v>12707</v>
      </c>
      <c r="R3718" s="894" t="s">
        <v>1156</v>
      </c>
      <c r="S3718" s="894" t="s">
        <v>779</v>
      </c>
      <c r="T3718" s="894" t="s">
        <v>780</v>
      </c>
      <c r="U3718" s="894" t="s">
        <v>781</v>
      </c>
      <c r="V3718" s="894" t="s">
        <v>3306</v>
      </c>
      <c r="W3718" s="894" t="s">
        <v>16777</v>
      </c>
      <c r="X3718" s="894" t="s">
        <v>13580</v>
      </c>
      <c r="AA3718" s="894" t="s">
        <v>904</v>
      </c>
    </row>
    <row r="3719" spans="1:27">
      <c r="A3719" s="894" t="s">
        <v>16786</v>
      </c>
      <c r="B3719" s="894" t="s">
        <v>16787</v>
      </c>
      <c r="C3719" s="894" t="s">
        <v>11829</v>
      </c>
      <c r="D3719" s="894" t="s">
        <v>16785</v>
      </c>
      <c r="E3719" s="351">
        <v>15929.2</v>
      </c>
      <c r="F3719" s="351">
        <v>6212.31</v>
      </c>
      <c r="G3719" s="351">
        <v>9716.89</v>
      </c>
      <c r="H3719" s="351">
        <v>0</v>
      </c>
      <c r="I3719" s="894" t="s">
        <v>16777</v>
      </c>
      <c r="J3719" s="894" t="s">
        <v>839</v>
      </c>
      <c r="K3719" s="894" t="s">
        <v>11486</v>
      </c>
      <c r="L3719" s="894" t="s">
        <v>874</v>
      </c>
      <c r="M3719" s="894" t="s">
        <v>11487</v>
      </c>
      <c r="N3719" s="894" t="s">
        <v>14073</v>
      </c>
      <c r="O3719" s="894" t="s">
        <v>11573</v>
      </c>
      <c r="P3719" s="894" t="s">
        <v>12706</v>
      </c>
      <c r="Q3719" s="894" t="s">
        <v>12707</v>
      </c>
      <c r="R3719" s="894" t="s">
        <v>1156</v>
      </c>
      <c r="S3719" s="894" t="s">
        <v>779</v>
      </c>
      <c r="T3719" s="894" t="s">
        <v>780</v>
      </c>
      <c r="U3719" s="894" t="s">
        <v>781</v>
      </c>
      <c r="V3719" s="894" t="s">
        <v>3306</v>
      </c>
      <c r="W3719" s="894" t="s">
        <v>16777</v>
      </c>
      <c r="X3719" s="894" t="s">
        <v>13580</v>
      </c>
      <c r="AA3719" s="894" t="s">
        <v>11491</v>
      </c>
    </row>
    <row r="3720" spans="1:27">
      <c r="A3720" s="894" t="s">
        <v>16788</v>
      </c>
      <c r="B3720" s="894" t="s">
        <v>16789</v>
      </c>
      <c r="C3720" s="894" t="s">
        <v>11829</v>
      </c>
      <c r="D3720" s="894" t="s">
        <v>16785</v>
      </c>
      <c r="E3720" s="351">
        <v>15929.2</v>
      </c>
      <c r="F3720" s="351">
        <v>6212.31</v>
      </c>
      <c r="G3720" s="351">
        <v>9716.89</v>
      </c>
      <c r="H3720" s="351">
        <v>0</v>
      </c>
      <c r="I3720" s="894" t="s">
        <v>16777</v>
      </c>
      <c r="J3720" s="894" t="s">
        <v>839</v>
      </c>
      <c r="K3720" s="894" t="s">
        <v>11486</v>
      </c>
      <c r="L3720" s="894" t="s">
        <v>874</v>
      </c>
      <c r="M3720" s="894" t="s">
        <v>11487</v>
      </c>
      <c r="N3720" s="894" t="s">
        <v>14073</v>
      </c>
      <c r="O3720" s="894" t="s">
        <v>11573</v>
      </c>
      <c r="P3720" s="894" t="s">
        <v>12706</v>
      </c>
      <c r="Q3720" s="894" t="s">
        <v>12707</v>
      </c>
      <c r="R3720" s="894" t="s">
        <v>1156</v>
      </c>
      <c r="S3720" s="894" t="s">
        <v>779</v>
      </c>
      <c r="T3720" s="894" t="s">
        <v>780</v>
      </c>
      <c r="U3720" s="894" t="s">
        <v>781</v>
      </c>
      <c r="V3720" s="894" t="s">
        <v>3306</v>
      </c>
      <c r="W3720" s="894" t="s">
        <v>16777</v>
      </c>
      <c r="X3720" s="894" t="s">
        <v>13580</v>
      </c>
      <c r="AA3720" s="894" t="s">
        <v>11491</v>
      </c>
    </row>
    <row r="3721" spans="1:27">
      <c r="A3721" s="894" t="s">
        <v>16790</v>
      </c>
      <c r="B3721" s="894" t="s">
        <v>16791</v>
      </c>
      <c r="C3721" s="894" t="s">
        <v>11829</v>
      </c>
      <c r="D3721" s="894" t="s">
        <v>16785</v>
      </c>
      <c r="E3721" s="351">
        <v>15929.2</v>
      </c>
      <c r="F3721" s="351">
        <v>6212.31</v>
      </c>
      <c r="G3721" s="351">
        <v>9716.89</v>
      </c>
      <c r="H3721" s="351">
        <v>0</v>
      </c>
      <c r="I3721" s="894" t="s">
        <v>16777</v>
      </c>
      <c r="J3721" s="894" t="s">
        <v>839</v>
      </c>
      <c r="K3721" s="894" t="s">
        <v>11486</v>
      </c>
      <c r="L3721" s="894" t="s">
        <v>874</v>
      </c>
      <c r="M3721" s="894" t="s">
        <v>11487</v>
      </c>
      <c r="N3721" s="894" t="s">
        <v>14073</v>
      </c>
      <c r="O3721" s="894" t="s">
        <v>11573</v>
      </c>
      <c r="P3721" s="894" t="s">
        <v>12706</v>
      </c>
      <c r="Q3721" s="894" t="s">
        <v>12707</v>
      </c>
      <c r="R3721" s="894" t="s">
        <v>1156</v>
      </c>
      <c r="S3721" s="894" t="s">
        <v>779</v>
      </c>
      <c r="T3721" s="894" t="s">
        <v>780</v>
      </c>
      <c r="U3721" s="894" t="s">
        <v>781</v>
      </c>
      <c r="V3721" s="894" t="s">
        <v>3306</v>
      </c>
      <c r="W3721" s="894" t="s">
        <v>16777</v>
      </c>
      <c r="X3721" s="894" t="s">
        <v>13580</v>
      </c>
      <c r="AA3721" s="894" t="s">
        <v>11491</v>
      </c>
    </row>
    <row r="3722" spans="1:27">
      <c r="A3722" s="894" t="s">
        <v>16792</v>
      </c>
      <c r="B3722" s="894" t="s">
        <v>16793</v>
      </c>
      <c r="C3722" s="894" t="s">
        <v>11829</v>
      </c>
      <c r="D3722" s="894" t="s">
        <v>16785</v>
      </c>
      <c r="E3722" s="351">
        <v>15929.21</v>
      </c>
      <c r="F3722" s="351">
        <v>6212.31</v>
      </c>
      <c r="G3722" s="351">
        <v>9716.9</v>
      </c>
      <c r="H3722" s="351">
        <v>0</v>
      </c>
      <c r="I3722" s="894" t="s">
        <v>16777</v>
      </c>
      <c r="J3722" s="894" t="s">
        <v>839</v>
      </c>
      <c r="K3722" s="894" t="s">
        <v>11486</v>
      </c>
      <c r="L3722" s="894" t="s">
        <v>874</v>
      </c>
      <c r="M3722" s="894" t="s">
        <v>11487</v>
      </c>
      <c r="N3722" s="894" t="s">
        <v>14073</v>
      </c>
      <c r="O3722" s="894" t="s">
        <v>11573</v>
      </c>
      <c r="P3722" s="894" t="s">
        <v>12706</v>
      </c>
      <c r="Q3722" s="894" t="s">
        <v>12707</v>
      </c>
      <c r="R3722" s="894" t="s">
        <v>1156</v>
      </c>
      <c r="S3722" s="894" t="s">
        <v>779</v>
      </c>
      <c r="T3722" s="894" t="s">
        <v>780</v>
      </c>
      <c r="U3722" s="894" t="s">
        <v>781</v>
      </c>
      <c r="V3722" s="894" t="s">
        <v>3306</v>
      </c>
      <c r="W3722" s="894" t="s">
        <v>16777</v>
      </c>
      <c r="X3722" s="894" t="s">
        <v>13580</v>
      </c>
      <c r="AA3722" s="894" t="s">
        <v>11491</v>
      </c>
    </row>
    <row r="3723" spans="1:27">
      <c r="A3723" s="894" t="s">
        <v>16794</v>
      </c>
      <c r="B3723" s="894" t="s">
        <v>16795</v>
      </c>
      <c r="C3723" s="894" t="s">
        <v>13676</v>
      </c>
      <c r="D3723" s="894" t="s">
        <v>16796</v>
      </c>
      <c r="E3723" s="351">
        <v>6460.18</v>
      </c>
      <c r="F3723" s="351">
        <v>2519.4</v>
      </c>
      <c r="G3723" s="351">
        <v>3940.78</v>
      </c>
      <c r="H3723" s="351">
        <v>0</v>
      </c>
      <c r="I3723" s="894" t="s">
        <v>16777</v>
      </c>
      <c r="J3723" s="894" t="s">
        <v>839</v>
      </c>
      <c r="K3723" s="894" t="s">
        <v>8415</v>
      </c>
      <c r="L3723" s="894" t="s">
        <v>874</v>
      </c>
      <c r="M3723" s="894" t="s">
        <v>16797</v>
      </c>
      <c r="N3723" s="894" t="s">
        <v>13679</v>
      </c>
      <c r="O3723" s="894" t="s">
        <v>13680</v>
      </c>
      <c r="P3723" s="894" t="s">
        <v>13681</v>
      </c>
      <c r="Q3723" s="894" t="s">
        <v>13682</v>
      </c>
      <c r="R3723" s="894" t="s">
        <v>1156</v>
      </c>
      <c r="S3723" s="894" t="s">
        <v>779</v>
      </c>
      <c r="T3723" s="894" t="s">
        <v>780</v>
      </c>
      <c r="U3723" s="894" t="s">
        <v>781</v>
      </c>
      <c r="V3723" s="894" t="s">
        <v>3306</v>
      </c>
      <c r="W3723" s="894" t="s">
        <v>16777</v>
      </c>
      <c r="X3723" s="894" t="s">
        <v>13571</v>
      </c>
      <c r="AA3723" s="894" t="s">
        <v>8421</v>
      </c>
    </row>
    <row r="3724" spans="1:27">
      <c r="A3724" s="894" t="s">
        <v>16798</v>
      </c>
      <c r="B3724" s="894" t="s">
        <v>16799</v>
      </c>
      <c r="C3724" s="894" t="s">
        <v>13676</v>
      </c>
      <c r="D3724" s="894" t="s">
        <v>16796</v>
      </c>
      <c r="E3724" s="351">
        <v>6460.17</v>
      </c>
      <c r="F3724" s="351">
        <v>2519.4</v>
      </c>
      <c r="G3724" s="351">
        <v>3940.77</v>
      </c>
      <c r="H3724" s="351">
        <v>0</v>
      </c>
      <c r="I3724" s="894" t="s">
        <v>16777</v>
      </c>
      <c r="J3724" s="894" t="s">
        <v>839</v>
      </c>
      <c r="K3724" s="894" t="s">
        <v>8415</v>
      </c>
      <c r="L3724" s="894" t="s">
        <v>874</v>
      </c>
      <c r="M3724" s="894" t="s">
        <v>16800</v>
      </c>
      <c r="N3724" s="894" t="s">
        <v>13679</v>
      </c>
      <c r="O3724" s="894" t="s">
        <v>13680</v>
      </c>
      <c r="P3724" s="894" t="s">
        <v>13681</v>
      </c>
      <c r="Q3724" s="894" t="s">
        <v>13682</v>
      </c>
      <c r="R3724" s="894" t="s">
        <v>1156</v>
      </c>
      <c r="S3724" s="894" t="s">
        <v>779</v>
      </c>
      <c r="T3724" s="894" t="s">
        <v>780</v>
      </c>
      <c r="U3724" s="894" t="s">
        <v>781</v>
      </c>
      <c r="V3724" s="894" t="s">
        <v>3306</v>
      </c>
      <c r="W3724" s="894" t="s">
        <v>16777</v>
      </c>
      <c r="X3724" s="894" t="s">
        <v>13571</v>
      </c>
      <c r="AA3724" s="894" t="s">
        <v>8421</v>
      </c>
    </row>
    <row r="3725" spans="1:27">
      <c r="A3725" s="894" t="s">
        <v>16801</v>
      </c>
      <c r="B3725" s="894" t="s">
        <v>16802</v>
      </c>
      <c r="C3725" s="894" t="s">
        <v>1005</v>
      </c>
      <c r="D3725" s="894" t="s">
        <v>16803</v>
      </c>
      <c r="E3725" s="351">
        <v>6637.17</v>
      </c>
      <c r="F3725" s="351">
        <v>2588.43</v>
      </c>
      <c r="G3725" s="351">
        <v>4048.74</v>
      </c>
      <c r="H3725" s="351">
        <v>0</v>
      </c>
      <c r="I3725" s="894" t="s">
        <v>16804</v>
      </c>
      <c r="J3725" s="894" t="s">
        <v>839</v>
      </c>
      <c r="K3725" s="894" t="s">
        <v>1025</v>
      </c>
      <c r="L3725" s="894" t="s">
        <v>958</v>
      </c>
      <c r="M3725" s="894" t="s">
        <v>8289</v>
      </c>
      <c r="N3725" s="894" t="s">
        <v>13953</v>
      </c>
      <c r="O3725" s="894" t="s">
        <v>11522</v>
      </c>
      <c r="P3725" s="894" t="s">
        <v>11523</v>
      </c>
      <c r="Q3725" s="894" t="s">
        <v>11524</v>
      </c>
      <c r="R3725" s="894" t="s">
        <v>1156</v>
      </c>
      <c r="S3725" s="894" t="s">
        <v>779</v>
      </c>
      <c r="T3725" s="894" t="s">
        <v>780</v>
      </c>
      <c r="U3725" s="894" t="s">
        <v>781</v>
      </c>
      <c r="V3725" s="894" t="s">
        <v>3306</v>
      </c>
      <c r="W3725" s="894" t="s">
        <v>16804</v>
      </c>
      <c r="X3725" s="894" t="s">
        <v>15638</v>
      </c>
      <c r="AA3725" s="894" t="s">
        <v>1029</v>
      </c>
    </row>
    <row r="3726" spans="1:27">
      <c r="A3726" s="894" t="s">
        <v>16805</v>
      </c>
      <c r="B3726" s="894" t="s">
        <v>16806</v>
      </c>
      <c r="C3726" s="894" t="s">
        <v>15593</v>
      </c>
      <c r="D3726" s="894" t="s">
        <v>16807</v>
      </c>
      <c r="E3726" s="351">
        <v>23893.8</v>
      </c>
      <c r="F3726" s="351">
        <v>9318.66</v>
      </c>
      <c r="G3726" s="351">
        <v>14575.14</v>
      </c>
      <c r="H3726" s="351">
        <v>0</v>
      </c>
      <c r="I3726" s="894" t="s">
        <v>16804</v>
      </c>
      <c r="J3726" s="894" t="s">
        <v>839</v>
      </c>
      <c r="K3726" s="894" t="s">
        <v>1008</v>
      </c>
      <c r="L3726" s="894" t="s">
        <v>874</v>
      </c>
      <c r="M3726" s="894" t="s">
        <v>8764</v>
      </c>
      <c r="N3726" s="894" t="s">
        <v>14119</v>
      </c>
      <c r="O3726" s="894" t="s">
        <v>11011</v>
      </c>
      <c r="P3726" s="894" t="s">
        <v>11012</v>
      </c>
      <c r="Q3726" s="894" t="s">
        <v>11013</v>
      </c>
      <c r="R3726" s="894" t="s">
        <v>1156</v>
      </c>
      <c r="S3726" s="894" t="s">
        <v>779</v>
      </c>
      <c r="T3726" s="894" t="s">
        <v>780</v>
      </c>
      <c r="U3726" s="894" t="s">
        <v>781</v>
      </c>
      <c r="V3726" s="894" t="s">
        <v>3306</v>
      </c>
      <c r="W3726" s="894" t="s">
        <v>16804</v>
      </c>
      <c r="X3726" s="894" t="s">
        <v>15360</v>
      </c>
      <c r="AA3726" s="894" t="s">
        <v>1012</v>
      </c>
    </row>
    <row r="3727" spans="1:27">
      <c r="A3727" s="894" t="s">
        <v>16808</v>
      </c>
      <c r="B3727" s="894" t="s">
        <v>16809</v>
      </c>
      <c r="C3727" s="894" t="s">
        <v>15593</v>
      </c>
      <c r="D3727" s="894" t="s">
        <v>16810</v>
      </c>
      <c r="E3727" s="351">
        <v>29203.55</v>
      </c>
      <c r="F3727" s="351">
        <v>11389.56</v>
      </c>
      <c r="G3727" s="351">
        <v>17813.99</v>
      </c>
      <c r="H3727" s="351">
        <v>0</v>
      </c>
      <c r="I3727" s="894" t="s">
        <v>16804</v>
      </c>
      <c r="J3727" s="894" t="s">
        <v>839</v>
      </c>
      <c r="K3727" s="894" t="s">
        <v>1008</v>
      </c>
      <c r="L3727" s="894" t="s">
        <v>874</v>
      </c>
      <c r="M3727" s="894" t="s">
        <v>8764</v>
      </c>
      <c r="N3727" s="894" t="s">
        <v>14119</v>
      </c>
      <c r="O3727" s="894" t="s">
        <v>10916</v>
      </c>
      <c r="P3727" s="894" t="s">
        <v>10917</v>
      </c>
      <c r="Q3727" s="894" t="s">
        <v>10918</v>
      </c>
      <c r="R3727" s="894" t="s">
        <v>1156</v>
      </c>
      <c r="S3727" s="894" t="s">
        <v>779</v>
      </c>
      <c r="T3727" s="894" t="s">
        <v>780</v>
      </c>
      <c r="U3727" s="894" t="s">
        <v>781</v>
      </c>
      <c r="V3727" s="894" t="s">
        <v>3306</v>
      </c>
      <c r="W3727" s="894" t="s">
        <v>16804</v>
      </c>
      <c r="X3727" s="894" t="s">
        <v>15360</v>
      </c>
      <c r="AA3727" s="894" t="s">
        <v>1012</v>
      </c>
    </row>
    <row r="3728" spans="1:27">
      <c r="A3728" s="894" t="s">
        <v>16811</v>
      </c>
      <c r="B3728" s="894" t="s">
        <v>16812</v>
      </c>
      <c r="C3728" s="894" t="s">
        <v>15593</v>
      </c>
      <c r="D3728" s="894" t="s">
        <v>16813</v>
      </c>
      <c r="E3728" s="351">
        <v>9292.03</v>
      </c>
      <c r="F3728" s="351">
        <v>3623.88</v>
      </c>
      <c r="G3728" s="351">
        <v>5668.15</v>
      </c>
      <c r="H3728" s="351">
        <v>0</v>
      </c>
      <c r="I3728" s="894" t="s">
        <v>16804</v>
      </c>
      <c r="J3728" s="894" t="s">
        <v>839</v>
      </c>
      <c r="K3728" s="894" t="s">
        <v>901</v>
      </c>
      <c r="L3728" s="894" t="s">
        <v>874</v>
      </c>
      <c r="M3728" s="894" t="s">
        <v>2815</v>
      </c>
      <c r="N3728" s="894" t="s">
        <v>13807</v>
      </c>
      <c r="O3728" s="894" t="s">
        <v>13183</v>
      </c>
      <c r="P3728" s="894" t="s">
        <v>13184</v>
      </c>
      <c r="Q3728" s="894" t="s">
        <v>13185</v>
      </c>
      <c r="R3728" s="894" t="s">
        <v>1156</v>
      </c>
      <c r="S3728" s="894" t="s">
        <v>779</v>
      </c>
      <c r="T3728" s="894" t="s">
        <v>780</v>
      </c>
      <c r="U3728" s="894" t="s">
        <v>781</v>
      </c>
      <c r="V3728" s="894" t="s">
        <v>3306</v>
      </c>
      <c r="W3728" s="894" t="s">
        <v>16804</v>
      </c>
      <c r="X3728" s="894" t="s">
        <v>15663</v>
      </c>
      <c r="AA3728" s="894" t="s">
        <v>904</v>
      </c>
    </row>
    <row r="3729" spans="1:27">
      <c r="A3729" s="894" t="s">
        <v>16814</v>
      </c>
      <c r="B3729" s="894" t="s">
        <v>16815</v>
      </c>
      <c r="C3729" s="894" t="s">
        <v>15593</v>
      </c>
      <c r="D3729" s="894" t="s">
        <v>16813</v>
      </c>
      <c r="E3729" s="351">
        <v>9292.04</v>
      </c>
      <c r="F3729" s="351">
        <v>3623.88</v>
      </c>
      <c r="G3729" s="351">
        <v>5668.16</v>
      </c>
      <c r="H3729" s="351">
        <v>0</v>
      </c>
      <c r="I3729" s="894" t="s">
        <v>16804</v>
      </c>
      <c r="J3729" s="894" t="s">
        <v>839</v>
      </c>
      <c r="K3729" s="894" t="s">
        <v>901</v>
      </c>
      <c r="L3729" s="894" t="s">
        <v>874</v>
      </c>
      <c r="M3729" s="894" t="s">
        <v>2815</v>
      </c>
      <c r="N3729" s="894" t="s">
        <v>13807</v>
      </c>
      <c r="O3729" s="894" t="s">
        <v>13183</v>
      </c>
      <c r="P3729" s="894" t="s">
        <v>13184</v>
      </c>
      <c r="Q3729" s="894" t="s">
        <v>13185</v>
      </c>
      <c r="R3729" s="894" t="s">
        <v>1156</v>
      </c>
      <c r="S3729" s="894" t="s">
        <v>779</v>
      </c>
      <c r="T3729" s="894" t="s">
        <v>780</v>
      </c>
      <c r="U3729" s="894" t="s">
        <v>781</v>
      </c>
      <c r="V3729" s="894" t="s">
        <v>3306</v>
      </c>
      <c r="W3729" s="894" t="s">
        <v>16804</v>
      </c>
      <c r="X3729" s="894" t="s">
        <v>15663</v>
      </c>
      <c r="AA3729" s="894" t="s">
        <v>904</v>
      </c>
    </row>
    <row r="3730" spans="1:27">
      <c r="A3730" s="894" t="s">
        <v>16816</v>
      </c>
      <c r="B3730" s="894" t="s">
        <v>16817</v>
      </c>
      <c r="C3730" s="894" t="s">
        <v>16818</v>
      </c>
      <c r="D3730" s="894" t="s">
        <v>16819</v>
      </c>
      <c r="E3730" s="351">
        <v>5893.81</v>
      </c>
      <c r="F3730" s="351">
        <v>2298.66</v>
      </c>
      <c r="G3730" s="351">
        <v>3595.15</v>
      </c>
      <c r="H3730" s="351">
        <v>0</v>
      </c>
      <c r="I3730" s="894" t="s">
        <v>16820</v>
      </c>
      <c r="J3730" s="894" t="s">
        <v>839</v>
      </c>
      <c r="K3730" s="894" t="s">
        <v>11486</v>
      </c>
      <c r="L3730" s="894" t="s">
        <v>874</v>
      </c>
      <c r="M3730" s="894" t="s">
        <v>11487</v>
      </c>
      <c r="N3730" s="894" t="s">
        <v>16821</v>
      </c>
      <c r="O3730" s="894" t="s">
        <v>16822</v>
      </c>
      <c r="P3730" s="894" t="s">
        <v>16823</v>
      </c>
      <c r="Q3730" s="894" t="s">
        <v>16824</v>
      </c>
      <c r="R3730" s="894" t="s">
        <v>1156</v>
      </c>
      <c r="S3730" s="894" t="s">
        <v>779</v>
      </c>
      <c r="T3730" s="894" t="s">
        <v>780</v>
      </c>
      <c r="U3730" s="894" t="s">
        <v>781</v>
      </c>
      <c r="V3730" s="894" t="s">
        <v>3306</v>
      </c>
      <c r="W3730" s="894" t="s">
        <v>16820</v>
      </c>
      <c r="X3730" s="894" t="s">
        <v>15672</v>
      </c>
      <c r="AA3730" s="894" t="s">
        <v>11491</v>
      </c>
    </row>
    <row r="3731" spans="1:27">
      <c r="A3731" s="894" t="s">
        <v>16825</v>
      </c>
      <c r="B3731" s="894" t="s">
        <v>16826</v>
      </c>
      <c r="C3731" s="894" t="s">
        <v>16818</v>
      </c>
      <c r="D3731" s="894" t="s">
        <v>16827</v>
      </c>
      <c r="E3731" s="351">
        <v>2707.96</v>
      </c>
      <c r="F3731" s="351">
        <v>1056.12</v>
      </c>
      <c r="G3731" s="351">
        <v>1651.84</v>
      </c>
      <c r="H3731" s="351">
        <v>0</v>
      </c>
      <c r="I3731" s="894" t="s">
        <v>16820</v>
      </c>
      <c r="J3731" s="894" t="s">
        <v>839</v>
      </c>
      <c r="K3731" s="894" t="s">
        <v>11486</v>
      </c>
      <c r="L3731" s="894" t="s">
        <v>874</v>
      </c>
      <c r="M3731" s="894" t="s">
        <v>11487</v>
      </c>
      <c r="N3731" s="894" t="s">
        <v>16821</v>
      </c>
      <c r="O3731" s="894" t="s">
        <v>16828</v>
      </c>
      <c r="P3731" s="894" t="s">
        <v>16829</v>
      </c>
      <c r="Q3731" s="894" t="s">
        <v>16830</v>
      </c>
      <c r="R3731" s="894" t="s">
        <v>1156</v>
      </c>
      <c r="S3731" s="894" t="s">
        <v>779</v>
      </c>
      <c r="T3731" s="894" t="s">
        <v>780</v>
      </c>
      <c r="U3731" s="894" t="s">
        <v>781</v>
      </c>
      <c r="V3731" s="894" t="s">
        <v>3306</v>
      </c>
      <c r="W3731" s="894" t="s">
        <v>16820</v>
      </c>
      <c r="X3731" s="894" t="s">
        <v>15672</v>
      </c>
      <c r="AA3731" s="894" t="s">
        <v>11491</v>
      </c>
    </row>
    <row r="3732" spans="1:27">
      <c r="A3732" s="894" t="s">
        <v>16831</v>
      </c>
      <c r="B3732" s="894" t="s">
        <v>16832</v>
      </c>
      <c r="C3732" s="894" t="s">
        <v>16818</v>
      </c>
      <c r="D3732" s="894" t="s">
        <v>16833</v>
      </c>
      <c r="E3732" s="351">
        <v>2070.8</v>
      </c>
      <c r="F3732" s="351">
        <v>807.69</v>
      </c>
      <c r="G3732" s="351">
        <v>1263.11</v>
      </c>
      <c r="H3732" s="351">
        <v>0</v>
      </c>
      <c r="I3732" s="894" t="s">
        <v>16820</v>
      </c>
      <c r="J3732" s="894" t="s">
        <v>839</v>
      </c>
      <c r="K3732" s="894" t="s">
        <v>11486</v>
      </c>
      <c r="L3732" s="894" t="s">
        <v>874</v>
      </c>
      <c r="M3732" s="894" t="s">
        <v>11487</v>
      </c>
      <c r="N3732" s="894" t="s">
        <v>16821</v>
      </c>
      <c r="O3732" s="894" t="s">
        <v>16834</v>
      </c>
      <c r="P3732" s="894" t="s">
        <v>16835</v>
      </c>
      <c r="Q3732" s="894" t="s">
        <v>16836</v>
      </c>
      <c r="R3732" s="894" t="s">
        <v>1156</v>
      </c>
      <c r="S3732" s="894" t="s">
        <v>779</v>
      </c>
      <c r="T3732" s="894" t="s">
        <v>780</v>
      </c>
      <c r="U3732" s="894" t="s">
        <v>781</v>
      </c>
      <c r="V3732" s="894" t="s">
        <v>3306</v>
      </c>
      <c r="W3732" s="894" t="s">
        <v>16820</v>
      </c>
      <c r="X3732" s="894" t="s">
        <v>15672</v>
      </c>
      <c r="AA3732" s="894" t="s">
        <v>11491</v>
      </c>
    </row>
    <row r="3733" spans="1:27">
      <c r="A3733" s="894" t="s">
        <v>16837</v>
      </c>
      <c r="B3733" s="894" t="s">
        <v>16838</v>
      </c>
      <c r="C3733" s="894" t="s">
        <v>13222</v>
      </c>
      <c r="D3733" s="894" t="s">
        <v>13223</v>
      </c>
      <c r="E3733" s="351">
        <v>5752.21</v>
      </c>
      <c r="F3733" s="351">
        <v>2243.28</v>
      </c>
      <c r="G3733" s="351">
        <v>3508.93</v>
      </c>
      <c r="H3733" s="351">
        <v>0</v>
      </c>
      <c r="I3733" s="894" t="s">
        <v>16820</v>
      </c>
      <c r="J3733" s="894" t="s">
        <v>839</v>
      </c>
      <c r="K3733" s="894" t="s">
        <v>1008</v>
      </c>
      <c r="L3733" s="894" t="s">
        <v>874</v>
      </c>
      <c r="M3733" s="894" t="s">
        <v>8764</v>
      </c>
      <c r="N3733" s="894" t="s">
        <v>15271</v>
      </c>
      <c r="O3733" s="894" t="s">
        <v>12639</v>
      </c>
      <c r="P3733" s="894" t="s">
        <v>12640</v>
      </c>
      <c r="Q3733" s="894" t="s">
        <v>12641</v>
      </c>
      <c r="R3733" s="894" t="s">
        <v>1156</v>
      </c>
      <c r="S3733" s="894" t="s">
        <v>779</v>
      </c>
      <c r="T3733" s="894" t="s">
        <v>780</v>
      </c>
      <c r="U3733" s="894" t="s">
        <v>781</v>
      </c>
      <c r="V3733" s="894" t="s">
        <v>3306</v>
      </c>
      <c r="W3733" s="894" t="s">
        <v>16820</v>
      </c>
      <c r="X3733" s="894" t="s">
        <v>16839</v>
      </c>
      <c r="AA3733" s="894" t="s">
        <v>1012</v>
      </c>
    </row>
    <row r="3734" spans="1:27">
      <c r="A3734" s="894" t="s">
        <v>16840</v>
      </c>
      <c r="B3734" s="894" t="s">
        <v>16841</v>
      </c>
      <c r="C3734" s="894" t="s">
        <v>13222</v>
      </c>
      <c r="D3734" s="894" t="s">
        <v>13223</v>
      </c>
      <c r="E3734" s="351">
        <v>5752.21</v>
      </c>
      <c r="F3734" s="351">
        <v>2243.28</v>
      </c>
      <c r="G3734" s="351">
        <v>3508.93</v>
      </c>
      <c r="H3734" s="351">
        <v>0</v>
      </c>
      <c r="I3734" s="894" t="s">
        <v>16820</v>
      </c>
      <c r="J3734" s="894" t="s">
        <v>839</v>
      </c>
      <c r="K3734" s="894" t="s">
        <v>901</v>
      </c>
      <c r="L3734" s="894" t="s">
        <v>874</v>
      </c>
      <c r="M3734" s="894" t="s">
        <v>2815</v>
      </c>
      <c r="N3734" s="894" t="s">
        <v>15271</v>
      </c>
      <c r="O3734" s="894" t="s">
        <v>12639</v>
      </c>
      <c r="P3734" s="894" t="s">
        <v>12640</v>
      </c>
      <c r="Q3734" s="894" t="s">
        <v>12641</v>
      </c>
      <c r="R3734" s="894" t="s">
        <v>1156</v>
      </c>
      <c r="S3734" s="894" t="s">
        <v>779</v>
      </c>
      <c r="T3734" s="894" t="s">
        <v>780</v>
      </c>
      <c r="U3734" s="894" t="s">
        <v>781</v>
      </c>
      <c r="V3734" s="894" t="s">
        <v>3306</v>
      </c>
      <c r="W3734" s="894" t="s">
        <v>16820</v>
      </c>
      <c r="X3734" s="894" t="s">
        <v>16839</v>
      </c>
      <c r="AA3734" s="894" t="s">
        <v>904</v>
      </c>
    </row>
    <row r="3735" spans="1:27">
      <c r="A3735" s="894" t="s">
        <v>16842</v>
      </c>
      <c r="B3735" s="894" t="s">
        <v>16843</v>
      </c>
      <c r="C3735" s="894" t="s">
        <v>13222</v>
      </c>
      <c r="D3735" s="894" t="s">
        <v>13223</v>
      </c>
      <c r="E3735" s="351">
        <v>5752.21</v>
      </c>
      <c r="F3735" s="351">
        <v>2243.28</v>
      </c>
      <c r="G3735" s="351">
        <v>3508.93</v>
      </c>
      <c r="H3735" s="351">
        <v>0</v>
      </c>
      <c r="I3735" s="894" t="s">
        <v>16820</v>
      </c>
      <c r="J3735" s="894" t="s">
        <v>839</v>
      </c>
      <c r="K3735" s="894" t="s">
        <v>11592</v>
      </c>
      <c r="L3735" s="894" t="s">
        <v>874</v>
      </c>
      <c r="M3735" s="894" t="s">
        <v>11593</v>
      </c>
      <c r="N3735" s="894" t="s">
        <v>15271</v>
      </c>
      <c r="O3735" s="894" t="s">
        <v>12639</v>
      </c>
      <c r="P3735" s="894" t="s">
        <v>12640</v>
      </c>
      <c r="Q3735" s="894" t="s">
        <v>12641</v>
      </c>
      <c r="R3735" s="894" t="s">
        <v>1156</v>
      </c>
      <c r="S3735" s="894" t="s">
        <v>779</v>
      </c>
      <c r="T3735" s="894" t="s">
        <v>780</v>
      </c>
      <c r="U3735" s="894" t="s">
        <v>781</v>
      </c>
      <c r="V3735" s="894" t="s">
        <v>3306</v>
      </c>
      <c r="W3735" s="894" t="s">
        <v>16820</v>
      </c>
      <c r="X3735" s="894" t="s">
        <v>16839</v>
      </c>
      <c r="AA3735" s="894" t="s">
        <v>11595</v>
      </c>
    </row>
    <row r="3736" spans="1:27">
      <c r="A3736" s="894" t="s">
        <v>16844</v>
      </c>
      <c r="B3736" s="894" t="s">
        <v>16845</v>
      </c>
      <c r="C3736" s="894" t="s">
        <v>13222</v>
      </c>
      <c r="D3736" s="894" t="s">
        <v>13223</v>
      </c>
      <c r="E3736" s="351">
        <v>5752.22</v>
      </c>
      <c r="F3736" s="351">
        <v>2243.28</v>
      </c>
      <c r="G3736" s="351">
        <v>3508.94</v>
      </c>
      <c r="H3736" s="351">
        <v>0</v>
      </c>
      <c r="I3736" s="894" t="s">
        <v>16820</v>
      </c>
      <c r="J3736" s="894" t="s">
        <v>839</v>
      </c>
      <c r="K3736" s="894" t="s">
        <v>11486</v>
      </c>
      <c r="L3736" s="894" t="s">
        <v>874</v>
      </c>
      <c r="M3736" s="894" t="s">
        <v>11487</v>
      </c>
      <c r="N3736" s="894" t="s">
        <v>15271</v>
      </c>
      <c r="O3736" s="894" t="s">
        <v>12639</v>
      </c>
      <c r="P3736" s="894" t="s">
        <v>12640</v>
      </c>
      <c r="Q3736" s="894" t="s">
        <v>12641</v>
      </c>
      <c r="R3736" s="894" t="s">
        <v>1156</v>
      </c>
      <c r="S3736" s="894" t="s">
        <v>779</v>
      </c>
      <c r="T3736" s="894" t="s">
        <v>780</v>
      </c>
      <c r="U3736" s="894" t="s">
        <v>781</v>
      </c>
      <c r="V3736" s="894" t="s">
        <v>3306</v>
      </c>
      <c r="W3736" s="894" t="s">
        <v>16820</v>
      </c>
      <c r="X3736" s="894" t="s">
        <v>16839</v>
      </c>
      <c r="AA3736" s="894" t="s">
        <v>11491</v>
      </c>
    </row>
    <row r="3737" spans="1:27">
      <c r="A3737" s="894" t="s">
        <v>16846</v>
      </c>
      <c r="B3737" s="894" t="s">
        <v>16847</v>
      </c>
      <c r="C3737" s="894" t="s">
        <v>16848</v>
      </c>
      <c r="D3737" s="894" t="s">
        <v>16849</v>
      </c>
      <c r="E3737" s="351">
        <v>21946.9</v>
      </c>
      <c r="F3737" s="351">
        <v>8559.33</v>
      </c>
      <c r="G3737" s="351">
        <v>13387.57</v>
      </c>
      <c r="H3737" s="351">
        <v>0</v>
      </c>
      <c r="I3737" s="894" t="s">
        <v>16850</v>
      </c>
      <c r="J3737" s="894" t="s">
        <v>839</v>
      </c>
      <c r="K3737" s="894" t="s">
        <v>8415</v>
      </c>
      <c r="L3737" s="894" t="s">
        <v>5710</v>
      </c>
      <c r="M3737" s="894" t="s">
        <v>16851</v>
      </c>
      <c r="N3737" s="894" t="s">
        <v>16852</v>
      </c>
      <c r="O3737" s="894" t="s">
        <v>13192</v>
      </c>
      <c r="P3737" s="894" t="s">
        <v>16853</v>
      </c>
      <c r="Q3737" s="894" t="s">
        <v>16854</v>
      </c>
      <c r="R3737" s="894" t="s">
        <v>1156</v>
      </c>
      <c r="S3737" s="894" t="s">
        <v>779</v>
      </c>
      <c r="T3737" s="894" t="s">
        <v>780</v>
      </c>
      <c r="U3737" s="894" t="s">
        <v>781</v>
      </c>
      <c r="V3737" s="894" t="s">
        <v>3306</v>
      </c>
      <c r="W3737" s="894" t="s">
        <v>16850</v>
      </c>
      <c r="X3737" s="894" t="s">
        <v>6270</v>
      </c>
      <c r="AA3737" s="894" t="s">
        <v>8421</v>
      </c>
    </row>
    <row r="3738" hidden="1" spans="1:27">
      <c r="A3738" s="894" t="s">
        <v>16855</v>
      </c>
      <c r="B3738" s="894" t="s">
        <v>16856</v>
      </c>
      <c r="C3738" s="894" t="s">
        <v>13550</v>
      </c>
      <c r="D3738" s="894" t="s">
        <v>13551</v>
      </c>
      <c r="E3738" s="351">
        <v>6310.68</v>
      </c>
      <c r="F3738" s="351">
        <v>3937.83</v>
      </c>
      <c r="G3738" s="351">
        <v>2372.85</v>
      </c>
      <c r="H3738" s="351">
        <v>0</v>
      </c>
      <c r="I3738" s="894" t="s">
        <v>16857</v>
      </c>
      <c r="J3738" s="894" t="s">
        <v>773</v>
      </c>
      <c r="K3738" s="894" t="s">
        <v>11375</v>
      </c>
      <c r="L3738" s="894" t="s">
        <v>958</v>
      </c>
      <c r="M3738" s="894" t="s">
        <v>16858</v>
      </c>
      <c r="N3738" s="894" t="s">
        <v>13537</v>
      </c>
      <c r="O3738" s="894" t="s">
        <v>13553</v>
      </c>
      <c r="P3738" s="894" t="s">
        <v>13554</v>
      </c>
      <c r="Q3738" s="894" t="s">
        <v>13555</v>
      </c>
      <c r="R3738" s="894" t="s">
        <v>1156</v>
      </c>
      <c r="S3738" s="894" t="s">
        <v>779</v>
      </c>
      <c r="T3738" s="894" t="s">
        <v>780</v>
      </c>
      <c r="U3738" s="894" t="s">
        <v>781</v>
      </c>
      <c r="V3738" s="894" t="s">
        <v>3306</v>
      </c>
      <c r="W3738" s="894" t="s">
        <v>16857</v>
      </c>
      <c r="X3738" s="894" t="s">
        <v>7996</v>
      </c>
      <c r="AA3738" s="894" t="s">
        <v>11380</v>
      </c>
    </row>
    <row r="3739" hidden="1" spans="1:27">
      <c r="A3739" s="894" t="s">
        <v>16859</v>
      </c>
      <c r="B3739" s="894" t="s">
        <v>16860</v>
      </c>
      <c r="C3739" s="894" t="s">
        <v>13550</v>
      </c>
      <c r="D3739" s="894" t="s">
        <v>13551</v>
      </c>
      <c r="E3739" s="351">
        <v>6310.68</v>
      </c>
      <c r="F3739" s="351">
        <v>3937.83</v>
      </c>
      <c r="G3739" s="351">
        <v>2372.85</v>
      </c>
      <c r="H3739" s="351">
        <v>0</v>
      </c>
      <c r="I3739" s="894" t="s">
        <v>16857</v>
      </c>
      <c r="J3739" s="894" t="s">
        <v>773</v>
      </c>
      <c r="K3739" s="894" t="s">
        <v>11375</v>
      </c>
      <c r="L3739" s="894" t="s">
        <v>958</v>
      </c>
      <c r="M3739" s="894" t="s">
        <v>16858</v>
      </c>
      <c r="N3739" s="894" t="s">
        <v>13537</v>
      </c>
      <c r="O3739" s="894" t="s">
        <v>13553</v>
      </c>
      <c r="P3739" s="894" t="s">
        <v>13554</v>
      </c>
      <c r="Q3739" s="894" t="s">
        <v>13555</v>
      </c>
      <c r="R3739" s="894" t="s">
        <v>1156</v>
      </c>
      <c r="S3739" s="894" t="s">
        <v>779</v>
      </c>
      <c r="T3739" s="894" t="s">
        <v>780</v>
      </c>
      <c r="U3739" s="894" t="s">
        <v>781</v>
      </c>
      <c r="V3739" s="894" t="s">
        <v>3306</v>
      </c>
      <c r="W3739" s="894" t="s">
        <v>16857</v>
      </c>
      <c r="X3739" s="894" t="s">
        <v>7996</v>
      </c>
      <c r="AA3739" s="894" t="s">
        <v>11380</v>
      </c>
    </row>
    <row r="3740" hidden="1" spans="1:27">
      <c r="A3740" s="894" t="s">
        <v>16861</v>
      </c>
      <c r="B3740" s="894" t="s">
        <v>16862</v>
      </c>
      <c r="C3740" s="894" t="s">
        <v>13550</v>
      </c>
      <c r="D3740" s="894" t="s">
        <v>13551</v>
      </c>
      <c r="E3740" s="351">
        <v>6310.68</v>
      </c>
      <c r="F3740" s="351">
        <v>3937.83</v>
      </c>
      <c r="G3740" s="351">
        <v>2372.85</v>
      </c>
      <c r="H3740" s="351">
        <v>0</v>
      </c>
      <c r="I3740" s="894" t="s">
        <v>16857</v>
      </c>
      <c r="J3740" s="894" t="s">
        <v>773</v>
      </c>
      <c r="K3740" s="894" t="s">
        <v>11375</v>
      </c>
      <c r="L3740" s="894" t="s">
        <v>958</v>
      </c>
      <c r="M3740" s="894" t="s">
        <v>16858</v>
      </c>
      <c r="N3740" s="894" t="s">
        <v>13537</v>
      </c>
      <c r="O3740" s="894" t="s">
        <v>13553</v>
      </c>
      <c r="P3740" s="894" t="s">
        <v>13554</v>
      </c>
      <c r="Q3740" s="894" t="s">
        <v>13555</v>
      </c>
      <c r="R3740" s="894" t="s">
        <v>1156</v>
      </c>
      <c r="S3740" s="894" t="s">
        <v>779</v>
      </c>
      <c r="T3740" s="894" t="s">
        <v>780</v>
      </c>
      <c r="U3740" s="894" t="s">
        <v>781</v>
      </c>
      <c r="V3740" s="894" t="s">
        <v>3306</v>
      </c>
      <c r="W3740" s="894" t="s">
        <v>16857</v>
      </c>
      <c r="X3740" s="894" t="s">
        <v>7996</v>
      </c>
      <c r="AA3740" s="894" t="s">
        <v>11380</v>
      </c>
    </row>
    <row r="3741" spans="1:27">
      <c r="A3741" s="894" t="s">
        <v>16863</v>
      </c>
      <c r="B3741" s="894" t="s">
        <v>16864</v>
      </c>
      <c r="C3741" s="894" t="s">
        <v>5671</v>
      </c>
      <c r="D3741" s="894" t="s">
        <v>10745</v>
      </c>
      <c r="E3741" s="351">
        <v>31858.4</v>
      </c>
      <c r="F3741" s="351">
        <v>12106.04</v>
      </c>
      <c r="G3741" s="351">
        <v>19752.36</v>
      </c>
      <c r="H3741" s="351">
        <v>0</v>
      </c>
      <c r="I3741" s="894" t="s">
        <v>16865</v>
      </c>
      <c r="J3741" s="894" t="s">
        <v>839</v>
      </c>
      <c r="K3741" s="894" t="s">
        <v>1025</v>
      </c>
      <c r="L3741" s="894" t="s">
        <v>958</v>
      </c>
      <c r="M3741" s="894" t="s">
        <v>6146</v>
      </c>
      <c r="N3741" s="894" t="s">
        <v>7868</v>
      </c>
      <c r="O3741" s="894" t="s">
        <v>10748</v>
      </c>
      <c r="P3741" s="894" t="s">
        <v>10749</v>
      </c>
      <c r="Q3741" s="894" t="s">
        <v>10750</v>
      </c>
      <c r="R3741" s="894" t="s">
        <v>16866</v>
      </c>
      <c r="S3741" s="894" t="s">
        <v>779</v>
      </c>
      <c r="T3741" s="894" t="s">
        <v>780</v>
      </c>
      <c r="U3741" s="894" t="s">
        <v>781</v>
      </c>
      <c r="V3741" s="894" t="s">
        <v>3306</v>
      </c>
      <c r="W3741" s="894" t="s">
        <v>16865</v>
      </c>
      <c r="X3741" s="894" t="s">
        <v>15285</v>
      </c>
      <c r="AA3741" s="894" t="s">
        <v>1029</v>
      </c>
    </row>
    <row r="3742" spans="1:27">
      <c r="A3742" s="894" t="s">
        <v>16867</v>
      </c>
      <c r="B3742" s="894" t="s">
        <v>16868</v>
      </c>
      <c r="C3742" s="894" t="s">
        <v>8225</v>
      </c>
      <c r="D3742" s="894" t="s">
        <v>16869</v>
      </c>
      <c r="E3742" s="351">
        <v>2256.63</v>
      </c>
      <c r="F3742" s="351">
        <v>857.66</v>
      </c>
      <c r="G3742" s="351">
        <v>1398.97</v>
      </c>
      <c r="H3742" s="351">
        <v>0</v>
      </c>
      <c r="I3742" s="894" t="s">
        <v>16870</v>
      </c>
      <c r="J3742" s="894" t="s">
        <v>839</v>
      </c>
      <c r="K3742" s="894" t="s">
        <v>1025</v>
      </c>
      <c r="L3742" s="894" t="s">
        <v>958</v>
      </c>
      <c r="M3742" s="894" t="s">
        <v>16871</v>
      </c>
      <c r="N3742" s="894" t="s">
        <v>15552</v>
      </c>
      <c r="O3742" s="894" t="s">
        <v>16872</v>
      </c>
      <c r="P3742" s="894" t="s">
        <v>16873</v>
      </c>
      <c r="Q3742" s="894" t="s">
        <v>11032</v>
      </c>
      <c r="R3742" s="894" t="s">
        <v>16866</v>
      </c>
      <c r="S3742" s="894" t="s">
        <v>779</v>
      </c>
      <c r="T3742" s="894" t="s">
        <v>780</v>
      </c>
      <c r="U3742" s="894" t="s">
        <v>781</v>
      </c>
      <c r="V3742" s="894" t="s">
        <v>3306</v>
      </c>
      <c r="W3742" s="894" t="s">
        <v>16870</v>
      </c>
      <c r="X3742" s="894" t="s">
        <v>15294</v>
      </c>
      <c r="AA3742" s="894" t="s">
        <v>1029</v>
      </c>
    </row>
    <row r="3743" spans="1:27">
      <c r="A3743" s="894" t="s">
        <v>16874</v>
      </c>
      <c r="B3743" s="894" t="s">
        <v>16875</v>
      </c>
      <c r="C3743" s="894" t="s">
        <v>8225</v>
      </c>
      <c r="D3743" s="894" t="s">
        <v>16869</v>
      </c>
      <c r="E3743" s="351">
        <v>2256.64</v>
      </c>
      <c r="F3743" s="351">
        <v>857.66</v>
      </c>
      <c r="G3743" s="351">
        <v>1398.98</v>
      </c>
      <c r="H3743" s="351">
        <v>0</v>
      </c>
      <c r="I3743" s="894" t="s">
        <v>16870</v>
      </c>
      <c r="J3743" s="894" t="s">
        <v>839</v>
      </c>
      <c r="K3743" s="894" t="s">
        <v>1025</v>
      </c>
      <c r="L3743" s="894" t="s">
        <v>958</v>
      </c>
      <c r="M3743" s="894" t="s">
        <v>16871</v>
      </c>
      <c r="N3743" s="894" t="s">
        <v>15552</v>
      </c>
      <c r="O3743" s="894" t="s">
        <v>16872</v>
      </c>
      <c r="P3743" s="894" t="s">
        <v>16873</v>
      </c>
      <c r="Q3743" s="894" t="s">
        <v>11032</v>
      </c>
      <c r="R3743" s="894" t="s">
        <v>16866</v>
      </c>
      <c r="S3743" s="894" t="s">
        <v>779</v>
      </c>
      <c r="T3743" s="894" t="s">
        <v>780</v>
      </c>
      <c r="U3743" s="894" t="s">
        <v>781</v>
      </c>
      <c r="V3743" s="894" t="s">
        <v>3306</v>
      </c>
      <c r="W3743" s="894" t="s">
        <v>16870</v>
      </c>
      <c r="X3743" s="894" t="s">
        <v>15294</v>
      </c>
      <c r="AA3743" s="894" t="s">
        <v>1029</v>
      </c>
    </row>
    <row r="3744" spans="1:27">
      <c r="A3744" s="894" t="s">
        <v>16876</v>
      </c>
      <c r="B3744" s="894" t="s">
        <v>16877</v>
      </c>
      <c r="C3744" s="894" t="s">
        <v>13676</v>
      </c>
      <c r="D3744" s="894" t="s">
        <v>13677</v>
      </c>
      <c r="E3744" s="351">
        <v>6460.18</v>
      </c>
      <c r="F3744" s="351">
        <v>2454.8</v>
      </c>
      <c r="G3744" s="351">
        <v>4005.38</v>
      </c>
      <c r="H3744" s="351">
        <v>0</v>
      </c>
      <c r="I3744" s="894" t="s">
        <v>16878</v>
      </c>
      <c r="J3744" s="894" t="s">
        <v>839</v>
      </c>
      <c r="K3744" s="894" t="s">
        <v>8415</v>
      </c>
      <c r="L3744" s="894" t="s">
        <v>874</v>
      </c>
      <c r="M3744" s="894" t="s">
        <v>16800</v>
      </c>
      <c r="N3744" s="894" t="s">
        <v>13679</v>
      </c>
      <c r="O3744" s="894" t="s">
        <v>13680</v>
      </c>
      <c r="P3744" s="894" t="s">
        <v>13681</v>
      </c>
      <c r="Q3744" s="894" t="s">
        <v>13682</v>
      </c>
      <c r="R3744" s="894" t="s">
        <v>16866</v>
      </c>
      <c r="S3744" s="894" t="s">
        <v>779</v>
      </c>
      <c r="T3744" s="894" t="s">
        <v>780</v>
      </c>
      <c r="U3744" s="894" t="s">
        <v>781</v>
      </c>
      <c r="V3744" s="894" t="s">
        <v>3306</v>
      </c>
      <c r="W3744" s="894" t="s">
        <v>16878</v>
      </c>
      <c r="X3744" s="894" t="s">
        <v>15314</v>
      </c>
      <c r="AA3744" s="894" t="s">
        <v>8421</v>
      </c>
    </row>
    <row r="3745" spans="1:27">
      <c r="A3745" s="894" t="s">
        <v>16879</v>
      </c>
      <c r="B3745" s="894" t="s">
        <v>16880</v>
      </c>
      <c r="C3745" s="894" t="s">
        <v>16881</v>
      </c>
      <c r="D3745" s="894" t="s">
        <v>16882</v>
      </c>
      <c r="E3745" s="351">
        <v>48672.57</v>
      </c>
      <c r="F3745" s="351">
        <v>18495.74</v>
      </c>
      <c r="G3745" s="351">
        <v>30176.83</v>
      </c>
      <c r="H3745" s="351">
        <v>0</v>
      </c>
      <c r="I3745" s="894" t="s">
        <v>16878</v>
      </c>
      <c r="J3745" s="894" t="s">
        <v>839</v>
      </c>
      <c r="K3745" s="894" t="s">
        <v>8415</v>
      </c>
      <c r="L3745" s="894" t="s">
        <v>874</v>
      </c>
      <c r="M3745" s="894" t="s">
        <v>16883</v>
      </c>
      <c r="N3745" s="894" t="s">
        <v>13679</v>
      </c>
      <c r="O3745" s="894" t="s">
        <v>16884</v>
      </c>
      <c r="P3745" s="894" t="s">
        <v>16885</v>
      </c>
      <c r="Q3745" s="894" t="s">
        <v>13387</v>
      </c>
      <c r="R3745" s="894" t="s">
        <v>16866</v>
      </c>
      <c r="S3745" s="894" t="s">
        <v>779</v>
      </c>
      <c r="T3745" s="894" t="s">
        <v>780</v>
      </c>
      <c r="U3745" s="894" t="s">
        <v>781</v>
      </c>
      <c r="V3745" s="894" t="s">
        <v>3306</v>
      </c>
      <c r="W3745" s="894" t="s">
        <v>16878</v>
      </c>
      <c r="X3745" s="894" t="s">
        <v>15322</v>
      </c>
      <c r="AA3745" s="894" t="s">
        <v>8421</v>
      </c>
    </row>
    <row r="3746" spans="1:27">
      <c r="A3746" s="894" t="s">
        <v>16886</v>
      </c>
      <c r="B3746" s="894" t="s">
        <v>16887</v>
      </c>
      <c r="C3746" s="894" t="s">
        <v>16888</v>
      </c>
      <c r="D3746" s="894" t="s">
        <v>16889</v>
      </c>
      <c r="E3746" s="351">
        <v>133451.33</v>
      </c>
      <c r="F3746" s="351">
        <v>50711.38</v>
      </c>
      <c r="G3746" s="351">
        <v>82739.95</v>
      </c>
      <c r="H3746" s="351">
        <v>0</v>
      </c>
      <c r="I3746" s="894" t="s">
        <v>16890</v>
      </c>
      <c r="J3746" s="894" t="s">
        <v>839</v>
      </c>
      <c r="K3746" s="894" t="s">
        <v>1025</v>
      </c>
      <c r="L3746" s="894" t="s">
        <v>958</v>
      </c>
      <c r="M3746" s="894" t="s">
        <v>16891</v>
      </c>
      <c r="N3746" s="894" t="s">
        <v>15229</v>
      </c>
      <c r="O3746" s="894" t="s">
        <v>16892</v>
      </c>
      <c r="P3746" s="894" t="s">
        <v>16893</v>
      </c>
      <c r="Q3746" s="894" t="s">
        <v>16894</v>
      </c>
      <c r="R3746" s="894" t="s">
        <v>16866</v>
      </c>
      <c r="S3746" s="894" t="s">
        <v>779</v>
      </c>
      <c r="T3746" s="894" t="s">
        <v>780</v>
      </c>
      <c r="U3746" s="894" t="s">
        <v>781</v>
      </c>
      <c r="V3746" s="894" t="s">
        <v>3306</v>
      </c>
      <c r="W3746" s="894" t="s">
        <v>16890</v>
      </c>
      <c r="X3746" s="894" t="s">
        <v>13580</v>
      </c>
      <c r="AA3746" s="894" t="s">
        <v>1029</v>
      </c>
    </row>
    <row r="3747" spans="1:27">
      <c r="A3747" s="894" t="s">
        <v>16895</v>
      </c>
      <c r="B3747" s="894" t="s">
        <v>16896</v>
      </c>
      <c r="C3747" s="894" t="s">
        <v>12376</v>
      </c>
      <c r="D3747" s="894" t="s">
        <v>16897</v>
      </c>
      <c r="E3747" s="351">
        <v>70796.46</v>
      </c>
      <c r="F3747" s="351">
        <v>26902.48</v>
      </c>
      <c r="G3747" s="351">
        <v>43893.98</v>
      </c>
      <c r="H3747" s="351">
        <v>0</v>
      </c>
      <c r="I3747" s="894" t="s">
        <v>16890</v>
      </c>
      <c r="J3747" s="894" t="s">
        <v>839</v>
      </c>
      <c r="K3747" s="894" t="s">
        <v>1025</v>
      </c>
      <c r="L3747" s="894" t="s">
        <v>958</v>
      </c>
      <c r="M3747" s="894" t="s">
        <v>16891</v>
      </c>
      <c r="N3747" s="894" t="s">
        <v>15229</v>
      </c>
      <c r="O3747" s="894" t="s">
        <v>11199</v>
      </c>
      <c r="P3747" s="894" t="s">
        <v>16898</v>
      </c>
      <c r="Q3747" s="894" t="s">
        <v>16899</v>
      </c>
      <c r="R3747" s="894" t="s">
        <v>16866</v>
      </c>
      <c r="S3747" s="894" t="s">
        <v>779</v>
      </c>
      <c r="T3747" s="894" t="s">
        <v>780</v>
      </c>
      <c r="U3747" s="894" t="s">
        <v>781</v>
      </c>
      <c r="V3747" s="894" t="s">
        <v>3306</v>
      </c>
      <c r="W3747" s="894" t="s">
        <v>16890</v>
      </c>
      <c r="X3747" s="894" t="s">
        <v>13580</v>
      </c>
      <c r="AA3747" s="894" t="s">
        <v>1029</v>
      </c>
    </row>
    <row r="3748" spans="1:27">
      <c r="A3748" s="894" t="s">
        <v>16900</v>
      </c>
      <c r="B3748" s="894" t="s">
        <v>16901</v>
      </c>
      <c r="C3748" s="894" t="s">
        <v>1384</v>
      </c>
      <c r="D3748" s="894" t="s">
        <v>16902</v>
      </c>
      <c r="E3748" s="351">
        <v>12389.38</v>
      </c>
      <c r="F3748" s="351">
        <v>4707.82</v>
      </c>
      <c r="G3748" s="351">
        <v>7681.56</v>
      </c>
      <c r="H3748" s="351">
        <v>0</v>
      </c>
      <c r="I3748" s="894" t="s">
        <v>16890</v>
      </c>
      <c r="J3748" s="894" t="s">
        <v>839</v>
      </c>
      <c r="K3748" s="894" t="s">
        <v>1025</v>
      </c>
      <c r="L3748" s="894" t="s">
        <v>958</v>
      </c>
      <c r="M3748" s="894" t="s">
        <v>16891</v>
      </c>
      <c r="N3748" s="894" t="s">
        <v>15229</v>
      </c>
      <c r="O3748" s="894" t="s">
        <v>11021</v>
      </c>
      <c r="P3748" s="894" t="s">
        <v>11131</v>
      </c>
      <c r="Q3748" s="894" t="s">
        <v>11132</v>
      </c>
      <c r="R3748" s="894" t="s">
        <v>16866</v>
      </c>
      <c r="S3748" s="894" t="s">
        <v>779</v>
      </c>
      <c r="T3748" s="894" t="s">
        <v>780</v>
      </c>
      <c r="U3748" s="894" t="s">
        <v>781</v>
      </c>
      <c r="V3748" s="894" t="s">
        <v>3306</v>
      </c>
      <c r="W3748" s="894" t="s">
        <v>16890</v>
      </c>
      <c r="X3748" s="894" t="s">
        <v>13580</v>
      </c>
      <c r="AA3748" s="894" t="s">
        <v>1029</v>
      </c>
    </row>
    <row r="3749" spans="1:27">
      <c r="A3749" s="894" t="s">
        <v>16903</v>
      </c>
      <c r="B3749" s="894" t="s">
        <v>16904</v>
      </c>
      <c r="C3749" s="894" t="s">
        <v>6277</v>
      </c>
      <c r="D3749" s="894" t="s">
        <v>16905</v>
      </c>
      <c r="E3749" s="351">
        <v>88495.57</v>
      </c>
      <c r="F3749" s="351">
        <v>33628.48</v>
      </c>
      <c r="G3749" s="351">
        <v>54867.09</v>
      </c>
      <c r="H3749" s="351">
        <v>0</v>
      </c>
      <c r="I3749" s="894" t="s">
        <v>16890</v>
      </c>
      <c r="J3749" s="894" t="s">
        <v>839</v>
      </c>
      <c r="K3749" s="894" t="s">
        <v>1025</v>
      </c>
      <c r="L3749" s="894" t="s">
        <v>958</v>
      </c>
      <c r="M3749" s="894" t="s">
        <v>16891</v>
      </c>
      <c r="N3749" s="894" t="s">
        <v>15229</v>
      </c>
      <c r="O3749" s="894" t="s">
        <v>12808</v>
      </c>
      <c r="P3749" s="894" t="s">
        <v>16906</v>
      </c>
      <c r="Q3749" s="894" t="s">
        <v>16907</v>
      </c>
      <c r="R3749" s="894" t="s">
        <v>16866</v>
      </c>
      <c r="S3749" s="894" t="s">
        <v>779</v>
      </c>
      <c r="T3749" s="894" t="s">
        <v>780</v>
      </c>
      <c r="U3749" s="894" t="s">
        <v>781</v>
      </c>
      <c r="V3749" s="894" t="s">
        <v>3306</v>
      </c>
      <c r="W3749" s="894" t="s">
        <v>16890</v>
      </c>
      <c r="X3749" s="894" t="s">
        <v>13580</v>
      </c>
      <c r="AA3749" s="894" t="s">
        <v>1029</v>
      </c>
    </row>
    <row r="3750" hidden="1" spans="1:27">
      <c r="A3750" s="894" t="s">
        <v>16908</v>
      </c>
      <c r="B3750" s="894" t="s">
        <v>16909</v>
      </c>
      <c r="C3750" s="894" t="s">
        <v>16910</v>
      </c>
      <c r="D3750" s="894" t="s">
        <v>16911</v>
      </c>
      <c r="E3750" s="351">
        <v>11858.41</v>
      </c>
      <c r="F3750" s="351">
        <v>7209.74</v>
      </c>
      <c r="G3750" s="351">
        <v>4322.16</v>
      </c>
      <c r="H3750" s="351">
        <v>326.51</v>
      </c>
      <c r="I3750" s="894" t="s">
        <v>16912</v>
      </c>
      <c r="J3750" s="894" t="s">
        <v>773</v>
      </c>
      <c r="K3750" s="894" t="s">
        <v>631</v>
      </c>
      <c r="L3750" s="894" t="s">
        <v>9405</v>
      </c>
      <c r="M3750" s="894" t="s">
        <v>16913</v>
      </c>
      <c r="N3750" s="894" t="s">
        <v>8735</v>
      </c>
      <c r="O3750" s="894" t="s">
        <v>16914</v>
      </c>
      <c r="P3750" s="894" t="s">
        <v>16915</v>
      </c>
      <c r="Q3750" s="894" t="s">
        <v>16916</v>
      </c>
      <c r="R3750" s="894" t="s">
        <v>16866</v>
      </c>
      <c r="S3750" s="894" t="s">
        <v>779</v>
      </c>
      <c r="T3750" s="894" t="s">
        <v>780</v>
      </c>
      <c r="U3750" s="894" t="s">
        <v>781</v>
      </c>
      <c r="V3750" s="894" t="s">
        <v>3306</v>
      </c>
      <c r="W3750" s="894" t="s">
        <v>16912</v>
      </c>
      <c r="X3750" s="894" t="s">
        <v>13593</v>
      </c>
      <c r="AA3750" s="894" t="s">
        <v>967</v>
      </c>
    </row>
    <row r="3751" hidden="1" spans="1:27">
      <c r="A3751" s="894" t="s">
        <v>16917</v>
      </c>
      <c r="B3751" s="894" t="s">
        <v>16918</v>
      </c>
      <c r="C3751" s="894" t="s">
        <v>16919</v>
      </c>
      <c r="D3751" s="894" t="s">
        <v>16920</v>
      </c>
      <c r="E3751" s="351">
        <v>6061.95</v>
      </c>
      <c r="F3751" s="351">
        <v>3685.62</v>
      </c>
      <c r="G3751" s="351">
        <v>2376.33</v>
      </c>
      <c r="H3751" s="351">
        <v>0</v>
      </c>
      <c r="I3751" s="894" t="s">
        <v>16912</v>
      </c>
      <c r="J3751" s="894" t="s">
        <v>773</v>
      </c>
      <c r="K3751" s="894" t="s">
        <v>646</v>
      </c>
      <c r="L3751" s="894" t="s">
        <v>1933</v>
      </c>
      <c r="M3751" s="894" t="s">
        <v>16921</v>
      </c>
      <c r="N3751" s="894" t="s">
        <v>8735</v>
      </c>
      <c r="O3751" s="894" t="s">
        <v>16922</v>
      </c>
      <c r="P3751" s="894" t="s">
        <v>16923</v>
      </c>
      <c r="Q3751" s="894" t="s">
        <v>16924</v>
      </c>
      <c r="R3751" s="894" t="s">
        <v>16866</v>
      </c>
      <c r="S3751" s="894" t="s">
        <v>779</v>
      </c>
      <c r="T3751" s="894" t="s">
        <v>780</v>
      </c>
      <c r="U3751" s="894" t="s">
        <v>781</v>
      </c>
      <c r="V3751" s="894" t="s">
        <v>3306</v>
      </c>
      <c r="W3751" s="894" t="s">
        <v>16912</v>
      </c>
      <c r="X3751" s="894" t="s">
        <v>13593</v>
      </c>
      <c r="AA3751" s="894" t="s">
        <v>917</v>
      </c>
    </row>
    <row r="3752" hidden="1" spans="1:27">
      <c r="A3752" s="894" t="s">
        <v>16925</v>
      </c>
      <c r="B3752" s="894" t="s">
        <v>16926</v>
      </c>
      <c r="C3752" s="894" t="s">
        <v>740</v>
      </c>
      <c r="D3752" s="894" t="s">
        <v>16376</v>
      </c>
      <c r="E3752" s="351">
        <v>3362.83</v>
      </c>
      <c r="F3752" s="351">
        <v>2044.78</v>
      </c>
      <c r="G3752" s="351">
        <v>1209.52</v>
      </c>
      <c r="H3752" s="351">
        <v>108.53</v>
      </c>
      <c r="I3752" s="894" t="s">
        <v>16912</v>
      </c>
      <c r="J3752" s="894" t="s">
        <v>773</v>
      </c>
      <c r="K3752" s="894" t="s">
        <v>631</v>
      </c>
      <c r="L3752" s="894" t="s">
        <v>2291</v>
      </c>
      <c r="M3752" s="894" t="s">
        <v>16927</v>
      </c>
      <c r="N3752" s="894" t="s">
        <v>8735</v>
      </c>
      <c r="O3752" s="894" t="s">
        <v>16378</v>
      </c>
      <c r="P3752" s="894" t="s">
        <v>16379</v>
      </c>
      <c r="Q3752" s="894" t="s">
        <v>16380</v>
      </c>
      <c r="R3752" s="894" t="s">
        <v>16866</v>
      </c>
      <c r="S3752" s="894" t="s">
        <v>779</v>
      </c>
      <c r="T3752" s="894" t="s">
        <v>780</v>
      </c>
      <c r="U3752" s="894" t="s">
        <v>781</v>
      </c>
      <c r="V3752" s="894" t="s">
        <v>3306</v>
      </c>
      <c r="W3752" s="894" t="s">
        <v>16912</v>
      </c>
      <c r="X3752" s="894" t="s">
        <v>15620</v>
      </c>
      <c r="AA3752" s="894" t="s">
        <v>967</v>
      </c>
    </row>
    <row r="3753" hidden="1" spans="1:27">
      <c r="A3753" s="894" t="s">
        <v>16928</v>
      </c>
      <c r="B3753" s="894" t="s">
        <v>16929</v>
      </c>
      <c r="C3753" s="894" t="s">
        <v>16930</v>
      </c>
      <c r="D3753" s="894" t="s">
        <v>16931</v>
      </c>
      <c r="E3753" s="351">
        <v>1858.41</v>
      </c>
      <c r="F3753" s="351">
        <v>1129.74</v>
      </c>
      <c r="G3753" s="351">
        <v>728.67</v>
      </c>
      <c r="H3753" s="351">
        <v>0</v>
      </c>
      <c r="I3753" s="894" t="s">
        <v>16912</v>
      </c>
      <c r="J3753" s="894" t="s">
        <v>773</v>
      </c>
      <c r="K3753" s="894" t="s">
        <v>646</v>
      </c>
      <c r="L3753" s="894" t="s">
        <v>2012</v>
      </c>
      <c r="M3753" s="894" t="s">
        <v>16932</v>
      </c>
      <c r="N3753" s="894" t="s">
        <v>8735</v>
      </c>
      <c r="O3753" s="894" t="s">
        <v>16933</v>
      </c>
      <c r="P3753" s="894" t="s">
        <v>16934</v>
      </c>
      <c r="Q3753" s="894" t="s">
        <v>12230</v>
      </c>
      <c r="R3753" s="894" t="s">
        <v>16866</v>
      </c>
      <c r="S3753" s="894" t="s">
        <v>779</v>
      </c>
      <c r="T3753" s="894" t="s">
        <v>780</v>
      </c>
      <c r="U3753" s="894" t="s">
        <v>781</v>
      </c>
      <c r="V3753" s="894" t="s">
        <v>3306</v>
      </c>
      <c r="W3753" s="894" t="s">
        <v>16912</v>
      </c>
      <c r="X3753" s="894" t="s">
        <v>15620</v>
      </c>
      <c r="AA3753" s="894" t="s">
        <v>917</v>
      </c>
    </row>
    <row r="3754" spans="1:27">
      <c r="A3754" s="894" t="s">
        <v>16935</v>
      </c>
      <c r="B3754" s="894" t="s">
        <v>16936</v>
      </c>
      <c r="C3754" s="894" t="s">
        <v>10383</v>
      </c>
      <c r="D3754" s="894" t="s">
        <v>16937</v>
      </c>
      <c r="E3754" s="351">
        <v>7964.6</v>
      </c>
      <c r="F3754" s="351">
        <v>3026.7</v>
      </c>
      <c r="G3754" s="351">
        <v>4937.9</v>
      </c>
      <c r="H3754" s="351">
        <v>0</v>
      </c>
      <c r="I3754" s="894" t="s">
        <v>16938</v>
      </c>
      <c r="J3754" s="894" t="s">
        <v>839</v>
      </c>
      <c r="K3754" s="894" t="s">
        <v>1091</v>
      </c>
      <c r="L3754" s="894" t="s">
        <v>874</v>
      </c>
      <c r="M3754" s="894" t="s">
        <v>6300</v>
      </c>
      <c r="N3754" s="894" t="s">
        <v>10416</v>
      </c>
      <c r="O3754" s="894" t="s">
        <v>12405</v>
      </c>
      <c r="P3754" s="894" t="s">
        <v>12406</v>
      </c>
      <c r="Q3754" s="894" t="s">
        <v>10748</v>
      </c>
      <c r="R3754" s="894" t="s">
        <v>16866</v>
      </c>
      <c r="S3754" s="894" t="s">
        <v>779</v>
      </c>
      <c r="T3754" s="894" t="s">
        <v>780</v>
      </c>
      <c r="U3754" s="894" t="s">
        <v>781</v>
      </c>
      <c r="V3754" s="894" t="s">
        <v>3306</v>
      </c>
      <c r="W3754" s="894" t="s">
        <v>16938</v>
      </c>
      <c r="X3754" s="894" t="s">
        <v>10040</v>
      </c>
      <c r="AA3754" s="894" t="s">
        <v>1093</v>
      </c>
    </row>
    <row r="3755" spans="1:27">
      <c r="A3755" s="894" t="s">
        <v>16939</v>
      </c>
      <c r="B3755" s="894" t="s">
        <v>16940</v>
      </c>
      <c r="C3755" s="894" t="s">
        <v>10383</v>
      </c>
      <c r="D3755" s="894" t="s">
        <v>16941</v>
      </c>
      <c r="E3755" s="351">
        <v>5752.21</v>
      </c>
      <c r="F3755" s="351">
        <v>2185.76</v>
      </c>
      <c r="G3755" s="351">
        <v>3566.45</v>
      </c>
      <c r="H3755" s="351">
        <v>0</v>
      </c>
      <c r="I3755" s="894" t="s">
        <v>16938</v>
      </c>
      <c r="J3755" s="894" t="s">
        <v>839</v>
      </c>
      <c r="K3755" s="894" t="s">
        <v>1091</v>
      </c>
      <c r="L3755" s="894" t="s">
        <v>874</v>
      </c>
      <c r="M3755" s="894" t="s">
        <v>6300</v>
      </c>
      <c r="N3755" s="894" t="s">
        <v>10416</v>
      </c>
      <c r="O3755" s="894" t="s">
        <v>12639</v>
      </c>
      <c r="P3755" s="894" t="s">
        <v>12640</v>
      </c>
      <c r="Q3755" s="894" t="s">
        <v>12641</v>
      </c>
      <c r="R3755" s="894" t="s">
        <v>16866</v>
      </c>
      <c r="S3755" s="894" t="s">
        <v>779</v>
      </c>
      <c r="T3755" s="894" t="s">
        <v>780</v>
      </c>
      <c r="U3755" s="894" t="s">
        <v>781</v>
      </c>
      <c r="V3755" s="894" t="s">
        <v>3306</v>
      </c>
      <c r="W3755" s="894" t="s">
        <v>16938</v>
      </c>
      <c r="X3755" s="894" t="s">
        <v>10040</v>
      </c>
      <c r="AA3755" s="894" t="s">
        <v>1093</v>
      </c>
    </row>
    <row r="3756" spans="1:27">
      <c r="A3756" s="894" t="s">
        <v>16942</v>
      </c>
      <c r="B3756" s="894" t="s">
        <v>16943</v>
      </c>
      <c r="C3756" s="894" t="s">
        <v>10383</v>
      </c>
      <c r="D3756" s="894" t="s">
        <v>16941</v>
      </c>
      <c r="E3756" s="351">
        <v>5752.21</v>
      </c>
      <c r="F3756" s="351">
        <v>2185.76</v>
      </c>
      <c r="G3756" s="351">
        <v>3566.45</v>
      </c>
      <c r="H3756" s="351">
        <v>0</v>
      </c>
      <c r="I3756" s="894" t="s">
        <v>16938</v>
      </c>
      <c r="J3756" s="894" t="s">
        <v>839</v>
      </c>
      <c r="K3756" s="894" t="s">
        <v>1091</v>
      </c>
      <c r="L3756" s="894" t="s">
        <v>874</v>
      </c>
      <c r="M3756" s="894" t="s">
        <v>6300</v>
      </c>
      <c r="N3756" s="894" t="s">
        <v>10416</v>
      </c>
      <c r="O3756" s="894" t="s">
        <v>12639</v>
      </c>
      <c r="P3756" s="894" t="s">
        <v>12640</v>
      </c>
      <c r="Q3756" s="894" t="s">
        <v>12641</v>
      </c>
      <c r="R3756" s="894" t="s">
        <v>16866</v>
      </c>
      <c r="S3756" s="894" t="s">
        <v>779</v>
      </c>
      <c r="T3756" s="894" t="s">
        <v>780</v>
      </c>
      <c r="U3756" s="894" t="s">
        <v>781</v>
      </c>
      <c r="V3756" s="894" t="s">
        <v>3306</v>
      </c>
      <c r="W3756" s="894" t="s">
        <v>16938</v>
      </c>
      <c r="X3756" s="894" t="s">
        <v>10040</v>
      </c>
      <c r="AA3756" s="894" t="s">
        <v>1093</v>
      </c>
    </row>
    <row r="3757" spans="1:27">
      <c r="A3757" s="894" t="s">
        <v>16944</v>
      </c>
      <c r="B3757" s="894" t="s">
        <v>16945</v>
      </c>
      <c r="C3757" s="894" t="s">
        <v>15666</v>
      </c>
      <c r="D3757" s="894" t="s">
        <v>16946</v>
      </c>
      <c r="E3757" s="351">
        <v>12831.86</v>
      </c>
      <c r="F3757" s="351">
        <v>4747.84</v>
      </c>
      <c r="G3757" s="351">
        <v>8084.02</v>
      </c>
      <c r="H3757" s="351">
        <v>0</v>
      </c>
      <c r="I3757" s="894" t="s">
        <v>16947</v>
      </c>
      <c r="J3757" s="894" t="s">
        <v>839</v>
      </c>
      <c r="K3757" s="894" t="s">
        <v>1008</v>
      </c>
      <c r="L3757" s="894" t="s">
        <v>874</v>
      </c>
      <c r="M3757" s="894" t="s">
        <v>8764</v>
      </c>
      <c r="N3757" s="894" t="s">
        <v>14715</v>
      </c>
      <c r="O3757" s="894" t="s">
        <v>12661</v>
      </c>
      <c r="P3757" s="894" t="s">
        <v>12662</v>
      </c>
      <c r="Q3757" s="894" t="s">
        <v>12663</v>
      </c>
      <c r="R3757" s="894" t="s">
        <v>1081</v>
      </c>
      <c r="S3757" s="894" t="s">
        <v>779</v>
      </c>
      <c r="T3757" s="894" t="s">
        <v>780</v>
      </c>
      <c r="U3757" s="894" t="s">
        <v>781</v>
      </c>
      <c r="V3757" s="894" t="s">
        <v>3306</v>
      </c>
      <c r="W3757" s="894" t="s">
        <v>16947</v>
      </c>
      <c r="X3757" s="894" t="s">
        <v>16948</v>
      </c>
      <c r="AA3757" s="894" t="s">
        <v>1012</v>
      </c>
    </row>
    <row r="3758" spans="1:27">
      <c r="A3758" s="894" t="s">
        <v>16949</v>
      </c>
      <c r="B3758" s="894" t="s">
        <v>16950</v>
      </c>
      <c r="C3758" s="894" t="s">
        <v>11478</v>
      </c>
      <c r="D3758" s="894" t="s">
        <v>16391</v>
      </c>
      <c r="E3758" s="351">
        <v>17699.12</v>
      </c>
      <c r="F3758" s="351">
        <v>6548.63</v>
      </c>
      <c r="G3758" s="351">
        <v>11150.49</v>
      </c>
      <c r="H3758" s="351">
        <v>0</v>
      </c>
      <c r="I3758" s="894" t="s">
        <v>16947</v>
      </c>
      <c r="J3758" s="894" t="s">
        <v>839</v>
      </c>
      <c r="K3758" s="894" t="s">
        <v>11486</v>
      </c>
      <c r="L3758" s="894" t="s">
        <v>874</v>
      </c>
      <c r="M3758" s="894" t="s">
        <v>11487</v>
      </c>
      <c r="N3758" s="894" t="s">
        <v>13851</v>
      </c>
      <c r="O3758" s="894" t="s">
        <v>11197</v>
      </c>
      <c r="P3758" s="894" t="s">
        <v>11198</v>
      </c>
      <c r="Q3758" s="894" t="s">
        <v>11199</v>
      </c>
      <c r="R3758" s="894" t="s">
        <v>1081</v>
      </c>
      <c r="S3758" s="894" t="s">
        <v>779</v>
      </c>
      <c r="T3758" s="894" t="s">
        <v>780</v>
      </c>
      <c r="U3758" s="894" t="s">
        <v>781</v>
      </c>
      <c r="V3758" s="894" t="s">
        <v>3306</v>
      </c>
      <c r="W3758" s="894" t="s">
        <v>16947</v>
      </c>
      <c r="X3758" s="894" t="s">
        <v>16951</v>
      </c>
      <c r="AA3758" s="894" t="s">
        <v>11491</v>
      </c>
    </row>
    <row r="3759" hidden="1" spans="1:27">
      <c r="A3759" s="894" t="s">
        <v>16952</v>
      </c>
      <c r="B3759" s="894" t="s">
        <v>614</v>
      </c>
      <c r="C3759" s="894" t="s">
        <v>615</v>
      </c>
      <c r="D3759" s="894" t="s">
        <v>616</v>
      </c>
      <c r="E3759" s="351">
        <v>3100</v>
      </c>
      <c r="F3759" s="351">
        <v>1835.2</v>
      </c>
      <c r="G3759" s="351">
        <v>1003.2</v>
      </c>
      <c r="H3759" s="351">
        <v>261.6</v>
      </c>
      <c r="I3759" s="894" t="s">
        <v>16953</v>
      </c>
      <c r="J3759" s="894" t="s">
        <v>773</v>
      </c>
      <c r="K3759" s="894" t="s">
        <v>774</v>
      </c>
      <c r="L3759" s="894" t="s">
        <v>1933</v>
      </c>
      <c r="M3759" s="894" t="s">
        <v>16152</v>
      </c>
      <c r="N3759" s="894" t="s">
        <v>16954</v>
      </c>
      <c r="O3759" s="894" t="s">
        <v>16955</v>
      </c>
      <c r="P3759" s="894" t="s">
        <v>16956</v>
      </c>
      <c r="Q3759" s="894" t="s">
        <v>16957</v>
      </c>
      <c r="R3759" s="894" t="s">
        <v>1081</v>
      </c>
      <c r="S3759" s="894" t="s">
        <v>779</v>
      </c>
      <c r="T3759" s="894" t="s">
        <v>780</v>
      </c>
      <c r="U3759" s="894" t="s">
        <v>781</v>
      </c>
      <c r="V3759" s="894" t="s">
        <v>3306</v>
      </c>
      <c r="W3759" s="894" t="s">
        <v>16953</v>
      </c>
      <c r="X3759" s="894" t="s">
        <v>8220</v>
      </c>
      <c r="AA3759" s="894" t="s">
        <v>784</v>
      </c>
    </row>
    <row r="3760" spans="1:27">
      <c r="A3760" s="894" t="s">
        <v>16958</v>
      </c>
      <c r="B3760" s="894" t="s">
        <v>16959</v>
      </c>
      <c r="C3760" s="894" t="s">
        <v>16960</v>
      </c>
      <c r="D3760" s="894" t="s">
        <v>16961</v>
      </c>
      <c r="E3760" s="351">
        <v>19469.03</v>
      </c>
      <c r="F3760" s="351">
        <v>7203.53</v>
      </c>
      <c r="G3760" s="351">
        <v>12265.5</v>
      </c>
      <c r="H3760" s="351">
        <v>0</v>
      </c>
      <c r="I3760" s="894" t="s">
        <v>16953</v>
      </c>
      <c r="J3760" s="894" t="s">
        <v>839</v>
      </c>
      <c r="K3760" s="894" t="s">
        <v>840</v>
      </c>
      <c r="L3760" s="894" t="s">
        <v>841</v>
      </c>
      <c r="M3760" s="894" t="s">
        <v>15939</v>
      </c>
      <c r="N3760" s="894" t="s">
        <v>16962</v>
      </c>
      <c r="O3760" s="894" t="s">
        <v>13356</v>
      </c>
      <c r="P3760" s="894" t="s">
        <v>15166</v>
      </c>
      <c r="Q3760" s="894" t="s">
        <v>15167</v>
      </c>
      <c r="R3760" s="894" t="s">
        <v>1081</v>
      </c>
      <c r="S3760" s="894" t="s">
        <v>779</v>
      </c>
      <c r="T3760" s="894" t="s">
        <v>780</v>
      </c>
      <c r="U3760" s="894" t="s">
        <v>781</v>
      </c>
      <c r="V3760" s="894" t="s">
        <v>3306</v>
      </c>
      <c r="W3760" s="894" t="s">
        <v>16953</v>
      </c>
      <c r="X3760" s="894" t="s">
        <v>8229</v>
      </c>
      <c r="AA3760" s="894" t="s">
        <v>844</v>
      </c>
    </row>
    <row r="3761" spans="1:27">
      <c r="A3761" s="894" t="s">
        <v>16963</v>
      </c>
      <c r="B3761" s="894" t="s">
        <v>16964</v>
      </c>
      <c r="C3761" s="894" t="s">
        <v>15593</v>
      </c>
      <c r="D3761" s="894" t="s">
        <v>16965</v>
      </c>
      <c r="E3761" s="351">
        <v>19469.03</v>
      </c>
      <c r="F3761" s="351">
        <v>7203.53</v>
      </c>
      <c r="G3761" s="351">
        <v>12265.5</v>
      </c>
      <c r="H3761" s="351">
        <v>0</v>
      </c>
      <c r="I3761" s="894" t="s">
        <v>16966</v>
      </c>
      <c r="J3761" s="894" t="s">
        <v>839</v>
      </c>
      <c r="K3761" s="894" t="s">
        <v>1008</v>
      </c>
      <c r="L3761" s="894" t="s">
        <v>874</v>
      </c>
      <c r="M3761" s="894" t="s">
        <v>8764</v>
      </c>
      <c r="N3761" s="894" t="s">
        <v>15359</v>
      </c>
      <c r="O3761" s="894" t="s">
        <v>13356</v>
      </c>
      <c r="P3761" s="894" t="s">
        <v>15166</v>
      </c>
      <c r="Q3761" s="894" t="s">
        <v>15167</v>
      </c>
      <c r="R3761" s="894" t="s">
        <v>1081</v>
      </c>
      <c r="S3761" s="894" t="s">
        <v>779</v>
      </c>
      <c r="T3761" s="894" t="s">
        <v>780</v>
      </c>
      <c r="U3761" s="894" t="s">
        <v>781</v>
      </c>
      <c r="V3761" s="894" t="s">
        <v>3306</v>
      </c>
      <c r="W3761" s="894" t="s">
        <v>16966</v>
      </c>
      <c r="X3761" s="894" t="s">
        <v>16967</v>
      </c>
      <c r="AA3761" s="894" t="s">
        <v>1012</v>
      </c>
    </row>
    <row r="3762" spans="1:27">
      <c r="A3762" s="894" t="s">
        <v>16968</v>
      </c>
      <c r="B3762" s="894" t="s">
        <v>16969</v>
      </c>
      <c r="C3762" s="894" t="s">
        <v>7912</v>
      </c>
      <c r="D3762" s="894" t="s">
        <v>16970</v>
      </c>
      <c r="E3762" s="351">
        <v>6176.99</v>
      </c>
      <c r="F3762" s="351">
        <v>2285.49</v>
      </c>
      <c r="G3762" s="351">
        <v>3891.5</v>
      </c>
      <c r="H3762" s="351">
        <v>0</v>
      </c>
      <c r="I3762" s="894" t="s">
        <v>16966</v>
      </c>
      <c r="J3762" s="894" t="s">
        <v>839</v>
      </c>
      <c r="K3762" s="894" t="s">
        <v>1008</v>
      </c>
      <c r="L3762" s="894" t="s">
        <v>874</v>
      </c>
      <c r="M3762" s="894" t="s">
        <v>8764</v>
      </c>
      <c r="N3762" s="894" t="s">
        <v>16971</v>
      </c>
      <c r="O3762" s="894" t="s">
        <v>16972</v>
      </c>
      <c r="P3762" s="894" t="s">
        <v>16973</v>
      </c>
      <c r="Q3762" s="894" t="s">
        <v>16974</v>
      </c>
      <c r="R3762" s="894" t="s">
        <v>1081</v>
      </c>
      <c r="S3762" s="894" t="s">
        <v>779</v>
      </c>
      <c r="T3762" s="894" t="s">
        <v>780</v>
      </c>
      <c r="U3762" s="894" t="s">
        <v>781</v>
      </c>
      <c r="V3762" s="894" t="s">
        <v>3306</v>
      </c>
      <c r="W3762" s="894" t="s">
        <v>16966</v>
      </c>
      <c r="X3762" s="894" t="s">
        <v>16975</v>
      </c>
      <c r="AA3762" s="894" t="s">
        <v>1012</v>
      </c>
    </row>
    <row r="3763" spans="1:27">
      <c r="A3763" s="894" t="s">
        <v>16976</v>
      </c>
      <c r="B3763" s="894" t="s">
        <v>16977</v>
      </c>
      <c r="C3763" s="894" t="s">
        <v>7912</v>
      </c>
      <c r="D3763" s="894" t="s">
        <v>16970</v>
      </c>
      <c r="E3763" s="351">
        <v>6176.99</v>
      </c>
      <c r="F3763" s="351">
        <v>2285.49</v>
      </c>
      <c r="G3763" s="351">
        <v>3891.5</v>
      </c>
      <c r="H3763" s="351">
        <v>0</v>
      </c>
      <c r="I3763" s="894" t="s">
        <v>16966</v>
      </c>
      <c r="J3763" s="894" t="s">
        <v>839</v>
      </c>
      <c r="K3763" s="894" t="s">
        <v>1008</v>
      </c>
      <c r="L3763" s="894" t="s">
        <v>874</v>
      </c>
      <c r="M3763" s="894" t="s">
        <v>8764</v>
      </c>
      <c r="N3763" s="894" t="s">
        <v>16971</v>
      </c>
      <c r="O3763" s="894" t="s">
        <v>16972</v>
      </c>
      <c r="P3763" s="894" t="s">
        <v>16973</v>
      </c>
      <c r="Q3763" s="894" t="s">
        <v>16974</v>
      </c>
      <c r="R3763" s="894" t="s">
        <v>1081</v>
      </c>
      <c r="S3763" s="894" t="s">
        <v>779</v>
      </c>
      <c r="T3763" s="894" t="s">
        <v>780</v>
      </c>
      <c r="U3763" s="894" t="s">
        <v>781</v>
      </c>
      <c r="V3763" s="894" t="s">
        <v>3306</v>
      </c>
      <c r="W3763" s="894" t="s">
        <v>16966</v>
      </c>
      <c r="X3763" s="894" t="s">
        <v>16975</v>
      </c>
      <c r="AA3763" s="894" t="s">
        <v>1012</v>
      </c>
    </row>
    <row r="3764" spans="1:27">
      <c r="A3764" s="894" t="s">
        <v>16978</v>
      </c>
      <c r="B3764" s="894" t="s">
        <v>16979</v>
      </c>
      <c r="C3764" s="894" t="s">
        <v>16980</v>
      </c>
      <c r="D3764" s="894" t="s">
        <v>16981</v>
      </c>
      <c r="E3764" s="351">
        <v>36283.19</v>
      </c>
      <c r="F3764" s="351">
        <v>13424.71</v>
      </c>
      <c r="G3764" s="351">
        <v>22858.48</v>
      </c>
      <c r="H3764" s="351">
        <v>0</v>
      </c>
      <c r="I3764" s="894" t="s">
        <v>16982</v>
      </c>
      <c r="J3764" s="894" t="s">
        <v>839</v>
      </c>
      <c r="K3764" s="894" t="s">
        <v>901</v>
      </c>
      <c r="L3764" s="894" t="s">
        <v>874</v>
      </c>
      <c r="M3764" s="894" t="s">
        <v>2815</v>
      </c>
      <c r="N3764" s="894" t="s">
        <v>16983</v>
      </c>
      <c r="O3764" s="894" t="s">
        <v>16984</v>
      </c>
      <c r="P3764" s="894" t="s">
        <v>16985</v>
      </c>
      <c r="Q3764" s="894" t="s">
        <v>16986</v>
      </c>
      <c r="R3764" s="894" t="s">
        <v>1081</v>
      </c>
      <c r="S3764" s="894" t="s">
        <v>779</v>
      </c>
      <c r="T3764" s="894" t="s">
        <v>780</v>
      </c>
      <c r="U3764" s="894" t="s">
        <v>781</v>
      </c>
      <c r="V3764" s="894" t="s">
        <v>3306</v>
      </c>
      <c r="W3764" s="894" t="s">
        <v>16982</v>
      </c>
      <c r="X3764" s="894" t="s">
        <v>7648</v>
      </c>
      <c r="AA3764" s="894" t="s">
        <v>904</v>
      </c>
    </row>
    <row r="3765" spans="1:27">
      <c r="A3765" s="894" t="s">
        <v>16987</v>
      </c>
      <c r="B3765" s="894" t="s">
        <v>16988</v>
      </c>
      <c r="C3765" s="894" t="s">
        <v>14162</v>
      </c>
      <c r="D3765" s="894" t="s">
        <v>16989</v>
      </c>
      <c r="E3765" s="351">
        <v>23716.81</v>
      </c>
      <c r="F3765" s="351">
        <v>8775.29</v>
      </c>
      <c r="G3765" s="351">
        <v>14941.52</v>
      </c>
      <c r="H3765" s="351">
        <v>0</v>
      </c>
      <c r="I3765" s="894" t="s">
        <v>16982</v>
      </c>
      <c r="J3765" s="894" t="s">
        <v>839</v>
      </c>
      <c r="K3765" s="894" t="s">
        <v>1091</v>
      </c>
      <c r="L3765" s="894" t="s">
        <v>874</v>
      </c>
      <c r="M3765" s="894" t="s">
        <v>6300</v>
      </c>
      <c r="N3765" s="894" t="s">
        <v>16990</v>
      </c>
      <c r="O3765" s="894" t="s">
        <v>16276</v>
      </c>
      <c r="P3765" s="894" t="s">
        <v>16991</v>
      </c>
      <c r="Q3765" s="894" t="s">
        <v>16992</v>
      </c>
      <c r="R3765" s="894" t="s">
        <v>1081</v>
      </c>
      <c r="S3765" s="894" t="s">
        <v>779</v>
      </c>
      <c r="T3765" s="894" t="s">
        <v>780</v>
      </c>
      <c r="U3765" s="894" t="s">
        <v>781</v>
      </c>
      <c r="V3765" s="894" t="s">
        <v>3306</v>
      </c>
      <c r="W3765" s="894" t="s">
        <v>16982</v>
      </c>
      <c r="X3765" s="894" t="s">
        <v>12948</v>
      </c>
      <c r="AA3765" s="894" t="s">
        <v>1093</v>
      </c>
    </row>
    <row r="3766" spans="1:27">
      <c r="A3766" s="894" t="s">
        <v>16993</v>
      </c>
      <c r="B3766" s="894" t="s">
        <v>16994</v>
      </c>
      <c r="C3766" s="894" t="s">
        <v>14162</v>
      </c>
      <c r="D3766" s="894" t="s">
        <v>16995</v>
      </c>
      <c r="E3766" s="351">
        <v>26548.67</v>
      </c>
      <c r="F3766" s="351">
        <v>9823.13</v>
      </c>
      <c r="G3766" s="351">
        <v>16725.54</v>
      </c>
      <c r="H3766" s="351">
        <v>0</v>
      </c>
      <c r="I3766" s="894" t="s">
        <v>16982</v>
      </c>
      <c r="J3766" s="894" t="s">
        <v>839</v>
      </c>
      <c r="K3766" s="894" t="s">
        <v>1008</v>
      </c>
      <c r="L3766" s="894" t="s">
        <v>874</v>
      </c>
      <c r="M3766" s="894" t="s">
        <v>8764</v>
      </c>
      <c r="N3766" s="894" t="s">
        <v>16990</v>
      </c>
      <c r="O3766" s="894" t="s">
        <v>11524</v>
      </c>
      <c r="P3766" s="894" t="s">
        <v>13050</v>
      </c>
      <c r="Q3766" s="894" t="s">
        <v>13051</v>
      </c>
      <c r="R3766" s="894" t="s">
        <v>1081</v>
      </c>
      <c r="S3766" s="894" t="s">
        <v>779</v>
      </c>
      <c r="T3766" s="894" t="s">
        <v>780</v>
      </c>
      <c r="U3766" s="894" t="s">
        <v>781</v>
      </c>
      <c r="V3766" s="894" t="s">
        <v>3306</v>
      </c>
      <c r="W3766" s="894" t="s">
        <v>16982</v>
      </c>
      <c r="X3766" s="894" t="s">
        <v>12948</v>
      </c>
      <c r="AA3766" s="894" t="s">
        <v>1012</v>
      </c>
    </row>
    <row r="3767" hidden="1" spans="1:27">
      <c r="A3767" s="894" t="s">
        <v>16996</v>
      </c>
      <c r="B3767" s="894" t="s">
        <v>16997</v>
      </c>
      <c r="C3767" s="894" t="s">
        <v>740</v>
      </c>
      <c r="D3767" s="894" t="s">
        <v>16376</v>
      </c>
      <c r="E3767" s="351">
        <v>3362.83</v>
      </c>
      <c r="F3767" s="351">
        <v>1990.97</v>
      </c>
      <c r="G3767" s="351">
        <v>1239.52</v>
      </c>
      <c r="H3767" s="351">
        <v>132.34</v>
      </c>
      <c r="I3767" s="894" t="s">
        <v>16982</v>
      </c>
      <c r="J3767" s="894" t="s">
        <v>773</v>
      </c>
      <c r="K3767" s="894" t="s">
        <v>631</v>
      </c>
      <c r="L3767" s="894" t="s">
        <v>5419</v>
      </c>
      <c r="M3767" s="894" t="s">
        <v>16998</v>
      </c>
      <c r="N3767" s="894" t="s">
        <v>8735</v>
      </c>
      <c r="O3767" s="894" t="s">
        <v>16378</v>
      </c>
      <c r="P3767" s="894" t="s">
        <v>16379</v>
      </c>
      <c r="Q3767" s="894" t="s">
        <v>16380</v>
      </c>
      <c r="R3767" s="894" t="s">
        <v>1081</v>
      </c>
      <c r="S3767" s="894" t="s">
        <v>779</v>
      </c>
      <c r="T3767" s="894" t="s">
        <v>780</v>
      </c>
      <c r="U3767" s="894" t="s">
        <v>781</v>
      </c>
      <c r="V3767" s="894" t="s">
        <v>3306</v>
      </c>
      <c r="W3767" s="894" t="s">
        <v>16982</v>
      </c>
      <c r="X3767" s="894" t="s">
        <v>12982</v>
      </c>
      <c r="AA3767" s="894" t="s">
        <v>967</v>
      </c>
    </row>
    <row r="3768" spans="1:27">
      <c r="A3768" s="894" t="s">
        <v>16999</v>
      </c>
      <c r="B3768" s="894" t="s">
        <v>17000</v>
      </c>
      <c r="C3768" s="894" t="s">
        <v>17001</v>
      </c>
      <c r="D3768" s="894" t="s">
        <v>17002</v>
      </c>
      <c r="E3768" s="351">
        <v>5752.21</v>
      </c>
      <c r="F3768" s="351">
        <v>2128.24</v>
      </c>
      <c r="G3768" s="351">
        <v>3623.97</v>
      </c>
      <c r="H3768" s="351">
        <v>0</v>
      </c>
      <c r="I3768" s="894" t="s">
        <v>16982</v>
      </c>
      <c r="J3768" s="894" t="s">
        <v>839</v>
      </c>
      <c r="K3768" s="894" t="s">
        <v>1114</v>
      </c>
      <c r="L3768" s="894" t="s">
        <v>874</v>
      </c>
      <c r="M3768" s="894" t="s">
        <v>17003</v>
      </c>
      <c r="N3768" s="894" t="s">
        <v>17004</v>
      </c>
      <c r="O3768" s="894" t="s">
        <v>12639</v>
      </c>
      <c r="P3768" s="894" t="s">
        <v>12640</v>
      </c>
      <c r="Q3768" s="894" t="s">
        <v>12641</v>
      </c>
      <c r="R3768" s="894" t="s">
        <v>1081</v>
      </c>
      <c r="S3768" s="894" t="s">
        <v>779</v>
      </c>
      <c r="T3768" s="894" t="s">
        <v>780</v>
      </c>
      <c r="U3768" s="894" t="s">
        <v>781</v>
      </c>
      <c r="V3768" s="894" t="s">
        <v>3306</v>
      </c>
      <c r="W3768" s="894" t="s">
        <v>16982</v>
      </c>
      <c r="X3768" s="894" t="s">
        <v>10664</v>
      </c>
      <c r="AA3768" s="894" t="s">
        <v>1116</v>
      </c>
    </row>
    <row r="3769" spans="1:27">
      <c r="A3769" s="894" t="s">
        <v>17005</v>
      </c>
      <c r="B3769" s="894" t="s">
        <v>17006</v>
      </c>
      <c r="C3769" s="894" t="s">
        <v>17007</v>
      </c>
      <c r="D3769" s="894" t="s">
        <v>17008</v>
      </c>
      <c r="E3769" s="351">
        <v>38938.05</v>
      </c>
      <c r="F3769" s="351">
        <v>14017.68</v>
      </c>
      <c r="G3769" s="351">
        <v>24920.37</v>
      </c>
      <c r="H3769" s="351">
        <v>0</v>
      </c>
      <c r="I3769" s="894" t="s">
        <v>17009</v>
      </c>
      <c r="J3769" s="894" t="s">
        <v>839</v>
      </c>
      <c r="K3769" s="894" t="s">
        <v>1025</v>
      </c>
      <c r="L3769" s="894" t="s">
        <v>958</v>
      </c>
      <c r="M3769" s="894" t="s">
        <v>8289</v>
      </c>
      <c r="N3769" s="894" t="s">
        <v>15264</v>
      </c>
      <c r="O3769" s="894" t="s">
        <v>13348</v>
      </c>
      <c r="P3769" s="894" t="s">
        <v>17010</v>
      </c>
      <c r="Q3769" s="894" t="s">
        <v>17011</v>
      </c>
      <c r="R3769" s="894" t="s">
        <v>1052</v>
      </c>
      <c r="S3769" s="894" t="s">
        <v>779</v>
      </c>
      <c r="T3769" s="894" t="s">
        <v>780</v>
      </c>
      <c r="U3769" s="894" t="s">
        <v>781</v>
      </c>
      <c r="V3769" s="894" t="s">
        <v>3306</v>
      </c>
      <c r="W3769" s="894" t="s">
        <v>17009</v>
      </c>
      <c r="X3769" s="894" t="s">
        <v>17012</v>
      </c>
      <c r="AA3769" s="894" t="s">
        <v>1029</v>
      </c>
    </row>
    <row r="3770" spans="1:27">
      <c r="A3770" s="894" t="s">
        <v>17013</v>
      </c>
      <c r="B3770" s="894" t="s">
        <v>17014</v>
      </c>
      <c r="C3770" s="894" t="s">
        <v>17015</v>
      </c>
      <c r="D3770" s="894" t="s">
        <v>17016</v>
      </c>
      <c r="E3770" s="351">
        <v>4424.78</v>
      </c>
      <c r="F3770" s="351">
        <v>1593</v>
      </c>
      <c r="G3770" s="351">
        <v>2831.78</v>
      </c>
      <c r="H3770" s="351">
        <v>0</v>
      </c>
      <c r="I3770" s="894" t="s">
        <v>17009</v>
      </c>
      <c r="J3770" s="894" t="s">
        <v>839</v>
      </c>
      <c r="K3770" s="894" t="s">
        <v>1025</v>
      </c>
      <c r="L3770" s="894" t="s">
        <v>958</v>
      </c>
      <c r="M3770" s="894" t="s">
        <v>8289</v>
      </c>
      <c r="N3770" s="894" t="s">
        <v>15264</v>
      </c>
      <c r="O3770" s="894" t="s">
        <v>13000</v>
      </c>
      <c r="P3770" s="894" t="s">
        <v>13001</v>
      </c>
      <c r="Q3770" s="894" t="s">
        <v>11197</v>
      </c>
      <c r="R3770" s="894" t="s">
        <v>1052</v>
      </c>
      <c r="S3770" s="894" t="s">
        <v>779</v>
      </c>
      <c r="T3770" s="894" t="s">
        <v>780</v>
      </c>
      <c r="U3770" s="894" t="s">
        <v>781</v>
      </c>
      <c r="V3770" s="894" t="s">
        <v>3306</v>
      </c>
      <c r="W3770" s="894" t="s">
        <v>17009</v>
      </c>
      <c r="X3770" s="894" t="s">
        <v>17012</v>
      </c>
      <c r="AA3770" s="894" t="s">
        <v>1029</v>
      </c>
    </row>
    <row r="3771" spans="1:27">
      <c r="A3771" s="894" t="s">
        <v>17017</v>
      </c>
      <c r="B3771" s="894" t="s">
        <v>17018</v>
      </c>
      <c r="C3771" s="894" t="s">
        <v>10391</v>
      </c>
      <c r="D3771" s="894" t="s">
        <v>17019</v>
      </c>
      <c r="E3771" s="351">
        <v>33628.32</v>
      </c>
      <c r="F3771" s="351">
        <v>12106.08</v>
      </c>
      <c r="G3771" s="351">
        <v>21522.24</v>
      </c>
      <c r="H3771" s="351">
        <v>0</v>
      </c>
      <c r="I3771" s="894" t="s">
        <v>17009</v>
      </c>
      <c r="J3771" s="894" t="s">
        <v>839</v>
      </c>
      <c r="K3771" s="894" t="s">
        <v>1025</v>
      </c>
      <c r="L3771" s="894" t="s">
        <v>958</v>
      </c>
      <c r="M3771" s="894" t="s">
        <v>6103</v>
      </c>
      <c r="N3771" s="894" t="s">
        <v>17020</v>
      </c>
      <c r="O3771" s="894" t="s">
        <v>12571</v>
      </c>
      <c r="P3771" s="894" t="s">
        <v>12994</v>
      </c>
      <c r="Q3771" s="894" t="s">
        <v>12995</v>
      </c>
      <c r="R3771" s="894" t="s">
        <v>1052</v>
      </c>
      <c r="S3771" s="894" t="s">
        <v>779</v>
      </c>
      <c r="T3771" s="894" t="s">
        <v>780</v>
      </c>
      <c r="U3771" s="894" t="s">
        <v>781</v>
      </c>
      <c r="V3771" s="894" t="s">
        <v>3306</v>
      </c>
      <c r="W3771" s="894" t="s">
        <v>17009</v>
      </c>
      <c r="X3771" s="894" t="s">
        <v>13093</v>
      </c>
      <c r="AA3771" s="894" t="s">
        <v>1029</v>
      </c>
    </row>
    <row r="3772" spans="1:27">
      <c r="A3772" s="894" t="s">
        <v>17021</v>
      </c>
      <c r="B3772" s="894" t="s">
        <v>17022</v>
      </c>
      <c r="C3772" s="894" t="s">
        <v>17023</v>
      </c>
      <c r="D3772" s="894" t="s">
        <v>17024</v>
      </c>
      <c r="E3772" s="351">
        <v>327433.63</v>
      </c>
      <c r="F3772" s="351">
        <v>117876.24</v>
      </c>
      <c r="G3772" s="351">
        <v>209557.39</v>
      </c>
      <c r="H3772" s="351">
        <v>0</v>
      </c>
      <c r="I3772" s="894" t="s">
        <v>17025</v>
      </c>
      <c r="J3772" s="894" t="s">
        <v>839</v>
      </c>
      <c r="K3772" s="894" t="s">
        <v>901</v>
      </c>
      <c r="L3772" s="894" t="s">
        <v>874</v>
      </c>
      <c r="M3772" s="894" t="s">
        <v>2815</v>
      </c>
      <c r="N3772" s="894" t="s">
        <v>16040</v>
      </c>
      <c r="O3772" s="894" t="s">
        <v>17026</v>
      </c>
      <c r="P3772" s="894" t="s">
        <v>17027</v>
      </c>
      <c r="Q3772" s="894" t="s">
        <v>17028</v>
      </c>
      <c r="R3772" s="894" t="s">
        <v>1052</v>
      </c>
      <c r="S3772" s="894" t="s">
        <v>779</v>
      </c>
      <c r="T3772" s="894" t="s">
        <v>780</v>
      </c>
      <c r="U3772" s="894" t="s">
        <v>781</v>
      </c>
      <c r="V3772" s="894" t="s">
        <v>3306</v>
      </c>
      <c r="W3772" s="894" t="s">
        <v>17025</v>
      </c>
      <c r="X3772" s="894" t="s">
        <v>13100</v>
      </c>
      <c r="AA3772" s="894" t="s">
        <v>904</v>
      </c>
    </row>
    <row r="3773" spans="1:27">
      <c r="A3773" s="894" t="s">
        <v>17029</v>
      </c>
      <c r="B3773" s="894" t="s">
        <v>17030</v>
      </c>
      <c r="C3773" s="894" t="s">
        <v>17031</v>
      </c>
      <c r="D3773" s="894" t="s">
        <v>17032</v>
      </c>
      <c r="E3773" s="351">
        <v>290000</v>
      </c>
      <c r="F3773" s="351">
        <v>104400</v>
      </c>
      <c r="G3773" s="351">
        <v>185600</v>
      </c>
      <c r="H3773" s="351">
        <v>0</v>
      </c>
      <c r="I3773" s="894" t="s">
        <v>17025</v>
      </c>
      <c r="J3773" s="894" t="s">
        <v>839</v>
      </c>
      <c r="K3773" s="894" t="s">
        <v>1114</v>
      </c>
      <c r="L3773" s="894" t="s">
        <v>16176</v>
      </c>
      <c r="M3773" s="894" t="s">
        <v>17033</v>
      </c>
      <c r="N3773" s="894" t="s">
        <v>17034</v>
      </c>
      <c r="O3773" s="894" t="s">
        <v>17035</v>
      </c>
      <c r="P3773" s="894" t="s">
        <v>17036</v>
      </c>
      <c r="Q3773" s="894" t="s">
        <v>17037</v>
      </c>
      <c r="R3773" s="894" t="s">
        <v>1052</v>
      </c>
      <c r="S3773" s="894" t="s">
        <v>779</v>
      </c>
      <c r="T3773" s="894" t="s">
        <v>780</v>
      </c>
      <c r="U3773" s="894" t="s">
        <v>781</v>
      </c>
      <c r="V3773" s="894" t="s">
        <v>3306</v>
      </c>
      <c r="W3773" s="894" t="s">
        <v>17025</v>
      </c>
      <c r="X3773" s="894" t="s">
        <v>17038</v>
      </c>
      <c r="AA3773" s="894" t="s">
        <v>1116</v>
      </c>
    </row>
    <row r="3774" spans="1:27">
      <c r="A3774" s="894" t="s">
        <v>17039</v>
      </c>
      <c r="B3774" s="894" t="s">
        <v>17040</v>
      </c>
      <c r="C3774" s="894" t="s">
        <v>17041</v>
      </c>
      <c r="D3774" s="894" t="s">
        <v>17042</v>
      </c>
      <c r="E3774" s="351">
        <v>54867.26</v>
      </c>
      <c r="F3774" s="351">
        <v>19752.12</v>
      </c>
      <c r="G3774" s="351">
        <v>35115.14</v>
      </c>
      <c r="H3774" s="351">
        <v>0</v>
      </c>
      <c r="I3774" s="894" t="s">
        <v>17025</v>
      </c>
      <c r="J3774" s="894" t="s">
        <v>839</v>
      </c>
      <c r="K3774" s="894" t="s">
        <v>1114</v>
      </c>
      <c r="L3774" s="894" t="s">
        <v>16176</v>
      </c>
      <c r="M3774" s="894" t="s">
        <v>17033</v>
      </c>
      <c r="N3774" s="894" t="s">
        <v>16555</v>
      </c>
      <c r="O3774" s="894" t="s">
        <v>17043</v>
      </c>
      <c r="P3774" s="894" t="s">
        <v>17044</v>
      </c>
      <c r="Q3774" s="894" t="s">
        <v>17045</v>
      </c>
      <c r="R3774" s="894" t="s">
        <v>1052</v>
      </c>
      <c r="S3774" s="894" t="s">
        <v>779</v>
      </c>
      <c r="T3774" s="894" t="s">
        <v>780</v>
      </c>
      <c r="U3774" s="894" t="s">
        <v>781</v>
      </c>
      <c r="V3774" s="894" t="s">
        <v>3306</v>
      </c>
      <c r="W3774" s="894" t="s">
        <v>17025</v>
      </c>
      <c r="X3774" s="894" t="s">
        <v>17046</v>
      </c>
      <c r="AA3774" s="894" t="s">
        <v>1116</v>
      </c>
    </row>
    <row r="3775" spans="1:27">
      <c r="A3775" s="894" t="s">
        <v>17047</v>
      </c>
      <c r="B3775" s="894" t="s">
        <v>17048</v>
      </c>
      <c r="C3775" s="894" t="s">
        <v>17049</v>
      </c>
      <c r="D3775" s="894" t="s">
        <v>17050</v>
      </c>
      <c r="E3775" s="351">
        <v>48672.57</v>
      </c>
      <c r="F3775" s="351">
        <v>17522.28</v>
      </c>
      <c r="G3775" s="351">
        <v>31150.29</v>
      </c>
      <c r="H3775" s="351">
        <v>0</v>
      </c>
      <c r="I3775" s="894" t="s">
        <v>17025</v>
      </c>
      <c r="J3775" s="894" t="s">
        <v>839</v>
      </c>
      <c r="K3775" s="894" t="s">
        <v>1357</v>
      </c>
      <c r="L3775" s="894" t="s">
        <v>1590</v>
      </c>
      <c r="M3775" s="894" t="s">
        <v>13182</v>
      </c>
      <c r="N3775" s="894" t="s">
        <v>17051</v>
      </c>
      <c r="O3775" s="894" t="s">
        <v>16884</v>
      </c>
      <c r="P3775" s="894" t="s">
        <v>16885</v>
      </c>
      <c r="Q3775" s="894" t="s">
        <v>13387</v>
      </c>
      <c r="R3775" s="894" t="s">
        <v>1052</v>
      </c>
      <c r="S3775" s="894" t="s">
        <v>779</v>
      </c>
      <c r="T3775" s="894" t="s">
        <v>780</v>
      </c>
      <c r="U3775" s="894" t="s">
        <v>781</v>
      </c>
      <c r="V3775" s="894" t="s">
        <v>3306</v>
      </c>
      <c r="W3775" s="894" t="s">
        <v>17025</v>
      </c>
      <c r="X3775" s="894" t="s">
        <v>12233</v>
      </c>
      <c r="AA3775" s="894" t="s">
        <v>1359</v>
      </c>
    </row>
    <row r="3776" spans="1:27">
      <c r="A3776" s="894" t="s">
        <v>17052</v>
      </c>
      <c r="B3776" s="894" t="s">
        <v>17053</v>
      </c>
      <c r="C3776" s="894" t="s">
        <v>17015</v>
      </c>
      <c r="D3776" s="894" t="s">
        <v>17054</v>
      </c>
      <c r="E3776" s="351">
        <v>7522.12</v>
      </c>
      <c r="F3776" s="351">
        <v>2707.92</v>
      </c>
      <c r="G3776" s="351">
        <v>4814.2</v>
      </c>
      <c r="H3776" s="351">
        <v>0</v>
      </c>
      <c r="I3776" s="894" t="s">
        <v>17055</v>
      </c>
      <c r="J3776" s="894" t="s">
        <v>839</v>
      </c>
      <c r="K3776" s="894" t="s">
        <v>1025</v>
      </c>
      <c r="L3776" s="894" t="s">
        <v>958</v>
      </c>
      <c r="M3776" s="894" t="s">
        <v>8289</v>
      </c>
      <c r="N3776" s="894" t="s">
        <v>15264</v>
      </c>
      <c r="O3776" s="894" t="s">
        <v>13268</v>
      </c>
      <c r="P3776" s="894" t="s">
        <v>13269</v>
      </c>
      <c r="Q3776" s="894" t="s">
        <v>13270</v>
      </c>
      <c r="R3776" s="894" t="s">
        <v>1052</v>
      </c>
      <c r="S3776" s="894" t="s">
        <v>779</v>
      </c>
      <c r="T3776" s="894" t="s">
        <v>780</v>
      </c>
      <c r="U3776" s="894" t="s">
        <v>781</v>
      </c>
      <c r="V3776" s="894" t="s">
        <v>3306</v>
      </c>
      <c r="W3776" s="894" t="s">
        <v>17055</v>
      </c>
      <c r="X3776" s="894" t="s">
        <v>10040</v>
      </c>
      <c r="AA3776" s="894" t="s">
        <v>1029</v>
      </c>
    </row>
    <row r="3777" hidden="1" spans="1:27">
      <c r="A3777" s="894" t="s">
        <v>17056</v>
      </c>
      <c r="B3777" s="894" t="s">
        <v>17057</v>
      </c>
      <c r="C3777" s="894" t="s">
        <v>17058</v>
      </c>
      <c r="D3777" s="894" t="s">
        <v>17059</v>
      </c>
      <c r="E3777" s="351">
        <v>9174.31</v>
      </c>
      <c r="F3777" s="351">
        <v>5284.44</v>
      </c>
      <c r="G3777" s="351">
        <v>3889.87</v>
      </c>
      <c r="H3777" s="351">
        <v>0</v>
      </c>
      <c r="I3777" s="894" t="s">
        <v>17055</v>
      </c>
      <c r="J3777" s="894" t="s">
        <v>773</v>
      </c>
      <c r="K3777" s="894" t="s">
        <v>774</v>
      </c>
      <c r="L3777" s="894" t="s">
        <v>5048</v>
      </c>
      <c r="M3777" s="894" t="s">
        <v>17060</v>
      </c>
      <c r="N3777" s="894" t="s">
        <v>17061</v>
      </c>
      <c r="O3777" s="894" t="s">
        <v>17062</v>
      </c>
      <c r="P3777" s="894" t="s">
        <v>17063</v>
      </c>
      <c r="Q3777" s="894" t="s">
        <v>17064</v>
      </c>
      <c r="R3777" s="894" t="s">
        <v>1052</v>
      </c>
      <c r="S3777" s="894" t="s">
        <v>779</v>
      </c>
      <c r="T3777" s="894" t="s">
        <v>780</v>
      </c>
      <c r="U3777" s="894" t="s">
        <v>781</v>
      </c>
      <c r="V3777" s="894" t="s">
        <v>3306</v>
      </c>
      <c r="W3777" s="894" t="s">
        <v>17055</v>
      </c>
      <c r="X3777" s="894" t="s">
        <v>7278</v>
      </c>
      <c r="AA3777" s="894" t="s">
        <v>784</v>
      </c>
    </row>
    <row r="3778" hidden="1" spans="1:27">
      <c r="A3778" s="894" t="s">
        <v>17065</v>
      </c>
      <c r="B3778" s="894" t="s">
        <v>17066</v>
      </c>
      <c r="C3778" s="894" t="s">
        <v>17058</v>
      </c>
      <c r="D3778" s="894" t="s">
        <v>17059</v>
      </c>
      <c r="E3778" s="351">
        <v>9174.31</v>
      </c>
      <c r="F3778" s="351">
        <v>5284.44</v>
      </c>
      <c r="G3778" s="351">
        <v>3889.87</v>
      </c>
      <c r="H3778" s="351">
        <v>0</v>
      </c>
      <c r="I3778" s="894" t="s">
        <v>17055</v>
      </c>
      <c r="J3778" s="894" t="s">
        <v>773</v>
      </c>
      <c r="K3778" s="894" t="s">
        <v>774</v>
      </c>
      <c r="L3778" s="894" t="s">
        <v>5048</v>
      </c>
      <c r="M3778" s="894" t="s">
        <v>17060</v>
      </c>
      <c r="N3778" s="894" t="s">
        <v>17061</v>
      </c>
      <c r="O3778" s="894" t="s">
        <v>17062</v>
      </c>
      <c r="P3778" s="894" t="s">
        <v>17063</v>
      </c>
      <c r="Q3778" s="894" t="s">
        <v>17064</v>
      </c>
      <c r="R3778" s="894" t="s">
        <v>1052</v>
      </c>
      <c r="S3778" s="894" t="s">
        <v>779</v>
      </c>
      <c r="T3778" s="894" t="s">
        <v>780</v>
      </c>
      <c r="U3778" s="894" t="s">
        <v>781</v>
      </c>
      <c r="V3778" s="894" t="s">
        <v>3306</v>
      </c>
      <c r="W3778" s="894" t="s">
        <v>17055</v>
      </c>
      <c r="X3778" s="894" t="s">
        <v>7278</v>
      </c>
      <c r="AA3778" s="894" t="s">
        <v>784</v>
      </c>
    </row>
    <row r="3779" hidden="1" spans="1:27">
      <c r="A3779" s="894" t="s">
        <v>17067</v>
      </c>
      <c r="B3779" s="894" t="s">
        <v>17068</v>
      </c>
      <c r="C3779" s="894" t="s">
        <v>17058</v>
      </c>
      <c r="D3779" s="894" t="s">
        <v>17059</v>
      </c>
      <c r="E3779" s="351">
        <v>9174.32</v>
      </c>
      <c r="F3779" s="351">
        <v>5284.44</v>
      </c>
      <c r="G3779" s="351">
        <v>3889.88</v>
      </c>
      <c r="H3779" s="351">
        <v>0</v>
      </c>
      <c r="I3779" s="894" t="s">
        <v>17055</v>
      </c>
      <c r="J3779" s="894" t="s">
        <v>773</v>
      </c>
      <c r="K3779" s="894" t="s">
        <v>774</v>
      </c>
      <c r="L3779" s="894" t="s">
        <v>5048</v>
      </c>
      <c r="M3779" s="894" t="s">
        <v>17060</v>
      </c>
      <c r="N3779" s="894" t="s">
        <v>17061</v>
      </c>
      <c r="O3779" s="894" t="s">
        <v>17062</v>
      </c>
      <c r="P3779" s="894" t="s">
        <v>17063</v>
      </c>
      <c r="Q3779" s="894" t="s">
        <v>17064</v>
      </c>
      <c r="R3779" s="894" t="s">
        <v>1052</v>
      </c>
      <c r="S3779" s="894" t="s">
        <v>779</v>
      </c>
      <c r="T3779" s="894" t="s">
        <v>780</v>
      </c>
      <c r="U3779" s="894" t="s">
        <v>781</v>
      </c>
      <c r="V3779" s="894" t="s">
        <v>3306</v>
      </c>
      <c r="W3779" s="894" t="s">
        <v>17055</v>
      </c>
      <c r="X3779" s="894" t="s">
        <v>7278</v>
      </c>
      <c r="AA3779" s="894" t="s">
        <v>784</v>
      </c>
    </row>
    <row r="3780" hidden="1" spans="1:27">
      <c r="A3780" s="894" t="s">
        <v>17069</v>
      </c>
      <c r="B3780" s="894" t="s">
        <v>17070</v>
      </c>
      <c r="C3780" s="894" t="s">
        <v>740</v>
      </c>
      <c r="D3780" s="894" t="s">
        <v>16376</v>
      </c>
      <c r="E3780" s="351">
        <v>3362.83</v>
      </c>
      <c r="F3780" s="351">
        <v>1937.16</v>
      </c>
      <c r="G3780" s="351">
        <v>1299.52</v>
      </c>
      <c r="H3780" s="351">
        <v>126.15</v>
      </c>
      <c r="I3780" s="894" t="s">
        <v>17071</v>
      </c>
      <c r="J3780" s="894" t="s">
        <v>773</v>
      </c>
      <c r="K3780" s="894" t="s">
        <v>631</v>
      </c>
      <c r="L3780" s="894" t="s">
        <v>2012</v>
      </c>
      <c r="M3780" s="894" t="s">
        <v>17072</v>
      </c>
      <c r="N3780" s="894" t="s">
        <v>8735</v>
      </c>
      <c r="O3780" s="894" t="s">
        <v>16378</v>
      </c>
      <c r="P3780" s="894" t="s">
        <v>16379</v>
      </c>
      <c r="Q3780" s="894" t="s">
        <v>16380</v>
      </c>
      <c r="R3780" s="894" t="s">
        <v>1052</v>
      </c>
      <c r="S3780" s="894" t="s">
        <v>779</v>
      </c>
      <c r="T3780" s="894" t="s">
        <v>780</v>
      </c>
      <c r="U3780" s="894" t="s">
        <v>781</v>
      </c>
      <c r="V3780" s="894" t="s">
        <v>3306</v>
      </c>
      <c r="W3780" s="894" t="s">
        <v>17071</v>
      </c>
      <c r="X3780" s="894" t="s">
        <v>17073</v>
      </c>
      <c r="AA3780" s="894" t="s">
        <v>967</v>
      </c>
    </row>
    <row r="3781" hidden="1" spans="1:27">
      <c r="A3781" s="894" t="s">
        <v>17074</v>
      </c>
      <c r="B3781" s="894" t="s">
        <v>17075</v>
      </c>
      <c r="C3781" s="894" t="s">
        <v>740</v>
      </c>
      <c r="D3781" s="894" t="s">
        <v>16376</v>
      </c>
      <c r="E3781" s="351">
        <v>3362.83</v>
      </c>
      <c r="F3781" s="351">
        <v>1937.16</v>
      </c>
      <c r="G3781" s="351">
        <v>1299.52</v>
      </c>
      <c r="H3781" s="351">
        <v>126.15</v>
      </c>
      <c r="I3781" s="894" t="s">
        <v>17071</v>
      </c>
      <c r="J3781" s="894" t="s">
        <v>773</v>
      </c>
      <c r="K3781" s="894" t="s">
        <v>631</v>
      </c>
      <c r="L3781" s="894" t="s">
        <v>2012</v>
      </c>
      <c r="M3781" s="894" t="s">
        <v>17076</v>
      </c>
      <c r="N3781" s="894" t="s">
        <v>8735</v>
      </c>
      <c r="O3781" s="894" t="s">
        <v>16378</v>
      </c>
      <c r="P3781" s="894" t="s">
        <v>16379</v>
      </c>
      <c r="Q3781" s="894" t="s">
        <v>16380</v>
      </c>
      <c r="R3781" s="894" t="s">
        <v>1052</v>
      </c>
      <c r="S3781" s="894" t="s">
        <v>779</v>
      </c>
      <c r="T3781" s="894" t="s">
        <v>780</v>
      </c>
      <c r="U3781" s="894" t="s">
        <v>781</v>
      </c>
      <c r="V3781" s="894" t="s">
        <v>3306</v>
      </c>
      <c r="W3781" s="894" t="s">
        <v>17071</v>
      </c>
      <c r="X3781" s="894" t="s">
        <v>17073</v>
      </c>
      <c r="AA3781" s="894" t="s">
        <v>967</v>
      </c>
    </row>
    <row r="3782" spans="1:27">
      <c r="A3782" s="894" t="s">
        <v>17077</v>
      </c>
      <c r="B3782" s="894" t="s">
        <v>17078</v>
      </c>
      <c r="C3782" s="894" t="s">
        <v>17079</v>
      </c>
      <c r="D3782" s="894" t="s">
        <v>9145</v>
      </c>
      <c r="E3782" s="351">
        <v>12389.38</v>
      </c>
      <c r="F3782" s="351">
        <v>4460.04</v>
      </c>
      <c r="G3782" s="351">
        <v>7929.34</v>
      </c>
      <c r="H3782" s="351">
        <v>0</v>
      </c>
      <c r="I3782" s="894" t="s">
        <v>17071</v>
      </c>
      <c r="J3782" s="894" t="s">
        <v>839</v>
      </c>
      <c r="K3782" s="894" t="s">
        <v>840</v>
      </c>
      <c r="L3782" s="894" t="s">
        <v>841</v>
      </c>
      <c r="M3782" s="894" t="s">
        <v>15939</v>
      </c>
      <c r="N3782" s="894" t="s">
        <v>15946</v>
      </c>
      <c r="O3782" s="894" t="s">
        <v>11021</v>
      </c>
      <c r="P3782" s="894" t="s">
        <v>11131</v>
      </c>
      <c r="Q3782" s="894" t="s">
        <v>11132</v>
      </c>
      <c r="R3782" s="894" t="s">
        <v>1052</v>
      </c>
      <c r="S3782" s="894" t="s">
        <v>779</v>
      </c>
      <c r="T3782" s="894" t="s">
        <v>780</v>
      </c>
      <c r="U3782" s="894" t="s">
        <v>781</v>
      </c>
      <c r="V3782" s="894" t="s">
        <v>3306</v>
      </c>
      <c r="W3782" s="894" t="s">
        <v>17071</v>
      </c>
      <c r="X3782" s="894" t="s">
        <v>17080</v>
      </c>
      <c r="AA3782" s="894" t="s">
        <v>844</v>
      </c>
    </row>
    <row r="3783" spans="1:27">
      <c r="A3783" s="894" t="s">
        <v>17081</v>
      </c>
      <c r="B3783" s="894" t="s">
        <v>17082</v>
      </c>
      <c r="C3783" s="894" t="s">
        <v>3992</v>
      </c>
      <c r="D3783" s="894" t="s">
        <v>3993</v>
      </c>
      <c r="E3783" s="351">
        <v>2575.22</v>
      </c>
      <c r="F3783" s="351">
        <v>927</v>
      </c>
      <c r="G3783" s="351">
        <v>1648.22</v>
      </c>
      <c r="H3783" s="351">
        <v>0</v>
      </c>
      <c r="I3783" s="894" t="s">
        <v>17083</v>
      </c>
      <c r="J3783" s="894" t="s">
        <v>839</v>
      </c>
      <c r="K3783" s="894" t="s">
        <v>1091</v>
      </c>
      <c r="L3783" s="894" t="s">
        <v>874</v>
      </c>
      <c r="M3783" s="894" t="s">
        <v>6300</v>
      </c>
      <c r="N3783" s="894" t="s">
        <v>15946</v>
      </c>
      <c r="O3783" s="894" t="s">
        <v>17084</v>
      </c>
      <c r="P3783" s="894" t="s">
        <v>17085</v>
      </c>
      <c r="Q3783" s="894" t="s">
        <v>17086</v>
      </c>
      <c r="R3783" s="894" t="s">
        <v>1052</v>
      </c>
      <c r="S3783" s="894" t="s">
        <v>779</v>
      </c>
      <c r="T3783" s="894" t="s">
        <v>780</v>
      </c>
      <c r="U3783" s="894" t="s">
        <v>781</v>
      </c>
      <c r="V3783" s="894" t="s">
        <v>3306</v>
      </c>
      <c r="W3783" s="894" t="s">
        <v>17083</v>
      </c>
      <c r="X3783" s="894" t="s">
        <v>17087</v>
      </c>
      <c r="AA3783" s="894" t="s">
        <v>1093</v>
      </c>
    </row>
    <row r="3784" spans="1:27">
      <c r="A3784" s="894" t="s">
        <v>17088</v>
      </c>
      <c r="B3784" s="894" t="s">
        <v>17089</v>
      </c>
      <c r="C3784" s="894" t="s">
        <v>17090</v>
      </c>
      <c r="D3784" s="894" t="s">
        <v>17091</v>
      </c>
      <c r="E3784" s="351">
        <v>4761.06</v>
      </c>
      <c r="F3784" s="351">
        <v>1713.96</v>
      </c>
      <c r="G3784" s="351">
        <v>3047.1</v>
      </c>
      <c r="H3784" s="351">
        <v>0</v>
      </c>
      <c r="I3784" s="894" t="s">
        <v>17083</v>
      </c>
      <c r="J3784" s="894" t="s">
        <v>839</v>
      </c>
      <c r="K3784" s="894" t="s">
        <v>11486</v>
      </c>
      <c r="L3784" s="894" t="s">
        <v>874</v>
      </c>
      <c r="M3784" s="894" t="s">
        <v>11487</v>
      </c>
      <c r="N3784" s="894" t="s">
        <v>17092</v>
      </c>
      <c r="O3784" s="894" t="s">
        <v>17093</v>
      </c>
      <c r="P3784" s="894" t="s">
        <v>17094</v>
      </c>
      <c r="Q3784" s="894" t="s">
        <v>17095</v>
      </c>
      <c r="R3784" s="894" t="s">
        <v>1052</v>
      </c>
      <c r="S3784" s="894" t="s">
        <v>779</v>
      </c>
      <c r="T3784" s="894" t="s">
        <v>780</v>
      </c>
      <c r="U3784" s="894" t="s">
        <v>781</v>
      </c>
      <c r="V3784" s="894" t="s">
        <v>3306</v>
      </c>
      <c r="W3784" s="894" t="s">
        <v>17083</v>
      </c>
      <c r="X3784" s="894" t="s">
        <v>17096</v>
      </c>
      <c r="AA3784" s="894" t="s">
        <v>11491</v>
      </c>
    </row>
    <row r="3785" spans="1:27">
      <c r="A3785" s="894" t="s">
        <v>17097</v>
      </c>
      <c r="B3785" s="894" t="s">
        <v>17098</v>
      </c>
      <c r="C3785" s="894" t="s">
        <v>17090</v>
      </c>
      <c r="D3785" s="894" t="s">
        <v>17091</v>
      </c>
      <c r="E3785" s="351">
        <v>4761.06</v>
      </c>
      <c r="F3785" s="351">
        <v>1713.96</v>
      </c>
      <c r="G3785" s="351">
        <v>3047.1</v>
      </c>
      <c r="H3785" s="351">
        <v>0</v>
      </c>
      <c r="I3785" s="894" t="s">
        <v>17083</v>
      </c>
      <c r="J3785" s="894" t="s">
        <v>839</v>
      </c>
      <c r="K3785" s="894" t="s">
        <v>11486</v>
      </c>
      <c r="L3785" s="894" t="s">
        <v>874</v>
      </c>
      <c r="M3785" s="894" t="s">
        <v>11487</v>
      </c>
      <c r="N3785" s="894" t="s">
        <v>17092</v>
      </c>
      <c r="O3785" s="894" t="s">
        <v>17093</v>
      </c>
      <c r="P3785" s="894" t="s">
        <v>17094</v>
      </c>
      <c r="Q3785" s="894" t="s">
        <v>17095</v>
      </c>
      <c r="R3785" s="894" t="s">
        <v>1052</v>
      </c>
      <c r="S3785" s="894" t="s">
        <v>779</v>
      </c>
      <c r="T3785" s="894" t="s">
        <v>780</v>
      </c>
      <c r="U3785" s="894" t="s">
        <v>781</v>
      </c>
      <c r="V3785" s="894" t="s">
        <v>3306</v>
      </c>
      <c r="W3785" s="894" t="s">
        <v>17083</v>
      </c>
      <c r="X3785" s="894" t="s">
        <v>17096</v>
      </c>
      <c r="AA3785" s="894" t="s">
        <v>11491</v>
      </c>
    </row>
    <row r="3786" spans="1:27">
      <c r="A3786" s="894" t="s">
        <v>17099</v>
      </c>
      <c r="B3786" s="894" t="s">
        <v>17100</v>
      </c>
      <c r="C3786" s="894" t="s">
        <v>14162</v>
      </c>
      <c r="D3786" s="894" t="s">
        <v>17101</v>
      </c>
      <c r="E3786" s="351">
        <v>14601.77</v>
      </c>
      <c r="F3786" s="351">
        <v>5256.72</v>
      </c>
      <c r="G3786" s="351">
        <v>9345.05</v>
      </c>
      <c r="H3786" s="351">
        <v>0</v>
      </c>
      <c r="I3786" s="894" t="s">
        <v>17102</v>
      </c>
      <c r="J3786" s="894" t="s">
        <v>839</v>
      </c>
      <c r="K3786" s="894" t="s">
        <v>11486</v>
      </c>
      <c r="L3786" s="894" t="s">
        <v>874</v>
      </c>
      <c r="M3786" s="894" t="s">
        <v>11487</v>
      </c>
      <c r="N3786" s="894" t="s">
        <v>16990</v>
      </c>
      <c r="O3786" s="894" t="s">
        <v>11503</v>
      </c>
      <c r="P3786" s="894" t="s">
        <v>11504</v>
      </c>
      <c r="Q3786" s="894" t="s">
        <v>11505</v>
      </c>
      <c r="R3786" s="894" t="s">
        <v>1052</v>
      </c>
      <c r="S3786" s="894" t="s">
        <v>779</v>
      </c>
      <c r="T3786" s="894" t="s">
        <v>780</v>
      </c>
      <c r="U3786" s="894" t="s">
        <v>781</v>
      </c>
      <c r="V3786" s="894" t="s">
        <v>3306</v>
      </c>
      <c r="W3786" s="894" t="s">
        <v>17102</v>
      </c>
      <c r="X3786" s="894" t="s">
        <v>17103</v>
      </c>
      <c r="AA3786" s="894" t="s">
        <v>11491</v>
      </c>
    </row>
    <row r="3787" spans="1:27">
      <c r="A3787" s="894" t="s">
        <v>17104</v>
      </c>
      <c r="B3787" s="894" t="s">
        <v>17105</v>
      </c>
      <c r="C3787" s="894" t="s">
        <v>14162</v>
      </c>
      <c r="D3787" s="894" t="s">
        <v>17106</v>
      </c>
      <c r="E3787" s="351">
        <v>24778.76</v>
      </c>
      <c r="F3787" s="351">
        <v>8920.44</v>
      </c>
      <c r="G3787" s="351">
        <v>15858.32</v>
      </c>
      <c r="H3787" s="351">
        <v>0</v>
      </c>
      <c r="I3787" s="894" t="s">
        <v>17102</v>
      </c>
      <c r="J3787" s="894" t="s">
        <v>839</v>
      </c>
      <c r="K3787" s="894" t="s">
        <v>11486</v>
      </c>
      <c r="L3787" s="894" t="s">
        <v>874</v>
      </c>
      <c r="M3787" s="894" t="s">
        <v>11487</v>
      </c>
      <c r="N3787" s="894" t="s">
        <v>16990</v>
      </c>
      <c r="O3787" s="894" t="s">
        <v>13613</v>
      </c>
      <c r="P3787" s="894" t="s">
        <v>16012</v>
      </c>
      <c r="Q3787" s="894" t="s">
        <v>12870</v>
      </c>
      <c r="R3787" s="894" t="s">
        <v>1052</v>
      </c>
      <c r="S3787" s="894" t="s">
        <v>779</v>
      </c>
      <c r="T3787" s="894" t="s">
        <v>780</v>
      </c>
      <c r="U3787" s="894" t="s">
        <v>781</v>
      </c>
      <c r="V3787" s="894" t="s">
        <v>3306</v>
      </c>
      <c r="W3787" s="894" t="s">
        <v>17102</v>
      </c>
      <c r="X3787" s="894" t="s">
        <v>17103</v>
      </c>
      <c r="AA3787" s="894" t="s">
        <v>11491</v>
      </c>
    </row>
    <row r="3788" spans="1:27">
      <c r="A3788" s="894" t="s">
        <v>17107</v>
      </c>
      <c r="B3788" s="894" t="s">
        <v>17108</v>
      </c>
      <c r="C3788" s="894" t="s">
        <v>14162</v>
      </c>
      <c r="D3788" s="894" t="s">
        <v>17109</v>
      </c>
      <c r="E3788" s="351">
        <v>25398.23</v>
      </c>
      <c r="F3788" s="351">
        <v>9143.28</v>
      </c>
      <c r="G3788" s="351">
        <v>16254.95</v>
      </c>
      <c r="H3788" s="351">
        <v>0</v>
      </c>
      <c r="I3788" s="894" t="s">
        <v>17102</v>
      </c>
      <c r="J3788" s="894" t="s">
        <v>839</v>
      </c>
      <c r="K3788" s="894" t="s">
        <v>8415</v>
      </c>
      <c r="L3788" s="894" t="s">
        <v>874</v>
      </c>
      <c r="M3788" s="894" t="s">
        <v>11212</v>
      </c>
      <c r="N3788" s="894" t="s">
        <v>16990</v>
      </c>
      <c r="O3788" s="894" t="s">
        <v>17110</v>
      </c>
      <c r="P3788" s="894" t="s">
        <v>17111</v>
      </c>
      <c r="Q3788" s="894" t="s">
        <v>17112</v>
      </c>
      <c r="R3788" s="894" t="s">
        <v>1052</v>
      </c>
      <c r="S3788" s="894" t="s">
        <v>779</v>
      </c>
      <c r="T3788" s="894" t="s">
        <v>780</v>
      </c>
      <c r="U3788" s="894" t="s">
        <v>781</v>
      </c>
      <c r="V3788" s="894" t="s">
        <v>3306</v>
      </c>
      <c r="W3788" s="894" t="s">
        <v>17102</v>
      </c>
      <c r="X3788" s="894" t="s">
        <v>17113</v>
      </c>
      <c r="AA3788" s="894" t="s">
        <v>8421</v>
      </c>
    </row>
    <row r="3789" spans="1:27">
      <c r="A3789" s="894" t="s">
        <v>17114</v>
      </c>
      <c r="B3789" s="894" t="s">
        <v>17115</v>
      </c>
      <c r="C3789" s="894" t="s">
        <v>17116</v>
      </c>
      <c r="D3789" s="894" t="s">
        <v>17117</v>
      </c>
      <c r="E3789" s="351">
        <v>429203.56</v>
      </c>
      <c r="F3789" s="351">
        <v>154513.44</v>
      </c>
      <c r="G3789" s="351">
        <v>274690.12</v>
      </c>
      <c r="H3789" s="351">
        <v>0</v>
      </c>
      <c r="I3789" s="894" t="s">
        <v>17102</v>
      </c>
      <c r="J3789" s="894" t="s">
        <v>839</v>
      </c>
      <c r="K3789" s="894" t="s">
        <v>1025</v>
      </c>
      <c r="L3789" s="894" t="s">
        <v>958</v>
      </c>
      <c r="M3789" s="894" t="s">
        <v>17118</v>
      </c>
      <c r="N3789" s="894" t="s">
        <v>17119</v>
      </c>
      <c r="O3789" s="894" t="s">
        <v>17120</v>
      </c>
      <c r="P3789" s="894" t="s">
        <v>17121</v>
      </c>
      <c r="Q3789" s="894" t="s">
        <v>17122</v>
      </c>
      <c r="R3789" s="894" t="s">
        <v>1052</v>
      </c>
      <c r="S3789" s="894" t="s">
        <v>779</v>
      </c>
      <c r="T3789" s="894" t="s">
        <v>780</v>
      </c>
      <c r="U3789" s="894" t="s">
        <v>781</v>
      </c>
      <c r="V3789" s="894" t="s">
        <v>3306</v>
      </c>
      <c r="W3789" s="894" t="s">
        <v>17102</v>
      </c>
      <c r="X3789" s="894" t="s">
        <v>17123</v>
      </c>
      <c r="AA3789" s="894" t="s">
        <v>1029</v>
      </c>
    </row>
    <row r="3790" spans="1:27">
      <c r="A3790" s="894" t="s">
        <v>17124</v>
      </c>
      <c r="B3790" s="894" t="s">
        <v>17125</v>
      </c>
      <c r="C3790" s="894" t="s">
        <v>17126</v>
      </c>
      <c r="D3790" s="894" t="s">
        <v>17127</v>
      </c>
      <c r="E3790" s="351">
        <v>54867.26</v>
      </c>
      <c r="F3790" s="351">
        <v>19752.12</v>
      </c>
      <c r="G3790" s="351">
        <v>35115.14</v>
      </c>
      <c r="H3790" s="351">
        <v>0</v>
      </c>
      <c r="I3790" s="894" t="s">
        <v>17102</v>
      </c>
      <c r="J3790" s="894" t="s">
        <v>839</v>
      </c>
      <c r="K3790" s="894" t="s">
        <v>1025</v>
      </c>
      <c r="L3790" s="894" t="s">
        <v>958</v>
      </c>
      <c r="M3790" s="894" t="s">
        <v>17128</v>
      </c>
      <c r="N3790" s="894" t="s">
        <v>17119</v>
      </c>
      <c r="O3790" s="894" t="s">
        <v>17043</v>
      </c>
      <c r="P3790" s="894" t="s">
        <v>17044</v>
      </c>
      <c r="Q3790" s="894" t="s">
        <v>17045</v>
      </c>
      <c r="R3790" s="894" t="s">
        <v>1052</v>
      </c>
      <c r="S3790" s="894" t="s">
        <v>779</v>
      </c>
      <c r="T3790" s="894" t="s">
        <v>780</v>
      </c>
      <c r="U3790" s="894" t="s">
        <v>781</v>
      </c>
      <c r="V3790" s="894" t="s">
        <v>3306</v>
      </c>
      <c r="W3790" s="894" t="s">
        <v>17102</v>
      </c>
      <c r="X3790" s="894" t="s">
        <v>17123</v>
      </c>
      <c r="AA3790" s="894" t="s">
        <v>1029</v>
      </c>
    </row>
    <row r="3791" spans="1:27">
      <c r="A3791" s="894" t="s">
        <v>17129</v>
      </c>
      <c r="B3791" s="894" t="s">
        <v>17130</v>
      </c>
      <c r="C3791" s="894" t="s">
        <v>7412</v>
      </c>
      <c r="D3791" s="894" t="s">
        <v>17131</v>
      </c>
      <c r="E3791" s="351">
        <v>67961.17</v>
      </c>
      <c r="F3791" s="351">
        <v>24465.96</v>
      </c>
      <c r="G3791" s="351">
        <v>43495.21</v>
      </c>
      <c r="H3791" s="351">
        <v>0</v>
      </c>
      <c r="I3791" s="894" t="s">
        <v>17132</v>
      </c>
      <c r="J3791" s="894" t="s">
        <v>839</v>
      </c>
      <c r="K3791" s="894" t="s">
        <v>8415</v>
      </c>
      <c r="L3791" s="894" t="s">
        <v>874</v>
      </c>
      <c r="M3791" s="894" t="s">
        <v>17133</v>
      </c>
      <c r="N3791" s="894" t="s">
        <v>16586</v>
      </c>
      <c r="O3791" s="894" t="s">
        <v>17134</v>
      </c>
      <c r="P3791" s="894" t="s">
        <v>17135</v>
      </c>
      <c r="Q3791" s="894" t="s">
        <v>17136</v>
      </c>
      <c r="R3791" s="894" t="s">
        <v>1052</v>
      </c>
      <c r="S3791" s="894" t="s">
        <v>779</v>
      </c>
      <c r="T3791" s="894" t="s">
        <v>780</v>
      </c>
      <c r="U3791" s="894" t="s">
        <v>877</v>
      </c>
      <c r="V3791" s="894" t="s">
        <v>3306</v>
      </c>
      <c r="W3791" s="894" t="s">
        <v>17132</v>
      </c>
      <c r="X3791" s="894" t="s">
        <v>17137</v>
      </c>
      <c r="Y3791" s="894" t="s">
        <v>17138</v>
      </c>
      <c r="AA3791" s="894" t="s">
        <v>8421</v>
      </c>
    </row>
    <row r="3792" spans="1:27">
      <c r="A3792" s="894" t="s">
        <v>17139</v>
      </c>
      <c r="B3792" s="894" t="s">
        <v>17140</v>
      </c>
      <c r="C3792" s="894" t="s">
        <v>7412</v>
      </c>
      <c r="D3792" s="894" t="s">
        <v>17131</v>
      </c>
      <c r="E3792" s="351">
        <v>67961.17</v>
      </c>
      <c r="F3792" s="351">
        <v>24465.96</v>
      </c>
      <c r="G3792" s="351">
        <v>43495.21</v>
      </c>
      <c r="H3792" s="351">
        <v>0</v>
      </c>
      <c r="I3792" s="894" t="s">
        <v>17132</v>
      </c>
      <c r="J3792" s="894" t="s">
        <v>839</v>
      </c>
      <c r="K3792" s="894" t="s">
        <v>8415</v>
      </c>
      <c r="L3792" s="894" t="s">
        <v>874</v>
      </c>
      <c r="M3792" s="894" t="s">
        <v>17133</v>
      </c>
      <c r="N3792" s="894" t="s">
        <v>16586</v>
      </c>
      <c r="O3792" s="894" t="s">
        <v>17134</v>
      </c>
      <c r="P3792" s="894" t="s">
        <v>17135</v>
      </c>
      <c r="Q3792" s="894" t="s">
        <v>17136</v>
      </c>
      <c r="R3792" s="894" t="s">
        <v>1052</v>
      </c>
      <c r="S3792" s="894" t="s">
        <v>779</v>
      </c>
      <c r="T3792" s="894" t="s">
        <v>780</v>
      </c>
      <c r="U3792" s="894" t="s">
        <v>877</v>
      </c>
      <c r="V3792" s="894" t="s">
        <v>3306</v>
      </c>
      <c r="W3792" s="894" t="s">
        <v>17132</v>
      </c>
      <c r="X3792" s="894" t="s">
        <v>17137</v>
      </c>
      <c r="Y3792" s="894" t="s">
        <v>17138</v>
      </c>
      <c r="AA3792" s="894" t="s">
        <v>8421</v>
      </c>
    </row>
    <row r="3793" spans="1:27">
      <c r="A3793" s="894" t="s">
        <v>17141</v>
      </c>
      <c r="B3793" s="894" t="s">
        <v>17142</v>
      </c>
      <c r="C3793" s="894" t="s">
        <v>7412</v>
      </c>
      <c r="D3793" s="894" t="s">
        <v>17143</v>
      </c>
      <c r="E3793" s="351">
        <v>81553.4</v>
      </c>
      <c r="F3793" s="351">
        <v>29359.08</v>
      </c>
      <c r="G3793" s="351">
        <v>52194.32</v>
      </c>
      <c r="H3793" s="351">
        <v>0</v>
      </c>
      <c r="I3793" s="894" t="s">
        <v>17132</v>
      </c>
      <c r="J3793" s="894" t="s">
        <v>839</v>
      </c>
      <c r="K3793" s="894" t="s">
        <v>8415</v>
      </c>
      <c r="L3793" s="894" t="s">
        <v>874</v>
      </c>
      <c r="M3793" s="894" t="s">
        <v>17144</v>
      </c>
      <c r="N3793" s="894" t="s">
        <v>16586</v>
      </c>
      <c r="O3793" s="894" t="s">
        <v>11693</v>
      </c>
      <c r="P3793" s="894" t="s">
        <v>17145</v>
      </c>
      <c r="Q3793" s="894" t="s">
        <v>17146</v>
      </c>
      <c r="R3793" s="894" t="s">
        <v>1052</v>
      </c>
      <c r="S3793" s="894" t="s">
        <v>779</v>
      </c>
      <c r="T3793" s="894" t="s">
        <v>780</v>
      </c>
      <c r="U3793" s="894" t="s">
        <v>877</v>
      </c>
      <c r="V3793" s="894" t="s">
        <v>3306</v>
      </c>
      <c r="W3793" s="894" t="s">
        <v>17132</v>
      </c>
      <c r="X3793" s="894" t="s">
        <v>17137</v>
      </c>
      <c r="Y3793" s="894" t="s">
        <v>17138</v>
      </c>
      <c r="AA3793" s="894" t="s">
        <v>8421</v>
      </c>
    </row>
    <row r="3794" spans="1:27">
      <c r="A3794" s="894" t="s">
        <v>17147</v>
      </c>
      <c r="B3794" s="894" t="s">
        <v>17148</v>
      </c>
      <c r="C3794" s="894" t="s">
        <v>7412</v>
      </c>
      <c r="D3794" s="894" t="s">
        <v>17143</v>
      </c>
      <c r="E3794" s="351">
        <v>81553.4</v>
      </c>
      <c r="F3794" s="351">
        <v>29359.08</v>
      </c>
      <c r="G3794" s="351">
        <v>52194.32</v>
      </c>
      <c r="H3794" s="351">
        <v>0</v>
      </c>
      <c r="I3794" s="894" t="s">
        <v>17132</v>
      </c>
      <c r="J3794" s="894" t="s">
        <v>839</v>
      </c>
      <c r="K3794" s="894" t="s">
        <v>8415</v>
      </c>
      <c r="L3794" s="894" t="s">
        <v>874</v>
      </c>
      <c r="M3794" s="894" t="s">
        <v>17144</v>
      </c>
      <c r="N3794" s="894" t="s">
        <v>16586</v>
      </c>
      <c r="O3794" s="894" t="s">
        <v>11693</v>
      </c>
      <c r="P3794" s="894" t="s">
        <v>17145</v>
      </c>
      <c r="Q3794" s="894" t="s">
        <v>17146</v>
      </c>
      <c r="R3794" s="894" t="s">
        <v>1052</v>
      </c>
      <c r="S3794" s="894" t="s">
        <v>779</v>
      </c>
      <c r="T3794" s="894" t="s">
        <v>780</v>
      </c>
      <c r="U3794" s="894" t="s">
        <v>877</v>
      </c>
      <c r="V3794" s="894" t="s">
        <v>3306</v>
      </c>
      <c r="W3794" s="894" t="s">
        <v>17132</v>
      </c>
      <c r="X3794" s="894" t="s">
        <v>17137</v>
      </c>
      <c r="Y3794" s="894" t="s">
        <v>17138</v>
      </c>
      <c r="AA3794" s="894" t="s">
        <v>8421</v>
      </c>
    </row>
    <row r="3795" spans="1:27">
      <c r="A3795" s="894" t="s">
        <v>17149</v>
      </c>
      <c r="B3795" s="894" t="s">
        <v>17150</v>
      </c>
      <c r="C3795" s="894" t="s">
        <v>15666</v>
      </c>
      <c r="D3795" s="894" t="s">
        <v>17151</v>
      </c>
      <c r="E3795" s="351">
        <v>28640.77</v>
      </c>
      <c r="F3795" s="351">
        <v>10310.76</v>
      </c>
      <c r="G3795" s="351">
        <v>18330.01</v>
      </c>
      <c r="H3795" s="351">
        <v>0</v>
      </c>
      <c r="I3795" s="894" t="s">
        <v>17132</v>
      </c>
      <c r="J3795" s="894" t="s">
        <v>839</v>
      </c>
      <c r="K3795" s="894" t="s">
        <v>8415</v>
      </c>
      <c r="L3795" s="894" t="s">
        <v>874</v>
      </c>
      <c r="M3795" s="894" t="s">
        <v>17133</v>
      </c>
      <c r="N3795" s="894" t="s">
        <v>16586</v>
      </c>
      <c r="O3795" s="894" t="s">
        <v>17152</v>
      </c>
      <c r="P3795" s="894" t="s">
        <v>17153</v>
      </c>
      <c r="Q3795" s="894" t="s">
        <v>17154</v>
      </c>
      <c r="R3795" s="894" t="s">
        <v>1052</v>
      </c>
      <c r="S3795" s="894" t="s">
        <v>779</v>
      </c>
      <c r="T3795" s="894" t="s">
        <v>780</v>
      </c>
      <c r="U3795" s="894" t="s">
        <v>877</v>
      </c>
      <c r="V3795" s="894" t="s">
        <v>3306</v>
      </c>
      <c r="W3795" s="894" t="s">
        <v>17132</v>
      </c>
      <c r="X3795" s="894" t="s">
        <v>17137</v>
      </c>
      <c r="Y3795" s="894" t="s">
        <v>17138</v>
      </c>
      <c r="AA3795" s="894" t="s">
        <v>8421</v>
      </c>
    </row>
    <row r="3796" spans="1:27">
      <c r="A3796" s="894" t="s">
        <v>17155</v>
      </c>
      <c r="B3796" s="894" t="s">
        <v>17156</v>
      </c>
      <c r="C3796" s="894" t="s">
        <v>15666</v>
      </c>
      <c r="D3796" s="894" t="s">
        <v>17157</v>
      </c>
      <c r="E3796" s="351">
        <v>41814.56</v>
      </c>
      <c r="F3796" s="351">
        <v>15053.4</v>
      </c>
      <c r="G3796" s="351">
        <v>26761.16</v>
      </c>
      <c r="H3796" s="351">
        <v>0</v>
      </c>
      <c r="I3796" s="894" t="s">
        <v>17132</v>
      </c>
      <c r="J3796" s="894" t="s">
        <v>839</v>
      </c>
      <c r="K3796" s="894" t="s">
        <v>8415</v>
      </c>
      <c r="L3796" s="894" t="s">
        <v>874</v>
      </c>
      <c r="M3796" s="894" t="s">
        <v>17144</v>
      </c>
      <c r="N3796" s="894" t="s">
        <v>16586</v>
      </c>
      <c r="O3796" s="894" t="s">
        <v>17158</v>
      </c>
      <c r="P3796" s="894" t="s">
        <v>17159</v>
      </c>
      <c r="Q3796" s="894" t="s">
        <v>17160</v>
      </c>
      <c r="R3796" s="894" t="s">
        <v>1052</v>
      </c>
      <c r="S3796" s="894" t="s">
        <v>779</v>
      </c>
      <c r="T3796" s="894" t="s">
        <v>780</v>
      </c>
      <c r="U3796" s="894" t="s">
        <v>877</v>
      </c>
      <c r="V3796" s="894" t="s">
        <v>3306</v>
      </c>
      <c r="W3796" s="894" t="s">
        <v>17132</v>
      </c>
      <c r="X3796" s="894" t="s">
        <v>17137</v>
      </c>
      <c r="Y3796" s="894" t="s">
        <v>17138</v>
      </c>
      <c r="AA3796" s="894" t="s">
        <v>8421</v>
      </c>
    </row>
    <row r="3797" hidden="1" spans="1:27">
      <c r="A3797" s="894" t="s">
        <v>17161</v>
      </c>
      <c r="B3797" s="894" t="s">
        <v>17162</v>
      </c>
      <c r="C3797" s="894" t="s">
        <v>17163</v>
      </c>
      <c r="D3797" s="894" t="s">
        <v>17164</v>
      </c>
      <c r="E3797" s="351">
        <v>119700.29</v>
      </c>
      <c r="F3797" s="351">
        <v>68947.2</v>
      </c>
      <c r="G3797" s="351">
        <v>50753.09</v>
      </c>
      <c r="H3797" s="351">
        <v>0</v>
      </c>
      <c r="I3797" s="894" t="s">
        <v>17132</v>
      </c>
      <c r="J3797" s="894" t="s">
        <v>773</v>
      </c>
      <c r="K3797" s="894" t="s">
        <v>774</v>
      </c>
      <c r="L3797" s="894" t="s">
        <v>4588</v>
      </c>
      <c r="M3797" s="894" t="s">
        <v>13329</v>
      </c>
      <c r="N3797" s="894" t="s">
        <v>17165</v>
      </c>
      <c r="O3797" s="894" t="s">
        <v>17166</v>
      </c>
      <c r="P3797" s="894" t="s">
        <v>17167</v>
      </c>
      <c r="Q3797" s="894" t="s">
        <v>17168</v>
      </c>
      <c r="R3797" s="894" t="s">
        <v>1052</v>
      </c>
      <c r="S3797" s="894" t="s">
        <v>779</v>
      </c>
      <c r="T3797" s="894" t="s">
        <v>780</v>
      </c>
      <c r="U3797" s="894" t="s">
        <v>781</v>
      </c>
      <c r="V3797" s="894" t="s">
        <v>3306</v>
      </c>
      <c r="W3797" s="894" t="s">
        <v>17132</v>
      </c>
      <c r="X3797" s="894" t="s">
        <v>17169</v>
      </c>
      <c r="AA3797" s="894" t="s">
        <v>784</v>
      </c>
    </row>
    <row r="3798" hidden="1" spans="1:27">
      <c r="A3798" s="894" t="s">
        <v>17170</v>
      </c>
      <c r="B3798" s="894" t="s">
        <v>17171</v>
      </c>
      <c r="C3798" s="894" t="s">
        <v>17163</v>
      </c>
      <c r="D3798" s="894" t="s">
        <v>17164</v>
      </c>
      <c r="E3798" s="351">
        <v>119700.29</v>
      </c>
      <c r="F3798" s="351">
        <v>68947.2</v>
      </c>
      <c r="G3798" s="351">
        <v>50753.09</v>
      </c>
      <c r="H3798" s="351">
        <v>0</v>
      </c>
      <c r="I3798" s="894" t="s">
        <v>17132</v>
      </c>
      <c r="J3798" s="894" t="s">
        <v>773</v>
      </c>
      <c r="K3798" s="894" t="s">
        <v>774</v>
      </c>
      <c r="L3798" s="894" t="s">
        <v>4588</v>
      </c>
      <c r="M3798" s="894" t="s">
        <v>13329</v>
      </c>
      <c r="N3798" s="894" t="s">
        <v>17165</v>
      </c>
      <c r="O3798" s="894" t="s">
        <v>17166</v>
      </c>
      <c r="P3798" s="894" t="s">
        <v>17167</v>
      </c>
      <c r="Q3798" s="894" t="s">
        <v>17168</v>
      </c>
      <c r="R3798" s="894" t="s">
        <v>1052</v>
      </c>
      <c r="S3798" s="894" t="s">
        <v>779</v>
      </c>
      <c r="T3798" s="894" t="s">
        <v>780</v>
      </c>
      <c r="U3798" s="894" t="s">
        <v>781</v>
      </c>
      <c r="V3798" s="894" t="s">
        <v>3306</v>
      </c>
      <c r="W3798" s="894" t="s">
        <v>17132</v>
      </c>
      <c r="X3798" s="894" t="s">
        <v>17169</v>
      </c>
      <c r="AA3798" s="894" t="s">
        <v>784</v>
      </c>
    </row>
    <row r="3799" hidden="1" spans="1:27">
      <c r="A3799" s="894" t="s">
        <v>17172</v>
      </c>
      <c r="B3799" s="894" t="s">
        <v>17173</v>
      </c>
      <c r="C3799" s="894" t="s">
        <v>17174</v>
      </c>
      <c r="D3799" s="894" t="s">
        <v>17175</v>
      </c>
      <c r="E3799" s="351">
        <v>5132.74</v>
      </c>
      <c r="F3799" s="351">
        <v>2956.32</v>
      </c>
      <c r="G3799" s="351">
        <v>2176.42</v>
      </c>
      <c r="H3799" s="351">
        <v>0</v>
      </c>
      <c r="I3799" s="894" t="s">
        <v>17132</v>
      </c>
      <c r="J3799" s="894" t="s">
        <v>773</v>
      </c>
      <c r="K3799" s="894" t="s">
        <v>774</v>
      </c>
      <c r="L3799" s="894" t="s">
        <v>4588</v>
      </c>
      <c r="M3799" s="894" t="s">
        <v>13329</v>
      </c>
      <c r="N3799" s="894" t="s">
        <v>17165</v>
      </c>
      <c r="O3799" s="894" t="s">
        <v>2556</v>
      </c>
      <c r="P3799" s="894" t="s">
        <v>15390</v>
      </c>
      <c r="Q3799" s="894" t="s">
        <v>12272</v>
      </c>
      <c r="R3799" s="894" t="s">
        <v>1052</v>
      </c>
      <c r="S3799" s="894" t="s">
        <v>779</v>
      </c>
      <c r="T3799" s="894" t="s">
        <v>780</v>
      </c>
      <c r="U3799" s="894" t="s">
        <v>781</v>
      </c>
      <c r="V3799" s="894" t="s">
        <v>3306</v>
      </c>
      <c r="W3799" s="894" t="s">
        <v>17132</v>
      </c>
      <c r="X3799" s="894" t="s">
        <v>17169</v>
      </c>
      <c r="AA3799" s="894" t="s">
        <v>784</v>
      </c>
    </row>
    <row r="3800" hidden="1" spans="1:27">
      <c r="A3800" s="894" t="s">
        <v>17176</v>
      </c>
      <c r="B3800" s="894" t="s">
        <v>17177</v>
      </c>
      <c r="C3800" s="894" t="s">
        <v>17174</v>
      </c>
      <c r="D3800" s="894" t="s">
        <v>17175</v>
      </c>
      <c r="E3800" s="351">
        <v>5132.74</v>
      </c>
      <c r="F3800" s="351">
        <v>2956.32</v>
      </c>
      <c r="G3800" s="351">
        <v>2176.42</v>
      </c>
      <c r="H3800" s="351">
        <v>0</v>
      </c>
      <c r="I3800" s="894" t="s">
        <v>17132</v>
      </c>
      <c r="J3800" s="894" t="s">
        <v>773</v>
      </c>
      <c r="K3800" s="894" t="s">
        <v>774</v>
      </c>
      <c r="L3800" s="894" t="s">
        <v>4588</v>
      </c>
      <c r="M3800" s="894" t="s">
        <v>13329</v>
      </c>
      <c r="N3800" s="894" t="s">
        <v>17165</v>
      </c>
      <c r="O3800" s="894" t="s">
        <v>2556</v>
      </c>
      <c r="P3800" s="894" t="s">
        <v>15390</v>
      </c>
      <c r="Q3800" s="894" t="s">
        <v>12272</v>
      </c>
      <c r="R3800" s="894" t="s">
        <v>1052</v>
      </c>
      <c r="S3800" s="894" t="s">
        <v>779</v>
      </c>
      <c r="T3800" s="894" t="s">
        <v>780</v>
      </c>
      <c r="U3800" s="894" t="s">
        <v>781</v>
      </c>
      <c r="V3800" s="894" t="s">
        <v>3306</v>
      </c>
      <c r="W3800" s="894" t="s">
        <v>17132</v>
      </c>
      <c r="X3800" s="894" t="s">
        <v>17169</v>
      </c>
      <c r="AA3800" s="894" t="s">
        <v>784</v>
      </c>
    </row>
    <row r="3801" hidden="1" spans="1:27">
      <c r="A3801" s="894" t="s">
        <v>17178</v>
      </c>
      <c r="B3801" s="894" t="s">
        <v>17179</v>
      </c>
      <c r="C3801" s="894" t="s">
        <v>17180</v>
      </c>
      <c r="D3801" s="894" t="s">
        <v>17181</v>
      </c>
      <c r="E3801" s="351">
        <v>2100</v>
      </c>
      <c r="F3801" s="351">
        <v>1176</v>
      </c>
      <c r="G3801" s="351">
        <v>924</v>
      </c>
      <c r="H3801" s="351">
        <v>0</v>
      </c>
      <c r="I3801" s="894" t="s">
        <v>17182</v>
      </c>
      <c r="J3801" s="894" t="s">
        <v>773</v>
      </c>
      <c r="K3801" s="894" t="s">
        <v>774</v>
      </c>
      <c r="L3801" s="894" t="s">
        <v>1933</v>
      </c>
      <c r="M3801" s="894" t="s">
        <v>16152</v>
      </c>
      <c r="N3801" s="894" t="s">
        <v>17183</v>
      </c>
      <c r="O3801" s="894" t="s">
        <v>17184</v>
      </c>
      <c r="P3801" s="894" t="s">
        <v>17185</v>
      </c>
      <c r="Q3801" s="894" t="s">
        <v>4258</v>
      </c>
      <c r="R3801" s="894" t="s">
        <v>17186</v>
      </c>
      <c r="S3801" s="894" t="s">
        <v>779</v>
      </c>
      <c r="T3801" s="894" t="s">
        <v>780</v>
      </c>
      <c r="U3801" s="894" t="s">
        <v>781</v>
      </c>
      <c r="V3801" s="894" t="s">
        <v>3306</v>
      </c>
      <c r="W3801" s="894" t="s">
        <v>17182</v>
      </c>
      <c r="X3801" s="894" t="s">
        <v>17187</v>
      </c>
      <c r="AA3801" s="894" t="s">
        <v>784</v>
      </c>
    </row>
    <row r="3802" spans="1:27">
      <c r="A3802" s="894" t="s">
        <v>17188</v>
      </c>
      <c r="B3802" s="894" t="s">
        <v>17189</v>
      </c>
      <c r="C3802" s="894" t="s">
        <v>17190</v>
      </c>
      <c r="D3802" s="894" t="s">
        <v>17191</v>
      </c>
      <c r="E3802" s="351">
        <v>19911.5</v>
      </c>
      <c r="F3802" s="351">
        <v>6969.2</v>
      </c>
      <c r="G3802" s="351">
        <v>12942.3</v>
      </c>
      <c r="H3802" s="351">
        <v>0</v>
      </c>
      <c r="I3802" s="894" t="s">
        <v>17182</v>
      </c>
      <c r="J3802" s="894" t="s">
        <v>839</v>
      </c>
      <c r="K3802" s="894" t="s">
        <v>1091</v>
      </c>
      <c r="L3802" s="894" t="s">
        <v>874</v>
      </c>
      <c r="M3802" s="894" t="s">
        <v>6300</v>
      </c>
      <c r="N3802" s="894" t="s">
        <v>17192</v>
      </c>
      <c r="O3802" s="894" t="s">
        <v>10895</v>
      </c>
      <c r="P3802" s="894" t="s">
        <v>17193</v>
      </c>
      <c r="Q3802" s="894" t="s">
        <v>16517</v>
      </c>
      <c r="R3802" s="894" t="s">
        <v>17186</v>
      </c>
      <c r="S3802" s="894" t="s">
        <v>779</v>
      </c>
      <c r="T3802" s="894" t="s">
        <v>780</v>
      </c>
      <c r="U3802" s="894" t="s">
        <v>781</v>
      </c>
      <c r="V3802" s="894" t="s">
        <v>3306</v>
      </c>
      <c r="W3802" s="894" t="s">
        <v>17182</v>
      </c>
      <c r="X3802" s="894" t="s">
        <v>17194</v>
      </c>
      <c r="AA3802" s="894" t="s">
        <v>1093</v>
      </c>
    </row>
    <row r="3803" hidden="1" spans="1:27">
      <c r="A3803" s="894" t="s">
        <v>17195</v>
      </c>
      <c r="B3803" s="894" t="s">
        <v>17196</v>
      </c>
      <c r="C3803" s="894" t="s">
        <v>1015</v>
      </c>
      <c r="D3803" s="894" t="s">
        <v>17197</v>
      </c>
      <c r="E3803" s="351">
        <v>5884.96</v>
      </c>
      <c r="F3803" s="351">
        <v>3295.6</v>
      </c>
      <c r="G3803" s="351">
        <v>2589.36</v>
      </c>
      <c r="H3803" s="351">
        <v>0</v>
      </c>
      <c r="I3803" s="894" t="s">
        <v>17198</v>
      </c>
      <c r="J3803" s="894" t="s">
        <v>773</v>
      </c>
      <c r="K3803" s="894" t="s">
        <v>774</v>
      </c>
      <c r="L3803" s="894" t="s">
        <v>9405</v>
      </c>
      <c r="M3803" s="894" t="s">
        <v>17199</v>
      </c>
      <c r="N3803" s="894" t="s">
        <v>17200</v>
      </c>
      <c r="O3803" s="894" t="s">
        <v>17201</v>
      </c>
      <c r="P3803" s="894" t="s">
        <v>17202</v>
      </c>
      <c r="Q3803" s="894" t="s">
        <v>17203</v>
      </c>
      <c r="R3803" s="894" t="s">
        <v>17186</v>
      </c>
      <c r="S3803" s="894" t="s">
        <v>779</v>
      </c>
      <c r="T3803" s="894" t="s">
        <v>780</v>
      </c>
      <c r="U3803" s="894" t="s">
        <v>781</v>
      </c>
      <c r="V3803" s="894" t="s">
        <v>3306</v>
      </c>
      <c r="W3803" s="894" t="s">
        <v>17198</v>
      </c>
      <c r="X3803" s="894" t="s">
        <v>15620</v>
      </c>
      <c r="AA3803" s="894" t="s">
        <v>784</v>
      </c>
    </row>
    <row r="3804" hidden="1" spans="1:27">
      <c r="A3804" s="894" t="s">
        <v>17204</v>
      </c>
      <c r="B3804" s="894" t="s">
        <v>17205</v>
      </c>
      <c r="C3804" s="894" t="s">
        <v>740</v>
      </c>
      <c r="D3804" s="894" t="s">
        <v>17206</v>
      </c>
      <c r="E3804" s="351">
        <v>3265.49</v>
      </c>
      <c r="F3804" s="351">
        <v>1828.75</v>
      </c>
      <c r="G3804" s="351">
        <v>1332</v>
      </c>
      <c r="H3804" s="351">
        <v>104.74</v>
      </c>
      <c r="I3804" s="894" t="s">
        <v>17198</v>
      </c>
      <c r="J3804" s="894" t="s">
        <v>773</v>
      </c>
      <c r="K3804" s="894" t="s">
        <v>631</v>
      </c>
      <c r="L3804" s="894" t="s">
        <v>874</v>
      </c>
      <c r="M3804" s="894" t="s">
        <v>17207</v>
      </c>
      <c r="N3804" s="894" t="s">
        <v>17208</v>
      </c>
      <c r="O3804" s="894" t="s">
        <v>17209</v>
      </c>
      <c r="P3804" s="894" t="s">
        <v>17210</v>
      </c>
      <c r="Q3804" s="894" t="s">
        <v>17211</v>
      </c>
      <c r="R3804" s="894" t="s">
        <v>17186</v>
      </c>
      <c r="S3804" s="894" t="s">
        <v>779</v>
      </c>
      <c r="T3804" s="894" t="s">
        <v>780</v>
      </c>
      <c r="U3804" s="894" t="s">
        <v>781</v>
      </c>
      <c r="V3804" s="894" t="s">
        <v>3306</v>
      </c>
      <c r="W3804" s="894" t="s">
        <v>17198</v>
      </c>
      <c r="X3804" s="894" t="s">
        <v>15620</v>
      </c>
      <c r="AA3804" s="894" t="s">
        <v>967</v>
      </c>
    </row>
    <row r="3805" spans="1:27">
      <c r="A3805" s="894" t="s">
        <v>17212</v>
      </c>
      <c r="B3805" s="894" t="s">
        <v>17213</v>
      </c>
      <c r="C3805" s="894" t="s">
        <v>17214</v>
      </c>
      <c r="D3805" s="894" t="s">
        <v>17215</v>
      </c>
      <c r="E3805" s="351">
        <v>15929.2</v>
      </c>
      <c r="F3805" s="351">
        <v>5575.15</v>
      </c>
      <c r="G3805" s="351">
        <v>10354.05</v>
      </c>
      <c r="H3805" s="351">
        <v>0</v>
      </c>
      <c r="I3805" s="894" t="s">
        <v>17216</v>
      </c>
      <c r="J3805" s="894" t="s">
        <v>839</v>
      </c>
      <c r="K3805" s="894" t="s">
        <v>1357</v>
      </c>
      <c r="L3805" s="894" t="s">
        <v>1590</v>
      </c>
      <c r="M3805" s="894" t="s">
        <v>13182</v>
      </c>
      <c r="N3805" s="894" t="s">
        <v>17217</v>
      </c>
      <c r="O3805" s="894" t="s">
        <v>11573</v>
      </c>
      <c r="P3805" s="894" t="s">
        <v>12706</v>
      </c>
      <c r="Q3805" s="894" t="s">
        <v>12707</v>
      </c>
      <c r="R3805" s="894" t="s">
        <v>17186</v>
      </c>
      <c r="S3805" s="894" t="s">
        <v>779</v>
      </c>
      <c r="T3805" s="894" t="s">
        <v>780</v>
      </c>
      <c r="U3805" s="894" t="s">
        <v>781</v>
      </c>
      <c r="V3805" s="894" t="s">
        <v>3306</v>
      </c>
      <c r="W3805" s="894" t="s">
        <v>17216</v>
      </c>
      <c r="X3805" s="894" t="s">
        <v>10107</v>
      </c>
      <c r="AA3805" s="894" t="s">
        <v>1359</v>
      </c>
    </row>
    <row r="3806" spans="1:27">
      <c r="A3806" s="894" t="s">
        <v>17218</v>
      </c>
      <c r="B3806" s="894" t="s">
        <v>17219</v>
      </c>
      <c r="C3806" s="894" t="s">
        <v>17220</v>
      </c>
      <c r="D3806" s="894" t="s">
        <v>17221</v>
      </c>
      <c r="E3806" s="351">
        <v>20353.98</v>
      </c>
      <c r="F3806" s="351">
        <v>7123.9</v>
      </c>
      <c r="G3806" s="351">
        <v>13230.08</v>
      </c>
      <c r="H3806" s="351">
        <v>0</v>
      </c>
      <c r="I3806" s="894" t="s">
        <v>17216</v>
      </c>
      <c r="J3806" s="894" t="s">
        <v>839</v>
      </c>
      <c r="K3806" s="894" t="s">
        <v>1357</v>
      </c>
      <c r="L3806" s="894" t="s">
        <v>1590</v>
      </c>
      <c r="M3806" s="894" t="s">
        <v>13182</v>
      </c>
      <c r="N3806" s="894" t="s">
        <v>17222</v>
      </c>
      <c r="O3806" s="894" t="s">
        <v>12744</v>
      </c>
      <c r="P3806" s="894" t="s">
        <v>12745</v>
      </c>
      <c r="Q3806" s="894" t="s">
        <v>12746</v>
      </c>
      <c r="R3806" s="894" t="s">
        <v>17186</v>
      </c>
      <c r="S3806" s="894" t="s">
        <v>779</v>
      </c>
      <c r="T3806" s="894" t="s">
        <v>780</v>
      </c>
      <c r="U3806" s="894" t="s">
        <v>781</v>
      </c>
      <c r="V3806" s="894" t="s">
        <v>3306</v>
      </c>
      <c r="W3806" s="894" t="s">
        <v>17216</v>
      </c>
      <c r="X3806" s="894" t="s">
        <v>10107</v>
      </c>
      <c r="AA3806" s="894" t="s">
        <v>1359</v>
      </c>
    </row>
    <row r="3807" spans="1:27">
      <c r="A3807" s="894" t="s">
        <v>17223</v>
      </c>
      <c r="B3807" s="894" t="s">
        <v>17224</v>
      </c>
      <c r="C3807" s="894" t="s">
        <v>17225</v>
      </c>
      <c r="D3807" s="894" t="s">
        <v>17226</v>
      </c>
      <c r="E3807" s="351">
        <v>49584.96</v>
      </c>
      <c r="F3807" s="351">
        <v>17354.75</v>
      </c>
      <c r="G3807" s="351">
        <v>32230.21</v>
      </c>
      <c r="H3807" s="351">
        <v>0</v>
      </c>
      <c r="I3807" s="894" t="s">
        <v>17227</v>
      </c>
      <c r="J3807" s="894" t="s">
        <v>839</v>
      </c>
      <c r="K3807" s="894" t="s">
        <v>1025</v>
      </c>
      <c r="L3807" s="894" t="s">
        <v>958</v>
      </c>
      <c r="M3807" s="894" t="s">
        <v>17228</v>
      </c>
      <c r="N3807" s="894" t="s">
        <v>17229</v>
      </c>
      <c r="O3807" s="894" t="s">
        <v>17230</v>
      </c>
      <c r="P3807" s="894" t="s">
        <v>17231</v>
      </c>
      <c r="Q3807" s="894" t="s">
        <v>17232</v>
      </c>
      <c r="R3807" s="894" t="s">
        <v>17186</v>
      </c>
      <c r="S3807" s="894" t="s">
        <v>779</v>
      </c>
      <c r="T3807" s="894" t="s">
        <v>780</v>
      </c>
      <c r="U3807" s="894" t="s">
        <v>781</v>
      </c>
      <c r="V3807" s="894" t="s">
        <v>3306</v>
      </c>
      <c r="W3807" s="894" t="s">
        <v>17227</v>
      </c>
      <c r="X3807" s="894" t="s">
        <v>17233</v>
      </c>
      <c r="AA3807" s="894" t="s">
        <v>1029</v>
      </c>
    </row>
    <row r="3808" spans="1:27">
      <c r="A3808" s="894" t="s">
        <v>17234</v>
      </c>
      <c r="B3808" s="894" t="s">
        <v>17235</v>
      </c>
      <c r="C3808" s="894" t="s">
        <v>17225</v>
      </c>
      <c r="D3808" s="894" t="s">
        <v>17226</v>
      </c>
      <c r="E3808" s="351">
        <v>49584.96</v>
      </c>
      <c r="F3808" s="351">
        <v>17354.75</v>
      </c>
      <c r="G3808" s="351">
        <v>32230.21</v>
      </c>
      <c r="H3808" s="351">
        <v>0</v>
      </c>
      <c r="I3808" s="894" t="s">
        <v>17227</v>
      </c>
      <c r="J3808" s="894" t="s">
        <v>839</v>
      </c>
      <c r="K3808" s="894" t="s">
        <v>1025</v>
      </c>
      <c r="L3808" s="894" t="s">
        <v>958</v>
      </c>
      <c r="M3808" s="894" t="s">
        <v>17236</v>
      </c>
      <c r="N3808" s="894" t="s">
        <v>17229</v>
      </c>
      <c r="O3808" s="894" t="s">
        <v>17230</v>
      </c>
      <c r="P3808" s="894" t="s">
        <v>17231</v>
      </c>
      <c r="Q3808" s="894" t="s">
        <v>17232</v>
      </c>
      <c r="R3808" s="894" t="s">
        <v>17186</v>
      </c>
      <c r="S3808" s="894" t="s">
        <v>779</v>
      </c>
      <c r="T3808" s="894" t="s">
        <v>780</v>
      </c>
      <c r="U3808" s="894" t="s">
        <v>781</v>
      </c>
      <c r="V3808" s="894" t="s">
        <v>3306</v>
      </c>
      <c r="W3808" s="894" t="s">
        <v>17227</v>
      </c>
      <c r="X3808" s="894" t="s">
        <v>17233</v>
      </c>
      <c r="AA3808" s="894" t="s">
        <v>1029</v>
      </c>
    </row>
    <row r="3809" spans="1:27">
      <c r="A3809" s="894" t="s">
        <v>17237</v>
      </c>
      <c r="B3809" s="894" t="s">
        <v>17238</v>
      </c>
      <c r="C3809" s="894" t="s">
        <v>17225</v>
      </c>
      <c r="D3809" s="894" t="s">
        <v>17226</v>
      </c>
      <c r="E3809" s="351">
        <v>49584.96</v>
      </c>
      <c r="F3809" s="351">
        <v>17354.75</v>
      </c>
      <c r="G3809" s="351">
        <v>32230.21</v>
      </c>
      <c r="H3809" s="351">
        <v>0</v>
      </c>
      <c r="I3809" s="894" t="s">
        <v>17227</v>
      </c>
      <c r="J3809" s="894" t="s">
        <v>839</v>
      </c>
      <c r="K3809" s="894" t="s">
        <v>1025</v>
      </c>
      <c r="L3809" s="894" t="s">
        <v>958</v>
      </c>
      <c r="M3809" s="894" t="s">
        <v>17239</v>
      </c>
      <c r="N3809" s="894" t="s">
        <v>17229</v>
      </c>
      <c r="O3809" s="894" t="s">
        <v>17230</v>
      </c>
      <c r="P3809" s="894" t="s">
        <v>17231</v>
      </c>
      <c r="Q3809" s="894" t="s">
        <v>17232</v>
      </c>
      <c r="R3809" s="894" t="s">
        <v>17186</v>
      </c>
      <c r="S3809" s="894" t="s">
        <v>779</v>
      </c>
      <c r="T3809" s="894" t="s">
        <v>780</v>
      </c>
      <c r="U3809" s="894" t="s">
        <v>781</v>
      </c>
      <c r="V3809" s="894" t="s">
        <v>3306</v>
      </c>
      <c r="W3809" s="894" t="s">
        <v>17227</v>
      </c>
      <c r="X3809" s="894" t="s">
        <v>17233</v>
      </c>
      <c r="AA3809" s="894" t="s">
        <v>1029</v>
      </c>
    </row>
    <row r="3810" spans="1:27">
      <c r="A3810" s="894" t="s">
        <v>17240</v>
      </c>
      <c r="B3810" s="894" t="s">
        <v>17241</v>
      </c>
      <c r="C3810" s="894" t="s">
        <v>17242</v>
      </c>
      <c r="D3810" s="894" t="s">
        <v>17243</v>
      </c>
      <c r="E3810" s="351">
        <v>73646.02</v>
      </c>
      <c r="F3810" s="351">
        <v>25776.1</v>
      </c>
      <c r="G3810" s="351">
        <v>47869.92</v>
      </c>
      <c r="H3810" s="351">
        <v>0</v>
      </c>
      <c r="I3810" s="894" t="s">
        <v>17227</v>
      </c>
      <c r="J3810" s="894" t="s">
        <v>839</v>
      </c>
      <c r="K3810" s="894" t="s">
        <v>1025</v>
      </c>
      <c r="L3810" s="894" t="s">
        <v>958</v>
      </c>
      <c r="M3810" s="894" t="s">
        <v>17228</v>
      </c>
      <c r="N3810" s="894" t="s">
        <v>17244</v>
      </c>
      <c r="O3810" s="894" t="s">
        <v>17245</v>
      </c>
      <c r="P3810" s="894" t="s">
        <v>17246</v>
      </c>
      <c r="Q3810" s="894" t="s">
        <v>17247</v>
      </c>
      <c r="R3810" s="894" t="s">
        <v>17186</v>
      </c>
      <c r="S3810" s="894" t="s">
        <v>779</v>
      </c>
      <c r="T3810" s="894" t="s">
        <v>780</v>
      </c>
      <c r="U3810" s="894" t="s">
        <v>781</v>
      </c>
      <c r="V3810" s="894" t="s">
        <v>3306</v>
      </c>
      <c r="W3810" s="894" t="s">
        <v>17227</v>
      </c>
      <c r="X3810" s="894" t="s">
        <v>17233</v>
      </c>
      <c r="AA3810" s="894" t="s">
        <v>1029</v>
      </c>
    </row>
    <row r="3811" spans="1:27">
      <c r="A3811" s="894" t="s">
        <v>17248</v>
      </c>
      <c r="B3811" s="894" t="s">
        <v>17249</v>
      </c>
      <c r="C3811" s="894" t="s">
        <v>17242</v>
      </c>
      <c r="D3811" s="894" t="s">
        <v>17243</v>
      </c>
      <c r="E3811" s="351">
        <v>73646.02</v>
      </c>
      <c r="F3811" s="351">
        <v>25776.1</v>
      </c>
      <c r="G3811" s="351">
        <v>47869.92</v>
      </c>
      <c r="H3811" s="351">
        <v>0</v>
      </c>
      <c r="I3811" s="894" t="s">
        <v>17227</v>
      </c>
      <c r="J3811" s="894" t="s">
        <v>839</v>
      </c>
      <c r="K3811" s="894" t="s">
        <v>1025</v>
      </c>
      <c r="L3811" s="894" t="s">
        <v>958</v>
      </c>
      <c r="M3811" s="894" t="s">
        <v>17236</v>
      </c>
      <c r="N3811" s="894" t="s">
        <v>17244</v>
      </c>
      <c r="O3811" s="894" t="s">
        <v>17245</v>
      </c>
      <c r="P3811" s="894" t="s">
        <v>17246</v>
      </c>
      <c r="Q3811" s="894" t="s">
        <v>17247</v>
      </c>
      <c r="R3811" s="894" t="s">
        <v>17186</v>
      </c>
      <c r="S3811" s="894" t="s">
        <v>779</v>
      </c>
      <c r="T3811" s="894" t="s">
        <v>780</v>
      </c>
      <c r="U3811" s="894" t="s">
        <v>781</v>
      </c>
      <c r="V3811" s="894" t="s">
        <v>3306</v>
      </c>
      <c r="W3811" s="894" t="s">
        <v>17227</v>
      </c>
      <c r="X3811" s="894" t="s">
        <v>17233</v>
      </c>
      <c r="AA3811" s="894" t="s">
        <v>1029</v>
      </c>
    </row>
    <row r="3812" spans="1:27">
      <c r="A3812" s="894" t="s">
        <v>17250</v>
      </c>
      <c r="B3812" s="894" t="s">
        <v>17251</v>
      </c>
      <c r="C3812" s="894" t="s">
        <v>17242</v>
      </c>
      <c r="D3812" s="894" t="s">
        <v>17243</v>
      </c>
      <c r="E3812" s="351">
        <v>73646.02</v>
      </c>
      <c r="F3812" s="351">
        <v>25776.1</v>
      </c>
      <c r="G3812" s="351">
        <v>47869.92</v>
      </c>
      <c r="H3812" s="351">
        <v>0</v>
      </c>
      <c r="I3812" s="894" t="s">
        <v>17227</v>
      </c>
      <c r="J3812" s="894" t="s">
        <v>839</v>
      </c>
      <c r="K3812" s="894" t="s">
        <v>1025</v>
      </c>
      <c r="L3812" s="894" t="s">
        <v>958</v>
      </c>
      <c r="M3812" s="894" t="s">
        <v>17239</v>
      </c>
      <c r="N3812" s="894" t="s">
        <v>17244</v>
      </c>
      <c r="O3812" s="894" t="s">
        <v>17245</v>
      </c>
      <c r="P3812" s="894" t="s">
        <v>17246</v>
      </c>
      <c r="Q3812" s="894" t="s">
        <v>17247</v>
      </c>
      <c r="R3812" s="894" t="s">
        <v>17186</v>
      </c>
      <c r="S3812" s="894" t="s">
        <v>779</v>
      </c>
      <c r="T3812" s="894" t="s">
        <v>780</v>
      </c>
      <c r="U3812" s="894" t="s">
        <v>781</v>
      </c>
      <c r="V3812" s="894" t="s">
        <v>3306</v>
      </c>
      <c r="W3812" s="894" t="s">
        <v>17227</v>
      </c>
      <c r="X3812" s="894" t="s">
        <v>17233</v>
      </c>
      <c r="AA3812" s="894" t="s">
        <v>1029</v>
      </c>
    </row>
    <row r="3813" spans="1:27">
      <c r="A3813" s="894" t="s">
        <v>17252</v>
      </c>
      <c r="B3813" s="894" t="s">
        <v>17253</v>
      </c>
      <c r="C3813" s="894" t="s">
        <v>17254</v>
      </c>
      <c r="D3813" s="894" t="s">
        <v>17255</v>
      </c>
      <c r="E3813" s="351">
        <v>51148.67</v>
      </c>
      <c r="F3813" s="351">
        <v>17902.15</v>
      </c>
      <c r="G3813" s="351">
        <v>33246.52</v>
      </c>
      <c r="H3813" s="351">
        <v>0</v>
      </c>
      <c r="I3813" s="894" t="s">
        <v>17227</v>
      </c>
      <c r="J3813" s="894" t="s">
        <v>839</v>
      </c>
      <c r="K3813" s="894" t="s">
        <v>1025</v>
      </c>
      <c r="L3813" s="894" t="s">
        <v>958</v>
      </c>
      <c r="M3813" s="894" t="s">
        <v>17228</v>
      </c>
      <c r="N3813" s="894" t="s">
        <v>17256</v>
      </c>
      <c r="O3813" s="894" t="s">
        <v>17257</v>
      </c>
      <c r="P3813" s="894" t="s">
        <v>17258</v>
      </c>
      <c r="Q3813" s="894" t="s">
        <v>17259</v>
      </c>
      <c r="R3813" s="894" t="s">
        <v>17186</v>
      </c>
      <c r="S3813" s="894" t="s">
        <v>779</v>
      </c>
      <c r="T3813" s="894" t="s">
        <v>780</v>
      </c>
      <c r="U3813" s="894" t="s">
        <v>781</v>
      </c>
      <c r="V3813" s="894" t="s">
        <v>3306</v>
      </c>
      <c r="W3813" s="894" t="s">
        <v>17227</v>
      </c>
      <c r="X3813" s="894" t="s">
        <v>17233</v>
      </c>
      <c r="AA3813" s="894" t="s">
        <v>1029</v>
      </c>
    </row>
    <row r="3814" spans="1:27">
      <c r="A3814" s="894" t="s">
        <v>17260</v>
      </c>
      <c r="B3814" s="894" t="s">
        <v>17261</v>
      </c>
      <c r="C3814" s="894" t="s">
        <v>17254</v>
      </c>
      <c r="D3814" s="894" t="s">
        <v>17255</v>
      </c>
      <c r="E3814" s="351">
        <v>51148.67</v>
      </c>
      <c r="F3814" s="351">
        <v>17902.15</v>
      </c>
      <c r="G3814" s="351">
        <v>33246.52</v>
      </c>
      <c r="H3814" s="351">
        <v>0</v>
      </c>
      <c r="I3814" s="894" t="s">
        <v>17227</v>
      </c>
      <c r="J3814" s="894" t="s">
        <v>839</v>
      </c>
      <c r="K3814" s="894" t="s">
        <v>1025</v>
      </c>
      <c r="L3814" s="894" t="s">
        <v>958</v>
      </c>
      <c r="M3814" s="894" t="s">
        <v>17236</v>
      </c>
      <c r="N3814" s="894" t="s">
        <v>17256</v>
      </c>
      <c r="O3814" s="894" t="s">
        <v>17257</v>
      </c>
      <c r="P3814" s="894" t="s">
        <v>17258</v>
      </c>
      <c r="Q3814" s="894" t="s">
        <v>17259</v>
      </c>
      <c r="R3814" s="894" t="s">
        <v>17186</v>
      </c>
      <c r="S3814" s="894" t="s">
        <v>779</v>
      </c>
      <c r="T3814" s="894" t="s">
        <v>780</v>
      </c>
      <c r="U3814" s="894" t="s">
        <v>781</v>
      </c>
      <c r="V3814" s="894" t="s">
        <v>3306</v>
      </c>
      <c r="W3814" s="894" t="s">
        <v>17227</v>
      </c>
      <c r="X3814" s="894" t="s">
        <v>17233</v>
      </c>
      <c r="AA3814" s="894" t="s">
        <v>1029</v>
      </c>
    </row>
    <row r="3815" spans="1:27">
      <c r="A3815" s="894" t="s">
        <v>17262</v>
      </c>
      <c r="B3815" s="894" t="s">
        <v>17263</v>
      </c>
      <c r="C3815" s="894" t="s">
        <v>17254</v>
      </c>
      <c r="D3815" s="894" t="s">
        <v>17255</v>
      </c>
      <c r="E3815" s="351">
        <v>51148.67</v>
      </c>
      <c r="F3815" s="351">
        <v>17902.15</v>
      </c>
      <c r="G3815" s="351">
        <v>33246.52</v>
      </c>
      <c r="H3815" s="351">
        <v>0</v>
      </c>
      <c r="I3815" s="894" t="s">
        <v>17227</v>
      </c>
      <c r="J3815" s="894" t="s">
        <v>839</v>
      </c>
      <c r="K3815" s="894" t="s">
        <v>1025</v>
      </c>
      <c r="L3815" s="894" t="s">
        <v>958</v>
      </c>
      <c r="M3815" s="894" t="s">
        <v>17239</v>
      </c>
      <c r="N3815" s="894" t="s">
        <v>17256</v>
      </c>
      <c r="O3815" s="894" t="s">
        <v>17257</v>
      </c>
      <c r="P3815" s="894" t="s">
        <v>17258</v>
      </c>
      <c r="Q3815" s="894" t="s">
        <v>17259</v>
      </c>
      <c r="R3815" s="894" t="s">
        <v>17186</v>
      </c>
      <c r="S3815" s="894" t="s">
        <v>779</v>
      </c>
      <c r="T3815" s="894" t="s">
        <v>780</v>
      </c>
      <c r="U3815" s="894" t="s">
        <v>781</v>
      </c>
      <c r="V3815" s="894" t="s">
        <v>3306</v>
      </c>
      <c r="W3815" s="894" t="s">
        <v>17227</v>
      </c>
      <c r="X3815" s="894" t="s">
        <v>17233</v>
      </c>
      <c r="AA3815" s="894" t="s">
        <v>1029</v>
      </c>
    </row>
    <row r="3816" spans="1:27">
      <c r="A3816" s="894" t="s">
        <v>17264</v>
      </c>
      <c r="B3816" s="894" t="s">
        <v>17265</v>
      </c>
      <c r="C3816" s="894" t="s">
        <v>17266</v>
      </c>
      <c r="D3816" s="894" t="s">
        <v>17267</v>
      </c>
      <c r="E3816" s="351">
        <v>17755.75</v>
      </c>
      <c r="F3816" s="351">
        <v>6214.6</v>
      </c>
      <c r="G3816" s="351">
        <v>11541.15</v>
      </c>
      <c r="H3816" s="351">
        <v>0</v>
      </c>
      <c r="I3816" s="894" t="s">
        <v>17227</v>
      </c>
      <c r="J3816" s="894" t="s">
        <v>839</v>
      </c>
      <c r="K3816" s="894" t="s">
        <v>1025</v>
      </c>
      <c r="L3816" s="894" t="s">
        <v>958</v>
      </c>
      <c r="M3816" s="894" t="s">
        <v>17228</v>
      </c>
      <c r="N3816" s="894" t="s">
        <v>17268</v>
      </c>
      <c r="O3816" s="894" t="s">
        <v>17269</v>
      </c>
      <c r="P3816" s="894" t="s">
        <v>17270</v>
      </c>
      <c r="Q3816" s="894" t="s">
        <v>17271</v>
      </c>
      <c r="R3816" s="894" t="s">
        <v>17186</v>
      </c>
      <c r="S3816" s="894" t="s">
        <v>779</v>
      </c>
      <c r="T3816" s="894" t="s">
        <v>780</v>
      </c>
      <c r="U3816" s="894" t="s">
        <v>781</v>
      </c>
      <c r="V3816" s="894" t="s">
        <v>3306</v>
      </c>
      <c r="W3816" s="894" t="s">
        <v>17227</v>
      </c>
      <c r="X3816" s="894" t="s">
        <v>17233</v>
      </c>
      <c r="AA3816" s="894" t="s">
        <v>1029</v>
      </c>
    </row>
    <row r="3817" spans="1:27">
      <c r="A3817" s="894" t="s">
        <v>17272</v>
      </c>
      <c r="B3817" s="894" t="s">
        <v>17273</v>
      </c>
      <c r="C3817" s="894" t="s">
        <v>17266</v>
      </c>
      <c r="D3817" s="894" t="s">
        <v>17267</v>
      </c>
      <c r="E3817" s="351">
        <v>17755.75</v>
      </c>
      <c r="F3817" s="351">
        <v>6214.6</v>
      </c>
      <c r="G3817" s="351">
        <v>11541.15</v>
      </c>
      <c r="H3817" s="351">
        <v>0</v>
      </c>
      <c r="I3817" s="894" t="s">
        <v>17227</v>
      </c>
      <c r="J3817" s="894" t="s">
        <v>839</v>
      </c>
      <c r="K3817" s="894" t="s">
        <v>1025</v>
      </c>
      <c r="L3817" s="894" t="s">
        <v>958</v>
      </c>
      <c r="M3817" s="894" t="s">
        <v>17236</v>
      </c>
      <c r="N3817" s="894" t="s">
        <v>17268</v>
      </c>
      <c r="O3817" s="894" t="s">
        <v>17269</v>
      </c>
      <c r="P3817" s="894" t="s">
        <v>17270</v>
      </c>
      <c r="Q3817" s="894" t="s">
        <v>17271</v>
      </c>
      <c r="R3817" s="894" t="s">
        <v>17186</v>
      </c>
      <c r="S3817" s="894" t="s">
        <v>779</v>
      </c>
      <c r="T3817" s="894" t="s">
        <v>780</v>
      </c>
      <c r="U3817" s="894" t="s">
        <v>781</v>
      </c>
      <c r="V3817" s="894" t="s">
        <v>3306</v>
      </c>
      <c r="W3817" s="894" t="s">
        <v>17227</v>
      </c>
      <c r="X3817" s="894" t="s">
        <v>17233</v>
      </c>
      <c r="AA3817" s="894" t="s">
        <v>1029</v>
      </c>
    </row>
    <row r="3818" spans="1:27">
      <c r="A3818" s="894" t="s">
        <v>17274</v>
      </c>
      <c r="B3818" s="894" t="s">
        <v>17275</v>
      </c>
      <c r="C3818" s="894" t="s">
        <v>17266</v>
      </c>
      <c r="D3818" s="894" t="s">
        <v>17267</v>
      </c>
      <c r="E3818" s="351">
        <v>17755.75</v>
      </c>
      <c r="F3818" s="351">
        <v>6214.6</v>
      </c>
      <c r="G3818" s="351">
        <v>11541.15</v>
      </c>
      <c r="H3818" s="351">
        <v>0</v>
      </c>
      <c r="I3818" s="894" t="s">
        <v>17227</v>
      </c>
      <c r="J3818" s="894" t="s">
        <v>839</v>
      </c>
      <c r="K3818" s="894" t="s">
        <v>1025</v>
      </c>
      <c r="L3818" s="894" t="s">
        <v>958</v>
      </c>
      <c r="M3818" s="894" t="s">
        <v>17239</v>
      </c>
      <c r="N3818" s="894" t="s">
        <v>17268</v>
      </c>
      <c r="O3818" s="894" t="s">
        <v>17269</v>
      </c>
      <c r="P3818" s="894" t="s">
        <v>17270</v>
      </c>
      <c r="Q3818" s="894" t="s">
        <v>17271</v>
      </c>
      <c r="R3818" s="894" t="s">
        <v>17186</v>
      </c>
      <c r="S3818" s="894" t="s">
        <v>779</v>
      </c>
      <c r="T3818" s="894" t="s">
        <v>780</v>
      </c>
      <c r="U3818" s="894" t="s">
        <v>781</v>
      </c>
      <c r="V3818" s="894" t="s">
        <v>3306</v>
      </c>
      <c r="W3818" s="894" t="s">
        <v>17227</v>
      </c>
      <c r="X3818" s="894" t="s">
        <v>17233</v>
      </c>
      <c r="AA3818" s="894" t="s">
        <v>1029</v>
      </c>
    </row>
    <row r="3819" spans="1:27">
      <c r="A3819" s="894" t="s">
        <v>17276</v>
      </c>
      <c r="B3819" s="894" t="s">
        <v>17277</v>
      </c>
      <c r="C3819" s="894" t="s">
        <v>17278</v>
      </c>
      <c r="D3819" s="894" t="s">
        <v>17279</v>
      </c>
      <c r="E3819" s="351">
        <v>90292.04</v>
      </c>
      <c r="F3819" s="351">
        <v>31602.2</v>
      </c>
      <c r="G3819" s="351">
        <v>58689.84</v>
      </c>
      <c r="H3819" s="351">
        <v>0</v>
      </c>
      <c r="I3819" s="894" t="s">
        <v>17227</v>
      </c>
      <c r="J3819" s="894" t="s">
        <v>839</v>
      </c>
      <c r="K3819" s="894" t="s">
        <v>1025</v>
      </c>
      <c r="L3819" s="894" t="s">
        <v>958</v>
      </c>
      <c r="M3819" s="894" t="s">
        <v>17228</v>
      </c>
      <c r="N3819" s="894" t="s">
        <v>17280</v>
      </c>
      <c r="O3819" s="894" t="s">
        <v>17281</v>
      </c>
      <c r="P3819" s="894" t="s">
        <v>17282</v>
      </c>
      <c r="Q3819" s="894" t="s">
        <v>17283</v>
      </c>
      <c r="R3819" s="894" t="s">
        <v>17186</v>
      </c>
      <c r="S3819" s="894" t="s">
        <v>779</v>
      </c>
      <c r="T3819" s="894" t="s">
        <v>780</v>
      </c>
      <c r="U3819" s="894" t="s">
        <v>781</v>
      </c>
      <c r="V3819" s="894" t="s">
        <v>3306</v>
      </c>
      <c r="W3819" s="894" t="s">
        <v>17227</v>
      </c>
      <c r="X3819" s="894" t="s">
        <v>17233</v>
      </c>
      <c r="AA3819" s="894" t="s">
        <v>1029</v>
      </c>
    </row>
    <row r="3820" spans="1:27">
      <c r="A3820" s="894" t="s">
        <v>17284</v>
      </c>
      <c r="B3820" s="894" t="s">
        <v>17285</v>
      </c>
      <c r="C3820" s="894" t="s">
        <v>17278</v>
      </c>
      <c r="D3820" s="894" t="s">
        <v>17279</v>
      </c>
      <c r="E3820" s="351">
        <v>90292.04</v>
      </c>
      <c r="F3820" s="351">
        <v>31602.2</v>
      </c>
      <c r="G3820" s="351">
        <v>58689.84</v>
      </c>
      <c r="H3820" s="351">
        <v>0</v>
      </c>
      <c r="I3820" s="894" t="s">
        <v>17227</v>
      </c>
      <c r="J3820" s="894" t="s">
        <v>839</v>
      </c>
      <c r="K3820" s="894" t="s">
        <v>1025</v>
      </c>
      <c r="L3820" s="894" t="s">
        <v>958</v>
      </c>
      <c r="M3820" s="894" t="s">
        <v>17236</v>
      </c>
      <c r="N3820" s="894" t="s">
        <v>17280</v>
      </c>
      <c r="O3820" s="894" t="s">
        <v>17281</v>
      </c>
      <c r="P3820" s="894" t="s">
        <v>17282</v>
      </c>
      <c r="Q3820" s="894" t="s">
        <v>17283</v>
      </c>
      <c r="R3820" s="894" t="s">
        <v>17186</v>
      </c>
      <c r="S3820" s="894" t="s">
        <v>779</v>
      </c>
      <c r="T3820" s="894" t="s">
        <v>780</v>
      </c>
      <c r="U3820" s="894" t="s">
        <v>781</v>
      </c>
      <c r="V3820" s="894" t="s">
        <v>3306</v>
      </c>
      <c r="W3820" s="894" t="s">
        <v>17227</v>
      </c>
      <c r="X3820" s="894" t="s">
        <v>17233</v>
      </c>
      <c r="AA3820" s="894" t="s">
        <v>1029</v>
      </c>
    </row>
    <row r="3821" spans="1:27">
      <c r="A3821" s="894" t="s">
        <v>17286</v>
      </c>
      <c r="B3821" s="894" t="s">
        <v>17287</v>
      </c>
      <c r="C3821" s="894" t="s">
        <v>17278</v>
      </c>
      <c r="D3821" s="894" t="s">
        <v>17279</v>
      </c>
      <c r="E3821" s="351">
        <v>90292.04</v>
      </c>
      <c r="F3821" s="351">
        <v>31602.2</v>
      </c>
      <c r="G3821" s="351">
        <v>58689.84</v>
      </c>
      <c r="H3821" s="351">
        <v>0</v>
      </c>
      <c r="I3821" s="894" t="s">
        <v>17227</v>
      </c>
      <c r="J3821" s="894" t="s">
        <v>839</v>
      </c>
      <c r="K3821" s="894" t="s">
        <v>1025</v>
      </c>
      <c r="L3821" s="894" t="s">
        <v>958</v>
      </c>
      <c r="M3821" s="894" t="s">
        <v>17239</v>
      </c>
      <c r="N3821" s="894" t="s">
        <v>17280</v>
      </c>
      <c r="O3821" s="894" t="s">
        <v>17281</v>
      </c>
      <c r="P3821" s="894" t="s">
        <v>17282</v>
      </c>
      <c r="Q3821" s="894" t="s">
        <v>17283</v>
      </c>
      <c r="R3821" s="894" t="s">
        <v>17186</v>
      </c>
      <c r="S3821" s="894" t="s">
        <v>779</v>
      </c>
      <c r="T3821" s="894" t="s">
        <v>780</v>
      </c>
      <c r="U3821" s="894" t="s">
        <v>781</v>
      </c>
      <c r="V3821" s="894" t="s">
        <v>3306</v>
      </c>
      <c r="W3821" s="894" t="s">
        <v>17227</v>
      </c>
      <c r="X3821" s="894" t="s">
        <v>17233</v>
      </c>
      <c r="AA3821" s="894" t="s">
        <v>1029</v>
      </c>
    </row>
    <row r="3822" spans="1:27">
      <c r="A3822" s="894" t="s">
        <v>17288</v>
      </c>
      <c r="B3822" s="894" t="s">
        <v>17289</v>
      </c>
      <c r="C3822" s="894" t="s">
        <v>17290</v>
      </c>
      <c r="D3822" s="894" t="s">
        <v>17291</v>
      </c>
      <c r="E3822" s="351">
        <v>9734.51</v>
      </c>
      <c r="F3822" s="351">
        <v>3407.25</v>
      </c>
      <c r="G3822" s="351">
        <v>6327.26</v>
      </c>
      <c r="H3822" s="351">
        <v>0</v>
      </c>
      <c r="I3822" s="894" t="s">
        <v>17227</v>
      </c>
      <c r="J3822" s="894" t="s">
        <v>839</v>
      </c>
      <c r="K3822" s="894" t="s">
        <v>1025</v>
      </c>
      <c r="L3822" s="894" t="s">
        <v>958</v>
      </c>
      <c r="M3822" s="894" t="s">
        <v>17239</v>
      </c>
      <c r="N3822" s="894" t="s">
        <v>17292</v>
      </c>
      <c r="O3822" s="894" t="s">
        <v>13346</v>
      </c>
      <c r="P3822" s="894" t="s">
        <v>13347</v>
      </c>
      <c r="Q3822" s="894" t="s">
        <v>13348</v>
      </c>
      <c r="R3822" s="894" t="s">
        <v>17186</v>
      </c>
      <c r="S3822" s="894" t="s">
        <v>779</v>
      </c>
      <c r="T3822" s="894" t="s">
        <v>780</v>
      </c>
      <c r="U3822" s="894" t="s">
        <v>781</v>
      </c>
      <c r="V3822" s="894" t="s">
        <v>3306</v>
      </c>
      <c r="W3822" s="894" t="s">
        <v>17227</v>
      </c>
      <c r="X3822" s="894" t="s">
        <v>17233</v>
      </c>
      <c r="AA3822" s="894" t="s">
        <v>1029</v>
      </c>
    </row>
    <row r="3823" spans="1:27">
      <c r="A3823" s="894" t="s">
        <v>17293</v>
      </c>
      <c r="B3823" s="894" t="s">
        <v>17294</v>
      </c>
      <c r="C3823" s="894" t="s">
        <v>8225</v>
      </c>
      <c r="D3823" s="894" t="s">
        <v>8226</v>
      </c>
      <c r="E3823" s="351">
        <v>2212.39</v>
      </c>
      <c r="F3823" s="351">
        <v>752.08</v>
      </c>
      <c r="G3823" s="351">
        <v>1460.31</v>
      </c>
      <c r="H3823" s="351">
        <v>0</v>
      </c>
      <c r="I3823" s="894" t="s">
        <v>17295</v>
      </c>
      <c r="J3823" s="894" t="s">
        <v>839</v>
      </c>
      <c r="K3823" s="894" t="s">
        <v>1025</v>
      </c>
      <c r="L3823" s="894" t="s">
        <v>958</v>
      </c>
      <c r="M3823" s="894" t="s">
        <v>16871</v>
      </c>
      <c r="N3823" s="894" t="s">
        <v>17296</v>
      </c>
      <c r="O3823" s="894" t="s">
        <v>16222</v>
      </c>
      <c r="P3823" s="894" t="s">
        <v>16223</v>
      </c>
      <c r="Q3823" s="894" t="s">
        <v>13081</v>
      </c>
      <c r="R3823" s="894" t="s">
        <v>1036</v>
      </c>
      <c r="S3823" s="894" t="s">
        <v>779</v>
      </c>
      <c r="T3823" s="894" t="s">
        <v>780</v>
      </c>
      <c r="U3823" s="894" t="s">
        <v>781</v>
      </c>
      <c r="V3823" s="894" t="s">
        <v>3306</v>
      </c>
      <c r="W3823" s="894" t="s">
        <v>17295</v>
      </c>
      <c r="X3823" s="894" t="s">
        <v>15322</v>
      </c>
      <c r="AA3823" s="894" t="s">
        <v>1029</v>
      </c>
    </row>
    <row r="3824" spans="1:27">
      <c r="A3824" s="894" t="s">
        <v>17297</v>
      </c>
      <c r="B3824" s="894" t="s">
        <v>17298</v>
      </c>
      <c r="C3824" s="894" t="s">
        <v>8225</v>
      </c>
      <c r="D3824" s="894" t="s">
        <v>8226</v>
      </c>
      <c r="E3824" s="351">
        <v>2212.39</v>
      </c>
      <c r="F3824" s="351">
        <v>752.08</v>
      </c>
      <c r="G3824" s="351">
        <v>1460.31</v>
      </c>
      <c r="H3824" s="351">
        <v>0</v>
      </c>
      <c r="I3824" s="894" t="s">
        <v>17295</v>
      </c>
      <c r="J3824" s="894" t="s">
        <v>839</v>
      </c>
      <c r="K3824" s="894" t="s">
        <v>1025</v>
      </c>
      <c r="L3824" s="894" t="s">
        <v>958</v>
      </c>
      <c r="M3824" s="894" t="s">
        <v>16871</v>
      </c>
      <c r="N3824" s="894" t="s">
        <v>17296</v>
      </c>
      <c r="O3824" s="894" t="s">
        <v>16222</v>
      </c>
      <c r="P3824" s="894" t="s">
        <v>16223</v>
      </c>
      <c r="Q3824" s="894" t="s">
        <v>13081</v>
      </c>
      <c r="R3824" s="894" t="s">
        <v>1036</v>
      </c>
      <c r="S3824" s="894" t="s">
        <v>779</v>
      </c>
      <c r="T3824" s="894" t="s">
        <v>780</v>
      </c>
      <c r="U3824" s="894" t="s">
        <v>781</v>
      </c>
      <c r="V3824" s="894" t="s">
        <v>3306</v>
      </c>
      <c r="W3824" s="894" t="s">
        <v>17295</v>
      </c>
      <c r="X3824" s="894" t="s">
        <v>15322</v>
      </c>
      <c r="AA3824" s="894" t="s">
        <v>1029</v>
      </c>
    </row>
    <row r="3825" spans="1:27">
      <c r="A3825" s="894" t="s">
        <v>17299</v>
      </c>
      <c r="B3825" s="894" t="s">
        <v>17300</v>
      </c>
      <c r="C3825" s="894" t="s">
        <v>8225</v>
      </c>
      <c r="D3825" s="894" t="s">
        <v>8226</v>
      </c>
      <c r="E3825" s="351">
        <v>2212.39</v>
      </c>
      <c r="F3825" s="351">
        <v>752.08</v>
      </c>
      <c r="G3825" s="351">
        <v>1460.31</v>
      </c>
      <c r="H3825" s="351">
        <v>0</v>
      </c>
      <c r="I3825" s="894" t="s">
        <v>17295</v>
      </c>
      <c r="J3825" s="894" t="s">
        <v>839</v>
      </c>
      <c r="K3825" s="894" t="s">
        <v>1025</v>
      </c>
      <c r="L3825" s="894" t="s">
        <v>958</v>
      </c>
      <c r="M3825" s="894" t="s">
        <v>16871</v>
      </c>
      <c r="N3825" s="894" t="s">
        <v>17296</v>
      </c>
      <c r="O3825" s="894" t="s">
        <v>16222</v>
      </c>
      <c r="P3825" s="894" t="s">
        <v>16223</v>
      </c>
      <c r="Q3825" s="894" t="s">
        <v>13081</v>
      </c>
      <c r="R3825" s="894" t="s">
        <v>1036</v>
      </c>
      <c r="S3825" s="894" t="s">
        <v>779</v>
      </c>
      <c r="T3825" s="894" t="s">
        <v>780</v>
      </c>
      <c r="U3825" s="894" t="s">
        <v>781</v>
      </c>
      <c r="V3825" s="894" t="s">
        <v>3306</v>
      </c>
      <c r="W3825" s="894" t="s">
        <v>17295</v>
      </c>
      <c r="X3825" s="894" t="s">
        <v>15322</v>
      </c>
      <c r="AA3825" s="894" t="s">
        <v>1029</v>
      </c>
    </row>
    <row r="3826" spans="1:27">
      <c r="A3826" s="894" t="s">
        <v>17301</v>
      </c>
      <c r="B3826" s="894" t="s">
        <v>17302</v>
      </c>
      <c r="C3826" s="894" t="s">
        <v>8225</v>
      </c>
      <c r="D3826" s="894" t="s">
        <v>8226</v>
      </c>
      <c r="E3826" s="351">
        <v>2212.39</v>
      </c>
      <c r="F3826" s="351">
        <v>752.08</v>
      </c>
      <c r="G3826" s="351">
        <v>1460.31</v>
      </c>
      <c r="H3826" s="351">
        <v>0</v>
      </c>
      <c r="I3826" s="894" t="s">
        <v>17295</v>
      </c>
      <c r="J3826" s="894" t="s">
        <v>839</v>
      </c>
      <c r="K3826" s="894" t="s">
        <v>1025</v>
      </c>
      <c r="L3826" s="894" t="s">
        <v>958</v>
      </c>
      <c r="M3826" s="894" t="s">
        <v>16871</v>
      </c>
      <c r="N3826" s="894" t="s">
        <v>17296</v>
      </c>
      <c r="O3826" s="894" t="s">
        <v>16222</v>
      </c>
      <c r="P3826" s="894" t="s">
        <v>16223</v>
      </c>
      <c r="Q3826" s="894" t="s">
        <v>13081</v>
      </c>
      <c r="R3826" s="894" t="s">
        <v>1036</v>
      </c>
      <c r="S3826" s="894" t="s">
        <v>779</v>
      </c>
      <c r="T3826" s="894" t="s">
        <v>780</v>
      </c>
      <c r="U3826" s="894" t="s">
        <v>781</v>
      </c>
      <c r="V3826" s="894" t="s">
        <v>3306</v>
      </c>
      <c r="W3826" s="894" t="s">
        <v>17295</v>
      </c>
      <c r="X3826" s="894" t="s">
        <v>15322</v>
      </c>
      <c r="AA3826" s="894" t="s">
        <v>1029</v>
      </c>
    </row>
    <row r="3827" spans="1:27">
      <c r="A3827" s="894" t="s">
        <v>17303</v>
      </c>
      <c r="B3827" s="894" t="s">
        <v>17304</v>
      </c>
      <c r="C3827" s="894" t="s">
        <v>10383</v>
      </c>
      <c r="D3827" s="894" t="s">
        <v>17305</v>
      </c>
      <c r="E3827" s="351">
        <v>13982.3</v>
      </c>
      <c r="F3827" s="351">
        <v>4753.88</v>
      </c>
      <c r="G3827" s="351">
        <v>9228.42</v>
      </c>
      <c r="H3827" s="351">
        <v>0</v>
      </c>
      <c r="I3827" s="894" t="s">
        <v>17295</v>
      </c>
      <c r="J3827" s="894" t="s">
        <v>839</v>
      </c>
      <c r="K3827" s="894" t="s">
        <v>11486</v>
      </c>
      <c r="L3827" s="894" t="s">
        <v>874</v>
      </c>
      <c r="M3827" s="894" t="s">
        <v>11487</v>
      </c>
      <c r="N3827" s="894" t="s">
        <v>17306</v>
      </c>
      <c r="O3827" s="894" t="s">
        <v>17307</v>
      </c>
      <c r="P3827" s="894" t="s">
        <v>17308</v>
      </c>
      <c r="Q3827" s="894" t="s">
        <v>17309</v>
      </c>
      <c r="R3827" s="894" t="s">
        <v>1036</v>
      </c>
      <c r="S3827" s="894" t="s">
        <v>779</v>
      </c>
      <c r="T3827" s="894" t="s">
        <v>780</v>
      </c>
      <c r="U3827" s="894" t="s">
        <v>781</v>
      </c>
      <c r="V3827" s="894" t="s">
        <v>3306</v>
      </c>
      <c r="W3827" s="894" t="s">
        <v>17295</v>
      </c>
      <c r="X3827" s="894" t="s">
        <v>13571</v>
      </c>
      <c r="AA3827" s="894" t="s">
        <v>11491</v>
      </c>
    </row>
    <row r="3828" spans="1:27">
      <c r="A3828" s="894" t="s">
        <v>17310</v>
      </c>
      <c r="B3828" s="894" t="s">
        <v>17311</v>
      </c>
      <c r="C3828" s="894" t="s">
        <v>10383</v>
      </c>
      <c r="D3828" s="894" t="s">
        <v>17312</v>
      </c>
      <c r="E3828" s="351">
        <v>6194.69</v>
      </c>
      <c r="F3828" s="351">
        <v>2106.3</v>
      </c>
      <c r="G3828" s="351">
        <v>4088.39</v>
      </c>
      <c r="H3828" s="351">
        <v>0</v>
      </c>
      <c r="I3828" s="894" t="s">
        <v>17295</v>
      </c>
      <c r="J3828" s="894" t="s">
        <v>839</v>
      </c>
      <c r="K3828" s="894" t="s">
        <v>11592</v>
      </c>
      <c r="L3828" s="894" t="s">
        <v>874</v>
      </c>
      <c r="M3828" s="894" t="s">
        <v>11593</v>
      </c>
      <c r="N3828" s="894" t="s">
        <v>17313</v>
      </c>
      <c r="O3828" s="894" t="s">
        <v>13611</v>
      </c>
      <c r="P3828" s="894" t="s">
        <v>13612</v>
      </c>
      <c r="Q3828" s="894" t="s">
        <v>13613</v>
      </c>
      <c r="R3828" s="894" t="s">
        <v>1036</v>
      </c>
      <c r="S3828" s="894" t="s">
        <v>779</v>
      </c>
      <c r="T3828" s="894" t="s">
        <v>780</v>
      </c>
      <c r="U3828" s="894" t="s">
        <v>781</v>
      </c>
      <c r="V3828" s="894" t="s">
        <v>3306</v>
      </c>
      <c r="W3828" s="894" t="s">
        <v>17295</v>
      </c>
      <c r="X3828" s="894" t="s">
        <v>13571</v>
      </c>
      <c r="AA3828" s="894" t="s">
        <v>11595</v>
      </c>
    </row>
    <row r="3829" spans="1:27">
      <c r="A3829" s="894" t="s">
        <v>17314</v>
      </c>
      <c r="B3829" s="894" t="s">
        <v>17315</v>
      </c>
      <c r="C3829" s="894" t="s">
        <v>10383</v>
      </c>
      <c r="D3829" s="894" t="s">
        <v>15826</v>
      </c>
      <c r="E3829" s="351">
        <v>8849.56</v>
      </c>
      <c r="F3829" s="351">
        <v>3009</v>
      </c>
      <c r="G3829" s="351">
        <v>5840.56</v>
      </c>
      <c r="H3829" s="351">
        <v>0</v>
      </c>
      <c r="I3829" s="894" t="s">
        <v>17295</v>
      </c>
      <c r="J3829" s="894" t="s">
        <v>839</v>
      </c>
      <c r="K3829" s="894" t="s">
        <v>1091</v>
      </c>
      <c r="L3829" s="894" t="s">
        <v>874</v>
      </c>
      <c r="M3829" s="894" t="s">
        <v>6300</v>
      </c>
      <c r="N3829" s="894" t="s">
        <v>17316</v>
      </c>
      <c r="O3829" s="894" t="s">
        <v>13081</v>
      </c>
      <c r="P3829" s="894" t="s">
        <v>13082</v>
      </c>
      <c r="Q3829" s="894" t="s">
        <v>16262</v>
      </c>
      <c r="R3829" s="894" t="s">
        <v>1036</v>
      </c>
      <c r="S3829" s="894" t="s">
        <v>779</v>
      </c>
      <c r="T3829" s="894" t="s">
        <v>780</v>
      </c>
      <c r="U3829" s="894" t="s">
        <v>781</v>
      </c>
      <c r="V3829" s="894" t="s">
        <v>3306</v>
      </c>
      <c r="W3829" s="894" t="s">
        <v>17295</v>
      </c>
      <c r="X3829" s="894" t="s">
        <v>13571</v>
      </c>
      <c r="AA3829" s="894" t="s">
        <v>1093</v>
      </c>
    </row>
    <row r="3830" spans="1:27">
      <c r="A3830" s="894" t="s">
        <v>17317</v>
      </c>
      <c r="B3830" s="894" t="s">
        <v>17318</v>
      </c>
      <c r="C3830" s="894" t="s">
        <v>17319</v>
      </c>
      <c r="D3830" s="894" t="s">
        <v>17320</v>
      </c>
      <c r="E3830" s="351">
        <v>15929.2</v>
      </c>
      <c r="F3830" s="351">
        <v>5415.86</v>
      </c>
      <c r="G3830" s="351">
        <v>10513.34</v>
      </c>
      <c r="H3830" s="351">
        <v>0</v>
      </c>
      <c r="I3830" s="894" t="s">
        <v>17321</v>
      </c>
      <c r="J3830" s="894" t="s">
        <v>839</v>
      </c>
      <c r="K3830" s="894" t="s">
        <v>1091</v>
      </c>
      <c r="L3830" s="894" t="s">
        <v>874</v>
      </c>
      <c r="M3830" s="894" t="s">
        <v>6300</v>
      </c>
      <c r="N3830" s="894" t="s">
        <v>17322</v>
      </c>
      <c r="O3830" s="894" t="s">
        <v>11573</v>
      </c>
      <c r="P3830" s="894" t="s">
        <v>12706</v>
      </c>
      <c r="Q3830" s="894" t="s">
        <v>12707</v>
      </c>
      <c r="R3830" s="894" t="s">
        <v>1036</v>
      </c>
      <c r="S3830" s="894" t="s">
        <v>779</v>
      </c>
      <c r="T3830" s="894" t="s">
        <v>780</v>
      </c>
      <c r="U3830" s="894" t="s">
        <v>781</v>
      </c>
      <c r="V3830" s="894" t="s">
        <v>3306</v>
      </c>
      <c r="W3830" s="894" t="s">
        <v>17321</v>
      </c>
      <c r="X3830" s="894" t="s">
        <v>13580</v>
      </c>
      <c r="AA3830" s="894" t="s">
        <v>1093</v>
      </c>
    </row>
    <row r="3831" spans="1:27">
      <c r="A3831" s="894" t="s">
        <v>17323</v>
      </c>
      <c r="B3831" s="894" t="s">
        <v>17324</v>
      </c>
      <c r="C3831" s="894" t="s">
        <v>5094</v>
      </c>
      <c r="D3831" s="894" t="s">
        <v>17325</v>
      </c>
      <c r="E3831" s="351">
        <v>18550.34</v>
      </c>
      <c r="F3831" s="351">
        <v>6307</v>
      </c>
      <c r="G3831" s="351">
        <v>12243.34</v>
      </c>
      <c r="H3831" s="351">
        <v>0</v>
      </c>
      <c r="I3831" s="894" t="s">
        <v>17326</v>
      </c>
      <c r="J3831" s="894" t="s">
        <v>839</v>
      </c>
      <c r="K3831" s="894" t="s">
        <v>1114</v>
      </c>
      <c r="L3831" s="894" t="s">
        <v>16176</v>
      </c>
      <c r="M3831" s="894" t="s">
        <v>17327</v>
      </c>
      <c r="N3831" s="894" t="s">
        <v>17328</v>
      </c>
      <c r="O3831" s="894" t="s">
        <v>17329</v>
      </c>
      <c r="P3831" s="894" t="s">
        <v>17330</v>
      </c>
      <c r="Q3831" s="894" t="s">
        <v>17331</v>
      </c>
      <c r="R3831" s="894" t="s">
        <v>1036</v>
      </c>
      <c r="S3831" s="894" t="s">
        <v>779</v>
      </c>
      <c r="T3831" s="894" t="s">
        <v>780</v>
      </c>
      <c r="U3831" s="894" t="s">
        <v>781</v>
      </c>
      <c r="V3831" s="894" t="s">
        <v>3306</v>
      </c>
      <c r="W3831" s="894" t="s">
        <v>17326</v>
      </c>
      <c r="X3831" s="894" t="s">
        <v>13585</v>
      </c>
      <c r="AA3831" s="894" t="s">
        <v>1116</v>
      </c>
    </row>
    <row r="3832" spans="1:27">
      <c r="A3832" s="894" t="s">
        <v>17332</v>
      </c>
      <c r="B3832" s="894" t="s">
        <v>17333</v>
      </c>
      <c r="C3832" s="894" t="s">
        <v>5094</v>
      </c>
      <c r="D3832" s="894" t="s">
        <v>17334</v>
      </c>
      <c r="E3832" s="351">
        <v>9605.37</v>
      </c>
      <c r="F3832" s="351">
        <v>3265.7</v>
      </c>
      <c r="G3832" s="351">
        <v>6339.67</v>
      </c>
      <c r="H3832" s="351">
        <v>0</v>
      </c>
      <c r="I3832" s="894" t="s">
        <v>17326</v>
      </c>
      <c r="J3832" s="894" t="s">
        <v>839</v>
      </c>
      <c r="K3832" s="894" t="s">
        <v>1114</v>
      </c>
      <c r="L3832" s="894" t="s">
        <v>16176</v>
      </c>
      <c r="M3832" s="894" t="s">
        <v>17327</v>
      </c>
      <c r="N3832" s="894" t="s">
        <v>17335</v>
      </c>
      <c r="O3832" s="894" t="s">
        <v>17336</v>
      </c>
      <c r="P3832" s="894" t="s">
        <v>17337</v>
      </c>
      <c r="Q3832" s="894" t="s">
        <v>17338</v>
      </c>
      <c r="R3832" s="894" t="s">
        <v>1036</v>
      </c>
      <c r="S3832" s="894" t="s">
        <v>779</v>
      </c>
      <c r="T3832" s="894" t="s">
        <v>780</v>
      </c>
      <c r="U3832" s="894" t="s">
        <v>781</v>
      </c>
      <c r="V3832" s="894" t="s">
        <v>3306</v>
      </c>
      <c r="W3832" s="894" t="s">
        <v>17326</v>
      </c>
      <c r="X3832" s="894" t="s">
        <v>13585</v>
      </c>
      <c r="AA3832" s="894" t="s">
        <v>1116</v>
      </c>
    </row>
    <row r="3833" spans="1:27">
      <c r="A3833" s="894" t="s">
        <v>17339</v>
      </c>
      <c r="B3833" s="894" t="s">
        <v>17340</v>
      </c>
      <c r="C3833" s="894" t="s">
        <v>5094</v>
      </c>
      <c r="D3833" s="894" t="s">
        <v>17341</v>
      </c>
      <c r="E3833" s="351">
        <v>9605.37</v>
      </c>
      <c r="F3833" s="351">
        <v>3265.7</v>
      </c>
      <c r="G3833" s="351">
        <v>6339.67</v>
      </c>
      <c r="H3833" s="351">
        <v>0</v>
      </c>
      <c r="I3833" s="894" t="s">
        <v>17326</v>
      </c>
      <c r="J3833" s="894" t="s">
        <v>839</v>
      </c>
      <c r="K3833" s="894" t="s">
        <v>1114</v>
      </c>
      <c r="L3833" s="894" t="s">
        <v>16176</v>
      </c>
      <c r="M3833" s="894" t="s">
        <v>17327</v>
      </c>
      <c r="N3833" s="894" t="s">
        <v>17335</v>
      </c>
      <c r="O3833" s="894" t="s">
        <v>17336</v>
      </c>
      <c r="P3833" s="894" t="s">
        <v>17337</v>
      </c>
      <c r="Q3833" s="894" t="s">
        <v>17338</v>
      </c>
      <c r="R3833" s="894" t="s">
        <v>1036</v>
      </c>
      <c r="S3833" s="894" t="s">
        <v>779</v>
      </c>
      <c r="T3833" s="894" t="s">
        <v>780</v>
      </c>
      <c r="U3833" s="894" t="s">
        <v>781</v>
      </c>
      <c r="V3833" s="894" t="s">
        <v>3306</v>
      </c>
      <c r="W3833" s="894" t="s">
        <v>17326</v>
      </c>
      <c r="X3833" s="894" t="s">
        <v>13585</v>
      </c>
      <c r="AA3833" s="894" t="s">
        <v>1116</v>
      </c>
    </row>
    <row r="3834" spans="1:27">
      <c r="A3834" s="894" t="s">
        <v>17342</v>
      </c>
      <c r="B3834" s="894" t="s">
        <v>17343</v>
      </c>
      <c r="C3834" s="894" t="s">
        <v>5094</v>
      </c>
      <c r="D3834" s="894" t="s">
        <v>17344</v>
      </c>
      <c r="E3834" s="351">
        <v>7908.17</v>
      </c>
      <c r="F3834" s="351">
        <v>2688.72</v>
      </c>
      <c r="G3834" s="351">
        <v>5219.45</v>
      </c>
      <c r="H3834" s="351">
        <v>0</v>
      </c>
      <c r="I3834" s="894" t="s">
        <v>17326</v>
      </c>
      <c r="J3834" s="894" t="s">
        <v>839</v>
      </c>
      <c r="K3834" s="894" t="s">
        <v>1114</v>
      </c>
      <c r="L3834" s="894" t="s">
        <v>16176</v>
      </c>
      <c r="M3834" s="894" t="s">
        <v>17327</v>
      </c>
      <c r="N3834" s="894" t="s">
        <v>17345</v>
      </c>
      <c r="O3834" s="894" t="s">
        <v>17346</v>
      </c>
      <c r="P3834" s="894" t="s">
        <v>17347</v>
      </c>
      <c r="Q3834" s="894" t="s">
        <v>17348</v>
      </c>
      <c r="R3834" s="894" t="s">
        <v>1036</v>
      </c>
      <c r="S3834" s="894" t="s">
        <v>779</v>
      </c>
      <c r="T3834" s="894" t="s">
        <v>780</v>
      </c>
      <c r="U3834" s="894" t="s">
        <v>781</v>
      </c>
      <c r="V3834" s="894" t="s">
        <v>3306</v>
      </c>
      <c r="W3834" s="894" t="s">
        <v>17326</v>
      </c>
      <c r="X3834" s="894" t="s">
        <v>13585</v>
      </c>
      <c r="AA3834" s="894" t="s">
        <v>1116</v>
      </c>
    </row>
    <row r="3835" spans="1:27">
      <c r="A3835" s="894" t="s">
        <v>17349</v>
      </c>
      <c r="B3835" s="894" t="s">
        <v>17350</v>
      </c>
      <c r="C3835" s="894" t="s">
        <v>5094</v>
      </c>
      <c r="D3835" s="894" t="s">
        <v>17351</v>
      </c>
      <c r="E3835" s="351">
        <v>23811.01</v>
      </c>
      <c r="F3835" s="351">
        <v>8095.74</v>
      </c>
      <c r="G3835" s="351">
        <v>15715.27</v>
      </c>
      <c r="H3835" s="351">
        <v>0</v>
      </c>
      <c r="I3835" s="894" t="s">
        <v>17326</v>
      </c>
      <c r="J3835" s="894" t="s">
        <v>839</v>
      </c>
      <c r="K3835" s="894" t="s">
        <v>1114</v>
      </c>
      <c r="L3835" s="894" t="s">
        <v>16176</v>
      </c>
      <c r="M3835" s="894" t="s">
        <v>17327</v>
      </c>
      <c r="N3835" s="894" t="s">
        <v>17352</v>
      </c>
      <c r="O3835" s="894" t="s">
        <v>17353</v>
      </c>
      <c r="P3835" s="894" t="s">
        <v>17354</v>
      </c>
      <c r="Q3835" s="894" t="s">
        <v>17355</v>
      </c>
      <c r="R3835" s="894" t="s">
        <v>1036</v>
      </c>
      <c r="S3835" s="894" t="s">
        <v>779</v>
      </c>
      <c r="T3835" s="894" t="s">
        <v>780</v>
      </c>
      <c r="U3835" s="894" t="s">
        <v>781</v>
      </c>
      <c r="V3835" s="894" t="s">
        <v>3306</v>
      </c>
      <c r="W3835" s="894" t="s">
        <v>17326</v>
      </c>
      <c r="X3835" s="894" t="s">
        <v>13585</v>
      </c>
      <c r="AA3835" s="894" t="s">
        <v>1116</v>
      </c>
    </row>
    <row r="3836" spans="1:27">
      <c r="A3836" s="894" t="s">
        <v>17356</v>
      </c>
      <c r="B3836" s="894" t="s">
        <v>17357</v>
      </c>
      <c r="C3836" s="894" t="s">
        <v>5094</v>
      </c>
      <c r="D3836" s="894" t="s">
        <v>17358</v>
      </c>
      <c r="E3836" s="351">
        <v>24036.33</v>
      </c>
      <c r="F3836" s="351">
        <v>8172.24</v>
      </c>
      <c r="G3836" s="351">
        <v>15864.09</v>
      </c>
      <c r="H3836" s="351">
        <v>0</v>
      </c>
      <c r="I3836" s="894" t="s">
        <v>17326</v>
      </c>
      <c r="J3836" s="894" t="s">
        <v>839</v>
      </c>
      <c r="K3836" s="894" t="s">
        <v>1114</v>
      </c>
      <c r="L3836" s="894" t="s">
        <v>16176</v>
      </c>
      <c r="M3836" s="894" t="s">
        <v>17327</v>
      </c>
      <c r="N3836" s="894" t="s">
        <v>17359</v>
      </c>
      <c r="O3836" s="894" t="s">
        <v>17360</v>
      </c>
      <c r="P3836" s="894" t="s">
        <v>17361</v>
      </c>
      <c r="Q3836" s="894" t="s">
        <v>17362</v>
      </c>
      <c r="R3836" s="894" t="s">
        <v>1036</v>
      </c>
      <c r="S3836" s="894" t="s">
        <v>779</v>
      </c>
      <c r="T3836" s="894" t="s">
        <v>780</v>
      </c>
      <c r="U3836" s="894" t="s">
        <v>781</v>
      </c>
      <c r="V3836" s="894" t="s">
        <v>3306</v>
      </c>
      <c r="W3836" s="894" t="s">
        <v>17326</v>
      </c>
      <c r="X3836" s="894" t="s">
        <v>13585</v>
      </c>
      <c r="AA3836" s="894" t="s">
        <v>1116</v>
      </c>
    </row>
    <row r="3837" spans="1:27">
      <c r="A3837" s="894" t="s">
        <v>17363</v>
      </c>
      <c r="B3837" s="894" t="s">
        <v>17364</v>
      </c>
      <c r="C3837" s="894" t="s">
        <v>17365</v>
      </c>
      <c r="D3837" s="894" t="s">
        <v>17366</v>
      </c>
      <c r="E3837" s="351">
        <v>24713.5</v>
      </c>
      <c r="F3837" s="351">
        <v>8402.76</v>
      </c>
      <c r="G3837" s="351">
        <v>16310.74</v>
      </c>
      <c r="H3837" s="351">
        <v>0</v>
      </c>
      <c r="I3837" s="894" t="s">
        <v>17326</v>
      </c>
      <c r="J3837" s="894" t="s">
        <v>839</v>
      </c>
      <c r="K3837" s="894" t="s">
        <v>1114</v>
      </c>
      <c r="L3837" s="894" t="s">
        <v>16176</v>
      </c>
      <c r="M3837" s="894" t="s">
        <v>17327</v>
      </c>
      <c r="N3837" s="894" t="s">
        <v>17367</v>
      </c>
      <c r="O3837" s="894" t="s">
        <v>17368</v>
      </c>
      <c r="P3837" s="894" t="s">
        <v>17369</v>
      </c>
      <c r="Q3837" s="894" t="s">
        <v>17370</v>
      </c>
      <c r="R3837" s="894" t="s">
        <v>1036</v>
      </c>
      <c r="S3837" s="894" t="s">
        <v>779</v>
      </c>
      <c r="T3837" s="894" t="s">
        <v>780</v>
      </c>
      <c r="U3837" s="894" t="s">
        <v>781</v>
      </c>
      <c r="V3837" s="894" t="s">
        <v>3306</v>
      </c>
      <c r="W3837" s="894" t="s">
        <v>17326</v>
      </c>
      <c r="X3837" s="894" t="s">
        <v>13585</v>
      </c>
      <c r="AA3837" s="894" t="s">
        <v>1116</v>
      </c>
    </row>
    <row r="3838" spans="1:27">
      <c r="A3838" s="894" t="s">
        <v>17371</v>
      </c>
      <c r="B3838" s="894" t="s">
        <v>17372</v>
      </c>
      <c r="C3838" s="894" t="s">
        <v>13352</v>
      </c>
      <c r="D3838" s="894" t="s">
        <v>17373</v>
      </c>
      <c r="E3838" s="351">
        <v>5221.24</v>
      </c>
      <c r="F3838" s="351">
        <v>1775.14</v>
      </c>
      <c r="G3838" s="351">
        <v>3232.32</v>
      </c>
      <c r="H3838" s="351">
        <v>213.78</v>
      </c>
      <c r="I3838" s="894" t="s">
        <v>17374</v>
      </c>
      <c r="J3838" s="894" t="s">
        <v>839</v>
      </c>
      <c r="K3838" s="894" t="s">
        <v>901</v>
      </c>
      <c r="L3838" s="894" t="s">
        <v>874</v>
      </c>
      <c r="M3838" s="894" t="s">
        <v>2815</v>
      </c>
      <c r="N3838" s="894" t="s">
        <v>17375</v>
      </c>
      <c r="O3838" s="894" t="s">
        <v>11054</v>
      </c>
      <c r="P3838" s="894" t="s">
        <v>11055</v>
      </c>
      <c r="Q3838" s="894" t="s">
        <v>11056</v>
      </c>
      <c r="R3838" s="894" t="s">
        <v>1036</v>
      </c>
      <c r="S3838" s="894" t="s">
        <v>779</v>
      </c>
      <c r="T3838" s="894" t="s">
        <v>780</v>
      </c>
      <c r="U3838" s="894" t="s">
        <v>781</v>
      </c>
      <c r="V3838" s="894" t="s">
        <v>3306</v>
      </c>
      <c r="W3838" s="894" t="s">
        <v>17374</v>
      </c>
      <c r="X3838" s="894" t="s">
        <v>15360</v>
      </c>
      <c r="AA3838" s="894" t="s">
        <v>904</v>
      </c>
    </row>
    <row r="3839" spans="1:27">
      <c r="A3839" s="894" t="s">
        <v>17376</v>
      </c>
      <c r="B3839" s="894" t="s">
        <v>17377</v>
      </c>
      <c r="C3839" s="894" t="s">
        <v>11805</v>
      </c>
      <c r="D3839" s="894" t="s">
        <v>17378</v>
      </c>
      <c r="E3839" s="351">
        <v>4653.46</v>
      </c>
      <c r="F3839" s="351">
        <v>1582.02</v>
      </c>
      <c r="G3839" s="351">
        <v>3071.44</v>
      </c>
      <c r="H3839" s="351">
        <v>0</v>
      </c>
      <c r="I3839" s="894" t="s">
        <v>17374</v>
      </c>
      <c r="J3839" s="894" t="s">
        <v>839</v>
      </c>
      <c r="K3839" s="894" t="s">
        <v>901</v>
      </c>
      <c r="L3839" s="894" t="s">
        <v>874</v>
      </c>
      <c r="M3839" s="894" t="s">
        <v>2815</v>
      </c>
      <c r="N3839" s="894" t="s">
        <v>17379</v>
      </c>
      <c r="O3839" s="894" t="s">
        <v>17380</v>
      </c>
      <c r="P3839" s="894" t="s">
        <v>17381</v>
      </c>
      <c r="Q3839" s="894" t="s">
        <v>17382</v>
      </c>
      <c r="R3839" s="894" t="s">
        <v>1036</v>
      </c>
      <c r="S3839" s="894" t="s">
        <v>779</v>
      </c>
      <c r="T3839" s="894" t="s">
        <v>780</v>
      </c>
      <c r="U3839" s="894" t="s">
        <v>781</v>
      </c>
      <c r="V3839" s="894" t="s">
        <v>3306</v>
      </c>
      <c r="W3839" s="894" t="s">
        <v>17374</v>
      </c>
      <c r="X3839" s="894" t="s">
        <v>15663</v>
      </c>
      <c r="AA3839" s="894" t="s">
        <v>904</v>
      </c>
    </row>
    <row r="3840" spans="1:27">
      <c r="A3840" s="894" t="s">
        <v>17383</v>
      </c>
      <c r="B3840" s="894" t="s">
        <v>17384</v>
      </c>
      <c r="C3840" s="894" t="s">
        <v>11805</v>
      </c>
      <c r="D3840" s="894" t="s">
        <v>17378</v>
      </c>
      <c r="E3840" s="351">
        <v>4653.47</v>
      </c>
      <c r="F3840" s="351">
        <v>1582.02</v>
      </c>
      <c r="G3840" s="351">
        <v>3071.45</v>
      </c>
      <c r="H3840" s="351">
        <v>0</v>
      </c>
      <c r="I3840" s="894" t="s">
        <v>17374</v>
      </c>
      <c r="J3840" s="894" t="s">
        <v>839</v>
      </c>
      <c r="K3840" s="894" t="s">
        <v>901</v>
      </c>
      <c r="L3840" s="894" t="s">
        <v>874</v>
      </c>
      <c r="M3840" s="894" t="s">
        <v>2815</v>
      </c>
      <c r="N3840" s="894" t="s">
        <v>17379</v>
      </c>
      <c r="O3840" s="894" t="s">
        <v>17380</v>
      </c>
      <c r="P3840" s="894" t="s">
        <v>17381</v>
      </c>
      <c r="Q3840" s="894" t="s">
        <v>17382</v>
      </c>
      <c r="R3840" s="894" t="s">
        <v>1036</v>
      </c>
      <c r="S3840" s="894" t="s">
        <v>779</v>
      </c>
      <c r="T3840" s="894" t="s">
        <v>780</v>
      </c>
      <c r="U3840" s="894" t="s">
        <v>781</v>
      </c>
      <c r="V3840" s="894" t="s">
        <v>3306</v>
      </c>
      <c r="W3840" s="894" t="s">
        <v>17374</v>
      </c>
      <c r="X3840" s="894" t="s">
        <v>15663</v>
      </c>
      <c r="AA3840" s="894" t="s">
        <v>904</v>
      </c>
    </row>
    <row r="3841" spans="1:27">
      <c r="A3841" s="894" t="s">
        <v>17385</v>
      </c>
      <c r="B3841" s="894" t="s">
        <v>17386</v>
      </c>
      <c r="C3841" s="894" t="s">
        <v>11805</v>
      </c>
      <c r="D3841" s="894" t="s">
        <v>17378</v>
      </c>
      <c r="E3841" s="351">
        <v>4653.47</v>
      </c>
      <c r="F3841" s="351">
        <v>1582.02</v>
      </c>
      <c r="G3841" s="351">
        <v>3071.45</v>
      </c>
      <c r="H3841" s="351">
        <v>0</v>
      </c>
      <c r="I3841" s="894" t="s">
        <v>17374</v>
      </c>
      <c r="J3841" s="894" t="s">
        <v>839</v>
      </c>
      <c r="K3841" s="894" t="s">
        <v>901</v>
      </c>
      <c r="L3841" s="894" t="s">
        <v>874</v>
      </c>
      <c r="M3841" s="894" t="s">
        <v>2815</v>
      </c>
      <c r="N3841" s="894" t="s">
        <v>17379</v>
      </c>
      <c r="O3841" s="894" t="s">
        <v>17380</v>
      </c>
      <c r="P3841" s="894" t="s">
        <v>17381</v>
      </c>
      <c r="Q3841" s="894" t="s">
        <v>17382</v>
      </c>
      <c r="R3841" s="894" t="s">
        <v>1036</v>
      </c>
      <c r="S3841" s="894" t="s">
        <v>779</v>
      </c>
      <c r="T3841" s="894" t="s">
        <v>780</v>
      </c>
      <c r="U3841" s="894" t="s">
        <v>781</v>
      </c>
      <c r="V3841" s="894" t="s">
        <v>3306</v>
      </c>
      <c r="W3841" s="894" t="s">
        <v>17374</v>
      </c>
      <c r="X3841" s="894" t="s">
        <v>15663</v>
      </c>
      <c r="AA3841" s="894" t="s">
        <v>904</v>
      </c>
    </row>
    <row r="3842" spans="1:27">
      <c r="A3842" s="894" t="s">
        <v>17387</v>
      </c>
      <c r="B3842" s="894" t="s">
        <v>17388</v>
      </c>
      <c r="C3842" s="894" t="s">
        <v>10399</v>
      </c>
      <c r="D3842" s="894" t="s">
        <v>17389</v>
      </c>
      <c r="E3842" s="351">
        <v>8407.08</v>
      </c>
      <c r="F3842" s="351">
        <v>2774.31</v>
      </c>
      <c r="G3842" s="351">
        <v>5632.77</v>
      </c>
      <c r="H3842" s="351">
        <v>0</v>
      </c>
      <c r="I3842" s="894" t="s">
        <v>17390</v>
      </c>
      <c r="J3842" s="894" t="s">
        <v>839</v>
      </c>
      <c r="K3842" s="894" t="s">
        <v>1025</v>
      </c>
      <c r="L3842" s="894" t="s">
        <v>958</v>
      </c>
      <c r="M3842" s="894" t="s">
        <v>6103</v>
      </c>
      <c r="N3842" s="894" t="s">
        <v>17391</v>
      </c>
      <c r="O3842" s="894" t="s">
        <v>13569</v>
      </c>
      <c r="P3842" s="894" t="s">
        <v>13570</v>
      </c>
      <c r="Q3842" s="894" t="s">
        <v>12571</v>
      </c>
      <c r="R3842" s="894" t="s">
        <v>17392</v>
      </c>
      <c r="S3842" s="894" t="s">
        <v>779</v>
      </c>
      <c r="T3842" s="894" t="s">
        <v>780</v>
      </c>
      <c r="U3842" s="894" t="s">
        <v>781</v>
      </c>
      <c r="V3842" s="894" t="s">
        <v>3306</v>
      </c>
      <c r="W3842" s="894" t="s">
        <v>17390</v>
      </c>
      <c r="X3842" s="894" t="s">
        <v>13585</v>
      </c>
      <c r="AA3842" s="894" t="s">
        <v>1029</v>
      </c>
    </row>
    <row r="3843" spans="1:27">
      <c r="A3843" s="894" t="s">
        <v>17393</v>
      </c>
      <c r="B3843" s="894" t="s">
        <v>17394</v>
      </c>
      <c r="C3843" s="894" t="s">
        <v>17395</v>
      </c>
      <c r="D3843" s="894" t="s">
        <v>17396</v>
      </c>
      <c r="E3843" s="351">
        <v>3141.59</v>
      </c>
      <c r="F3843" s="351">
        <v>1036.86</v>
      </c>
      <c r="G3843" s="351">
        <v>2104.73</v>
      </c>
      <c r="H3843" s="351">
        <v>0</v>
      </c>
      <c r="I3843" s="894" t="s">
        <v>17390</v>
      </c>
      <c r="J3843" s="894" t="s">
        <v>839</v>
      </c>
      <c r="K3843" s="894" t="s">
        <v>1025</v>
      </c>
      <c r="L3843" s="894" t="s">
        <v>958</v>
      </c>
      <c r="M3843" s="894" t="s">
        <v>6146</v>
      </c>
      <c r="N3843" s="894" t="s">
        <v>17397</v>
      </c>
      <c r="O3843" s="894" t="s">
        <v>17398</v>
      </c>
      <c r="P3843" s="894" t="s">
        <v>17399</v>
      </c>
      <c r="Q3843" s="894" t="s">
        <v>17400</v>
      </c>
      <c r="R3843" s="894" t="s">
        <v>17392</v>
      </c>
      <c r="S3843" s="894" t="s">
        <v>779</v>
      </c>
      <c r="T3843" s="894" t="s">
        <v>780</v>
      </c>
      <c r="U3843" s="894" t="s">
        <v>781</v>
      </c>
      <c r="V3843" s="894" t="s">
        <v>3306</v>
      </c>
      <c r="W3843" s="894" t="s">
        <v>17390</v>
      </c>
      <c r="X3843" s="894" t="s">
        <v>13593</v>
      </c>
      <c r="AA3843" s="894" t="s">
        <v>1029</v>
      </c>
    </row>
    <row r="3844" spans="1:27">
      <c r="A3844" s="894" t="s">
        <v>17401</v>
      </c>
      <c r="B3844" s="894" t="s">
        <v>17402</v>
      </c>
      <c r="C3844" s="894" t="s">
        <v>17403</v>
      </c>
      <c r="D3844" s="894" t="s">
        <v>17404</v>
      </c>
      <c r="E3844" s="351">
        <v>13097.35</v>
      </c>
      <c r="F3844" s="351">
        <v>4322.01</v>
      </c>
      <c r="G3844" s="351">
        <v>8775.34</v>
      </c>
      <c r="H3844" s="351">
        <v>0</v>
      </c>
      <c r="I3844" s="894" t="s">
        <v>17405</v>
      </c>
      <c r="J3844" s="894" t="s">
        <v>839</v>
      </c>
      <c r="K3844" s="894" t="s">
        <v>1091</v>
      </c>
      <c r="L3844" s="894" t="s">
        <v>874</v>
      </c>
      <c r="M3844" s="894" t="s">
        <v>6300</v>
      </c>
      <c r="N3844" s="894" t="s">
        <v>17406</v>
      </c>
      <c r="O3844" s="894" t="s">
        <v>12263</v>
      </c>
      <c r="P3844" s="894" t="s">
        <v>17407</v>
      </c>
      <c r="Q3844" s="894" t="s">
        <v>17408</v>
      </c>
      <c r="R3844" s="894" t="s">
        <v>17392</v>
      </c>
      <c r="S3844" s="894" t="s">
        <v>779</v>
      </c>
      <c r="T3844" s="894" t="s">
        <v>780</v>
      </c>
      <c r="U3844" s="894" t="s">
        <v>781</v>
      </c>
      <c r="V3844" s="894" t="s">
        <v>3306</v>
      </c>
      <c r="W3844" s="894" t="s">
        <v>17405</v>
      </c>
      <c r="X3844" s="894" t="s">
        <v>17409</v>
      </c>
      <c r="AA3844" s="894" t="s">
        <v>1093</v>
      </c>
    </row>
    <row r="3845" hidden="1" spans="1:27">
      <c r="A3845" s="894" t="s">
        <v>17410</v>
      </c>
      <c r="B3845" s="894" t="s">
        <v>17411</v>
      </c>
      <c r="C3845" s="894" t="s">
        <v>740</v>
      </c>
      <c r="D3845" s="894" t="s">
        <v>17412</v>
      </c>
      <c r="E3845" s="351">
        <v>3362.83</v>
      </c>
      <c r="F3845" s="351">
        <v>1775.73</v>
      </c>
      <c r="G3845" s="351">
        <v>1389.52</v>
      </c>
      <c r="H3845" s="351">
        <v>197.58</v>
      </c>
      <c r="I3845" s="894" t="s">
        <v>17413</v>
      </c>
      <c r="J3845" s="894" t="s">
        <v>773</v>
      </c>
      <c r="K3845" s="894" t="s">
        <v>631</v>
      </c>
      <c r="L3845" s="894" t="s">
        <v>4588</v>
      </c>
      <c r="M3845" s="894" t="s">
        <v>17414</v>
      </c>
      <c r="N3845" s="894" t="s">
        <v>17415</v>
      </c>
      <c r="O3845" s="894" t="s">
        <v>16378</v>
      </c>
      <c r="P3845" s="894" t="s">
        <v>16379</v>
      </c>
      <c r="Q3845" s="894" t="s">
        <v>16380</v>
      </c>
      <c r="R3845" s="894" t="s">
        <v>17392</v>
      </c>
      <c r="S3845" s="894" t="s">
        <v>779</v>
      </c>
      <c r="T3845" s="894" t="s">
        <v>780</v>
      </c>
      <c r="U3845" s="894" t="s">
        <v>781</v>
      </c>
      <c r="V3845" s="894" t="s">
        <v>3306</v>
      </c>
      <c r="W3845" s="894" t="s">
        <v>17413</v>
      </c>
      <c r="X3845" s="894" t="s">
        <v>15638</v>
      </c>
      <c r="AA3845" s="894" t="s">
        <v>967</v>
      </c>
    </row>
    <row r="3846" hidden="1" spans="1:27">
      <c r="A3846" s="894" t="s">
        <v>17416</v>
      </c>
      <c r="B3846" s="894" t="s">
        <v>17417</v>
      </c>
      <c r="C3846" s="894" t="s">
        <v>740</v>
      </c>
      <c r="D3846" s="894" t="s">
        <v>17418</v>
      </c>
      <c r="E3846" s="351">
        <v>4212.39</v>
      </c>
      <c r="F3846" s="351">
        <v>2224.2</v>
      </c>
      <c r="G3846" s="351">
        <v>1730.8</v>
      </c>
      <c r="H3846" s="351">
        <v>257.39</v>
      </c>
      <c r="I3846" s="894" t="s">
        <v>17413</v>
      </c>
      <c r="J3846" s="894" t="s">
        <v>773</v>
      </c>
      <c r="K3846" s="894" t="s">
        <v>631</v>
      </c>
      <c r="L3846" s="894" t="s">
        <v>108</v>
      </c>
      <c r="M3846" s="894" t="s">
        <v>17419</v>
      </c>
      <c r="N3846" s="894" t="s">
        <v>17420</v>
      </c>
      <c r="O3846" s="894" t="s">
        <v>17421</v>
      </c>
      <c r="P3846" s="894" t="s">
        <v>17422</v>
      </c>
      <c r="Q3846" s="894" t="s">
        <v>17423</v>
      </c>
      <c r="R3846" s="894" t="s">
        <v>17392</v>
      </c>
      <c r="S3846" s="894" t="s">
        <v>779</v>
      </c>
      <c r="T3846" s="894" t="s">
        <v>780</v>
      </c>
      <c r="U3846" s="894" t="s">
        <v>781</v>
      </c>
      <c r="V3846" s="894" t="s">
        <v>3306</v>
      </c>
      <c r="W3846" s="894" t="s">
        <v>17413</v>
      </c>
      <c r="X3846" s="894" t="s">
        <v>15638</v>
      </c>
      <c r="AA3846" s="894" t="s">
        <v>967</v>
      </c>
    </row>
    <row r="3847" spans="1:27">
      <c r="A3847" s="894" t="s">
        <v>17424</v>
      </c>
      <c r="B3847" s="894" t="s">
        <v>17425</v>
      </c>
      <c r="C3847" s="894" t="s">
        <v>17426</v>
      </c>
      <c r="D3847" s="894" t="s">
        <v>17427</v>
      </c>
      <c r="E3847" s="351">
        <v>56637.17</v>
      </c>
      <c r="F3847" s="351">
        <v>18690.21</v>
      </c>
      <c r="G3847" s="351">
        <v>37946.96</v>
      </c>
      <c r="H3847" s="351">
        <v>0</v>
      </c>
      <c r="I3847" s="894" t="s">
        <v>17428</v>
      </c>
      <c r="J3847" s="894" t="s">
        <v>839</v>
      </c>
      <c r="K3847" s="894" t="s">
        <v>11486</v>
      </c>
      <c r="L3847" s="894" t="s">
        <v>874</v>
      </c>
      <c r="M3847" s="894" t="s">
        <v>11487</v>
      </c>
      <c r="N3847" s="894" t="s">
        <v>17429</v>
      </c>
      <c r="O3847" s="894" t="s">
        <v>11681</v>
      </c>
      <c r="P3847" s="894" t="s">
        <v>11682</v>
      </c>
      <c r="Q3847" s="894" t="s">
        <v>11683</v>
      </c>
      <c r="R3847" s="894" t="s">
        <v>17392</v>
      </c>
      <c r="S3847" s="894" t="s">
        <v>779</v>
      </c>
      <c r="T3847" s="894" t="s">
        <v>780</v>
      </c>
      <c r="U3847" s="894" t="s">
        <v>781</v>
      </c>
      <c r="V3847" s="894" t="s">
        <v>3306</v>
      </c>
      <c r="W3847" s="894" t="s">
        <v>17428</v>
      </c>
      <c r="X3847" s="894" t="s">
        <v>15360</v>
      </c>
      <c r="AA3847" s="894" t="s">
        <v>11491</v>
      </c>
    </row>
    <row r="3848" spans="1:27">
      <c r="A3848" s="894" t="s">
        <v>17430</v>
      </c>
      <c r="B3848" s="894" t="s">
        <v>17431</v>
      </c>
      <c r="C3848" s="894" t="s">
        <v>17432</v>
      </c>
      <c r="D3848" s="894" t="s">
        <v>17433</v>
      </c>
      <c r="E3848" s="351">
        <v>24778.76</v>
      </c>
      <c r="F3848" s="351">
        <v>8177.07</v>
      </c>
      <c r="G3848" s="351">
        <v>16601.69</v>
      </c>
      <c r="H3848" s="351">
        <v>0</v>
      </c>
      <c r="I3848" s="894" t="s">
        <v>17434</v>
      </c>
      <c r="J3848" s="894" t="s">
        <v>839</v>
      </c>
      <c r="K3848" s="894" t="s">
        <v>840</v>
      </c>
      <c r="L3848" s="894" t="s">
        <v>841</v>
      </c>
      <c r="M3848" s="894" t="s">
        <v>15939</v>
      </c>
      <c r="N3848" s="894" t="s">
        <v>17435</v>
      </c>
      <c r="O3848" s="894" t="s">
        <v>13613</v>
      </c>
      <c r="P3848" s="894" t="s">
        <v>16012</v>
      </c>
      <c r="Q3848" s="894" t="s">
        <v>12870</v>
      </c>
      <c r="R3848" s="894" t="s">
        <v>17392</v>
      </c>
      <c r="S3848" s="894" t="s">
        <v>779</v>
      </c>
      <c r="T3848" s="894" t="s">
        <v>780</v>
      </c>
      <c r="U3848" s="894" t="s">
        <v>781</v>
      </c>
      <c r="V3848" s="894" t="s">
        <v>3306</v>
      </c>
      <c r="W3848" s="894" t="s">
        <v>17434</v>
      </c>
      <c r="X3848" s="894" t="s">
        <v>6690</v>
      </c>
      <c r="AA3848" s="894" t="s">
        <v>844</v>
      </c>
    </row>
    <row r="3849" spans="1:27">
      <c r="A3849" s="894" t="s">
        <v>17436</v>
      </c>
      <c r="B3849" s="894" t="s">
        <v>17437</v>
      </c>
      <c r="C3849" s="894" t="s">
        <v>17438</v>
      </c>
      <c r="D3849" s="894" t="s">
        <v>17439</v>
      </c>
      <c r="E3849" s="351">
        <v>32743.36</v>
      </c>
      <c r="F3849" s="351">
        <v>10805.19</v>
      </c>
      <c r="G3849" s="351">
        <v>21938.17</v>
      </c>
      <c r="H3849" s="351">
        <v>0</v>
      </c>
      <c r="I3849" s="894" t="s">
        <v>17434</v>
      </c>
      <c r="J3849" s="894" t="s">
        <v>839</v>
      </c>
      <c r="K3849" s="894" t="s">
        <v>1025</v>
      </c>
      <c r="L3849" s="894" t="s">
        <v>958</v>
      </c>
      <c r="M3849" s="894" t="s">
        <v>959</v>
      </c>
      <c r="N3849" s="894" t="s">
        <v>17440</v>
      </c>
      <c r="O3849" s="894" t="s">
        <v>17441</v>
      </c>
      <c r="P3849" s="894" t="s">
        <v>17442</v>
      </c>
      <c r="Q3849" s="894" t="s">
        <v>17443</v>
      </c>
      <c r="R3849" s="894" t="s">
        <v>17392</v>
      </c>
      <c r="S3849" s="894" t="s">
        <v>779</v>
      </c>
      <c r="T3849" s="894" t="s">
        <v>780</v>
      </c>
      <c r="U3849" s="894" t="s">
        <v>781</v>
      </c>
      <c r="V3849" s="894" t="s">
        <v>3306</v>
      </c>
      <c r="W3849" s="894" t="s">
        <v>17434</v>
      </c>
      <c r="X3849" s="894" t="s">
        <v>6697</v>
      </c>
      <c r="AA3849" s="894" t="s">
        <v>1029</v>
      </c>
    </row>
    <row r="3850" hidden="1" spans="1:27">
      <c r="A3850" s="894" t="s">
        <v>17444</v>
      </c>
      <c r="B3850" s="894" t="s">
        <v>17445</v>
      </c>
      <c r="C3850" s="894" t="s">
        <v>737</v>
      </c>
      <c r="D3850" s="894" t="s">
        <v>17446</v>
      </c>
      <c r="E3850" s="351">
        <v>2200</v>
      </c>
      <c r="F3850" s="351">
        <v>1161.6</v>
      </c>
      <c r="G3850" s="351">
        <v>1038.4</v>
      </c>
      <c r="H3850" s="351">
        <v>0</v>
      </c>
      <c r="I3850" s="894" t="s">
        <v>17447</v>
      </c>
      <c r="J3850" s="894" t="s">
        <v>773</v>
      </c>
      <c r="K3850" s="894" t="s">
        <v>774</v>
      </c>
      <c r="L3850" s="894" t="s">
        <v>1933</v>
      </c>
      <c r="M3850" s="894" t="s">
        <v>17448</v>
      </c>
      <c r="N3850" s="894" t="s">
        <v>17449</v>
      </c>
      <c r="O3850" s="894" t="s">
        <v>17450</v>
      </c>
      <c r="P3850" s="894" t="s">
        <v>17451</v>
      </c>
      <c r="Q3850" s="894" t="s">
        <v>867</v>
      </c>
      <c r="R3850" s="894" t="s">
        <v>17392</v>
      </c>
      <c r="S3850" s="894" t="s">
        <v>779</v>
      </c>
      <c r="T3850" s="894" t="s">
        <v>780</v>
      </c>
      <c r="U3850" s="894" t="s">
        <v>781</v>
      </c>
      <c r="V3850" s="894" t="s">
        <v>3306</v>
      </c>
      <c r="W3850" s="894" t="s">
        <v>17447</v>
      </c>
      <c r="X3850" s="894" t="s">
        <v>8331</v>
      </c>
      <c r="AA3850" s="894" t="s">
        <v>784</v>
      </c>
    </row>
    <row r="3851" hidden="1" spans="1:27">
      <c r="A3851" s="894" t="s">
        <v>17452</v>
      </c>
      <c r="B3851" s="894" t="s">
        <v>17453</v>
      </c>
      <c r="C3851" s="894" t="s">
        <v>737</v>
      </c>
      <c r="D3851" s="894" t="s">
        <v>17446</v>
      </c>
      <c r="E3851" s="351">
        <v>2200</v>
      </c>
      <c r="F3851" s="351">
        <v>1161.6</v>
      </c>
      <c r="G3851" s="351">
        <v>1038.4</v>
      </c>
      <c r="H3851" s="351">
        <v>0</v>
      </c>
      <c r="I3851" s="894" t="s">
        <v>17447</v>
      </c>
      <c r="J3851" s="894" t="s">
        <v>773</v>
      </c>
      <c r="K3851" s="894" t="s">
        <v>774</v>
      </c>
      <c r="L3851" s="894" t="s">
        <v>1933</v>
      </c>
      <c r="M3851" s="894" t="s">
        <v>17448</v>
      </c>
      <c r="N3851" s="894" t="s">
        <v>17449</v>
      </c>
      <c r="O3851" s="894" t="s">
        <v>17450</v>
      </c>
      <c r="P3851" s="894" t="s">
        <v>17451</v>
      </c>
      <c r="Q3851" s="894" t="s">
        <v>867</v>
      </c>
      <c r="R3851" s="894" t="s">
        <v>17392</v>
      </c>
      <c r="S3851" s="894" t="s">
        <v>779</v>
      </c>
      <c r="T3851" s="894" t="s">
        <v>780</v>
      </c>
      <c r="U3851" s="894" t="s">
        <v>781</v>
      </c>
      <c r="V3851" s="894" t="s">
        <v>3306</v>
      </c>
      <c r="W3851" s="894" t="s">
        <v>17447</v>
      </c>
      <c r="X3851" s="894" t="s">
        <v>8331</v>
      </c>
      <c r="AA3851" s="894" t="s">
        <v>784</v>
      </c>
    </row>
    <row r="3852" spans="1:27">
      <c r="A3852" s="894" t="s">
        <v>17454</v>
      </c>
      <c r="B3852" s="894" t="s">
        <v>17455</v>
      </c>
      <c r="C3852" s="894" t="s">
        <v>2180</v>
      </c>
      <c r="D3852" s="894" t="s">
        <v>17456</v>
      </c>
      <c r="E3852" s="351">
        <v>3097.35</v>
      </c>
      <c r="F3852" s="351">
        <v>1022.01</v>
      </c>
      <c r="G3852" s="351">
        <v>2075.34</v>
      </c>
      <c r="H3852" s="351">
        <v>0</v>
      </c>
      <c r="I3852" s="894" t="s">
        <v>17457</v>
      </c>
      <c r="J3852" s="894" t="s">
        <v>839</v>
      </c>
      <c r="K3852" s="894" t="s">
        <v>11486</v>
      </c>
      <c r="L3852" s="894" t="s">
        <v>874</v>
      </c>
      <c r="M3852" s="894" t="s">
        <v>11487</v>
      </c>
      <c r="N3852" s="894" t="s">
        <v>17458</v>
      </c>
      <c r="O3852" s="894" t="s">
        <v>11309</v>
      </c>
      <c r="P3852" s="894" t="s">
        <v>11310</v>
      </c>
      <c r="Q3852" s="894" t="s">
        <v>11021</v>
      </c>
      <c r="R3852" s="894" t="s">
        <v>17392</v>
      </c>
      <c r="S3852" s="894" t="s">
        <v>779</v>
      </c>
      <c r="T3852" s="894" t="s">
        <v>780</v>
      </c>
      <c r="U3852" s="894" t="s">
        <v>781</v>
      </c>
      <c r="V3852" s="894" t="s">
        <v>3306</v>
      </c>
      <c r="W3852" s="894" t="s">
        <v>17457</v>
      </c>
      <c r="X3852" s="894" t="s">
        <v>9661</v>
      </c>
      <c r="AA3852" s="894" t="s">
        <v>11491</v>
      </c>
    </row>
    <row r="3853" spans="1:27">
      <c r="A3853" s="894" t="s">
        <v>17459</v>
      </c>
      <c r="B3853" s="894" t="s">
        <v>17460</v>
      </c>
      <c r="C3853" s="894" t="s">
        <v>2180</v>
      </c>
      <c r="D3853" s="894" t="s">
        <v>17456</v>
      </c>
      <c r="E3853" s="351">
        <v>3097.35</v>
      </c>
      <c r="F3853" s="351">
        <v>1022.01</v>
      </c>
      <c r="G3853" s="351">
        <v>2075.34</v>
      </c>
      <c r="H3853" s="351">
        <v>0</v>
      </c>
      <c r="I3853" s="894" t="s">
        <v>17457</v>
      </c>
      <c r="J3853" s="894" t="s">
        <v>839</v>
      </c>
      <c r="K3853" s="894" t="s">
        <v>11486</v>
      </c>
      <c r="L3853" s="894" t="s">
        <v>874</v>
      </c>
      <c r="M3853" s="894" t="s">
        <v>11487</v>
      </c>
      <c r="N3853" s="894" t="s">
        <v>17458</v>
      </c>
      <c r="O3853" s="894" t="s">
        <v>11309</v>
      </c>
      <c r="P3853" s="894" t="s">
        <v>11310</v>
      </c>
      <c r="Q3853" s="894" t="s">
        <v>11021</v>
      </c>
      <c r="R3853" s="894" t="s">
        <v>17392</v>
      </c>
      <c r="S3853" s="894" t="s">
        <v>779</v>
      </c>
      <c r="T3853" s="894" t="s">
        <v>780</v>
      </c>
      <c r="U3853" s="894" t="s">
        <v>781</v>
      </c>
      <c r="V3853" s="894" t="s">
        <v>3306</v>
      </c>
      <c r="W3853" s="894" t="s">
        <v>17457</v>
      </c>
      <c r="X3853" s="894" t="s">
        <v>9661</v>
      </c>
      <c r="AA3853" s="894" t="s">
        <v>11491</v>
      </c>
    </row>
    <row r="3854" spans="1:27">
      <c r="A3854" s="894" t="s">
        <v>17461</v>
      </c>
      <c r="B3854" s="894" t="s">
        <v>17462</v>
      </c>
      <c r="C3854" s="894" t="s">
        <v>1005</v>
      </c>
      <c r="D3854" s="894" t="s">
        <v>17463</v>
      </c>
      <c r="E3854" s="351">
        <v>5309.73</v>
      </c>
      <c r="F3854" s="351">
        <v>1752.3</v>
      </c>
      <c r="G3854" s="351">
        <v>3557.43</v>
      </c>
      <c r="H3854" s="351">
        <v>0</v>
      </c>
      <c r="I3854" s="894" t="s">
        <v>17457</v>
      </c>
      <c r="J3854" s="894" t="s">
        <v>839</v>
      </c>
      <c r="K3854" s="894" t="s">
        <v>11486</v>
      </c>
      <c r="L3854" s="894" t="s">
        <v>874</v>
      </c>
      <c r="M3854" s="894" t="s">
        <v>11487</v>
      </c>
      <c r="N3854" s="894" t="s">
        <v>17464</v>
      </c>
      <c r="O3854" s="894" t="s">
        <v>12283</v>
      </c>
      <c r="P3854" s="894" t="s">
        <v>12284</v>
      </c>
      <c r="Q3854" s="894" t="s">
        <v>10864</v>
      </c>
      <c r="R3854" s="894" t="s">
        <v>17392</v>
      </c>
      <c r="S3854" s="894" t="s">
        <v>779</v>
      </c>
      <c r="T3854" s="894" t="s">
        <v>780</v>
      </c>
      <c r="U3854" s="894" t="s">
        <v>781</v>
      </c>
      <c r="V3854" s="894" t="s">
        <v>3306</v>
      </c>
      <c r="W3854" s="894" t="s">
        <v>17457</v>
      </c>
      <c r="X3854" s="894" t="s">
        <v>9666</v>
      </c>
      <c r="AA3854" s="894" t="s">
        <v>11491</v>
      </c>
    </row>
    <row r="3855" spans="1:27">
      <c r="A3855" s="894" t="s">
        <v>17465</v>
      </c>
      <c r="B3855" s="894" t="s">
        <v>17466</v>
      </c>
      <c r="C3855" s="894" t="s">
        <v>1005</v>
      </c>
      <c r="D3855" s="894" t="s">
        <v>17463</v>
      </c>
      <c r="E3855" s="351">
        <v>5309.73</v>
      </c>
      <c r="F3855" s="351">
        <v>1752.3</v>
      </c>
      <c r="G3855" s="351">
        <v>3557.43</v>
      </c>
      <c r="H3855" s="351">
        <v>0</v>
      </c>
      <c r="I3855" s="894" t="s">
        <v>17457</v>
      </c>
      <c r="J3855" s="894" t="s">
        <v>839</v>
      </c>
      <c r="K3855" s="894" t="s">
        <v>11486</v>
      </c>
      <c r="L3855" s="894" t="s">
        <v>874</v>
      </c>
      <c r="M3855" s="894" t="s">
        <v>11487</v>
      </c>
      <c r="N3855" s="894" t="s">
        <v>17464</v>
      </c>
      <c r="O3855" s="894" t="s">
        <v>12283</v>
      </c>
      <c r="P3855" s="894" t="s">
        <v>12284</v>
      </c>
      <c r="Q3855" s="894" t="s">
        <v>10864</v>
      </c>
      <c r="R3855" s="894" t="s">
        <v>17392</v>
      </c>
      <c r="S3855" s="894" t="s">
        <v>779</v>
      </c>
      <c r="T3855" s="894" t="s">
        <v>780</v>
      </c>
      <c r="U3855" s="894" t="s">
        <v>781</v>
      </c>
      <c r="V3855" s="894" t="s">
        <v>3306</v>
      </c>
      <c r="W3855" s="894" t="s">
        <v>17457</v>
      </c>
      <c r="X3855" s="894" t="s">
        <v>9666</v>
      </c>
      <c r="AA3855" s="894" t="s">
        <v>11491</v>
      </c>
    </row>
    <row r="3856" hidden="1" spans="1:27">
      <c r="A3856" s="894" t="s">
        <v>17467</v>
      </c>
      <c r="B3856" s="894" t="s">
        <v>17468</v>
      </c>
      <c r="C3856" s="894" t="s">
        <v>740</v>
      </c>
      <c r="D3856" s="894" t="s">
        <v>16376</v>
      </c>
      <c r="E3856" s="351">
        <v>3362.83</v>
      </c>
      <c r="F3856" s="351">
        <v>1775.73</v>
      </c>
      <c r="G3856" s="351">
        <v>1419.52</v>
      </c>
      <c r="H3856" s="351">
        <v>167.58</v>
      </c>
      <c r="I3856" s="894" t="s">
        <v>17469</v>
      </c>
      <c r="J3856" s="894" t="s">
        <v>773</v>
      </c>
      <c r="K3856" s="894" t="s">
        <v>631</v>
      </c>
      <c r="L3856" s="894" t="s">
        <v>2291</v>
      </c>
      <c r="M3856" s="894" t="s">
        <v>17470</v>
      </c>
      <c r="N3856" s="894" t="s">
        <v>17415</v>
      </c>
      <c r="O3856" s="894" t="s">
        <v>16378</v>
      </c>
      <c r="P3856" s="894" t="s">
        <v>16379</v>
      </c>
      <c r="Q3856" s="894" t="s">
        <v>16380</v>
      </c>
      <c r="R3856" s="894" t="s">
        <v>17392</v>
      </c>
      <c r="S3856" s="894" t="s">
        <v>779</v>
      </c>
      <c r="T3856" s="894" t="s">
        <v>780</v>
      </c>
      <c r="U3856" s="894" t="s">
        <v>781</v>
      </c>
      <c r="V3856" s="894" t="s">
        <v>3306</v>
      </c>
      <c r="W3856" s="894" t="s">
        <v>17469</v>
      </c>
      <c r="X3856" s="894" t="s">
        <v>8974</v>
      </c>
      <c r="AA3856" s="894" t="s">
        <v>967</v>
      </c>
    </row>
    <row r="3857" hidden="1" spans="1:27">
      <c r="A3857" s="894" t="s">
        <v>17471</v>
      </c>
      <c r="B3857" s="894" t="s">
        <v>17472</v>
      </c>
      <c r="C3857" s="894" t="s">
        <v>740</v>
      </c>
      <c r="D3857" s="894" t="s">
        <v>16376</v>
      </c>
      <c r="E3857" s="351">
        <v>3362.83</v>
      </c>
      <c r="F3857" s="351">
        <v>1775.73</v>
      </c>
      <c r="G3857" s="351">
        <v>1419.52</v>
      </c>
      <c r="H3857" s="351">
        <v>167.58</v>
      </c>
      <c r="I3857" s="894" t="s">
        <v>17469</v>
      </c>
      <c r="J3857" s="894" t="s">
        <v>773</v>
      </c>
      <c r="K3857" s="894" t="s">
        <v>631</v>
      </c>
      <c r="L3857" s="894" t="s">
        <v>1933</v>
      </c>
      <c r="M3857" s="894" t="s">
        <v>17473</v>
      </c>
      <c r="N3857" s="894" t="s">
        <v>17415</v>
      </c>
      <c r="O3857" s="894" t="s">
        <v>16378</v>
      </c>
      <c r="P3857" s="894" t="s">
        <v>16379</v>
      </c>
      <c r="Q3857" s="894" t="s">
        <v>16380</v>
      </c>
      <c r="R3857" s="894" t="s">
        <v>17392</v>
      </c>
      <c r="S3857" s="894" t="s">
        <v>779</v>
      </c>
      <c r="T3857" s="894" t="s">
        <v>780</v>
      </c>
      <c r="U3857" s="894" t="s">
        <v>781</v>
      </c>
      <c r="V3857" s="894" t="s">
        <v>3306</v>
      </c>
      <c r="W3857" s="894" t="s">
        <v>17469</v>
      </c>
      <c r="X3857" s="894" t="s">
        <v>8974</v>
      </c>
      <c r="AA3857" s="894" t="s">
        <v>967</v>
      </c>
    </row>
    <row r="3858" spans="1:27">
      <c r="A3858" s="894" t="s">
        <v>17474</v>
      </c>
      <c r="B3858" s="894" t="s">
        <v>17475</v>
      </c>
      <c r="C3858" s="894" t="s">
        <v>12376</v>
      </c>
      <c r="D3858" s="894" t="s">
        <v>17476</v>
      </c>
      <c r="E3858" s="351">
        <v>131858.41</v>
      </c>
      <c r="F3858" s="351">
        <v>42194.56</v>
      </c>
      <c r="G3858" s="351">
        <v>89663.85</v>
      </c>
      <c r="H3858" s="351">
        <v>0</v>
      </c>
      <c r="I3858" s="894" t="s">
        <v>17477</v>
      </c>
      <c r="J3858" s="894" t="s">
        <v>839</v>
      </c>
      <c r="K3858" s="894" t="s">
        <v>1025</v>
      </c>
      <c r="L3858" s="894" t="s">
        <v>958</v>
      </c>
      <c r="M3858" s="894" t="s">
        <v>8289</v>
      </c>
      <c r="N3858" s="894" t="s">
        <v>17478</v>
      </c>
      <c r="O3858" s="894" t="s">
        <v>17479</v>
      </c>
      <c r="P3858" s="894" t="s">
        <v>17480</v>
      </c>
      <c r="Q3858" s="894" t="s">
        <v>17481</v>
      </c>
      <c r="R3858" s="894" t="s">
        <v>17482</v>
      </c>
      <c r="S3858" s="894" t="s">
        <v>779</v>
      </c>
      <c r="T3858" s="894" t="s">
        <v>780</v>
      </c>
      <c r="U3858" s="894" t="s">
        <v>781</v>
      </c>
      <c r="V3858" s="894" t="s">
        <v>3306</v>
      </c>
      <c r="W3858" s="894" t="s">
        <v>17477</v>
      </c>
      <c r="X3858" s="894" t="s">
        <v>16720</v>
      </c>
      <c r="AA3858" s="894" t="s">
        <v>1029</v>
      </c>
    </row>
    <row r="3859" spans="1:27">
      <c r="A3859" s="894" t="s">
        <v>17483</v>
      </c>
      <c r="B3859" s="894" t="s">
        <v>17484</v>
      </c>
      <c r="C3859" s="894" t="s">
        <v>17485</v>
      </c>
      <c r="D3859" s="894" t="s">
        <v>17486</v>
      </c>
      <c r="E3859" s="351">
        <v>30973.45</v>
      </c>
      <c r="F3859" s="351">
        <v>9911.36</v>
      </c>
      <c r="G3859" s="351">
        <v>21062.09</v>
      </c>
      <c r="H3859" s="351">
        <v>0</v>
      </c>
      <c r="I3859" s="894" t="s">
        <v>17477</v>
      </c>
      <c r="J3859" s="894" t="s">
        <v>839</v>
      </c>
      <c r="K3859" s="894" t="s">
        <v>1025</v>
      </c>
      <c r="L3859" s="894" t="s">
        <v>958</v>
      </c>
      <c r="M3859" s="894" t="s">
        <v>17487</v>
      </c>
      <c r="N3859" s="894" t="s">
        <v>17488</v>
      </c>
      <c r="O3859" s="894" t="s">
        <v>15320</v>
      </c>
      <c r="P3859" s="894" t="s">
        <v>15321</v>
      </c>
      <c r="Q3859" s="894" t="s">
        <v>13117</v>
      </c>
      <c r="R3859" s="894" t="s">
        <v>17482</v>
      </c>
      <c r="S3859" s="894" t="s">
        <v>779</v>
      </c>
      <c r="T3859" s="894" t="s">
        <v>780</v>
      </c>
      <c r="U3859" s="894" t="s">
        <v>781</v>
      </c>
      <c r="V3859" s="894" t="s">
        <v>3306</v>
      </c>
      <c r="W3859" s="894" t="s">
        <v>17477</v>
      </c>
      <c r="X3859" s="894" t="s">
        <v>17489</v>
      </c>
      <c r="AA3859" s="894" t="s">
        <v>1029</v>
      </c>
    </row>
    <row r="3860" hidden="1" spans="1:27">
      <c r="A3860" s="894" t="s">
        <v>17490</v>
      </c>
      <c r="B3860" s="894" t="s">
        <v>17491</v>
      </c>
      <c r="C3860" s="894" t="s">
        <v>17492</v>
      </c>
      <c r="D3860" s="894" t="s">
        <v>17493</v>
      </c>
      <c r="E3860" s="351">
        <v>4070.8</v>
      </c>
      <c r="F3860" s="351">
        <v>2019.03</v>
      </c>
      <c r="G3860" s="351">
        <v>2051.77</v>
      </c>
      <c r="H3860" s="351">
        <v>0</v>
      </c>
      <c r="I3860" s="894" t="s">
        <v>17494</v>
      </c>
      <c r="J3860" s="894" t="s">
        <v>773</v>
      </c>
      <c r="K3860" s="894" t="s">
        <v>774</v>
      </c>
      <c r="L3860" s="894" t="s">
        <v>108</v>
      </c>
      <c r="M3860" s="894" t="s">
        <v>4498</v>
      </c>
      <c r="N3860" s="894" t="s">
        <v>17495</v>
      </c>
      <c r="O3860" s="894" t="s">
        <v>17496</v>
      </c>
      <c r="P3860" s="894" t="s">
        <v>17497</v>
      </c>
      <c r="Q3860" s="894" t="s">
        <v>12757</v>
      </c>
      <c r="R3860" s="894" t="s">
        <v>1698</v>
      </c>
      <c r="S3860" s="894" t="s">
        <v>779</v>
      </c>
      <c r="T3860" s="894" t="s">
        <v>780</v>
      </c>
      <c r="U3860" s="894" t="s">
        <v>781</v>
      </c>
      <c r="V3860" s="894" t="s">
        <v>3306</v>
      </c>
      <c r="W3860" s="894" t="s">
        <v>17494</v>
      </c>
      <c r="X3860" s="894" t="s">
        <v>13339</v>
      </c>
      <c r="AA3860" s="894" t="s">
        <v>784</v>
      </c>
    </row>
    <row r="3861" spans="1:27">
      <c r="A3861" s="894" t="s">
        <v>17498</v>
      </c>
      <c r="B3861" s="894" t="s">
        <v>17499</v>
      </c>
      <c r="C3861" s="894" t="s">
        <v>10383</v>
      </c>
      <c r="D3861" s="894" t="s">
        <v>17500</v>
      </c>
      <c r="E3861" s="351">
        <v>8407.08</v>
      </c>
      <c r="F3861" s="351">
        <v>2606.17</v>
      </c>
      <c r="G3861" s="351">
        <v>5800.91</v>
      </c>
      <c r="H3861" s="351">
        <v>0</v>
      </c>
      <c r="I3861" s="894" t="s">
        <v>17494</v>
      </c>
      <c r="J3861" s="894" t="s">
        <v>839</v>
      </c>
      <c r="K3861" s="894" t="s">
        <v>11486</v>
      </c>
      <c r="L3861" s="894" t="s">
        <v>874</v>
      </c>
      <c r="M3861" s="894" t="s">
        <v>11487</v>
      </c>
      <c r="N3861" s="894" t="s">
        <v>17501</v>
      </c>
      <c r="O3861" s="894" t="s">
        <v>13569</v>
      </c>
      <c r="P3861" s="894" t="s">
        <v>13570</v>
      </c>
      <c r="Q3861" s="894" t="s">
        <v>12571</v>
      </c>
      <c r="R3861" s="894" t="s">
        <v>1698</v>
      </c>
      <c r="S3861" s="894" t="s">
        <v>779</v>
      </c>
      <c r="T3861" s="894" t="s">
        <v>780</v>
      </c>
      <c r="U3861" s="894" t="s">
        <v>781</v>
      </c>
      <c r="V3861" s="894" t="s">
        <v>3306</v>
      </c>
      <c r="W3861" s="894" t="s">
        <v>17494</v>
      </c>
      <c r="X3861" s="894" t="s">
        <v>11704</v>
      </c>
      <c r="AA3861" s="894" t="s">
        <v>11491</v>
      </c>
    </row>
    <row r="3862" spans="1:27">
      <c r="A3862" s="894" t="s">
        <v>17502</v>
      </c>
      <c r="B3862" s="894" t="s">
        <v>17503</v>
      </c>
      <c r="C3862" s="894" t="s">
        <v>12507</v>
      </c>
      <c r="D3862" s="894" t="s">
        <v>17504</v>
      </c>
      <c r="E3862" s="351">
        <v>20796.46</v>
      </c>
      <c r="F3862" s="351">
        <v>6446.76</v>
      </c>
      <c r="G3862" s="351">
        <v>14349.7</v>
      </c>
      <c r="H3862" s="351">
        <v>0</v>
      </c>
      <c r="I3862" s="894" t="s">
        <v>17505</v>
      </c>
      <c r="J3862" s="894" t="s">
        <v>839</v>
      </c>
      <c r="K3862" s="894" t="s">
        <v>11486</v>
      </c>
      <c r="L3862" s="894" t="s">
        <v>874</v>
      </c>
      <c r="M3862" s="894" t="s">
        <v>11487</v>
      </c>
      <c r="N3862" s="894" t="s">
        <v>17506</v>
      </c>
      <c r="O3862" s="894" t="s">
        <v>11124</v>
      </c>
      <c r="P3862" s="894" t="s">
        <v>11125</v>
      </c>
      <c r="Q3862" s="894" t="s">
        <v>11126</v>
      </c>
      <c r="R3862" s="894" t="s">
        <v>1698</v>
      </c>
      <c r="S3862" s="894" t="s">
        <v>779</v>
      </c>
      <c r="T3862" s="894" t="s">
        <v>780</v>
      </c>
      <c r="U3862" s="894" t="s">
        <v>781</v>
      </c>
      <c r="V3862" s="894" t="s">
        <v>3306</v>
      </c>
      <c r="W3862" s="894" t="s">
        <v>17505</v>
      </c>
      <c r="X3862" s="894" t="s">
        <v>11712</v>
      </c>
      <c r="AA3862" s="894" t="s">
        <v>11491</v>
      </c>
    </row>
    <row r="3863" spans="1:27">
      <c r="A3863" s="894" t="s">
        <v>17507</v>
      </c>
      <c r="B3863" s="894" t="s">
        <v>17508</v>
      </c>
      <c r="C3863" s="894" t="s">
        <v>16980</v>
      </c>
      <c r="D3863" s="894" t="s">
        <v>17509</v>
      </c>
      <c r="E3863" s="351">
        <v>22123.89</v>
      </c>
      <c r="F3863" s="351">
        <v>6858.44</v>
      </c>
      <c r="G3863" s="351">
        <v>15265.45</v>
      </c>
      <c r="H3863" s="351">
        <v>0</v>
      </c>
      <c r="I3863" s="894" t="s">
        <v>17510</v>
      </c>
      <c r="J3863" s="894" t="s">
        <v>839</v>
      </c>
      <c r="K3863" s="894" t="s">
        <v>11486</v>
      </c>
      <c r="L3863" s="894" t="s">
        <v>874</v>
      </c>
      <c r="M3863" s="894" t="s">
        <v>11487</v>
      </c>
      <c r="N3863" s="894" t="s">
        <v>17511</v>
      </c>
      <c r="O3863" s="894" t="s">
        <v>12806</v>
      </c>
      <c r="P3863" s="894" t="s">
        <v>12807</v>
      </c>
      <c r="Q3863" s="894" t="s">
        <v>12808</v>
      </c>
      <c r="R3863" s="894" t="s">
        <v>1698</v>
      </c>
      <c r="S3863" s="894" t="s">
        <v>779</v>
      </c>
      <c r="T3863" s="894" t="s">
        <v>780</v>
      </c>
      <c r="U3863" s="894" t="s">
        <v>781</v>
      </c>
      <c r="V3863" s="894" t="s">
        <v>3306</v>
      </c>
      <c r="W3863" s="894" t="s">
        <v>17510</v>
      </c>
      <c r="X3863" s="894" t="s">
        <v>11776</v>
      </c>
      <c r="AA3863" s="894" t="s">
        <v>11491</v>
      </c>
    </row>
    <row r="3864" spans="1:27">
      <c r="A3864" s="894" t="s">
        <v>17512</v>
      </c>
      <c r="B3864" s="894" t="s">
        <v>17513</v>
      </c>
      <c r="C3864" s="894" t="s">
        <v>16980</v>
      </c>
      <c r="D3864" s="894" t="s">
        <v>17509</v>
      </c>
      <c r="E3864" s="351">
        <v>22123.9</v>
      </c>
      <c r="F3864" s="351">
        <v>6858.44</v>
      </c>
      <c r="G3864" s="351">
        <v>15265.46</v>
      </c>
      <c r="H3864" s="351">
        <v>0</v>
      </c>
      <c r="I3864" s="894" t="s">
        <v>17510</v>
      </c>
      <c r="J3864" s="894" t="s">
        <v>839</v>
      </c>
      <c r="K3864" s="894" t="s">
        <v>11486</v>
      </c>
      <c r="L3864" s="894" t="s">
        <v>874</v>
      </c>
      <c r="M3864" s="894" t="s">
        <v>11487</v>
      </c>
      <c r="N3864" s="894" t="s">
        <v>17511</v>
      </c>
      <c r="O3864" s="894" t="s">
        <v>12806</v>
      </c>
      <c r="P3864" s="894" t="s">
        <v>12807</v>
      </c>
      <c r="Q3864" s="894" t="s">
        <v>12808</v>
      </c>
      <c r="R3864" s="894" t="s">
        <v>1698</v>
      </c>
      <c r="S3864" s="894" t="s">
        <v>779</v>
      </c>
      <c r="T3864" s="894" t="s">
        <v>780</v>
      </c>
      <c r="U3864" s="894" t="s">
        <v>781</v>
      </c>
      <c r="V3864" s="894" t="s">
        <v>3306</v>
      </c>
      <c r="W3864" s="894" t="s">
        <v>17510</v>
      </c>
      <c r="X3864" s="894" t="s">
        <v>11776</v>
      </c>
      <c r="AA3864" s="894" t="s">
        <v>11491</v>
      </c>
    </row>
    <row r="3865" spans="1:27">
      <c r="A3865" s="894" t="s">
        <v>17514</v>
      </c>
      <c r="B3865" s="894" t="s">
        <v>17515</v>
      </c>
      <c r="C3865" s="894" t="s">
        <v>6757</v>
      </c>
      <c r="D3865" s="894" t="s">
        <v>16785</v>
      </c>
      <c r="E3865" s="351">
        <v>17946.9</v>
      </c>
      <c r="F3865" s="351">
        <v>5563.57</v>
      </c>
      <c r="G3865" s="351">
        <v>12383.33</v>
      </c>
      <c r="H3865" s="351">
        <v>0</v>
      </c>
      <c r="I3865" s="894" t="s">
        <v>17516</v>
      </c>
      <c r="J3865" s="894" t="s">
        <v>839</v>
      </c>
      <c r="K3865" s="894" t="s">
        <v>11486</v>
      </c>
      <c r="L3865" s="894" t="s">
        <v>874</v>
      </c>
      <c r="M3865" s="894" t="s">
        <v>11487</v>
      </c>
      <c r="N3865" s="894" t="s">
        <v>17517</v>
      </c>
      <c r="O3865" s="894" t="s">
        <v>17518</v>
      </c>
      <c r="P3865" s="894" t="s">
        <v>17519</v>
      </c>
      <c r="Q3865" s="894" t="s">
        <v>17520</v>
      </c>
      <c r="R3865" s="894" t="s">
        <v>1698</v>
      </c>
      <c r="S3865" s="894" t="s">
        <v>779</v>
      </c>
      <c r="T3865" s="894" t="s">
        <v>780</v>
      </c>
      <c r="U3865" s="894" t="s">
        <v>781</v>
      </c>
      <c r="V3865" s="894" t="s">
        <v>3306</v>
      </c>
      <c r="W3865" s="894" t="s">
        <v>17516</v>
      </c>
      <c r="X3865" s="894" t="s">
        <v>17521</v>
      </c>
      <c r="AA3865" s="894" t="s">
        <v>11491</v>
      </c>
    </row>
    <row r="3866" spans="1:27">
      <c r="A3866" s="894" t="s">
        <v>17522</v>
      </c>
      <c r="B3866" s="894" t="s">
        <v>17523</v>
      </c>
      <c r="C3866" s="894" t="s">
        <v>2067</v>
      </c>
      <c r="D3866" s="894" t="s">
        <v>17524</v>
      </c>
      <c r="E3866" s="351">
        <v>7522.12</v>
      </c>
      <c r="F3866" s="351">
        <v>2331.82</v>
      </c>
      <c r="G3866" s="351">
        <v>5190.3</v>
      </c>
      <c r="H3866" s="351">
        <v>0</v>
      </c>
      <c r="I3866" s="894" t="s">
        <v>17525</v>
      </c>
      <c r="J3866" s="894" t="s">
        <v>839</v>
      </c>
      <c r="K3866" s="894" t="s">
        <v>8415</v>
      </c>
      <c r="L3866" s="894" t="s">
        <v>874</v>
      </c>
      <c r="M3866" s="894" t="s">
        <v>3304</v>
      </c>
      <c r="N3866" s="894" t="s">
        <v>17526</v>
      </c>
      <c r="O3866" s="894" t="s">
        <v>13268</v>
      </c>
      <c r="P3866" s="894" t="s">
        <v>13269</v>
      </c>
      <c r="Q3866" s="894" t="s">
        <v>13270</v>
      </c>
      <c r="R3866" s="894" t="s">
        <v>1698</v>
      </c>
      <c r="S3866" s="894" t="s">
        <v>779</v>
      </c>
      <c r="T3866" s="894" t="s">
        <v>780</v>
      </c>
      <c r="U3866" s="894" t="s">
        <v>781</v>
      </c>
      <c r="V3866" s="894" t="s">
        <v>3306</v>
      </c>
      <c r="W3866" s="894" t="s">
        <v>17525</v>
      </c>
      <c r="X3866" s="894" t="s">
        <v>16156</v>
      </c>
      <c r="AA3866" s="894" t="s">
        <v>8421</v>
      </c>
    </row>
    <row r="3867" spans="1:27">
      <c r="A3867" s="894" t="s">
        <v>17527</v>
      </c>
      <c r="B3867" s="894" t="s">
        <v>17528</v>
      </c>
      <c r="C3867" s="894" t="s">
        <v>17529</v>
      </c>
      <c r="D3867" s="894" t="s">
        <v>17530</v>
      </c>
      <c r="E3867" s="351">
        <v>19469.03</v>
      </c>
      <c r="F3867" s="351">
        <v>6035.39</v>
      </c>
      <c r="G3867" s="351">
        <v>13433.64</v>
      </c>
      <c r="H3867" s="351">
        <v>0</v>
      </c>
      <c r="I3867" s="894" t="s">
        <v>17531</v>
      </c>
      <c r="J3867" s="894" t="s">
        <v>839</v>
      </c>
      <c r="K3867" s="894" t="s">
        <v>1025</v>
      </c>
      <c r="L3867" s="894" t="s">
        <v>958</v>
      </c>
      <c r="M3867" s="894" t="s">
        <v>959</v>
      </c>
      <c r="N3867" s="894" t="s">
        <v>17532</v>
      </c>
      <c r="O3867" s="894" t="s">
        <v>13356</v>
      </c>
      <c r="P3867" s="894" t="s">
        <v>15166</v>
      </c>
      <c r="Q3867" s="894" t="s">
        <v>15167</v>
      </c>
      <c r="R3867" s="894" t="s">
        <v>1698</v>
      </c>
      <c r="S3867" s="894" t="s">
        <v>779</v>
      </c>
      <c r="T3867" s="894" t="s">
        <v>780</v>
      </c>
      <c r="U3867" s="894" t="s">
        <v>781</v>
      </c>
      <c r="V3867" s="894" t="s">
        <v>3306</v>
      </c>
      <c r="W3867" s="894" t="s">
        <v>17531</v>
      </c>
      <c r="X3867" s="894" t="s">
        <v>17533</v>
      </c>
      <c r="AA3867" s="894" t="s">
        <v>1029</v>
      </c>
    </row>
    <row r="3868" hidden="1" spans="1:27">
      <c r="A3868" s="894" t="s">
        <v>17534</v>
      </c>
      <c r="B3868" s="894" t="s">
        <v>17535</v>
      </c>
      <c r="C3868" s="894" t="s">
        <v>17536</v>
      </c>
      <c r="D3868" s="894" t="s">
        <v>17537</v>
      </c>
      <c r="E3868" s="351">
        <v>135779.82</v>
      </c>
      <c r="F3868" s="351">
        <v>33673.44</v>
      </c>
      <c r="G3868" s="351">
        <v>102106.38</v>
      </c>
      <c r="H3868" s="351">
        <v>0</v>
      </c>
      <c r="I3868" s="894" t="s">
        <v>17531</v>
      </c>
      <c r="J3868" s="894" t="s">
        <v>3957</v>
      </c>
      <c r="K3868" s="894" t="s">
        <v>7596</v>
      </c>
      <c r="L3868" s="894" t="s">
        <v>1933</v>
      </c>
      <c r="M3868" s="894" t="s">
        <v>16152</v>
      </c>
      <c r="N3868" s="894" t="s">
        <v>17538</v>
      </c>
      <c r="O3868" s="894" t="s">
        <v>17539</v>
      </c>
      <c r="P3868" s="894" t="s">
        <v>17540</v>
      </c>
      <c r="Q3868" s="894" t="s">
        <v>17541</v>
      </c>
      <c r="R3868" s="894" t="s">
        <v>1698</v>
      </c>
      <c r="S3868" s="894" t="s">
        <v>779</v>
      </c>
      <c r="T3868" s="894" t="s">
        <v>780</v>
      </c>
      <c r="U3868" s="894" t="s">
        <v>781</v>
      </c>
      <c r="V3868" s="894" t="s">
        <v>3306</v>
      </c>
      <c r="W3868" s="894" t="s">
        <v>17531</v>
      </c>
      <c r="X3868" s="894" t="s">
        <v>4847</v>
      </c>
      <c r="AA3868" s="894" t="s">
        <v>1026</v>
      </c>
    </row>
    <row r="3869" hidden="1" spans="1:27">
      <c r="A3869" s="894" t="s">
        <v>17542</v>
      </c>
      <c r="B3869" s="894" t="s">
        <v>17543</v>
      </c>
      <c r="C3869" s="894" t="s">
        <v>17544</v>
      </c>
      <c r="D3869" s="894" t="s">
        <v>17545</v>
      </c>
      <c r="E3869" s="351">
        <v>5100</v>
      </c>
      <c r="F3869" s="351">
        <v>2448</v>
      </c>
      <c r="G3869" s="351">
        <v>2652</v>
      </c>
      <c r="H3869" s="351">
        <v>0</v>
      </c>
      <c r="I3869" s="894" t="s">
        <v>17546</v>
      </c>
      <c r="J3869" s="894" t="s">
        <v>773</v>
      </c>
      <c r="K3869" s="894" t="s">
        <v>774</v>
      </c>
      <c r="L3869" s="894" t="s">
        <v>9405</v>
      </c>
      <c r="M3869" s="894" t="s">
        <v>17547</v>
      </c>
      <c r="N3869" s="894" t="s">
        <v>17548</v>
      </c>
      <c r="O3869" s="894" t="s">
        <v>17549</v>
      </c>
      <c r="P3869" s="894" t="s">
        <v>17550</v>
      </c>
      <c r="Q3869" s="894" t="s">
        <v>17551</v>
      </c>
      <c r="R3869" s="894" t="s">
        <v>17552</v>
      </c>
      <c r="S3869" s="894" t="s">
        <v>779</v>
      </c>
      <c r="T3869" s="894" t="s">
        <v>780</v>
      </c>
      <c r="U3869" s="894" t="s">
        <v>781</v>
      </c>
      <c r="V3869" s="894" t="s">
        <v>3306</v>
      </c>
      <c r="W3869" s="894" t="s">
        <v>17546</v>
      </c>
      <c r="X3869" s="894" t="s">
        <v>17553</v>
      </c>
      <c r="AA3869" s="894" t="s">
        <v>784</v>
      </c>
    </row>
    <row r="3870" spans="1:27">
      <c r="A3870" s="894" t="s">
        <v>17554</v>
      </c>
      <c r="B3870" s="894" t="s">
        <v>17555</v>
      </c>
      <c r="C3870" s="894" t="s">
        <v>17220</v>
      </c>
      <c r="D3870" s="894" t="s">
        <v>17556</v>
      </c>
      <c r="E3870" s="351">
        <v>19911.5</v>
      </c>
      <c r="F3870" s="351">
        <v>5973.6</v>
      </c>
      <c r="G3870" s="351">
        <v>13937.9</v>
      </c>
      <c r="H3870" s="351">
        <v>0</v>
      </c>
      <c r="I3870" s="894" t="s">
        <v>17557</v>
      </c>
      <c r="J3870" s="894" t="s">
        <v>839</v>
      </c>
      <c r="K3870" s="894" t="s">
        <v>1357</v>
      </c>
      <c r="L3870" s="894" t="s">
        <v>1590</v>
      </c>
      <c r="M3870" s="894" t="s">
        <v>13182</v>
      </c>
      <c r="N3870" s="894" t="s">
        <v>17558</v>
      </c>
      <c r="O3870" s="894" t="s">
        <v>10895</v>
      </c>
      <c r="P3870" s="894" t="s">
        <v>17193</v>
      </c>
      <c r="Q3870" s="894" t="s">
        <v>16517</v>
      </c>
      <c r="R3870" s="894" t="s">
        <v>17552</v>
      </c>
      <c r="S3870" s="894" t="s">
        <v>779</v>
      </c>
      <c r="T3870" s="894" t="s">
        <v>780</v>
      </c>
      <c r="U3870" s="894" t="s">
        <v>781</v>
      </c>
      <c r="V3870" s="894" t="s">
        <v>3306</v>
      </c>
      <c r="W3870" s="894" t="s">
        <v>17557</v>
      </c>
      <c r="X3870" s="894" t="s">
        <v>15725</v>
      </c>
      <c r="AA3870" s="894" t="s">
        <v>1359</v>
      </c>
    </row>
    <row r="3871" spans="1:27">
      <c r="A3871" s="894" t="s">
        <v>17559</v>
      </c>
      <c r="B3871" s="894" t="s">
        <v>17560</v>
      </c>
      <c r="C3871" s="894" t="s">
        <v>17220</v>
      </c>
      <c r="D3871" s="894" t="s">
        <v>17556</v>
      </c>
      <c r="E3871" s="351">
        <v>19911.51</v>
      </c>
      <c r="F3871" s="351">
        <v>5973.6</v>
      </c>
      <c r="G3871" s="351">
        <v>13937.91</v>
      </c>
      <c r="H3871" s="351">
        <v>0</v>
      </c>
      <c r="I3871" s="894" t="s">
        <v>17557</v>
      </c>
      <c r="J3871" s="894" t="s">
        <v>839</v>
      </c>
      <c r="K3871" s="894" t="s">
        <v>1357</v>
      </c>
      <c r="L3871" s="894" t="s">
        <v>1590</v>
      </c>
      <c r="M3871" s="894" t="s">
        <v>13182</v>
      </c>
      <c r="N3871" s="894" t="s">
        <v>17558</v>
      </c>
      <c r="O3871" s="894" t="s">
        <v>10895</v>
      </c>
      <c r="P3871" s="894" t="s">
        <v>17193</v>
      </c>
      <c r="Q3871" s="894" t="s">
        <v>16517</v>
      </c>
      <c r="R3871" s="894" t="s">
        <v>17552</v>
      </c>
      <c r="S3871" s="894" t="s">
        <v>779</v>
      </c>
      <c r="T3871" s="894" t="s">
        <v>780</v>
      </c>
      <c r="U3871" s="894" t="s">
        <v>781</v>
      </c>
      <c r="V3871" s="894" t="s">
        <v>3306</v>
      </c>
      <c r="W3871" s="894" t="s">
        <v>17557</v>
      </c>
      <c r="X3871" s="894" t="s">
        <v>15725</v>
      </c>
      <c r="AA3871" s="894" t="s">
        <v>1359</v>
      </c>
    </row>
    <row r="3872" spans="1:27">
      <c r="A3872" s="894" t="s">
        <v>17561</v>
      </c>
      <c r="B3872" s="894" t="s">
        <v>17562</v>
      </c>
      <c r="C3872" s="894" t="s">
        <v>17563</v>
      </c>
      <c r="D3872" s="894" t="s">
        <v>17564</v>
      </c>
      <c r="E3872" s="351">
        <v>4778.76</v>
      </c>
      <c r="F3872" s="351">
        <v>1433.7</v>
      </c>
      <c r="G3872" s="351">
        <v>3345.06</v>
      </c>
      <c r="H3872" s="351">
        <v>0</v>
      </c>
      <c r="I3872" s="894" t="s">
        <v>17557</v>
      </c>
      <c r="J3872" s="894" t="s">
        <v>839</v>
      </c>
      <c r="K3872" s="894" t="s">
        <v>1357</v>
      </c>
      <c r="L3872" s="894" t="s">
        <v>1590</v>
      </c>
      <c r="M3872" s="894" t="s">
        <v>13182</v>
      </c>
      <c r="N3872" s="894" t="s">
        <v>17565</v>
      </c>
      <c r="O3872" s="894" t="s">
        <v>17566</v>
      </c>
      <c r="P3872" s="894" t="s">
        <v>17567</v>
      </c>
      <c r="Q3872" s="894" t="s">
        <v>16255</v>
      </c>
      <c r="R3872" s="894" t="s">
        <v>17552</v>
      </c>
      <c r="S3872" s="894" t="s">
        <v>779</v>
      </c>
      <c r="T3872" s="894" t="s">
        <v>780</v>
      </c>
      <c r="U3872" s="894" t="s">
        <v>781</v>
      </c>
      <c r="V3872" s="894" t="s">
        <v>3306</v>
      </c>
      <c r="W3872" s="894" t="s">
        <v>17557</v>
      </c>
      <c r="X3872" s="894" t="s">
        <v>15725</v>
      </c>
      <c r="AA3872" s="894" t="s">
        <v>1359</v>
      </c>
    </row>
    <row r="3873" spans="1:27">
      <c r="A3873" s="894" t="s">
        <v>17568</v>
      </c>
      <c r="B3873" s="894" t="s">
        <v>17569</v>
      </c>
      <c r="C3873" s="894" t="s">
        <v>17570</v>
      </c>
      <c r="D3873" s="894" t="s">
        <v>17571</v>
      </c>
      <c r="E3873" s="351">
        <v>5575.22</v>
      </c>
      <c r="F3873" s="351">
        <v>1672.5</v>
      </c>
      <c r="G3873" s="351">
        <v>3902.72</v>
      </c>
      <c r="H3873" s="351">
        <v>0</v>
      </c>
      <c r="I3873" s="894" t="s">
        <v>17557</v>
      </c>
      <c r="J3873" s="894" t="s">
        <v>839</v>
      </c>
      <c r="K3873" s="894" t="s">
        <v>1025</v>
      </c>
      <c r="L3873" s="894" t="s">
        <v>958</v>
      </c>
      <c r="M3873" s="894" t="s">
        <v>6146</v>
      </c>
      <c r="N3873" s="894" t="s">
        <v>17572</v>
      </c>
      <c r="O3873" s="894" t="s">
        <v>12774</v>
      </c>
      <c r="P3873" s="894" t="s">
        <v>12775</v>
      </c>
      <c r="Q3873" s="894" t="s">
        <v>12776</v>
      </c>
      <c r="R3873" s="894" t="s">
        <v>17552</v>
      </c>
      <c r="S3873" s="894" t="s">
        <v>779</v>
      </c>
      <c r="T3873" s="894" t="s">
        <v>780</v>
      </c>
      <c r="U3873" s="894" t="s">
        <v>781</v>
      </c>
      <c r="V3873" s="894" t="s">
        <v>3306</v>
      </c>
      <c r="W3873" s="894" t="s">
        <v>17557</v>
      </c>
      <c r="X3873" s="894" t="s">
        <v>17573</v>
      </c>
      <c r="AA3873" s="894" t="s">
        <v>1029</v>
      </c>
    </row>
    <row r="3874" hidden="1" spans="1:27">
      <c r="A3874" s="894" t="s">
        <v>17574</v>
      </c>
      <c r="B3874" s="894" t="s">
        <v>17575</v>
      </c>
      <c r="C3874" s="894" t="s">
        <v>740</v>
      </c>
      <c r="D3874" s="894" t="s">
        <v>17576</v>
      </c>
      <c r="E3874" s="351">
        <v>3938.05</v>
      </c>
      <c r="F3874" s="351">
        <v>1890.3</v>
      </c>
      <c r="G3874" s="351">
        <v>1835.92</v>
      </c>
      <c r="H3874" s="351">
        <v>211.83</v>
      </c>
      <c r="I3874" s="894" t="s">
        <v>17577</v>
      </c>
      <c r="J3874" s="894" t="s">
        <v>773</v>
      </c>
      <c r="K3874" s="894" t="s">
        <v>631</v>
      </c>
      <c r="L3874" s="894" t="s">
        <v>108</v>
      </c>
      <c r="M3874" s="894" t="s">
        <v>17578</v>
      </c>
      <c r="N3874" s="894" t="s">
        <v>17579</v>
      </c>
      <c r="O3874" s="894" t="s">
        <v>17580</v>
      </c>
      <c r="P3874" s="894" t="s">
        <v>17581</v>
      </c>
      <c r="Q3874" s="894" t="s">
        <v>11251</v>
      </c>
      <c r="R3874" s="894" t="s">
        <v>17552</v>
      </c>
      <c r="S3874" s="894" t="s">
        <v>779</v>
      </c>
      <c r="T3874" s="894" t="s">
        <v>780</v>
      </c>
      <c r="U3874" s="894" t="s">
        <v>781</v>
      </c>
      <c r="V3874" s="894" t="s">
        <v>3306</v>
      </c>
      <c r="W3874" s="894" t="s">
        <v>17577</v>
      </c>
      <c r="X3874" s="894" t="s">
        <v>17582</v>
      </c>
      <c r="AA3874" s="894" t="s">
        <v>967</v>
      </c>
    </row>
    <row r="3875" hidden="1" spans="1:27">
      <c r="A3875" s="894" t="s">
        <v>17583</v>
      </c>
      <c r="B3875" s="894" t="s">
        <v>17584</v>
      </c>
      <c r="C3875" s="894" t="s">
        <v>740</v>
      </c>
      <c r="D3875" s="894" t="s">
        <v>17576</v>
      </c>
      <c r="E3875" s="351">
        <v>3938.06</v>
      </c>
      <c r="F3875" s="351">
        <v>1890.3</v>
      </c>
      <c r="G3875" s="351">
        <v>1835.92</v>
      </c>
      <c r="H3875" s="351">
        <v>211.84</v>
      </c>
      <c r="I3875" s="894" t="s">
        <v>17577</v>
      </c>
      <c r="J3875" s="894" t="s">
        <v>773</v>
      </c>
      <c r="K3875" s="894" t="s">
        <v>631</v>
      </c>
      <c r="L3875" s="894" t="s">
        <v>841</v>
      </c>
      <c r="M3875" s="894" t="s">
        <v>17585</v>
      </c>
      <c r="N3875" s="894" t="s">
        <v>17579</v>
      </c>
      <c r="O3875" s="894" t="s">
        <v>17580</v>
      </c>
      <c r="P3875" s="894" t="s">
        <v>17581</v>
      </c>
      <c r="Q3875" s="894" t="s">
        <v>11251</v>
      </c>
      <c r="R3875" s="894" t="s">
        <v>17552</v>
      </c>
      <c r="S3875" s="894" t="s">
        <v>779</v>
      </c>
      <c r="T3875" s="894" t="s">
        <v>780</v>
      </c>
      <c r="U3875" s="894" t="s">
        <v>781</v>
      </c>
      <c r="V3875" s="894" t="s">
        <v>3306</v>
      </c>
      <c r="W3875" s="894" t="s">
        <v>17577</v>
      </c>
      <c r="X3875" s="894" t="s">
        <v>17582</v>
      </c>
      <c r="AA3875" s="894" t="s">
        <v>967</v>
      </c>
    </row>
    <row r="3876" hidden="1" spans="1:27">
      <c r="A3876" s="894" t="s">
        <v>17586</v>
      </c>
      <c r="B3876" s="894" t="s">
        <v>17587</v>
      </c>
      <c r="C3876" s="894" t="s">
        <v>13529</v>
      </c>
      <c r="D3876" s="894" t="s">
        <v>17588</v>
      </c>
      <c r="E3876" s="351">
        <v>1477.88</v>
      </c>
      <c r="F3876" s="351">
        <v>709.5</v>
      </c>
      <c r="G3876" s="351">
        <v>768.38</v>
      </c>
      <c r="H3876" s="351">
        <v>0</v>
      </c>
      <c r="I3876" s="894" t="s">
        <v>17577</v>
      </c>
      <c r="J3876" s="894" t="s">
        <v>773</v>
      </c>
      <c r="K3876" s="894" t="s">
        <v>646</v>
      </c>
      <c r="L3876" s="894" t="s">
        <v>5419</v>
      </c>
      <c r="M3876" s="894" t="s">
        <v>17589</v>
      </c>
      <c r="N3876" s="894" t="s">
        <v>17590</v>
      </c>
      <c r="O3876" s="894" t="s">
        <v>17591</v>
      </c>
      <c r="P3876" s="894" t="s">
        <v>17592</v>
      </c>
      <c r="Q3876" s="894" t="s">
        <v>17593</v>
      </c>
      <c r="R3876" s="894" t="s">
        <v>17552</v>
      </c>
      <c r="S3876" s="894" t="s">
        <v>779</v>
      </c>
      <c r="T3876" s="894" t="s">
        <v>780</v>
      </c>
      <c r="U3876" s="894" t="s">
        <v>781</v>
      </c>
      <c r="V3876" s="894" t="s">
        <v>3306</v>
      </c>
      <c r="W3876" s="894" t="s">
        <v>17577</v>
      </c>
      <c r="X3876" s="894" t="s">
        <v>17582</v>
      </c>
      <c r="AA3876" s="894" t="s">
        <v>917</v>
      </c>
    </row>
    <row r="3877" hidden="1" spans="1:27">
      <c r="A3877" s="894" t="s">
        <v>17594</v>
      </c>
      <c r="B3877" s="894" t="s">
        <v>17595</v>
      </c>
      <c r="C3877" s="894" t="s">
        <v>10089</v>
      </c>
      <c r="D3877" s="894" t="s">
        <v>17596</v>
      </c>
      <c r="E3877" s="351">
        <v>840.71</v>
      </c>
      <c r="F3877" s="351">
        <v>403.5</v>
      </c>
      <c r="G3877" s="351">
        <v>437.21</v>
      </c>
      <c r="H3877" s="351">
        <v>0</v>
      </c>
      <c r="I3877" s="894" t="s">
        <v>17577</v>
      </c>
      <c r="J3877" s="894" t="s">
        <v>773</v>
      </c>
      <c r="K3877" s="894" t="s">
        <v>646</v>
      </c>
      <c r="L3877" s="894" t="s">
        <v>5419</v>
      </c>
      <c r="M3877" s="894" t="s">
        <v>17589</v>
      </c>
      <c r="N3877" s="894" t="s">
        <v>17597</v>
      </c>
      <c r="O3877" s="894" t="s">
        <v>17598</v>
      </c>
      <c r="P3877" s="894" t="s">
        <v>17599</v>
      </c>
      <c r="Q3877" s="894" t="s">
        <v>17600</v>
      </c>
      <c r="R3877" s="894" t="s">
        <v>17552</v>
      </c>
      <c r="S3877" s="894" t="s">
        <v>779</v>
      </c>
      <c r="T3877" s="894" t="s">
        <v>780</v>
      </c>
      <c r="U3877" s="894" t="s">
        <v>781</v>
      </c>
      <c r="V3877" s="894" t="s">
        <v>3306</v>
      </c>
      <c r="W3877" s="894" t="s">
        <v>17577</v>
      </c>
      <c r="X3877" s="894" t="s">
        <v>17582</v>
      </c>
      <c r="AA3877" s="894" t="s">
        <v>917</v>
      </c>
    </row>
    <row r="3878" spans="1:27">
      <c r="A3878" s="894" t="s">
        <v>17601</v>
      </c>
      <c r="B3878" s="894" t="s">
        <v>17602</v>
      </c>
      <c r="C3878" s="894" t="s">
        <v>10383</v>
      </c>
      <c r="D3878" s="894" t="s">
        <v>17603</v>
      </c>
      <c r="E3878" s="351">
        <v>7964.6</v>
      </c>
      <c r="F3878" s="351">
        <v>2389.5</v>
      </c>
      <c r="G3878" s="351">
        <v>5575.1</v>
      </c>
      <c r="H3878" s="351">
        <v>0</v>
      </c>
      <c r="I3878" s="894" t="s">
        <v>17604</v>
      </c>
      <c r="J3878" s="894" t="s">
        <v>839</v>
      </c>
      <c r="K3878" s="894" t="s">
        <v>840</v>
      </c>
      <c r="L3878" s="894" t="s">
        <v>841</v>
      </c>
      <c r="M3878" s="894" t="s">
        <v>17605</v>
      </c>
      <c r="N3878" s="894" t="s">
        <v>17606</v>
      </c>
      <c r="O3878" s="894" t="s">
        <v>12405</v>
      </c>
      <c r="P3878" s="894" t="s">
        <v>12406</v>
      </c>
      <c r="Q3878" s="894" t="s">
        <v>10748</v>
      </c>
      <c r="R3878" s="894" t="s">
        <v>17552</v>
      </c>
      <c r="S3878" s="894" t="s">
        <v>779</v>
      </c>
      <c r="T3878" s="894" t="s">
        <v>780</v>
      </c>
      <c r="U3878" s="894" t="s">
        <v>781</v>
      </c>
      <c r="V3878" s="894" t="s">
        <v>3306</v>
      </c>
      <c r="W3878" s="894" t="s">
        <v>17604</v>
      </c>
      <c r="X3878" s="894" t="s">
        <v>12273</v>
      </c>
      <c r="AA3878" s="894" t="s">
        <v>844</v>
      </c>
    </row>
    <row r="3879" spans="1:27">
      <c r="A3879" s="894" t="s">
        <v>17607</v>
      </c>
      <c r="B3879" s="894" t="s">
        <v>17608</v>
      </c>
      <c r="C3879" s="894" t="s">
        <v>17609</v>
      </c>
      <c r="D3879" s="894" t="s">
        <v>17610</v>
      </c>
      <c r="E3879" s="351">
        <v>35398.23</v>
      </c>
      <c r="F3879" s="351">
        <v>10265.42</v>
      </c>
      <c r="G3879" s="351">
        <v>25132.81</v>
      </c>
      <c r="H3879" s="351">
        <v>0</v>
      </c>
      <c r="I3879" s="894" t="s">
        <v>17611</v>
      </c>
      <c r="J3879" s="894" t="s">
        <v>839</v>
      </c>
      <c r="K3879" s="894" t="s">
        <v>1025</v>
      </c>
      <c r="L3879" s="894" t="s">
        <v>958</v>
      </c>
      <c r="M3879" s="894" t="s">
        <v>17612</v>
      </c>
      <c r="N3879" s="894" t="s">
        <v>17613</v>
      </c>
      <c r="O3879" s="894" t="s">
        <v>16262</v>
      </c>
      <c r="P3879" s="894" t="s">
        <v>16263</v>
      </c>
      <c r="Q3879" s="894" t="s">
        <v>16264</v>
      </c>
      <c r="R3879" s="894" t="s">
        <v>1774</v>
      </c>
      <c r="S3879" s="894" t="s">
        <v>779</v>
      </c>
      <c r="T3879" s="894" t="s">
        <v>780</v>
      </c>
      <c r="U3879" s="894" t="s">
        <v>781</v>
      </c>
      <c r="V3879" s="894" t="s">
        <v>3306</v>
      </c>
      <c r="W3879" s="894" t="s">
        <v>17611</v>
      </c>
      <c r="X3879" s="894" t="s">
        <v>17614</v>
      </c>
      <c r="AA3879" s="894" t="s">
        <v>1029</v>
      </c>
    </row>
    <row r="3880" spans="1:27">
      <c r="A3880" s="894" t="s">
        <v>17615</v>
      </c>
      <c r="B3880" s="894" t="s">
        <v>17616</v>
      </c>
      <c r="C3880" s="894" t="s">
        <v>17609</v>
      </c>
      <c r="D3880" s="894" t="s">
        <v>17610</v>
      </c>
      <c r="E3880" s="351">
        <v>35398.23</v>
      </c>
      <c r="F3880" s="351">
        <v>10265.42</v>
      </c>
      <c r="G3880" s="351">
        <v>25132.81</v>
      </c>
      <c r="H3880" s="351">
        <v>0</v>
      </c>
      <c r="I3880" s="894" t="s">
        <v>17611</v>
      </c>
      <c r="J3880" s="894" t="s">
        <v>839</v>
      </c>
      <c r="K3880" s="894" t="s">
        <v>1025</v>
      </c>
      <c r="L3880" s="894" t="s">
        <v>958</v>
      </c>
      <c r="M3880" s="894" t="s">
        <v>17617</v>
      </c>
      <c r="N3880" s="894" t="s">
        <v>17613</v>
      </c>
      <c r="O3880" s="894" t="s">
        <v>16262</v>
      </c>
      <c r="P3880" s="894" t="s">
        <v>16263</v>
      </c>
      <c r="Q3880" s="894" t="s">
        <v>16264</v>
      </c>
      <c r="R3880" s="894" t="s">
        <v>1774</v>
      </c>
      <c r="S3880" s="894" t="s">
        <v>779</v>
      </c>
      <c r="T3880" s="894" t="s">
        <v>780</v>
      </c>
      <c r="U3880" s="894" t="s">
        <v>781</v>
      </c>
      <c r="V3880" s="894" t="s">
        <v>3306</v>
      </c>
      <c r="W3880" s="894" t="s">
        <v>17611</v>
      </c>
      <c r="X3880" s="894" t="s">
        <v>17614</v>
      </c>
      <c r="AA3880" s="894" t="s">
        <v>1029</v>
      </c>
    </row>
    <row r="3881" spans="1:27">
      <c r="A3881" s="894" t="s">
        <v>17618</v>
      </c>
      <c r="B3881" s="894" t="s">
        <v>17619</v>
      </c>
      <c r="C3881" s="894" t="s">
        <v>17620</v>
      </c>
      <c r="D3881" s="894" t="s">
        <v>17621</v>
      </c>
      <c r="E3881" s="351">
        <v>23893.81</v>
      </c>
      <c r="F3881" s="351">
        <v>6929.26</v>
      </c>
      <c r="G3881" s="351">
        <v>16964.55</v>
      </c>
      <c r="H3881" s="351">
        <v>0</v>
      </c>
      <c r="I3881" s="894" t="s">
        <v>17611</v>
      </c>
      <c r="J3881" s="894" t="s">
        <v>839</v>
      </c>
      <c r="K3881" s="894" t="s">
        <v>1025</v>
      </c>
      <c r="L3881" s="894" t="s">
        <v>958</v>
      </c>
      <c r="M3881" s="894" t="s">
        <v>17612</v>
      </c>
      <c r="N3881" s="894" t="s">
        <v>17622</v>
      </c>
      <c r="O3881" s="894" t="s">
        <v>11011</v>
      </c>
      <c r="P3881" s="894" t="s">
        <v>11012</v>
      </c>
      <c r="Q3881" s="894" t="s">
        <v>11013</v>
      </c>
      <c r="R3881" s="894" t="s">
        <v>1774</v>
      </c>
      <c r="S3881" s="894" t="s">
        <v>779</v>
      </c>
      <c r="T3881" s="894" t="s">
        <v>780</v>
      </c>
      <c r="U3881" s="894" t="s">
        <v>781</v>
      </c>
      <c r="V3881" s="894" t="s">
        <v>3306</v>
      </c>
      <c r="W3881" s="894" t="s">
        <v>17611</v>
      </c>
      <c r="X3881" s="894" t="s">
        <v>17614</v>
      </c>
      <c r="AA3881" s="894" t="s">
        <v>1029</v>
      </c>
    </row>
    <row r="3882" spans="1:27">
      <c r="A3882" s="894" t="s">
        <v>17623</v>
      </c>
      <c r="B3882" s="894" t="s">
        <v>17624</v>
      </c>
      <c r="C3882" s="894" t="s">
        <v>17620</v>
      </c>
      <c r="D3882" s="894" t="s">
        <v>17621</v>
      </c>
      <c r="E3882" s="351">
        <v>23893.81</v>
      </c>
      <c r="F3882" s="351">
        <v>6929.26</v>
      </c>
      <c r="G3882" s="351">
        <v>16964.55</v>
      </c>
      <c r="H3882" s="351">
        <v>0</v>
      </c>
      <c r="I3882" s="894" t="s">
        <v>17611</v>
      </c>
      <c r="J3882" s="894" t="s">
        <v>839</v>
      </c>
      <c r="K3882" s="894" t="s">
        <v>1025</v>
      </c>
      <c r="L3882" s="894" t="s">
        <v>958</v>
      </c>
      <c r="M3882" s="894" t="s">
        <v>17617</v>
      </c>
      <c r="N3882" s="894" t="s">
        <v>17622</v>
      </c>
      <c r="O3882" s="894" t="s">
        <v>11011</v>
      </c>
      <c r="P3882" s="894" t="s">
        <v>11012</v>
      </c>
      <c r="Q3882" s="894" t="s">
        <v>11013</v>
      </c>
      <c r="R3882" s="894" t="s">
        <v>1774</v>
      </c>
      <c r="S3882" s="894" t="s">
        <v>779</v>
      </c>
      <c r="T3882" s="894" t="s">
        <v>780</v>
      </c>
      <c r="U3882" s="894" t="s">
        <v>781</v>
      </c>
      <c r="V3882" s="894" t="s">
        <v>3306</v>
      </c>
      <c r="W3882" s="894" t="s">
        <v>17611</v>
      </c>
      <c r="X3882" s="894" t="s">
        <v>17614</v>
      </c>
      <c r="AA3882" s="894" t="s">
        <v>1029</v>
      </c>
    </row>
    <row r="3883" spans="1:27">
      <c r="A3883" s="894" t="s">
        <v>17625</v>
      </c>
      <c r="B3883" s="894" t="s">
        <v>17626</v>
      </c>
      <c r="C3883" s="894" t="s">
        <v>17627</v>
      </c>
      <c r="D3883" s="894" t="s">
        <v>17628</v>
      </c>
      <c r="E3883" s="351">
        <v>18584.07</v>
      </c>
      <c r="F3883" s="351">
        <v>5389.36</v>
      </c>
      <c r="G3883" s="351">
        <v>13194.71</v>
      </c>
      <c r="H3883" s="351">
        <v>0</v>
      </c>
      <c r="I3883" s="894" t="s">
        <v>17611</v>
      </c>
      <c r="J3883" s="894" t="s">
        <v>839</v>
      </c>
      <c r="K3883" s="894" t="s">
        <v>1025</v>
      </c>
      <c r="L3883" s="894" t="s">
        <v>958</v>
      </c>
      <c r="M3883" s="894" t="s">
        <v>17612</v>
      </c>
      <c r="N3883" s="894" t="s">
        <v>17629</v>
      </c>
      <c r="O3883" s="894" t="s">
        <v>17630</v>
      </c>
      <c r="P3883" s="894" t="s">
        <v>17631</v>
      </c>
      <c r="Q3883" s="894" t="s">
        <v>17632</v>
      </c>
      <c r="R3883" s="894" t="s">
        <v>1774</v>
      </c>
      <c r="S3883" s="894" t="s">
        <v>779</v>
      </c>
      <c r="T3883" s="894" t="s">
        <v>780</v>
      </c>
      <c r="U3883" s="894" t="s">
        <v>781</v>
      </c>
      <c r="V3883" s="894" t="s">
        <v>3306</v>
      </c>
      <c r="W3883" s="894" t="s">
        <v>17611</v>
      </c>
      <c r="X3883" s="894" t="s">
        <v>17614</v>
      </c>
      <c r="AA3883" s="894" t="s">
        <v>1029</v>
      </c>
    </row>
    <row r="3884" spans="1:27">
      <c r="A3884" s="894" t="s">
        <v>17633</v>
      </c>
      <c r="B3884" s="894" t="s">
        <v>17634</v>
      </c>
      <c r="C3884" s="894" t="s">
        <v>17627</v>
      </c>
      <c r="D3884" s="894" t="s">
        <v>17628</v>
      </c>
      <c r="E3884" s="351">
        <v>18584.07</v>
      </c>
      <c r="F3884" s="351">
        <v>5389.36</v>
      </c>
      <c r="G3884" s="351">
        <v>13194.71</v>
      </c>
      <c r="H3884" s="351">
        <v>0</v>
      </c>
      <c r="I3884" s="894" t="s">
        <v>17611</v>
      </c>
      <c r="J3884" s="894" t="s">
        <v>839</v>
      </c>
      <c r="K3884" s="894" t="s">
        <v>1025</v>
      </c>
      <c r="L3884" s="894" t="s">
        <v>958</v>
      </c>
      <c r="M3884" s="894" t="s">
        <v>17617</v>
      </c>
      <c r="N3884" s="894" t="s">
        <v>17629</v>
      </c>
      <c r="O3884" s="894" t="s">
        <v>17630</v>
      </c>
      <c r="P3884" s="894" t="s">
        <v>17631</v>
      </c>
      <c r="Q3884" s="894" t="s">
        <v>17632</v>
      </c>
      <c r="R3884" s="894" t="s">
        <v>1774</v>
      </c>
      <c r="S3884" s="894" t="s">
        <v>779</v>
      </c>
      <c r="T3884" s="894" t="s">
        <v>780</v>
      </c>
      <c r="U3884" s="894" t="s">
        <v>781</v>
      </c>
      <c r="V3884" s="894" t="s">
        <v>3306</v>
      </c>
      <c r="W3884" s="894" t="s">
        <v>17611</v>
      </c>
      <c r="X3884" s="894" t="s">
        <v>17614</v>
      </c>
      <c r="AA3884" s="894" t="s">
        <v>1029</v>
      </c>
    </row>
    <row r="3885" spans="1:27">
      <c r="A3885" s="894" t="s">
        <v>17635</v>
      </c>
      <c r="B3885" s="894" t="s">
        <v>17636</v>
      </c>
      <c r="C3885" s="894" t="s">
        <v>17637</v>
      </c>
      <c r="D3885" s="894" t="s">
        <v>17638</v>
      </c>
      <c r="E3885" s="351">
        <v>69026.55</v>
      </c>
      <c r="F3885" s="351">
        <v>20017.83</v>
      </c>
      <c r="G3885" s="351">
        <v>49008.72</v>
      </c>
      <c r="H3885" s="351">
        <v>0</v>
      </c>
      <c r="I3885" s="894" t="s">
        <v>17611</v>
      </c>
      <c r="J3885" s="894" t="s">
        <v>839</v>
      </c>
      <c r="K3885" s="894" t="s">
        <v>1025</v>
      </c>
      <c r="L3885" s="894" t="s">
        <v>958</v>
      </c>
      <c r="M3885" s="894" t="s">
        <v>17612</v>
      </c>
      <c r="N3885" s="894" t="s">
        <v>17639</v>
      </c>
      <c r="O3885" s="894" t="s">
        <v>13827</v>
      </c>
      <c r="P3885" s="894" t="s">
        <v>17640</v>
      </c>
      <c r="Q3885" s="894" t="s">
        <v>17641</v>
      </c>
      <c r="R3885" s="894" t="s">
        <v>1774</v>
      </c>
      <c r="S3885" s="894" t="s">
        <v>779</v>
      </c>
      <c r="T3885" s="894" t="s">
        <v>780</v>
      </c>
      <c r="U3885" s="894" t="s">
        <v>781</v>
      </c>
      <c r="V3885" s="894" t="s">
        <v>3306</v>
      </c>
      <c r="W3885" s="894" t="s">
        <v>17611</v>
      </c>
      <c r="X3885" s="894" t="s">
        <v>17614</v>
      </c>
      <c r="AA3885" s="894" t="s">
        <v>1029</v>
      </c>
    </row>
    <row r="3886" spans="1:27">
      <c r="A3886" s="894" t="s">
        <v>17642</v>
      </c>
      <c r="B3886" s="894" t="s">
        <v>17643</v>
      </c>
      <c r="C3886" s="894" t="s">
        <v>17637</v>
      </c>
      <c r="D3886" s="894" t="s">
        <v>17638</v>
      </c>
      <c r="E3886" s="351">
        <v>69026.55</v>
      </c>
      <c r="F3886" s="351">
        <v>20017.83</v>
      </c>
      <c r="G3886" s="351">
        <v>49008.72</v>
      </c>
      <c r="H3886" s="351">
        <v>0</v>
      </c>
      <c r="I3886" s="894" t="s">
        <v>17611</v>
      </c>
      <c r="J3886" s="894" t="s">
        <v>839</v>
      </c>
      <c r="K3886" s="894" t="s">
        <v>1025</v>
      </c>
      <c r="L3886" s="894" t="s">
        <v>958</v>
      </c>
      <c r="M3886" s="894" t="s">
        <v>17617</v>
      </c>
      <c r="N3886" s="894" t="s">
        <v>17639</v>
      </c>
      <c r="O3886" s="894" t="s">
        <v>13827</v>
      </c>
      <c r="P3886" s="894" t="s">
        <v>17640</v>
      </c>
      <c r="Q3886" s="894" t="s">
        <v>17641</v>
      </c>
      <c r="R3886" s="894" t="s">
        <v>1774</v>
      </c>
      <c r="S3886" s="894" t="s">
        <v>779</v>
      </c>
      <c r="T3886" s="894" t="s">
        <v>780</v>
      </c>
      <c r="U3886" s="894" t="s">
        <v>781</v>
      </c>
      <c r="V3886" s="894" t="s">
        <v>3306</v>
      </c>
      <c r="W3886" s="894" t="s">
        <v>17611</v>
      </c>
      <c r="X3886" s="894" t="s">
        <v>17614</v>
      </c>
      <c r="AA3886" s="894" t="s">
        <v>1029</v>
      </c>
    </row>
    <row r="3887" spans="1:27">
      <c r="A3887" s="894" t="s">
        <v>17644</v>
      </c>
      <c r="B3887" s="894" t="s">
        <v>17645</v>
      </c>
      <c r="C3887" s="894" t="s">
        <v>17646</v>
      </c>
      <c r="D3887" s="894" t="s">
        <v>17647</v>
      </c>
      <c r="E3887" s="351">
        <v>36725.66</v>
      </c>
      <c r="F3887" s="351">
        <v>10650.54</v>
      </c>
      <c r="G3887" s="351">
        <v>26075.12</v>
      </c>
      <c r="H3887" s="351">
        <v>0</v>
      </c>
      <c r="I3887" s="894" t="s">
        <v>17611</v>
      </c>
      <c r="J3887" s="894" t="s">
        <v>839</v>
      </c>
      <c r="K3887" s="894" t="s">
        <v>1025</v>
      </c>
      <c r="L3887" s="894" t="s">
        <v>958</v>
      </c>
      <c r="M3887" s="894" t="s">
        <v>17612</v>
      </c>
      <c r="N3887" s="894" t="s">
        <v>17648</v>
      </c>
      <c r="O3887" s="894" t="s">
        <v>17649</v>
      </c>
      <c r="P3887" s="894" t="s">
        <v>17650</v>
      </c>
      <c r="Q3887" s="894" t="s">
        <v>17651</v>
      </c>
      <c r="R3887" s="894" t="s">
        <v>1774</v>
      </c>
      <c r="S3887" s="894" t="s">
        <v>779</v>
      </c>
      <c r="T3887" s="894" t="s">
        <v>780</v>
      </c>
      <c r="U3887" s="894" t="s">
        <v>781</v>
      </c>
      <c r="V3887" s="894" t="s">
        <v>3306</v>
      </c>
      <c r="W3887" s="894" t="s">
        <v>17611</v>
      </c>
      <c r="X3887" s="894" t="s">
        <v>17614</v>
      </c>
      <c r="AA3887" s="894" t="s">
        <v>1029</v>
      </c>
    </row>
    <row r="3888" spans="1:27">
      <c r="A3888" s="894" t="s">
        <v>17652</v>
      </c>
      <c r="B3888" s="894" t="s">
        <v>17653</v>
      </c>
      <c r="C3888" s="894" t="s">
        <v>17646</v>
      </c>
      <c r="D3888" s="894" t="s">
        <v>17647</v>
      </c>
      <c r="E3888" s="351">
        <v>36725.66</v>
      </c>
      <c r="F3888" s="351">
        <v>10650.54</v>
      </c>
      <c r="G3888" s="351">
        <v>26075.12</v>
      </c>
      <c r="H3888" s="351">
        <v>0</v>
      </c>
      <c r="I3888" s="894" t="s">
        <v>17611</v>
      </c>
      <c r="J3888" s="894" t="s">
        <v>839</v>
      </c>
      <c r="K3888" s="894" t="s">
        <v>1025</v>
      </c>
      <c r="L3888" s="894" t="s">
        <v>958</v>
      </c>
      <c r="M3888" s="894" t="s">
        <v>17617</v>
      </c>
      <c r="N3888" s="894" t="s">
        <v>17648</v>
      </c>
      <c r="O3888" s="894" t="s">
        <v>17649</v>
      </c>
      <c r="P3888" s="894" t="s">
        <v>17650</v>
      </c>
      <c r="Q3888" s="894" t="s">
        <v>17651</v>
      </c>
      <c r="R3888" s="894" t="s">
        <v>1774</v>
      </c>
      <c r="S3888" s="894" t="s">
        <v>779</v>
      </c>
      <c r="T3888" s="894" t="s">
        <v>780</v>
      </c>
      <c r="U3888" s="894" t="s">
        <v>781</v>
      </c>
      <c r="V3888" s="894" t="s">
        <v>3306</v>
      </c>
      <c r="W3888" s="894" t="s">
        <v>17611</v>
      </c>
      <c r="X3888" s="894" t="s">
        <v>17614</v>
      </c>
      <c r="AA3888" s="894" t="s">
        <v>1029</v>
      </c>
    </row>
    <row r="3889" spans="1:27">
      <c r="A3889" s="894" t="s">
        <v>17654</v>
      </c>
      <c r="B3889" s="894" t="s">
        <v>17655</v>
      </c>
      <c r="C3889" s="894" t="s">
        <v>17656</v>
      </c>
      <c r="D3889" s="894" t="s">
        <v>17657</v>
      </c>
      <c r="E3889" s="351">
        <v>7964.6</v>
      </c>
      <c r="F3889" s="351">
        <v>2309.85</v>
      </c>
      <c r="G3889" s="351">
        <v>5654.75</v>
      </c>
      <c r="H3889" s="351">
        <v>0</v>
      </c>
      <c r="I3889" s="894" t="s">
        <v>17611</v>
      </c>
      <c r="J3889" s="894" t="s">
        <v>839</v>
      </c>
      <c r="K3889" s="894" t="s">
        <v>1025</v>
      </c>
      <c r="L3889" s="894" t="s">
        <v>958</v>
      </c>
      <c r="M3889" s="894" t="s">
        <v>17612</v>
      </c>
      <c r="N3889" s="894" t="s">
        <v>17658</v>
      </c>
      <c r="O3889" s="894" t="s">
        <v>12405</v>
      </c>
      <c r="P3889" s="894" t="s">
        <v>12406</v>
      </c>
      <c r="Q3889" s="894" t="s">
        <v>10748</v>
      </c>
      <c r="R3889" s="894" t="s">
        <v>1774</v>
      </c>
      <c r="S3889" s="894" t="s">
        <v>779</v>
      </c>
      <c r="T3889" s="894" t="s">
        <v>780</v>
      </c>
      <c r="U3889" s="894" t="s">
        <v>781</v>
      </c>
      <c r="V3889" s="894" t="s">
        <v>3306</v>
      </c>
      <c r="W3889" s="894" t="s">
        <v>17611</v>
      </c>
      <c r="X3889" s="894" t="s">
        <v>17614</v>
      </c>
      <c r="AA3889" s="894" t="s">
        <v>1029</v>
      </c>
    </row>
    <row r="3890" spans="1:27">
      <c r="A3890" s="894" t="s">
        <v>17659</v>
      </c>
      <c r="B3890" s="894" t="s">
        <v>17660</v>
      </c>
      <c r="C3890" s="894" t="s">
        <v>17656</v>
      </c>
      <c r="D3890" s="894" t="s">
        <v>17657</v>
      </c>
      <c r="E3890" s="351">
        <v>7964.6</v>
      </c>
      <c r="F3890" s="351">
        <v>2309.85</v>
      </c>
      <c r="G3890" s="351">
        <v>5654.75</v>
      </c>
      <c r="H3890" s="351">
        <v>0</v>
      </c>
      <c r="I3890" s="894" t="s">
        <v>17611</v>
      </c>
      <c r="J3890" s="894" t="s">
        <v>839</v>
      </c>
      <c r="K3890" s="894" t="s">
        <v>1025</v>
      </c>
      <c r="L3890" s="894" t="s">
        <v>958</v>
      </c>
      <c r="M3890" s="894" t="s">
        <v>17617</v>
      </c>
      <c r="N3890" s="894" t="s">
        <v>17658</v>
      </c>
      <c r="O3890" s="894" t="s">
        <v>12405</v>
      </c>
      <c r="P3890" s="894" t="s">
        <v>12406</v>
      </c>
      <c r="Q3890" s="894" t="s">
        <v>10748</v>
      </c>
      <c r="R3890" s="894" t="s">
        <v>1774</v>
      </c>
      <c r="S3890" s="894" t="s">
        <v>779</v>
      </c>
      <c r="T3890" s="894" t="s">
        <v>780</v>
      </c>
      <c r="U3890" s="894" t="s">
        <v>781</v>
      </c>
      <c r="V3890" s="894" t="s">
        <v>3306</v>
      </c>
      <c r="W3890" s="894" t="s">
        <v>17611</v>
      </c>
      <c r="X3890" s="894" t="s">
        <v>17614</v>
      </c>
      <c r="AA3890" s="894" t="s">
        <v>1029</v>
      </c>
    </row>
    <row r="3891" spans="1:27">
      <c r="A3891" s="894" t="s">
        <v>17661</v>
      </c>
      <c r="B3891" s="894" t="s">
        <v>17662</v>
      </c>
      <c r="C3891" s="894" t="s">
        <v>17663</v>
      </c>
      <c r="D3891" s="894" t="s">
        <v>17664</v>
      </c>
      <c r="E3891" s="351">
        <v>23893.81</v>
      </c>
      <c r="F3891" s="351">
        <v>6929.26</v>
      </c>
      <c r="G3891" s="351">
        <v>16964.55</v>
      </c>
      <c r="H3891" s="351">
        <v>0</v>
      </c>
      <c r="I3891" s="894" t="s">
        <v>17611</v>
      </c>
      <c r="J3891" s="894" t="s">
        <v>839</v>
      </c>
      <c r="K3891" s="894" t="s">
        <v>1025</v>
      </c>
      <c r="L3891" s="894" t="s">
        <v>958</v>
      </c>
      <c r="M3891" s="894" t="s">
        <v>17612</v>
      </c>
      <c r="N3891" s="894" t="s">
        <v>17622</v>
      </c>
      <c r="O3891" s="894" t="s">
        <v>11011</v>
      </c>
      <c r="P3891" s="894" t="s">
        <v>11012</v>
      </c>
      <c r="Q3891" s="894" t="s">
        <v>11013</v>
      </c>
      <c r="R3891" s="894" t="s">
        <v>1774</v>
      </c>
      <c r="S3891" s="894" t="s">
        <v>779</v>
      </c>
      <c r="T3891" s="894" t="s">
        <v>780</v>
      </c>
      <c r="U3891" s="894" t="s">
        <v>781</v>
      </c>
      <c r="V3891" s="894" t="s">
        <v>3306</v>
      </c>
      <c r="W3891" s="894" t="s">
        <v>17611</v>
      </c>
      <c r="X3891" s="894" t="s">
        <v>17614</v>
      </c>
      <c r="AA3891" s="894" t="s">
        <v>1029</v>
      </c>
    </row>
    <row r="3892" spans="1:27">
      <c r="A3892" s="894" t="s">
        <v>17665</v>
      </c>
      <c r="B3892" s="894" t="s">
        <v>17666</v>
      </c>
      <c r="C3892" s="894" t="s">
        <v>17663</v>
      </c>
      <c r="D3892" s="894" t="s">
        <v>17664</v>
      </c>
      <c r="E3892" s="351">
        <v>23893.81</v>
      </c>
      <c r="F3892" s="351">
        <v>6929.26</v>
      </c>
      <c r="G3892" s="351">
        <v>16964.55</v>
      </c>
      <c r="H3892" s="351">
        <v>0</v>
      </c>
      <c r="I3892" s="894" t="s">
        <v>17611</v>
      </c>
      <c r="J3892" s="894" t="s">
        <v>839</v>
      </c>
      <c r="K3892" s="894" t="s">
        <v>1025</v>
      </c>
      <c r="L3892" s="894" t="s">
        <v>958</v>
      </c>
      <c r="M3892" s="894" t="s">
        <v>17617</v>
      </c>
      <c r="N3892" s="894" t="s">
        <v>17622</v>
      </c>
      <c r="O3892" s="894" t="s">
        <v>11011</v>
      </c>
      <c r="P3892" s="894" t="s">
        <v>11012</v>
      </c>
      <c r="Q3892" s="894" t="s">
        <v>11013</v>
      </c>
      <c r="R3892" s="894" t="s">
        <v>1774</v>
      </c>
      <c r="S3892" s="894" t="s">
        <v>779</v>
      </c>
      <c r="T3892" s="894" t="s">
        <v>780</v>
      </c>
      <c r="U3892" s="894" t="s">
        <v>781</v>
      </c>
      <c r="V3892" s="894" t="s">
        <v>3306</v>
      </c>
      <c r="W3892" s="894" t="s">
        <v>17611</v>
      </c>
      <c r="X3892" s="894" t="s">
        <v>17614</v>
      </c>
      <c r="AA3892" s="894" t="s">
        <v>1029</v>
      </c>
    </row>
    <row r="3893" spans="1:27">
      <c r="A3893" s="894" t="s">
        <v>17667</v>
      </c>
      <c r="B3893" s="894" t="s">
        <v>17668</v>
      </c>
      <c r="C3893" s="894" t="s">
        <v>17669</v>
      </c>
      <c r="D3893" s="894" t="s">
        <v>17670</v>
      </c>
      <c r="E3893" s="351">
        <v>109734.51</v>
      </c>
      <c r="F3893" s="351">
        <v>31823.15</v>
      </c>
      <c r="G3893" s="351">
        <v>77911.36</v>
      </c>
      <c r="H3893" s="351">
        <v>0</v>
      </c>
      <c r="I3893" s="894" t="s">
        <v>17611</v>
      </c>
      <c r="J3893" s="894" t="s">
        <v>839</v>
      </c>
      <c r="K3893" s="894" t="s">
        <v>1025</v>
      </c>
      <c r="L3893" s="894" t="s">
        <v>958</v>
      </c>
      <c r="M3893" s="894" t="s">
        <v>17612</v>
      </c>
      <c r="N3893" s="894" t="s">
        <v>17671</v>
      </c>
      <c r="O3893" s="894" t="s">
        <v>12388</v>
      </c>
      <c r="P3893" s="894" t="s">
        <v>17672</v>
      </c>
      <c r="Q3893" s="894" t="s">
        <v>17673</v>
      </c>
      <c r="R3893" s="894" t="s">
        <v>1774</v>
      </c>
      <c r="S3893" s="894" t="s">
        <v>779</v>
      </c>
      <c r="T3893" s="894" t="s">
        <v>780</v>
      </c>
      <c r="U3893" s="894" t="s">
        <v>781</v>
      </c>
      <c r="V3893" s="894" t="s">
        <v>3306</v>
      </c>
      <c r="W3893" s="894" t="s">
        <v>17611</v>
      </c>
      <c r="X3893" s="894" t="s">
        <v>17614</v>
      </c>
      <c r="AA3893" s="894" t="s">
        <v>1029</v>
      </c>
    </row>
    <row r="3894" spans="1:27">
      <c r="A3894" s="894" t="s">
        <v>17674</v>
      </c>
      <c r="B3894" s="894" t="s">
        <v>17675</v>
      </c>
      <c r="C3894" s="894" t="s">
        <v>17669</v>
      </c>
      <c r="D3894" s="894" t="s">
        <v>17670</v>
      </c>
      <c r="E3894" s="351">
        <v>109734.51</v>
      </c>
      <c r="F3894" s="351">
        <v>31823.15</v>
      </c>
      <c r="G3894" s="351">
        <v>77911.36</v>
      </c>
      <c r="H3894" s="351">
        <v>0</v>
      </c>
      <c r="I3894" s="894" t="s">
        <v>17611</v>
      </c>
      <c r="J3894" s="894" t="s">
        <v>839</v>
      </c>
      <c r="K3894" s="894" t="s">
        <v>1025</v>
      </c>
      <c r="L3894" s="894" t="s">
        <v>958</v>
      </c>
      <c r="M3894" s="894" t="s">
        <v>17617</v>
      </c>
      <c r="N3894" s="894" t="s">
        <v>17671</v>
      </c>
      <c r="O3894" s="894" t="s">
        <v>12388</v>
      </c>
      <c r="P3894" s="894" t="s">
        <v>17672</v>
      </c>
      <c r="Q3894" s="894" t="s">
        <v>17673</v>
      </c>
      <c r="R3894" s="894" t="s">
        <v>1774</v>
      </c>
      <c r="S3894" s="894" t="s">
        <v>779</v>
      </c>
      <c r="T3894" s="894" t="s">
        <v>780</v>
      </c>
      <c r="U3894" s="894" t="s">
        <v>781</v>
      </c>
      <c r="V3894" s="894" t="s">
        <v>3306</v>
      </c>
      <c r="W3894" s="894" t="s">
        <v>17611</v>
      </c>
      <c r="X3894" s="894" t="s">
        <v>17614</v>
      </c>
      <c r="AA3894" s="894" t="s">
        <v>1029</v>
      </c>
    </row>
    <row r="3895" spans="1:27">
      <c r="A3895" s="894" t="s">
        <v>17676</v>
      </c>
      <c r="B3895" s="894" t="s">
        <v>17677</v>
      </c>
      <c r="C3895" s="894" t="s">
        <v>13222</v>
      </c>
      <c r="D3895" s="894" t="s">
        <v>13223</v>
      </c>
      <c r="E3895" s="351">
        <v>5752.21</v>
      </c>
      <c r="F3895" s="351">
        <v>1668.08</v>
      </c>
      <c r="G3895" s="351">
        <v>4084.13</v>
      </c>
      <c r="H3895" s="351">
        <v>0</v>
      </c>
      <c r="I3895" s="894" t="s">
        <v>17678</v>
      </c>
      <c r="J3895" s="894" t="s">
        <v>839</v>
      </c>
      <c r="K3895" s="894" t="s">
        <v>1008</v>
      </c>
      <c r="L3895" s="894" t="s">
        <v>874</v>
      </c>
      <c r="M3895" s="894" t="s">
        <v>8764</v>
      </c>
      <c r="N3895" s="894" t="s">
        <v>17679</v>
      </c>
      <c r="O3895" s="894" t="s">
        <v>12639</v>
      </c>
      <c r="P3895" s="894" t="s">
        <v>12640</v>
      </c>
      <c r="Q3895" s="894" t="s">
        <v>12641</v>
      </c>
      <c r="R3895" s="894" t="s">
        <v>1774</v>
      </c>
      <c r="S3895" s="894" t="s">
        <v>779</v>
      </c>
      <c r="T3895" s="894" t="s">
        <v>780</v>
      </c>
      <c r="U3895" s="894" t="s">
        <v>781</v>
      </c>
      <c r="V3895" s="894" t="s">
        <v>3306</v>
      </c>
      <c r="W3895" s="894" t="s">
        <v>17678</v>
      </c>
      <c r="X3895" s="894" t="s">
        <v>10932</v>
      </c>
      <c r="AA3895" s="894" t="s">
        <v>1012</v>
      </c>
    </row>
    <row r="3896" spans="1:27">
      <c r="A3896" s="894" t="s">
        <v>17680</v>
      </c>
      <c r="B3896" s="894" t="s">
        <v>17681</v>
      </c>
      <c r="C3896" s="894" t="s">
        <v>13222</v>
      </c>
      <c r="D3896" s="894" t="s">
        <v>13223</v>
      </c>
      <c r="E3896" s="351">
        <v>5752.21</v>
      </c>
      <c r="F3896" s="351">
        <v>1668.08</v>
      </c>
      <c r="G3896" s="351">
        <v>4084.13</v>
      </c>
      <c r="H3896" s="351">
        <v>0</v>
      </c>
      <c r="I3896" s="894" t="s">
        <v>17678</v>
      </c>
      <c r="J3896" s="894" t="s">
        <v>839</v>
      </c>
      <c r="K3896" s="894" t="s">
        <v>901</v>
      </c>
      <c r="L3896" s="894" t="s">
        <v>874</v>
      </c>
      <c r="M3896" s="894" t="s">
        <v>2815</v>
      </c>
      <c r="N3896" s="894" t="s">
        <v>17679</v>
      </c>
      <c r="O3896" s="894" t="s">
        <v>12639</v>
      </c>
      <c r="P3896" s="894" t="s">
        <v>12640</v>
      </c>
      <c r="Q3896" s="894" t="s">
        <v>12641</v>
      </c>
      <c r="R3896" s="894" t="s">
        <v>1774</v>
      </c>
      <c r="S3896" s="894" t="s">
        <v>779</v>
      </c>
      <c r="T3896" s="894" t="s">
        <v>780</v>
      </c>
      <c r="U3896" s="894" t="s">
        <v>781</v>
      </c>
      <c r="V3896" s="894" t="s">
        <v>3306</v>
      </c>
      <c r="W3896" s="894" t="s">
        <v>17678</v>
      </c>
      <c r="X3896" s="894" t="s">
        <v>10932</v>
      </c>
      <c r="AA3896" s="894" t="s">
        <v>904</v>
      </c>
    </row>
    <row r="3897" spans="1:27">
      <c r="A3897" s="894" t="s">
        <v>17682</v>
      </c>
      <c r="B3897" s="894" t="s">
        <v>17683</v>
      </c>
      <c r="C3897" s="894" t="s">
        <v>17684</v>
      </c>
      <c r="D3897" s="894" t="s">
        <v>17685</v>
      </c>
      <c r="E3897" s="351">
        <v>86725.66</v>
      </c>
      <c r="F3897" s="351">
        <v>25150.54</v>
      </c>
      <c r="G3897" s="351">
        <v>61575.12</v>
      </c>
      <c r="H3897" s="351">
        <v>0</v>
      </c>
      <c r="I3897" s="894" t="s">
        <v>17686</v>
      </c>
      <c r="J3897" s="894" t="s">
        <v>839</v>
      </c>
      <c r="K3897" s="894" t="s">
        <v>11486</v>
      </c>
      <c r="L3897" s="894" t="s">
        <v>874</v>
      </c>
      <c r="M3897" s="894" t="s">
        <v>11487</v>
      </c>
      <c r="N3897" s="894" t="s">
        <v>17687</v>
      </c>
      <c r="O3897" s="894" t="s">
        <v>15104</v>
      </c>
      <c r="P3897" s="894" t="s">
        <v>15105</v>
      </c>
      <c r="Q3897" s="894" t="s">
        <v>15106</v>
      </c>
      <c r="R3897" s="894" t="s">
        <v>1774</v>
      </c>
      <c r="S3897" s="894" t="s">
        <v>779</v>
      </c>
      <c r="T3897" s="894" t="s">
        <v>780</v>
      </c>
      <c r="U3897" s="894" t="s">
        <v>781</v>
      </c>
      <c r="V3897" s="894" t="s">
        <v>3306</v>
      </c>
      <c r="W3897" s="894" t="s">
        <v>17678</v>
      </c>
      <c r="X3897" s="894" t="s">
        <v>17688</v>
      </c>
      <c r="AA3897" s="894" t="s">
        <v>11491</v>
      </c>
    </row>
    <row r="3898" spans="1:27">
      <c r="A3898" s="894" t="s">
        <v>17689</v>
      </c>
      <c r="B3898" s="894" t="s">
        <v>17690</v>
      </c>
      <c r="C3898" s="894" t="s">
        <v>17684</v>
      </c>
      <c r="D3898" s="894" t="s">
        <v>17685</v>
      </c>
      <c r="E3898" s="351">
        <v>86725.67</v>
      </c>
      <c r="F3898" s="351">
        <v>25150.54</v>
      </c>
      <c r="G3898" s="351">
        <v>61575.13</v>
      </c>
      <c r="H3898" s="351">
        <v>0</v>
      </c>
      <c r="I3898" s="894" t="s">
        <v>17686</v>
      </c>
      <c r="J3898" s="894" t="s">
        <v>839</v>
      </c>
      <c r="K3898" s="894" t="s">
        <v>11486</v>
      </c>
      <c r="L3898" s="894" t="s">
        <v>874</v>
      </c>
      <c r="M3898" s="894" t="s">
        <v>11487</v>
      </c>
      <c r="N3898" s="894" t="s">
        <v>17687</v>
      </c>
      <c r="O3898" s="894" t="s">
        <v>15104</v>
      </c>
      <c r="P3898" s="894" t="s">
        <v>15105</v>
      </c>
      <c r="Q3898" s="894" t="s">
        <v>15106</v>
      </c>
      <c r="R3898" s="894" t="s">
        <v>1774</v>
      </c>
      <c r="S3898" s="894" t="s">
        <v>779</v>
      </c>
      <c r="T3898" s="894" t="s">
        <v>780</v>
      </c>
      <c r="U3898" s="894" t="s">
        <v>781</v>
      </c>
      <c r="V3898" s="894" t="s">
        <v>3306</v>
      </c>
      <c r="W3898" s="894" t="s">
        <v>17678</v>
      </c>
      <c r="X3898" s="894" t="s">
        <v>17688</v>
      </c>
      <c r="AA3898" s="894" t="s">
        <v>11491</v>
      </c>
    </row>
    <row r="3899" hidden="1" spans="1:27">
      <c r="A3899" s="894" t="s">
        <v>17691</v>
      </c>
      <c r="B3899" s="894" t="s">
        <v>17692</v>
      </c>
      <c r="C3899" s="894" t="s">
        <v>17693</v>
      </c>
      <c r="D3899" s="894" t="s">
        <v>17694</v>
      </c>
      <c r="E3899" s="351">
        <v>4380.53</v>
      </c>
      <c r="F3899" s="351">
        <v>2032.61</v>
      </c>
      <c r="G3899" s="351">
        <v>2099.28</v>
      </c>
      <c r="H3899" s="351">
        <v>248.64</v>
      </c>
      <c r="I3899" s="894" t="s">
        <v>17695</v>
      </c>
      <c r="J3899" s="894" t="s">
        <v>773</v>
      </c>
      <c r="K3899" s="894" t="s">
        <v>631</v>
      </c>
      <c r="L3899" s="894" t="s">
        <v>108</v>
      </c>
      <c r="M3899" s="894" t="s">
        <v>17696</v>
      </c>
      <c r="N3899" s="894" t="s">
        <v>17697</v>
      </c>
      <c r="O3899" s="894" t="s">
        <v>8571</v>
      </c>
      <c r="P3899" s="894" t="s">
        <v>8572</v>
      </c>
      <c r="Q3899" s="894" t="s">
        <v>15871</v>
      </c>
      <c r="R3899" s="894" t="s">
        <v>1774</v>
      </c>
      <c r="S3899" s="894" t="s">
        <v>779</v>
      </c>
      <c r="T3899" s="894" t="s">
        <v>780</v>
      </c>
      <c r="U3899" s="894" t="s">
        <v>781</v>
      </c>
      <c r="V3899" s="894" t="s">
        <v>3306</v>
      </c>
      <c r="W3899" s="894" t="s">
        <v>17695</v>
      </c>
      <c r="X3899" s="894" t="s">
        <v>15691</v>
      </c>
      <c r="AA3899" s="894" t="s">
        <v>967</v>
      </c>
    </row>
    <row r="3900" spans="1:27">
      <c r="A3900" s="894" t="s">
        <v>17698</v>
      </c>
      <c r="B3900" s="894" t="s">
        <v>17699</v>
      </c>
      <c r="C3900" s="894" t="s">
        <v>12636</v>
      </c>
      <c r="D3900" s="894" t="s">
        <v>12637</v>
      </c>
      <c r="E3900" s="351">
        <v>5132.74</v>
      </c>
      <c r="F3900" s="351">
        <v>1488.57</v>
      </c>
      <c r="G3900" s="351">
        <v>3644.17</v>
      </c>
      <c r="H3900" s="351">
        <v>0</v>
      </c>
      <c r="I3900" s="894" t="s">
        <v>17700</v>
      </c>
      <c r="J3900" s="894" t="s">
        <v>839</v>
      </c>
      <c r="K3900" s="894" t="s">
        <v>1025</v>
      </c>
      <c r="L3900" s="894" t="s">
        <v>958</v>
      </c>
      <c r="M3900" s="894" t="s">
        <v>17701</v>
      </c>
      <c r="N3900" s="894" t="s">
        <v>17702</v>
      </c>
      <c r="O3900" s="894" t="s">
        <v>12270</v>
      </c>
      <c r="P3900" s="894" t="s">
        <v>12271</v>
      </c>
      <c r="Q3900" s="894" t="s">
        <v>12272</v>
      </c>
      <c r="R3900" s="894" t="s">
        <v>1774</v>
      </c>
      <c r="S3900" s="894" t="s">
        <v>779</v>
      </c>
      <c r="T3900" s="894" t="s">
        <v>780</v>
      </c>
      <c r="U3900" s="894" t="s">
        <v>781</v>
      </c>
      <c r="V3900" s="894" t="s">
        <v>3306</v>
      </c>
      <c r="W3900" s="894" t="s">
        <v>17700</v>
      </c>
      <c r="X3900" s="894" t="s">
        <v>17703</v>
      </c>
      <c r="AA3900" s="894" t="s">
        <v>1029</v>
      </c>
    </row>
    <row r="3901" spans="1:27">
      <c r="A3901" s="894" t="s">
        <v>17704</v>
      </c>
      <c r="B3901" s="894" t="s">
        <v>17705</v>
      </c>
      <c r="C3901" s="894" t="s">
        <v>12636</v>
      </c>
      <c r="D3901" s="894" t="s">
        <v>12637</v>
      </c>
      <c r="E3901" s="351">
        <v>5132.75</v>
      </c>
      <c r="F3901" s="351">
        <v>1488.57</v>
      </c>
      <c r="G3901" s="351">
        <v>3644.18</v>
      </c>
      <c r="H3901" s="351">
        <v>0</v>
      </c>
      <c r="I3901" s="894" t="s">
        <v>17700</v>
      </c>
      <c r="J3901" s="894" t="s">
        <v>839</v>
      </c>
      <c r="K3901" s="894" t="s">
        <v>1025</v>
      </c>
      <c r="L3901" s="894" t="s">
        <v>958</v>
      </c>
      <c r="M3901" s="894" t="s">
        <v>17701</v>
      </c>
      <c r="N3901" s="894" t="s">
        <v>17702</v>
      </c>
      <c r="O3901" s="894" t="s">
        <v>12270</v>
      </c>
      <c r="P3901" s="894" t="s">
        <v>12271</v>
      </c>
      <c r="Q3901" s="894" t="s">
        <v>12272</v>
      </c>
      <c r="R3901" s="894" t="s">
        <v>1774</v>
      </c>
      <c r="S3901" s="894" t="s">
        <v>779</v>
      </c>
      <c r="T3901" s="894" t="s">
        <v>780</v>
      </c>
      <c r="U3901" s="894" t="s">
        <v>781</v>
      </c>
      <c r="V3901" s="894" t="s">
        <v>3306</v>
      </c>
      <c r="W3901" s="894" t="s">
        <v>17700</v>
      </c>
      <c r="X3901" s="894" t="s">
        <v>17703</v>
      </c>
      <c r="AA3901" s="894" t="s">
        <v>1029</v>
      </c>
    </row>
    <row r="3902" spans="1:27">
      <c r="A3902" s="894" t="s">
        <v>17706</v>
      </c>
      <c r="B3902" s="894" t="s">
        <v>17707</v>
      </c>
      <c r="C3902" s="894" t="s">
        <v>17708</v>
      </c>
      <c r="D3902" s="894" t="s">
        <v>17709</v>
      </c>
      <c r="E3902" s="351">
        <v>181415.93</v>
      </c>
      <c r="F3902" s="351">
        <v>50796.48</v>
      </c>
      <c r="G3902" s="351">
        <v>130619.45</v>
      </c>
      <c r="H3902" s="351">
        <v>0</v>
      </c>
      <c r="I3902" s="894" t="s">
        <v>17710</v>
      </c>
      <c r="J3902" s="894" t="s">
        <v>839</v>
      </c>
      <c r="K3902" s="894" t="s">
        <v>1025</v>
      </c>
      <c r="L3902" s="894" t="s">
        <v>958</v>
      </c>
      <c r="M3902" s="894" t="s">
        <v>959</v>
      </c>
      <c r="N3902" s="894" t="s">
        <v>17711</v>
      </c>
      <c r="O3902" s="894" t="s">
        <v>17712</v>
      </c>
      <c r="P3902" s="894" t="s">
        <v>17713</v>
      </c>
      <c r="Q3902" s="894" t="s">
        <v>17714</v>
      </c>
      <c r="R3902" s="894" t="s">
        <v>17715</v>
      </c>
      <c r="S3902" s="894" t="s">
        <v>779</v>
      </c>
      <c r="T3902" s="894" t="s">
        <v>780</v>
      </c>
      <c r="U3902" s="894" t="s">
        <v>781</v>
      </c>
      <c r="V3902" s="894" t="s">
        <v>3306</v>
      </c>
      <c r="W3902" s="894" t="s">
        <v>17710</v>
      </c>
      <c r="X3902" s="894" t="s">
        <v>17716</v>
      </c>
      <c r="AA3902" s="894" t="s">
        <v>1029</v>
      </c>
    </row>
    <row r="3903" spans="1:27">
      <c r="A3903" s="894" t="s">
        <v>17717</v>
      </c>
      <c r="B3903" s="894" t="s">
        <v>17718</v>
      </c>
      <c r="C3903" s="894" t="s">
        <v>17719</v>
      </c>
      <c r="D3903" s="894" t="s">
        <v>17720</v>
      </c>
      <c r="E3903" s="351">
        <v>2168.14</v>
      </c>
      <c r="F3903" s="351">
        <v>607.04</v>
      </c>
      <c r="G3903" s="351">
        <v>1546.56</v>
      </c>
      <c r="H3903" s="351">
        <v>14.54</v>
      </c>
      <c r="I3903" s="894" t="s">
        <v>17710</v>
      </c>
      <c r="J3903" s="894" t="s">
        <v>839</v>
      </c>
      <c r="K3903" s="894" t="s">
        <v>1025</v>
      </c>
      <c r="L3903" s="894" t="s">
        <v>958</v>
      </c>
      <c r="M3903" s="894" t="s">
        <v>16871</v>
      </c>
      <c r="N3903" s="894" t="s">
        <v>17721</v>
      </c>
      <c r="O3903" s="894" t="s">
        <v>11318</v>
      </c>
      <c r="P3903" s="894" t="s">
        <v>11319</v>
      </c>
      <c r="Q3903" s="894" t="s">
        <v>11320</v>
      </c>
      <c r="R3903" s="894" t="s">
        <v>17715</v>
      </c>
      <c r="S3903" s="894" t="s">
        <v>779</v>
      </c>
      <c r="T3903" s="894" t="s">
        <v>780</v>
      </c>
      <c r="U3903" s="894" t="s">
        <v>781</v>
      </c>
      <c r="V3903" s="894" t="s">
        <v>3306</v>
      </c>
      <c r="W3903" s="894" t="s">
        <v>17710</v>
      </c>
      <c r="X3903" s="894" t="s">
        <v>17722</v>
      </c>
      <c r="AA3903" s="894" t="s">
        <v>1029</v>
      </c>
    </row>
    <row r="3904" hidden="1" spans="1:27">
      <c r="A3904" s="894" t="s">
        <v>17723</v>
      </c>
      <c r="B3904" s="894" t="s">
        <v>17724</v>
      </c>
      <c r="C3904" s="894" t="s">
        <v>17725</v>
      </c>
      <c r="D3904" s="894" t="s">
        <v>17726</v>
      </c>
      <c r="E3904" s="351">
        <v>1000</v>
      </c>
      <c r="F3904" s="351">
        <v>448</v>
      </c>
      <c r="G3904" s="351">
        <v>452</v>
      </c>
      <c r="H3904" s="351">
        <v>100</v>
      </c>
      <c r="I3904" s="894" t="s">
        <v>17727</v>
      </c>
      <c r="J3904" s="894" t="s">
        <v>773</v>
      </c>
      <c r="K3904" s="894" t="s">
        <v>646</v>
      </c>
      <c r="L3904" s="894" t="s">
        <v>1933</v>
      </c>
      <c r="M3904" s="894" t="s">
        <v>17728</v>
      </c>
      <c r="N3904" s="894" t="s">
        <v>17729</v>
      </c>
      <c r="O3904" s="894" t="s">
        <v>17730</v>
      </c>
      <c r="P3904" s="894" t="s">
        <v>931</v>
      </c>
      <c r="Q3904" s="894" t="s">
        <v>17731</v>
      </c>
      <c r="R3904" s="894" t="s">
        <v>17715</v>
      </c>
      <c r="S3904" s="894" t="s">
        <v>779</v>
      </c>
      <c r="T3904" s="894" t="s">
        <v>780</v>
      </c>
      <c r="U3904" s="894" t="s">
        <v>781</v>
      </c>
      <c r="V3904" s="894" t="s">
        <v>3306</v>
      </c>
      <c r="W3904" s="894" t="s">
        <v>17727</v>
      </c>
      <c r="X3904" s="894" t="s">
        <v>17732</v>
      </c>
      <c r="AA3904" s="894" t="s">
        <v>917</v>
      </c>
    </row>
    <row r="3905" hidden="1" spans="1:27">
      <c r="A3905" s="894" t="s">
        <v>17733</v>
      </c>
      <c r="B3905" s="894" t="s">
        <v>17734</v>
      </c>
      <c r="C3905" s="894" t="s">
        <v>17735</v>
      </c>
      <c r="D3905" s="894" t="s">
        <v>17736</v>
      </c>
      <c r="E3905" s="351">
        <v>1796.46</v>
      </c>
      <c r="F3905" s="351">
        <v>804.72</v>
      </c>
      <c r="G3905" s="351">
        <v>980.08</v>
      </c>
      <c r="H3905" s="351">
        <v>11.66</v>
      </c>
      <c r="I3905" s="894" t="s">
        <v>17727</v>
      </c>
      <c r="J3905" s="894" t="s">
        <v>773</v>
      </c>
      <c r="K3905" s="894" t="s">
        <v>646</v>
      </c>
      <c r="L3905" s="894" t="s">
        <v>2291</v>
      </c>
      <c r="M3905" s="894" t="s">
        <v>17737</v>
      </c>
      <c r="N3905" s="894" t="s">
        <v>17738</v>
      </c>
      <c r="O3905" s="894" t="s">
        <v>17739</v>
      </c>
      <c r="P3905" s="894" t="s">
        <v>17740</v>
      </c>
      <c r="Q3905" s="894" t="s">
        <v>17741</v>
      </c>
      <c r="R3905" s="894" t="s">
        <v>17715</v>
      </c>
      <c r="S3905" s="894" t="s">
        <v>779</v>
      </c>
      <c r="T3905" s="894" t="s">
        <v>780</v>
      </c>
      <c r="U3905" s="894" t="s">
        <v>781</v>
      </c>
      <c r="V3905" s="894" t="s">
        <v>3306</v>
      </c>
      <c r="W3905" s="894" t="s">
        <v>17727</v>
      </c>
      <c r="X3905" s="894" t="s">
        <v>17732</v>
      </c>
      <c r="AA3905" s="894" t="s">
        <v>917</v>
      </c>
    </row>
    <row r="3906" spans="1:27">
      <c r="A3906" s="894" t="s">
        <v>17742</v>
      </c>
      <c r="B3906" s="894" t="s">
        <v>17743</v>
      </c>
      <c r="C3906" s="894" t="s">
        <v>17744</v>
      </c>
      <c r="D3906" s="894" t="s">
        <v>17745</v>
      </c>
      <c r="E3906" s="351">
        <v>82300.88</v>
      </c>
      <c r="F3906" s="351">
        <v>23044.28</v>
      </c>
      <c r="G3906" s="351">
        <v>59256.6</v>
      </c>
      <c r="H3906" s="351">
        <v>0</v>
      </c>
      <c r="I3906" s="894" t="s">
        <v>17746</v>
      </c>
      <c r="J3906" s="894" t="s">
        <v>839</v>
      </c>
      <c r="K3906" s="894" t="s">
        <v>8415</v>
      </c>
      <c r="L3906" s="894" t="s">
        <v>874</v>
      </c>
      <c r="M3906" s="894" t="s">
        <v>3304</v>
      </c>
      <c r="N3906" s="894" t="s">
        <v>17747</v>
      </c>
      <c r="O3906" s="894" t="s">
        <v>17748</v>
      </c>
      <c r="P3906" s="894" t="s">
        <v>17749</v>
      </c>
      <c r="Q3906" s="894" t="s">
        <v>17750</v>
      </c>
      <c r="R3906" s="894" t="s">
        <v>17715</v>
      </c>
      <c r="S3906" s="894" t="s">
        <v>779</v>
      </c>
      <c r="T3906" s="894" t="s">
        <v>780</v>
      </c>
      <c r="U3906" s="894" t="s">
        <v>781</v>
      </c>
      <c r="V3906" s="894" t="s">
        <v>3306</v>
      </c>
      <c r="W3906" s="894" t="s">
        <v>17746</v>
      </c>
      <c r="X3906" s="894" t="s">
        <v>17751</v>
      </c>
      <c r="AA3906" s="894" t="s">
        <v>8421</v>
      </c>
    </row>
    <row r="3907" spans="1:27">
      <c r="A3907" s="894" t="s">
        <v>17752</v>
      </c>
      <c r="B3907" s="894" t="s">
        <v>17753</v>
      </c>
      <c r="C3907" s="894" t="s">
        <v>17754</v>
      </c>
      <c r="D3907" s="894" t="s">
        <v>17755</v>
      </c>
      <c r="E3907" s="351">
        <v>16814.16</v>
      </c>
      <c r="F3907" s="351">
        <v>4707.92</v>
      </c>
      <c r="G3907" s="351">
        <v>12106.24</v>
      </c>
      <c r="H3907" s="351">
        <v>0</v>
      </c>
      <c r="I3907" s="894" t="s">
        <v>17746</v>
      </c>
      <c r="J3907" s="894" t="s">
        <v>839</v>
      </c>
      <c r="K3907" s="894" t="s">
        <v>11486</v>
      </c>
      <c r="L3907" s="894" t="s">
        <v>874</v>
      </c>
      <c r="M3907" s="894" t="s">
        <v>11487</v>
      </c>
      <c r="N3907" s="894" t="s">
        <v>17756</v>
      </c>
      <c r="O3907" s="894" t="s">
        <v>11513</v>
      </c>
      <c r="P3907" s="894" t="s">
        <v>11514</v>
      </c>
      <c r="Q3907" s="894" t="s">
        <v>11515</v>
      </c>
      <c r="R3907" s="894" t="s">
        <v>17715</v>
      </c>
      <c r="S3907" s="894" t="s">
        <v>779</v>
      </c>
      <c r="T3907" s="894" t="s">
        <v>780</v>
      </c>
      <c r="U3907" s="894" t="s">
        <v>781</v>
      </c>
      <c r="V3907" s="894" t="s">
        <v>3306</v>
      </c>
      <c r="W3907" s="894" t="s">
        <v>17746</v>
      </c>
      <c r="X3907" s="894" t="s">
        <v>17757</v>
      </c>
      <c r="AA3907" s="894" t="s">
        <v>11491</v>
      </c>
    </row>
    <row r="3908" spans="1:27">
      <c r="A3908" s="894" t="s">
        <v>17758</v>
      </c>
      <c r="B3908" s="894" t="s">
        <v>17759</v>
      </c>
      <c r="C3908" s="894" t="s">
        <v>10383</v>
      </c>
      <c r="D3908" s="894" t="s">
        <v>17760</v>
      </c>
      <c r="E3908" s="351">
        <v>8849.56</v>
      </c>
      <c r="F3908" s="351">
        <v>2478</v>
      </c>
      <c r="G3908" s="351">
        <v>6371.56</v>
      </c>
      <c r="H3908" s="351">
        <v>0</v>
      </c>
      <c r="I3908" s="894" t="s">
        <v>17761</v>
      </c>
      <c r="J3908" s="894" t="s">
        <v>839</v>
      </c>
      <c r="K3908" s="894" t="s">
        <v>11486</v>
      </c>
      <c r="L3908" s="894" t="s">
        <v>874</v>
      </c>
      <c r="M3908" s="894" t="s">
        <v>11487</v>
      </c>
      <c r="N3908" s="894" t="s">
        <v>17316</v>
      </c>
      <c r="O3908" s="894" t="s">
        <v>13081</v>
      </c>
      <c r="P3908" s="894" t="s">
        <v>13082</v>
      </c>
      <c r="Q3908" s="894" t="s">
        <v>16262</v>
      </c>
      <c r="R3908" s="894" t="s">
        <v>17715</v>
      </c>
      <c r="S3908" s="894" t="s">
        <v>779</v>
      </c>
      <c r="T3908" s="894" t="s">
        <v>780</v>
      </c>
      <c r="U3908" s="894" t="s">
        <v>781</v>
      </c>
      <c r="V3908" s="894" t="s">
        <v>3306</v>
      </c>
      <c r="W3908" s="894" t="s">
        <v>17761</v>
      </c>
      <c r="X3908" s="894" t="s">
        <v>17762</v>
      </c>
      <c r="AA3908" s="894" t="s">
        <v>11491</v>
      </c>
    </row>
    <row r="3909" spans="1:27">
      <c r="A3909" s="894" t="s">
        <v>17763</v>
      </c>
      <c r="B3909" s="894" t="s">
        <v>17764</v>
      </c>
      <c r="C3909" s="894" t="s">
        <v>10383</v>
      </c>
      <c r="D3909" s="894" t="s">
        <v>17760</v>
      </c>
      <c r="E3909" s="351">
        <v>8849.56</v>
      </c>
      <c r="F3909" s="351">
        <v>2478</v>
      </c>
      <c r="G3909" s="351">
        <v>6371.56</v>
      </c>
      <c r="H3909" s="351">
        <v>0</v>
      </c>
      <c r="I3909" s="894" t="s">
        <v>17761</v>
      </c>
      <c r="J3909" s="894" t="s">
        <v>839</v>
      </c>
      <c r="K3909" s="894" t="s">
        <v>11486</v>
      </c>
      <c r="L3909" s="894" t="s">
        <v>874</v>
      </c>
      <c r="M3909" s="894" t="s">
        <v>11487</v>
      </c>
      <c r="N3909" s="894" t="s">
        <v>17316</v>
      </c>
      <c r="O3909" s="894" t="s">
        <v>13081</v>
      </c>
      <c r="P3909" s="894" t="s">
        <v>13082</v>
      </c>
      <c r="Q3909" s="894" t="s">
        <v>16262</v>
      </c>
      <c r="R3909" s="894" t="s">
        <v>17715</v>
      </c>
      <c r="S3909" s="894" t="s">
        <v>779</v>
      </c>
      <c r="T3909" s="894" t="s">
        <v>780</v>
      </c>
      <c r="U3909" s="894" t="s">
        <v>781</v>
      </c>
      <c r="V3909" s="894" t="s">
        <v>3306</v>
      </c>
      <c r="W3909" s="894" t="s">
        <v>17761</v>
      </c>
      <c r="X3909" s="894" t="s">
        <v>17762</v>
      </c>
      <c r="AA3909" s="894" t="s">
        <v>11491</v>
      </c>
    </row>
    <row r="3910" spans="1:27">
      <c r="A3910" s="894" t="s">
        <v>17765</v>
      </c>
      <c r="B3910" s="894" t="s">
        <v>17766</v>
      </c>
      <c r="C3910" s="894" t="s">
        <v>10383</v>
      </c>
      <c r="D3910" s="894" t="s">
        <v>17767</v>
      </c>
      <c r="E3910" s="351">
        <v>8407.08</v>
      </c>
      <c r="F3910" s="351">
        <v>2353.96</v>
      </c>
      <c r="G3910" s="351">
        <v>6053.12</v>
      </c>
      <c r="H3910" s="351">
        <v>0</v>
      </c>
      <c r="I3910" s="894" t="s">
        <v>17761</v>
      </c>
      <c r="J3910" s="894" t="s">
        <v>839</v>
      </c>
      <c r="K3910" s="894" t="s">
        <v>11486</v>
      </c>
      <c r="L3910" s="894" t="s">
        <v>874</v>
      </c>
      <c r="M3910" s="894" t="s">
        <v>11487</v>
      </c>
      <c r="N3910" s="894" t="s">
        <v>17501</v>
      </c>
      <c r="O3910" s="894" t="s">
        <v>13569</v>
      </c>
      <c r="P3910" s="894" t="s">
        <v>13570</v>
      </c>
      <c r="Q3910" s="894" t="s">
        <v>12571</v>
      </c>
      <c r="R3910" s="894" t="s">
        <v>17715</v>
      </c>
      <c r="S3910" s="894" t="s">
        <v>779</v>
      </c>
      <c r="T3910" s="894" t="s">
        <v>780</v>
      </c>
      <c r="U3910" s="894" t="s">
        <v>781</v>
      </c>
      <c r="V3910" s="894" t="s">
        <v>3306</v>
      </c>
      <c r="W3910" s="894" t="s">
        <v>17761</v>
      </c>
      <c r="X3910" s="894" t="s">
        <v>17762</v>
      </c>
      <c r="AA3910" s="894" t="s">
        <v>11491</v>
      </c>
    </row>
    <row r="3911" spans="1:27">
      <c r="A3911" s="894" t="s">
        <v>17768</v>
      </c>
      <c r="B3911" s="894" t="s">
        <v>17769</v>
      </c>
      <c r="C3911" s="894" t="s">
        <v>17770</v>
      </c>
      <c r="D3911" s="894" t="s">
        <v>17771</v>
      </c>
      <c r="E3911" s="351">
        <v>13274.34</v>
      </c>
      <c r="F3911" s="351">
        <v>3716.72</v>
      </c>
      <c r="G3911" s="351">
        <v>9557.62</v>
      </c>
      <c r="H3911" s="351">
        <v>0</v>
      </c>
      <c r="I3911" s="894" t="s">
        <v>17761</v>
      </c>
      <c r="J3911" s="894" t="s">
        <v>839</v>
      </c>
      <c r="K3911" s="894" t="s">
        <v>1025</v>
      </c>
      <c r="L3911" s="894" t="s">
        <v>958</v>
      </c>
      <c r="M3911" s="894" t="s">
        <v>959</v>
      </c>
      <c r="N3911" s="894" t="s">
        <v>17772</v>
      </c>
      <c r="O3911" s="894" t="s">
        <v>11303</v>
      </c>
      <c r="P3911" s="894" t="s">
        <v>11304</v>
      </c>
      <c r="Q3911" s="894" t="s">
        <v>11305</v>
      </c>
      <c r="R3911" s="894" t="s">
        <v>17715</v>
      </c>
      <c r="S3911" s="894" t="s">
        <v>779</v>
      </c>
      <c r="T3911" s="894" t="s">
        <v>780</v>
      </c>
      <c r="U3911" s="894" t="s">
        <v>781</v>
      </c>
      <c r="V3911" s="894" t="s">
        <v>3306</v>
      </c>
      <c r="W3911" s="894" t="s">
        <v>17761</v>
      </c>
      <c r="X3911" s="894" t="s">
        <v>17773</v>
      </c>
      <c r="AA3911" s="894" t="s">
        <v>1029</v>
      </c>
    </row>
    <row r="3912" spans="1:27">
      <c r="A3912" s="894" t="s">
        <v>17774</v>
      </c>
      <c r="B3912" s="894" t="s">
        <v>17775</v>
      </c>
      <c r="C3912" s="894" t="s">
        <v>8321</v>
      </c>
      <c r="D3912" s="894" t="s">
        <v>17776</v>
      </c>
      <c r="E3912" s="351">
        <v>126106.2</v>
      </c>
      <c r="F3912" s="351">
        <v>34048.62</v>
      </c>
      <c r="G3912" s="351">
        <v>92057.58</v>
      </c>
      <c r="H3912" s="351">
        <v>0</v>
      </c>
      <c r="I3912" s="894" t="s">
        <v>17777</v>
      </c>
      <c r="J3912" s="894" t="s">
        <v>839</v>
      </c>
      <c r="K3912" s="894" t="s">
        <v>1025</v>
      </c>
      <c r="L3912" s="894" t="s">
        <v>958</v>
      </c>
      <c r="M3912" s="894" t="s">
        <v>6103</v>
      </c>
      <c r="N3912" s="894" t="s">
        <v>17778</v>
      </c>
      <c r="O3912" s="894" t="s">
        <v>17779</v>
      </c>
      <c r="P3912" s="894" t="s">
        <v>17780</v>
      </c>
      <c r="Q3912" s="894" t="s">
        <v>17781</v>
      </c>
      <c r="R3912" s="894" t="s">
        <v>17782</v>
      </c>
      <c r="S3912" s="894" t="s">
        <v>779</v>
      </c>
      <c r="T3912" s="894" t="s">
        <v>780</v>
      </c>
      <c r="U3912" s="894" t="s">
        <v>781</v>
      </c>
      <c r="V3912" s="894" t="s">
        <v>3306</v>
      </c>
      <c r="W3912" s="894" t="s">
        <v>17777</v>
      </c>
      <c r="X3912" s="894" t="s">
        <v>13339</v>
      </c>
      <c r="AA3912" s="894" t="s">
        <v>1029</v>
      </c>
    </row>
    <row r="3913" hidden="1" spans="1:27">
      <c r="A3913" s="894" t="s">
        <v>17783</v>
      </c>
      <c r="B3913" s="894" t="s">
        <v>17784</v>
      </c>
      <c r="C3913" s="894" t="s">
        <v>740</v>
      </c>
      <c r="D3913" s="894" t="s">
        <v>17785</v>
      </c>
      <c r="E3913" s="351">
        <v>3318.58</v>
      </c>
      <c r="F3913" s="351">
        <v>1433.7</v>
      </c>
      <c r="G3913" s="351">
        <v>1655.2</v>
      </c>
      <c r="H3913" s="351">
        <v>229.68</v>
      </c>
      <c r="I3913" s="894" t="s">
        <v>17777</v>
      </c>
      <c r="J3913" s="894" t="s">
        <v>773</v>
      </c>
      <c r="K3913" s="894" t="s">
        <v>631</v>
      </c>
      <c r="L3913" s="894" t="s">
        <v>2012</v>
      </c>
      <c r="M3913" s="894" t="s">
        <v>17786</v>
      </c>
      <c r="N3913" s="894" t="s">
        <v>17787</v>
      </c>
      <c r="O3913" s="894" t="s">
        <v>12283</v>
      </c>
      <c r="P3913" s="894" t="s">
        <v>12284</v>
      </c>
      <c r="Q3913" s="894" t="s">
        <v>11303</v>
      </c>
      <c r="R3913" s="894" t="s">
        <v>17782</v>
      </c>
      <c r="S3913" s="894" t="s">
        <v>779</v>
      </c>
      <c r="T3913" s="894" t="s">
        <v>780</v>
      </c>
      <c r="U3913" s="894" t="s">
        <v>781</v>
      </c>
      <c r="V3913" s="894" t="s">
        <v>3306</v>
      </c>
      <c r="W3913" s="894" t="s">
        <v>17777</v>
      </c>
      <c r="X3913" s="894" t="s">
        <v>11704</v>
      </c>
      <c r="AA3913" s="894" t="s">
        <v>967</v>
      </c>
    </row>
    <row r="3914" hidden="1" spans="1:27">
      <c r="A3914" s="894" t="s">
        <v>17788</v>
      </c>
      <c r="B3914" s="894" t="s">
        <v>17789</v>
      </c>
      <c r="C3914" s="894" t="s">
        <v>17790</v>
      </c>
      <c r="D3914" s="894" t="s">
        <v>17791</v>
      </c>
      <c r="E3914" s="351">
        <v>1309.73</v>
      </c>
      <c r="F3914" s="351">
        <v>565.92</v>
      </c>
      <c r="G3914" s="351">
        <v>742.32</v>
      </c>
      <c r="H3914" s="351">
        <v>1.49</v>
      </c>
      <c r="I3914" s="894" t="s">
        <v>17777</v>
      </c>
      <c r="J3914" s="894" t="s">
        <v>773</v>
      </c>
      <c r="K3914" s="894" t="s">
        <v>646</v>
      </c>
      <c r="L3914" s="894" t="s">
        <v>2012</v>
      </c>
      <c r="M3914" s="894" t="s">
        <v>17792</v>
      </c>
      <c r="N3914" s="894" t="s">
        <v>17793</v>
      </c>
      <c r="O3914" s="894" t="s">
        <v>17794</v>
      </c>
      <c r="P3914" s="894" t="s">
        <v>17795</v>
      </c>
      <c r="Q3914" s="894" t="s">
        <v>15282</v>
      </c>
      <c r="R3914" s="894" t="s">
        <v>17782</v>
      </c>
      <c r="S3914" s="894" t="s">
        <v>779</v>
      </c>
      <c r="T3914" s="894" t="s">
        <v>780</v>
      </c>
      <c r="U3914" s="894" t="s">
        <v>781</v>
      </c>
      <c r="V3914" s="894" t="s">
        <v>3306</v>
      </c>
      <c r="W3914" s="894" t="s">
        <v>17777</v>
      </c>
      <c r="X3914" s="894" t="s">
        <v>11704</v>
      </c>
      <c r="AA3914" s="894" t="s">
        <v>917</v>
      </c>
    </row>
    <row r="3915" hidden="1" spans="1:27">
      <c r="A3915" s="894" t="s">
        <v>17796</v>
      </c>
      <c r="B3915" s="894" t="s">
        <v>17797</v>
      </c>
      <c r="C3915" s="894" t="s">
        <v>17058</v>
      </c>
      <c r="D3915" s="894" t="s">
        <v>17059</v>
      </c>
      <c r="E3915" s="351">
        <v>9174.31</v>
      </c>
      <c r="F3915" s="351">
        <v>3963.33</v>
      </c>
      <c r="G3915" s="351">
        <v>5210.98</v>
      </c>
      <c r="H3915" s="351">
        <v>0</v>
      </c>
      <c r="I3915" s="894" t="s">
        <v>17798</v>
      </c>
      <c r="J3915" s="894" t="s">
        <v>773</v>
      </c>
      <c r="K3915" s="894" t="s">
        <v>774</v>
      </c>
      <c r="L3915" s="894" t="s">
        <v>5048</v>
      </c>
      <c r="M3915" s="894" t="s">
        <v>17060</v>
      </c>
      <c r="N3915" s="894" t="s">
        <v>17799</v>
      </c>
      <c r="O3915" s="894" t="s">
        <v>17062</v>
      </c>
      <c r="P3915" s="894" t="s">
        <v>17063</v>
      </c>
      <c r="Q3915" s="894" t="s">
        <v>17064</v>
      </c>
      <c r="R3915" s="894" t="s">
        <v>17782</v>
      </c>
      <c r="S3915" s="894" t="s">
        <v>779</v>
      </c>
      <c r="T3915" s="894" t="s">
        <v>780</v>
      </c>
      <c r="U3915" s="894" t="s">
        <v>781</v>
      </c>
      <c r="V3915" s="894" t="s">
        <v>3306</v>
      </c>
      <c r="W3915" s="894" t="s">
        <v>17798</v>
      </c>
      <c r="X3915" s="894" t="s">
        <v>11754</v>
      </c>
      <c r="AA3915" s="894" t="s">
        <v>784</v>
      </c>
    </row>
    <row r="3916" hidden="1" spans="1:27">
      <c r="A3916" s="894" t="s">
        <v>17800</v>
      </c>
      <c r="B3916" s="894" t="s">
        <v>17801</v>
      </c>
      <c r="C3916" s="894" t="s">
        <v>17058</v>
      </c>
      <c r="D3916" s="894" t="s">
        <v>17059</v>
      </c>
      <c r="E3916" s="351">
        <v>9174.31</v>
      </c>
      <c r="F3916" s="351">
        <v>3963.33</v>
      </c>
      <c r="G3916" s="351">
        <v>5210.98</v>
      </c>
      <c r="H3916" s="351">
        <v>0</v>
      </c>
      <c r="I3916" s="894" t="s">
        <v>17798</v>
      </c>
      <c r="J3916" s="894" t="s">
        <v>773</v>
      </c>
      <c r="K3916" s="894" t="s">
        <v>774</v>
      </c>
      <c r="L3916" s="894" t="s">
        <v>5048</v>
      </c>
      <c r="M3916" s="894" t="s">
        <v>17060</v>
      </c>
      <c r="N3916" s="894" t="s">
        <v>17799</v>
      </c>
      <c r="O3916" s="894" t="s">
        <v>17062</v>
      </c>
      <c r="P3916" s="894" t="s">
        <v>17063</v>
      </c>
      <c r="Q3916" s="894" t="s">
        <v>17064</v>
      </c>
      <c r="R3916" s="894" t="s">
        <v>17782</v>
      </c>
      <c r="S3916" s="894" t="s">
        <v>779</v>
      </c>
      <c r="T3916" s="894" t="s">
        <v>780</v>
      </c>
      <c r="U3916" s="894" t="s">
        <v>781</v>
      </c>
      <c r="V3916" s="894" t="s">
        <v>3306</v>
      </c>
      <c r="W3916" s="894" t="s">
        <v>17798</v>
      </c>
      <c r="X3916" s="894" t="s">
        <v>11754</v>
      </c>
      <c r="AA3916" s="894" t="s">
        <v>784</v>
      </c>
    </row>
    <row r="3917" hidden="1" spans="1:27">
      <c r="A3917" s="894" t="s">
        <v>17802</v>
      </c>
      <c r="B3917" s="894" t="s">
        <v>17803</v>
      </c>
      <c r="C3917" s="894" t="s">
        <v>17058</v>
      </c>
      <c r="D3917" s="894" t="s">
        <v>17059</v>
      </c>
      <c r="E3917" s="351">
        <v>9174.32</v>
      </c>
      <c r="F3917" s="351">
        <v>3963.33</v>
      </c>
      <c r="G3917" s="351">
        <v>5210.99</v>
      </c>
      <c r="H3917" s="351">
        <v>0</v>
      </c>
      <c r="I3917" s="894" t="s">
        <v>17798</v>
      </c>
      <c r="J3917" s="894" t="s">
        <v>773</v>
      </c>
      <c r="K3917" s="894" t="s">
        <v>774</v>
      </c>
      <c r="L3917" s="894" t="s">
        <v>5048</v>
      </c>
      <c r="M3917" s="894" t="s">
        <v>17060</v>
      </c>
      <c r="N3917" s="894" t="s">
        <v>17799</v>
      </c>
      <c r="O3917" s="894" t="s">
        <v>17062</v>
      </c>
      <c r="P3917" s="894" t="s">
        <v>17063</v>
      </c>
      <c r="Q3917" s="894" t="s">
        <v>17064</v>
      </c>
      <c r="R3917" s="894" t="s">
        <v>17782</v>
      </c>
      <c r="S3917" s="894" t="s">
        <v>779</v>
      </c>
      <c r="T3917" s="894" t="s">
        <v>780</v>
      </c>
      <c r="U3917" s="894" t="s">
        <v>781</v>
      </c>
      <c r="V3917" s="894" t="s">
        <v>3306</v>
      </c>
      <c r="W3917" s="894" t="s">
        <v>17798</v>
      </c>
      <c r="X3917" s="894" t="s">
        <v>11754</v>
      </c>
      <c r="AA3917" s="894" t="s">
        <v>784</v>
      </c>
    </row>
    <row r="3918" hidden="1" spans="1:27">
      <c r="A3918" s="894" t="s">
        <v>17804</v>
      </c>
      <c r="B3918" s="894" t="s">
        <v>17805</v>
      </c>
      <c r="C3918" s="894" t="s">
        <v>17180</v>
      </c>
      <c r="D3918" s="894" t="s">
        <v>17806</v>
      </c>
      <c r="E3918" s="351">
        <v>2080</v>
      </c>
      <c r="F3918" s="351">
        <v>898.56</v>
      </c>
      <c r="G3918" s="351">
        <v>1181.44</v>
      </c>
      <c r="H3918" s="351">
        <v>0</v>
      </c>
      <c r="I3918" s="894" t="s">
        <v>17807</v>
      </c>
      <c r="J3918" s="894" t="s">
        <v>773</v>
      </c>
      <c r="K3918" s="894" t="s">
        <v>774</v>
      </c>
      <c r="L3918" s="894" t="s">
        <v>1933</v>
      </c>
      <c r="M3918" s="894" t="s">
        <v>16152</v>
      </c>
      <c r="N3918" s="894" t="s">
        <v>17808</v>
      </c>
      <c r="O3918" s="894" t="s">
        <v>17809</v>
      </c>
      <c r="P3918" s="894" t="s">
        <v>17810</v>
      </c>
      <c r="Q3918" s="894" t="s">
        <v>17811</v>
      </c>
      <c r="R3918" s="894" t="s">
        <v>17782</v>
      </c>
      <c r="S3918" s="894" t="s">
        <v>779</v>
      </c>
      <c r="T3918" s="894" t="s">
        <v>780</v>
      </c>
      <c r="U3918" s="894" t="s">
        <v>781</v>
      </c>
      <c r="V3918" s="894" t="s">
        <v>3306</v>
      </c>
      <c r="W3918" s="894" t="s">
        <v>17807</v>
      </c>
      <c r="X3918" s="894" t="s">
        <v>11771</v>
      </c>
      <c r="AA3918" s="894" t="s">
        <v>784</v>
      </c>
    </row>
    <row r="3919" spans="1:27">
      <c r="A3919" s="894" t="s">
        <v>17812</v>
      </c>
      <c r="B3919" s="894" t="s">
        <v>17813</v>
      </c>
      <c r="C3919" s="894" t="s">
        <v>11817</v>
      </c>
      <c r="D3919" s="894" t="s">
        <v>17814</v>
      </c>
      <c r="E3919" s="351">
        <v>23893.8</v>
      </c>
      <c r="F3919" s="351">
        <v>6451.38</v>
      </c>
      <c r="G3919" s="351">
        <v>17442.42</v>
      </c>
      <c r="H3919" s="351">
        <v>0</v>
      </c>
      <c r="I3919" s="894" t="s">
        <v>17815</v>
      </c>
      <c r="J3919" s="894" t="s">
        <v>839</v>
      </c>
      <c r="K3919" s="894" t="s">
        <v>1025</v>
      </c>
      <c r="L3919" s="894" t="s">
        <v>958</v>
      </c>
      <c r="M3919" s="894" t="s">
        <v>6146</v>
      </c>
      <c r="N3919" s="894" t="s">
        <v>17816</v>
      </c>
      <c r="O3919" s="894" t="s">
        <v>11011</v>
      </c>
      <c r="P3919" s="894" t="s">
        <v>11012</v>
      </c>
      <c r="Q3919" s="894" t="s">
        <v>11013</v>
      </c>
      <c r="R3919" s="894" t="s">
        <v>17782</v>
      </c>
      <c r="S3919" s="894" t="s">
        <v>779</v>
      </c>
      <c r="T3919" s="894" t="s">
        <v>780</v>
      </c>
      <c r="U3919" s="894" t="s">
        <v>781</v>
      </c>
      <c r="V3919" s="894" t="s">
        <v>3306</v>
      </c>
      <c r="W3919" s="894" t="s">
        <v>17815</v>
      </c>
      <c r="X3919" s="894" t="s">
        <v>15904</v>
      </c>
      <c r="AA3919" s="894" t="s">
        <v>1029</v>
      </c>
    </row>
    <row r="3920" spans="1:27">
      <c r="A3920" s="894" t="s">
        <v>17817</v>
      </c>
      <c r="B3920" s="894" t="s">
        <v>17818</v>
      </c>
      <c r="C3920" s="894" t="s">
        <v>13352</v>
      </c>
      <c r="D3920" s="894" t="s">
        <v>17819</v>
      </c>
      <c r="E3920" s="351">
        <v>6017.7</v>
      </c>
      <c r="F3920" s="351">
        <v>1624.86</v>
      </c>
      <c r="G3920" s="351">
        <v>4078.56</v>
      </c>
      <c r="H3920" s="351">
        <v>314.28</v>
      </c>
      <c r="I3920" s="894" t="s">
        <v>17815</v>
      </c>
      <c r="J3920" s="894" t="s">
        <v>839</v>
      </c>
      <c r="K3920" s="894" t="s">
        <v>1025</v>
      </c>
      <c r="L3920" s="894" t="s">
        <v>958</v>
      </c>
      <c r="M3920" s="894" t="s">
        <v>16871</v>
      </c>
      <c r="N3920" s="894" t="s">
        <v>17820</v>
      </c>
      <c r="O3920" s="894" t="s">
        <v>11286</v>
      </c>
      <c r="P3920" s="894" t="s">
        <v>11287</v>
      </c>
      <c r="Q3920" s="894" t="s">
        <v>11288</v>
      </c>
      <c r="R3920" s="894" t="s">
        <v>17782</v>
      </c>
      <c r="S3920" s="894" t="s">
        <v>779</v>
      </c>
      <c r="T3920" s="894" t="s">
        <v>780</v>
      </c>
      <c r="U3920" s="894" t="s">
        <v>781</v>
      </c>
      <c r="V3920" s="894" t="s">
        <v>3306</v>
      </c>
      <c r="W3920" s="894" t="s">
        <v>17815</v>
      </c>
      <c r="X3920" s="894" t="s">
        <v>17521</v>
      </c>
      <c r="AA3920" s="894" t="s">
        <v>1029</v>
      </c>
    </row>
    <row r="3921" hidden="1" spans="1:27">
      <c r="A3921" s="894" t="s">
        <v>17821</v>
      </c>
      <c r="B3921" s="894" t="s">
        <v>17822</v>
      </c>
      <c r="C3921" s="894" t="s">
        <v>740</v>
      </c>
      <c r="D3921" s="894" t="s">
        <v>17823</v>
      </c>
      <c r="E3921" s="351">
        <v>4061.95</v>
      </c>
      <c r="F3921" s="351">
        <v>1754.73</v>
      </c>
      <c r="G3921" s="351">
        <v>2070.08</v>
      </c>
      <c r="H3921" s="351">
        <v>237.14</v>
      </c>
      <c r="I3921" s="894" t="s">
        <v>17824</v>
      </c>
      <c r="J3921" s="894" t="s">
        <v>773</v>
      </c>
      <c r="K3921" s="894" t="s">
        <v>631</v>
      </c>
      <c r="L3921" s="894" t="s">
        <v>1933</v>
      </c>
      <c r="M3921" s="894" t="s">
        <v>17825</v>
      </c>
      <c r="N3921" s="894" t="s">
        <v>17826</v>
      </c>
      <c r="O3921" s="894" t="s">
        <v>17827</v>
      </c>
      <c r="P3921" s="894" t="s">
        <v>17828</v>
      </c>
      <c r="Q3921" s="894" t="s">
        <v>17829</v>
      </c>
      <c r="R3921" s="894" t="s">
        <v>17782</v>
      </c>
      <c r="S3921" s="894" t="s">
        <v>779</v>
      </c>
      <c r="T3921" s="894" t="s">
        <v>780</v>
      </c>
      <c r="U3921" s="894" t="s">
        <v>781</v>
      </c>
      <c r="V3921" s="894" t="s">
        <v>3306</v>
      </c>
      <c r="W3921" s="894" t="s">
        <v>17824</v>
      </c>
      <c r="X3921" s="894" t="s">
        <v>17830</v>
      </c>
      <c r="AA3921" s="894" t="s">
        <v>967</v>
      </c>
    </row>
    <row r="3922" hidden="1" spans="1:27">
      <c r="A3922" s="894" t="s">
        <v>17831</v>
      </c>
      <c r="B3922" s="894" t="s">
        <v>17832</v>
      </c>
      <c r="C3922" s="894" t="s">
        <v>17725</v>
      </c>
      <c r="D3922" s="894" t="s">
        <v>17726</v>
      </c>
      <c r="E3922" s="351">
        <v>1000</v>
      </c>
      <c r="F3922" s="351">
        <v>432</v>
      </c>
      <c r="G3922" s="351">
        <v>452</v>
      </c>
      <c r="H3922" s="351">
        <v>116</v>
      </c>
      <c r="I3922" s="894" t="s">
        <v>17824</v>
      </c>
      <c r="J3922" s="894" t="s">
        <v>773</v>
      </c>
      <c r="K3922" s="894" t="s">
        <v>646</v>
      </c>
      <c r="L3922" s="894" t="s">
        <v>1933</v>
      </c>
      <c r="M3922" s="894" t="s">
        <v>17833</v>
      </c>
      <c r="N3922" s="894" t="s">
        <v>17729</v>
      </c>
      <c r="O3922" s="894" t="s">
        <v>17730</v>
      </c>
      <c r="P3922" s="894" t="s">
        <v>931</v>
      </c>
      <c r="Q3922" s="894" t="s">
        <v>17731</v>
      </c>
      <c r="R3922" s="894" t="s">
        <v>17782</v>
      </c>
      <c r="S3922" s="894" t="s">
        <v>779</v>
      </c>
      <c r="T3922" s="894" t="s">
        <v>780</v>
      </c>
      <c r="U3922" s="894" t="s">
        <v>781</v>
      </c>
      <c r="V3922" s="894" t="s">
        <v>3306</v>
      </c>
      <c r="W3922" s="894" t="s">
        <v>17824</v>
      </c>
      <c r="X3922" s="894" t="s">
        <v>17830</v>
      </c>
      <c r="AA3922" s="894" t="s">
        <v>917</v>
      </c>
    </row>
    <row r="3923" hidden="1" spans="1:27">
      <c r="A3923" s="894" t="s">
        <v>17834</v>
      </c>
      <c r="B3923" s="894" t="s">
        <v>17835</v>
      </c>
      <c r="C3923" s="894" t="s">
        <v>17725</v>
      </c>
      <c r="D3923" s="894" t="s">
        <v>17726</v>
      </c>
      <c r="E3923" s="351">
        <v>1000</v>
      </c>
      <c r="F3923" s="351">
        <v>432</v>
      </c>
      <c r="G3923" s="351">
        <v>452</v>
      </c>
      <c r="H3923" s="351">
        <v>116</v>
      </c>
      <c r="I3923" s="894" t="s">
        <v>17824</v>
      </c>
      <c r="J3923" s="894" t="s">
        <v>773</v>
      </c>
      <c r="K3923" s="894" t="s">
        <v>646</v>
      </c>
      <c r="L3923" s="894" t="s">
        <v>1933</v>
      </c>
      <c r="M3923" s="894" t="s">
        <v>17836</v>
      </c>
      <c r="N3923" s="894" t="s">
        <v>17729</v>
      </c>
      <c r="O3923" s="894" t="s">
        <v>17730</v>
      </c>
      <c r="P3923" s="894" t="s">
        <v>931</v>
      </c>
      <c r="Q3923" s="894" t="s">
        <v>17731</v>
      </c>
      <c r="R3923" s="894" t="s">
        <v>17782</v>
      </c>
      <c r="S3923" s="894" t="s">
        <v>779</v>
      </c>
      <c r="T3923" s="894" t="s">
        <v>780</v>
      </c>
      <c r="U3923" s="894" t="s">
        <v>781</v>
      </c>
      <c r="V3923" s="894" t="s">
        <v>3306</v>
      </c>
      <c r="W3923" s="894" t="s">
        <v>17824</v>
      </c>
      <c r="X3923" s="894" t="s">
        <v>17830</v>
      </c>
      <c r="AA3923" s="894" t="s">
        <v>917</v>
      </c>
    </row>
    <row r="3924" hidden="1" spans="1:27">
      <c r="A3924" s="894" t="s">
        <v>17837</v>
      </c>
      <c r="B3924" s="894" t="s">
        <v>17838</v>
      </c>
      <c r="C3924" s="894" t="s">
        <v>13488</v>
      </c>
      <c r="D3924" s="894" t="s">
        <v>17839</v>
      </c>
      <c r="E3924" s="351">
        <v>7787.61</v>
      </c>
      <c r="F3924" s="351">
        <v>3239.6</v>
      </c>
      <c r="G3924" s="351">
        <v>4548.01</v>
      </c>
      <c r="H3924" s="351">
        <v>0</v>
      </c>
      <c r="I3924" s="894" t="s">
        <v>17840</v>
      </c>
      <c r="J3924" s="894" t="s">
        <v>773</v>
      </c>
      <c r="K3924" s="894" t="s">
        <v>807</v>
      </c>
      <c r="L3924" s="894" t="s">
        <v>1590</v>
      </c>
      <c r="M3924" s="894" t="s">
        <v>17841</v>
      </c>
      <c r="N3924" s="894" t="s">
        <v>17842</v>
      </c>
      <c r="O3924" s="894" t="s">
        <v>17843</v>
      </c>
      <c r="P3924" s="894" t="s">
        <v>17844</v>
      </c>
      <c r="Q3924" s="894" t="s">
        <v>11045</v>
      </c>
      <c r="R3924" s="894" t="s">
        <v>17845</v>
      </c>
      <c r="S3924" s="894" t="s">
        <v>779</v>
      </c>
      <c r="T3924" s="894" t="s">
        <v>780</v>
      </c>
      <c r="U3924" s="894" t="s">
        <v>781</v>
      </c>
      <c r="V3924" s="894" t="s">
        <v>3306</v>
      </c>
      <c r="W3924" s="894" t="s">
        <v>17840</v>
      </c>
      <c r="X3924" s="894" t="s">
        <v>13357</v>
      </c>
      <c r="AA3924" s="894" t="s">
        <v>808</v>
      </c>
    </row>
    <row r="3925" spans="1:27">
      <c r="A3925" s="894" t="s">
        <v>17846</v>
      </c>
      <c r="B3925" s="894" t="s">
        <v>17847</v>
      </c>
      <c r="C3925" s="894" t="s">
        <v>17848</v>
      </c>
      <c r="D3925" s="894" t="s">
        <v>17849</v>
      </c>
      <c r="E3925" s="351">
        <v>101769.91</v>
      </c>
      <c r="F3925" s="351">
        <v>26460.2</v>
      </c>
      <c r="G3925" s="351">
        <v>75309.71</v>
      </c>
      <c r="H3925" s="351">
        <v>0</v>
      </c>
      <c r="I3925" s="894" t="s">
        <v>17840</v>
      </c>
      <c r="J3925" s="894" t="s">
        <v>839</v>
      </c>
      <c r="K3925" s="894" t="s">
        <v>1025</v>
      </c>
      <c r="L3925" s="894" t="s">
        <v>958</v>
      </c>
      <c r="M3925" s="894" t="s">
        <v>17850</v>
      </c>
      <c r="N3925" s="894" t="s">
        <v>17851</v>
      </c>
      <c r="O3925" s="894" t="s">
        <v>17852</v>
      </c>
      <c r="P3925" s="894" t="s">
        <v>17853</v>
      </c>
      <c r="Q3925" s="894" t="s">
        <v>17854</v>
      </c>
      <c r="R3925" s="894" t="s">
        <v>17845</v>
      </c>
      <c r="S3925" s="894" t="s">
        <v>779</v>
      </c>
      <c r="T3925" s="894" t="s">
        <v>780</v>
      </c>
      <c r="U3925" s="894" t="s">
        <v>781</v>
      </c>
      <c r="V3925" s="894" t="s">
        <v>3306</v>
      </c>
      <c r="W3925" s="894" t="s">
        <v>17840</v>
      </c>
      <c r="X3925" s="894" t="s">
        <v>13366</v>
      </c>
      <c r="AA3925" s="894" t="s">
        <v>1029</v>
      </c>
    </row>
    <row r="3926" spans="1:27">
      <c r="A3926" s="894" t="s">
        <v>17855</v>
      </c>
      <c r="B3926" s="894" t="s">
        <v>17856</v>
      </c>
      <c r="C3926" s="894" t="s">
        <v>17857</v>
      </c>
      <c r="D3926" s="894" t="s">
        <v>17858</v>
      </c>
      <c r="E3926" s="351">
        <v>132743.36</v>
      </c>
      <c r="F3926" s="351">
        <v>34513.18</v>
      </c>
      <c r="G3926" s="351">
        <v>98230.18</v>
      </c>
      <c r="H3926" s="351">
        <v>0</v>
      </c>
      <c r="I3926" s="894" t="s">
        <v>17859</v>
      </c>
      <c r="J3926" s="894" t="s">
        <v>839</v>
      </c>
      <c r="K3926" s="894" t="s">
        <v>901</v>
      </c>
      <c r="L3926" s="894" t="s">
        <v>874</v>
      </c>
      <c r="M3926" s="894" t="s">
        <v>2815</v>
      </c>
      <c r="N3926" s="894" t="s">
        <v>17860</v>
      </c>
      <c r="O3926" s="894" t="s">
        <v>17861</v>
      </c>
      <c r="P3926" s="894" t="s">
        <v>17862</v>
      </c>
      <c r="Q3926" s="894" t="s">
        <v>17863</v>
      </c>
      <c r="R3926" s="894" t="s">
        <v>17845</v>
      </c>
      <c r="S3926" s="894" t="s">
        <v>779</v>
      </c>
      <c r="T3926" s="894" t="s">
        <v>780</v>
      </c>
      <c r="U3926" s="894" t="s">
        <v>781</v>
      </c>
      <c r="V3926" s="894" t="s">
        <v>3306</v>
      </c>
      <c r="W3926" s="894" t="s">
        <v>17859</v>
      </c>
      <c r="X3926" s="894" t="s">
        <v>13380</v>
      </c>
      <c r="AA3926" s="894" t="s">
        <v>904</v>
      </c>
    </row>
    <row r="3927" spans="1:27">
      <c r="A3927" s="894" t="s">
        <v>17864</v>
      </c>
      <c r="B3927" s="894" t="s">
        <v>17865</v>
      </c>
      <c r="C3927" s="894" t="s">
        <v>14377</v>
      </c>
      <c r="D3927" s="894" t="s">
        <v>17866</v>
      </c>
      <c r="E3927" s="351">
        <v>20796.46</v>
      </c>
      <c r="F3927" s="351">
        <v>5406.96</v>
      </c>
      <c r="G3927" s="351">
        <v>15389.5</v>
      </c>
      <c r="H3927" s="351">
        <v>0</v>
      </c>
      <c r="I3927" s="894" t="s">
        <v>17859</v>
      </c>
      <c r="J3927" s="894" t="s">
        <v>839</v>
      </c>
      <c r="K3927" s="894" t="s">
        <v>11486</v>
      </c>
      <c r="L3927" s="894" t="s">
        <v>874</v>
      </c>
      <c r="M3927" s="894" t="s">
        <v>11487</v>
      </c>
      <c r="N3927" s="894" t="s">
        <v>17867</v>
      </c>
      <c r="O3927" s="894" t="s">
        <v>11124</v>
      </c>
      <c r="P3927" s="894" t="s">
        <v>11125</v>
      </c>
      <c r="Q3927" s="894" t="s">
        <v>11126</v>
      </c>
      <c r="R3927" s="894" t="s">
        <v>17845</v>
      </c>
      <c r="S3927" s="894" t="s">
        <v>779</v>
      </c>
      <c r="T3927" s="894" t="s">
        <v>780</v>
      </c>
      <c r="U3927" s="894" t="s">
        <v>781</v>
      </c>
      <c r="V3927" s="894" t="s">
        <v>3306</v>
      </c>
      <c r="W3927" s="894" t="s">
        <v>17859</v>
      </c>
      <c r="X3927" s="894" t="s">
        <v>13390</v>
      </c>
      <c r="AA3927" s="894" t="s">
        <v>11491</v>
      </c>
    </row>
    <row r="3928" spans="1:27">
      <c r="A3928" s="894" t="s">
        <v>17868</v>
      </c>
      <c r="B3928" s="894" t="s">
        <v>17869</v>
      </c>
      <c r="C3928" s="894" t="s">
        <v>16980</v>
      </c>
      <c r="D3928" s="894" t="s">
        <v>17509</v>
      </c>
      <c r="E3928" s="351">
        <v>22123.89</v>
      </c>
      <c r="F3928" s="351">
        <v>5752.24</v>
      </c>
      <c r="G3928" s="351">
        <v>16371.65</v>
      </c>
      <c r="H3928" s="351">
        <v>0</v>
      </c>
      <c r="I3928" s="894" t="s">
        <v>17870</v>
      </c>
      <c r="J3928" s="894" t="s">
        <v>839</v>
      </c>
      <c r="K3928" s="894" t="s">
        <v>11486</v>
      </c>
      <c r="L3928" s="894" t="s">
        <v>874</v>
      </c>
      <c r="M3928" s="894" t="s">
        <v>11487</v>
      </c>
      <c r="N3928" s="894" t="s">
        <v>17511</v>
      </c>
      <c r="O3928" s="894" t="s">
        <v>12806</v>
      </c>
      <c r="P3928" s="894" t="s">
        <v>12807</v>
      </c>
      <c r="Q3928" s="894" t="s">
        <v>12808</v>
      </c>
      <c r="R3928" s="894" t="s">
        <v>17845</v>
      </c>
      <c r="S3928" s="894" t="s">
        <v>779</v>
      </c>
      <c r="T3928" s="894" t="s">
        <v>780</v>
      </c>
      <c r="U3928" s="894" t="s">
        <v>781</v>
      </c>
      <c r="V3928" s="894" t="s">
        <v>3306</v>
      </c>
      <c r="W3928" s="894" t="s">
        <v>17870</v>
      </c>
      <c r="X3928" s="894" t="s">
        <v>17871</v>
      </c>
      <c r="AA3928" s="894" t="s">
        <v>11491</v>
      </c>
    </row>
    <row r="3929" spans="1:27">
      <c r="A3929" s="894" t="s">
        <v>17872</v>
      </c>
      <c r="B3929" s="894" t="s">
        <v>17873</v>
      </c>
      <c r="C3929" s="894" t="s">
        <v>16980</v>
      </c>
      <c r="D3929" s="894" t="s">
        <v>17509</v>
      </c>
      <c r="E3929" s="351">
        <v>22123.9</v>
      </c>
      <c r="F3929" s="351">
        <v>5752.24</v>
      </c>
      <c r="G3929" s="351">
        <v>16371.66</v>
      </c>
      <c r="H3929" s="351">
        <v>0</v>
      </c>
      <c r="I3929" s="894" t="s">
        <v>17870</v>
      </c>
      <c r="J3929" s="894" t="s">
        <v>839</v>
      </c>
      <c r="K3929" s="894" t="s">
        <v>1008</v>
      </c>
      <c r="L3929" s="894" t="s">
        <v>874</v>
      </c>
      <c r="M3929" s="894" t="s">
        <v>8764</v>
      </c>
      <c r="N3929" s="894" t="s">
        <v>17511</v>
      </c>
      <c r="O3929" s="894" t="s">
        <v>12806</v>
      </c>
      <c r="P3929" s="894" t="s">
        <v>12807</v>
      </c>
      <c r="Q3929" s="894" t="s">
        <v>12808</v>
      </c>
      <c r="R3929" s="894" t="s">
        <v>17845</v>
      </c>
      <c r="S3929" s="894" t="s">
        <v>779</v>
      </c>
      <c r="T3929" s="894" t="s">
        <v>780</v>
      </c>
      <c r="U3929" s="894" t="s">
        <v>781</v>
      </c>
      <c r="V3929" s="894" t="s">
        <v>3306</v>
      </c>
      <c r="W3929" s="894" t="s">
        <v>17870</v>
      </c>
      <c r="X3929" s="894" t="s">
        <v>17871</v>
      </c>
      <c r="AA3929" s="894" t="s">
        <v>1012</v>
      </c>
    </row>
    <row r="3930" spans="1:27">
      <c r="A3930" s="894" t="s">
        <v>17874</v>
      </c>
      <c r="B3930" s="894" t="s">
        <v>17875</v>
      </c>
      <c r="C3930" s="894" t="s">
        <v>10294</v>
      </c>
      <c r="D3930" s="894" t="s">
        <v>17876</v>
      </c>
      <c r="E3930" s="351">
        <v>14690.27</v>
      </c>
      <c r="F3930" s="351">
        <v>3819.4</v>
      </c>
      <c r="G3930" s="351">
        <v>10870.87</v>
      </c>
      <c r="H3930" s="351">
        <v>0</v>
      </c>
      <c r="I3930" s="894" t="s">
        <v>17870</v>
      </c>
      <c r="J3930" s="894" t="s">
        <v>839</v>
      </c>
      <c r="K3930" s="894" t="s">
        <v>11486</v>
      </c>
      <c r="L3930" s="894" t="s">
        <v>874</v>
      </c>
      <c r="M3930" s="894" t="s">
        <v>11487</v>
      </c>
      <c r="N3930" s="894" t="s">
        <v>17877</v>
      </c>
      <c r="O3930" s="894" t="s">
        <v>17878</v>
      </c>
      <c r="P3930" s="894" t="s">
        <v>17879</v>
      </c>
      <c r="Q3930" s="894" t="s">
        <v>17880</v>
      </c>
      <c r="R3930" s="894" t="s">
        <v>17845</v>
      </c>
      <c r="S3930" s="894" t="s">
        <v>779</v>
      </c>
      <c r="T3930" s="894" t="s">
        <v>780</v>
      </c>
      <c r="U3930" s="894" t="s">
        <v>781</v>
      </c>
      <c r="V3930" s="894" t="s">
        <v>3306</v>
      </c>
      <c r="W3930" s="894" t="s">
        <v>17870</v>
      </c>
      <c r="X3930" s="894" t="s">
        <v>17881</v>
      </c>
      <c r="AA3930" s="894" t="s">
        <v>11491</v>
      </c>
    </row>
    <row r="3931" spans="1:27">
      <c r="A3931" s="894" t="s">
        <v>17882</v>
      </c>
      <c r="B3931" s="894" t="s">
        <v>17883</v>
      </c>
      <c r="C3931" s="894" t="s">
        <v>17884</v>
      </c>
      <c r="D3931" s="894" t="s">
        <v>17885</v>
      </c>
      <c r="E3931" s="351">
        <v>2654.87</v>
      </c>
      <c r="F3931" s="351">
        <v>690.3</v>
      </c>
      <c r="G3931" s="351">
        <v>1964.57</v>
      </c>
      <c r="H3931" s="351">
        <v>0</v>
      </c>
      <c r="I3931" s="894" t="s">
        <v>17870</v>
      </c>
      <c r="J3931" s="894" t="s">
        <v>839</v>
      </c>
      <c r="K3931" s="894" t="s">
        <v>11486</v>
      </c>
      <c r="L3931" s="894" t="s">
        <v>874</v>
      </c>
      <c r="M3931" s="894" t="s">
        <v>11487</v>
      </c>
      <c r="N3931" s="894" t="s">
        <v>17886</v>
      </c>
      <c r="O3931" s="894" t="s">
        <v>10980</v>
      </c>
      <c r="P3931" s="894" t="s">
        <v>10981</v>
      </c>
      <c r="Q3931" s="894" t="s">
        <v>10873</v>
      </c>
      <c r="R3931" s="894" t="s">
        <v>17845</v>
      </c>
      <c r="S3931" s="894" t="s">
        <v>779</v>
      </c>
      <c r="T3931" s="894" t="s">
        <v>780</v>
      </c>
      <c r="U3931" s="894" t="s">
        <v>781</v>
      </c>
      <c r="V3931" s="894" t="s">
        <v>3306</v>
      </c>
      <c r="W3931" s="894" t="s">
        <v>17870</v>
      </c>
      <c r="X3931" s="894" t="s">
        <v>17881</v>
      </c>
      <c r="AA3931" s="894" t="s">
        <v>11491</v>
      </c>
    </row>
    <row r="3932" spans="1:27">
      <c r="A3932" s="894" t="s">
        <v>17887</v>
      </c>
      <c r="B3932" s="894" t="s">
        <v>17888</v>
      </c>
      <c r="C3932" s="894" t="s">
        <v>8225</v>
      </c>
      <c r="D3932" s="894" t="s">
        <v>8226</v>
      </c>
      <c r="E3932" s="351">
        <v>2035.4</v>
      </c>
      <c r="F3932" s="351">
        <v>529.1</v>
      </c>
      <c r="G3932" s="351">
        <v>1487.2</v>
      </c>
      <c r="H3932" s="351">
        <v>19.1</v>
      </c>
      <c r="I3932" s="894" t="s">
        <v>17889</v>
      </c>
      <c r="J3932" s="894" t="s">
        <v>839</v>
      </c>
      <c r="K3932" s="894" t="s">
        <v>1025</v>
      </c>
      <c r="L3932" s="894" t="s">
        <v>958</v>
      </c>
      <c r="M3932" s="894" t="s">
        <v>17890</v>
      </c>
      <c r="N3932" s="894" t="s">
        <v>17891</v>
      </c>
      <c r="O3932" s="894" t="s">
        <v>11117</v>
      </c>
      <c r="P3932" s="894" t="s">
        <v>11118</v>
      </c>
      <c r="Q3932" s="894" t="s">
        <v>11119</v>
      </c>
      <c r="R3932" s="894" t="s">
        <v>17845</v>
      </c>
      <c r="S3932" s="894" t="s">
        <v>779</v>
      </c>
      <c r="T3932" s="894" t="s">
        <v>780</v>
      </c>
      <c r="U3932" s="894" t="s">
        <v>781</v>
      </c>
      <c r="V3932" s="894" t="s">
        <v>3306</v>
      </c>
      <c r="W3932" s="894" t="s">
        <v>17889</v>
      </c>
      <c r="X3932" s="894" t="s">
        <v>17892</v>
      </c>
      <c r="AA3932" s="894" t="s">
        <v>1029</v>
      </c>
    </row>
    <row r="3933" spans="1:27">
      <c r="A3933" s="894" t="s">
        <v>17893</v>
      </c>
      <c r="B3933" s="894" t="s">
        <v>17894</v>
      </c>
      <c r="C3933" s="894" t="s">
        <v>8225</v>
      </c>
      <c r="D3933" s="894" t="s">
        <v>8226</v>
      </c>
      <c r="E3933" s="351">
        <v>2035.4</v>
      </c>
      <c r="F3933" s="351">
        <v>529.1</v>
      </c>
      <c r="G3933" s="351">
        <v>1487.2</v>
      </c>
      <c r="H3933" s="351">
        <v>19.1</v>
      </c>
      <c r="I3933" s="894" t="s">
        <v>17889</v>
      </c>
      <c r="J3933" s="894" t="s">
        <v>839</v>
      </c>
      <c r="K3933" s="894" t="s">
        <v>1025</v>
      </c>
      <c r="L3933" s="894" t="s">
        <v>958</v>
      </c>
      <c r="M3933" s="894" t="s">
        <v>16871</v>
      </c>
      <c r="N3933" s="894" t="s">
        <v>17891</v>
      </c>
      <c r="O3933" s="894" t="s">
        <v>11117</v>
      </c>
      <c r="P3933" s="894" t="s">
        <v>11118</v>
      </c>
      <c r="Q3933" s="894" t="s">
        <v>11119</v>
      </c>
      <c r="R3933" s="894" t="s">
        <v>17845</v>
      </c>
      <c r="S3933" s="894" t="s">
        <v>779</v>
      </c>
      <c r="T3933" s="894" t="s">
        <v>780</v>
      </c>
      <c r="U3933" s="894" t="s">
        <v>781</v>
      </c>
      <c r="V3933" s="894" t="s">
        <v>3306</v>
      </c>
      <c r="W3933" s="894" t="s">
        <v>17889</v>
      </c>
      <c r="X3933" s="894" t="s">
        <v>17892</v>
      </c>
      <c r="AA3933" s="894" t="s">
        <v>1029</v>
      </c>
    </row>
    <row r="3934" hidden="1" spans="1:27">
      <c r="A3934" s="894" t="s">
        <v>17895</v>
      </c>
      <c r="B3934" s="894" t="s">
        <v>17896</v>
      </c>
      <c r="C3934" s="894" t="s">
        <v>740</v>
      </c>
      <c r="D3934" s="894" t="s">
        <v>17897</v>
      </c>
      <c r="E3934" s="351">
        <v>3584.07</v>
      </c>
      <c r="F3934" s="351">
        <v>1491.1</v>
      </c>
      <c r="G3934" s="351">
        <v>1891.2</v>
      </c>
      <c r="H3934" s="351">
        <v>201.77</v>
      </c>
      <c r="I3934" s="894" t="s">
        <v>17898</v>
      </c>
      <c r="J3934" s="894" t="s">
        <v>773</v>
      </c>
      <c r="K3934" s="894" t="s">
        <v>631</v>
      </c>
      <c r="L3934" s="894" t="s">
        <v>4588</v>
      </c>
      <c r="M3934" s="894" t="s">
        <v>17899</v>
      </c>
      <c r="N3934" s="894" t="s">
        <v>17900</v>
      </c>
      <c r="O3934" s="894" t="s">
        <v>17901</v>
      </c>
      <c r="P3934" s="894" t="s">
        <v>17902</v>
      </c>
      <c r="Q3934" s="894" t="s">
        <v>17903</v>
      </c>
      <c r="R3934" s="894" t="s">
        <v>17845</v>
      </c>
      <c r="S3934" s="894" t="s">
        <v>779</v>
      </c>
      <c r="T3934" s="894" t="s">
        <v>780</v>
      </c>
      <c r="U3934" s="894" t="s">
        <v>781</v>
      </c>
      <c r="V3934" s="894" t="s">
        <v>3306</v>
      </c>
      <c r="W3934" s="894" t="s">
        <v>17898</v>
      </c>
      <c r="X3934" s="894" t="s">
        <v>17904</v>
      </c>
      <c r="AA3934" s="894" t="s">
        <v>967</v>
      </c>
    </row>
    <row r="3935" spans="1:27">
      <c r="A3935" s="894" t="s">
        <v>17905</v>
      </c>
      <c r="B3935" s="894" t="s">
        <v>17906</v>
      </c>
      <c r="C3935" s="894" t="s">
        <v>14162</v>
      </c>
      <c r="D3935" s="894" t="s">
        <v>17907</v>
      </c>
      <c r="E3935" s="351">
        <v>24778.76</v>
      </c>
      <c r="F3935" s="351">
        <v>6442.54</v>
      </c>
      <c r="G3935" s="351">
        <v>18336.22</v>
      </c>
      <c r="H3935" s="351">
        <v>0</v>
      </c>
      <c r="I3935" s="894" t="s">
        <v>17908</v>
      </c>
      <c r="J3935" s="894" t="s">
        <v>839</v>
      </c>
      <c r="K3935" s="894" t="s">
        <v>11486</v>
      </c>
      <c r="L3935" s="894" t="s">
        <v>874</v>
      </c>
      <c r="M3935" s="894" t="s">
        <v>11487</v>
      </c>
      <c r="N3935" s="894" t="s">
        <v>17909</v>
      </c>
      <c r="O3935" s="894" t="s">
        <v>13613</v>
      </c>
      <c r="P3935" s="894" t="s">
        <v>16012</v>
      </c>
      <c r="Q3935" s="894" t="s">
        <v>12870</v>
      </c>
      <c r="R3935" s="894" t="s">
        <v>17845</v>
      </c>
      <c r="S3935" s="894" t="s">
        <v>779</v>
      </c>
      <c r="T3935" s="894" t="s">
        <v>780</v>
      </c>
      <c r="U3935" s="894" t="s">
        <v>781</v>
      </c>
      <c r="V3935" s="894" t="s">
        <v>3306</v>
      </c>
      <c r="W3935" s="894" t="s">
        <v>17908</v>
      </c>
      <c r="X3935" s="894" t="s">
        <v>17910</v>
      </c>
      <c r="AA3935" s="894" t="s">
        <v>11491</v>
      </c>
    </row>
    <row r="3936" spans="1:27">
      <c r="A3936" s="894" t="s">
        <v>17911</v>
      </c>
      <c r="B3936" s="894" t="s">
        <v>17912</v>
      </c>
      <c r="C3936" s="894" t="s">
        <v>10383</v>
      </c>
      <c r="D3936" s="894" t="s">
        <v>17913</v>
      </c>
      <c r="E3936" s="351">
        <v>5309.73</v>
      </c>
      <c r="F3936" s="351">
        <v>1327.5</v>
      </c>
      <c r="G3936" s="351">
        <v>3982.23</v>
      </c>
      <c r="H3936" s="351">
        <v>0</v>
      </c>
      <c r="I3936" s="894" t="s">
        <v>17914</v>
      </c>
      <c r="J3936" s="894" t="s">
        <v>839</v>
      </c>
      <c r="K3936" s="894" t="s">
        <v>901</v>
      </c>
      <c r="L3936" s="894" t="s">
        <v>874</v>
      </c>
      <c r="M3936" s="894" t="s">
        <v>2815</v>
      </c>
      <c r="N3936" s="894" t="s">
        <v>17915</v>
      </c>
      <c r="O3936" s="894" t="s">
        <v>12283</v>
      </c>
      <c r="P3936" s="894" t="s">
        <v>12284</v>
      </c>
      <c r="Q3936" s="894" t="s">
        <v>10864</v>
      </c>
      <c r="R3936" s="894" t="s">
        <v>17916</v>
      </c>
      <c r="S3936" s="894" t="s">
        <v>779</v>
      </c>
      <c r="T3936" s="894" t="s">
        <v>780</v>
      </c>
      <c r="U3936" s="894" t="s">
        <v>781</v>
      </c>
      <c r="V3936" s="894" t="s">
        <v>3306</v>
      </c>
      <c r="W3936" s="894" t="s">
        <v>17914</v>
      </c>
      <c r="X3936" s="894" t="s">
        <v>7624</v>
      </c>
      <c r="AA3936" s="894" t="s">
        <v>904</v>
      </c>
    </row>
    <row r="3937" spans="1:27">
      <c r="A3937" s="894" t="s">
        <v>17917</v>
      </c>
      <c r="B3937" s="894" t="s">
        <v>17918</v>
      </c>
      <c r="C3937" s="894" t="s">
        <v>17919</v>
      </c>
      <c r="D3937" s="894" t="s">
        <v>17920</v>
      </c>
      <c r="E3937" s="351">
        <v>594690.27</v>
      </c>
      <c r="F3937" s="351">
        <v>148672.5</v>
      </c>
      <c r="G3937" s="351">
        <v>446017.77</v>
      </c>
      <c r="H3937" s="351">
        <v>0</v>
      </c>
      <c r="I3937" s="894" t="s">
        <v>17921</v>
      </c>
      <c r="J3937" s="894" t="s">
        <v>839</v>
      </c>
      <c r="K3937" s="894" t="s">
        <v>840</v>
      </c>
      <c r="L3937" s="894" t="s">
        <v>841</v>
      </c>
      <c r="M3937" s="894" t="s">
        <v>15939</v>
      </c>
      <c r="N3937" s="894" t="s">
        <v>17922</v>
      </c>
      <c r="O3937" s="894" t="s">
        <v>17923</v>
      </c>
      <c r="P3937" s="894" t="s">
        <v>17924</v>
      </c>
      <c r="Q3937" s="894" t="s">
        <v>17925</v>
      </c>
      <c r="R3937" s="894" t="s">
        <v>17916</v>
      </c>
      <c r="S3937" s="894" t="s">
        <v>779</v>
      </c>
      <c r="T3937" s="894" t="s">
        <v>780</v>
      </c>
      <c r="U3937" s="894" t="s">
        <v>781</v>
      </c>
      <c r="V3937" s="894" t="s">
        <v>3306</v>
      </c>
      <c r="W3937" s="894" t="s">
        <v>17921</v>
      </c>
      <c r="X3937" s="894" t="s">
        <v>17926</v>
      </c>
      <c r="AA3937" s="894" t="s">
        <v>844</v>
      </c>
    </row>
    <row r="3938" spans="1:27">
      <c r="A3938" s="894" t="s">
        <v>17927</v>
      </c>
      <c r="B3938" s="894" t="s">
        <v>17928</v>
      </c>
      <c r="C3938" s="894" t="s">
        <v>17929</v>
      </c>
      <c r="D3938" s="894" t="s">
        <v>17930</v>
      </c>
      <c r="E3938" s="351">
        <v>78761.06</v>
      </c>
      <c r="F3938" s="351">
        <v>19690.25</v>
      </c>
      <c r="G3938" s="351">
        <v>59070.81</v>
      </c>
      <c r="H3938" s="351">
        <v>0</v>
      </c>
      <c r="I3938" s="894" t="s">
        <v>17921</v>
      </c>
      <c r="J3938" s="894" t="s">
        <v>839</v>
      </c>
      <c r="K3938" s="894" t="s">
        <v>840</v>
      </c>
      <c r="L3938" s="894" t="s">
        <v>841</v>
      </c>
      <c r="M3938" s="894" t="s">
        <v>15939</v>
      </c>
      <c r="N3938" s="894" t="s">
        <v>17931</v>
      </c>
      <c r="O3938" s="894" t="s">
        <v>17932</v>
      </c>
      <c r="P3938" s="894" t="s">
        <v>17933</v>
      </c>
      <c r="Q3938" s="894" t="s">
        <v>17934</v>
      </c>
      <c r="R3938" s="894" t="s">
        <v>17916</v>
      </c>
      <c r="S3938" s="894" t="s">
        <v>779</v>
      </c>
      <c r="T3938" s="894" t="s">
        <v>780</v>
      </c>
      <c r="U3938" s="894" t="s">
        <v>781</v>
      </c>
      <c r="V3938" s="894" t="s">
        <v>3306</v>
      </c>
      <c r="W3938" s="894" t="s">
        <v>17921</v>
      </c>
      <c r="X3938" s="894" t="s">
        <v>17926</v>
      </c>
      <c r="AA3938" s="894" t="s">
        <v>844</v>
      </c>
    </row>
    <row r="3939" hidden="1" spans="1:27">
      <c r="A3939" s="894" t="s">
        <v>17935</v>
      </c>
      <c r="B3939" s="894" t="s">
        <v>17936</v>
      </c>
      <c r="C3939" s="894" t="s">
        <v>740</v>
      </c>
      <c r="D3939" s="894" t="s">
        <v>17937</v>
      </c>
      <c r="E3939" s="351">
        <v>4203.54</v>
      </c>
      <c r="F3939" s="351">
        <v>1614.24</v>
      </c>
      <c r="G3939" s="351">
        <v>2331.92</v>
      </c>
      <c r="H3939" s="351">
        <v>257.38</v>
      </c>
      <c r="I3939" s="894" t="s">
        <v>17938</v>
      </c>
      <c r="J3939" s="894" t="s">
        <v>773</v>
      </c>
      <c r="K3939" s="894" t="s">
        <v>631</v>
      </c>
      <c r="L3939" s="894" t="s">
        <v>1933</v>
      </c>
      <c r="M3939" s="894" t="s">
        <v>17939</v>
      </c>
      <c r="N3939" s="894" t="s">
        <v>17940</v>
      </c>
      <c r="O3939" s="894" t="s">
        <v>16071</v>
      </c>
      <c r="P3939" s="894" t="s">
        <v>16072</v>
      </c>
      <c r="Q3939" s="894" t="s">
        <v>11513</v>
      </c>
      <c r="R3939" s="894" t="s">
        <v>17941</v>
      </c>
      <c r="S3939" s="894" t="s">
        <v>779</v>
      </c>
      <c r="T3939" s="894" t="s">
        <v>780</v>
      </c>
      <c r="U3939" s="894" t="s">
        <v>781</v>
      </c>
      <c r="V3939" s="894" t="s">
        <v>3306</v>
      </c>
      <c r="W3939" s="894" t="s">
        <v>17938</v>
      </c>
      <c r="X3939" s="894" t="s">
        <v>16064</v>
      </c>
      <c r="AA3939" s="894" t="s">
        <v>967</v>
      </c>
    </row>
    <row r="3940" spans="1:27">
      <c r="A3940" s="894" t="s">
        <v>17942</v>
      </c>
      <c r="B3940" s="894" t="s">
        <v>17943</v>
      </c>
      <c r="C3940" s="894" t="s">
        <v>17944</v>
      </c>
      <c r="D3940" s="894" t="s">
        <v>17945</v>
      </c>
      <c r="E3940" s="351">
        <v>15929.2</v>
      </c>
      <c r="F3940" s="351">
        <v>3822.96</v>
      </c>
      <c r="G3940" s="351">
        <v>12106.24</v>
      </c>
      <c r="H3940" s="351">
        <v>0</v>
      </c>
      <c r="I3940" s="894" t="s">
        <v>17946</v>
      </c>
      <c r="J3940" s="894" t="s">
        <v>839</v>
      </c>
      <c r="K3940" s="894" t="s">
        <v>1025</v>
      </c>
      <c r="L3940" s="894" t="s">
        <v>958</v>
      </c>
      <c r="M3940" s="894" t="s">
        <v>6146</v>
      </c>
      <c r="N3940" s="894" t="s">
        <v>17947</v>
      </c>
      <c r="O3940" s="894" t="s">
        <v>11573</v>
      </c>
      <c r="P3940" s="894" t="s">
        <v>12706</v>
      </c>
      <c r="Q3940" s="894" t="s">
        <v>12707</v>
      </c>
      <c r="R3940" s="894" t="s">
        <v>17941</v>
      </c>
      <c r="S3940" s="894" t="s">
        <v>779</v>
      </c>
      <c r="T3940" s="894" t="s">
        <v>780</v>
      </c>
      <c r="U3940" s="894" t="s">
        <v>781</v>
      </c>
      <c r="V3940" s="894" t="s">
        <v>3306</v>
      </c>
      <c r="W3940" s="894" t="s">
        <v>17946</v>
      </c>
      <c r="X3940" s="894" t="s">
        <v>16339</v>
      </c>
      <c r="AA3940" s="894" t="s">
        <v>1029</v>
      </c>
    </row>
    <row r="3941" spans="1:27">
      <c r="A3941" s="894" t="s">
        <v>17948</v>
      </c>
      <c r="B3941" s="894" t="s">
        <v>17949</v>
      </c>
      <c r="C3941" s="894" t="s">
        <v>10161</v>
      </c>
      <c r="D3941" s="894" t="s">
        <v>17950</v>
      </c>
      <c r="E3941" s="351">
        <v>11194.69</v>
      </c>
      <c r="F3941" s="351">
        <v>2686.8</v>
      </c>
      <c r="G3941" s="351">
        <v>8507.89</v>
      </c>
      <c r="H3941" s="351">
        <v>0</v>
      </c>
      <c r="I3941" s="894" t="s">
        <v>17946</v>
      </c>
      <c r="J3941" s="894" t="s">
        <v>839</v>
      </c>
      <c r="K3941" s="894" t="s">
        <v>1091</v>
      </c>
      <c r="L3941" s="894" t="s">
        <v>874</v>
      </c>
      <c r="M3941" s="894" t="s">
        <v>6300</v>
      </c>
      <c r="N3941" s="894" t="s">
        <v>17951</v>
      </c>
      <c r="O3941" s="894" t="s">
        <v>17952</v>
      </c>
      <c r="P3941" s="894" t="s">
        <v>17953</v>
      </c>
      <c r="Q3941" s="894" t="s">
        <v>17954</v>
      </c>
      <c r="R3941" s="894" t="s">
        <v>17941</v>
      </c>
      <c r="S3941" s="894" t="s">
        <v>779</v>
      </c>
      <c r="T3941" s="894" t="s">
        <v>780</v>
      </c>
      <c r="U3941" s="894" t="s">
        <v>781</v>
      </c>
      <c r="V3941" s="894" t="s">
        <v>3306</v>
      </c>
      <c r="W3941" s="894" t="s">
        <v>17946</v>
      </c>
      <c r="X3941" s="894" t="s">
        <v>16074</v>
      </c>
      <c r="AA3941" s="894" t="s">
        <v>1093</v>
      </c>
    </row>
    <row r="3942" spans="1:27">
      <c r="A3942" s="894" t="s">
        <v>17955</v>
      </c>
      <c r="B3942" s="894" t="s">
        <v>17956</v>
      </c>
      <c r="C3942" s="894" t="s">
        <v>16980</v>
      </c>
      <c r="D3942" s="894" t="s">
        <v>17509</v>
      </c>
      <c r="E3942" s="351">
        <v>22123.89</v>
      </c>
      <c r="F3942" s="351">
        <v>5309.76</v>
      </c>
      <c r="G3942" s="351">
        <v>16814.13</v>
      </c>
      <c r="H3942" s="351">
        <v>0</v>
      </c>
      <c r="I3942" s="894" t="s">
        <v>17957</v>
      </c>
      <c r="J3942" s="894" t="s">
        <v>839</v>
      </c>
      <c r="K3942" s="894" t="s">
        <v>11592</v>
      </c>
      <c r="L3942" s="894" t="s">
        <v>874</v>
      </c>
      <c r="M3942" s="894" t="s">
        <v>11593</v>
      </c>
      <c r="N3942" s="894" t="s">
        <v>17511</v>
      </c>
      <c r="O3942" s="894" t="s">
        <v>12806</v>
      </c>
      <c r="P3942" s="894" t="s">
        <v>12807</v>
      </c>
      <c r="Q3942" s="894" t="s">
        <v>12808</v>
      </c>
      <c r="R3942" s="894" t="s">
        <v>17941</v>
      </c>
      <c r="S3942" s="894" t="s">
        <v>779</v>
      </c>
      <c r="T3942" s="894" t="s">
        <v>780</v>
      </c>
      <c r="U3942" s="894" t="s">
        <v>781</v>
      </c>
      <c r="V3942" s="894" t="s">
        <v>3306</v>
      </c>
      <c r="W3942" s="894" t="s">
        <v>17957</v>
      </c>
      <c r="X3942" s="894" t="s">
        <v>16839</v>
      </c>
      <c r="AA3942" s="894" t="s">
        <v>11595</v>
      </c>
    </row>
    <row r="3943" spans="1:27">
      <c r="A3943" s="894" t="s">
        <v>17958</v>
      </c>
      <c r="B3943" s="894" t="s">
        <v>17959</v>
      </c>
      <c r="C3943" s="894" t="s">
        <v>16980</v>
      </c>
      <c r="D3943" s="894" t="s">
        <v>17509</v>
      </c>
      <c r="E3943" s="351">
        <v>22123.9</v>
      </c>
      <c r="F3943" s="351">
        <v>5309.76</v>
      </c>
      <c r="G3943" s="351">
        <v>16814.14</v>
      </c>
      <c r="H3943" s="351">
        <v>0</v>
      </c>
      <c r="I3943" s="894" t="s">
        <v>17957</v>
      </c>
      <c r="J3943" s="894" t="s">
        <v>839</v>
      </c>
      <c r="K3943" s="894" t="s">
        <v>11592</v>
      </c>
      <c r="L3943" s="894" t="s">
        <v>874</v>
      </c>
      <c r="M3943" s="894" t="s">
        <v>11593</v>
      </c>
      <c r="N3943" s="894" t="s">
        <v>17511</v>
      </c>
      <c r="O3943" s="894" t="s">
        <v>12806</v>
      </c>
      <c r="P3943" s="894" t="s">
        <v>12807</v>
      </c>
      <c r="Q3943" s="894" t="s">
        <v>12808</v>
      </c>
      <c r="R3943" s="894" t="s">
        <v>17941</v>
      </c>
      <c r="S3943" s="894" t="s">
        <v>779</v>
      </c>
      <c r="T3943" s="894" t="s">
        <v>780</v>
      </c>
      <c r="U3943" s="894" t="s">
        <v>781</v>
      </c>
      <c r="V3943" s="894" t="s">
        <v>3306</v>
      </c>
      <c r="W3943" s="894" t="s">
        <v>17957</v>
      </c>
      <c r="X3943" s="894" t="s">
        <v>16839</v>
      </c>
      <c r="AA3943" s="894" t="s">
        <v>11595</v>
      </c>
    </row>
    <row r="3944" spans="1:27">
      <c r="A3944" s="894" t="s">
        <v>17960</v>
      </c>
      <c r="B3944" s="894" t="s">
        <v>17961</v>
      </c>
      <c r="C3944" s="894" t="s">
        <v>6360</v>
      </c>
      <c r="D3944" s="894" t="s">
        <v>17962</v>
      </c>
      <c r="E3944" s="351">
        <v>4867.26</v>
      </c>
      <c r="F3944" s="351">
        <v>1168.08</v>
      </c>
      <c r="G3944" s="351">
        <v>3699.18</v>
      </c>
      <c r="H3944" s="351">
        <v>0</v>
      </c>
      <c r="I3944" s="894" t="s">
        <v>17957</v>
      </c>
      <c r="J3944" s="894" t="s">
        <v>839</v>
      </c>
      <c r="K3944" s="894" t="s">
        <v>901</v>
      </c>
      <c r="L3944" s="894" t="s">
        <v>874</v>
      </c>
      <c r="M3944" s="894" t="s">
        <v>2815</v>
      </c>
      <c r="N3944" s="894" t="s">
        <v>17963</v>
      </c>
      <c r="O3944" s="894" t="s">
        <v>13354</v>
      </c>
      <c r="P3944" s="894" t="s">
        <v>13355</v>
      </c>
      <c r="Q3944" s="894" t="s">
        <v>13356</v>
      </c>
      <c r="R3944" s="894" t="s">
        <v>17941</v>
      </c>
      <c r="S3944" s="894" t="s">
        <v>779</v>
      </c>
      <c r="T3944" s="894" t="s">
        <v>780</v>
      </c>
      <c r="U3944" s="894" t="s">
        <v>781</v>
      </c>
      <c r="V3944" s="894" t="s">
        <v>3306</v>
      </c>
      <c r="W3944" s="894" t="s">
        <v>17957</v>
      </c>
      <c r="X3944" s="894" t="s">
        <v>6270</v>
      </c>
      <c r="AA3944" s="894" t="s">
        <v>904</v>
      </c>
    </row>
    <row r="3945" spans="1:27">
      <c r="A3945" s="894" t="s">
        <v>17964</v>
      </c>
      <c r="B3945" s="894" t="s">
        <v>17965</v>
      </c>
      <c r="C3945" s="894" t="s">
        <v>6360</v>
      </c>
      <c r="D3945" s="894" t="s">
        <v>17962</v>
      </c>
      <c r="E3945" s="351">
        <v>4867.26</v>
      </c>
      <c r="F3945" s="351">
        <v>1168.08</v>
      </c>
      <c r="G3945" s="351">
        <v>3699.18</v>
      </c>
      <c r="H3945" s="351">
        <v>0</v>
      </c>
      <c r="I3945" s="894" t="s">
        <v>17957</v>
      </c>
      <c r="J3945" s="894" t="s">
        <v>839</v>
      </c>
      <c r="K3945" s="894" t="s">
        <v>901</v>
      </c>
      <c r="L3945" s="894" t="s">
        <v>874</v>
      </c>
      <c r="M3945" s="894" t="s">
        <v>2815</v>
      </c>
      <c r="N3945" s="894" t="s">
        <v>17963</v>
      </c>
      <c r="O3945" s="894" t="s">
        <v>13354</v>
      </c>
      <c r="P3945" s="894" t="s">
        <v>13355</v>
      </c>
      <c r="Q3945" s="894" t="s">
        <v>13356</v>
      </c>
      <c r="R3945" s="894" t="s">
        <v>17941</v>
      </c>
      <c r="S3945" s="894" t="s">
        <v>779</v>
      </c>
      <c r="T3945" s="894" t="s">
        <v>780</v>
      </c>
      <c r="U3945" s="894" t="s">
        <v>781</v>
      </c>
      <c r="V3945" s="894" t="s">
        <v>3306</v>
      </c>
      <c r="W3945" s="894" t="s">
        <v>17957</v>
      </c>
      <c r="X3945" s="894" t="s">
        <v>6270</v>
      </c>
      <c r="AA3945" s="894" t="s">
        <v>904</v>
      </c>
    </row>
    <row r="3946" spans="1:27">
      <c r="A3946" s="894" t="s">
        <v>17966</v>
      </c>
      <c r="B3946" s="894" t="s">
        <v>17967</v>
      </c>
      <c r="C3946" s="894" t="s">
        <v>6360</v>
      </c>
      <c r="D3946" s="894" t="s">
        <v>17962</v>
      </c>
      <c r="E3946" s="351">
        <v>4867.26</v>
      </c>
      <c r="F3946" s="351">
        <v>1168.08</v>
      </c>
      <c r="G3946" s="351">
        <v>3699.18</v>
      </c>
      <c r="H3946" s="351">
        <v>0</v>
      </c>
      <c r="I3946" s="894" t="s">
        <v>17957</v>
      </c>
      <c r="J3946" s="894" t="s">
        <v>839</v>
      </c>
      <c r="K3946" s="894" t="s">
        <v>901</v>
      </c>
      <c r="L3946" s="894" t="s">
        <v>874</v>
      </c>
      <c r="M3946" s="894" t="s">
        <v>2815</v>
      </c>
      <c r="N3946" s="894" t="s">
        <v>17963</v>
      </c>
      <c r="O3946" s="894" t="s">
        <v>13354</v>
      </c>
      <c r="P3946" s="894" t="s">
        <v>13355</v>
      </c>
      <c r="Q3946" s="894" t="s">
        <v>13356</v>
      </c>
      <c r="R3946" s="894" t="s">
        <v>17941</v>
      </c>
      <c r="S3946" s="894" t="s">
        <v>779</v>
      </c>
      <c r="T3946" s="894" t="s">
        <v>780</v>
      </c>
      <c r="U3946" s="894" t="s">
        <v>781</v>
      </c>
      <c r="V3946" s="894" t="s">
        <v>3306</v>
      </c>
      <c r="W3946" s="894" t="s">
        <v>17957</v>
      </c>
      <c r="X3946" s="894" t="s">
        <v>6270</v>
      </c>
      <c r="AA3946" s="894" t="s">
        <v>904</v>
      </c>
    </row>
    <row r="3947" spans="1:27">
      <c r="A3947" s="894" t="s">
        <v>17968</v>
      </c>
      <c r="B3947" s="894" t="s">
        <v>17969</v>
      </c>
      <c r="C3947" s="894" t="s">
        <v>6360</v>
      </c>
      <c r="D3947" s="894" t="s">
        <v>17962</v>
      </c>
      <c r="E3947" s="351">
        <v>4867.25</v>
      </c>
      <c r="F3947" s="351">
        <v>1168.08</v>
      </c>
      <c r="G3947" s="351">
        <v>3699.17</v>
      </c>
      <c r="H3947" s="351">
        <v>0</v>
      </c>
      <c r="I3947" s="894" t="s">
        <v>17957</v>
      </c>
      <c r="J3947" s="894" t="s">
        <v>839</v>
      </c>
      <c r="K3947" s="894" t="s">
        <v>901</v>
      </c>
      <c r="L3947" s="894" t="s">
        <v>874</v>
      </c>
      <c r="M3947" s="894" t="s">
        <v>2815</v>
      </c>
      <c r="N3947" s="894" t="s">
        <v>17963</v>
      </c>
      <c r="O3947" s="894" t="s">
        <v>13354</v>
      </c>
      <c r="P3947" s="894" t="s">
        <v>13355</v>
      </c>
      <c r="Q3947" s="894" t="s">
        <v>13356</v>
      </c>
      <c r="R3947" s="894" t="s">
        <v>17941</v>
      </c>
      <c r="S3947" s="894" t="s">
        <v>779</v>
      </c>
      <c r="T3947" s="894" t="s">
        <v>780</v>
      </c>
      <c r="U3947" s="894" t="s">
        <v>781</v>
      </c>
      <c r="V3947" s="894" t="s">
        <v>3306</v>
      </c>
      <c r="W3947" s="894" t="s">
        <v>17957</v>
      </c>
      <c r="X3947" s="894" t="s">
        <v>6270</v>
      </c>
      <c r="AA3947" s="894" t="s">
        <v>904</v>
      </c>
    </row>
    <row r="3948" spans="1:27">
      <c r="A3948" s="894" t="s">
        <v>17970</v>
      </c>
      <c r="B3948" s="894" t="s">
        <v>17971</v>
      </c>
      <c r="C3948" s="894" t="s">
        <v>6360</v>
      </c>
      <c r="D3948" s="894" t="s">
        <v>17962</v>
      </c>
      <c r="E3948" s="351">
        <v>4867.25</v>
      </c>
      <c r="F3948" s="351">
        <v>1168.08</v>
      </c>
      <c r="G3948" s="351">
        <v>3699.17</v>
      </c>
      <c r="H3948" s="351">
        <v>0</v>
      </c>
      <c r="I3948" s="894" t="s">
        <v>17957</v>
      </c>
      <c r="J3948" s="894" t="s">
        <v>839</v>
      </c>
      <c r="K3948" s="894" t="s">
        <v>901</v>
      </c>
      <c r="L3948" s="894" t="s">
        <v>874</v>
      </c>
      <c r="M3948" s="894" t="s">
        <v>2815</v>
      </c>
      <c r="N3948" s="894" t="s">
        <v>17963</v>
      </c>
      <c r="O3948" s="894" t="s">
        <v>13354</v>
      </c>
      <c r="P3948" s="894" t="s">
        <v>13355</v>
      </c>
      <c r="Q3948" s="894" t="s">
        <v>13356</v>
      </c>
      <c r="R3948" s="894" t="s">
        <v>17941</v>
      </c>
      <c r="S3948" s="894" t="s">
        <v>779</v>
      </c>
      <c r="T3948" s="894" t="s">
        <v>780</v>
      </c>
      <c r="U3948" s="894" t="s">
        <v>781</v>
      </c>
      <c r="V3948" s="894" t="s">
        <v>3306</v>
      </c>
      <c r="W3948" s="894" t="s">
        <v>17957</v>
      </c>
      <c r="X3948" s="894" t="s">
        <v>6270</v>
      </c>
      <c r="AA3948" s="894" t="s">
        <v>904</v>
      </c>
    </row>
    <row r="3949" spans="1:27">
      <c r="A3949" s="894" t="s">
        <v>17972</v>
      </c>
      <c r="B3949" s="894" t="s">
        <v>17973</v>
      </c>
      <c r="C3949" s="894" t="s">
        <v>17974</v>
      </c>
      <c r="D3949" s="894" t="s">
        <v>17975</v>
      </c>
      <c r="E3949" s="351">
        <v>69911.5</v>
      </c>
      <c r="F3949" s="351">
        <v>16778.88</v>
      </c>
      <c r="G3949" s="351">
        <v>53132.62</v>
      </c>
      <c r="H3949" s="351">
        <v>0</v>
      </c>
      <c r="I3949" s="894" t="s">
        <v>17976</v>
      </c>
      <c r="J3949" s="894" t="s">
        <v>839</v>
      </c>
      <c r="K3949" s="894" t="s">
        <v>1114</v>
      </c>
      <c r="L3949" s="894" t="s">
        <v>958</v>
      </c>
      <c r="M3949" s="894" t="s">
        <v>17977</v>
      </c>
      <c r="N3949" s="894" t="s">
        <v>17978</v>
      </c>
      <c r="O3949" s="894" t="s">
        <v>17979</v>
      </c>
      <c r="P3949" s="894" t="s">
        <v>17980</v>
      </c>
      <c r="Q3949" s="894" t="s">
        <v>17981</v>
      </c>
      <c r="R3949" s="894" t="s">
        <v>17941</v>
      </c>
      <c r="S3949" s="894" t="s">
        <v>779</v>
      </c>
      <c r="T3949" s="894" t="s">
        <v>780</v>
      </c>
      <c r="U3949" s="894" t="s">
        <v>781</v>
      </c>
      <c r="V3949" s="894" t="s">
        <v>3306</v>
      </c>
      <c r="W3949" s="894" t="s">
        <v>17976</v>
      </c>
      <c r="X3949" s="894" t="s">
        <v>17982</v>
      </c>
      <c r="AA3949" s="894" t="s">
        <v>1116</v>
      </c>
    </row>
    <row r="3950" spans="1:27">
      <c r="A3950" s="894" t="s">
        <v>17983</v>
      </c>
      <c r="B3950" s="894" t="s">
        <v>17984</v>
      </c>
      <c r="C3950" s="894" t="s">
        <v>1389</v>
      </c>
      <c r="D3950" s="894" t="s">
        <v>1040</v>
      </c>
      <c r="E3950" s="351">
        <v>34955.75</v>
      </c>
      <c r="F3950" s="351">
        <v>8389.44</v>
      </c>
      <c r="G3950" s="351">
        <v>26566.31</v>
      </c>
      <c r="H3950" s="351">
        <v>0</v>
      </c>
      <c r="I3950" s="894" t="s">
        <v>17985</v>
      </c>
      <c r="J3950" s="894" t="s">
        <v>839</v>
      </c>
      <c r="K3950" s="894" t="s">
        <v>11486</v>
      </c>
      <c r="L3950" s="894" t="s">
        <v>874</v>
      </c>
      <c r="M3950" s="894" t="s">
        <v>11487</v>
      </c>
      <c r="N3950" s="894" t="s">
        <v>17986</v>
      </c>
      <c r="O3950" s="894" t="s">
        <v>12152</v>
      </c>
      <c r="P3950" s="894" t="s">
        <v>17987</v>
      </c>
      <c r="Q3950" s="894" t="s">
        <v>15126</v>
      </c>
      <c r="R3950" s="894" t="s">
        <v>17941</v>
      </c>
      <c r="S3950" s="894" t="s">
        <v>779</v>
      </c>
      <c r="T3950" s="894" t="s">
        <v>780</v>
      </c>
      <c r="U3950" s="894" t="s">
        <v>781</v>
      </c>
      <c r="V3950" s="894" t="s">
        <v>3306</v>
      </c>
      <c r="W3950" s="894" t="s">
        <v>17985</v>
      </c>
      <c r="X3950" s="894" t="s">
        <v>17988</v>
      </c>
      <c r="AA3950" s="894" t="s">
        <v>11491</v>
      </c>
    </row>
    <row r="3951" spans="1:27">
      <c r="A3951" s="894" t="s">
        <v>17989</v>
      </c>
      <c r="B3951" s="894" t="s">
        <v>17990</v>
      </c>
      <c r="C3951" s="894" t="s">
        <v>17991</v>
      </c>
      <c r="D3951" s="894" t="s">
        <v>17992</v>
      </c>
      <c r="E3951" s="351">
        <v>73451.33</v>
      </c>
      <c r="F3951" s="351">
        <v>16893.73</v>
      </c>
      <c r="G3951" s="351">
        <v>56557.6</v>
      </c>
      <c r="H3951" s="351">
        <v>0</v>
      </c>
      <c r="I3951" s="894" t="s">
        <v>17993</v>
      </c>
      <c r="J3951" s="894" t="s">
        <v>839</v>
      </c>
      <c r="K3951" s="894" t="s">
        <v>8415</v>
      </c>
      <c r="L3951" s="894" t="s">
        <v>874</v>
      </c>
      <c r="M3951" s="894" t="s">
        <v>17994</v>
      </c>
      <c r="N3951" s="894" t="s">
        <v>17995</v>
      </c>
      <c r="O3951" s="894" t="s">
        <v>17996</v>
      </c>
      <c r="P3951" s="894" t="s">
        <v>17997</v>
      </c>
      <c r="Q3951" s="894" t="s">
        <v>17998</v>
      </c>
      <c r="R3951" s="894" t="s">
        <v>17999</v>
      </c>
      <c r="S3951" s="894" t="s">
        <v>779</v>
      </c>
      <c r="T3951" s="894" t="s">
        <v>780</v>
      </c>
      <c r="U3951" s="894" t="s">
        <v>781</v>
      </c>
      <c r="V3951" s="894" t="s">
        <v>3306</v>
      </c>
      <c r="W3951" s="894" t="s">
        <v>17993</v>
      </c>
      <c r="X3951" s="894" t="s">
        <v>18000</v>
      </c>
      <c r="AA3951" s="894" t="s">
        <v>8421</v>
      </c>
    </row>
    <row r="3952" hidden="1" spans="1:27">
      <c r="A3952" s="894" t="s">
        <v>18001</v>
      </c>
      <c r="B3952" s="894" t="s">
        <v>18002</v>
      </c>
      <c r="C3952" s="894" t="s">
        <v>18003</v>
      </c>
      <c r="D3952" s="894" t="s">
        <v>18004</v>
      </c>
      <c r="E3952" s="351">
        <v>112427.18</v>
      </c>
      <c r="F3952" s="351">
        <v>41373.09</v>
      </c>
      <c r="G3952" s="351">
        <v>71054.09</v>
      </c>
      <c r="H3952" s="351">
        <v>0</v>
      </c>
      <c r="I3952" s="894" t="s">
        <v>17993</v>
      </c>
      <c r="J3952" s="894" t="s">
        <v>773</v>
      </c>
      <c r="K3952" s="894" t="s">
        <v>774</v>
      </c>
      <c r="L3952" s="894" t="s">
        <v>1933</v>
      </c>
      <c r="M3952" s="894" t="s">
        <v>18005</v>
      </c>
      <c r="N3952" s="894" t="s">
        <v>18006</v>
      </c>
      <c r="O3952" s="894" t="s">
        <v>18007</v>
      </c>
      <c r="P3952" s="894" t="s">
        <v>18008</v>
      </c>
      <c r="Q3952" s="894" t="s">
        <v>18009</v>
      </c>
      <c r="R3952" s="894" t="s">
        <v>17999</v>
      </c>
      <c r="S3952" s="894" t="s">
        <v>779</v>
      </c>
      <c r="T3952" s="894" t="s">
        <v>780</v>
      </c>
      <c r="U3952" s="894" t="s">
        <v>781</v>
      </c>
      <c r="V3952" s="894" t="s">
        <v>3306</v>
      </c>
      <c r="W3952" s="894" t="s">
        <v>17993</v>
      </c>
      <c r="X3952" s="894" t="s">
        <v>18010</v>
      </c>
      <c r="AA3952" s="894" t="s">
        <v>784</v>
      </c>
    </row>
    <row r="3953" hidden="1" spans="1:27">
      <c r="A3953" s="894" t="s">
        <v>18011</v>
      </c>
      <c r="B3953" s="894" t="s">
        <v>18012</v>
      </c>
      <c r="C3953" s="894" t="s">
        <v>743</v>
      </c>
      <c r="D3953" s="894" t="s">
        <v>18013</v>
      </c>
      <c r="E3953" s="351">
        <v>1309.73</v>
      </c>
      <c r="F3953" s="351">
        <v>482.08</v>
      </c>
      <c r="G3953" s="351">
        <v>812.32</v>
      </c>
      <c r="H3953" s="351">
        <v>15.33</v>
      </c>
      <c r="I3953" s="894" t="s">
        <v>18014</v>
      </c>
      <c r="J3953" s="894" t="s">
        <v>773</v>
      </c>
      <c r="K3953" s="894" t="s">
        <v>646</v>
      </c>
      <c r="L3953" s="894" t="s">
        <v>2291</v>
      </c>
      <c r="M3953" s="894" t="s">
        <v>17737</v>
      </c>
      <c r="N3953" s="894" t="s">
        <v>17793</v>
      </c>
      <c r="O3953" s="894" t="s">
        <v>17794</v>
      </c>
      <c r="P3953" s="894" t="s">
        <v>17795</v>
      </c>
      <c r="Q3953" s="894" t="s">
        <v>15282</v>
      </c>
      <c r="R3953" s="894" t="s">
        <v>17999</v>
      </c>
      <c r="S3953" s="894" t="s">
        <v>779</v>
      </c>
      <c r="T3953" s="894" t="s">
        <v>780</v>
      </c>
      <c r="U3953" s="894" t="s">
        <v>781</v>
      </c>
      <c r="V3953" s="894" t="s">
        <v>3306</v>
      </c>
      <c r="W3953" s="894" t="s">
        <v>18014</v>
      </c>
      <c r="X3953" s="894" t="s">
        <v>18015</v>
      </c>
      <c r="AA3953" s="894" t="s">
        <v>917</v>
      </c>
    </row>
    <row r="3954" spans="1:27">
      <c r="A3954" s="894" t="s">
        <v>18016</v>
      </c>
      <c r="B3954" s="894" t="s">
        <v>18017</v>
      </c>
      <c r="C3954" s="894" t="s">
        <v>1389</v>
      </c>
      <c r="D3954" s="894" t="s">
        <v>18018</v>
      </c>
      <c r="E3954" s="351">
        <v>56637.17</v>
      </c>
      <c r="F3954" s="351">
        <v>13026.51</v>
      </c>
      <c r="G3954" s="351">
        <v>43610.66</v>
      </c>
      <c r="H3954" s="351">
        <v>0</v>
      </c>
      <c r="I3954" s="894" t="s">
        <v>18019</v>
      </c>
      <c r="J3954" s="894" t="s">
        <v>839</v>
      </c>
      <c r="K3954" s="894" t="s">
        <v>1008</v>
      </c>
      <c r="L3954" s="894" t="s">
        <v>874</v>
      </c>
      <c r="M3954" s="894" t="s">
        <v>8764</v>
      </c>
      <c r="N3954" s="894" t="s">
        <v>18020</v>
      </c>
      <c r="O3954" s="894" t="s">
        <v>11681</v>
      </c>
      <c r="P3954" s="894" t="s">
        <v>11682</v>
      </c>
      <c r="Q3954" s="894" t="s">
        <v>11683</v>
      </c>
      <c r="R3954" s="894" t="s">
        <v>17999</v>
      </c>
      <c r="S3954" s="894" t="s">
        <v>779</v>
      </c>
      <c r="T3954" s="894" t="s">
        <v>780</v>
      </c>
      <c r="U3954" s="894" t="s">
        <v>781</v>
      </c>
      <c r="V3954" s="894" t="s">
        <v>3306</v>
      </c>
      <c r="W3954" s="894" t="s">
        <v>18019</v>
      </c>
      <c r="X3954" s="894" t="s">
        <v>13380</v>
      </c>
      <c r="AA3954" s="894" t="s">
        <v>1012</v>
      </c>
    </row>
    <row r="3955" spans="1:27">
      <c r="A3955" s="894" t="s">
        <v>18021</v>
      </c>
      <c r="B3955" s="894" t="s">
        <v>18022</v>
      </c>
      <c r="C3955" s="894" t="s">
        <v>13591</v>
      </c>
      <c r="D3955" s="894" t="s">
        <v>18023</v>
      </c>
      <c r="E3955" s="351">
        <v>35398.23</v>
      </c>
      <c r="F3955" s="351">
        <v>8141.54</v>
      </c>
      <c r="G3955" s="351">
        <v>27256.69</v>
      </c>
      <c r="H3955" s="351">
        <v>0</v>
      </c>
      <c r="I3955" s="894" t="s">
        <v>18019</v>
      </c>
      <c r="J3955" s="894" t="s">
        <v>839</v>
      </c>
      <c r="K3955" s="894" t="s">
        <v>1008</v>
      </c>
      <c r="L3955" s="894" t="s">
        <v>874</v>
      </c>
      <c r="M3955" s="894" t="s">
        <v>8764</v>
      </c>
      <c r="N3955" s="894" t="s">
        <v>18024</v>
      </c>
      <c r="O3955" s="894" t="s">
        <v>16262</v>
      </c>
      <c r="P3955" s="894" t="s">
        <v>16263</v>
      </c>
      <c r="Q3955" s="894" t="s">
        <v>16264</v>
      </c>
      <c r="R3955" s="894" t="s">
        <v>17999</v>
      </c>
      <c r="S3955" s="894" t="s">
        <v>779</v>
      </c>
      <c r="T3955" s="894" t="s">
        <v>780</v>
      </c>
      <c r="U3955" s="894" t="s">
        <v>781</v>
      </c>
      <c r="V3955" s="894" t="s">
        <v>3306</v>
      </c>
      <c r="W3955" s="894" t="s">
        <v>18019</v>
      </c>
      <c r="X3955" s="894" t="s">
        <v>13380</v>
      </c>
      <c r="AA3955" s="894" t="s">
        <v>1012</v>
      </c>
    </row>
    <row r="3956" spans="1:27">
      <c r="A3956" s="894" t="s">
        <v>18025</v>
      </c>
      <c r="B3956" s="894" t="s">
        <v>18026</v>
      </c>
      <c r="C3956" s="894" t="s">
        <v>13591</v>
      </c>
      <c r="D3956" s="894" t="s">
        <v>18023</v>
      </c>
      <c r="E3956" s="351">
        <v>35398.23</v>
      </c>
      <c r="F3956" s="351">
        <v>8141.54</v>
      </c>
      <c r="G3956" s="351">
        <v>27256.69</v>
      </c>
      <c r="H3956" s="351">
        <v>0</v>
      </c>
      <c r="I3956" s="894" t="s">
        <v>18019</v>
      </c>
      <c r="J3956" s="894" t="s">
        <v>839</v>
      </c>
      <c r="K3956" s="894" t="s">
        <v>1008</v>
      </c>
      <c r="L3956" s="894" t="s">
        <v>874</v>
      </c>
      <c r="M3956" s="894" t="s">
        <v>8764</v>
      </c>
      <c r="N3956" s="894" t="s">
        <v>18024</v>
      </c>
      <c r="O3956" s="894" t="s">
        <v>16262</v>
      </c>
      <c r="P3956" s="894" t="s">
        <v>16263</v>
      </c>
      <c r="Q3956" s="894" t="s">
        <v>16264</v>
      </c>
      <c r="R3956" s="894" t="s">
        <v>17999</v>
      </c>
      <c r="S3956" s="894" t="s">
        <v>779</v>
      </c>
      <c r="T3956" s="894" t="s">
        <v>780</v>
      </c>
      <c r="U3956" s="894" t="s">
        <v>781</v>
      </c>
      <c r="V3956" s="894" t="s">
        <v>3306</v>
      </c>
      <c r="W3956" s="894" t="s">
        <v>18019</v>
      </c>
      <c r="X3956" s="894" t="s">
        <v>13380</v>
      </c>
      <c r="AA3956" s="894" t="s">
        <v>1012</v>
      </c>
    </row>
    <row r="3957" spans="1:27">
      <c r="A3957" s="894" t="s">
        <v>18027</v>
      </c>
      <c r="B3957" s="894" t="s">
        <v>18028</v>
      </c>
      <c r="C3957" s="894" t="s">
        <v>13591</v>
      </c>
      <c r="D3957" s="894" t="s">
        <v>18023</v>
      </c>
      <c r="E3957" s="351">
        <v>35398.23</v>
      </c>
      <c r="F3957" s="351">
        <v>8141.54</v>
      </c>
      <c r="G3957" s="351">
        <v>27256.69</v>
      </c>
      <c r="H3957" s="351">
        <v>0</v>
      </c>
      <c r="I3957" s="894" t="s">
        <v>18019</v>
      </c>
      <c r="J3957" s="894" t="s">
        <v>839</v>
      </c>
      <c r="K3957" s="894" t="s">
        <v>1008</v>
      </c>
      <c r="L3957" s="894" t="s">
        <v>874</v>
      </c>
      <c r="M3957" s="894" t="s">
        <v>8764</v>
      </c>
      <c r="N3957" s="894" t="s">
        <v>18024</v>
      </c>
      <c r="O3957" s="894" t="s">
        <v>16262</v>
      </c>
      <c r="P3957" s="894" t="s">
        <v>16263</v>
      </c>
      <c r="Q3957" s="894" t="s">
        <v>16264</v>
      </c>
      <c r="R3957" s="894" t="s">
        <v>17999</v>
      </c>
      <c r="S3957" s="894" t="s">
        <v>779</v>
      </c>
      <c r="T3957" s="894" t="s">
        <v>780</v>
      </c>
      <c r="U3957" s="894" t="s">
        <v>781</v>
      </c>
      <c r="V3957" s="894" t="s">
        <v>3306</v>
      </c>
      <c r="W3957" s="894" t="s">
        <v>18019</v>
      </c>
      <c r="X3957" s="894" t="s">
        <v>13380</v>
      </c>
      <c r="AA3957" s="894" t="s">
        <v>1012</v>
      </c>
    </row>
    <row r="3958" spans="1:27">
      <c r="A3958" s="894" t="s">
        <v>18029</v>
      </c>
      <c r="B3958" s="894" t="s">
        <v>18030</v>
      </c>
      <c r="C3958" s="894" t="s">
        <v>18031</v>
      </c>
      <c r="D3958" s="894" t="s">
        <v>18032</v>
      </c>
      <c r="E3958" s="351">
        <v>6327.43</v>
      </c>
      <c r="F3958" s="351">
        <v>1391.94</v>
      </c>
      <c r="G3958" s="351">
        <v>4935.49</v>
      </c>
      <c r="H3958" s="351">
        <v>0</v>
      </c>
      <c r="I3958" s="894" t="s">
        <v>18033</v>
      </c>
      <c r="J3958" s="894" t="s">
        <v>839</v>
      </c>
      <c r="K3958" s="894" t="s">
        <v>8415</v>
      </c>
      <c r="L3958" s="894" t="s">
        <v>874</v>
      </c>
      <c r="M3958" s="894" t="s">
        <v>18034</v>
      </c>
      <c r="N3958" s="894" t="s">
        <v>18035</v>
      </c>
      <c r="O3958" s="894" t="s">
        <v>11049</v>
      </c>
      <c r="P3958" s="894" t="s">
        <v>11050</v>
      </c>
      <c r="Q3958" s="894" t="s">
        <v>11051</v>
      </c>
      <c r="R3958" s="894" t="s">
        <v>910</v>
      </c>
      <c r="S3958" s="894" t="s">
        <v>779</v>
      </c>
      <c r="T3958" s="894" t="s">
        <v>780</v>
      </c>
      <c r="U3958" s="894" t="s">
        <v>781</v>
      </c>
      <c r="V3958" s="894" t="s">
        <v>3306</v>
      </c>
      <c r="W3958" s="894" t="s">
        <v>18033</v>
      </c>
      <c r="X3958" s="894" t="s">
        <v>16092</v>
      </c>
      <c r="AA3958" s="894" t="s">
        <v>8421</v>
      </c>
    </row>
    <row r="3959" spans="1:27">
      <c r="A3959" s="894" t="s">
        <v>18036</v>
      </c>
      <c r="B3959" s="894" t="s">
        <v>18037</v>
      </c>
      <c r="C3959" s="894" t="s">
        <v>18031</v>
      </c>
      <c r="D3959" s="894" t="s">
        <v>18032</v>
      </c>
      <c r="E3959" s="351">
        <v>6327.44</v>
      </c>
      <c r="F3959" s="351">
        <v>1391.94</v>
      </c>
      <c r="G3959" s="351">
        <v>4935.5</v>
      </c>
      <c r="H3959" s="351">
        <v>0</v>
      </c>
      <c r="I3959" s="894" t="s">
        <v>18033</v>
      </c>
      <c r="J3959" s="894" t="s">
        <v>839</v>
      </c>
      <c r="K3959" s="894" t="s">
        <v>8415</v>
      </c>
      <c r="L3959" s="894" t="s">
        <v>874</v>
      </c>
      <c r="M3959" s="894" t="s">
        <v>18034</v>
      </c>
      <c r="N3959" s="894" t="s">
        <v>18035</v>
      </c>
      <c r="O3959" s="894" t="s">
        <v>11049</v>
      </c>
      <c r="P3959" s="894" t="s">
        <v>11050</v>
      </c>
      <c r="Q3959" s="894" t="s">
        <v>11051</v>
      </c>
      <c r="R3959" s="894" t="s">
        <v>910</v>
      </c>
      <c r="S3959" s="894" t="s">
        <v>779</v>
      </c>
      <c r="T3959" s="894" t="s">
        <v>780</v>
      </c>
      <c r="U3959" s="894" t="s">
        <v>781</v>
      </c>
      <c r="V3959" s="894" t="s">
        <v>3306</v>
      </c>
      <c r="W3959" s="894" t="s">
        <v>18033</v>
      </c>
      <c r="X3959" s="894" t="s">
        <v>16092</v>
      </c>
      <c r="AA3959" s="894" t="s">
        <v>8421</v>
      </c>
    </row>
    <row r="3960" spans="1:27">
      <c r="A3960" s="894" t="s">
        <v>18038</v>
      </c>
      <c r="B3960" s="894" t="s">
        <v>18039</v>
      </c>
      <c r="C3960" s="894" t="s">
        <v>15333</v>
      </c>
      <c r="D3960" s="894" t="s">
        <v>18040</v>
      </c>
      <c r="E3960" s="351">
        <v>6460.18</v>
      </c>
      <c r="F3960" s="351">
        <v>1421.2</v>
      </c>
      <c r="G3960" s="351">
        <v>5038.98</v>
      </c>
      <c r="H3960" s="351">
        <v>0</v>
      </c>
      <c r="I3960" s="894" t="s">
        <v>18033</v>
      </c>
      <c r="J3960" s="894" t="s">
        <v>839</v>
      </c>
      <c r="K3960" s="894" t="s">
        <v>8415</v>
      </c>
      <c r="L3960" s="894" t="s">
        <v>874</v>
      </c>
      <c r="M3960" s="894" t="s">
        <v>18034</v>
      </c>
      <c r="N3960" s="894" t="s">
        <v>18041</v>
      </c>
      <c r="O3960" s="894" t="s">
        <v>13680</v>
      </c>
      <c r="P3960" s="894" t="s">
        <v>13681</v>
      </c>
      <c r="Q3960" s="894" t="s">
        <v>13682</v>
      </c>
      <c r="R3960" s="894" t="s">
        <v>910</v>
      </c>
      <c r="S3960" s="894" t="s">
        <v>779</v>
      </c>
      <c r="T3960" s="894" t="s">
        <v>780</v>
      </c>
      <c r="U3960" s="894" t="s">
        <v>781</v>
      </c>
      <c r="V3960" s="894" t="s">
        <v>3306</v>
      </c>
      <c r="W3960" s="894" t="s">
        <v>18033</v>
      </c>
      <c r="X3960" s="894" t="s">
        <v>8723</v>
      </c>
      <c r="AA3960" s="894" t="s">
        <v>8421</v>
      </c>
    </row>
    <row r="3961" spans="1:27">
      <c r="A3961" s="894" t="s">
        <v>18042</v>
      </c>
      <c r="B3961" s="894" t="s">
        <v>18043</v>
      </c>
      <c r="C3961" s="894" t="s">
        <v>18044</v>
      </c>
      <c r="D3961" s="894" t="s">
        <v>18045</v>
      </c>
      <c r="E3961" s="351">
        <v>8672.57</v>
      </c>
      <c r="F3961" s="351">
        <v>1908.06</v>
      </c>
      <c r="G3961" s="351">
        <v>6764.51</v>
      </c>
      <c r="H3961" s="351">
        <v>0</v>
      </c>
      <c r="I3961" s="894" t="s">
        <v>18046</v>
      </c>
      <c r="J3961" s="894" t="s">
        <v>839</v>
      </c>
      <c r="K3961" s="894" t="s">
        <v>1091</v>
      </c>
      <c r="L3961" s="894" t="s">
        <v>874</v>
      </c>
      <c r="M3961" s="894" t="s">
        <v>6300</v>
      </c>
      <c r="N3961" s="894" t="s">
        <v>18047</v>
      </c>
      <c r="O3961" s="894" t="s">
        <v>11320</v>
      </c>
      <c r="P3961" s="894" t="s">
        <v>18048</v>
      </c>
      <c r="Q3961" s="894" t="s">
        <v>18049</v>
      </c>
      <c r="R3961" s="894" t="s">
        <v>910</v>
      </c>
      <c r="S3961" s="894" t="s">
        <v>779</v>
      </c>
      <c r="T3961" s="894" t="s">
        <v>780</v>
      </c>
      <c r="U3961" s="894" t="s">
        <v>781</v>
      </c>
      <c r="V3961" s="894" t="s">
        <v>3306</v>
      </c>
      <c r="W3961" s="894" t="s">
        <v>18046</v>
      </c>
      <c r="X3961" s="894" t="s">
        <v>8729</v>
      </c>
      <c r="AA3961" s="894" t="s">
        <v>1093</v>
      </c>
    </row>
    <row r="3962" hidden="1" spans="1:27">
      <c r="A3962" s="894" t="s">
        <v>18050</v>
      </c>
      <c r="B3962" s="894" t="s">
        <v>18051</v>
      </c>
      <c r="C3962" s="894" t="s">
        <v>18052</v>
      </c>
      <c r="D3962" s="894" t="s">
        <v>18053</v>
      </c>
      <c r="E3962" s="351">
        <v>2168.14</v>
      </c>
      <c r="F3962" s="351">
        <v>763.18</v>
      </c>
      <c r="G3962" s="351">
        <v>1404.96</v>
      </c>
      <c r="H3962" s="351">
        <v>0</v>
      </c>
      <c r="I3962" s="894" t="s">
        <v>18054</v>
      </c>
      <c r="J3962" s="894" t="s">
        <v>773</v>
      </c>
      <c r="K3962" s="894" t="s">
        <v>774</v>
      </c>
      <c r="L3962" s="894" t="s">
        <v>874</v>
      </c>
      <c r="M3962" s="894" t="s">
        <v>18055</v>
      </c>
      <c r="N3962" s="894" t="s">
        <v>18056</v>
      </c>
      <c r="O3962" s="894" t="s">
        <v>18057</v>
      </c>
      <c r="P3962" s="894" t="s">
        <v>18058</v>
      </c>
      <c r="Q3962" s="894" t="s">
        <v>11320</v>
      </c>
      <c r="R3962" s="894" t="s">
        <v>910</v>
      </c>
      <c r="S3962" s="894" t="s">
        <v>779</v>
      </c>
      <c r="T3962" s="894" t="s">
        <v>780</v>
      </c>
      <c r="U3962" s="894" t="s">
        <v>781</v>
      </c>
      <c r="V3962" s="894" t="s">
        <v>3306</v>
      </c>
      <c r="W3962" s="894" t="s">
        <v>18054</v>
      </c>
      <c r="X3962" s="894" t="s">
        <v>11731</v>
      </c>
      <c r="AA3962" s="894" t="s">
        <v>784</v>
      </c>
    </row>
    <row r="3963" hidden="1" spans="1:27">
      <c r="A3963" s="894" t="s">
        <v>18059</v>
      </c>
      <c r="B3963" s="894" t="s">
        <v>18060</v>
      </c>
      <c r="C3963" s="894" t="s">
        <v>5411</v>
      </c>
      <c r="D3963" s="894" t="s">
        <v>18061</v>
      </c>
      <c r="E3963" s="351">
        <v>4247.79</v>
      </c>
      <c r="F3963" s="351">
        <v>1495.12</v>
      </c>
      <c r="G3963" s="351">
        <v>2752.67</v>
      </c>
      <c r="H3963" s="351">
        <v>0</v>
      </c>
      <c r="I3963" s="894" t="s">
        <v>18054</v>
      </c>
      <c r="J3963" s="894" t="s">
        <v>773</v>
      </c>
      <c r="K3963" s="894" t="s">
        <v>807</v>
      </c>
      <c r="L3963" s="894" t="s">
        <v>874</v>
      </c>
      <c r="M3963" s="894" t="s">
        <v>18062</v>
      </c>
      <c r="N3963" s="894" t="s">
        <v>18063</v>
      </c>
      <c r="O3963" s="894" t="s">
        <v>18064</v>
      </c>
      <c r="P3963" s="894" t="s">
        <v>18065</v>
      </c>
      <c r="Q3963" s="894" t="s">
        <v>15585</v>
      </c>
      <c r="R3963" s="894" t="s">
        <v>910</v>
      </c>
      <c r="S3963" s="894" t="s">
        <v>779</v>
      </c>
      <c r="T3963" s="894" t="s">
        <v>780</v>
      </c>
      <c r="U3963" s="894" t="s">
        <v>781</v>
      </c>
      <c r="V3963" s="894" t="s">
        <v>3306</v>
      </c>
      <c r="W3963" s="894" t="s">
        <v>18054</v>
      </c>
      <c r="X3963" s="894" t="s">
        <v>11754</v>
      </c>
      <c r="AA3963" s="894" t="s">
        <v>808</v>
      </c>
    </row>
    <row r="3964" spans="1:27">
      <c r="A3964" s="894" t="s">
        <v>18066</v>
      </c>
      <c r="B3964" s="894" t="s">
        <v>18067</v>
      </c>
      <c r="C3964" s="894" t="s">
        <v>18068</v>
      </c>
      <c r="D3964" s="894" t="s">
        <v>18069</v>
      </c>
      <c r="E3964" s="351">
        <v>29203.54</v>
      </c>
      <c r="F3964" s="351">
        <v>6424.88</v>
      </c>
      <c r="G3964" s="351">
        <v>22778.66</v>
      </c>
      <c r="H3964" s="351">
        <v>0</v>
      </c>
      <c r="I3964" s="894" t="s">
        <v>18070</v>
      </c>
      <c r="J3964" s="894" t="s">
        <v>839</v>
      </c>
      <c r="K3964" s="894" t="s">
        <v>11592</v>
      </c>
      <c r="L3964" s="894" t="s">
        <v>874</v>
      </c>
      <c r="M3964" s="894" t="s">
        <v>11593</v>
      </c>
      <c r="N3964" s="894" t="s">
        <v>18071</v>
      </c>
      <c r="O3964" s="894" t="s">
        <v>10916</v>
      </c>
      <c r="P3964" s="894" t="s">
        <v>10917</v>
      </c>
      <c r="Q3964" s="894" t="s">
        <v>10918</v>
      </c>
      <c r="R3964" s="894" t="s">
        <v>910</v>
      </c>
      <c r="S3964" s="894" t="s">
        <v>779</v>
      </c>
      <c r="T3964" s="894" t="s">
        <v>780</v>
      </c>
      <c r="U3964" s="894" t="s">
        <v>781</v>
      </c>
      <c r="V3964" s="894" t="s">
        <v>3306</v>
      </c>
      <c r="W3964" s="894" t="s">
        <v>18070</v>
      </c>
      <c r="X3964" s="894" t="s">
        <v>11783</v>
      </c>
      <c r="AA3964" s="894" t="s">
        <v>11595</v>
      </c>
    </row>
    <row r="3965" hidden="1" spans="1:27">
      <c r="A3965" s="894" t="s">
        <v>18072</v>
      </c>
      <c r="B3965" s="894" t="s">
        <v>18073</v>
      </c>
      <c r="C3965" s="894" t="s">
        <v>740</v>
      </c>
      <c r="D3965" s="894" t="s">
        <v>18074</v>
      </c>
      <c r="E3965" s="351">
        <v>4000</v>
      </c>
      <c r="F3965" s="351">
        <v>1344</v>
      </c>
      <c r="G3965" s="351">
        <v>2148</v>
      </c>
      <c r="H3965" s="351">
        <v>508</v>
      </c>
      <c r="I3965" s="894" t="s">
        <v>18075</v>
      </c>
      <c r="J3965" s="894" t="s">
        <v>773</v>
      </c>
      <c r="K3965" s="894" t="s">
        <v>631</v>
      </c>
      <c r="L3965" s="894" t="s">
        <v>108</v>
      </c>
      <c r="M3965" s="894" t="s">
        <v>18076</v>
      </c>
      <c r="N3965" s="894" t="s">
        <v>18077</v>
      </c>
      <c r="O3965" s="894" t="s">
        <v>862</v>
      </c>
      <c r="P3965" s="894" t="s">
        <v>18078</v>
      </c>
      <c r="Q3965" s="894" t="s">
        <v>1190</v>
      </c>
      <c r="R3965" s="894" t="s">
        <v>2013</v>
      </c>
      <c r="S3965" s="894" t="s">
        <v>779</v>
      </c>
      <c r="T3965" s="894" t="s">
        <v>780</v>
      </c>
      <c r="U3965" s="894" t="s">
        <v>781</v>
      </c>
      <c r="V3965" s="894" t="s">
        <v>3306</v>
      </c>
      <c r="W3965" s="894" t="s">
        <v>18075</v>
      </c>
      <c r="X3965" s="894" t="s">
        <v>13349</v>
      </c>
      <c r="AA3965" s="894" t="s">
        <v>967</v>
      </c>
    </row>
    <row r="3966" hidden="1" spans="1:27">
      <c r="A3966" s="894" t="s">
        <v>18079</v>
      </c>
      <c r="B3966" s="894" t="s">
        <v>18080</v>
      </c>
      <c r="C3966" s="894" t="s">
        <v>740</v>
      </c>
      <c r="D3966" s="894" t="s">
        <v>18074</v>
      </c>
      <c r="E3966" s="351">
        <v>4000</v>
      </c>
      <c r="F3966" s="351">
        <v>1344</v>
      </c>
      <c r="G3966" s="351">
        <v>2148</v>
      </c>
      <c r="H3966" s="351">
        <v>508</v>
      </c>
      <c r="I3966" s="894" t="s">
        <v>18075</v>
      </c>
      <c r="J3966" s="894" t="s">
        <v>773</v>
      </c>
      <c r="K3966" s="894" t="s">
        <v>631</v>
      </c>
      <c r="L3966" s="894" t="s">
        <v>108</v>
      </c>
      <c r="M3966" s="894" t="s">
        <v>18081</v>
      </c>
      <c r="N3966" s="894" t="s">
        <v>18077</v>
      </c>
      <c r="O3966" s="894" t="s">
        <v>862</v>
      </c>
      <c r="P3966" s="894" t="s">
        <v>18078</v>
      </c>
      <c r="Q3966" s="894" t="s">
        <v>1190</v>
      </c>
      <c r="R3966" s="894" t="s">
        <v>2013</v>
      </c>
      <c r="S3966" s="894" t="s">
        <v>779</v>
      </c>
      <c r="T3966" s="894" t="s">
        <v>780</v>
      </c>
      <c r="U3966" s="894" t="s">
        <v>781</v>
      </c>
      <c r="V3966" s="894" t="s">
        <v>3306</v>
      </c>
      <c r="W3966" s="894" t="s">
        <v>18075</v>
      </c>
      <c r="X3966" s="894" t="s">
        <v>13349</v>
      </c>
      <c r="AA3966" s="894" t="s">
        <v>967</v>
      </c>
    </row>
    <row r="3967" spans="1:27">
      <c r="A3967" s="894" t="s">
        <v>18082</v>
      </c>
      <c r="B3967" s="894" t="s">
        <v>18083</v>
      </c>
      <c r="C3967" s="894" t="s">
        <v>10294</v>
      </c>
      <c r="D3967" s="894" t="s">
        <v>18084</v>
      </c>
      <c r="E3967" s="351">
        <v>17256.64</v>
      </c>
      <c r="F3967" s="351">
        <v>3623.97</v>
      </c>
      <c r="G3967" s="351">
        <v>13632.67</v>
      </c>
      <c r="H3967" s="351">
        <v>0</v>
      </c>
      <c r="I3967" s="894" t="s">
        <v>18085</v>
      </c>
      <c r="J3967" s="894" t="s">
        <v>839</v>
      </c>
      <c r="K3967" s="894" t="s">
        <v>901</v>
      </c>
      <c r="L3967" s="894" t="s">
        <v>874</v>
      </c>
      <c r="M3967" s="894" t="s">
        <v>2815</v>
      </c>
      <c r="N3967" s="894" t="s">
        <v>18086</v>
      </c>
      <c r="O3967" s="894" t="s">
        <v>13825</v>
      </c>
      <c r="P3967" s="894" t="s">
        <v>13826</v>
      </c>
      <c r="Q3967" s="894" t="s">
        <v>13827</v>
      </c>
      <c r="R3967" s="894" t="s">
        <v>2013</v>
      </c>
      <c r="S3967" s="894" t="s">
        <v>779</v>
      </c>
      <c r="T3967" s="894" t="s">
        <v>780</v>
      </c>
      <c r="U3967" s="894" t="s">
        <v>781</v>
      </c>
      <c r="V3967" s="894" t="s">
        <v>3306</v>
      </c>
      <c r="W3967" s="894" t="s">
        <v>18085</v>
      </c>
      <c r="X3967" s="894" t="s">
        <v>18087</v>
      </c>
      <c r="AA3967" s="894" t="s">
        <v>904</v>
      </c>
    </row>
    <row r="3968" spans="1:27">
      <c r="A3968" s="894" t="s">
        <v>18088</v>
      </c>
      <c r="B3968" s="894" t="s">
        <v>18089</v>
      </c>
      <c r="C3968" s="894" t="s">
        <v>18090</v>
      </c>
      <c r="D3968" s="894" t="s">
        <v>18091</v>
      </c>
      <c r="E3968" s="351">
        <v>4424.78</v>
      </c>
      <c r="F3968" s="351">
        <v>929.25</v>
      </c>
      <c r="G3968" s="351">
        <v>3495.53</v>
      </c>
      <c r="H3968" s="351">
        <v>0</v>
      </c>
      <c r="I3968" s="894" t="s">
        <v>18085</v>
      </c>
      <c r="J3968" s="894" t="s">
        <v>839</v>
      </c>
      <c r="K3968" s="894" t="s">
        <v>901</v>
      </c>
      <c r="L3968" s="894" t="s">
        <v>874</v>
      </c>
      <c r="M3968" s="894" t="s">
        <v>2815</v>
      </c>
      <c r="N3968" s="894" t="s">
        <v>18092</v>
      </c>
      <c r="O3968" s="894" t="s">
        <v>13000</v>
      </c>
      <c r="P3968" s="894" t="s">
        <v>13001</v>
      </c>
      <c r="Q3968" s="894" t="s">
        <v>11197</v>
      </c>
      <c r="R3968" s="894" t="s">
        <v>2013</v>
      </c>
      <c r="S3968" s="894" t="s">
        <v>779</v>
      </c>
      <c r="T3968" s="894" t="s">
        <v>780</v>
      </c>
      <c r="U3968" s="894" t="s">
        <v>781</v>
      </c>
      <c r="V3968" s="894" t="s">
        <v>3306</v>
      </c>
      <c r="W3968" s="894" t="s">
        <v>18085</v>
      </c>
      <c r="X3968" s="894" t="s">
        <v>16948</v>
      </c>
      <c r="AA3968" s="894" t="s">
        <v>904</v>
      </c>
    </row>
    <row r="3969" spans="1:27">
      <c r="A3969" s="894" t="s">
        <v>18093</v>
      </c>
      <c r="B3969" s="894" t="s">
        <v>18094</v>
      </c>
      <c r="C3969" s="894" t="s">
        <v>16270</v>
      </c>
      <c r="D3969" s="894" t="s">
        <v>18095</v>
      </c>
      <c r="E3969" s="351">
        <v>5929.2</v>
      </c>
      <c r="F3969" s="351">
        <v>1245.09</v>
      </c>
      <c r="G3969" s="351">
        <v>4684.11</v>
      </c>
      <c r="H3969" s="351">
        <v>0</v>
      </c>
      <c r="I3969" s="894" t="s">
        <v>18096</v>
      </c>
      <c r="J3969" s="894" t="s">
        <v>839</v>
      </c>
      <c r="K3969" s="894" t="s">
        <v>11592</v>
      </c>
      <c r="L3969" s="894" t="s">
        <v>874</v>
      </c>
      <c r="M3969" s="894" t="s">
        <v>11593</v>
      </c>
      <c r="N3969" s="894" t="s">
        <v>18097</v>
      </c>
      <c r="O3969" s="894" t="s">
        <v>16274</v>
      </c>
      <c r="P3969" s="894" t="s">
        <v>16275</v>
      </c>
      <c r="Q3969" s="894" t="s">
        <v>16276</v>
      </c>
      <c r="R3969" s="894" t="s">
        <v>2013</v>
      </c>
      <c r="S3969" s="894" t="s">
        <v>779</v>
      </c>
      <c r="T3969" s="894" t="s">
        <v>780</v>
      </c>
      <c r="U3969" s="894" t="s">
        <v>781</v>
      </c>
      <c r="V3969" s="894" t="s">
        <v>3306</v>
      </c>
      <c r="W3969" s="894" t="s">
        <v>18096</v>
      </c>
      <c r="X3969" s="894" t="s">
        <v>8199</v>
      </c>
      <c r="AA3969" s="894" t="s">
        <v>11595</v>
      </c>
    </row>
    <row r="3970" spans="1:27">
      <c r="A3970" s="894" t="s">
        <v>18098</v>
      </c>
      <c r="B3970" s="894" t="s">
        <v>18099</v>
      </c>
      <c r="C3970" s="894" t="s">
        <v>13222</v>
      </c>
      <c r="D3970" s="894" t="s">
        <v>13223</v>
      </c>
      <c r="E3970" s="351">
        <v>5752.21</v>
      </c>
      <c r="F3970" s="351">
        <v>1207.92</v>
      </c>
      <c r="G3970" s="351">
        <v>4544.29</v>
      </c>
      <c r="H3970" s="351">
        <v>0</v>
      </c>
      <c r="I3970" s="894" t="s">
        <v>18096</v>
      </c>
      <c r="J3970" s="894" t="s">
        <v>839</v>
      </c>
      <c r="K3970" s="894" t="s">
        <v>11592</v>
      </c>
      <c r="L3970" s="894" t="s">
        <v>874</v>
      </c>
      <c r="M3970" s="894" t="s">
        <v>11593</v>
      </c>
      <c r="N3970" s="894" t="s">
        <v>17679</v>
      </c>
      <c r="O3970" s="894" t="s">
        <v>12639</v>
      </c>
      <c r="P3970" s="894" t="s">
        <v>12640</v>
      </c>
      <c r="Q3970" s="894" t="s">
        <v>12641</v>
      </c>
      <c r="R3970" s="894" t="s">
        <v>2013</v>
      </c>
      <c r="S3970" s="894" t="s">
        <v>779</v>
      </c>
      <c r="T3970" s="894" t="s">
        <v>780</v>
      </c>
      <c r="U3970" s="894" t="s">
        <v>781</v>
      </c>
      <c r="V3970" s="894" t="s">
        <v>3306</v>
      </c>
      <c r="W3970" s="894" t="s">
        <v>18096</v>
      </c>
      <c r="X3970" s="894" t="s">
        <v>8212</v>
      </c>
      <c r="AA3970" s="894" t="s">
        <v>11595</v>
      </c>
    </row>
    <row r="3971" spans="1:27">
      <c r="A3971" s="894" t="s">
        <v>18100</v>
      </c>
      <c r="B3971" s="894" t="s">
        <v>18101</v>
      </c>
      <c r="C3971" s="894" t="s">
        <v>13222</v>
      </c>
      <c r="D3971" s="894" t="s">
        <v>13223</v>
      </c>
      <c r="E3971" s="351">
        <v>5752.21</v>
      </c>
      <c r="F3971" s="351">
        <v>1207.92</v>
      </c>
      <c r="G3971" s="351">
        <v>4544.29</v>
      </c>
      <c r="H3971" s="351">
        <v>0</v>
      </c>
      <c r="I3971" s="894" t="s">
        <v>18096</v>
      </c>
      <c r="J3971" s="894" t="s">
        <v>839</v>
      </c>
      <c r="K3971" s="894" t="s">
        <v>11592</v>
      </c>
      <c r="L3971" s="894" t="s">
        <v>874</v>
      </c>
      <c r="M3971" s="894" t="s">
        <v>11593</v>
      </c>
      <c r="N3971" s="894" t="s">
        <v>17679</v>
      </c>
      <c r="O3971" s="894" t="s">
        <v>12639</v>
      </c>
      <c r="P3971" s="894" t="s">
        <v>12640</v>
      </c>
      <c r="Q3971" s="894" t="s">
        <v>12641</v>
      </c>
      <c r="R3971" s="894" t="s">
        <v>2013</v>
      </c>
      <c r="S3971" s="894" t="s">
        <v>779</v>
      </c>
      <c r="T3971" s="894" t="s">
        <v>780</v>
      </c>
      <c r="U3971" s="894" t="s">
        <v>781</v>
      </c>
      <c r="V3971" s="894" t="s">
        <v>3306</v>
      </c>
      <c r="W3971" s="894" t="s">
        <v>18096</v>
      </c>
      <c r="X3971" s="894" t="s">
        <v>8212</v>
      </c>
      <c r="AA3971" s="894" t="s">
        <v>11595</v>
      </c>
    </row>
    <row r="3972" spans="1:27">
      <c r="A3972" s="894" t="s">
        <v>18102</v>
      </c>
      <c r="B3972" s="894" t="s">
        <v>18103</v>
      </c>
      <c r="C3972" s="894" t="s">
        <v>18104</v>
      </c>
      <c r="D3972" s="894" t="s">
        <v>18105</v>
      </c>
      <c r="E3972" s="351">
        <v>16814.16</v>
      </c>
      <c r="F3972" s="351">
        <v>3530.94</v>
      </c>
      <c r="G3972" s="351">
        <v>13283.22</v>
      </c>
      <c r="H3972" s="351">
        <v>0</v>
      </c>
      <c r="I3972" s="894" t="s">
        <v>18106</v>
      </c>
      <c r="J3972" s="894" t="s">
        <v>839</v>
      </c>
      <c r="K3972" s="894" t="s">
        <v>1025</v>
      </c>
      <c r="L3972" s="894" t="s">
        <v>958</v>
      </c>
      <c r="M3972" s="894" t="s">
        <v>959</v>
      </c>
      <c r="N3972" s="894" t="s">
        <v>18107</v>
      </c>
      <c r="O3972" s="894" t="s">
        <v>11513</v>
      </c>
      <c r="P3972" s="894" t="s">
        <v>11514</v>
      </c>
      <c r="Q3972" s="894" t="s">
        <v>11515</v>
      </c>
      <c r="R3972" s="894" t="s">
        <v>2013</v>
      </c>
      <c r="S3972" s="894" t="s">
        <v>779</v>
      </c>
      <c r="T3972" s="894" t="s">
        <v>780</v>
      </c>
      <c r="U3972" s="894" t="s">
        <v>781</v>
      </c>
      <c r="V3972" s="894" t="s">
        <v>3306</v>
      </c>
      <c r="W3972" s="894" t="s">
        <v>18106</v>
      </c>
      <c r="X3972" s="894" t="s">
        <v>8220</v>
      </c>
      <c r="AA3972" s="894" t="s">
        <v>1029</v>
      </c>
    </row>
    <row r="3973" spans="1:27">
      <c r="A3973" s="894" t="s">
        <v>18108</v>
      </c>
      <c r="B3973" s="894" t="s">
        <v>18109</v>
      </c>
      <c r="C3973" s="894" t="s">
        <v>1970</v>
      </c>
      <c r="D3973" s="894" t="s">
        <v>1961</v>
      </c>
      <c r="E3973" s="351">
        <v>42477.87</v>
      </c>
      <c r="F3973" s="351">
        <v>8920.38</v>
      </c>
      <c r="G3973" s="351">
        <v>33557.49</v>
      </c>
      <c r="H3973" s="351">
        <v>0</v>
      </c>
      <c r="I3973" s="894" t="s">
        <v>18110</v>
      </c>
      <c r="J3973" s="894" t="s">
        <v>839</v>
      </c>
      <c r="K3973" s="894" t="s">
        <v>1008</v>
      </c>
      <c r="L3973" s="894" t="s">
        <v>874</v>
      </c>
      <c r="M3973" s="894" t="s">
        <v>8764</v>
      </c>
      <c r="N3973" s="894" t="s">
        <v>18111</v>
      </c>
      <c r="O3973" s="894" t="s">
        <v>10875</v>
      </c>
      <c r="P3973" s="894" t="s">
        <v>11205</v>
      </c>
      <c r="Q3973" s="894" t="s">
        <v>11757</v>
      </c>
      <c r="R3973" s="894" t="s">
        <v>2013</v>
      </c>
      <c r="S3973" s="894" t="s">
        <v>779</v>
      </c>
      <c r="T3973" s="894" t="s">
        <v>780</v>
      </c>
      <c r="U3973" s="894" t="s">
        <v>781</v>
      </c>
      <c r="V3973" s="894" t="s">
        <v>3306</v>
      </c>
      <c r="W3973" s="894" t="s">
        <v>18110</v>
      </c>
      <c r="X3973" s="894" t="s">
        <v>17871</v>
      </c>
      <c r="AA3973" s="894" t="s">
        <v>1012</v>
      </c>
    </row>
    <row r="3974" spans="1:27">
      <c r="A3974" s="894" t="s">
        <v>18112</v>
      </c>
      <c r="B3974" s="894" t="s">
        <v>18113</v>
      </c>
      <c r="C3974" s="894" t="s">
        <v>1970</v>
      </c>
      <c r="D3974" s="894" t="s">
        <v>1961</v>
      </c>
      <c r="E3974" s="351">
        <v>42477.87</v>
      </c>
      <c r="F3974" s="351">
        <v>8920.38</v>
      </c>
      <c r="G3974" s="351">
        <v>33557.49</v>
      </c>
      <c r="H3974" s="351">
        <v>0</v>
      </c>
      <c r="I3974" s="894" t="s">
        <v>18110</v>
      </c>
      <c r="J3974" s="894" t="s">
        <v>839</v>
      </c>
      <c r="K3974" s="894" t="s">
        <v>1008</v>
      </c>
      <c r="L3974" s="894" t="s">
        <v>874</v>
      </c>
      <c r="M3974" s="894" t="s">
        <v>8764</v>
      </c>
      <c r="N3974" s="894" t="s">
        <v>18111</v>
      </c>
      <c r="O3974" s="894" t="s">
        <v>10875</v>
      </c>
      <c r="P3974" s="894" t="s">
        <v>11205</v>
      </c>
      <c r="Q3974" s="894" t="s">
        <v>11757</v>
      </c>
      <c r="R3974" s="894" t="s">
        <v>2013</v>
      </c>
      <c r="S3974" s="894" t="s">
        <v>779</v>
      </c>
      <c r="T3974" s="894" t="s">
        <v>780</v>
      </c>
      <c r="U3974" s="894" t="s">
        <v>781</v>
      </c>
      <c r="V3974" s="894" t="s">
        <v>3306</v>
      </c>
      <c r="W3974" s="894" t="s">
        <v>18110</v>
      </c>
      <c r="X3974" s="894" t="s">
        <v>17871</v>
      </c>
      <c r="AA3974" s="894" t="s">
        <v>1012</v>
      </c>
    </row>
    <row r="3975" spans="1:27">
      <c r="A3975" s="894" t="s">
        <v>18114</v>
      </c>
      <c r="B3975" s="894" t="s">
        <v>18115</v>
      </c>
      <c r="C3975" s="894" t="s">
        <v>1970</v>
      </c>
      <c r="D3975" s="894" t="s">
        <v>1961</v>
      </c>
      <c r="E3975" s="351">
        <v>42477.88</v>
      </c>
      <c r="F3975" s="351">
        <v>8920.38</v>
      </c>
      <c r="G3975" s="351">
        <v>33557.5</v>
      </c>
      <c r="H3975" s="351">
        <v>0</v>
      </c>
      <c r="I3975" s="894" t="s">
        <v>18110</v>
      </c>
      <c r="J3975" s="894" t="s">
        <v>839</v>
      </c>
      <c r="K3975" s="894" t="s">
        <v>1008</v>
      </c>
      <c r="L3975" s="894" t="s">
        <v>874</v>
      </c>
      <c r="M3975" s="894" t="s">
        <v>8764</v>
      </c>
      <c r="N3975" s="894" t="s">
        <v>18111</v>
      </c>
      <c r="O3975" s="894" t="s">
        <v>10875</v>
      </c>
      <c r="P3975" s="894" t="s">
        <v>11205</v>
      </c>
      <c r="Q3975" s="894" t="s">
        <v>11206</v>
      </c>
      <c r="R3975" s="894" t="s">
        <v>2013</v>
      </c>
      <c r="S3975" s="894" t="s">
        <v>779</v>
      </c>
      <c r="T3975" s="894" t="s">
        <v>780</v>
      </c>
      <c r="U3975" s="894" t="s">
        <v>781</v>
      </c>
      <c r="V3975" s="894" t="s">
        <v>3306</v>
      </c>
      <c r="W3975" s="894" t="s">
        <v>18110</v>
      </c>
      <c r="X3975" s="894" t="s">
        <v>17871</v>
      </c>
      <c r="AA3975" s="894" t="s">
        <v>1012</v>
      </c>
    </row>
    <row r="3976" spans="1:27">
      <c r="A3976" s="894" t="s">
        <v>18116</v>
      </c>
      <c r="B3976" s="894" t="s">
        <v>18117</v>
      </c>
      <c r="C3976" s="894" t="s">
        <v>1970</v>
      </c>
      <c r="D3976" s="894" t="s">
        <v>1961</v>
      </c>
      <c r="E3976" s="351">
        <v>42477.88</v>
      </c>
      <c r="F3976" s="351">
        <v>8920.38</v>
      </c>
      <c r="G3976" s="351">
        <v>33557.5</v>
      </c>
      <c r="H3976" s="351">
        <v>0</v>
      </c>
      <c r="I3976" s="894" t="s">
        <v>18110</v>
      </c>
      <c r="J3976" s="894" t="s">
        <v>839</v>
      </c>
      <c r="K3976" s="894" t="s">
        <v>1008</v>
      </c>
      <c r="L3976" s="894" t="s">
        <v>874</v>
      </c>
      <c r="M3976" s="894" t="s">
        <v>8764</v>
      </c>
      <c r="N3976" s="894" t="s">
        <v>18111</v>
      </c>
      <c r="O3976" s="894" t="s">
        <v>10875</v>
      </c>
      <c r="P3976" s="894" t="s">
        <v>11205</v>
      </c>
      <c r="Q3976" s="894" t="s">
        <v>11206</v>
      </c>
      <c r="R3976" s="894" t="s">
        <v>2013</v>
      </c>
      <c r="S3976" s="894" t="s">
        <v>779</v>
      </c>
      <c r="T3976" s="894" t="s">
        <v>780</v>
      </c>
      <c r="U3976" s="894" t="s">
        <v>781</v>
      </c>
      <c r="V3976" s="894" t="s">
        <v>3306</v>
      </c>
      <c r="W3976" s="894" t="s">
        <v>18110</v>
      </c>
      <c r="X3976" s="894" t="s">
        <v>17871</v>
      </c>
      <c r="AA3976" s="894" t="s">
        <v>1012</v>
      </c>
    </row>
    <row r="3977" spans="1:27">
      <c r="A3977" s="894" t="s">
        <v>18118</v>
      </c>
      <c r="B3977" s="894" t="s">
        <v>18119</v>
      </c>
      <c r="C3977" s="894" t="s">
        <v>1970</v>
      </c>
      <c r="D3977" s="894" t="s">
        <v>1961</v>
      </c>
      <c r="E3977" s="351">
        <v>42477.88</v>
      </c>
      <c r="F3977" s="351">
        <v>8920.38</v>
      </c>
      <c r="G3977" s="351">
        <v>33557.5</v>
      </c>
      <c r="H3977" s="351">
        <v>0</v>
      </c>
      <c r="I3977" s="894" t="s">
        <v>18110</v>
      </c>
      <c r="J3977" s="894" t="s">
        <v>839</v>
      </c>
      <c r="K3977" s="894" t="s">
        <v>1008</v>
      </c>
      <c r="L3977" s="894" t="s">
        <v>874</v>
      </c>
      <c r="M3977" s="894" t="s">
        <v>8764</v>
      </c>
      <c r="N3977" s="894" t="s">
        <v>18111</v>
      </c>
      <c r="O3977" s="894" t="s">
        <v>10875</v>
      </c>
      <c r="P3977" s="894" t="s">
        <v>11205</v>
      </c>
      <c r="Q3977" s="894" t="s">
        <v>11206</v>
      </c>
      <c r="R3977" s="894" t="s">
        <v>2013</v>
      </c>
      <c r="S3977" s="894" t="s">
        <v>779</v>
      </c>
      <c r="T3977" s="894" t="s">
        <v>780</v>
      </c>
      <c r="U3977" s="894" t="s">
        <v>781</v>
      </c>
      <c r="V3977" s="894" t="s">
        <v>3306</v>
      </c>
      <c r="W3977" s="894" t="s">
        <v>18110</v>
      </c>
      <c r="X3977" s="894" t="s">
        <v>17871</v>
      </c>
      <c r="AA3977" s="894" t="s">
        <v>1012</v>
      </c>
    </row>
    <row r="3978" hidden="1" spans="1:27">
      <c r="A3978" s="894" t="s">
        <v>18120</v>
      </c>
      <c r="B3978" s="894" t="s">
        <v>18121</v>
      </c>
      <c r="C3978" s="894" t="s">
        <v>740</v>
      </c>
      <c r="D3978" s="894" t="s">
        <v>18074</v>
      </c>
      <c r="E3978" s="351">
        <v>3672.57</v>
      </c>
      <c r="F3978" s="351">
        <v>1233.96</v>
      </c>
      <c r="G3978" s="351">
        <v>2289.92</v>
      </c>
      <c r="H3978" s="351">
        <v>148.69</v>
      </c>
      <c r="I3978" s="894" t="s">
        <v>18122</v>
      </c>
      <c r="J3978" s="894" t="s">
        <v>773</v>
      </c>
      <c r="K3978" s="894" t="s">
        <v>631</v>
      </c>
      <c r="L3978" s="894" t="s">
        <v>108</v>
      </c>
      <c r="M3978" s="894" t="s">
        <v>18123</v>
      </c>
      <c r="N3978" s="894" t="s">
        <v>18124</v>
      </c>
      <c r="O3978" s="894" t="s">
        <v>18125</v>
      </c>
      <c r="P3978" s="894" t="s">
        <v>18126</v>
      </c>
      <c r="Q3978" s="894" t="s">
        <v>17878</v>
      </c>
      <c r="R3978" s="894" t="s">
        <v>2013</v>
      </c>
      <c r="S3978" s="894" t="s">
        <v>779</v>
      </c>
      <c r="T3978" s="894" t="s">
        <v>780</v>
      </c>
      <c r="U3978" s="894" t="s">
        <v>781</v>
      </c>
      <c r="V3978" s="894" t="s">
        <v>3306</v>
      </c>
      <c r="W3978" s="894" t="s">
        <v>18122</v>
      </c>
      <c r="X3978" s="894" t="s">
        <v>17881</v>
      </c>
      <c r="AA3978" s="894" t="s">
        <v>967</v>
      </c>
    </row>
    <row r="3979" hidden="1" spans="1:27">
      <c r="A3979" s="894" t="s">
        <v>18127</v>
      </c>
      <c r="B3979" s="894" t="s">
        <v>18128</v>
      </c>
      <c r="C3979" s="894" t="s">
        <v>18129</v>
      </c>
      <c r="D3979" s="894" t="s">
        <v>18130</v>
      </c>
      <c r="E3979" s="351">
        <v>1750</v>
      </c>
      <c r="F3979" s="351">
        <v>588</v>
      </c>
      <c r="G3979" s="351">
        <v>1006</v>
      </c>
      <c r="H3979" s="351">
        <v>156</v>
      </c>
      <c r="I3979" s="894" t="s">
        <v>18122</v>
      </c>
      <c r="J3979" s="894" t="s">
        <v>773</v>
      </c>
      <c r="K3979" s="894" t="s">
        <v>646</v>
      </c>
      <c r="L3979" s="894" t="s">
        <v>4588</v>
      </c>
      <c r="M3979" s="894" t="s">
        <v>18131</v>
      </c>
      <c r="N3979" s="894" t="s">
        <v>18132</v>
      </c>
      <c r="O3979" s="894" t="s">
        <v>18133</v>
      </c>
      <c r="P3979" s="894" t="s">
        <v>18134</v>
      </c>
      <c r="Q3979" s="894" t="s">
        <v>18135</v>
      </c>
      <c r="R3979" s="894" t="s">
        <v>2013</v>
      </c>
      <c r="S3979" s="894" t="s">
        <v>779</v>
      </c>
      <c r="T3979" s="894" t="s">
        <v>780</v>
      </c>
      <c r="U3979" s="894" t="s">
        <v>781</v>
      </c>
      <c r="V3979" s="894" t="s">
        <v>3306</v>
      </c>
      <c r="W3979" s="894" t="s">
        <v>18122</v>
      </c>
      <c r="X3979" s="894" t="s">
        <v>16967</v>
      </c>
      <c r="AA3979" s="894" t="s">
        <v>917</v>
      </c>
    </row>
    <row r="3980" spans="1:27">
      <c r="A3980" s="894" t="s">
        <v>18136</v>
      </c>
      <c r="B3980" s="894" t="s">
        <v>18137</v>
      </c>
      <c r="C3980" s="894" t="s">
        <v>18138</v>
      </c>
      <c r="D3980" s="894" t="s">
        <v>18139</v>
      </c>
      <c r="E3980" s="351">
        <v>13274.33</v>
      </c>
      <c r="F3980" s="351">
        <v>2654.8</v>
      </c>
      <c r="G3980" s="351">
        <v>10619.53</v>
      </c>
      <c r="H3980" s="351">
        <v>0</v>
      </c>
      <c r="I3980" s="894" t="s">
        <v>18140</v>
      </c>
      <c r="J3980" s="894" t="s">
        <v>839</v>
      </c>
      <c r="K3980" s="894" t="s">
        <v>1008</v>
      </c>
      <c r="L3980" s="894" t="s">
        <v>874</v>
      </c>
      <c r="M3980" s="894" t="s">
        <v>8764</v>
      </c>
      <c r="N3980" s="894" t="s">
        <v>18141</v>
      </c>
      <c r="O3980" s="894" t="s">
        <v>11303</v>
      </c>
      <c r="P3980" s="894" t="s">
        <v>11304</v>
      </c>
      <c r="Q3980" s="894" t="s">
        <v>11305</v>
      </c>
      <c r="R3980" s="894" t="s">
        <v>1019</v>
      </c>
      <c r="S3980" s="894" t="s">
        <v>779</v>
      </c>
      <c r="T3980" s="894" t="s">
        <v>780</v>
      </c>
      <c r="U3980" s="894" t="s">
        <v>781</v>
      </c>
      <c r="V3980" s="894" t="s">
        <v>3306</v>
      </c>
      <c r="W3980" s="894" t="s">
        <v>18140</v>
      </c>
      <c r="X3980" s="894" t="s">
        <v>18142</v>
      </c>
      <c r="AA3980" s="894" t="s">
        <v>1012</v>
      </c>
    </row>
    <row r="3981" spans="1:27">
      <c r="A3981" s="894" t="s">
        <v>18143</v>
      </c>
      <c r="B3981" s="894" t="s">
        <v>18144</v>
      </c>
      <c r="C3981" s="894" t="s">
        <v>18138</v>
      </c>
      <c r="D3981" s="894" t="s">
        <v>18139</v>
      </c>
      <c r="E3981" s="351">
        <v>13274.34</v>
      </c>
      <c r="F3981" s="351">
        <v>2654.8</v>
      </c>
      <c r="G3981" s="351">
        <v>10619.54</v>
      </c>
      <c r="H3981" s="351">
        <v>0</v>
      </c>
      <c r="I3981" s="894" t="s">
        <v>18140</v>
      </c>
      <c r="J3981" s="894" t="s">
        <v>839</v>
      </c>
      <c r="K3981" s="894" t="s">
        <v>1008</v>
      </c>
      <c r="L3981" s="894" t="s">
        <v>874</v>
      </c>
      <c r="M3981" s="894" t="s">
        <v>8764</v>
      </c>
      <c r="N3981" s="894" t="s">
        <v>18141</v>
      </c>
      <c r="O3981" s="894" t="s">
        <v>11303</v>
      </c>
      <c r="P3981" s="894" t="s">
        <v>11304</v>
      </c>
      <c r="Q3981" s="894" t="s">
        <v>11305</v>
      </c>
      <c r="R3981" s="894" t="s">
        <v>1019</v>
      </c>
      <c r="S3981" s="894" t="s">
        <v>779</v>
      </c>
      <c r="T3981" s="894" t="s">
        <v>780</v>
      </c>
      <c r="U3981" s="894" t="s">
        <v>781</v>
      </c>
      <c r="V3981" s="894" t="s">
        <v>3306</v>
      </c>
      <c r="W3981" s="894" t="s">
        <v>18140</v>
      </c>
      <c r="X3981" s="894" t="s">
        <v>18142</v>
      </c>
      <c r="AA3981" s="894" t="s">
        <v>1012</v>
      </c>
    </row>
    <row r="3982" hidden="1" spans="1:27">
      <c r="A3982" s="894" t="s">
        <v>18145</v>
      </c>
      <c r="B3982" s="894" t="s">
        <v>18146</v>
      </c>
      <c r="C3982" s="894" t="s">
        <v>18147</v>
      </c>
      <c r="D3982" s="894" t="s">
        <v>18148</v>
      </c>
      <c r="E3982" s="351">
        <v>3982.3</v>
      </c>
      <c r="F3982" s="351">
        <v>1274.4</v>
      </c>
      <c r="G3982" s="351">
        <v>2707.9</v>
      </c>
      <c r="H3982" s="351">
        <v>0</v>
      </c>
      <c r="I3982" s="894" t="s">
        <v>18140</v>
      </c>
      <c r="J3982" s="894" t="s">
        <v>773</v>
      </c>
      <c r="K3982" s="894" t="s">
        <v>774</v>
      </c>
      <c r="L3982" s="894" t="s">
        <v>1933</v>
      </c>
      <c r="M3982" s="894" t="s">
        <v>16152</v>
      </c>
      <c r="N3982" s="894" t="s">
        <v>18149</v>
      </c>
      <c r="O3982" s="894" t="s">
        <v>18150</v>
      </c>
      <c r="P3982" s="894" t="s">
        <v>18151</v>
      </c>
      <c r="Q3982" s="894" t="s">
        <v>11573</v>
      </c>
      <c r="R3982" s="894" t="s">
        <v>1019</v>
      </c>
      <c r="S3982" s="894" t="s">
        <v>779</v>
      </c>
      <c r="T3982" s="894" t="s">
        <v>780</v>
      </c>
      <c r="U3982" s="894" t="s">
        <v>781</v>
      </c>
      <c r="V3982" s="894" t="s">
        <v>3306</v>
      </c>
      <c r="W3982" s="894" t="s">
        <v>18140</v>
      </c>
      <c r="X3982" s="894" t="s">
        <v>18152</v>
      </c>
      <c r="AA3982" s="894" t="s">
        <v>784</v>
      </c>
    </row>
    <row r="3983" hidden="1" spans="1:27">
      <c r="A3983" s="894" t="s">
        <v>18153</v>
      </c>
      <c r="B3983" s="894" t="s">
        <v>18154</v>
      </c>
      <c r="C3983" s="894" t="s">
        <v>18147</v>
      </c>
      <c r="D3983" s="894" t="s">
        <v>18155</v>
      </c>
      <c r="E3983" s="351">
        <v>2654.87</v>
      </c>
      <c r="F3983" s="351">
        <v>849.6</v>
      </c>
      <c r="G3983" s="351">
        <v>1805.27</v>
      </c>
      <c r="H3983" s="351">
        <v>0</v>
      </c>
      <c r="I3983" s="894" t="s">
        <v>18140</v>
      </c>
      <c r="J3983" s="894" t="s">
        <v>773</v>
      </c>
      <c r="K3983" s="894" t="s">
        <v>774</v>
      </c>
      <c r="L3983" s="894" t="s">
        <v>1933</v>
      </c>
      <c r="M3983" s="894" t="s">
        <v>16152</v>
      </c>
      <c r="N3983" s="894" t="s">
        <v>18156</v>
      </c>
      <c r="O3983" s="894" t="s">
        <v>15583</v>
      </c>
      <c r="P3983" s="894" t="s">
        <v>15584</v>
      </c>
      <c r="Q3983" s="894" t="s">
        <v>10873</v>
      </c>
      <c r="R3983" s="894" t="s">
        <v>1019</v>
      </c>
      <c r="S3983" s="894" t="s">
        <v>779</v>
      </c>
      <c r="T3983" s="894" t="s">
        <v>780</v>
      </c>
      <c r="U3983" s="894" t="s">
        <v>781</v>
      </c>
      <c r="V3983" s="894" t="s">
        <v>3306</v>
      </c>
      <c r="W3983" s="894" t="s">
        <v>18140</v>
      </c>
      <c r="X3983" s="894" t="s">
        <v>18152</v>
      </c>
      <c r="AA3983" s="894" t="s">
        <v>784</v>
      </c>
    </row>
    <row r="3984" spans="1:27">
      <c r="A3984" s="894" t="s">
        <v>18157</v>
      </c>
      <c r="B3984" s="894" t="s">
        <v>18158</v>
      </c>
      <c r="C3984" s="894" t="s">
        <v>18159</v>
      </c>
      <c r="D3984" s="894" t="s">
        <v>18160</v>
      </c>
      <c r="E3984" s="351">
        <v>3522.12</v>
      </c>
      <c r="F3984" s="351">
        <v>704.4</v>
      </c>
      <c r="G3984" s="351">
        <v>2817.72</v>
      </c>
      <c r="H3984" s="351">
        <v>0</v>
      </c>
      <c r="I3984" s="894" t="s">
        <v>18161</v>
      </c>
      <c r="J3984" s="894" t="s">
        <v>839</v>
      </c>
      <c r="K3984" s="894" t="s">
        <v>1008</v>
      </c>
      <c r="L3984" s="894" t="s">
        <v>874</v>
      </c>
      <c r="M3984" s="894" t="s">
        <v>8764</v>
      </c>
      <c r="N3984" s="894" t="s">
        <v>18162</v>
      </c>
      <c r="O3984" s="894" t="s">
        <v>18163</v>
      </c>
      <c r="P3984" s="894" t="s">
        <v>18164</v>
      </c>
      <c r="Q3984" s="894" t="s">
        <v>18165</v>
      </c>
      <c r="R3984" s="894" t="s">
        <v>1019</v>
      </c>
      <c r="S3984" s="894" t="s">
        <v>779</v>
      </c>
      <c r="T3984" s="894" t="s">
        <v>780</v>
      </c>
      <c r="U3984" s="894" t="s">
        <v>781</v>
      </c>
      <c r="V3984" s="894" t="s">
        <v>3306</v>
      </c>
      <c r="W3984" s="894" t="s">
        <v>18161</v>
      </c>
      <c r="X3984" s="894" t="s">
        <v>18166</v>
      </c>
      <c r="AA3984" s="894" t="s">
        <v>1012</v>
      </c>
    </row>
    <row r="3985" spans="1:27">
      <c r="A3985" s="894" t="s">
        <v>18167</v>
      </c>
      <c r="B3985" s="894" t="s">
        <v>18168</v>
      </c>
      <c r="C3985" s="894" t="s">
        <v>7862</v>
      </c>
      <c r="D3985" s="894" t="s">
        <v>18169</v>
      </c>
      <c r="E3985" s="351">
        <v>166371.68</v>
      </c>
      <c r="F3985" s="351">
        <v>33274.4</v>
      </c>
      <c r="G3985" s="351">
        <v>133097.28</v>
      </c>
      <c r="H3985" s="351">
        <v>0</v>
      </c>
      <c r="I3985" s="894" t="s">
        <v>18161</v>
      </c>
      <c r="J3985" s="894" t="s">
        <v>839</v>
      </c>
      <c r="K3985" s="894" t="s">
        <v>1025</v>
      </c>
      <c r="L3985" s="894" t="s">
        <v>958</v>
      </c>
      <c r="M3985" s="894" t="s">
        <v>959</v>
      </c>
      <c r="N3985" s="894" t="s">
        <v>18170</v>
      </c>
      <c r="O3985" s="894" t="s">
        <v>18171</v>
      </c>
      <c r="P3985" s="894" t="s">
        <v>18172</v>
      </c>
      <c r="Q3985" s="894" t="s">
        <v>18173</v>
      </c>
      <c r="R3985" s="894" t="s">
        <v>1019</v>
      </c>
      <c r="S3985" s="894" t="s">
        <v>779</v>
      </c>
      <c r="T3985" s="894" t="s">
        <v>780</v>
      </c>
      <c r="U3985" s="894" t="s">
        <v>781</v>
      </c>
      <c r="V3985" s="894" t="s">
        <v>3306</v>
      </c>
      <c r="W3985" s="894" t="s">
        <v>18161</v>
      </c>
      <c r="X3985" s="894" t="s">
        <v>18174</v>
      </c>
      <c r="AA3985" s="894" t="s">
        <v>1029</v>
      </c>
    </row>
    <row r="3986" spans="1:27">
      <c r="A3986" s="894" t="s">
        <v>18175</v>
      </c>
      <c r="B3986" s="894" t="s">
        <v>18176</v>
      </c>
      <c r="C3986" s="894" t="s">
        <v>7862</v>
      </c>
      <c r="D3986" s="894" t="s">
        <v>18177</v>
      </c>
      <c r="E3986" s="351">
        <v>176991.15</v>
      </c>
      <c r="F3986" s="351">
        <v>35398.2</v>
      </c>
      <c r="G3986" s="351">
        <v>141592.95</v>
      </c>
      <c r="H3986" s="351">
        <v>0</v>
      </c>
      <c r="I3986" s="894" t="s">
        <v>18161</v>
      </c>
      <c r="J3986" s="894" t="s">
        <v>839</v>
      </c>
      <c r="K3986" s="894" t="s">
        <v>1025</v>
      </c>
      <c r="L3986" s="894" t="s">
        <v>958</v>
      </c>
      <c r="M3986" s="894" t="s">
        <v>959</v>
      </c>
      <c r="N3986" s="894" t="s">
        <v>18178</v>
      </c>
      <c r="O3986" s="894" t="s">
        <v>12835</v>
      </c>
      <c r="P3986" s="894" t="s">
        <v>16243</v>
      </c>
      <c r="Q3986" s="894" t="s">
        <v>16244</v>
      </c>
      <c r="R3986" s="894" t="s">
        <v>1019</v>
      </c>
      <c r="S3986" s="894" t="s">
        <v>779</v>
      </c>
      <c r="T3986" s="894" t="s">
        <v>780</v>
      </c>
      <c r="U3986" s="894" t="s">
        <v>781</v>
      </c>
      <c r="V3986" s="894" t="s">
        <v>3306</v>
      </c>
      <c r="W3986" s="894" t="s">
        <v>18161</v>
      </c>
      <c r="X3986" s="894" t="s">
        <v>18174</v>
      </c>
      <c r="AA3986" s="894" t="s">
        <v>1029</v>
      </c>
    </row>
    <row r="3987" spans="1:27">
      <c r="A3987" s="894" t="s">
        <v>18179</v>
      </c>
      <c r="B3987" s="894" t="s">
        <v>18180</v>
      </c>
      <c r="C3987" s="894" t="s">
        <v>16888</v>
      </c>
      <c r="D3987" s="894" t="s">
        <v>18181</v>
      </c>
      <c r="E3987" s="351">
        <v>97345.13</v>
      </c>
      <c r="F3987" s="351">
        <v>19469</v>
      </c>
      <c r="G3987" s="351">
        <v>77876.13</v>
      </c>
      <c r="H3987" s="351">
        <v>0</v>
      </c>
      <c r="I3987" s="894" t="s">
        <v>18161</v>
      </c>
      <c r="J3987" s="894" t="s">
        <v>839</v>
      </c>
      <c r="K3987" s="894" t="s">
        <v>1025</v>
      </c>
      <c r="L3987" s="894" t="s">
        <v>958</v>
      </c>
      <c r="M3987" s="894" t="s">
        <v>6146</v>
      </c>
      <c r="N3987" s="894" t="s">
        <v>18182</v>
      </c>
      <c r="O3987" s="894" t="s">
        <v>15459</v>
      </c>
      <c r="P3987" s="894" t="s">
        <v>15460</v>
      </c>
      <c r="Q3987" s="894" t="s">
        <v>15461</v>
      </c>
      <c r="R3987" s="894" t="s">
        <v>1019</v>
      </c>
      <c r="S3987" s="894" t="s">
        <v>779</v>
      </c>
      <c r="T3987" s="894" t="s">
        <v>780</v>
      </c>
      <c r="U3987" s="894" t="s">
        <v>781</v>
      </c>
      <c r="V3987" s="894" t="s">
        <v>3306</v>
      </c>
      <c r="W3987" s="894" t="s">
        <v>18161</v>
      </c>
      <c r="X3987" s="894" t="s">
        <v>18174</v>
      </c>
      <c r="AA3987" s="894" t="s">
        <v>1029</v>
      </c>
    </row>
    <row r="3988" spans="1:27">
      <c r="A3988" s="894" t="s">
        <v>18183</v>
      </c>
      <c r="B3988" s="894" t="s">
        <v>18184</v>
      </c>
      <c r="C3988" s="894" t="s">
        <v>18185</v>
      </c>
      <c r="D3988" s="894" t="s">
        <v>18186</v>
      </c>
      <c r="E3988" s="351">
        <v>24778.76</v>
      </c>
      <c r="F3988" s="351">
        <v>4955.8</v>
      </c>
      <c r="G3988" s="351">
        <v>19822.96</v>
      </c>
      <c r="H3988" s="351">
        <v>0</v>
      </c>
      <c r="I3988" s="894" t="s">
        <v>18161</v>
      </c>
      <c r="J3988" s="894" t="s">
        <v>839</v>
      </c>
      <c r="K3988" s="894" t="s">
        <v>1025</v>
      </c>
      <c r="L3988" s="894" t="s">
        <v>958</v>
      </c>
      <c r="M3988" s="894" t="s">
        <v>17850</v>
      </c>
      <c r="N3988" s="894" t="s">
        <v>18187</v>
      </c>
      <c r="O3988" s="894" t="s">
        <v>13613</v>
      </c>
      <c r="P3988" s="894" t="s">
        <v>16012</v>
      </c>
      <c r="Q3988" s="894" t="s">
        <v>12870</v>
      </c>
      <c r="R3988" s="894" t="s">
        <v>1019</v>
      </c>
      <c r="S3988" s="894" t="s">
        <v>779</v>
      </c>
      <c r="T3988" s="894" t="s">
        <v>780</v>
      </c>
      <c r="U3988" s="894" t="s">
        <v>781</v>
      </c>
      <c r="V3988" s="894" t="s">
        <v>3306</v>
      </c>
      <c r="W3988" s="894" t="s">
        <v>18161</v>
      </c>
      <c r="X3988" s="894" t="s">
        <v>18174</v>
      </c>
      <c r="AA3988" s="894" t="s">
        <v>1029</v>
      </c>
    </row>
    <row r="3989" spans="1:27">
      <c r="A3989" s="894" t="s">
        <v>18188</v>
      </c>
      <c r="B3989" s="894" t="s">
        <v>18189</v>
      </c>
      <c r="C3989" s="894" t="s">
        <v>18190</v>
      </c>
      <c r="D3989" s="894" t="s">
        <v>18191</v>
      </c>
      <c r="E3989" s="351">
        <v>238938.05</v>
      </c>
      <c r="F3989" s="351">
        <v>47787.6</v>
      </c>
      <c r="G3989" s="351">
        <v>191150.45</v>
      </c>
      <c r="H3989" s="351">
        <v>0</v>
      </c>
      <c r="I3989" s="894" t="s">
        <v>18192</v>
      </c>
      <c r="J3989" s="894" t="s">
        <v>839</v>
      </c>
      <c r="K3989" s="894" t="s">
        <v>840</v>
      </c>
      <c r="L3989" s="894" t="s">
        <v>841</v>
      </c>
      <c r="M3989" s="894" t="s">
        <v>15939</v>
      </c>
      <c r="N3989" s="894" t="s">
        <v>18193</v>
      </c>
      <c r="O3989" s="894" t="s">
        <v>18194</v>
      </c>
      <c r="P3989" s="894" t="s">
        <v>18195</v>
      </c>
      <c r="Q3989" s="894" t="s">
        <v>16518</v>
      </c>
      <c r="R3989" s="894" t="s">
        <v>1019</v>
      </c>
      <c r="S3989" s="894" t="s">
        <v>779</v>
      </c>
      <c r="T3989" s="894" t="s">
        <v>780</v>
      </c>
      <c r="U3989" s="894" t="s">
        <v>781</v>
      </c>
      <c r="V3989" s="894" t="s">
        <v>3306</v>
      </c>
      <c r="W3989" s="894" t="s">
        <v>18192</v>
      </c>
      <c r="X3989" s="894" t="s">
        <v>18196</v>
      </c>
      <c r="AA3989" s="894" t="s">
        <v>844</v>
      </c>
    </row>
    <row r="3990" spans="1:27">
      <c r="A3990" s="894" t="s">
        <v>18197</v>
      </c>
      <c r="B3990" s="894" t="s">
        <v>18198</v>
      </c>
      <c r="C3990" s="894" t="s">
        <v>18199</v>
      </c>
      <c r="D3990" s="894" t="s">
        <v>6495</v>
      </c>
      <c r="E3990" s="351">
        <v>11946.9</v>
      </c>
      <c r="F3990" s="351">
        <v>2389.4</v>
      </c>
      <c r="G3990" s="351">
        <v>9557.5</v>
      </c>
      <c r="H3990" s="351">
        <v>0</v>
      </c>
      <c r="I3990" s="894" t="s">
        <v>18192</v>
      </c>
      <c r="J3990" s="894" t="s">
        <v>839</v>
      </c>
      <c r="K3990" s="894" t="s">
        <v>840</v>
      </c>
      <c r="L3990" s="894" t="s">
        <v>841</v>
      </c>
      <c r="M3990" s="894" t="s">
        <v>15939</v>
      </c>
      <c r="N3990" s="894" t="s">
        <v>18200</v>
      </c>
      <c r="O3990" s="894" t="s">
        <v>11067</v>
      </c>
      <c r="P3990" s="894" t="s">
        <v>11068</v>
      </c>
      <c r="Q3990" s="894" t="s">
        <v>11069</v>
      </c>
      <c r="R3990" s="894" t="s">
        <v>1019</v>
      </c>
      <c r="S3990" s="894" t="s">
        <v>779</v>
      </c>
      <c r="T3990" s="894" t="s">
        <v>780</v>
      </c>
      <c r="U3990" s="894" t="s">
        <v>781</v>
      </c>
      <c r="V3990" s="894" t="s">
        <v>3306</v>
      </c>
      <c r="W3990" s="894" t="s">
        <v>18192</v>
      </c>
      <c r="X3990" s="894" t="s">
        <v>18196</v>
      </c>
      <c r="AA3990" s="894" t="s">
        <v>844</v>
      </c>
    </row>
    <row r="3991" spans="1:27">
      <c r="A3991" s="894" t="s">
        <v>18201</v>
      </c>
      <c r="B3991" s="894" t="s">
        <v>18202</v>
      </c>
      <c r="C3991" s="894" t="s">
        <v>10383</v>
      </c>
      <c r="D3991" s="894" t="s">
        <v>17603</v>
      </c>
      <c r="E3991" s="351">
        <v>7964.6</v>
      </c>
      <c r="F3991" s="351">
        <v>1593</v>
      </c>
      <c r="G3991" s="351">
        <v>6371.6</v>
      </c>
      <c r="H3991" s="351">
        <v>0</v>
      </c>
      <c r="I3991" s="894" t="s">
        <v>18203</v>
      </c>
      <c r="J3991" s="894" t="s">
        <v>839</v>
      </c>
      <c r="K3991" s="894" t="s">
        <v>840</v>
      </c>
      <c r="L3991" s="894" t="s">
        <v>841</v>
      </c>
      <c r="M3991" s="894" t="s">
        <v>17605</v>
      </c>
      <c r="N3991" s="894" t="s">
        <v>17606</v>
      </c>
      <c r="O3991" s="894" t="s">
        <v>12405</v>
      </c>
      <c r="P3991" s="894" t="s">
        <v>12406</v>
      </c>
      <c r="Q3991" s="894" t="s">
        <v>10748</v>
      </c>
      <c r="R3991" s="894" t="s">
        <v>1019</v>
      </c>
      <c r="S3991" s="894" t="s">
        <v>779</v>
      </c>
      <c r="T3991" s="894" t="s">
        <v>780</v>
      </c>
      <c r="U3991" s="894" t="s">
        <v>781</v>
      </c>
      <c r="V3991" s="894" t="s">
        <v>3306</v>
      </c>
      <c r="W3991" s="894" t="s">
        <v>18203</v>
      </c>
      <c r="X3991" s="894" t="s">
        <v>18204</v>
      </c>
      <c r="AA3991" s="894" t="s">
        <v>844</v>
      </c>
    </row>
    <row r="3992" spans="1:27">
      <c r="A3992" s="894" t="s">
        <v>18205</v>
      </c>
      <c r="B3992" s="894" t="s">
        <v>18206</v>
      </c>
      <c r="C3992" s="894" t="s">
        <v>10383</v>
      </c>
      <c r="D3992" s="894" t="s">
        <v>18207</v>
      </c>
      <c r="E3992" s="351">
        <v>7964.6</v>
      </c>
      <c r="F3992" s="351">
        <v>1593</v>
      </c>
      <c r="G3992" s="351">
        <v>6371.6</v>
      </c>
      <c r="H3992" s="351">
        <v>0</v>
      </c>
      <c r="I3992" s="894" t="s">
        <v>18203</v>
      </c>
      <c r="J3992" s="894" t="s">
        <v>839</v>
      </c>
      <c r="K3992" s="894" t="s">
        <v>901</v>
      </c>
      <c r="L3992" s="894" t="s">
        <v>874</v>
      </c>
      <c r="M3992" s="894" t="s">
        <v>2815</v>
      </c>
      <c r="N3992" s="894" t="s">
        <v>17606</v>
      </c>
      <c r="O3992" s="894" t="s">
        <v>12405</v>
      </c>
      <c r="P3992" s="894" t="s">
        <v>12406</v>
      </c>
      <c r="Q3992" s="894" t="s">
        <v>10748</v>
      </c>
      <c r="R3992" s="894" t="s">
        <v>1019</v>
      </c>
      <c r="S3992" s="894" t="s">
        <v>779</v>
      </c>
      <c r="T3992" s="894" t="s">
        <v>780</v>
      </c>
      <c r="U3992" s="894" t="s">
        <v>781</v>
      </c>
      <c r="V3992" s="894" t="s">
        <v>3306</v>
      </c>
      <c r="W3992" s="894" t="s">
        <v>18203</v>
      </c>
      <c r="X3992" s="894" t="s">
        <v>18204</v>
      </c>
      <c r="AA3992" s="894" t="s">
        <v>904</v>
      </c>
    </row>
    <row r="3993" spans="1:27">
      <c r="A3993" s="894" t="s">
        <v>18208</v>
      </c>
      <c r="B3993" s="894" t="s">
        <v>18209</v>
      </c>
      <c r="C3993" s="894" t="s">
        <v>10383</v>
      </c>
      <c r="D3993" s="894" t="s">
        <v>18207</v>
      </c>
      <c r="E3993" s="351">
        <v>7964.6</v>
      </c>
      <c r="F3993" s="351">
        <v>1593</v>
      </c>
      <c r="G3993" s="351">
        <v>6371.6</v>
      </c>
      <c r="H3993" s="351">
        <v>0</v>
      </c>
      <c r="I3993" s="894" t="s">
        <v>18203</v>
      </c>
      <c r="J3993" s="894" t="s">
        <v>839</v>
      </c>
      <c r="K3993" s="894" t="s">
        <v>11486</v>
      </c>
      <c r="L3993" s="894" t="s">
        <v>874</v>
      </c>
      <c r="M3993" s="894" t="s">
        <v>11487</v>
      </c>
      <c r="N3993" s="894" t="s">
        <v>17606</v>
      </c>
      <c r="O3993" s="894" t="s">
        <v>12405</v>
      </c>
      <c r="P3993" s="894" t="s">
        <v>12406</v>
      </c>
      <c r="Q3993" s="894" t="s">
        <v>10748</v>
      </c>
      <c r="R3993" s="894" t="s">
        <v>1019</v>
      </c>
      <c r="S3993" s="894" t="s">
        <v>779</v>
      </c>
      <c r="T3993" s="894" t="s">
        <v>780</v>
      </c>
      <c r="U3993" s="894" t="s">
        <v>781</v>
      </c>
      <c r="V3993" s="894" t="s">
        <v>3306</v>
      </c>
      <c r="W3993" s="894" t="s">
        <v>18203</v>
      </c>
      <c r="X3993" s="894" t="s">
        <v>18204</v>
      </c>
      <c r="AA3993" s="894" t="s">
        <v>11491</v>
      </c>
    </row>
    <row r="3994" spans="1:27">
      <c r="A3994" s="894" t="s">
        <v>18210</v>
      </c>
      <c r="B3994" s="894" t="s">
        <v>18211</v>
      </c>
      <c r="C3994" s="894" t="s">
        <v>16980</v>
      </c>
      <c r="D3994" s="894" t="s">
        <v>18212</v>
      </c>
      <c r="E3994" s="351">
        <v>22123.89</v>
      </c>
      <c r="F3994" s="351">
        <v>4424.8</v>
      </c>
      <c r="G3994" s="351">
        <v>17699.09</v>
      </c>
      <c r="H3994" s="351">
        <v>0</v>
      </c>
      <c r="I3994" s="894" t="s">
        <v>18203</v>
      </c>
      <c r="J3994" s="894" t="s">
        <v>839</v>
      </c>
      <c r="K3994" s="894" t="s">
        <v>901</v>
      </c>
      <c r="L3994" s="894" t="s">
        <v>874</v>
      </c>
      <c r="M3994" s="894" t="s">
        <v>2815</v>
      </c>
      <c r="N3994" s="894" t="s">
        <v>17511</v>
      </c>
      <c r="O3994" s="894" t="s">
        <v>12806</v>
      </c>
      <c r="P3994" s="894" t="s">
        <v>12807</v>
      </c>
      <c r="Q3994" s="894" t="s">
        <v>12808</v>
      </c>
      <c r="R3994" s="894" t="s">
        <v>1019</v>
      </c>
      <c r="S3994" s="894" t="s">
        <v>779</v>
      </c>
      <c r="T3994" s="894" t="s">
        <v>780</v>
      </c>
      <c r="U3994" s="894" t="s">
        <v>781</v>
      </c>
      <c r="V3994" s="894" t="s">
        <v>3306</v>
      </c>
      <c r="W3994" s="894" t="s">
        <v>18203</v>
      </c>
      <c r="X3994" s="894" t="s">
        <v>18213</v>
      </c>
      <c r="AA3994" s="894" t="s">
        <v>904</v>
      </c>
    </row>
    <row r="3995" spans="1:27">
      <c r="A3995" s="894" t="s">
        <v>18214</v>
      </c>
      <c r="B3995" s="894" t="s">
        <v>18215</v>
      </c>
      <c r="C3995" s="894" t="s">
        <v>18216</v>
      </c>
      <c r="D3995" s="894" t="s">
        <v>18217</v>
      </c>
      <c r="E3995" s="351">
        <v>101769.92</v>
      </c>
      <c r="F3995" s="351">
        <v>20354</v>
      </c>
      <c r="G3995" s="351">
        <v>81415.92</v>
      </c>
      <c r="H3995" s="351">
        <v>0</v>
      </c>
      <c r="I3995" s="894" t="s">
        <v>18218</v>
      </c>
      <c r="J3995" s="894" t="s">
        <v>839</v>
      </c>
      <c r="K3995" s="894" t="s">
        <v>1025</v>
      </c>
      <c r="L3995" s="894" t="s">
        <v>958</v>
      </c>
      <c r="M3995" s="894" t="s">
        <v>17701</v>
      </c>
      <c r="N3995" s="894" t="s">
        <v>18219</v>
      </c>
      <c r="O3995" s="894" t="s">
        <v>17852</v>
      </c>
      <c r="P3995" s="894" t="s">
        <v>17853</v>
      </c>
      <c r="Q3995" s="894" t="s">
        <v>17854</v>
      </c>
      <c r="R3995" s="894" t="s">
        <v>1019</v>
      </c>
      <c r="S3995" s="894" t="s">
        <v>779</v>
      </c>
      <c r="T3995" s="894" t="s">
        <v>780</v>
      </c>
      <c r="U3995" s="894" t="s">
        <v>781</v>
      </c>
      <c r="V3995" s="894" t="s">
        <v>3306</v>
      </c>
      <c r="W3995" s="894" t="s">
        <v>18218</v>
      </c>
      <c r="X3995" s="894" t="s">
        <v>18220</v>
      </c>
      <c r="AA3995" s="894" t="s">
        <v>1029</v>
      </c>
    </row>
    <row r="3996" hidden="1" spans="1:27">
      <c r="A3996" s="894" t="s">
        <v>18221</v>
      </c>
      <c r="B3996" s="894" t="s">
        <v>18222</v>
      </c>
      <c r="C3996" s="894" t="s">
        <v>18223</v>
      </c>
      <c r="D3996" s="894" t="s">
        <v>18224</v>
      </c>
      <c r="E3996" s="351">
        <v>5155</v>
      </c>
      <c r="F3996" s="351">
        <v>1567.12</v>
      </c>
      <c r="G3996" s="351">
        <v>3320.16</v>
      </c>
      <c r="H3996" s="351">
        <v>267.72</v>
      </c>
      <c r="I3996" s="894" t="s">
        <v>18225</v>
      </c>
      <c r="J3996" s="894" t="s">
        <v>773</v>
      </c>
      <c r="K3996" s="894" t="s">
        <v>774</v>
      </c>
      <c r="L3996" s="894" t="s">
        <v>5048</v>
      </c>
      <c r="M3996" s="894" t="s">
        <v>18226</v>
      </c>
      <c r="N3996" s="894" t="s">
        <v>18227</v>
      </c>
      <c r="O3996" s="894" t="s">
        <v>18228</v>
      </c>
      <c r="P3996" s="894" t="s">
        <v>18229</v>
      </c>
      <c r="Q3996" s="894" t="s">
        <v>18230</v>
      </c>
      <c r="R3996" s="894" t="s">
        <v>726</v>
      </c>
      <c r="S3996" s="894" t="s">
        <v>779</v>
      </c>
      <c r="T3996" s="894" t="s">
        <v>780</v>
      </c>
      <c r="U3996" s="894" t="s">
        <v>781</v>
      </c>
      <c r="V3996" s="894" t="s">
        <v>3306</v>
      </c>
      <c r="W3996" s="894" t="s">
        <v>18225</v>
      </c>
      <c r="X3996" s="894" t="s">
        <v>13461</v>
      </c>
      <c r="AA3996" s="894" t="s">
        <v>784</v>
      </c>
    </row>
    <row r="3997" spans="1:27">
      <c r="A3997" s="894" t="s">
        <v>18231</v>
      </c>
      <c r="B3997" s="894" t="s">
        <v>18232</v>
      </c>
      <c r="C3997" s="894" t="s">
        <v>8952</v>
      </c>
      <c r="D3997" s="894" t="s">
        <v>18233</v>
      </c>
      <c r="E3997" s="351">
        <v>2212.39</v>
      </c>
      <c r="F3997" s="351">
        <v>420.28</v>
      </c>
      <c r="G3997" s="351">
        <v>1753.04</v>
      </c>
      <c r="H3997" s="351">
        <v>39.07</v>
      </c>
      <c r="I3997" s="894" t="s">
        <v>18225</v>
      </c>
      <c r="J3997" s="894" t="s">
        <v>839</v>
      </c>
      <c r="K3997" s="894" t="s">
        <v>1025</v>
      </c>
      <c r="L3997" s="894" t="s">
        <v>958</v>
      </c>
      <c r="M3997" s="894" t="s">
        <v>17850</v>
      </c>
      <c r="N3997" s="894" t="s">
        <v>18234</v>
      </c>
      <c r="O3997" s="894" t="s">
        <v>16222</v>
      </c>
      <c r="P3997" s="894" t="s">
        <v>16223</v>
      </c>
      <c r="Q3997" s="894" t="s">
        <v>13081</v>
      </c>
      <c r="R3997" s="894" t="s">
        <v>726</v>
      </c>
      <c r="S3997" s="894" t="s">
        <v>779</v>
      </c>
      <c r="T3997" s="894" t="s">
        <v>780</v>
      </c>
      <c r="U3997" s="894" t="s">
        <v>781</v>
      </c>
      <c r="V3997" s="894" t="s">
        <v>3306</v>
      </c>
      <c r="W3997" s="894" t="s">
        <v>18225</v>
      </c>
      <c r="X3997" s="894" t="s">
        <v>18235</v>
      </c>
      <c r="AA3997" s="894" t="s">
        <v>1029</v>
      </c>
    </row>
    <row r="3998" spans="1:27">
      <c r="A3998" s="894" t="s">
        <v>18236</v>
      </c>
      <c r="B3998" s="894" t="s">
        <v>18237</v>
      </c>
      <c r="C3998" s="894" t="s">
        <v>6391</v>
      </c>
      <c r="D3998" s="894" t="s">
        <v>18238</v>
      </c>
      <c r="E3998" s="351">
        <v>21946.9</v>
      </c>
      <c r="F3998" s="351">
        <v>4169.93</v>
      </c>
      <c r="G3998" s="351">
        <v>17776.97</v>
      </c>
      <c r="H3998" s="351">
        <v>0</v>
      </c>
      <c r="I3998" s="894" t="s">
        <v>18239</v>
      </c>
      <c r="J3998" s="894" t="s">
        <v>839</v>
      </c>
      <c r="K3998" s="894" t="s">
        <v>1025</v>
      </c>
      <c r="L3998" s="894" t="s">
        <v>958</v>
      </c>
      <c r="M3998" s="894" t="s">
        <v>17850</v>
      </c>
      <c r="N3998" s="894" t="s">
        <v>18240</v>
      </c>
      <c r="O3998" s="894" t="s">
        <v>13192</v>
      </c>
      <c r="P3998" s="894" t="s">
        <v>16853</v>
      </c>
      <c r="Q3998" s="894" t="s">
        <v>16854</v>
      </c>
      <c r="R3998" s="894" t="s">
        <v>726</v>
      </c>
      <c r="S3998" s="894" t="s">
        <v>779</v>
      </c>
      <c r="T3998" s="894" t="s">
        <v>780</v>
      </c>
      <c r="U3998" s="894" t="s">
        <v>781</v>
      </c>
      <c r="V3998" s="894" t="s">
        <v>3306</v>
      </c>
      <c r="W3998" s="894" t="s">
        <v>18239</v>
      </c>
      <c r="X3998" s="894" t="s">
        <v>17830</v>
      </c>
      <c r="AA3998" s="894" t="s">
        <v>1029</v>
      </c>
    </row>
    <row r="3999" spans="1:27">
      <c r="A3999" s="894" t="s">
        <v>18241</v>
      </c>
      <c r="B3999" s="894" t="s">
        <v>18242</v>
      </c>
      <c r="C3999" s="894" t="s">
        <v>6391</v>
      </c>
      <c r="D3999" s="894" t="s">
        <v>18238</v>
      </c>
      <c r="E3999" s="351">
        <v>21946.91</v>
      </c>
      <c r="F3999" s="351">
        <v>4169.93</v>
      </c>
      <c r="G3999" s="351">
        <v>17776.98</v>
      </c>
      <c r="H3999" s="351">
        <v>0</v>
      </c>
      <c r="I3999" s="894" t="s">
        <v>18239</v>
      </c>
      <c r="J3999" s="894" t="s">
        <v>839</v>
      </c>
      <c r="K3999" s="894" t="s">
        <v>1025</v>
      </c>
      <c r="L3999" s="894" t="s">
        <v>958</v>
      </c>
      <c r="M3999" s="894" t="s">
        <v>16871</v>
      </c>
      <c r="N3999" s="894" t="s">
        <v>18240</v>
      </c>
      <c r="O3999" s="894" t="s">
        <v>13192</v>
      </c>
      <c r="P3999" s="894" t="s">
        <v>16853</v>
      </c>
      <c r="Q3999" s="894" t="s">
        <v>16854</v>
      </c>
      <c r="R3999" s="894" t="s">
        <v>726</v>
      </c>
      <c r="S3999" s="894" t="s">
        <v>779</v>
      </c>
      <c r="T3999" s="894" t="s">
        <v>780</v>
      </c>
      <c r="U3999" s="894" t="s">
        <v>781</v>
      </c>
      <c r="V3999" s="894" t="s">
        <v>3306</v>
      </c>
      <c r="W3999" s="894" t="s">
        <v>18239</v>
      </c>
      <c r="X3999" s="894" t="s">
        <v>17830</v>
      </c>
      <c r="AA3999" s="894" t="s">
        <v>1029</v>
      </c>
    </row>
    <row r="4000" spans="1:27">
      <c r="A4000" s="894" t="s">
        <v>18243</v>
      </c>
      <c r="B4000" s="894" t="s">
        <v>18244</v>
      </c>
      <c r="C4000" s="894" t="s">
        <v>1132</v>
      </c>
      <c r="D4000" s="894" t="s">
        <v>18245</v>
      </c>
      <c r="E4000" s="351">
        <v>17256.63</v>
      </c>
      <c r="F4000" s="351">
        <v>3278.83</v>
      </c>
      <c r="G4000" s="351">
        <v>13977.8</v>
      </c>
      <c r="H4000" s="351">
        <v>0</v>
      </c>
      <c r="I4000" s="894" t="s">
        <v>18246</v>
      </c>
      <c r="J4000" s="894" t="s">
        <v>839</v>
      </c>
      <c r="K4000" s="894" t="s">
        <v>1025</v>
      </c>
      <c r="L4000" s="894" t="s">
        <v>958</v>
      </c>
      <c r="M4000" s="894" t="s">
        <v>6146</v>
      </c>
      <c r="N4000" s="894" t="s">
        <v>18247</v>
      </c>
      <c r="O4000" s="894" t="s">
        <v>13825</v>
      </c>
      <c r="P4000" s="894" t="s">
        <v>13826</v>
      </c>
      <c r="Q4000" s="894" t="s">
        <v>13827</v>
      </c>
      <c r="R4000" s="894" t="s">
        <v>726</v>
      </c>
      <c r="S4000" s="894" t="s">
        <v>779</v>
      </c>
      <c r="T4000" s="894" t="s">
        <v>780</v>
      </c>
      <c r="U4000" s="894" t="s">
        <v>781</v>
      </c>
      <c r="V4000" s="894" t="s">
        <v>3306</v>
      </c>
      <c r="W4000" s="894" t="s">
        <v>18246</v>
      </c>
      <c r="X4000" s="894" t="s">
        <v>15967</v>
      </c>
      <c r="AA4000" s="894" t="s">
        <v>1029</v>
      </c>
    </row>
    <row r="4001" spans="1:27">
      <c r="A4001" s="894" t="s">
        <v>18248</v>
      </c>
      <c r="B4001" s="894" t="s">
        <v>18249</v>
      </c>
      <c r="C4001" s="894" t="s">
        <v>1132</v>
      </c>
      <c r="D4001" s="894" t="s">
        <v>18245</v>
      </c>
      <c r="E4001" s="351">
        <v>17256.64</v>
      </c>
      <c r="F4001" s="351">
        <v>3278.83</v>
      </c>
      <c r="G4001" s="351">
        <v>13977.81</v>
      </c>
      <c r="H4001" s="351">
        <v>0</v>
      </c>
      <c r="I4001" s="894" t="s">
        <v>18246</v>
      </c>
      <c r="J4001" s="894" t="s">
        <v>839</v>
      </c>
      <c r="K4001" s="894" t="s">
        <v>1025</v>
      </c>
      <c r="L4001" s="894" t="s">
        <v>958</v>
      </c>
      <c r="M4001" s="894" t="s">
        <v>6146</v>
      </c>
      <c r="N4001" s="894" t="s">
        <v>18247</v>
      </c>
      <c r="O4001" s="894" t="s">
        <v>13825</v>
      </c>
      <c r="P4001" s="894" t="s">
        <v>13826</v>
      </c>
      <c r="Q4001" s="894" t="s">
        <v>13827</v>
      </c>
      <c r="R4001" s="894" t="s">
        <v>726</v>
      </c>
      <c r="S4001" s="894" t="s">
        <v>779</v>
      </c>
      <c r="T4001" s="894" t="s">
        <v>780</v>
      </c>
      <c r="U4001" s="894" t="s">
        <v>781</v>
      </c>
      <c r="V4001" s="894" t="s">
        <v>3306</v>
      </c>
      <c r="W4001" s="894" t="s">
        <v>18246</v>
      </c>
      <c r="X4001" s="894" t="s">
        <v>15967</v>
      </c>
      <c r="AA4001" s="894" t="s">
        <v>1029</v>
      </c>
    </row>
    <row r="4002" spans="1:27">
      <c r="A4002" s="894" t="s">
        <v>18250</v>
      </c>
      <c r="B4002" s="894" t="s">
        <v>18251</v>
      </c>
      <c r="C4002" s="894" t="s">
        <v>18190</v>
      </c>
      <c r="D4002" s="894" t="s">
        <v>18191</v>
      </c>
      <c r="E4002" s="351">
        <v>252212.4</v>
      </c>
      <c r="F4002" s="351">
        <v>47920.28</v>
      </c>
      <c r="G4002" s="351">
        <v>204292.12</v>
      </c>
      <c r="H4002" s="351">
        <v>0</v>
      </c>
      <c r="I4002" s="894" t="s">
        <v>18246</v>
      </c>
      <c r="J4002" s="894" t="s">
        <v>839</v>
      </c>
      <c r="K4002" s="894" t="s">
        <v>840</v>
      </c>
      <c r="L4002" s="894" t="s">
        <v>841</v>
      </c>
      <c r="M4002" s="894" t="s">
        <v>15939</v>
      </c>
      <c r="N4002" s="894" t="s">
        <v>18252</v>
      </c>
      <c r="O4002" s="894" t="s">
        <v>18253</v>
      </c>
      <c r="P4002" s="894" t="s">
        <v>18254</v>
      </c>
      <c r="Q4002" s="894" t="s">
        <v>18255</v>
      </c>
      <c r="R4002" s="894" t="s">
        <v>726</v>
      </c>
      <c r="S4002" s="894" t="s">
        <v>779</v>
      </c>
      <c r="T4002" s="894" t="s">
        <v>780</v>
      </c>
      <c r="U4002" s="894" t="s">
        <v>781</v>
      </c>
      <c r="V4002" s="894" t="s">
        <v>3306</v>
      </c>
      <c r="W4002" s="894" t="s">
        <v>18246</v>
      </c>
      <c r="X4002" s="894" t="s">
        <v>13469</v>
      </c>
      <c r="AA4002" s="894" t="s">
        <v>844</v>
      </c>
    </row>
    <row r="4003" spans="1:27">
      <c r="A4003" s="894" t="s">
        <v>18256</v>
      </c>
      <c r="B4003" s="894" t="s">
        <v>18257</v>
      </c>
      <c r="C4003" s="894" t="s">
        <v>11035</v>
      </c>
      <c r="D4003" s="894" t="s">
        <v>18258</v>
      </c>
      <c r="E4003" s="351">
        <v>4424.78</v>
      </c>
      <c r="F4003" s="351">
        <v>796.5</v>
      </c>
      <c r="G4003" s="351">
        <v>3606</v>
      </c>
      <c r="H4003" s="351">
        <v>22.28</v>
      </c>
      <c r="I4003" s="894" t="s">
        <v>18259</v>
      </c>
      <c r="J4003" s="894" t="s">
        <v>839</v>
      </c>
      <c r="K4003" s="894" t="s">
        <v>840</v>
      </c>
      <c r="L4003" s="894" t="s">
        <v>841</v>
      </c>
      <c r="M4003" s="894" t="s">
        <v>15939</v>
      </c>
      <c r="N4003" s="894" t="s">
        <v>18260</v>
      </c>
      <c r="O4003" s="894" t="s">
        <v>13000</v>
      </c>
      <c r="P4003" s="894" t="s">
        <v>13001</v>
      </c>
      <c r="Q4003" s="894" t="s">
        <v>11197</v>
      </c>
      <c r="R4003" s="894" t="s">
        <v>18261</v>
      </c>
      <c r="S4003" s="894" t="s">
        <v>779</v>
      </c>
      <c r="T4003" s="894" t="s">
        <v>780</v>
      </c>
      <c r="U4003" s="894" t="s">
        <v>781</v>
      </c>
      <c r="V4003" s="894" t="s">
        <v>3306</v>
      </c>
      <c r="W4003" s="894" t="s">
        <v>18259</v>
      </c>
      <c r="X4003" s="894" t="s">
        <v>18262</v>
      </c>
      <c r="AA4003" s="894" t="s">
        <v>844</v>
      </c>
    </row>
    <row r="4004" spans="1:27">
      <c r="A4004" s="894" t="s">
        <v>18263</v>
      </c>
      <c r="B4004" s="894" t="s">
        <v>18264</v>
      </c>
      <c r="C4004" s="894" t="s">
        <v>18265</v>
      </c>
      <c r="D4004" s="894" t="s">
        <v>18266</v>
      </c>
      <c r="E4004" s="351">
        <v>135000</v>
      </c>
      <c r="F4004" s="351">
        <v>24300</v>
      </c>
      <c r="G4004" s="351">
        <v>110700</v>
      </c>
      <c r="H4004" s="351">
        <v>0</v>
      </c>
      <c r="I4004" s="894" t="s">
        <v>18267</v>
      </c>
      <c r="J4004" s="894" t="s">
        <v>839</v>
      </c>
      <c r="K4004" s="894" t="s">
        <v>1008</v>
      </c>
      <c r="L4004" s="894" t="s">
        <v>874</v>
      </c>
      <c r="M4004" s="894" t="s">
        <v>8764</v>
      </c>
      <c r="N4004" s="894" t="s">
        <v>18268</v>
      </c>
      <c r="O4004" s="894" t="s">
        <v>18269</v>
      </c>
      <c r="P4004" s="894" t="s">
        <v>18270</v>
      </c>
      <c r="Q4004" s="894" t="s">
        <v>18271</v>
      </c>
      <c r="R4004" s="894" t="s">
        <v>18261</v>
      </c>
      <c r="S4004" s="894" t="s">
        <v>779</v>
      </c>
      <c r="T4004" s="894" t="s">
        <v>780</v>
      </c>
      <c r="U4004" s="894" t="s">
        <v>781</v>
      </c>
      <c r="V4004" s="894" t="s">
        <v>3306</v>
      </c>
      <c r="W4004" s="894" t="s">
        <v>18267</v>
      </c>
      <c r="X4004" s="894" t="s">
        <v>18272</v>
      </c>
      <c r="AA4004" s="894" t="s">
        <v>1012</v>
      </c>
    </row>
    <row r="4005" spans="1:27">
      <c r="A4005" s="894" t="s">
        <v>18273</v>
      </c>
      <c r="B4005" s="894" t="s">
        <v>18274</v>
      </c>
      <c r="C4005" s="894" t="s">
        <v>1005</v>
      </c>
      <c r="D4005" s="894" t="s">
        <v>18275</v>
      </c>
      <c r="E4005" s="351">
        <v>3362.83</v>
      </c>
      <c r="F4005" s="351">
        <v>605.34</v>
      </c>
      <c r="G4005" s="351">
        <v>2757.49</v>
      </c>
      <c r="H4005" s="351">
        <v>0</v>
      </c>
      <c r="I4005" s="894" t="s">
        <v>18267</v>
      </c>
      <c r="J4005" s="894" t="s">
        <v>839</v>
      </c>
      <c r="K4005" s="894" t="s">
        <v>8415</v>
      </c>
      <c r="L4005" s="894" t="s">
        <v>874</v>
      </c>
      <c r="M4005" s="894" t="s">
        <v>17133</v>
      </c>
      <c r="N4005" s="894" t="s">
        <v>18276</v>
      </c>
      <c r="O4005" s="894" t="s">
        <v>17600</v>
      </c>
      <c r="P4005" s="894" t="s">
        <v>18277</v>
      </c>
      <c r="Q4005" s="894" t="s">
        <v>16380</v>
      </c>
      <c r="R4005" s="894" t="s">
        <v>18261</v>
      </c>
      <c r="S4005" s="894" t="s">
        <v>779</v>
      </c>
      <c r="T4005" s="894" t="s">
        <v>780</v>
      </c>
      <c r="U4005" s="894" t="s">
        <v>781</v>
      </c>
      <c r="V4005" s="894" t="s">
        <v>3306</v>
      </c>
      <c r="W4005" s="894" t="s">
        <v>18267</v>
      </c>
      <c r="X4005" s="894" t="s">
        <v>18278</v>
      </c>
      <c r="AA4005" s="894" t="s">
        <v>8421</v>
      </c>
    </row>
    <row r="4006" spans="1:27">
      <c r="A4006" s="894" t="s">
        <v>18279</v>
      </c>
      <c r="B4006" s="894" t="s">
        <v>18280</v>
      </c>
      <c r="C4006" s="894" t="s">
        <v>1005</v>
      </c>
      <c r="D4006" s="894" t="s">
        <v>18275</v>
      </c>
      <c r="E4006" s="351">
        <v>3362.83</v>
      </c>
      <c r="F4006" s="351">
        <v>605.34</v>
      </c>
      <c r="G4006" s="351">
        <v>2757.49</v>
      </c>
      <c r="H4006" s="351">
        <v>0</v>
      </c>
      <c r="I4006" s="894" t="s">
        <v>18267</v>
      </c>
      <c r="J4006" s="894" t="s">
        <v>839</v>
      </c>
      <c r="K4006" s="894" t="s">
        <v>8415</v>
      </c>
      <c r="L4006" s="894" t="s">
        <v>874</v>
      </c>
      <c r="M4006" s="894" t="s">
        <v>17133</v>
      </c>
      <c r="N4006" s="894" t="s">
        <v>18276</v>
      </c>
      <c r="O4006" s="894" t="s">
        <v>17600</v>
      </c>
      <c r="P4006" s="894" t="s">
        <v>18277</v>
      </c>
      <c r="Q4006" s="894" t="s">
        <v>16380</v>
      </c>
      <c r="R4006" s="894" t="s">
        <v>18261</v>
      </c>
      <c r="S4006" s="894" t="s">
        <v>779</v>
      </c>
      <c r="T4006" s="894" t="s">
        <v>780</v>
      </c>
      <c r="U4006" s="894" t="s">
        <v>781</v>
      </c>
      <c r="V4006" s="894" t="s">
        <v>3306</v>
      </c>
      <c r="W4006" s="894" t="s">
        <v>18267</v>
      </c>
      <c r="X4006" s="894" t="s">
        <v>18278</v>
      </c>
      <c r="AA4006" s="894" t="s">
        <v>8421</v>
      </c>
    </row>
    <row r="4007" spans="1:27">
      <c r="A4007" s="894" t="s">
        <v>18281</v>
      </c>
      <c r="B4007" s="894" t="s">
        <v>18282</v>
      </c>
      <c r="C4007" s="894" t="s">
        <v>18283</v>
      </c>
      <c r="D4007" s="894" t="s">
        <v>18284</v>
      </c>
      <c r="E4007" s="351">
        <v>57522.12</v>
      </c>
      <c r="F4007" s="351">
        <v>10353.96</v>
      </c>
      <c r="G4007" s="351">
        <v>47168.16</v>
      </c>
      <c r="H4007" s="351">
        <v>0</v>
      </c>
      <c r="I4007" s="894" t="s">
        <v>18285</v>
      </c>
      <c r="J4007" s="894" t="s">
        <v>839</v>
      </c>
      <c r="K4007" s="894" t="s">
        <v>8415</v>
      </c>
      <c r="L4007" s="894" t="s">
        <v>2186</v>
      </c>
      <c r="M4007" s="894" t="s">
        <v>18286</v>
      </c>
      <c r="N4007" s="894" t="s">
        <v>18287</v>
      </c>
      <c r="O4007" s="894" t="s">
        <v>13109</v>
      </c>
      <c r="P4007" s="894" t="s">
        <v>13110</v>
      </c>
      <c r="Q4007" s="894" t="s">
        <v>13111</v>
      </c>
      <c r="R4007" s="894" t="s">
        <v>18261</v>
      </c>
      <c r="S4007" s="894" t="s">
        <v>779</v>
      </c>
      <c r="T4007" s="894" t="s">
        <v>780</v>
      </c>
      <c r="U4007" s="894" t="s">
        <v>781</v>
      </c>
      <c r="V4007" s="894" t="s">
        <v>3306</v>
      </c>
      <c r="W4007" s="894" t="s">
        <v>18285</v>
      </c>
      <c r="X4007" s="894" t="s">
        <v>18288</v>
      </c>
      <c r="AA4007" s="894" t="s">
        <v>8421</v>
      </c>
    </row>
    <row r="4008" hidden="1" spans="1:27">
      <c r="A4008" s="894" t="s">
        <v>18289</v>
      </c>
      <c r="B4008" s="894" t="s">
        <v>18290</v>
      </c>
      <c r="C4008" s="894" t="s">
        <v>18291</v>
      </c>
      <c r="D4008" s="894" t="s">
        <v>18292</v>
      </c>
      <c r="E4008" s="351">
        <v>4486.73</v>
      </c>
      <c r="F4008" s="351">
        <v>1292.22</v>
      </c>
      <c r="G4008" s="351">
        <v>3025.68</v>
      </c>
      <c r="H4008" s="351">
        <v>168.83</v>
      </c>
      <c r="I4008" s="894" t="s">
        <v>18293</v>
      </c>
      <c r="J4008" s="894" t="s">
        <v>773</v>
      </c>
      <c r="K4008" s="894" t="s">
        <v>631</v>
      </c>
      <c r="L4008" s="894" t="s">
        <v>18294</v>
      </c>
      <c r="M4008" s="894" t="s">
        <v>18295</v>
      </c>
      <c r="N4008" s="894" t="s">
        <v>18296</v>
      </c>
      <c r="O4008" s="894" t="s">
        <v>4384</v>
      </c>
      <c r="P4008" s="894" t="s">
        <v>18297</v>
      </c>
      <c r="Q4008" s="894" t="s">
        <v>17518</v>
      </c>
      <c r="R4008" s="894" t="s">
        <v>18261</v>
      </c>
      <c r="S4008" s="894" t="s">
        <v>779</v>
      </c>
      <c r="T4008" s="894" t="s">
        <v>780</v>
      </c>
      <c r="U4008" s="894" t="s">
        <v>781</v>
      </c>
      <c r="V4008" s="894" t="s">
        <v>3306</v>
      </c>
      <c r="W4008" s="894" t="s">
        <v>18293</v>
      </c>
      <c r="X4008" s="894" t="s">
        <v>17988</v>
      </c>
      <c r="AA4008" s="894" t="s">
        <v>967</v>
      </c>
    </row>
    <row r="4009" spans="1:27">
      <c r="A4009" s="894" t="s">
        <v>18298</v>
      </c>
      <c r="B4009" s="894" t="s">
        <v>18299</v>
      </c>
      <c r="C4009" s="894" t="s">
        <v>18300</v>
      </c>
      <c r="D4009" s="894" t="s">
        <v>18301</v>
      </c>
      <c r="E4009" s="351">
        <v>8407.08</v>
      </c>
      <c r="F4009" s="351">
        <v>1429.19</v>
      </c>
      <c r="G4009" s="351">
        <v>6957.44</v>
      </c>
      <c r="H4009" s="351">
        <v>20.45</v>
      </c>
      <c r="I4009" s="894" t="s">
        <v>18302</v>
      </c>
      <c r="J4009" s="894" t="s">
        <v>839</v>
      </c>
      <c r="K4009" s="894" t="s">
        <v>8415</v>
      </c>
      <c r="L4009" s="894" t="s">
        <v>874</v>
      </c>
      <c r="M4009" s="894" t="s">
        <v>18303</v>
      </c>
      <c r="N4009" s="894" t="s">
        <v>18304</v>
      </c>
      <c r="O4009" s="894" t="s">
        <v>13569</v>
      </c>
      <c r="P4009" s="894" t="s">
        <v>13570</v>
      </c>
      <c r="Q4009" s="894" t="s">
        <v>12571</v>
      </c>
      <c r="R4009" s="894" t="s">
        <v>903</v>
      </c>
      <c r="S4009" s="894" t="s">
        <v>779</v>
      </c>
      <c r="T4009" s="894" t="s">
        <v>780</v>
      </c>
      <c r="U4009" s="894" t="s">
        <v>781</v>
      </c>
      <c r="V4009" s="894" t="s">
        <v>3306</v>
      </c>
      <c r="W4009" s="894" t="s">
        <v>18302</v>
      </c>
      <c r="X4009" s="894" t="s">
        <v>18305</v>
      </c>
      <c r="AA4009" s="894" t="s">
        <v>8421</v>
      </c>
    </row>
    <row r="4010" hidden="1" spans="1:27">
      <c r="A4010" s="894" t="s">
        <v>18306</v>
      </c>
      <c r="B4010" s="894" t="s">
        <v>18307</v>
      </c>
      <c r="C4010" s="894" t="s">
        <v>5411</v>
      </c>
      <c r="D4010" s="894" t="s">
        <v>18308</v>
      </c>
      <c r="E4010" s="351">
        <v>4247.79</v>
      </c>
      <c r="F4010" s="351">
        <v>1155.32</v>
      </c>
      <c r="G4010" s="351">
        <v>3092.47</v>
      </c>
      <c r="H4010" s="351">
        <v>0</v>
      </c>
      <c r="I4010" s="894" t="s">
        <v>18302</v>
      </c>
      <c r="J4010" s="894" t="s">
        <v>773</v>
      </c>
      <c r="K4010" s="894" t="s">
        <v>807</v>
      </c>
      <c r="L4010" s="894" t="s">
        <v>874</v>
      </c>
      <c r="M4010" s="894" t="s">
        <v>18309</v>
      </c>
      <c r="N4010" s="894" t="s">
        <v>18310</v>
      </c>
      <c r="O4010" s="894" t="s">
        <v>18064</v>
      </c>
      <c r="P4010" s="894" t="s">
        <v>18065</v>
      </c>
      <c r="Q4010" s="894" t="s">
        <v>15585</v>
      </c>
      <c r="R4010" s="894" t="s">
        <v>903</v>
      </c>
      <c r="S4010" s="894" t="s">
        <v>779</v>
      </c>
      <c r="T4010" s="894" t="s">
        <v>780</v>
      </c>
      <c r="U4010" s="894" t="s">
        <v>781</v>
      </c>
      <c r="V4010" s="894" t="s">
        <v>3306</v>
      </c>
      <c r="W4010" s="894" t="s">
        <v>18302</v>
      </c>
      <c r="X4010" s="894" t="s">
        <v>15699</v>
      </c>
      <c r="AA4010" s="894" t="s">
        <v>808</v>
      </c>
    </row>
    <row r="4011" spans="1:27">
      <c r="A4011" s="894" t="s">
        <v>18311</v>
      </c>
      <c r="B4011" s="894" t="s">
        <v>18312</v>
      </c>
      <c r="C4011" s="894" t="s">
        <v>1970</v>
      </c>
      <c r="D4011" s="894" t="s">
        <v>4162</v>
      </c>
      <c r="E4011" s="351">
        <v>45398.23</v>
      </c>
      <c r="F4011" s="351">
        <v>7717.66</v>
      </c>
      <c r="G4011" s="351">
        <v>37680.57</v>
      </c>
      <c r="H4011" s="351">
        <v>0</v>
      </c>
      <c r="I4011" s="894" t="s">
        <v>18302</v>
      </c>
      <c r="J4011" s="894" t="s">
        <v>839</v>
      </c>
      <c r="K4011" s="894" t="s">
        <v>901</v>
      </c>
      <c r="L4011" s="894" t="s">
        <v>874</v>
      </c>
      <c r="M4011" s="894" t="s">
        <v>2815</v>
      </c>
      <c r="N4011" s="894" t="s">
        <v>18313</v>
      </c>
      <c r="O4011" s="894" t="s">
        <v>18314</v>
      </c>
      <c r="P4011" s="894" t="s">
        <v>18315</v>
      </c>
      <c r="Q4011" s="894" t="s">
        <v>18316</v>
      </c>
      <c r="R4011" s="894" t="s">
        <v>903</v>
      </c>
      <c r="S4011" s="894" t="s">
        <v>779</v>
      </c>
      <c r="T4011" s="894" t="s">
        <v>780</v>
      </c>
      <c r="U4011" s="894" t="s">
        <v>781</v>
      </c>
      <c r="V4011" s="894" t="s">
        <v>3306</v>
      </c>
      <c r="W4011" s="894" t="s">
        <v>18302</v>
      </c>
      <c r="X4011" s="894" t="s">
        <v>15708</v>
      </c>
      <c r="AA4011" s="894" t="s">
        <v>904</v>
      </c>
    </row>
    <row r="4012" spans="1:27">
      <c r="A4012" s="894" t="s">
        <v>18317</v>
      </c>
      <c r="B4012" s="894" t="s">
        <v>18318</v>
      </c>
      <c r="C4012" s="894" t="s">
        <v>1970</v>
      </c>
      <c r="D4012" s="894" t="s">
        <v>4162</v>
      </c>
      <c r="E4012" s="351">
        <v>45398.23</v>
      </c>
      <c r="F4012" s="351">
        <v>7717.66</v>
      </c>
      <c r="G4012" s="351">
        <v>37680.57</v>
      </c>
      <c r="H4012" s="351">
        <v>0</v>
      </c>
      <c r="I4012" s="894" t="s">
        <v>18302</v>
      </c>
      <c r="J4012" s="894" t="s">
        <v>839</v>
      </c>
      <c r="K4012" s="894" t="s">
        <v>901</v>
      </c>
      <c r="L4012" s="894" t="s">
        <v>874</v>
      </c>
      <c r="M4012" s="894" t="s">
        <v>2815</v>
      </c>
      <c r="N4012" s="894" t="s">
        <v>18313</v>
      </c>
      <c r="O4012" s="894" t="s">
        <v>18314</v>
      </c>
      <c r="P4012" s="894" t="s">
        <v>18315</v>
      </c>
      <c r="Q4012" s="894" t="s">
        <v>18316</v>
      </c>
      <c r="R4012" s="894" t="s">
        <v>903</v>
      </c>
      <c r="S4012" s="894" t="s">
        <v>779</v>
      </c>
      <c r="T4012" s="894" t="s">
        <v>780</v>
      </c>
      <c r="U4012" s="894" t="s">
        <v>781</v>
      </c>
      <c r="V4012" s="894" t="s">
        <v>3306</v>
      </c>
      <c r="W4012" s="894" t="s">
        <v>18302</v>
      </c>
      <c r="X4012" s="894" t="s">
        <v>15708</v>
      </c>
      <c r="AA4012" s="894" t="s">
        <v>904</v>
      </c>
    </row>
    <row r="4013" spans="1:27">
      <c r="A4013" s="894" t="s">
        <v>18319</v>
      </c>
      <c r="B4013" s="894" t="s">
        <v>18320</v>
      </c>
      <c r="C4013" s="894" t="s">
        <v>1970</v>
      </c>
      <c r="D4013" s="894" t="s">
        <v>4162</v>
      </c>
      <c r="E4013" s="351">
        <v>45398.23</v>
      </c>
      <c r="F4013" s="351">
        <v>7717.66</v>
      </c>
      <c r="G4013" s="351">
        <v>37680.57</v>
      </c>
      <c r="H4013" s="351">
        <v>0</v>
      </c>
      <c r="I4013" s="894" t="s">
        <v>18302</v>
      </c>
      <c r="J4013" s="894" t="s">
        <v>839</v>
      </c>
      <c r="K4013" s="894" t="s">
        <v>901</v>
      </c>
      <c r="L4013" s="894" t="s">
        <v>874</v>
      </c>
      <c r="M4013" s="894" t="s">
        <v>2815</v>
      </c>
      <c r="N4013" s="894" t="s">
        <v>18313</v>
      </c>
      <c r="O4013" s="894" t="s">
        <v>18314</v>
      </c>
      <c r="P4013" s="894" t="s">
        <v>18315</v>
      </c>
      <c r="Q4013" s="894" t="s">
        <v>18316</v>
      </c>
      <c r="R4013" s="894" t="s">
        <v>903</v>
      </c>
      <c r="S4013" s="894" t="s">
        <v>779</v>
      </c>
      <c r="T4013" s="894" t="s">
        <v>780</v>
      </c>
      <c r="U4013" s="894" t="s">
        <v>781</v>
      </c>
      <c r="V4013" s="894" t="s">
        <v>3306</v>
      </c>
      <c r="W4013" s="894" t="s">
        <v>18302</v>
      </c>
      <c r="X4013" s="894" t="s">
        <v>15708</v>
      </c>
      <c r="AA4013" s="894" t="s">
        <v>904</v>
      </c>
    </row>
    <row r="4014" spans="1:27">
      <c r="A4014" s="894" t="s">
        <v>18321</v>
      </c>
      <c r="B4014" s="894" t="s">
        <v>18322</v>
      </c>
      <c r="C4014" s="894" t="s">
        <v>8932</v>
      </c>
      <c r="D4014" s="894" t="s">
        <v>18323</v>
      </c>
      <c r="E4014" s="351">
        <v>12566.37</v>
      </c>
      <c r="F4014" s="351">
        <v>2136.22</v>
      </c>
      <c r="G4014" s="351">
        <v>10430.15</v>
      </c>
      <c r="H4014" s="351">
        <v>0</v>
      </c>
      <c r="I4014" s="894" t="s">
        <v>18324</v>
      </c>
      <c r="J4014" s="894" t="s">
        <v>839</v>
      </c>
      <c r="K4014" s="894" t="s">
        <v>11592</v>
      </c>
      <c r="L4014" s="894" t="s">
        <v>874</v>
      </c>
      <c r="M4014" s="894" t="s">
        <v>11593</v>
      </c>
      <c r="N4014" s="894" t="s">
        <v>18325</v>
      </c>
      <c r="O4014" s="894" t="s">
        <v>17400</v>
      </c>
      <c r="P4014" s="894" t="s">
        <v>18326</v>
      </c>
      <c r="Q4014" s="894" t="s">
        <v>18327</v>
      </c>
      <c r="R4014" s="894" t="s">
        <v>903</v>
      </c>
      <c r="S4014" s="894" t="s">
        <v>779</v>
      </c>
      <c r="T4014" s="894" t="s">
        <v>780</v>
      </c>
      <c r="U4014" s="894" t="s">
        <v>781</v>
      </c>
      <c r="V4014" s="894" t="s">
        <v>3306</v>
      </c>
      <c r="W4014" s="894" t="s">
        <v>18324</v>
      </c>
      <c r="X4014" s="894" t="s">
        <v>15713</v>
      </c>
      <c r="AA4014" s="894" t="s">
        <v>11595</v>
      </c>
    </row>
    <row r="4015" spans="1:27">
      <c r="A4015" s="894" t="s">
        <v>18328</v>
      </c>
      <c r="B4015" s="894" t="s">
        <v>18329</v>
      </c>
      <c r="C4015" s="894" t="s">
        <v>8932</v>
      </c>
      <c r="D4015" s="894" t="s">
        <v>18323</v>
      </c>
      <c r="E4015" s="351">
        <v>12566.37</v>
      </c>
      <c r="F4015" s="351">
        <v>2136.22</v>
      </c>
      <c r="G4015" s="351">
        <v>10430.15</v>
      </c>
      <c r="H4015" s="351">
        <v>0</v>
      </c>
      <c r="I4015" s="894" t="s">
        <v>18324</v>
      </c>
      <c r="J4015" s="894" t="s">
        <v>839</v>
      </c>
      <c r="K4015" s="894" t="s">
        <v>11592</v>
      </c>
      <c r="L4015" s="894" t="s">
        <v>874</v>
      </c>
      <c r="M4015" s="894" t="s">
        <v>11593</v>
      </c>
      <c r="N4015" s="894" t="s">
        <v>18325</v>
      </c>
      <c r="O4015" s="894" t="s">
        <v>17400</v>
      </c>
      <c r="P4015" s="894" t="s">
        <v>18326</v>
      </c>
      <c r="Q4015" s="894" t="s">
        <v>18327</v>
      </c>
      <c r="R4015" s="894" t="s">
        <v>903</v>
      </c>
      <c r="S4015" s="894" t="s">
        <v>779</v>
      </c>
      <c r="T4015" s="894" t="s">
        <v>780</v>
      </c>
      <c r="U4015" s="894" t="s">
        <v>781</v>
      </c>
      <c r="V4015" s="894" t="s">
        <v>3306</v>
      </c>
      <c r="W4015" s="894" t="s">
        <v>18324</v>
      </c>
      <c r="X4015" s="894" t="s">
        <v>15713</v>
      </c>
      <c r="AA4015" s="894" t="s">
        <v>11595</v>
      </c>
    </row>
    <row r="4016" spans="1:27">
      <c r="A4016" s="894" t="s">
        <v>18330</v>
      </c>
      <c r="B4016" s="894" t="s">
        <v>18331</v>
      </c>
      <c r="C4016" s="894" t="s">
        <v>6033</v>
      </c>
      <c r="D4016" s="894" t="s">
        <v>18332</v>
      </c>
      <c r="E4016" s="351">
        <v>4836.28</v>
      </c>
      <c r="F4016" s="351">
        <v>822.12</v>
      </c>
      <c r="G4016" s="351">
        <v>4014.16</v>
      </c>
      <c r="H4016" s="351">
        <v>0</v>
      </c>
      <c r="I4016" s="894" t="s">
        <v>18333</v>
      </c>
      <c r="J4016" s="894" t="s">
        <v>839</v>
      </c>
      <c r="K4016" s="894" t="s">
        <v>901</v>
      </c>
      <c r="L4016" s="894" t="s">
        <v>874</v>
      </c>
      <c r="M4016" s="894" t="s">
        <v>2815</v>
      </c>
      <c r="N4016" s="894" t="s">
        <v>18334</v>
      </c>
      <c r="O4016" s="894" t="s">
        <v>18335</v>
      </c>
      <c r="P4016" s="894" t="s">
        <v>18336</v>
      </c>
      <c r="Q4016" s="894" t="s">
        <v>18337</v>
      </c>
      <c r="R4016" s="894" t="s">
        <v>903</v>
      </c>
      <c r="S4016" s="894" t="s">
        <v>779</v>
      </c>
      <c r="T4016" s="894" t="s">
        <v>780</v>
      </c>
      <c r="U4016" s="894" t="s">
        <v>781</v>
      </c>
      <c r="V4016" s="894" t="s">
        <v>3306</v>
      </c>
      <c r="W4016" s="894" t="s">
        <v>18333</v>
      </c>
      <c r="X4016" s="894" t="s">
        <v>15716</v>
      </c>
      <c r="AA4016" s="894" t="s">
        <v>904</v>
      </c>
    </row>
    <row r="4017" spans="1:27">
      <c r="A4017" s="894" t="s">
        <v>18338</v>
      </c>
      <c r="B4017" s="894" t="s">
        <v>18339</v>
      </c>
      <c r="C4017" s="894" t="s">
        <v>6360</v>
      </c>
      <c r="D4017" s="894" t="s">
        <v>18340</v>
      </c>
      <c r="E4017" s="351">
        <v>5840.71</v>
      </c>
      <c r="F4017" s="351">
        <v>992.97</v>
      </c>
      <c r="G4017" s="351">
        <v>4832.72</v>
      </c>
      <c r="H4017" s="351">
        <v>15.02</v>
      </c>
      <c r="I4017" s="894" t="s">
        <v>18333</v>
      </c>
      <c r="J4017" s="894" t="s">
        <v>839</v>
      </c>
      <c r="K4017" s="894" t="s">
        <v>901</v>
      </c>
      <c r="L4017" s="894" t="s">
        <v>874</v>
      </c>
      <c r="M4017" s="894" t="s">
        <v>2815</v>
      </c>
      <c r="N4017" s="894" t="s">
        <v>18341</v>
      </c>
      <c r="O4017" s="894" t="s">
        <v>10732</v>
      </c>
      <c r="P4017" s="894" t="s">
        <v>16098</v>
      </c>
      <c r="Q4017" s="894" t="s">
        <v>16099</v>
      </c>
      <c r="R4017" s="894" t="s">
        <v>903</v>
      </c>
      <c r="S4017" s="894" t="s">
        <v>779</v>
      </c>
      <c r="T4017" s="894" t="s">
        <v>780</v>
      </c>
      <c r="U4017" s="894" t="s">
        <v>781</v>
      </c>
      <c r="V4017" s="894" t="s">
        <v>3306</v>
      </c>
      <c r="W4017" s="894" t="s">
        <v>18333</v>
      </c>
      <c r="X4017" s="894" t="s">
        <v>15716</v>
      </c>
      <c r="AA4017" s="894" t="s">
        <v>904</v>
      </c>
    </row>
    <row r="4018" spans="1:27">
      <c r="A4018" s="894" t="s">
        <v>18342</v>
      </c>
      <c r="B4018" s="894" t="s">
        <v>18343</v>
      </c>
      <c r="C4018" s="894" t="s">
        <v>14162</v>
      </c>
      <c r="D4018" s="894" t="s">
        <v>18344</v>
      </c>
      <c r="E4018" s="351">
        <v>14955.75</v>
      </c>
      <c r="F4018" s="351">
        <v>2542.52</v>
      </c>
      <c r="G4018" s="351">
        <v>12413.23</v>
      </c>
      <c r="H4018" s="351">
        <v>0</v>
      </c>
      <c r="I4018" s="894" t="s">
        <v>18333</v>
      </c>
      <c r="J4018" s="894" t="s">
        <v>839</v>
      </c>
      <c r="K4018" s="894" t="s">
        <v>11486</v>
      </c>
      <c r="L4018" s="894" t="s">
        <v>874</v>
      </c>
      <c r="M4018" s="894" t="s">
        <v>11487</v>
      </c>
      <c r="N4018" s="894" t="s">
        <v>18345</v>
      </c>
      <c r="O4018" s="894" t="s">
        <v>18346</v>
      </c>
      <c r="P4018" s="894" t="s">
        <v>18347</v>
      </c>
      <c r="Q4018" s="894" t="s">
        <v>18348</v>
      </c>
      <c r="R4018" s="894" t="s">
        <v>903</v>
      </c>
      <c r="S4018" s="894" t="s">
        <v>779</v>
      </c>
      <c r="T4018" s="894" t="s">
        <v>780</v>
      </c>
      <c r="U4018" s="894" t="s">
        <v>781</v>
      </c>
      <c r="V4018" s="894" t="s">
        <v>3306</v>
      </c>
      <c r="W4018" s="894" t="s">
        <v>18333</v>
      </c>
      <c r="X4018" s="894" t="s">
        <v>15725</v>
      </c>
      <c r="AA4018" s="894" t="s">
        <v>11491</v>
      </c>
    </row>
    <row r="4019" spans="1:27">
      <c r="A4019" s="894" t="s">
        <v>18349</v>
      </c>
      <c r="B4019" s="894" t="s">
        <v>18350</v>
      </c>
      <c r="C4019" s="894" t="s">
        <v>14162</v>
      </c>
      <c r="D4019" s="894" t="s">
        <v>18351</v>
      </c>
      <c r="E4019" s="351">
        <v>13141.59</v>
      </c>
      <c r="F4019" s="351">
        <v>2234.14</v>
      </c>
      <c r="G4019" s="351">
        <v>10907.45</v>
      </c>
      <c r="H4019" s="351">
        <v>0</v>
      </c>
      <c r="I4019" s="894" t="s">
        <v>18333</v>
      </c>
      <c r="J4019" s="894" t="s">
        <v>839</v>
      </c>
      <c r="K4019" s="894" t="s">
        <v>11486</v>
      </c>
      <c r="L4019" s="894" t="s">
        <v>874</v>
      </c>
      <c r="M4019" s="894" t="s">
        <v>11487</v>
      </c>
      <c r="N4019" s="894" t="s">
        <v>18352</v>
      </c>
      <c r="O4019" s="894" t="s">
        <v>11918</v>
      </c>
      <c r="P4019" s="894" t="s">
        <v>11919</v>
      </c>
      <c r="Q4019" s="894" t="s">
        <v>18353</v>
      </c>
      <c r="R4019" s="894" t="s">
        <v>903</v>
      </c>
      <c r="S4019" s="894" t="s">
        <v>779</v>
      </c>
      <c r="T4019" s="894" t="s">
        <v>780</v>
      </c>
      <c r="U4019" s="894" t="s">
        <v>781</v>
      </c>
      <c r="V4019" s="894" t="s">
        <v>3306</v>
      </c>
      <c r="W4019" s="894" t="s">
        <v>18333</v>
      </c>
      <c r="X4019" s="894" t="s">
        <v>15725</v>
      </c>
      <c r="AA4019" s="894" t="s">
        <v>11491</v>
      </c>
    </row>
    <row r="4020" spans="1:27">
      <c r="A4020" s="894" t="s">
        <v>18354</v>
      </c>
      <c r="B4020" s="894" t="s">
        <v>18355</v>
      </c>
      <c r="C4020" s="894" t="s">
        <v>18356</v>
      </c>
      <c r="D4020" s="894" t="s">
        <v>18357</v>
      </c>
      <c r="E4020" s="351">
        <v>15929.2</v>
      </c>
      <c r="F4020" s="351">
        <v>2707.93</v>
      </c>
      <c r="G4020" s="351">
        <v>13221.27</v>
      </c>
      <c r="H4020" s="351">
        <v>0</v>
      </c>
      <c r="I4020" s="894" t="s">
        <v>18358</v>
      </c>
      <c r="J4020" s="894" t="s">
        <v>839</v>
      </c>
      <c r="K4020" s="894" t="s">
        <v>1025</v>
      </c>
      <c r="L4020" s="894" t="s">
        <v>958</v>
      </c>
      <c r="M4020" s="894" t="s">
        <v>959</v>
      </c>
      <c r="N4020" s="894" t="s">
        <v>18359</v>
      </c>
      <c r="O4020" s="894" t="s">
        <v>11573</v>
      </c>
      <c r="P4020" s="894" t="s">
        <v>12706</v>
      </c>
      <c r="Q4020" s="894" t="s">
        <v>12707</v>
      </c>
      <c r="R4020" s="894" t="s">
        <v>903</v>
      </c>
      <c r="S4020" s="894" t="s">
        <v>779</v>
      </c>
      <c r="T4020" s="894" t="s">
        <v>780</v>
      </c>
      <c r="U4020" s="894" t="s">
        <v>781</v>
      </c>
      <c r="V4020" s="894" t="s">
        <v>3306</v>
      </c>
      <c r="W4020" s="894" t="s">
        <v>18358</v>
      </c>
      <c r="X4020" s="894" t="s">
        <v>17573</v>
      </c>
      <c r="AA4020" s="894" t="s">
        <v>1029</v>
      </c>
    </row>
    <row r="4021" spans="1:27">
      <c r="A4021" s="894" t="s">
        <v>18360</v>
      </c>
      <c r="B4021" s="894" t="s">
        <v>18361</v>
      </c>
      <c r="C4021" s="894" t="s">
        <v>18068</v>
      </c>
      <c r="D4021" s="894" t="s">
        <v>18362</v>
      </c>
      <c r="E4021" s="351">
        <v>29203.54</v>
      </c>
      <c r="F4021" s="351">
        <v>4672.64</v>
      </c>
      <c r="G4021" s="351">
        <v>24530.9</v>
      </c>
      <c r="H4021" s="351">
        <v>0</v>
      </c>
      <c r="I4021" s="894" t="s">
        <v>18363</v>
      </c>
      <c r="J4021" s="894" t="s">
        <v>839</v>
      </c>
      <c r="K4021" s="894" t="s">
        <v>11592</v>
      </c>
      <c r="L4021" s="894" t="s">
        <v>874</v>
      </c>
      <c r="M4021" s="894" t="s">
        <v>11593</v>
      </c>
      <c r="N4021" s="894" t="s">
        <v>18071</v>
      </c>
      <c r="O4021" s="894" t="s">
        <v>10916</v>
      </c>
      <c r="P4021" s="894" t="s">
        <v>10917</v>
      </c>
      <c r="Q4021" s="894" t="s">
        <v>10918</v>
      </c>
      <c r="R4021" s="894" t="s">
        <v>2117</v>
      </c>
      <c r="S4021" s="894" t="s">
        <v>779</v>
      </c>
      <c r="T4021" s="894" t="s">
        <v>780</v>
      </c>
      <c r="U4021" s="894" t="s">
        <v>781</v>
      </c>
      <c r="V4021" s="894" t="s">
        <v>3306</v>
      </c>
      <c r="W4021" s="894" t="s">
        <v>18363</v>
      </c>
      <c r="X4021" s="894" t="s">
        <v>18364</v>
      </c>
      <c r="AA4021" s="894" t="s">
        <v>11595</v>
      </c>
    </row>
    <row r="4022" spans="1:27">
      <c r="A4022" s="894" t="s">
        <v>18365</v>
      </c>
      <c r="B4022" s="894" t="s">
        <v>18366</v>
      </c>
      <c r="C4022" s="894" t="s">
        <v>18367</v>
      </c>
      <c r="D4022" s="894" t="s">
        <v>18368</v>
      </c>
      <c r="E4022" s="351">
        <v>7964.61</v>
      </c>
      <c r="F4022" s="351">
        <v>1274.4</v>
      </c>
      <c r="G4022" s="351">
        <v>6690.21</v>
      </c>
      <c r="H4022" s="351">
        <v>0</v>
      </c>
      <c r="I4022" s="894" t="s">
        <v>18363</v>
      </c>
      <c r="J4022" s="894" t="s">
        <v>839</v>
      </c>
      <c r="K4022" s="894" t="s">
        <v>901</v>
      </c>
      <c r="L4022" s="894" t="s">
        <v>874</v>
      </c>
      <c r="M4022" s="894" t="s">
        <v>2815</v>
      </c>
      <c r="N4022" s="894" t="s">
        <v>18369</v>
      </c>
      <c r="O4022" s="894" t="s">
        <v>12405</v>
      </c>
      <c r="P4022" s="894" t="s">
        <v>12406</v>
      </c>
      <c r="Q4022" s="894" t="s">
        <v>10748</v>
      </c>
      <c r="R4022" s="894" t="s">
        <v>2117</v>
      </c>
      <c r="S4022" s="894" t="s">
        <v>779</v>
      </c>
      <c r="T4022" s="894" t="s">
        <v>780</v>
      </c>
      <c r="U4022" s="894" t="s">
        <v>781</v>
      </c>
      <c r="V4022" s="894" t="s">
        <v>3306</v>
      </c>
      <c r="W4022" s="894" t="s">
        <v>18363</v>
      </c>
      <c r="X4022" s="894" t="s">
        <v>18370</v>
      </c>
      <c r="AA4022" s="894" t="s">
        <v>904</v>
      </c>
    </row>
    <row r="4023" spans="1:27">
      <c r="A4023" s="894" t="s">
        <v>18371</v>
      </c>
      <c r="B4023" s="894" t="s">
        <v>18372</v>
      </c>
      <c r="C4023" s="894" t="s">
        <v>18367</v>
      </c>
      <c r="D4023" s="894" t="s">
        <v>18368</v>
      </c>
      <c r="E4023" s="351">
        <v>7964.6</v>
      </c>
      <c r="F4023" s="351">
        <v>1274.4</v>
      </c>
      <c r="G4023" s="351">
        <v>6690.2</v>
      </c>
      <c r="H4023" s="351">
        <v>0</v>
      </c>
      <c r="I4023" s="894" t="s">
        <v>18363</v>
      </c>
      <c r="J4023" s="894" t="s">
        <v>839</v>
      </c>
      <c r="K4023" s="894" t="s">
        <v>901</v>
      </c>
      <c r="L4023" s="894" t="s">
        <v>874</v>
      </c>
      <c r="M4023" s="894" t="s">
        <v>2815</v>
      </c>
      <c r="N4023" s="894" t="s">
        <v>18369</v>
      </c>
      <c r="O4023" s="894" t="s">
        <v>12405</v>
      </c>
      <c r="P4023" s="894" t="s">
        <v>12406</v>
      </c>
      <c r="Q4023" s="894" t="s">
        <v>10748</v>
      </c>
      <c r="R4023" s="894" t="s">
        <v>2117</v>
      </c>
      <c r="S4023" s="894" t="s">
        <v>779</v>
      </c>
      <c r="T4023" s="894" t="s">
        <v>780</v>
      </c>
      <c r="U4023" s="894" t="s">
        <v>781</v>
      </c>
      <c r="V4023" s="894" t="s">
        <v>3306</v>
      </c>
      <c r="W4023" s="894" t="s">
        <v>18363</v>
      </c>
      <c r="X4023" s="894" t="s">
        <v>18370</v>
      </c>
      <c r="AA4023" s="894" t="s">
        <v>904</v>
      </c>
    </row>
    <row r="4024" spans="1:27">
      <c r="A4024" s="894" t="s">
        <v>18373</v>
      </c>
      <c r="B4024" s="894" t="s">
        <v>18374</v>
      </c>
      <c r="C4024" s="894" t="s">
        <v>18367</v>
      </c>
      <c r="D4024" s="894" t="s">
        <v>18368</v>
      </c>
      <c r="E4024" s="351">
        <v>7964.6</v>
      </c>
      <c r="F4024" s="351">
        <v>1274.4</v>
      </c>
      <c r="G4024" s="351">
        <v>6690.2</v>
      </c>
      <c r="H4024" s="351">
        <v>0</v>
      </c>
      <c r="I4024" s="894" t="s">
        <v>18363</v>
      </c>
      <c r="J4024" s="894" t="s">
        <v>839</v>
      </c>
      <c r="K4024" s="894" t="s">
        <v>901</v>
      </c>
      <c r="L4024" s="894" t="s">
        <v>874</v>
      </c>
      <c r="M4024" s="894" t="s">
        <v>2815</v>
      </c>
      <c r="N4024" s="894" t="s">
        <v>18369</v>
      </c>
      <c r="O4024" s="894" t="s">
        <v>12405</v>
      </c>
      <c r="P4024" s="894" t="s">
        <v>12406</v>
      </c>
      <c r="Q4024" s="894" t="s">
        <v>10748</v>
      </c>
      <c r="R4024" s="894" t="s">
        <v>2117</v>
      </c>
      <c r="S4024" s="894" t="s">
        <v>779</v>
      </c>
      <c r="T4024" s="894" t="s">
        <v>780</v>
      </c>
      <c r="U4024" s="894" t="s">
        <v>781</v>
      </c>
      <c r="V4024" s="894" t="s">
        <v>3306</v>
      </c>
      <c r="W4024" s="894" t="s">
        <v>18363</v>
      </c>
      <c r="X4024" s="894" t="s">
        <v>18370</v>
      </c>
      <c r="AA4024" s="894" t="s">
        <v>904</v>
      </c>
    </row>
    <row r="4025" spans="1:27">
      <c r="A4025" s="894" t="s">
        <v>18375</v>
      </c>
      <c r="B4025" s="894" t="s">
        <v>18376</v>
      </c>
      <c r="C4025" s="894" t="s">
        <v>18377</v>
      </c>
      <c r="D4025" s="894" t="s">
        <v>18378</v>
      </c>
      <c r="E4025" s="351">
        <v>3982.3</v>
      </c>
      <c r="F4025" s="351">
        <v>637.12</v>
      </c>
      <c r="G4025" s="351">
        <v>3345.18</v>
      </c>
      <c r="H4025" s="351">
        <v>0</v>
      </c>
      <c r="I4025" s="894" t="s">
        <v>18363</v>
      </c>
      <c r="J4025" s="894" t="s">
        <v>839</v>
      </c>
      <c r="K4025" s="894" t="s">
        <v>901</v>
      </c>
      <c r="L4025" s="894" t="s">
        <v>874</v>
      </c>
      <c r="M4025" s="894" t="s">
        <v>2815</v>
      </c>
      <c r="N4025" s="894" t="s">
        <v>18379</v>
      </c>
      <c r="O4025" s="894" t="s">
        <v>11571</v>
      </c>
      <c r="P4025" s="894" t="s">
        <v>11572</v>
      </c>
      <c r="Q4025" s="894" t="s">
        <v>11573</v>
      </c>
      <c r="R4025" s="894" t="s">
        <v>2117</v>
      </c>
      <c r="S4025" s="894" t="s">
        <v>779</v>
      </c>
      <c r="T4025" s="894" t="s">
        <v>780</v>
      </c>
      <c r="U4025" s="894" t="s">
        <v>781</v>
      </c>
      <c r="V4025" s="894" t="s">
        <v>3306</v>
      </c>
      <c r="W4025" s="894" t="s">
        <v>18363</v>
      </c>
      <c r="X4025" s="894" t="s">
        <v>18370</v>
      </c>
      <c r="AA4025" s="894" t="s">
        <v>904</v>
      </c>
    </row>
    <row r="4026" spans="1:27">
      <c r="A4026" s="894" t="s">
        <v>18380</v>
      </c>
      <c r="B4026" s="894" t="s">
        <v>18381</v>
      </c>
      <c r="C4026" s="894" t="s">
        <v>18377</v>
      </c>
      <c r="D4026" s="894" t="s">
        <v>18378</v>
      </c>
      <c r="E4026" s="351">
        <v>3982.3</v>
      </c>
      <c r="F4026" s="351">
        <v>637.12</v>
      </c>
      <c r="G4026" s="351">
        <v>3345.18</v>
      </c>
      <c r="H4026" s="351">
        <v>0</v>
      </c>
      <c r="I4026" s="894" t="s">
        <v>18363</v>
      </c>
      <c r="J4026" s="894" t="s">
        <v>839</v>
      </c>
      <c r="K4026" s="894" t="s">
        <v>901</v>
      </c>
      <c r="L4026" s="894" t="s">
        <v>874</v>
      </c>
      <c r="M4026" s="894" t="s">
        <v>2815</v>
      </c>
      <c r="N4026" s="894" t="s">
        <v>18379</v>
      </c>
      <c r="O4026" s="894" t="s">
        <v>11571</v>
      </c>
      <c r="P4026" s="894" t="s">
        <v>11572</v>
      </c>
      <c r="Q4026" s="894" t="s">
        <v>11573</v>
      </c>
      <c r="R4026" s="894" t="s">
        <v>2117</v>
      </c>
      <c r="S4026" s="894" t="s">
        <v>779</v>
      </c>
      <c r="T4026" s="894" t="s">
        <v>780</v>
      </c>
      <c r="U4026" s="894" t="s">
        <v>781</v>
      </c>
      <c r="V4026" s="894" t="s">
        <v>3306</v>
      </c>
      <c r="W4026" s="894" t="s">
        <v>18363</v>
      </c>
      <c r="X4026" s="894" t="s">
        <v>18370</v>
      </c>
      <c r="AA4026" s="894" t="s">
        <v>904</v>
      </c>
    </row>
    <row r="4027" spans="1:27">
      <c r="A4027" s="894" t="s">
        <v>18382</v>
      </c>
      <c r="B4027" s="894" t="s">
        <v>18383</v>
      </c>
      <c r="C4027" s="894" t="s">
        <v>18384</v>
      </c>
      <c r="D4027" s="894" t="s">
        <v>18385</v>
      </c>
      <c r="E4027" s="351">
        <v>6637.17</v>
      </c>
      <c r="F4027" s="351">
        <v>1061.92</v>
      </c>
      <c r="G4027" s="351">
        <v>5575.25</v>
      </c>
      <c r="H4027" s="351">
        <v>0</v>
      </c>
      <c r="I4027" s="894" t="s">
        <v>18386</v>
      </c>
      <c r="J4027" s="894" t="s">
        <v>839</v>
      </c>
      <c r="K4027" s="894" t="s">
        <v>840</v>
      </c>
      <c r="L4027" s="894" t="s">
        <v>841</v>
      </c>
      <c r="M4027" s="894" t="s">
        <v>15939</v>
      </c>
      <c r="N4027" s="894" t="s">
        <v>18387</v>
      </c>
      <c r="O4027" s="894" t="s">
        <v>11522</v>
      </c>
      <c r="P4027" s="894" t="s">
        <v>11523</v>
      </c>
      <c r="Q4027" s="894" t="s">
        <v>11524</v>
      </c>
      <c r="R4027" s="894" t="s">
        <v>2117</v>
      </c>
      <c r="S4027" s="894" t="s">
        <v>779</v>
      </c>
      <c r="T4027" s="894" t="s">
        <v>780</v>
      </c>
      <c r="U4027" s="894" t="s">
        <v>781</v>
      </c>
      <c r="V4027" s="894" t="s">
        <v>3306</v>
      </c>
      <c r="W4027" s="894" t="s">
        <v>18386</v>
      </c>
      <c r="X4027" s="894" t="s">
        <v>18388</v>
      </c>
      <c r="AA4027" s="894" t="s">
        <v>844</v>
      </c>
    </row>
    <row r="4028" spans="1:27">
      <c r="A4028" s="894" t="s">
        <v>18389</v>
      </c>
      <c r="B4028" s="894" t="s">
        <v>18390</v>
      </c>
      <c r="C4028" s="894" t="s">
        <v>5196</v>
      </c>
      <c r="D4028" s="894" t="s">
        <v>18391</v>
      </c>
      <c r="E4028" s="351">
        <v>3716.81</v>
      </c>
      <c r="F4028" s="351">
        <v>594.72</v>
      </c>
      <c r="G4028" s="351">
        <v>3122.09</v>
      </c>
      <c r="H4028" s="351">
        <v>0</v>
      </c>
      <c r="I4028" s="894" t="s">
        <v>18386</v>
      </c>
      <c r="J4028" s="894" t="s">
        <v>839</v>
      </c>
      <c r="K4028" s="894" t="s">
        <v>840</v>
      </c>
      <c r="L4028" s="894" t="s">
        <v>841</v>
      </c>
      <c r="M4028" s="894" t="s">
        <v>15939</v>
      </c>
      <c r="N4028" s="894" t="s">
        <v>18392</v>
      </c>
      <c r="O4028" s="894" t="s">
        <v>10998</v>
      </c>
      <c r="P4028" s="894" t="s">
        <v>10999</v>
      </c>
      <c r="Q4028" s="894" t="s">
        <v>11000</v>
      </c>
      <c r="R4028" s="894" t="s">
        <v>2117</v>
      </c>
      <c r="S4028" s="894" t="s">
        <v>779</v>
      </c>
      <c r="T4028" s="894" t="s">
        <v>780</v>
      </c>
      <c r="U4028" s="894" t="s">
        <v>781</v>
      </c>
      <c r="V4028" s="894" t="s">
        <v>3306</v>
      </c>
      <c r="W4028" s="894" t="s">
        <v>18386</v>
      </c>
      <c r="X4028" s="894" t="s">
        <v>18388</v>
      </c>
      <c r="AA4028" s="894" t="s">
        <v>844</v>
      </c>
    </row>
    <row r="4029" spans="1:27">
      <c r="A4029" s="894" t="s">
        <v>18393</v>
      </c>
      <c r="B4029" s="894" t="s">
        <v>18394</v>
      </c>
      <c r="C4029" s="894" t="s">
        <v>5196</v>
      </c>
      <c r="D4029" s="894" t="s">
        <v>18391</v>
      </c>
      <c r="E4029" s="351">
        <v>3716.82</v>
      </c>
      <c r="F4029" s="351">
        <v>594.72</v>
      </c>
      <c r="G4029" s="351">
        <v>3122.1</v>
      </c>
      <c r="H4029" s="351">
        <v>0</v>
      </c>
      <c r="I4029" s="894" t="s">
        <v>18386</v>
      </c>
      <c r="J4029" s="894" t="s">
        <v>839</v>
      </c>
      <c r="K4029" s="894" t="s">
        <v>840</v>
      </c>
      <c r="L4029" s="894" t="s">
        <v>841</v>
      </c>
      <c r="M4029" s="894" t="s">
        <v>15939</v>
      </c>
      <c r="N4029" s="894" t="s">
        <v>18392</v>
      </c>
      <c r="O4029" s="894" t="s">
        <v>10998</v>
      </c>
      <c r="P4029" s="894" t="s">
        <v>10999</v>
      </c>
      <c r="Q4029" s="894" t="s">
        <v>11000</v>
      </c>
      <c r="R4029" s="894" t="s">
        <v>2117</v>
      </c>
      <c r="S4029" s="894" t="s">
        <v>779</v>
      </c>
      <c r="T4029" s="894" t="s">
        <v>780</v>
      </c>
      <c r="U4029" s="894" t="s">
        <v>781</v>
      </c>
      <c r="V4029" s="894" t="s">
        <v>3306</v>
      </c>
      <c r="W4029" s="894" t="s">
        <v>18386</v>
      </c>
      <c r="X4029" s="894" t="s">
        <v>18388</v>
      </c>
      <c r="AA4029" s="894" t="s">
        <v>844</v>
      </c>
    </row>
    <row r="4030" spans="1:27">
      <c r="A4030" s="894" t="s">
        <v>18395</v>
      </c>
      <c r="B4030" s="894" t="s">
        <v>18396</v>
      </c>
      <c r="C4030" s="894" t="s">
        <v>18397</v>
      </c>
      <c r="D4030" s="894" t="s">
        <v>18398</v>
      </c>
      <c r="E4030" s="351">
        <v>21238.94</v>
      </c>
      <c r="F4030" s="351">
        <v>3398.24</v>
      </c>
      <c r="G4030" s="351">
        <v>17760.88</v>
      </c>
      <c r="H4030" s="351">
        <v>79.82</v>
      </c>
      <c r="I4030" s="894" t="s">
        <v>18386</v>
      </c>
      <c r="J4030" s="894" t="s">
        <v>839</v>
      </c>
      <c r="K4030" s="894" t="s">
        <v>11486</v>
      </c>
      <c r="L4030" s="894" t="s">
        <v>874</v>
      </c>
      <c r="M4030" s="894" t="s">
        <v>11487</v>
      </c>
      <c r="N4030" s="894" t="s">
        <v>18399</v>
      </c>
      <c r="O4030" s="894" t="s">
        <v>10864</v>
      </c>
      <c r="P4030" s="894" t="s">
        <v>10865</v>
      </c>
      <c r="Q4030" s="894" t="s">
        <v>10866</v>
      </c>
      <c r="R4030" s="894" t="s">
        <v>2117</v>
      </c>
      <c r="S4030" s="894" t="s">
        <v>779</v>
      </c>
      <c r="T4030" s="894" t="s">
        <v>780</v>
      </c>
      <c r="U4030" s="894" t="s">
        <v>781</v>
      </c>
      <c r="V4030" s="894" t="s">
        <v>3306</v>
      </c>
      <c r="W4030" s="894" t="s">
        <v>18386</v>
      </c>
      <c r="X4030" s="894" t="s">
        <v>17732</v>
      </c>
      <c r="AA4030" s="894" t="s">
        <v>11491</v>
      </c>
    </row>
    <row r="4031" spans="1:27">
      <c r="A4031" s="894" t="s">
        <v>18400</v>
      </c>
      <c r="B4031" s="894" t="s">
        <v>18401</v>
      </c>
      <c r="C4031" s="894" t="s">
        <v>18402</v>
      </c>
      <c r="D4031" s="894" t="s">
        <v>18403</v>
      </c>
      <c r="E4031" s="351">
        <v>13982.3</v>
      </c>
      <c r="F4031" s="351">
        <v>2237.12</v>
      </c>
      <c r="G4031" s="351">
        <v>11745.18</v>
      </c>
      <c r="H4031" s="351">
        <v>0</v>
      </c>
      <c r="I4031" s="894" t="s">
        <v>18404</v>
      </c>
      <c r="J4031" s="894" t="s">
        <v>839</v>
      </c>
      <c r="K4031" s="894" t="s">
        <v>901</v>
      </c>
      <c r="L4031" s="894" t="s">
        <v>874</v>
      </c>
      <c r="M4031" s="894" t="s">
        <v>11593</v>
      </c>
      <c r="N4031" s="894" t="s">
        <v>18405</v>
      </c>
      <c r="O4031" s="894" t="s">
        <v>17307</v>
      </c>
      <c r="P4031" s="894" t="s">
        <v>17308</v>
      </c>
      <c r="Q4031" s="894" t="s">
        <v>17309</v>
      </c>
      <c r="R4031" s="894" t="s">
        <v>2117</v>
      </c>
      <c r="S4031" s="894" t="s">
        <v>779</v>
      </c>
      <c r="T4031" s="894" t="s">
        <v>780</v>
      </c>
      <c r="U4031" s="894" t="s">
        <v>781</v>
      </c>
      <c r="V4031" s="894" t="s">
        <v>3306</v>
      </c>
      <c r="W4031" s="894" t="s">
        <v>18404</v>
      </c>
      <c r="X4031" s="894" t="s">
        <v>18406</v>
      </c>
      <c r="AA4031" s="894" t="s">
        <v>904</v>
      </c>
    </row>
    <row r="4032" spans="1:27">
      <c r="A4032" s="894" t="s">
        <v>18407</v>
      </c>
      <c r="B4032" s="894" t="s">
        <v>18408</v>
      </c>
      <c r="C4032" s="894" t="s">
        <v>7399</v>
      </c>
      <c r="D4032" s="894" t="s">
        <v>18409</v>
      </c>
      <c r="E4032" s="351">
        <v>40265.48</v>
      </c>
      <c r="F4032" s="351">
        <v>6442.4</v>
      </c>
      <c r="G4032" s="351">
        <v>33823.08</v>
      </c>
      <c r="H4032" s="351">
        <v>0</v>
      </c>
      <c r="I4032" s="894" t="s">
        <v>18410</v>
      </c>
      <c r="J4032" s="894" t="s">
        <v>839</v>
      </c>
      <c r="K4032" s="894" t="s">
        <v>901</v>
      </c>
      <c r="L4032" s="894" t="s">
        <v>874</v>
      </c>
      <c r="M4032" s="894" t="s">
        <v>2815</v>
      </c>
      <c r="N4032" s="894" t="s">
        <v>18411</v>
      </c>
      <c r="O4032" s="894" t="s">
        <v>18412</v>
      </c>
      <c r="P4032" s="894" t="s">
        <v>18413</v>
      </c>
      <c r="Q4032" s="894" t="s">
        <v>18414</v>
      </c>
      <c r="R4032" s="894" t="s">
        <v>2117</v>
      </c>
      <c r="S4032" s="894" t="s">
        <v>779</v>
      </c>
      <c r="T4032" s="894" t="s">
        <v>780</v>
      </c>
      <c r="U4032" s="894" t="s">
        <v>781</v>
      </c>
      <c r="V4032" s="894" t="s">
        <v>3306</v>
      </c>
      <c r="W4032" s="894" t="s">
        <v>18410</v>
      </c>
      <c r="X4032" s="894" t="s">
        <v>18415</v>
      </c>
      <c r="AA4032" s="894" t="s">
        <v>904</v>
      </c>
    </row>
    <row r="4033" spans="1:27">
      <c r="A4033" s="894" t="s">
        <v>18416</v>
      </c>
      <c r="B4033" s="894" t="s">
        <v>18417</v>
      </c>
      <c r="C4033" s="894" t="s">
        <v>7399</v>
      </c>
      <c r="D4033" s="894" t="s">
        <v>18409</v>
      </c>
      <c r="E4033" s="351">
        <v>40265.49</v>
      </c>
      <c r="F4033" s="351">
        <v>6442.4</v>
      </c>
      <c r="G4033" s="351">
        <v>33823.09</v>
      </c>
      <c r="H4033" s="351">
        <v>0</v>
      </c>
      <c r="I4033" s="894" t="s">
        <v>18410</v>
      </c>
      <c r="J4033" s="894" t="s">
        <v>839</v>
      </c>
      <c r="K4033" s="894" t="s">
        <v>901</v>
      </c>
      <c r="L4033" s="894" t="s">
        <v>874</v>
      </c>
      <c r="M4033" s="894" t="s">
        <v>2815</v>
      </c>
      <c r="N4033" s="894" t="s">
        <v>18411</v>
      </c>
      <c r="O4033" s="894" t="s">
        <v>18412</v>
      </c>
      <c r="P4033" s="894" t="s">
        <v>18413</v>
      </c>
      <c r="Q4033" s="894" t="s">
        <v>18414</v>
      </c>
      <c r="R4033" s="894" t="s">
        <v>2117</v>
      </c>
      <c r="S4033" s="894" t="s">
        <v>779</v>
      </c>
      <c r="T4033" s="894" t="s">
        <v>780</v>
      </c>
      <c r="U4033" s="894" t="s">
        <v>781</v>
      </c>
      <c r="V4033" s="894" t="s">
        <v>3306</v>
      </c>
      <c r="W4033" s="894" t="s">
        <v>18410</v>
      </c>
      <c r="X4033" s="894" t="s">
        <v>18415</v>
      </c>
      <c r="AA4033" s="894" t="s">
        <v>904</v>
      </c>
    </row>
    <row r="4034" spans="1:27">
      <c r="A4034" s="894" t="s">
        <v>18418</v>
      </c>
      <c r="B4034" s="894" t="s">
        <v>18419</v>
      </c>
      <c r="C4034" s="894" t="s">
        <v>18420</v>
      </c>
      <c r="D4034" s="894" t="s">
        <v>18421</v>
      </c>
      <c r="E4034" s="351">
        <v>23008.85</v>
      </c>
      <c r="F4034" s="351">
        <v>3681.44</v>
      </c>
      <c r="G4034" s="351">
        <v>19327.41</v>
      </c>
      <c r="H4034" s="351">
        <v>0</v>
      </c>
      <c r="I4034" s="894" t="s">
        <v>18410</v>
      </c>
      <c r="J4034" s="894" t="s">
        <v>839</v>
      </c>
      <c r="K4034" s="894" t="s">
        <v>11592</v>
      </c>
      <c r="L4034" s="894" t="s">
        <v>874</v>
      </c>
      <c r="M4034" s="894" t="s">
        <v>11593</v>
      </c>
      <c r="N4034" s="894" t="s">
        <v>18422</v>
      </c>
      <c r="O4034" s="894" t="s">
        <v>12641</v>
      </c>
      <c r="P4034" s="894" t="s">
        <v>15697</v>
      </c>
      <c r="Q4034" s="894" t="s">
        <v>15698</v>
      </c>
      <c r="R4034" s="894" t="s">
        <v>2117</v>
      </c>
      <c r="S4034" s="894" t="s">
        <v>779</v>
      </c>
      <c r="T4034" s="894" t="s">
        <v>780</v>
      </c>
      <c r="U4034" s="894" t="s">
        <v>781</v>
      </c>
      <c r="V4034" s="894" t="s">
        <v>3306</v>
      </c>
      <c r="W4034" s="894" t="s">
        <v>18410</v>
      </c>
      <c r="X4034" s="894" t="s">
        <v>11516</v>
      </c>
      <c r="AA4034" s="894" t="s">
        <v>11595</v>
      </c>
    </row>
    <row r="4035" spans="1:27">
      <c r="A4035" s="894" t="s">
        <v>18423</v>
      </c>
      <c r="B4035" s="894" t="s">
        <v>18424</v>
      </c>
      <c r="C4035" s="894" t="s">
        <v>18420</v>
      </c>
      <c r="D4035" s="894" t="s">
        <v>18421</v>
      </c>
      <c r="E4035" s="351">
        <v>23008.85</v>
      </c>
      <c r="F4035" s="351">
        <v>3681.44</v>
      </c>
      <c r="G4035" s="351">
        <v>19327.41</v>
      </c>
      <c r="H4035" s="351">
        <v>0</v>
      </c>
      <c r="I4035" s="894" t="s">
        <v>18410</v>
      </c>
      <c r="J4035" s="894" t="s">
        <v>839</v>
      </c>
      <c r="K4035" s="894" t="s">
        <v>11592</v>
      </c>
      <c r="L4035" s="894" t="s">
        <v>874</v>
      </c>
      <c r="M4035" s="894" t="s">
        <v>11593</v>
      </c>
      <c r="N4035" s="894" t="s">
        <v>18422</v>
      </c>
      <c r="O4035" s="894" t="s">
        <v>12641</v>
      </c>
      <c r="P4035" s="894" t="s">
        <v>15697</v>
      </c>
      <c r="Q4035" s="894" t="s">
        <v>15698</v>
      </c>
      <c r="R4035" s="894" t="s">
        <v>2117</v>
      </c>
      <c r="S4035" s="894" t="s">
        <v>779</v>
      </c>
      <c r="T4035" s="894" t="s">
        <v>780</v>
      </c>
      <c r="U4035" s="894" t="s">
        <v>781</v>
      </c>
      <c r="V4035" s="894" t="s">
        <v>3306</v>
      </c>
      <c r="W4035" s="894" t="s">
        <v>18410</v>
      </c>
      <c r="X4035" s="894" t="s">
        <v>11516</v>
      </c>
      <c r="AA4035" s="894" t="s">
        <v>11595</v>
      </c>
    </row>
    <row r="4036" spans="1:27">
      <c r="A4036" s="894" t="s">
        <v>18425</v>
      </c>
      <c r="B4036" s="894" t="s">
        <v>18426</v>
      </c>
      <c r="C4036" s="894" t="s">
        <v>18427</v>
      </c>
      <c r="D4036" s="894" t="s">
        <v>18428</v>
      </c>
      <c r="E4036" s="351">
        <v>19469.03</v>
      </c>
      <c r="F4036" s="351">
        <v>3115.04</v>
      </c>
      <c r="G4036" s="351">
        <v>16353.99</v>
      </c>
      <c r="H4036" s="351">
        <v>0</v>
      </c>
      <c r="I4036" s="894" t="s">
        <v>18410</v>
      </c>
      <c r="J4036" s="894" t="s">
        <v>839</v>
      </c>
      <c r="K4036" s="894" t="s">
        <v>11486</v>
      </c>
      <c r="L4036" s="894" t="s">
        <v>874</v>
      </c>
      <c r="M4036" s="894" t="s">
        <v>11487</v>
      </c>
      <c r="N4036" s="894" t="s">
        <v>18429</v>
      </c>
      <c r="O4036" s="894" t="s">
        <v>13356</v>
      </c>
      <c r="P4036" s="894" t="s">
        <v>15166</v>
      </c>
      <c r="Q4036" s="894" t="s">
        <v>15167</v>
      </c>
      <c r="R4036" s="894" t="s">
        <v>2117</v>
      </c>
      <c r="S4036" s="894" t="s">
        <v>779</v>
      </c>
      <c r="T4036" s="894" t="s">
        <v>780</v>
      </c>
      <c r="U4036" s="894" t="s">
        <v>781</v>
      </c>
      <c r="V4036" s="894" t="s">
        <v>3306</v>
      </c>
      <c r="W4036" s="894" t="s">
        <v>18410</v>
      </c>
      <c r="X4036" s="894" t="s">
        <v>11535</v>
      </c>
      <c r="AA4036" s="894" t="s">
        <v>11491</v>
      </c>
    </row>
    <row r="4037" spans="1:27">
      <c r="A4037" s="894" t="s">
        <v>18430</v>
      </c>
      <c r="B4037" s="894" t="s">
        <v>18431</v>
      </c>
      <c r="C4037" s="894" t="s">
        <v>18427</v>
      </c>
      <c r="D4037" s="894" t="s">
        <v>18432</v>
      </c>
      <c r="E4037" s="351">
        <v>7522.12</v>
      </c>
      <c r="F4037" s="351">
        <v>1203.52</v>
      </c>
      <c r="G4037" s="351">
        <v>6318.6</v>
      </c>
      <c r="H4037" s="351">
        <v>0</v>
      </c>
      <c r="I4037" s="894" t="s">
        <v>18410</v>
      </c>
      <c r="J4037" s="894" t="s">
        <v>839</v>
      </c>
      <c r="K4037" s="894" t="s">
        <v>1091</v>
      </c>
      <c r="L4037" s="894" t="s">
        <v>874</v>
      </c>
      <c r="M4037" s="894" t="s">
        <v>6300</v>
      </c>
      <c r="N4037" s="894" t="s">
        <v>18433</v>
      </c>
      <c r="O4037" s="894" t="s">
        <v>13268</v>
      </c>
      <c r="P4037" s="894" t="s">
        <v>13269</v>
      </c>
      <c r="Q4037" s="894" t="s">
        <v>13270</v>
      </c>
      <c r="R4037" s="894" t="s">
        <v>2117</v>
      </c>
      <c r="S4037" s="894" t="s">
        <v>779</v>
      </c>
      <c r="T4037" s="894" t="s">
        <v>780</v>
      </c>
      <c r="U4037" s="894" t="s">
        <v>781</v>
      </c>
      <c r="V4037" s="894" t="s">
        <v>3306</v>
      </c>
      <c r="W4037" s="894" t="s">
        <v>18410</v>
      </c>
      <c r="X4037" s="894" t="s">
        <v>11535</v>
      </c>
      <c r="AA4037" s="894" t="s">
        <v>1093</v>
      </c>
    </row>
    <row r="4038" spans="1:27">
      <c r="A4038" s="894" t="s">
        <v>18434</v>
      </c>
      <c r="B4038" s="894" t="s">
        <v>18435</v>
      </c>
      <c r="C4038" s="894" t="s">
        <v>18436</v>
      </c>
      <c r="D4038" s="894" t="s">
        <v>18437</v>
      </c>
      <c r="E4038" s="351">
        <v>40707.96</v>
      </c>
      <c r="F4038" s="351">
        <v>6513.28</v>
      </c>
      <c r="G4038" s="351">
        <v>34194.68</v>
      </c>
      <c r="H4038" s="351">
        <v>0</v>
      </c>
      <c r="I4038" s="894" t="s">
        <v>18410</v>
      </c>
      <c r="J4038" s="894" t="s">
        <v>839</v>
      </c>
      <c r="K4038" s="894" t="s">
        <v>11486</v>
      </c>
      <c r="L4038" s="894" t="s">
        <v>874</v>
      </c>
      <c r="M4038" s="894" t="s">
        <v>11487</v>
      </c>
      <c r="N4038" s="894" t="s">
        <v>18438</v>
      </c>
      <c r="O4038" s="894" t="s">
        <v>11782</v>
      </c>
      <c r="P4038" s="894" t="s">
        <v>18439</v>
      </c>
      <c r="Q4038" s="894" t="s">
        <v>18440</v>
      </c>
      <c r="R4038" s="894" t="s">
        <v>2117</v>
      </c>
      <c r="S4038" s="894" t="s">
        <v>779</v>
      </c>
      <c r="T4038" s="894" t="s">
        <v>780</v>
      </c>
      <c r="U4038" s="894" t="s">
        <v>781</v>
      </c>
      <c r="V4038" s="894" t="s">
        <v>3306</v>
      </c>
      <c r="W4038" s="894" t="s">
        <v>18410</v>
      </c>
      <c r="X4038" s="894" t="s">
        <v>18441</v>
      </c>
      <c r="AA4038" s="894" t="s">
        <v>11491</v>
      </c>
    </row>
    <row r="4039" spans="1:27">
      <c r="A4039" s="894" t="s">
        <v>18442</v>
      </c>
      <c r="B4039" s="894" t="s">
        <v>18443</v>
      </c>
      <c r="C4039" s="894" t="s">
        <v>15416</v>
      </c>
      <c r="D4039" s="894" t="s">
        <v>18444</v>
      </c>
      <c r="E4039" s="351">
        <v>30265.49</v>
      </c>
      <c r="F4039" s="351">
        <v>4539.75</v>
      </c>
      <c r="G4039" s="351">
        <v>25725.74</v>
      </c>
      <c r="H4039" s="351">
        <v>0</v>
      </c>
      <c r="I4039" s="894" t="s">
        <v>18445</v>
      </c>
      <c r="J4039" s="894" t="s">
        <v>839</v>
      </c>
      <c r="K4039" s="894" t="s">
        <v>1025</v>
      </c>
      <c r="L4039" s="894" t="s">
        <v>958</v>
      </c>
      <c r="M4039" s="894" t="s">
        <v>959</v>
      </c>
      <c r="N4039" s="894" t="s">
        <v>18446</v>
      </c>
      <c r="O4039" s="894" t="s">
        <v>18447</v>
      </c>
      <c r="P4039" s="894" t="s">
        <v>18448</v>
      </c>
      <c r="Q4039" s="894" t="s">
        <v>18449</v>
      </c>
      <c r="R4039" s="894" t="s">
        <v>1593</v>
      </c>
      <c r="S4039" s="894" t="s">
        <v>779</v>
      </c>
      <c r="T4039" s="894" t="s">
        <v>780</v>
      </c>
      <c r="U4039" s="894" t="s">
        <v>781</v>
      </c>
      <c r="V4039" s="894" t="s">
        <v>3306</v>
      </c>
      <c r="W4039" s="894" t="s">
        <v>18445</v>
      </c>
      <c r="X4039" s="894" t="s">
        <v>18450</v>
      </c>
      <c r="AA4039" s="894" t="s">
        <v>1029</v>
      </c>
    </row>
    <row r="4040" spans="1:27">
      <c r="A4040" s="894" t="s">
        <v>18451</v>
      </c>
      <c r="B4040" s="894" t="s">
        <v>18452</v>
      </c>
      <c r="C4040" s="894" t="s">
        <v>18453</v>
      </c>
      <c r="D4040" s="894" t="s">
        <v>18454</v>
      </c>
      <c r="E4040" s="351">
        <v>11044.25</v>
      </c>
      <c r="F4040" s="351">
        <v>1656.6</v>
      </c>
      <c r="G4040" s="351">
        <v>9376.48</v>
      </c>
      <c r="H4040" s="351">
        <v>11.17</v>
      </c>
      <c r="I4040" s="894" t="s">
        <v>18445</v>
      </c>
      <c r="J4040" s="894" t="s">
        <v>839</v>
      </c>
      <c r="K4040" s="894" t="s">
        <v>1025</v>
      </c>
      <c r="L4040" s="894" t="s">
        <v>958</v>
      </c>
      <c r="M4040" s="894" t="s">
        <v>959</v>
      </c>
      <c r="N4040" s="894" t="s">
        <v>18455</v>
      </c>
      <c r="O4040" s="894" t="s">
        <v>16402</v>
      </c>
      <c r="P4040" s="894" t="s">
        <v>16403</v>
      </c>
      <c r="Q4040" s="894" t="s">
        <v>18456</v>
      </c>
      <c r="R4040" s="894" t="s">
        <v>1593</v>
      </c>
      <c r="S4040" s="894" t="s">
        <v>779</v>
      </c>
      <c r="T4040" s="894" t="s">
        <v>780</v>
      </c>
      <c r="U4040" s="894" t="s">
        <v>781</v>
      </c>
      <c r="V4040" s="894" t="s">
        <v>3306</v>
      </c>
      <c r="W4040" s="894" t="s">
        <v>18445</v>
      </c>
      <c r="X4040" s="894" t="s">
        <v>18457</v>
      </c>
      <c r="AA4040" s="894" t="s">
        <v>1029</v>
      </c>
    </row>
    <row r="4041" spans="1:27">
      <c r="A4041" s="894" t="s">
        <v>18458</v>
      </c>
      <c r="B4041" s="894" t="s">
        <v>18459</v>
      </c>
      <c r="C4041" s="894" t="s">
        <v>1970</v>
      </c>
      <c r="D4041" s="894" t="s">
        <v>4162</v>
      </c>
      <c r="E4041" s="351">
        <v>48672.57</v>
      </c>
      <c r="F4041" s="351">
        <v>7300.95</v>
      </c>
      <c r="G4041" s="351">
        <v>41371.62</v>
      </c>
      <c r="H4041" s="351">
        <v>0</v>
      </c>
      <c r="I4041" s="894" t="s">
        <v>18460</v>
      </c>
      <c r="J4041" s="894" t="s">
        <v>839</v>
      </c>
      <c r="K4041" s="894" t="s">
        <v>901</v>
      </c>
      <c r="L4041" s="894" t="s">
        <v>874</v>
      </c>
      <c r="M4041" s="894" t="s">
        <v>2815</v>
      </c>
      <c r="N4041" s="894" t="s">
        <v>18461</v>
      </c>
      <c r="O4041" s="894" t="s">
        <v>16884</v>
      </c>
      <c r="P4041" s="894" t="s">
        <v>16885</v>
      </c>
      <c r="Q4041" s="894" t="s">
        <v>13387</v>
      </c>
      <c r="R4041" s="894" t="s">
        <v>1593</v>
      </c>
      <c r="S4041" s="894" t="s">
        <v>779</v>
      </c>
      <c r="T4041" s="894" t="s">
        <v>780</v>
      </c>
      <c r="U4041" s="894" t="s">
        <v>781</v>
      </c>
      <c r="V4041" s="894" t="s">
        <v>3306</v>
      </c>
      <c r="W4041" s="894" t="s">
        <v>18460</v>
      </c>
      <c r="X4041" s="894" t="s">
        <v>18462</v>
      </c>
      <c r="AA4041" s="894" t="s">
        <v>904</v>
      </c>
    </row>
    <row r="4042" spans="1:27">
      <c r="A4042" s="894" t="s">
        <v>18463</v>
      </c>
      <c r="B4042" s="894" t="s">
        <v>18464</v>
      </c>
      <c r="C4042" s="894" t="s">
        <v>1970</v>
      </c>
      <c r="D4042" s="894" t="s">
        <v>4162</v>
      </c>
      <c r="E4042" s="351">
        <v>48672.57</v>
      </c>
      <c r="F4042" s="351">
        <v>7300.95</v>
      </c>
      <c r="G4042" s="351">
        <v>41371.62</v>
      </c>
      <c r="H4042" s="351">
        <v>0</v>
      </c>
      <c r="I4042" s="894" t="s">
        <v>18465</v>
      </c>
      <c r="J4042" s="894" t="s">
        <v>839</v>
      </c>
      <c r="K4042" s="894" t="s">
        <v>901</v>
      </c>
      <c r="L4042" s="894" t="s">
        <v>874</v>
      </c>
      <c r="M4042" s="894" t="s">
        <v>2815</v>
      </c>
      <c r="N4042" s="894" t="s">
        <v>18461</v>
      </c>
      <c r="O4042" s="894" t="s">
        <v>16884</v>
      </c>
      <c r="P4042" s="894" t="s">
        <v>16885</v>
      </c>
      <c r="Q4042" s="894" t="s">
        <v>13387</v>
      </c>
      <c r="R4042" s="894" t="s">
        <v>1593</v>
      </c>
      <c r="S4042" s="894" t="s">
        <v>779</v>
      </c>
      <c r="T4042" s="894" t="s">
        <v>780</v>
      </c>
      <c r="U4042" s="894" t="s">
        <v>781</v>
      </c>
      <c r="V4042" s="894" t="s">
        <v>3306</v>
      </c>
      <c r="W4042" s="894" t="s">
        <v>18465</v>
      </c>
      <c r="X4042" s="894" t="s">
        <v>15691</v>
      </c>
      <c r="AA4042" s="894" t="s">
        <v>904</v>
      </c>
    </row>
    <row r="4043" spans="1:27">
      <c r="A4043" s="894" t="s">
        <v>18466</v>
      </c>
      <c r="B4043" s="894" t="s">
        <v>18467</v>
      </c>
      <c r="C4043" s="894" t="s">
        <v>3981</v>
      </c>
      <c r="D4043" s="894" t="s">
        <v>18468</v>
      </c>
      <c r="E4043" s="351">
        <v>7831.86</v>
      </c>
      <c r="F4043" s="351">
        <v>1174.8</v>
      </c>
      <c r="G4043" s="351">
        <v>6657.06</v>
      </c>
      <c r="H4043" s="351">
        <v>0</v>
      </c>
      <c r="I4043" s="894" t="s">
        <v>18465</v>
      </c>
      <c r="J4043" s="894" t="s">
        <v>839</v>
      </c>
      <c r="K4043" s="894" t="s">
        <v>11486</v>
      </c>
      <c r="L4043" s="894" t="s">
        <v>874</v>
      </c>
      <c r="M4043" s="894" t="s">
        <v>11487</v>
      </c>
      <c r="N4043" s="894" t="s">
        <v>18469</v>
      </c>
      <c r="O4043" s="894" t="s">
        <v>18470</v>
      </c>
      <c r="P4043" s="894" t="s">
        <v>18471</v>
      </c>
      <c r="Q4043" s="894" t="s">
        <v>18472</v>
      </c>
      <c r="R4043" s="894" t="s">
        <v>1593</v>
      </c>
      <c r="S4043" s="894" t="s">
        <v>779</v>
      </c>
      <c r="T4043" s="894" t="s">
        <v>780</v>
      </c>
      <c r="U4043" s="894" t="s">
        <v>781</v>
      </c>
      <c r="V4043" s="894" t="s">
        <v>3306</v>
      </c>
      <c r="W4043" s="894" t="s">
        <v>18465</v>
      </c>
      <c r="X4043" s="894" t="s">
        <v>17703</v>
      </c>
      <c r="AA4043" s="894" t="s">
        <v>11491</v>
      </c>
    </row>
    <row r="4044" spans="1:27">
      <c r="A4044" s="894" t="s">
        <v>18473</v>
      </c>
      <c r="B4044" s="894" t="s">
        <v>18474</v>
      </c>
      <c r="C4044" s="894" t="s">
        <v>10870</v>
      </c>
      <c r="D4044" s="894" t="s">
        <v>18475</v>
      </c>
      <c r="E4044" s="351">
        <v>7079.65</v>
      </c>
      <c r="F4044" s="351">
        <v>991.2</v>
      </c>
      <c r="G4044" s="351">
        <v>5993.6</v>
      </c>
      <c r="H4044" s="351">
        <v>94.85</v>
      </c>
      <c r="I4044" s="894" t="s">
        <v>18476</v>
      </c>
      <c r="J4044" s="894" t="s">
        <v>839</v>
      </c>
      <c r="K4044" s="894" t="s">
        <v>11486</v>
      </c>
      <c r="L4044" s="894" t="s">
        <v>874</v>
      </c>
      <c r="M4044" s="894" t="s">
        <v>11487</v>
      </c>
      <c r="N4044" s="894" t="s">
        <v>18477</v>
      </c>
      <c r="O4044" s="894" t="s">
        <v>13400</v>
      </c>
      <c r="P4044" s="894" t="s">
        <v>13401</v>
      </c>
      <c r="Q4044" s="894" t="s">
        <v>13402</v>
      </c>
      <c r="R4044" s="894" t="s">
        <v>2309</v>
      </c>
      <c r="S4044" s="894" t="s">
        <v>779</v>
      </c>
      <c r="T4044" s="894" t="s">
        <v>780</v>
      </c>
      <c r="U4044" s="894" t="s">
        <v>781</v>
      </c>
      <c r="V4044" s="894" t="s">
        <v>3306</v>
      </c>
      <c r="W4044" s="894" t="s">
        <v>18476</v>
      </c>
      <c r="X4044" s="894" t="s">
        <v>18478</v>
      </c>
      <c r="AA4044" s="894" t="s">
        <v>11491</v>
      </c>
    </row>
    <row r="4045" spans="1:27">
      <c r="A4045" s="894" t="s">
        <v>18479</v>
      </c>
      <c r="B4045" s="894" t="s">
        <v>18480</v>
      </c>
      <c r="C4045" s="894" t="s">
        <v>14162</v>
      </c>
      <c r="D4045" s="894" t="s">
        <v>18481</v>
      </c>
      <c r="E4045" s="351">
        <v>12035.4</v>
      </c>
      <c r="F4045" s="351">
        <v>1684.9</v>
      </c>
      <c r="G4045" s="351">
        <v>10350.5</v>
      </c>
      <c r="H4045" s="351">
        <v>0</v>
      </c>
      <c r="I4045" s="894" t="s">
        <v>18482</v>
      </c>
      <c r="J4045" s="894" t="s">
        <v>839</v>
      </c>
      <c r="K4045" s="894" t="s">
        <v>8415</v>
      </c>
      <c r="L4045" s="894" t="s">
        <v>874</v>
      </c>
      <c r="M4045" s="894" t="s">
        <v>18483</v>
      </c>
      <c r="N4045" s="894" t="s">
        <v>18484</v>
      </c>
      <c r="O4045" s="894" t="s">
        <v>18485</v>
      </c>
      <c r="P4045" s="894" t="s">
        <v>18486</v>
      </c>
      <c r="Q4045" s="894" t="s">
        <v>18487</v>
      </c>
      <c r="R4045" s="894" t="s">
        <v>2309</v>
      </c>
      <c r="S4045" s="894" t="s">
        <v>779</v>
      </c>
      <c r="T4045" s="894" t="s">
        <v>780</v>
      </c>
      <c r="U4045" s="894" t="s">
        <v>781</v>
      </c>
      <c r="V4045" s="894" t="s">
        <v>3306</v>
      </c>
      <c r="W4045" s="894" t="s">
        <v>18482</v>
      </c>
      <c r="X4045" s="894" t="s">
        <v>17614</v>
      </c>
      <c r="AA4045" s="894" t="s">
        <v>8421</v>
      </c>
    </row>
    <row r="4046" spans="1:27">
      <c r="A4046" s="894" t="s">
        <v>18488</v>
      </c>
      <c r="B4046" s="894" t="s">
        <v>18489</v>
      </c>
      <c r="C4046" s="894" t="s">
        <v>14162</v>
      </c>
      <c r="D4046" s="894" t="s">
        <v>18481</v>
      </c>
      <c r="E4046" s="351">
        <v>12035.4</v>
      </c>
      <c r="F4046" s="351">
        <v>1684.9</v>
      </c>
      <c r="G4046" s="351">
        <v>10350.5</v>
      </c>
      <c r="H4046" s="351">
        <v>0</v>
      </c>
      <c r="I4046" s="894" t="s">
        <v>18482</v>
      </c>
      <c r="J4046" s="894" t="s">
        <v>839</v>
      </c>
      <c r="K4046" s="894" t="s">
        <v>8415</v>
      </c>
      <c r="L4046" s="894" t="s">
        <v>874</v>
      </c>
      <c r="M4046" s="894" t="s">
        <v>18483</v>
      </c>
      <c r="N4046" s="894" t="s">
        <v>18484</v>
      </c>
      <c r="O4046" s="894" t="s">
        <v>18485</v>
      </c>
      <c r="P4046" s="894" t="s">
        <v>18486</v>
      </c>
      <c r="Q4046" s="894" t="s">
        <v>18487</v>
      </c>
      <c r="R4046" s="894" t="s">
        <v>2309</v>
      </c>
      <c r="S4046" s="894" t="s">
        <v>779</v>
      </c>
      <c r="T4046" s="894" t="s">
        <v>780</v>
      </c>
      <c r="U4046" s="894" t="s">
        <v>781</v>
      </c>
      <c r="V4046" s="894" t="s">
        <v>3306</v>
      </c>
      <c r="W4046" s="894" t="s">
        <v>18482</v>
      </c>
      <c r="X4046" s="894" t="s">
        <v>17614</v>
      </c>
      <c r="AA4046" s="894" t="s">
        <v>8421</v>
      </c>
    </row>
    <row r="4047" spans="1:27">
      <c r="A4047" s="894" t="s">
        <v>18490</v>
      </c>
      <c r="B4047" s="894" t="s">
        <v>18491</v>
      </c>
      <c r="C4047" s="894" t="s">
        <v>14162</v>
      </c>
      <c r="D4047" s="894" t="s">
        <v>18481</v>
      </c>
      <c r="E4047" s="351">
        <v>12035.4</v>
      </c>
      <c r="F4047" s="351">
        <v>1684.9</v>
      </c>
      <c r="G4047" s="351">
        <v>10350.5</v>
      </c>
      <c r="H4047" s="351">
        <v>0</v>
      </c>
      <c r="I4047" s="894" t="s">
        <v>18482</v>
      </c>
      <c r="J4047" s="894" t="s">
        <v>839</v>
      </c>
      <c r="K4047" s="894" t="s">
        <v>8415</v>
      </c>
      <c r="L4047" s="894" t="s">
        <v>874</v>
      </c>
      <c r="M4047" s="894" t="s">
        <v>18492</v>
      </c>
      <c r="N4047" s="894" t="s">
        <v>18484</v>
      </c>
      <c r="O4047" s="894" t="s">
        <v>18485</v>
      </c>
      <c r="P4047" s="894" t="s">
        <v>18486</v>
      </c>
      <c r="Q4047" s="894" t="s">
        <v>18487</v>
      </c>
      <c r="R4047" s="894" t="s">
        <v>2309</v>
      </c>
      <c r="S4047" s="894" t="s">
        <v>779</v>
      </c>
      <c r="T4047" s="894" t="s">
        <v>780</v>
      </c>
      <c r="U4047" s="894" t="s">
        <v>781</v>
      </c>
      <c r="V4047" s="894" t="s">
        <v>3306</v>
      </c>
      <c r="W4047" s="894" t="s">
        <v>18482</v>
      </c>
      <c r="X4047" s="894" t="s">
        <v>17614</v>
      </c>
      <c r="AA4047" s="894" t="s">
        <v>8421</v>
      </c>
    </row>
    <row r="4048" spans="1:27">
      <c r="A4048" s="894" t="s">
        <v>18493</v>
      </c>
      <c r="B4048" s="894" t="s">
        <v>18494</v>
      </c>
      <c r="C4048" s="894" t="s">
        <v>14162</v>
      </c>
      <c r="D4048" s="894" t="s">
        <v>18481</v>
      </c>
      <c r="E4048" s="351">
        <v>12035.4</v>
      </c>
      <c r="F4048" s="351">
        <v>1684.9</v>
      </c>
      <c r="G4048" s="351">
        <v>10350.5</v>
      </c>
      <c r="H4048" s="351">
        <v>0</v>
      </c>
      <c r="I4048" s="894" t="s">
        <v>18482</v>
      </c>
      <c r="J4048" s="894" t="s">
        <v>839</v>
      </c>
      <c r="K4048" s="894" t="s">
        <v>8415</v>
      </c>
      <c r="L4048" s="894" t="s">
        <v>874</v>
      </c>
      <c r="M4048" s="894" t="s">
        <v>18492</v>
      </c>
      <c r="N4048" s="894" t="s">
        <v>18484</v>
      </c>
      <c r="O4048" s="894" t="s">
        <v>18485</v>
      </c>
      <c r="P4048" s="894" t="s">
        <v>18486</v>
      </c>
      <c r="Q4048" s="894" t="s">
        <v>18487</v>
      </c>
      <c r="R4048" s="894" t="s">
        <v>2309</v>
      </c>
      <c r="S4048" s="894" t="s">
        <v>779</v>
      </c>
      <c r="T4048" s="894" t="s">
        <v>780</v>
      </c>
      <c r="U4048" s="894" t="s">
        <v>781</v>
      </c>
      <c r="V4048" s="894" t="s">
        <v>3306</v>
      </c>
      <c r="W4048" s="894" t="s">
        <v>18482</v>
      </c>
      <c r="X4048" s="894" t="s">
        <v>17614</v>
      </c>
      <c r="AA4048" s="894" t="s">
        <v>8421</v>
      </c>
    </row>
    <row r="4049" spans="1:27">
      <c r="A4049" s="894" t="s">
        <v>18495</v>
      </c>
      <c r="B4049" s="894" t="s">
        <v>18496</v>
      </c>
      <c r="C4049" s="894" t="s">
        <v>14162</v>
      </c>
      <c r="D4049" s="894" t="s">
        <v>18481</v>
      </c>
      <c r="E4049" s="351">
        <v>12035.4</v>
      </c>
      <c r="F4049" s="351">
        <v>1684.9</v>
      </c>
      <c r="G4049" s="351">
        <v>10350.5</v>
      </c>
      <c r="H4049" s="351">
        <v>0</v>
      </c>
      <c r="I4049" s="894" t="s">
        <v>18482</v>
      </c>
      <c r="J4049" s="894" t="s">
        <v>839</v>
      </c>
      <c r="K4049" s="894" t="s">
        <v>8415</v>
      </c>
      <c r="L4049" s="894" t="s">
        <v>874</v>
      </c>
      <c r="M4049" s="894" t="s">
        <v>18497</v>
      </c>
      <c r="N4049" s="894" t="s">
        <v>18484</v>
      </c>
      <c r="O4049" s="894" t="s">
        <v>18485</v>
      </c>
      <c r="P4049" s="894" t="s">
        <v>18486</v>
      </c>
      <c r="Q4049" s="894" t="s">
        <v>18487</v>
      </c>
      <c r="R4049" s="894" t="s">
        <v>2309</v>
      </c>
      <c r="S4049" s="894" t="s">
        <v>779</v>
      </c>
      <c r="T4049" s="894" t="s">
        <v>780</v>
      </c>
      <c r="U4049" s="894" t="s">
        <v>781</v>
      </c>
      <c r="V4049" s="894" t="s">
        <v>3306</v>
      </c>
      <c r="W4049" s="894" t="s">
        <v>18482</v>
      </c>
      <c r="X4049" s="894" t="s">
        <v>17614</v>
      </c>
      <c r="AA4049" s="894" t="s">
        <v>8421</v>
      </c>
    </row>
    <row r="4050" spans="1:27">
      <c r="A4050" s="894" t="s">
        <v>18498</v>
      </c>
      <c r="B4050" s="894" t="s">
        <v>18499</v>
      </c>
      <c r="C4050" s="894" t="s">
        <v>14162</v>
      </c>
      <c r="D4050" s="894" t="s">
        <v>18481</v>
      </c>
      <c r="E4050" s="351">
        <v>12035.39</v>
      </c>
      <c r="F4050" s="351">
        <v>1684.9</v>
      </c>
      <c r="G4050" s="351">
        <v>10350.49</v>
      </c>
      <c r="H4050" s="351">
        <v>0</v>
      </c>
      <c r="I4050" s="894" t="s">
        <v>18482</v>
      </c>
      <c r="J4050" s="894" t="s">
        <v>839</v>
      </c>
      <c r="K4050" s="894" t="s">
        <v>8415</v>
      </c>
      <c r="L4050" s="894" t="s">
        <v>874</v>
      </c>
      <c r="M4050" s="894" t="s">
        <v>18500</v>
      </c>
      <c r="N4050" s="894" t="s">
        <v>18484</v>
      </c>
      <c r="O4050" s="894" t="s">
        <v>18485</v>
      </c>
      <c r="P4050" s="894" t="s">
        <v>18486</v>
      </c>
      <c r="Q4050" s="894" t="s">
        <v>18487</v>
      </c>
      <c r="R4050" s="894" t="s">
        <v>2309</v>
      </c>
      <c r="S4050" s="894" t="s">
        <v>779</v>
      </c>
      <c r="T4050" s="894" t="s">
        <v>780</v>
      </c>
      <c r="U4050" s="894" t="s">
        <v>781</v>
      </c>
      <c r="V4050" s="894" t="s">
        <v>3306</v>
      </c>
      <c r="W4050" s="894" t="s">
        <v>18482</v>
      </c>
      <c r="X4050" s="894" t="s">
        <v>17614</v>
      </c>
      <c r="AA4050" s="894" t="s">
        <v>8421</v>
      </c>
    </row>
    <row r="4051" spans="1:27">
      <c r="A4051" s="894" t="s">
        <v>18501</v>
      </c>
      <c r="B4051" s="894" t="s">
        <v>18502</v>
      </c>
      <c r="C4051" s="894" t="s">
        <v>14162</v>
      </c>
      <c r="D4051" s="894" t="s">
        <v>18503</v>
      </c>
      <c r="E4051" s="351">
        <v>10619.47</v>
      </c>
      <c r="F4051" s="351">
        <v>1486.66</v>
      </c>
      <c r="G4051" s="351">
        <v>9130.48</v>
      </c>
      <c r="H4051" s="351">
        <v>2.33</v>
      </c>
      <c r="I4051" s="894" t="s">
        <v>18482</v>
      </c>
      <c r="J4051" s="894" t="s">
        <v>839</v>
      </c>
      <c r="K4051" s="894" t="s">
        <v>1025</v>
      </c>
      <c r="L4051" s="894" t="s">
        <v>958</v>
      </c>
      <c r="M4051" s="894" t="s">
        <v>8289</v>
      </c>
      <c r="N4051" s="894" t="s">
        <v>18504</v>
      </c>
      <c r="O4051" s="894" t="s">
        <v>10873</v>
      </c>
      <c r="P4051" s="894" t="s">
        <v>10874</v>
      </c>
      <c r="Q4051" s="894" t="s">
        <v>10875</v>
      </c>
      <c r="R4051" s="894" t="s">
        <v>2309</v>
      </c>
      <c r="S4051" s="894" t="s">
        <v>779</v>
      </c>
      <c r="T4051" s="894" t="s">
        <v>780</v>
      </c>
      <c r="U4051" s="894" t="s">
        <v>781</v>
      </c>
      <c r="V4051" s="894" t="s">
        <v>3306</v>
      </c>
      <c r="W4051" s="894" t="s">
        <v>18482</v>
      </c>
      <c r="X4051" s="894" t="s">
        <v>17614</v>
      </c>
      <c r="AA4051" s="894" t="s">
        <v>1029</v>
      </c>
    </row>
    <row r="4052" spans="1:27">
      <c r="A4052" s="894" t="s">
        <v>18505</v>
      </c>
      <c r="B4052" s="894" t="s">
        <v>18506</v>
      </c>
      <c r="C4052" s="894" t="s">
        <v>16980</v>
      </c>
      <c r="D4052" s="894" t="s">
        <v>18212</v>
      </c>
      <c r="E4052" s="351">
        <v>22123.89</v>
      </c>
      <c r="F4052" s="351">
        <v>3097.36</v>
      </c>
      <c r="G4052" s="351">
        <v>19026.53</v>
      </c>
      <c r="H4052" s="351">
        <v>0</v>
      </c>
      <c r="I4052" s="894" t="s">
        <v>18507</v>
      </c>
      <c r="J4052" s="894" t="s">
        <v>839</v>
      </c>
      <c r="K4052" s="894" t="s">
        <v>901</v>
      </c>
      <c r="L4052" s="894" t="s">
        <v>874</v>
      </c>
      <c r="M4052" s="894" t="s">
        <v>2815</v>
      </c>
      <c r="N4052" s="894" t="s">
        <v>17511</v>
      </c>
      <c r="O4052" s="894" t="s">
        <v>12806</v>
      </c>
      <c r="P4052" s="894" t="s">
        <v>12807</v>
      </c>
      <c r="Q4052" s="894" t="s">
        <v>12808</v>
      </c>
      <c r="R4052" s="894" t="s">
        <v>2309</v>
      </c>
      <c r="S4052" s="894" t="s">
        <v>779</v>
      </c>
      <c r="T4052" s="894" t="s">
        <v>780</v>
      </c>
      <c r="U4052" s="894" t="s">
        <v>781</v>
      </c>
      <c r="V4052" s="894" t="s">
        <v>3306</v>
      </c>
      <c r="W4052" s="894" t="s">
        <v>18507</v>
      </c>
      <c r="X4052" s="894" t="s">
        <v>9063</v>
      </c>
      <c r="AA4052" s="894" t="s">
        <v>904</v>
      </c>
    </row>
    <row r="4053" spans="1:27">
      <c r="A4053" s="894" t="s">
        <v>18508</v>
      </c>
      <c r="B4053" s="894" t="s">
        <v>18509</v>
      </c>
      <c r="C4053" s="894" t="s">
        <v>16980</v>
      </c>
      <c r="D4053" s="894" t="s">
        <v>18212</v>
      </c>
      <c r="E4053" s="351">
        <v>22123.9</v>
      </c>
      <c r="F4053" s="351">
        <v>3097.36</v>
      </c>
      <c r="G4053" s="351">
        <v>19026.54</v>
      </c>
      <c r="H4053" s="351">
        <v>0</v>
      </c>
      <c r="I4053" s="894" t="s">
        <v>18507</v>
      </c>
      <c r="J4053" s="894" t="s">
        <v>839</v>
      </c>
      <c r="K4053" s="894" t="s">
        <v>901</v>
      </c>
      <c r="L4053" s="894" t="s">
        <v>874</v>
      </c>
      <c r="M4053" s="894" t="s">
        <v>2815</v>
      </c>
      <c r="N4053" s="894" t="s">
        <v>17511</v>
      </c>
      <c r="O4053" s="894" t="s">
        <v>12806</v>
      </c>
      <c r="P4053" s="894" t="s">
        <v>12807</v>
      </c>
      <c r="Q4053" s="894" t="s">
        <v>12808</v>
      </c>
      <c r="R4053" s="894" t="s">
        <v>2309</v>
      </c>
      <c r="S4053" s="894" t="s">
        <v>779</v>
      </c>
      <c r="T4053" s="894" t="s">
        <v>780</v>
      </c>
      <c r="U4053" s="894" t="s">
        <v>781</v>
      </c>
      <c r="V4053" s="894" t="s">
        <v>3306</v>
      </c>
      <c r="W4053" s="894" t="s">
        <v>18507</v>
      </c>
      <c r="X4053" s="894" t="s">
        <v>9063</v>
      </c>
      <c r="AA4053" s="894" t="s">
        <v>904</v>
      </c>
    </row>
    <row r="4054" spans="1:27">
      <c r="A4054" s="894" t="s">
        <v>18510</v>
      </c>
      <c r="B4054" s="894" t="s">
        <v>18511</v>
      </c>
      <c r="C4054" s="894" t="s">
        <v>6277</v>
      </c>
      <c r="D4054" s="894" t="s">
        <v>18512</v>
      </c>
      <c r="E4054" s="351">
        <v>43982.3</v>
      </c>
      <c r="F4054" s="351">
        <v>5717.66</v>
      </c>
      <c r="G4054" s="351">
        <v>37951.44</v>
      </c>
      <c r="H4054" s="351">
        <v>313.2</v>
      </c>
      <c r="I4054" s="894" t="s">
        <v>18513</v>
      </c>
      <c r="J4054" s="894" t="s">
        <v>839</v>
      </c>
      <c r="K4054" s="894" t="s">
        <v>1025</v>
      </c>
      <c r="L4054" s="894" t="s">
        <v>958</v>
      </c>
      <c r="M4054" s="894" t="s">
        <v>6103</v>
      </c>
      <c r="N4054" s="894" t="s">
        <v>18514</v>
      </c>
      <c r="O4054" s="894" t="s">
        <v>18515</v>
      </c>
      <c r="P4054" s="894" t="s">
        <v>18516</v>
      </c>
      <c r="Q4054" s="894" t="s">
        <v>18517</v>
      </c>
      <c r="R4054" s="894" t="s">
        <v>9122</v>
      </c>
      <c r="S4054" s="894" t="s">
        <v>779</v>
      </c>
      <c r="T4054" s="894" t="s">
        <v>780</v>
      </c>
      <c r="U4054" s="894" t="s">
        <v>781</v>
      </c>
      <c r="V4054" s="894" t="s">
        <v>3306</v>
      </c>
      <c r="W4054" s="894" t="s">
        <v>18513</v>
      </c>
      <c r="X4054" s="894" t="s">
        <v>18518</v>
      </c>
      <c r="AA4054" s="894" t="s">
        <v>1029</v>
      </c>
    </row>
    <row r="4055" spans="1:27">
      <c r="A4055" s="894" t="s">
        <v>18519</v>
      </c>
      <c r="B4055" s="894" t="s">
        <v>18520</v>
      </c>
      <c r="C4055" s="894" t="s">
        <v>6277</v>
      </c>
      <c r="D4055" s="894" t="s">
        <v>18512</v>
      </c>
      <c r="E4055" s="351">
        <v>43982.3</v>
      </c>
      <c r="F4055" s="351">
        <v>5717.66</v>
      </c>
      <c r="G4055" s="351">
        <v>37951.44</v>
      </c>
      <c r="H4055" s="351">
        <v>313.2</v>
      </c>
      <c r="I4055" s="894" t="s">
        <v>18513</v>
      </c>
      <c r="J4055" s="894" t="s">
        <v>839</v>
      </c>
      <c r="K4055" s="894" t="s">
        <v>1025</v>
      </c>
      <c r="L4055" s="894" t="s">
        <v>958</v>
      </c>
      <c r="M4055" s="894" t="s">
        <v>6146</v>
      </c>
      <c r="N4055" s="894" t="s">
        <v>18514</v>
      </c>
      <c r="O4055" s="894" t="s">
        <v>18515</v>
      </c>
      <c r="P4055" s="894" t="s">
        <v>18516</v>
      </c>
      <c r="Q4055" s="894" t="s">
        <v>18517</v>
      </c>
      <c r="R4055" s="894" t="s">
        <v>9122</v>
      </c>
      <c r="S4055" s="894" t="s">
        <v>779</v>
      </c>
      <c r="T4055" s="894" t="s">
        <v>780</v>
      </c>
      <c r="U4055" s="894" t="s">
        <v>781</v>
      </c>
      <c r="V4055" s="894" t="s">
        <v>3306</v>
      </c>
      <c r="W4055" s="894" t="s">
        <v>18513</v>
      </c>
      <c r="X4055" s="894" t="s">
        <v>18518</v>
      </c>
      <c r="AA4055" s="894" t="s">
        <v>1029</v>
      </c>
    </row>
    <row r="4056" spans="1:27">
      <c r="A4056" s="894" t="s">
        <v>18521</v>
      </c>
      <c r="B4056" s="894" t="s">
        <v>18522</v>
      </c>
      <c r="C4056" s="894" t="s">
        <v>17770</v>
      </c>
      <c r="D4056" s="894" t="s">
        <v>18523</v>
      </c>
      <c r="E4056" s="351">
        <v>13274.34</v>
      </c>
      <c r="F4056" s="351">
        <v>1725.62</v>
      </c>
      <c r="G4056" s="351">
        <v>11518.08</v>
      </c>
      <c r="H4056" s="351">
        <v>30.64</v>
      </c>
      <c r="I4056" s="894" t="s">
        <v>18524</v>
      </c>
      <c r="J4056" s="894" t="s">
        <v>839</v>
      </c>
      <c r="K4056" s="894" t="s">
        <v>1025</v>
      </c>
      <c r="L4056" s="894" t="s">
        <v>958</v>
      </c>
      <c r="M4056" s="894" t="s">
        <v>959</v>
      </c>
      <c r="N4056" s="894" t="s">
        <v>17772</v>
      </c>
      <c r="O4056" s="894" t="s">
        <v>11303</v>
      </c>
      <c r="P4056" s="894" t="s">
        <v>11304</v>
      </c>
      <c r="Q4056" s="894" t="s">
        <v>11305</v>
      </c>
      <c r="R4056" s="894" t="s">
        <v>9122</v>
      </c>
      <c r="S4056" s="894" t="s">
        <v>779</v>
      </c>
      <c r="T4056" s="894" t="s">
        <v>780</v>
      </c>
      <c r="U4056" s="894" t="s">
        <v>781</v>
      </c>
      <c r="V4056" s="894" t="s">
        <v>3306</v>
      </c>
      <c r="W4056" s="894" t="s">
        <v>18524</v>
      </c>
      <c r="X4056" s="894" t="s">
        <v>15708</v>
      </c>
      <c r="AA4056" s="894" t="s">
        <v>1029</v>
      </c>
    </row>
    <row r="4057" spans="1:27">
      <c r="A4057" s="894" t="s">
        <v>18525</v>
      </c>
      <c r="B4057" s="894" t="s">
        <v>18526</v>
      </c>
      <c r="C4057" s="894" t="s">
        <v>18527</v>
      </c>
      <c r="D4057" s="894" t="s">
        <v>18528</v>
      </c>
      <c r="E4057" s="351">
        <v>23008.85</v>
      </c>
      <c r="F4057" s="351">
        <v>2991.17</v>
      </c>
      <c r="G4057" s="351">
        <v>19949.28</v>
      </c>
      <c r="H4057" s="351">
        <v>68.4</v>
      </c>
      <c r="I4057" s="894" t="s">
        <v>18524</v>
      </c>
      <c r="J4057" s="894" t="s">
        <v>839</v>
      </c>
      <c r="K4057" s="894" t="s">
        <v>1025</v>
      </c>
      <c r="L4057" s="894" t="s">
        <v>958</v>
      </c>
      <c r="M4057" s="894" t="s">
        <v>6146</v>
      </c>
      <c r="N4057" s="894" t="s">
        <v>18529</v>
      </c>
      <c r="O4057" s="894" t="s">
        <v>12641</v>
      </c>
      <c r="P4057" s="894" t="s">
        <v>15697</v>
      </c>
      <c r="Q4057" s="894" t="s">
        <v>15698</v>
      </c>
      <c r="R4057" s="894" t="s">
        <v>9122</v>
      </c>
      <c r="S4057" s="894" t="s">
        <v>779</v>
      </c>
      <c r="T4057" s="894" t="s">
        <v>780</v>
      </c>
      <c r="U4057" s="894" t="s">
        <v>781</v>
      </c>
      <c r="V4057" s="894" t="s">
        <v>3306</v>
      </c>
      <c r="W4057" s="894" t="s">
        <v>18524</v>
      </c>
      <c r="X4057" s="894" t="s">
        <v>15713</v>
      </c>
      <c r="AA4057" s="894" t="s">
        <v>1029</v>
      </c>
    </row>
    <row r="4058" spans="1:27">
      <c r="A4058" s="894" t="s">
        <v>18530</v>
      </c>
      <c r="B4058" s="894" t="s">
        <v>18531</v>
      </c>
      <c r="C4058" s="894" t="s">
        <v>10399</v>
      </c>
      <c r="D4058" s="894" t="s">
        <v>18532</v>
      </c>
      <c r="E4058" s="351">
        <v>8849.56</v>
      </c>
      <c r="F4058" s="351">
        <v>1150.5</v>
      </c>
      <c r="G4058" s="351">
        <v>7642</v>
      </c>
      <c r="H4058" s="351">
        <v>57.06</v>
      </c>
      <c r="I4058" s="894" t="s">
        <v>18524</v>
      </c>
      <c r="J4058" s="894" t="s">
        <v>839</v>
      </c>
      <c r="K4058" s="894" t="s">
        <v>1025</v>
      </c>
      <c r="L4058" s="894" t="s">
        <v>958</v>
      </c>
      <c r="M4058" s="894" t="s">
        <v>6146</v>
      </c>
      <c r="N4058" s="894" t="s">
        <v>18533</v>
      </c>
      <c r="O4058" s="894" t="s">
        <v>13081</v>
      </c>
      <c r="P4058" s="894" t="s">
        <v>13082</v>
      </c>
      <c r="Q4058" s="894" t="s">
        <v>16262</v>
      </c>
      <c r="R4058" s="894" t="s">
        <v>9122</v>
      </c>
      <c r="S4058" s="894" t="s">
        <v>779</v>
      </c>
      <c r="T4058" s="894" t="s">
        <v>780</v>
      </c>
      <c r="U4058" s="894" t="s">
        <v>781</v>
      </c>
      <c r="V4058" s="894" t="s">
        <v>3306</v>
      </c>
      <c r="W4058" s="894" t="s">
        <v>18524</v>
      </c>
      <c r="X4058" s="894" t="s">
        <v>15713</v>
      </c>
      <c r="AA4058" s="894" t="s">
        <v>1029</v>
      </c>
    </row>
    <row r="4059" spans="1:27">
      <c r="A4059" s="894" t="s">
        <v>18534</v>
      </c>
      <c r="B4059" s="894" t="s">
        <v>18535</v>
      </c>
      <c r="C4059" s="894" t="s">
        <v>18536</v>
      </c>
      <c r="D4059" s="894" t="s">
        <v>18537</v>
      </c>
      <c r="E4059" s="351">
        <v>24690.27</v>
      </c>
      <c r="F4059" s="351">
        <v>3209.7</v>
      </c>
      <c r="G4059" s="351">
        <v>21354.8</v>
      </c>
      <c r="H4059" s="351">
        <v>125.77</v>
      </c>
      <c r="I4059" s="894" t="s">
        <v>18524</v>
      </c>
      <c r="J4059" s="894" t="s">
        <v>839</v>
      </c>
      <c r="K4059" s="894" t="s">
        <v>11592</v>
      </c>
      <c r="L4059" s="894" t="s">
        <v>874</v>
      </c>
      <c r="M4059" s="894" t="s">
        <v>11593</v>
      </c>
      <c r="N4059" s="894" t="s">
        <v>18538</v>
      </c>
      <c r="O4059" s="894" t="s">
        <v>18539</v>
      </c>
      <c r="P4059" s="894" t="s">
        <v>18540</v>
      </c>
      <c r="Q4059" s="894" t="s">
        <v>18541</v>
      </c>
      <c r="R4059" s="894" t="s">
        <v>9122</v>
      </c>
      <c r="S4059" s="894" t="s">
        <v>779</v>
      </c>
      <c r="T4059" s="894" t="s">
        <v>780</v>
      </c>
      <c r="U4059" s="894" t="s">
        <v>781</v>
      </c>
      <c r="V4059" s="894" t="s">
        <v>3306</v>
      </c>
      <c r="W4059" s="894" t="s">
        <v>18524</v>
      </c>
      <c r="X4059" s="894" t="s">
        <v>15716</v>
      </c>
      <c r="AA4059" s="894" t="s">
        <v>11595</v>
      </c>
    </row>
    <row r="4060" spans="1:27">
      <c r="A4060" s="894" t="s">
        <v>18542</v>
      </c>
      <c r="B4060" s="894" t="s">
        <v>18543</v>
      </c>
      <c r="C4060" s="894" t="s">
        <v>1005</v>
      </c>
      <c r="D4060" s="894" t="s">
        <v>18544</v>
      </c>
      <c r="E4060" s="351">
        <v>3362.83</v>
      </c>
      <c r="F4060" s="351">
        <v>437.19</v>
      </c>
      <c r="G4060" s="351">
        <v>2925.64</v>
      </c>
      <c r="H4060" s="351">
        <v>0</v>
      </c>
      <c r="I4060" s="894" t="s">
        <v>18545</v>
      </c>
      <c r="J4060" s="894" t="s">
        <v>839</v>
      </c>
      <c r="K4060" s="894" t="s">
        <v>8415</v>
      </c>
      <c r="L4060" s="894" t="s">
        <v>874</v>
      </c>
      <c r="M4060" s="894" t="s">
        <v>17994</v>
      </c>
      <c r="N4060" s="894" t="s">
        <v>18276</v>
      </c>
      <c r="O4060" s="894" t="s">
        <v>17600</v>
      </c>
      <c r="P4060" s="894" t="s">
        <v>18277</v>
      </c>
      <c r="Q4060" s="894" t="s">
        <v>16380</v>
      </c>
      <c r="R4060" s="894" t="s">
        <v>9122</v>
      </c>
      <c r="S4060" s="894" t="s">
        <v>779</v>
      </c>
      <c r="T4060" s="894" t="s">
        <v>780</v>
      </c>
      <c r="U4060" s="894" t="s">
        <v>781</v>
      </c>
      <c r="V4060" s="894" t="s">
        <v>3306</v>
      </c>
      <c r="W4060" s="894" t="s">
        <v>18545</v>
      </c>
      <c r="X4060" s="894" t="s">
        <v>18546</v>
      </c>
      <c r="AA4060" s="894" t="s">
        <v>8421</v>
      </c>
    </row>
    <row r="4061" spans="1:27">
      <c r="A4061" s="894" t="s">
        <v>18547</v>
      </c>
      <c r="B4061" s="894" t="s">
        <v>18548</v>
      </c>
      <c r="C4061" s="894" t="s">
        <v>1005</v>
      </c>
      <c r="D4061" s="894" t="s">
        <v>18544</v>
      </c>
      <c r="E4061" s="351">
        <v>3362.83</v>
      </c>
      <c r="F4061" s="351">
        <v>437.19</v>
      </c>
      <c r="G4061" s="351">
        <v>2925.64</v>
      </c>
      <c r="H4061" s="351">
        <v>0</v>
      </c>
      <c r="I4061" s="894" t="s">
        <v>18545</v>
      </c>
      <c r="J4061" s="894" t="s">
        <v>839</v>
      </c>
      <c r="K4061" s="894" t="s">
        <v>8415</v>
      </c>
      <c r="L4061" s="894" t="s">
        <v>874</v>
      </c>
      <c r="M4061" s="894" t="s">
        <v>17994</v>
      </c>
      <c r="N4061" s="894" t="s">
        <v>18276</v>
      </c>
      <c r="O4061" s="894" t="s">
        <v>17600</v>
      </c>
      <c r="P4061" s="894" t="s">
        <v>18277</v>
      </c>
      <c r="Q4061" s="894" t="s">
        <v>16380</v>
      </c>
      <c r="R4061" s="894" t="s">
        <v>9122</v>
      </c>
      <c r="S4061" s="894" t="s">
        <v>779</v>
      </c>
      <c r="T4061" s="894" t="s">
        <v>780</v>
      </c>
      <c r="U4061" s="894" t="s">
        <v>781</v>
      </c>
      <c r="V4061" s="894" t="s">
        <v>3306</v>
      </c>
      <c r="W4061" s="894" t="s">
        <v>18545</v>
      </c>
      <c r="X4061" s="894" t="s">
        <v>18546</v>
      </c>
      <c r="AA4061" s="894" t="s">
        <v>8421</v>
      </c>
    </row>
    <row r="4062" spans="1:27">
      <c r="A4062" s="894" t="s">
        <v>18549</v>
      </c>
      <c r="B4062" s="894" t="s">
        <v>18550</v>
      </c>
      <c r="C4062" s="894" t="s">
        <v>1005</v>
      </c>
      <c r="D4062" s="894" t="s">
        <v>18544</v>
      </c>
      <c r="E4062" s="351">
        <v>3362.84</v>
      </c>
      <c r="F4062" s="351">
        <v>437.19</v>
      </c>
      <c r="G4062" s="351">
        <v>2925.65</v>
      </c>
      <c r="H4062" s="351">
        <v>0</v>
      </c>
      <c r="I4062" s="894" t="s">
        <v>18545</v>
      </c>
      <c r="J4062" s="894" t="s">
        <v>839</v>
      </c>
      <c r="K4062" s="894" t="s">
        <v>8415</v>
      </c>
      <c r="L4062" s="894" t="s">
        <v>874</v>
      </c>
      <c r="M4062" s="894" t="s">
        <v>18500</v>
      </c>
      <c r="N4062" s="894" t="s">
        <v>18276</v>
      </c>
      <c r="O4062" s="894" t="s">
        <v>17600</v>
      </c>
      <c r="P4062" s="894" t="s">
        <v>18277</v>
      </c>
      <c r="Q4062" s="894" t="s">
        <v>16380</v>
      </c>
      <c r="R4062" s="894" t="s">
        <v>9122</v>
      </c>
      <c r="S4062" s="894" t="s">
        <v>779</v>
      </c>
      <c r="T4062" s="894" t="s">
        <v>780</v>
      </c>
      <c r="U4062" s="894" t="s">
        <v>781</v>
      </c>
      <c r="V4062" s="894" t="s">
        <v>3306</v>
      </c>
      <c r="W4062" s="894" t="s">
        <v>18545</v>
      </c>
      <c r="X4062" s="894" t="s">
        <v>18546</v>
      </c>
      <c r="AA4062" s="894" t="s">
        <v>8421</v>
      </c>
    </row>
    <row r="4063" spans="1:27">
      <c r="A4063" s="894" t="s">
        <v>18551</v>
      </c>
      <c r="B4063" s="894" t="s">
        <v>18552</v>
      </c>
      <c r="C4063" s="894" t="s">
        <v>15051</v>
      </c>
      <c r="D4063" s="894" t="s">
        <v>18553</v>
      </c>
      <c r="E4063" s="351">
        <v>19734.51</v>
      </c>
      <c r="F4063" s="351">
        <v>2565.55</v>
      </c>
      <c r="G4063" s="351">
        <v>17168.96</v>
      </c>
      <c r="H4063" s="351">
        <v>0</v>
      </c>
      <c r="I4063" s="894" t="s">
        <v>18545</v>
      </c>
      <c r="J4063" s="894" t="s">
        <v>839</v>
      </c>
      <c r="K4063" s="894" t="s">
        <v>8415</v>
      </c>
      <c r="L4063" s="894" t="s">
        <v>874</v>
      </c>
      <c r="M4063" s="894" t="s">
        <v>18500</v>
      </c>
      <c r="N4063" s="894" t="s">
        <v>18554</v>
      </c>
      <c r="O4063" s="894" t="s">
        <v>13619</v>
      </c>
      <c r="P4063" s="894" t="s">
        <v>13620</v>
      </c>
      <c r="Q4063" s="894" t="s">
        <v>13621</v>
      </c>
      <c r="R4063" s="894" t="s">
        <v>9122</v>
      </c>
      <c r="S4063" s="894" t="s">
        <v>779</v>
      </c>
      <c r="T4063" s="894" t="s">
        <v>780</v>
      </c>
      <c r="U4063" s="894" t="s">
        <v>781</v>
      </c>
      <c r="V4063" s="894" t="s">
        <v>3306</v>
      </c>
      <c r="W4063" s="894" t="s">
        <v>18545</v>
      </c>
      <c r="X4063" s="894" t="s">
        <v>17773</v>
      </c>
      <c r="AA4063" s="894" t="s">
        <v>8421</v>
      </c>
    </row>
    <row r="4064" spans="1:27">
      <c r="A4064" s="894" t="s">
        <v>18555</v>
      </c>
      <c r="B4064" s="894" t="s">
        <v>18556</v>
      </c>
      <c r="C4064" s="894" t="s">
        <v>15051</v>
      </c>
      <c r="D4064" s="894" t="s">
        <v>18553</v>
      </c>
      <c r="E4064" s="351">
        <v>19734.52</v>
      </c>
      <c r="F4064" s="351">
        <v>2565.55</v>
      </c>
      <c r="G4064" s="351">
        <v>17168.97</v>
      </c>
      <c r="H4064" s="351">
        <v>0</v>
      </c>
      <c r="I4064" s="894" t="s">
        <v>18545</v>
      </c>
      <c r="J4064" s="894" t="s">
        <v>839</v>
      </c>
      <c r="K4064" s="894" t="s">
        <v>8415</v>
      </c>
      <c r="L4064" s="894" t="s">
        <v>874</v>
      </c>
      <c r="M4064" s="894" t="s">
        <v>17994</v>
      </c>
      <c r="N4064" s="894" t="s">
        <v>18554</v>
      </c>
      <c r="O4064" s="894" t="s">
        <v>13619</v>
      </c>
      <c r="P4064" s="894" t="s">
        <v>13620</v>
      </c>
      <c r="Q4064" s="894" t="s">
        <v>13621</v>
      </c>
      <c r="R4064" s="894" t="s">
        <v>9122</v>
      </c>
      <c r="S4064" s="894" t="s">
        <v>779</v>
      </c>
      <c r="T4064" s="894" t="s">
        <v>780</v>
      </c>
      <c r="U4064" s="894" t="s">
        <v>781</v>
      </c>
      <c r="V4064" s="894" t="s">
        <v>3306</v>
      </c>
      <c r="W4064" s="894" t="s">
        <v>18545</v>
      </c>
      <c r="X4064" s="894" t="s">
        <v>17773</v>
      </c>
      <c r="AA4064" s="894" t="s">
        <v>8421</v>
      </c>
    </row>
    <row r="4065" spans="1:27">
      <c r="A4065" s="894" t="s">
        <v>18557</v>
      </c>
      <c r="B4065" s="894" t="s">
        <v>18558</v>
      </c>
      <c r="C4065" s="894" t="s">
        <v>15051</v>
      </c>
      <c r="D4065" s="894" t="s">
        <v>18559</v>
      </c>
      <c r="E4065" s="351">
        <v>24336.28</v>
      </c>
      <c r="F4065" s="351">
        <v>3163.68</v>
      </c>
      <c r="G4065" s="351">
        <v>21172.6</v>
      </c>
      <c r="H4065" s="351">
        <v>0</v>
      </c>
      <c r="I4065" s="894" t="s">
        <v>18545</v>
      </c>
      <c r="J4065" s="894" t="s">
        <v>839</v>
      </c>
      <c r="K4065" s="894" t="s">
        <v>8415</v>
      </c>
      <c r="L4065" s="894" t="s">
        <v>874</v>
      </c>
      <c r="M4065" s="894" t="s">
        <v>18497</v>
      </c>
      <c r="N4065" s="894" t="s">
        <v>18560</v>
      </c>
      <c r="O4065" s="894" t="s">
        <v>16526</v>
      </c>
      <c r="P4065" s="894" t="s">
        <v>16527</v>
      </c>
      <c r="Q4065" s="894" t="s">
        <v>15459</v>
      </c>
      <c r="R4065" s="894" t="s">
        <v>9122</v>
      </c>
      <c r="S4065" s="894" t="s">
        <v>779</v>
      </c>
      <c r="T4065" s="894" t="s">
        <v>780</v>
      </c>
      <c r="U4065" s="894" t="s">
        <v>781</v>
      </c>
      <c r="V4065" s="894" t="s">
        <v>3306</v>
      </c>
      <c r="W4065" s="894" t="s">
        <v>18545</v>
      </c>
      <c r="X4065" s="894" t="s">
        <v>17773</v>
      </c>
      <c r="AA4065" s="894" t="s">
        <v>8421</v>
      </c>
    </row>
    <row r="4066" spans="1:27">
      <c r="A4066" s="894" t="s">
        <v>18561</v>
      </c>
      <c r="B4066" s="894" t="s">
        <v>18562</v>
      </c>
      <c r="C4066" s="894" t="s">
        <v>15051</v>
      </c>
      <c r="D4066" s="894" t="s">
        <v>18553</v>
      </c>
      <c r="E4066" s="351">
        <v>19734.51</v>
      </c>
      <c r="F4066" s="351">
        <v>2565.55</v>
      </c>
      <c r="G4066" s="351">
        <v>17168.96</v>
      </c>
      <c r="H4066" s="351">
        <v>0</v>
      </c>
      <c r="I4066" s="894" t="s">
        <v>18545</v>
      </c>
      <c r="J4066" s="894" t="s">
        <v>839</v>
      </c>
      <c r="K4066" s="894" t="s">
        <v>8415</v>
      </c>
      <c r="L4066" s="894" t="s">
        <v>874</v>
      </c>
      <c r="M4066" s="894" t="s">
        <v>17994</v>
      </c>
      <c r="N4066" s="894" t="s">
        <v>18554</v>
      </c>
      <c r="O4066" s="894" t="s">
        <v>13619</v>
      </c>
      <c r="P4066" s="894" t="s">
        <v>13620</v>
      </c>
      <c r="Q4066" s="894" t="s">
        <v>13621</v>
      </c>
      <c r="R4066" s="894" t="s">
        <v>9122</v>
      </c>
      <c r="S4066" s="894" t="s">
        <v>779</v>
      </c>
      <c r="T4066" s="894" t="s">
        <v>780</v>
      </c>
      <c r="U4066" s="894" t="s">
        <v>781</v>
      </c>
      <c r="V4066" s="894" t="s">
        <v>3306</v>
      </c>
      <c r="W4066" s="894" t="s">
        <v>18545</v>
      </c>
      <c r="X4066" s="894" t="s">
        <v>18563</v>
      </c>
      <c r="AA4066" s="894" t="s">
        <v>8421</v>
      </c>
    </row>
    <row r="4067" spans="1:27">
      <c r="A4067" s="894" t="s">
        <v>18564</v>
      </c>
      <c r="B4067" s="894" t="s">
        <v>18565</v>
      </c>
      <c r="C4067" s="894" t="s">
        <v>15051</v>
      </c>
      <c r="D4067" s="894" t="s">
        <v>18553</v>
      </c>
      <c r="E4067" s="351">
        <v>19734.51</v>
      </c>
      <c r="F4067" s="351">
        <v>2565.55</v>
      </c>
      <c r="G4067" s="351">
        <v>17168.96</v>
      </c>
      <c r="H4067" s="351">
        <v>0</v>
      </c>
      <c r="I4067" s="894" t="s">
        <v>18545</v>
      </c>
      <c r="J4067" s="894" t="s">
        <v>839</v>
      </c>
      <c r="K4067" s="894" t="s">
        <v>8415</v>
      </c>
      <c r="L4067" s="894" t="s">
        <v>874</v>
      </c>
      <c r="M4067" s="894" t="s">
        <v>18500</v>
      </c>
      <c r="N4067" s="894" t="s">
        <v>18554</v>
      </c>
      <c r="O4067" s="894" t="s">
        <v>13619</v>
      </c>
      <c r="P4067" s="894" t="s">
        <v>13620</v>
      </c>
      <c r="Q4067" s="894" t="s">
        <v>13621</v>
      </c>
      <c r="R4067" s="894" t="s">
        <v>9122</v>
      </c>
      <c r="S4067" s="894" t="s">
        <v>779</v>
      </c>
      <c r="T4067" s="894" t="s">
        <v>780</v>
      </c>
      <c r="U4067" s="894" t="s">
        <v>781</v>
      </c>
      <c r="V4067" s="894" t="s">
        <v>3306</v>
      </c>
      <c r="W4067" s="894" t="s">
        <v>18545</v>
      </c>
      <c r="X4067" s="894" t="s">
        <v>18563</v>
      </c>
      <c r="AA4067" s="894" t="s">
        <v>8421</v>
      </c>
    </row>
    <row r="4068" spans="1:27">
      <c r="A4068" s="894" t="s">
        <v>18566</v>
      </c>
      <c r="B4068" s="894" t="s">
        <v>18567</v>
      </c>
      <c r="C4068" s="894" t="s">
        <v>15051</v>
      </c>
      <c r="D4068" s="894" t="s">
        <v>18553</v>
      </c>
      <c r="E4068" s="351">
        <v>19734.52</v>
      </c>
      <c r="F4068" s="351">
        <v>2565.55</v>
      </c>
      <c r="G4068" s="351">
        <v>17168.97</v>
      </c>
      <c r="H4068" s="351">
        <v>0</v>
      </c>
      <c r="I4068" s="894" t="s">
        <v>18545</v>
      </c>
      <c r="J4068" s="894" t="s">
        <v>839</v>
      </c>
      <c r="K4068" s="894" t="s">
        <v>1091</v>
      </c>
      <c r="L4068" s="894" t="s">
        <v>874</v>
      </c>
      <c r="M4068" s="894" t="s">
        <v>6300</v>
      </c>
      <c r="N4068" s="894" t="s">
        <v>18554</v>
      </c>
      <c r="O4068" s="894" t="s">
        <v>13619</v>
      </c>
      <c r="P4068" s="894" t="s">
        <v>13620</v>
      </c>
      <c r="Q4068" s="894" t="s">
        <v>13621</v>
      </c>
      <c r="R4068" s="894" t="s">
        <v>9122</v>
      </c>
      <c r="S4068" s="894" t="s">
        <v>779</v>
      </c>
      <c r="T4068" s="894" t="s">
        <v>780</v>
      </c>
      <c r="U4068" s="894" t="s">
        <v>781</v>
      </c>
      <c r="V4068" s="894" t="s">
        <v>3306</v>
      </c>
      <c r="W4068" s="894" t="s">
        <v>18545</v>
      </c>
      <c r="X4068" s="894" t="s">
        <v>18563</v>
      </c>
      <c r="AA4068" s="894" t="s">
        <v>1093</v>
      </c>
    </row>
    <row r="4069" spans="1:27">
      <c r="A4069" s="894" t="s">
        <v>18568</v>
      </c>
      <c r="B4069" s="894" t="s">
        <v>18569</v>
      </c>
      <c r="C4069" s="894" t="s">
        <v>18570</v>
      </c>
      <c r="D4069" s="894" t="s">
        <v>18571</v>
      </c>
      <c r="E4069" s="351">
        <v>6194.69</v>
      </c>
      <c r="F4069" s="351">
        <v>805.35</v>
      </c>
      <c r="G4069" s="351">
        <v>5389.34</v>
      </c>
      <c r="H4069" s="351">
        <v>0</v>
      </c>
      <c r="I4069" s="894" t="s">
        <v>18545</v>
      </c>
      <c r="J4069" s="894" t="s">
        <v>839</v>
      </c>
      <c r="K4069" s="894" t="s">
        <v>1091</v>
      </c>
      <c r="L4069" s="894" t="s">
        <v>874</v>
      </c>
      <c r="M4069" s="894" t="s">
        <v>6300</v>
      </c>
      <c r="N4069" s="894" t="s">
        <v>18572</v>
      </c>
      <c r="O4069" s="894" t="s">
        <v>13611</v>
      </c>
      <c r="P4069" s="894" t="s">
        <v>13612</v>
      </c>
      <c r="Q4069" s="894" t="s">
        <v>13613</v>
      </c>
      <c r="R4069" s="894" t="s">
        <v>9122</v>
      </c>
      <c r="S4069" s="894" t="s">
        <v>779</v>
      </c>
      <c r="T4069" s="894" t="s">
        <v>780</v>
      </c>
      <c r="U4069" s="894" t="s">
        <v>781</v>
      </c>
      <c r="V4069" s="894" t="s">
        <v>3306</v>
      </c>
      <c r="W4069" s="894" t="s">
        <v>18545</v>
      </c>
      <c r="X4069" s="894" t="s">
        <v>18563</v>
      </c>
      <c r="AA4069" s="894" t="s">
        <v>1093</v>
      </c>
    </row>
    <row r="4070" spans="1:27">
      <c r="A4070" s="894" t="s">
        <v>18573</v>
      </c>
      <c r="B4070" s="894" t="s">
        <v>18574</v>
      </c>
      <c r="C4070" s="894" t="s">
        <v>18575</v>
      </c>
      <c r="D4070" s="894" t="s">
        <v>18576</v>
      </c>
      <c r="E4070" s="351">
        <v>3079.65</v>
      </c>
      <c r="F4070" s="351">
        <v>400.4</v>
      </c>
      <c r="G4070" s="351">
        <v>2663.6</v>
      </c>
      <c r="H4070" s="351">
        <v>15.65</v>
      </c>
      <c r="I4070" s="894" t="s">
        <v>18545</v>
      </c>
      <c r="J4070" s="894" t="s">
        <v>839</v>
      </c>
      <c r="K4070" s="894" t="s">
        <v>1091</v>
      </c>
      <c r="L4070" s="894" t="s">
        <v>874</v>
      </c>
      <c r="M4070" s="894" t="s">
        <v>6300</v>
      </c>
      <c r="N4070" s="894" t="s">
        <v>18577</v>
      </c>
      <c r="O4070" s="894" t="s">
        <v>18578</v>
      </c>
      <c r="P4070" s="894" t="s">
        <v>18579</v>
      </c>
      <c r="Q4070" s="894" t="s">
        <v>18580</v>
      </c>
      <c r="R4070" s="894" t="s">
        <v>9122</v>
      </c>
      <c r="S4070" s="894" t="s">
        <v>779</v>
      </c>
      <c r="T4070" s="894" t="s">
        <v>780</v>
      </c>
      <c r="U4070" s="894" t="s">
        <v>781</v>
      </c>
      <c r="V4070" s="894" t="s">
        <v>3306</v>
      </c>
      <c r="W4070" s="894" t="s">
        <v>18545</v>
      </c>
      <c r="X4070" s="894" t="s">
        <v>18563</v>
      </c>
      <c r="AA4070" s="894" t="s">
        <v>1093</v>
      </c>
    </row>
    <row r="4071" hidden="1" spans="1:27">
      <c r="A4071" s="894" t="s">
        <v>18581</v>
      </c>
      <c r="B4071" s="894" t="s">
        <v>18582</v>
      </c>
      <c r="C4071" s="894" t="s">
        <v>18583</v>
      </c>
      <c r="D4071" s="894" t="s">
        <v>18584</v>
      </c>
      <c r="E4071" s="351">
        <v>4407.08</v>
      </c>
      <c r="F4071" s="351">
        <v>916.63</v>
      </c>
      <c r="G4071" s="351">
        <v>3490.45</v>
      </c>
      <c r="H4071" s="351">
        <v>0</v>
      </c>
      <c r="I4071" s="894" t="s">
        <v>18545</v>
      </c>
      <c r="J4071" s="894" t="s">
        <v>773</v>
      </c>
      <c r="K4071" s="894" t="s">
        <v>774</v>
      </c>
      <c r="L4071" s="894" t="s">
        <v>5503</v>
      </c>
      <c r="M4071" s="894" t="s">
        <v>18585</v>
      </c>
      <c r="N4071" s="894" t="s">
        <v>18586</v>
      </c>
      <c r="O4071" s="894" t="s">
        <v>18587</v>
      </c>
      <c r="P4071" s="894" t="s">
        <v>18588</v>
      </c>
      <c r="Q4071" s="894" t="s">
        <v>18589</v>
      </c>
      <c r="R4071" s="894" t="s">
        <v>9122</v>
      </c>
      <c r="S4071" s="894" t="s">
        <v>779</v>
      </c>
      <c r="T4071" s="894" t="s">
        <v>780</v>
      </c>
      <c r="U4071" s="894" t="s">
        <v>781</v>
      </c>
      <c r="V4071" s="894" t="s">
        <v>3306</v>
      </c>
      <c r="W4071" s="894" t="s">
        <v>18545</v>
      </c>
      <c r="X4071" s="894" t="s">
        <v>7350</v>
      </c>
      <c r="AA4071" s="894" t="s">
        <v>784</v>
      </c>
    </row>
    <row r="4072" hidden="1" spans="1:27">
      <c r="A4072" s="894" t="s">
        <v>18590</v>
      </c>
      <c r="B4072" s="894" t="s">
        <v>18591</v>
      </c>
      <c r="C4072" s="894" t="s">
        <v>740</v>
      </c>
      <c r="D4072" s="894" t="s">
        <v>18592</v>
      </c>
      <c r="E4072" s="351">
        <v>3940</v>
      </c>
      <c r="F4072" s="351">
        <v>756.48</v>
      </c>
      <c r="G4072" s="351">
        <v>2585.68</v>
      </c>
      <c r="H4072" s="351">
        <v>597.84</v>
      </c>
      <c r="I4072" s="894" t="s">
        <v>18593</v>
      </c>
      <c r="J4072" s="894" t="s">
        <v>773</v>
      </c>
      <c r="K4072" s="894" t="s">
        <v>631</v>
      </c>
      <c r="L4072" s="894" t="s">
        <v>2012</v>
      </c>
      <c r="M4072" s="894" t="s">
        <v>18594</v>
      </c>
      <c r="N4072" s="894" t="s">
        <v>18595</v>
      </c>
      <c r="O4072" s="894" t="s">
        <v>18596</v>
      </c>
      <c r="P4072" s="894" t="s">
        <v>18597</v>
      </c>
      <c r="Q4072" s="894" t="s">
        <v>18598</v>
      </c>
      <c r="R4072" s="894" t="s">
        <v>1002</v>
      </c>
      <c r="S4072" s="894" t="s">
        <v>779</v>
      </c>
      <c r="T4072" s="894" t="s">
        <v>780</v>
      </c>
      <c r="U4072" s="894" t="s">
        <v>781</v>
      </c>
      <c r="V4072" s="894" t="s">
        <v>3306</v>
      </c>
      <c r="W4072" s="894" t="s">
        <v>18593</v>
      </c>
      <c r="X4072" s="894" t="s">
        <v>18599</v>
      </c>
      <c r="AA4072" s="894" t="s">
        <v>967</v>
      </c>
    </row>
    <row r="4073" hidden="1" spans="1:27">
      <c r="A4073" s="894" t="s">
        <v>18600</v>
      </c>
      <c r="B4073" s="894" t="s">
        <v>18601</v>
      </c>
      <c r="C4073" s="894" t="s">
        <v>18602</v>
      </c>
      <c r="D4073" s="894" t="s">
        <v>18603</v>
      </c>
      <c r="E4073" s="351">
        <v>2550</v>
      </c>
      <c r="F4073" s="351">
        <v>489.6</v>
      </c>
      <c r="G4073" s="351">
        <v>1753.6</v>
      </c>
      <c r="H4073" s="351">
        <v>306.8</v>
      </c>
      <c r="I4073" s="894" t="s">
        <v>18593</v>
      </c>
      <c r="J4073" s="894" t="s">
        <v>773</v>
      </c>
      <c r="K4073" s="894" t="s">
        <v>646</v>
      </c>
      <c r="L4073" s="894" t="s">
        <v>2012</v>
      </c>
      <c r="M4073" s="894" t="s">
        <v>18604</v>
      </c>
      <c r="N4073" s="894" t="s">
        <v>18605</v>
      </c>
      <c r="O4073" s="894" t="s">
        <v>18606</v>
      </c>
      <c r="P4073" s="894" t="s">
        <v>18607</v>
      </c>
      <c r="Q4073" s="894" t="s">
        <v>6678</v>
      </c>
      <c r="R4073" s="894" t="s">
        <v>1002</v>
      </c>
      <c r="S4073" s="894" t="s">
        <v>779</v>
      </c>
      <c r="T4073" s="894" t="s">
        <v>780</v>
      </c>
      <c r="U4073" s="894" t="s">
        <v>781</v>
      </c>
      <c r="V4073" s="894" t="s">
        <v>3306</v>
      </c>
      <c r="W4073" s="894" t="s">
        <v>18593</v>
      </c>
      <c r="X4073" s="894" t="s">
        <v>18599</v>
      </c>
      <c r="AA4073" s="894" t="s">
        <v>917</v>
      </c>
    </row>
    <row r="4074" spans="1:27">
      <c r="A4074" s="894" t="s">
        <v>18608</v>
      </c>
      <c r="B4074" s="894" t="s">
        <v>18609</v>
      </c>
      <c r="C4074" s="894" t="s">
        <v>18610</v>
      </c>
      <c r="D4074" s="894" t="s">
        <v>18611</v>
      </c>
      <c r="E4074" s="351">
        <v>51194.69</v>
      </c>
      <c r="F4074" s="351">
        <v>6143.4</v>
      </c>
      <c r="G4074" s="351">
        <v>44694.4</v>
      </c>
      <c r="H4074" s="351">
        <v>356.89</v>
      </c>
      <c r="I4074" s="894" t="s">
        <v>18612</v>
      </c>
      <c r="J4074" s="894" t="s">
        <v>839</v>
      </c>
      <c r="K4074" s="894" t="s">
        <v>1008</v>
      </c>
      <c r="L4074" s="894" t="s">
        <v>874</v>
      </c>
      <c r="M4074" s="894" t="s">
        <v>8764</v>
      </c>
      <c r="N4074" s="894" t="s">
        <v>18613</v>
      </c>
      <c r="O4074" s="894" t="s">
        <v>18614</v>
      </c>
      <c r="P4074" s="894" t="s">
        <v>18615</v>
      </c>
      <c r="Q4074" s="894" t="s">
        <v>18616</v>
      </c>
      <c r="R4074" s="894" t="s">
        <v>1002</v>
      </c>
      <c r="S4074" s="894" t="s">
        <v>779</v>
      </c>
      <c r="T4074" s="894" t="s">
        <v>780</v>
      </c>
      <c r="U4074" s="894" t="s">
        <v>781</v>
      </c>
      <c r="V4074" s="894" t="s">
        <v>3306</v>
      </c>
      <c r="W4074" s="894" t="s">
        <v>18612</v>
      </c>
      <c r="X4074" s="894" t="s">
        <v>18617</v>
      </c>
      <c r="AA4074" s="894" t="s">
        <v>1012</v>
      </c>
    </row>
    <row r="4075" spans="1:27">
      <c r="A4075" s="894" t="s">
        <v>18618</v>
      </c>
      <c r="B4075" s="894" t="s">
        <v>18619</v>
      </c>
      <c r="C4075" s="894" t="s">
        <v>18620</v>
      </c>
      <c r="D4075" s="894" t="s">
        <v>18621</v>
      </c>
      <c r="E4075" s="351">
        <v>564601.77</v>
      </c>
      <c r="F4075" s="351">
        <v>67752.24</v>
      </c>
      <c r="G4075" s="351">
        <v>493371.84</v>
      </c>
      <c r="H4075" s="351">
        <v>3477.69</v>
      </c>
      <c r="I4075" s="894" t="s">
        <v>18612</v>
      </c>
      <c r="J4075" s="894" t="s">
        <v>839</v>
      </c>
      <c r="K4075" s="894" t="s">
        <v>6564</v>
      </c>
      <c r="L4075" s="894" t="s">
        <v>874</v>
      </c>
      <c r="M4075" s="894" t="s">
        <v>18622</v>
      </c>
      <c r="N4075" s="894" t="s">
        <v>18623</v>
      </c>
      <c r="O4075" s="894" t="s">
        <v>18624</v>
      </c>
      <c r="P4075" s="894" t="s">
        <v>18625</v>
      </c>
      <c r="Q4075" s="894" t="s">
        <v>18626</v>
      </c>
      <c r="R4075" s="894" t="s">
        <v>1002</v>
      </c>
      <c r="S4075" s="894" t="s">
        <v>779</v>
      </c>
      <c r="T4075" s="894" t="s">
        <v>780</v>
      </c>
      <c r="U4075" s="894" t="s">
        <v>781</v>
      </c>
      <c r="V4075" s="894" t="s">
        <v>3306</v>
      </c>
      <c r="W4075" s="894" t="s">
        <v>18612</v>
      </c>
      <c r="X4075" s="894" t="s">
        <v>9200</v>
      </c>
      <c r="AA4075" s="894" t="s">
        <v>6569</v>
      </c>
    </row>
    <row r="4076" spans="1:27">
      <c r="A4076" s="894" t="s">
        <v>18627</v>
      </c>
      <c r="B4076" s="894" t="s">
        <v>18628</v>
      </c>
      <c r="C4076" s="894" t="s">
        <v>12985</v>
      </c>
      <c r="D4076" s="894" t="s">
        <v>18629</v>
      </c>
      <c r="E4076" s="351">
        <v>9292.04</v>
      </c>
      <c r="F4076" s="351">
        <v>1115.04</v>
      </c>
      <c r="G4076" s="351">
        <v>6826.64</v>
      </c>
      <c r="H4076" s="351">
        <v>1350.36</v>
      </c>
      <c r="I4076" s="894" t="s">
        <v>18612</v>
      </c>
      <c r="J4076" s="894" t="s">
        <v>839</v>
      </c>
      <c r="K4076" s="894" t="s">
        <v>1091</v>
      </c>
      <c r="L4076" s="894" t="s">
        <v>874</v>
      </c>
      <c r="M4076" s="894" t="s">
        <v>6300</v>
      </c>
      <c r="N4076" s="894" t="s">
        <v>18630</v>
      </c>
      <c r="O4076" s="894" t="s">
        <v>13183</v>
      </c>
      <c r="P4076" s="894" t="s">
        <v>13184</v>
      </c>
      <c r="Q4076" s="894" t="s">
        <v>13185</v>
      </c>
      <c r="R4076" s="894" t="s">
        <v>1002</v>
      </c>
      <c r="S4076" s="894" t="s">
        <v>779</v>
      </c>
      <c r="T4076" s="894" t="s">
        <v>780</v>
      </c>
      <c r="U4076" s="894" t="s">
        <v>781</v>
      </c>
      <c r="V4076" s="894" t="s">
        <v>3306</v>
      </c>
      <c r="W4076" s="894" t="s">
        <v>18612</v>
      </c>
      <c r="X4076" s="894" t="s">
        <v>18631</v>
      </c>
      <c r="AA4076" s="894" t="s">
        <v>1093</v>
      </c>
    </row>
    <row r="4077" spans="1:27">
      <c r="A4077" s="894" t="s">
        <v>18632</v>
      </c>
      <c r="B4077" s="894" t="s">
        <v>18633</v>
      </c>
      <c r="C4077" s="894" t="s">
        <v>1970</v>
      </c>
      <c r="D4077" s="894" t="s">
        <v>1961</v>
      </c>
      <c r="E4077" s="351">
        <v>39823.01</v>
      </c>
      <c r="F4077" s="351">
        <v>4778.76</v>
      </c>
      <c r="G4077" s="351">
        <v>35044.25</v>
      </c>
      <c r="H4077" s="351">
        <v>0</v>
      </c>
      <c r="I4077" s="894" t="s">
        <v>18612</v>
      </c>
      <c r="J4077" s="894" t="s">
        <v>839</v>
      </c>
      <c r="K4077" s="894" t="s">
        <v>901</v>
      </c>
      <c r="L4077" s="894" t="s">
        <v>874</v>
      </c>
      <c r="M4077" s="894" t="s">
        <v>18634</v>
      </c>
      <c r="N4077" s="894" t="s">
        <v>18635</v>
      </c>
      <c r="O4077" s="894" t="s">
        <v>10968</v>
      </c>
      <c r="P4077" s="894" t="s">
        <v>10969</v>
      </c>
      <c r="Q4077" s="894" t="s">
        <v>10970</v>
      </c>
      <c r="R4077" s="894" t="s">
        <v>1002</v>
      </c>
      <c r="S4077" s="894" t="s">
        <v>779</v>
      </c>
      <c r="T4077" s="894" t="s">
        <v>780</v>
      </c>
      <c r="U4077" s="894" t="s">
        <v>781</v>
      </c>
      <c r="V4077" s="894" t="s">
        <v>3306</v>
      </c>
      <c r="W4077" s="894" t="s">
        <v>18612</v>
      </c>
      <c r="X4077" s="894" t="s">
        <v>12154</v>
      </c>
      <c r="AA4077" s="894" t="s">
        <v>904</v>
      </c>
    </row>
    <row r="4078" spans="1:27">
      <c r="A4078" s="894" t="s">
        <v>18636</v>
      </c>
      <c r="B4078" s="894" t="s">
        <v>18637</v>
      </c>
      <c r="C4078" s="894" t="s">
        <v>1970</v>
      </c>
      <c r="D4078" s="894" t="s">
        <v>18638</v>
      </c>
      <c r="E4078" s="351">
        <v>48672.57</v>
      </c>
      <c r="F4078" s="351">
        <v>5840.76</v>
      </c>
      <c r="G4078" s="351">
        <v>42831.81</v>
      </c>
      <c r="H4078" s="351">
        <v>0</v>
      </c>
      <c r="I4078" s="894" t="s">
        <v>18612</v>
      </c>
      <c r="J4078" s="894" t="s">
        <v>839</v>
      </c>
      <c r="K4078" s="894" t="s">
        <v>901</v>
      </c>
      <c r="L4078" s="894" t="s">
        <v>874</v>
      </c>
      <c r="M4078" s="894" t="s">
        <v>18634</v>
      </c>
      <c r="N4078" s="894" t="s">
        <v>18461</v>
      </c>
      <c r="O4078" s="894" t="s">
        <v>16884</v>
      </c>
      <c r="P4078" s="894" t="s">
        <v>16885</v>
      </c>
      <c r="Q4078" s="894" t="s">
        <v>13387</v>
      </c>
      <c r="R4078" s="894" t="s">
        <v>1002</v>
      </c>
      <c r="S4078" s="894" t="s">
        <v>779</v>
      </c>
      <c r="T4078" s="894" t="s">
        <v>780</v>
      </c>
      <c r="U4078" s="894" t="s">
        <v>781</v>
      </c>
      <c r="V4078" s="894" t="s">
        <v>3306</v>
      </c>
      <c r="W4078" s="894" t="s">
        <v>18612</v>
      </c>
      <c r="X4078" s="894" t="s">
        <v>12154</v>
      </c>
      <c r="AA4078" s="894" t="s">
        <v>904</v>
      </c>
    </row>
    <row r="4079" spans="1:27">
      <c r="A4079" s="894" t="s">
        <v>18639</v>
      </c>
      <c r="B4079" s="894" t="s">
        <v>18640</v>
      </c>
      <c r="C4079" s="894" t="s">
        <v>8932</v>
      </c>
      <c r="D4079" s="894" t="s">
        <v>18641</v>
      </c>
      <c r="E4079" s="351">
        <v>5044.25</v>
      </c>
      <c r="F4079" s="351">
        <v>605.28</v>
      </c>
      <c r="G4079" s="351">
        <v>4438.97</v>
      </c>
      <c r="H4079" s="351">
        <v>0</v>
      </c>
      <c r="I4079" s="894" t="s">
        <v>18642</v>
      </c>
      <c r="J4079" s="894" t="s">
        <v>839</v>
      </c>
      <c r="K4079" s="894" t="s">
        <v>11592</v>
      </c>
      <c r="L4079" s="894" t="s">
        <v>874</v>
      </c>
      <c r="M4079" s="894" t="s">
        <v>11593</v>
      </c>
      <c r="N4079" s="894" t="s">
        <v>18643</v>
      </c>
      <c r="O4079" s="894" t="s">
        <v>12431</v>
      </c>
      <c r="P4079" s="894" t="s">
        <v>12432</v>
      </c>
      <c r="Q4079" s="894" t="s">
        <v>12433</v>
      </c>
      <c r="R4079" s="894" t="s">
        <v>1002</v>
      </c>
      <c r="S4079" s="894" t="s">
        <v>779</v>
      </c>
      <c r="T4079" s="894" t="s">
        <v>780</v>
      </c>
      <c r="U4079" s="894" t="s">
        <v>781</v>
      </c>
      <c r="V4079" s="894" t="s">
        <v>3306</v>
      </c>
      <c r="W4079" s="894" t="s">
        <v>18642</v>
      </c>
      <c r="X4079" s="894" t="s">
        <v>18644</v>
      </c>
      <c r="AA4079" s="894" t="s">
        <v>11595</v>
      </c>
    </row>
    <row r="4080" spans="1:27">
      <c r="A4080" s="894" t="s">
        <v>18645</v>
      </c>
      <c r="B4080" s="894" t="s">
        <v>18646</v>
      </c>
      <c r="C4080" s="894" t="s">
        <v>8932</v>
      </c>
      <c r="D4080" s="894" t="s">
        <v>18641</v>
      </c>
      <c r="E4080" s="351">
        <v>5044.25</v>
      </c>
      <c r="F4080" s="351">
        <v>605.28</v>
      </c>
      <c r="G4080" s="351">
        <v>4438.97</v>
      </c>
      <c r="H4080" s="351">
        <v>0</v>
      </c>
      <c r="I4080" s="894" t="s">
        <v>18642</v>
      </c>
      <c r="J4080" s="894" t="s">
        <v>839</v>
      </c>
      <c r="K4080" s="894" t="s">
        <v>11592</v>
      </c>
      <c r="L4080" s="894" t="s">
        <v>874</v>
      </c>
      <c r="M4080" s="894" t="s">
        <v>11593</v>
      </c>
      <c r="N4080" s="894" t="s">
        <v>18643</v>
      </c>
      <c r="O4080" s="894" t="s">
        <v>12431</v>
      </c>
      <c r="P4080" s="894" t="s">
        <v>12432</v>
      </c>
      <c r="Q4080" s="894" t="s">
        <v>12433</v>
      </c>
      <c r="R4080" s="894" t="s">
        <v>1002</v>
      </c>
      <c r="S4080" s="894" t="s">
        <v>779</v>
      </c>
      <c r="T4080" s="894" t="s">
        <v>780</v>
      </c>
      <c r="U4080" s="894" t="s">
        <v>781</v>
      </c>
      <c r="V4080" s="894" t="s">
        <v>3306</v>
      </c>
      <c r="W4080" s="894" t="s">
        <v>18642</v>
      </c>
      <c r="X4080" s="894" t="s">
        <v>18644</v>
      </c>
      <c r="AA4080" s="894" t="s">
        <v>11595</v>
      </c>
    </row>
    <row r="4081" hidden="1" spans="1:27">
      <c r="A4081" s="894" t="s">
        <v>18647</v>
      </c>
      <c r="B4081" s="894" t="s">
        <v>18648</v>
      </c>
      <c r="C4081" s="894" t="s">
        <v>18649</v>
      </c>
      <c r="D4081" s="894" t="s">
        <v>18650</v>
      </c>
      <c r="E4081" s="351">
        <v>2735784.34</v>
      </c>
      <c r="F4081" s="351">
        <v>262635.24</v>
      </c>
      <c r="G4081" s="351">
        <v>2473149.1</v>
      </c>
      <c r="H4081" s="351">
        <v>0</v>
      </c>
      <c r="I4081" s="894" t="s">
        <v>18651</v>
      </c>
      <c r="J4081" s="894" t="s">
        <v>3957</v>
      </c>
      <c r="K4081" s="894" t="s">
        <v>7596</v>
      </c>
      <c r="L4081" s="894" t="s">
        <v>5710</v>
      </c>
      <c r="M4081" s="894" t="s">
        <v>18652</v>
      </c>
      <c r="N4081" s="894" t="s">
        <v>18653</v>
      </c>
      <c r="O4081" s="894" t="s">
        <v>18654</v>
      </c>
      <c r="P4081" s="894" t="s">
        <v>18655</v>
      </c>
      <c r="Q4081" s="894" t="s">
        <v>18656</v>
      </c>
      <c r="R4081" s="894" t="s">
        <v>1002</v>
      </c>
      <c r="S4081" s="894" t="s">
        <v>779</v>
      </c>
      <c r="T4081" s="894" t="s">
        <v>780</v>
      </c>
      <c r="U4081" s="894" t="s">
        <v>877</v>
      </c>
      <c r="V4081" s="894" t="s">
        <v>3306</v>
      </c>
      <c r="W4081" s="894" t="s">
        <v>18651</v>
      </c>
      <c r="X4081" s="894" t="s">
        <v>18657</v>
      </c>
      <c r="Y4081" s="894" t="s">
        <v>18658</v>
      </c>
      <c r="AA4081" s="894" t="s">
        <v>1026</v>
      </c>
    </row>
    <row r="4082" hidden="1" spans="1:27">
      <c r="A4082" s="894" t="s">
        <v>18659</v>
      </c>
      <c r="B4082" s="894" t="s">
        <v>18660</v>
      </c>
      <c r="C4082" s="894" t="s">
        <v>18661</v>
      </c>
      <c r="D4082" s="894" t="s">
        <v>18662</v>
      </c>
      <c r="E4082" s="351">
        <v>217415.38</v>
      </c>
      <c r="F4082" s="351">
        <v>20871.84</v>
      </c>
      <c r="G4082" s="351">
        <v>196543.54</v>
      </c>
      <c r="H4082" s="351">
        <v>0</v>
      </c>
      <c r="I4082" s="894" t="s">
        <v>18651</v>
      </c>
      <c r="J4082" s="894" t="s">
        <v>3957</v>
      </c>
      <c r="K4082" s="894" t="s">
        <v>7596</v>
      </c>
      <c r="L4082" s="894" t="s">
        <v>874</v>
      </c>
      <c r="M4082" s="894" t="s">
        <v>875</v>
      </c>
      <c r="N4082" s="894" t="s">
        <v>18663</v>
      </c>
      <c r="O4082" s="894" t="s">
        <v>18664</v>
      </c>
      <c r="P4082" s="894" t="s">
        <v>18665</v>
      </c>
      <c r="Q4082" s="894" t="s">
        <v>18666</v>
      </c>
      <c r="R4082" s="894" t="s">
        <v>1002</v>
      </c>
      <c r="S4082" s="894" t="s">
        <v>779</v>
      </c>
      <c r="T4082" s="894" t="s">
        <v>780</v>
      </c>
      <c r="U4082" s="894" t="s">
        <v>877</v>
      </c>
      <c r="V4082" s="894" t="s">
        <v>3306</v>
      </c>
      <c r="W4082" s="894" t="s">
        <v>18651</v>
      </c>
      <c r="X4082" s="894" t="s">
        <v>18657</v>
      </c>
      <c r="Y4082" s="894" t="s">
        <v>18658</v>
      </c>
      <c r="AA4082" s="894" t="s">
        <v>1026</v>
      </c>
    </row>
    <row r="4083" hidden="1" spans="1:27">
      <c r="A4083" s="894" t="s">
        <v>18667</v>
      </c>
      <c r="B4083" s="894" t="s">
        <v>18668</v>
      </c>
      <c r="C4083" s="894" t="s">
        <v>18669</v>
      </c>
      <c r="D4083" s="894" t="s">
        <v>18670</v>
      </c>
      <c r="E4083" s="351">
        <v>66973.22</v>
      </c>
      <c r="F4083" s="351">
        <v>6429.48</v>
      </c>
      <c r="G4083" s="351">
        <v>60543.74</v>
      </c>
      <c r="H4083" s="351">
        <v>0</v>
      </c>
      <c r="I4083" s="894" t="s">
        <v>18651</v>
      </c>
      <c r="J4083" s="894" t="s">
        <v>3957</v>
      </c>
      <c r="K4083" s="894" t="s">
        <v>7596</v>
      </c>
      <c r="L4083" s="894" t="s">
        <v>874</v>
      </c>
      <c r="M4083" s="894" t="s">
        <v>875</v>
      </c>
      <c r="N4083" s="894" t="s">
        <v>18671</v>
      </c>
      <c r="O4083" s="894" t="s">
        <v>18672</v>
      </c>
      <c r="P4083" s="894" t="s">
        <v>18673</v>
      </c>
      <c r="Q4083" s="894" t="s">
        <v>18674</v>
      </c>
      <c r="R4083" s="894" t="s">
        <v>1002</v>
      </c>
      <c r="S4083" s="894" t="s">
        <v>779</v>
      </c>
      <c r="T4083" s="894" t="s">
        <v>780</v>
      </c>
      <c r="U4083" s="894" t="s">
        <v>877</v>
      </c>
      <c r="V4083" s="894" t="s">
        <v>3306</v>
      </c>
      <c r="W4083" s="894" t="s">
        <v>18651</v>
      </c>
      <c r="X4083" s="894" t="s">
        <v>18657</v>
      </c>
      <c r="Y4083" s="894" t="s">
        <v>18658</v>
      </c>
      <c r="AA4083" s="894" t="s">
        <v>1026</v>
      </c>
    </row>
    <row r="4084" spans="1:27">
      <c r="A4084" s="894" t="s">
        <v>18675</v>
      </c>
      <c r="B4084" s="894" t="s">
        <v>18676</v>
      </c>
      <c r="C4084" s="894" t="s">
        <v>18677</v>
      </c>
      <c r="D4084" s="894" t="s">
        <v>18678</v>
      </c>
      <c r="E4084" s="351">
        <v>66725.66</v>
      </c>
      <c r="F4084" s="351">
        <v>8007.12</v>
      </c>
      <c r="G4084" s="351">
        <v>57711.92</v>
      </c>
      <c r="H4084" s="351">
        <v>1006.62</v>
      </c>
      <c r="I4084" s="894" t="s">
        <v>18651</v>
      </c>
      <c r="J4084" s="894" t="s">
        <v>839</v>
      </c>
      <c r="K4084" s="894" t="s">
        <v>16466</v>
      </c>
      <c r="L4084" s="894" t="s">
        <v>874</v>
      </c>
      <c r="M4084" s="894" t="s">
        <v>18679</v>
      </c>
      <c r="N4084" s="894" t="s">
        <v>18680</v>
      </c>
      <c r="O4084" s="894" t="s">
        <v>18681</v>
      </c>
      <c r="P4084" s="894" t="s">
        <v>18682</v>
      </c>
      <c r="Q4084" s="894" t="s">
        <v>18683</v>
      </c>
      <c r="R4084" s="894" t="s">
        <v>1002</v>
      </c>
      <c r="S4084" s="894" t="s">
        <v>779</v>
      </c>
      <c r="T4084" s="894" t="s">
        <v>780</v>
      </c>
      <c r="U4084" s="894" t="s">
        <v>877</v>
      </c>
      <c r="V4084" s="894" t="s">
        <v>3306</v>
      </c>
      <c r="W4084" s="894" t="s">
        <v>18651</v>
      </c>
      <c r="X4084" s="894" t="s">
        <v>18684</v>
      </c>
      <c r="Y4084" s="894" t="s">
        <v>18685</v>
      </c>
      <c r="AA4084" s="894" t="s">
        <v>16468</v>
      </c>
    </row>
    <row r="4085" spans="1:27">
      <c r="A4085" s="894" t="s">
        <v>18686</v>
      </c>
      <c r="B4085" s="894" t="s">
        <v>18687</v>
      </c>
      <c r="C4085" s="894" t="s">
        <v>18688</v>
      </c>
      <c r="D4085" s="894" t="s">
        <v>18689</v>
      </c>
      <c r="E4085" s="351">
        <v>4592831.37</v>
      </c>
      <c r="F4085" s="351">
        <v>551139.72</v>
      </c>
      <c r="G4085" s="351">
        <v>4041691.65</v>
      </c>
      <c r="H4085" s="351">
        <v>0</v>
      </c>
      <c r="I4085" s="894" t="s">
        <v>18651</v>
      </c>
      <c r="J4085" s="894" t="s">
        <v>839</v>
      </c>
      <c r="K4085" s="894" t="s">
        <v>16466</v>
      </c>
      <c r="L4085" s="894" t="s">
        <v>874</v>
      </c>
      <c r="M4085" s="894" t="s">
        <v>18679</v>
      </c>
      <c r="N4085" s="894" t="s">
        <v>18690</v>
      </c>
      <c r="O4085" s="894" t="s">
        <v>18691</v>
      </c>
      <c r="P4085" s="894" t="s">
        <v>18692</v>
      </c>
      <c r="Q4085" s="894" t="s">
        <v>18693</v>
      </c>
      <c r="R4085" s="894" t="s">
        <v>1002</v>
      </c>
      <c r="S4085" s="894" t="s">
        <v>779</v>
      </c>
      <c r="T4085" s="894" t="s">
        <v>780</v>
      </c>
      <c r="U4085" s="894" t="s">
        <v>877</v>
      </c>
      <c r="V4085" s="894" t="s">
        <v>3306</v>
      </c>
      <c r="W4085" s="894" t="s">
        <v>18651</v>
      </c>
      <c r="X4085" s="894" t="s">
        <v>18684</v>
      </c>
      <c r="Y4085" s="894" t="s">
        <v>18685</v>
      </c>
      <c r="AA4085" s="894" t="s">
        <v>16468</v>
      </c>
    </row>
    <row r="4086" hidden="1" spans="1:27">
      <c r="A4086" s="894" t="s">
        <v>18694</v>
      </c>
      <c r="B4086" s="894" t="s">
        <v>18695</v>
      </c>
      <c r="C4086" s="894" t="s">
        <v>740</v>
      </c>
      <c r="D4086" s="894" t="s">
        <v>18696</v>
      </c>
      <c r="E4086" s="351">
        <v>4460</v>
      </c>
      <c r="F4086" s="351">
        <v>784.96</v>
      </c>
      <c r="G4086" s="351">
        <v>3209.12</v>
      </c>
      <c r="H4086" s="351">
        <v>465.92</v>
      </c>
      <c r="I4086" s="894" t="s">
        <v>18697</v>
      </c>
      <c r="J4086" s="894" t="s">
        <v>773</v>
      </c>
      <c r="K4086" s="894" t="s">
        <v>631</v>
      </c>
      <c r="L4086" s="894" t="s">
        <v>841</v>
      </c>
      <c r="M4086" s="894" t="s">
        <v>18698</v>
      </c>
      <c r="N4086" s="894" t="s">
        <v>18699</v>
      </c>
      <c r="O4086" s="894" t="s">
        <v>18700</v>
      </c>
      <c r="P4086" s="894" t="s">
        <v>18701</v>
      </c>
      <c r="Q4086" s="894" t="s">
        <v>18702</v>
      </c>
      <c r="R4086" s="894" t="s">
        <v>776</v>
      </c>
      <c r="S4086" s="894" t="s">
        <v>779</v>
      </c>
      <c r="T4086" s="894" t="s">
        <v>780</v>
      </c>
      <c r="U4086" s="894" t="s">
        <v>781</v>
      </c>
      <c r="V4086" s="894" t="s">
        <v>3306</v>
      </c>
      <c r="W4086" s="894" t="s">
        <v>18697</v>
      </c>
      <c r="X4086" s="894" t="s">
        <v>18703</v>
      </c>
      <c r="AA4086" s="894" t="s">
        <v>967</v>
      </c>
    </row>
    <row r="4087" hidden="1" spans="1:27">
      <c r="A4087" s="894" t="s">
        <v>18704</v>
      </c>
      <c r="B4087" s="894" t="s">
        <v>18705</v>
      </c>
      <c r="C4087" s="894" t="s">
        <v>740</v>
      </c>
      <c r="D4087" s="894" t="s">
        <v>18696</v>
      </c>
      <c r="E4087" s="351">
        <v>4460</v>
      </c>
      <c r="F4087" s="351">
        <v>784.96</v>
      </c>
      <c r="G4087" s="351">
        <v>3209.12</v>
      </c>
      <c r="H4087" s="351">
        <v>465.92</v>
      </c>
      <c r="I4087" s="894" t="s">
        <v>18697</v>
      </c>
      <c r="J4087" s="894" t="s">
        <v>773</v>
      </c>
      <c r="K4087" s="894" t="s">
        <v>631</v>
      </c>
      <c r="L4087" s="894" t="s">
        <v>841</v>
      </c>
      <c r="M4087" s="894" t="s">
        <v>18698</v>
      </c>
      <c r="N4087" s="894" t="s">
        <v>18699</v>
      </c>
      <c r="O4087" s="894" t="s">
        <v>18700</v>
      </c>
      <c r="P4087" s="894" t="s">
        <v>18701</v>
      </c>
      <c r="Q4087" s="894" t="s">
        <v>18702</v>
      </c>
      <c r="R4087" s="894" t="s">
        <v>776</v>
      </c>
      <c r="S4087" s="894" t="s">
        <v>779</v>
      </c>
      <c r="T4087" s="894" t="s">
        <v>780</v>
      </c>
      <c r="U4087" s="894" t="s">
        <v>781</v>
      </c>
      <c r="V4087" s="894" t="s">
        <v>3306</v>
      </c>
      <c r="W4087" s="894" t="s">
        <v>18697</v>
      </c>
      <c r="X4087" s="894" t="s">
        <v>18703</v>
      </c>
      <c r="AA4087" s="894" t="s">
        <v>967</v>
      </c>
    </row>
    <row r="4088" hidden="1" spans="1:27">
      <c r="A4088" s="894" t="s">
        <v>18706</v>
      </c>
      <c r="B4088" s="894" t="s">
        <v>18707</v>
      </c>
      <c r="C4088" s="894" t="s">
        <v>740</v>
      </c>
      <c r="D4088" s="894" t="s">
        <v>18696</v>
      </c>
      <c r="E4088" s="351">
        <v>4460</v>
      </c>
      <c r="F4088" s="351">
        <v>784.96</v>
      </c>
      <c r="G4088" s="351">
        <v>3209.12</v>
      </c>
      <c r="H4088" s="351">
        <v>465.92</v>
      </c>
      <c r="I4088" s="894" t="s">
        <v>18697</v>
      </c>
      <c r="J4088" s="894" t="s">
        <v>773</v>
      </c>
      <c r="K4088" s="894" t="s">
        <v>631</v>
      </c>
      <c r="L4088" s="894" t="s">
        <v>841</v>
      </c>
      <c r="M4088" s="894" t="s">
        <v>18708</v>
      </c>
      <c r="N4088" s="894" t="s">
        <v>18699</v>
      </c>
      <c r="O4088" s="894" t="s">
        <v>18700</v>
      </c>
      <c r="P4088" s="894" t="s">
        <v>18701</v>
      </c>
      <c r="Q4088" s="894" t="s">
        <v>18702</v>
      </c>
      <c r="R4088" s="894" t="s">
        <v>776</v>
      </c>
      <c r="S4088" s="894" t="s">
        <v>779</v>
      </c>
      <c r="T4088" s="894" t="s">
        <v>780</v>
      </c>
      <c r="U4088" s="894" t="s">
        <v>781</v>
      </c>
      <c r="V4088" s="894" t="s">
        <v>3306</v>
      </c>
      <c r="W4088" s="894" t="s">
        <v>18697</v>
      </c>
      <c r="X4088" s="894" t="s">
        <v>18703</v>
      </c>
      <c r="AA4088" s="894" t="s">
        <v>967</v>
      </c>
    </row>
    <row r="4089" hidden="1" spans="1:27">
      <c r="A4089" s="894" t="s">
        <v>18709</v>
      </c>
      <c r="B4089" s="894" t="s">
        <v>18710</v>
      </c>
      <c r="C4089" s="894" t="s">
        <v>740</v>
      </c>
      <c r="D4089" s="894" t="s">
        <v>18696</v>
      </c>
      <c r="E4089" s="351">
        <v>4460</v>
      </c>
      <c r="F4089" s="351">
        <v>784.96</v>
      </c>
      <c r="G4089" s="351">
        <v>3209.12</v>
      </c>
      <c r="H4089" s="351">
        <v>465.92</v>
      </c>
      <c r="I4089" s="894" t="s">
        <v>18697</v>
      </c>
      <c r="J4089" s="894" t="s">
        <v>773</v>
      </c>
      <c r="K4089" s="894" t="s">
        <v>631</v>
      </c>
      <c r="L4089" s="894" t="s">
        <v>841</v>
      </c>
      <c r="M4089" s="894" t="s">
        <v>18711</v>
      </c>
      <c r="N4089" s="894" t="s">
        <v>18699</v>
      </c>
      <c r="O4089" s="894" t="s">
        <v>18700</v>
      </c>
      <c r="P4089" s="894" t="s">
        <v>18701</v>
      </c>
      <c r="Q4089" s="894" t="s">
        <v>18702</v>
      </c>
      <c r="R4089" s="894" t="s">
        <v>776</v>
      </c>
      <c r="S4089" s="894" t="s">
        <v>779</v>
      </c>
      <c r="T4089" s="894" t="s">
        <v>780</v>
      </c>
      <c r="U4089" s="894" t="s">
        <v>781</v>
      </c>
      <c r="V4089" s="894" t="s">
        <v>3306</v>
      </c>
      <c r="W4089" s="894" t="s">
        <v>18697</v>
      </c>
      <c r="X4089" s="894" t="s">
        <v>18703</v>
      </c>
      <c r="AA4089" s="894" t="s">
        <v>967</v>
      </c>
    </row>
    <row r="4090" spans="1:27">
      <c r="A4090" s="894" t="s">
        <v>18712</v>
      </c>
      <c r="B4090" s="894" t="s">
        <v>18713</v>
      </c>
      <c r="C4090" s="894" t="s">
        <v>13971</v>
      </c>
      <c r="D4090" s="894" t="s">
        <v>18714</v>
      </c>
      <c r="E4090" s="351">
        <v>15929.2</v>
      </c>
      <c r="F4090" s="351">
        <v>1752.19</v>
      </c>
      <c r="G4090" s="351">
        <v>14177.01</v>
      </c>
      <c r="H4090" s="351">
        <v>0</v>
      </c>
      <c r="I4090" s="894" t="s">
        <v>18715</v>
      </c>
      <c r="J4090" s="894" t="s">
        <v>839</v>
      </c>
      <c r="K4090" s="894" t="s">
        <v>11592</v>
      </c>
      <c r="L4090" s="894" t="s">
        <v>874</v>
      </c>
      <c r="M4090" s="894" t="s">
        <v>11593</v>
      </c>
      <c r="N4090" s="894" t="s">
        <v>18716</v>
      </c>
      <c r="O4090" s="894" t="s">
        <v>11573</v>
      </c>
      <c r="P4090" s="894" t="s">
        <v>18717</v>
      </c>
      <c r="Q4090" s="894" t="s">
        <v>12707</v>
      </c>
      <c r="R4090" s="894" t="s">
        <v>776</v>
      </c>
      <c r="S4090" s="894" t="s">
        <v>779</v>
      </c>
      <c r="T4090" s="894" t="s">
        <v>780</v>
      </c>
      <c r="U4090" s="894" t="s">
        <v>781</v>
      </c>
      <c r="V4090" s="894" t="s">
        <v>3306</v>
      </c>
      <c r="W4090" s="894" t="s">
        <v>18715</v>
      </c>
      <c r="X4090" s="894" t="s">
        <v>18718</v>
      </c>
      <c r="AA4090" s="894" t="s">
        <v>11595</v>
      </c>
    </row>
    <row r="4091" spans="1:27">
      <c r="A4091" s="894" t="s">
        <v>18719</v>
      </c>
      <c r="B4091" s="894" t="s">
        <v>18720</v>
      </c>
      <c r="C4091" s="894" t="s">
        <v>13971</v>
      </c>
      <c r="D4091" s="894" t="s">
        <v>18714</v>
      </c>
      <c r="E4091" s="351">
        <v>15929.21</v>
      </c>
      <c r="F4091" s="351">
        <v>1752.19</v>
      </c>
      <c r="G4091" s="351">
        <v>14177.02</v>
      </c>
      <c r="H4091" s="351">
        <v>0</v>
      </c>
      <c r="I4091" s="894" t="s">
        <v>18715</v>
      </c>
      <c r="J4091" s="894" t="s">
        <v>839</v>
      </c>
      <c r="K4091" s="894" t="s">
        <v>11592</v>
      </c>
      <c r="L4091" s="894" t="s">
        <v>874</v>
      </c>
      <c r="M4091" s="894" t="s">
        <v>11593</v>
      </c>
      <c r="N4091" s="894" t="s">
        <v>18716</v>
      </c>
      <c r="O4091" s="894" t="s">
        <v>11573</v>
      </c>
      <c r="P4091" s="894" t="s">
        <v>18717</v>
      </c>
      <c r="Q4091" s="894" t="s">
        <v>12707</v>
      </c>
      <c r="R4091" s="894" t="s">
        <v>776</v>
      </c>
      <c r="S4091" s="894" t="s">
        <v>779</v>
      </c>
      <c r="T4091" s="894" t="s">
        <v>780</v>
      </c>
      <c r="U4091" s="894" t="s">
        <v>781</v>
      </c>
      <c r="V4091" s="894" t="s">
        <v>3306</v>
      </c>
      <c r="W4091" s="894" t="s">
        <v>18715</v>
      </c>
      <c r="X4091" s="894" t="s">
        <v>18718</v>
      </c>
      <c r="AA4091" s="894" t="s">
        <v>11595</v>
      </c>
    </row>
    <row r="4092" spans="1:27">
      <c r="A4092" s="894" t="s">
        <v>18721</v>
      </c>
      <c r="B4092" s="894" t="s">
        <v>18722</v>
      </c>
      <c r="C4092" s="894" t="s">
        <v>18723</v>
      </c>
      <c r="D4092" s="894" t="s">
        <v>18714</v>
      </c>
      <c r="E4092" s="351">
        <v>25132.74</v>
      </c>
      <c r="F4092" s="351">
        <v>2764.63</v>
      </c>
      <c r="G4092" s="351">
        <v>22368.11</v>
      </c>
      <c r="H4092" s="351">
        <v>0</v>
      </c>
      <c r="I4092" s="894" t="s">
        <v>18715</v>
      </c>
      <c r="J4092" s="894" t="s">
        <v>839</v>
      </c>
      <c r="K4092" s="894" t="s">
        <v>1008</v>
      </c>
      <c r="L4092" s="894" t="s">
        <v>874</v>
      </c>
      <c r="M4092" s="894" t="s">
        <v>8764</v>
      </c>
      <c r="N4092" s="894" t="s">
        <v>18724</v>
      </c>
      <c r="O4092" s="894" t="s">
        <v>15741</v>
      </c>
      <c r="P4092" s="894" t="s">
        <v>18725</v>
      </c>
      <c r="Q4092" s="894" t="s">
        <v>18726</v>
      </c>
      <c r="R4092" s="894" t="s">
        <v>776</v>
      </c>
      <c r="S4092" s="894" t="s">
        <v>779</v>
      </c>
      <c r="T4092" s="894" t="s">
        <v>780</v>
      </c>
      <c r="U4092" s="894" t="s">
        <v>781</v>
      </c>
      <c r="V4092" s="894" t="s">
        <v>3306</v>
      </c>
      <c r="W4092" s="894" t="s">
        <v>18715</v>
      </c>
      <c r="X4092" s="894" t="s">
        <v>18727</v>
      </c>
      <c r="AA4092" s="894" t="s">
        <v>1012</v>
      </c>
    </row>
    <row r="4093" hidden="1" spans="1:27">
      <c r="A4093" s="894" t="s">
        <v>18728</v>
      </c>
      <c r="B4093" s="894" t="s">
        <v>18729</v>
      </c>
      <c r="C4093" s="894" t="s">
        <v>18730</v>
      </c>
      <c r="D4093" s="894" t="s">
        <v>18731</v>
      </c>
      <c r="E4093" s="351">
        <v>4850.5</v>
      </c>
      <c r="F4093" s="351">
        <v>776.1</v>
      </c>
      <c r="G4093" s="351">
        <v>4019.12</v>
      </c>
      <c r="H4093" s="351">
        <v>55.28</v>
      </c>
      <c r="I4093" s="894" t="s">
        <v>18732</v>
      </c>
      <c r="J4093" s="894" t="s">
        <v>773</v>
      </c>
      <c r="K4093" s="894" t="s">
        <v>807</v>
      </c>
      <c r="L4093" s="894" t="s">
        <v>958</v>
      </c>
      <c r="M4093" s="894" t="s">
        <v>18733</v>
      </c>
      <c r="N4093" s="894" t="s">
        <v>18734</v>
      </c>
      <c r="O4093" s="894" t="s">
        <v>18735</v>
      </c>
      <c r="P4093" s="894" t="s">
        <v>18736</v>
      </c>
      <c r="Q4093" s="894" t="s">
        <v>18737</v>
      </c>
      <c r="R4093" s="894" t="s">
        <v>18738</v>
      </c>
      <c r="S4093" s="894" t="s">
        <v>779</v>
      </c>
      <c r="T4093" s="894" t="s">
        <v>780</v>
      </c>
      <c r="U4093" s="894" t="s">
        <v>781</v>
      </c>
      <c r="V4093" s="894" t="s">
        <v>3306</v>
      </c>
      <c r="W4093" s="894" t="s">
        <v>18732</v>
      </c>
      <c r="X4093" s="894" t="s">
        <v>16388</v>
      </c>
      <c r="AA4093" s="894" t="s">
        <v>808</v>
      </c>
    </row>
    <row r="4094" spans="1:27">
      <c r="A4094" s="894" t="s">
        <v>18739</v>
      </c>
      <c r="B4094" s="894" t="s">
        <v>18740</v>
      </c>
      <c r="C4094" s="894" t="s">
        <v>10383</v>
      </c>
      <c r="D4094" s="894" t="s">
        <v>18741</v>
      </c>
      <c r="E4094" s="351">
        <v>9734.51</v>
      </c>
      <c r="F4094" s="351">
        <v>973.5</v>
      </c>
      <c r="G4094" s="351">
        <v>8761.01</v>
      </c>
      <c r="H4094" s="351">
        <v>0</v>
      </c>
      <c r="I4094" s="894" t="s">
        <v>18742</v>
      </c>
      <c r="J4094" s="894" t="s">
        <v>839</v>
      </c>
      <c r="K4094" s="894" t="s">
        <v>1025</v>
      </c>
      <c r="L4094" s="894" t="s">
        <v>958</v>
      </c>
      <c r="M4094" s="894" t="s">
        <v>17850</v>
      </c>
      <c r="N4094" s="894" t="s">
        <v>18743</v>
      </c>
      <c r="O4094" s="894" t="s">
        <v>13346</v>
      </c>
      <c r="P4094" s="894" t="s">
        <v>18744</v>
      </c>
      <c r="Q4094" s="894" t="s">
        <v>13348</v>
      </c>
      <c r="R4094" s="894" t="s">
        <v>18738</v>
      </c>
      <c r="S4094" s="894" t="s">
        <v>779</v>
      </c>
      <c r="T4094" s="894" t="s">
        <v>780</v>
      </c>
      <c r="U4094" s="894" t="s">
        <v>781</v>
      </c>
      <c r="V4094" s="894" t="s">
        <v>3306</v>
      </c>
      <c r="W4094" s="894" t="s">
        <v>18742</v>
      </c>
      <c r="X4094" s="894" t="s">
        <v>15845</v>
      </c>
      <c r="AA4094" s="894" t="s">
        <v>1029</v>
      </c>
    </row>
    <row r="4095" spans="1:27">
      <c r="A4095" s="894" t="s">
        <v>18745</v>
      </c>
      <c r="B4095" s="894" t="s">
        <v>18746</v>
      </c>
      <c r="C4095" s="894" t="s">
        <v>10383</v>
      </c>
      <c r="D4095" s="894" t="s">
        <v>18207</v>
      </c>
      <c r="E4095" s="351">
        <v>7964.6</v>
      </c>
      <c r="F4095" s="351">
        <v>796.5</v>
      </c>
      <c r="G4095" s="351">
        <v>7168.1</v>
      </c>
      <c r="H4095" s="351">
        <v>0</v>
      </c>
      <c r="I4095" s="894" t="s">
        <v>18742</v>
      </c>
      <c r="J4095" s="894" t="s">
        <v>839</v>
      </c>
      <c r="K4095" s="894" t="s">
        <v>1091</v>
      </c>
      <c r="L4095" s="894" t="s">
        <v>874</v>
      </c>
      <c r="M4095" s="894" t="s">
        <v>6300</v>
      </c>
      <c r="N4095" s="894" t="s">
        <v>17606</v>
      </c>
      <c r="O4095" s="894" t="s">
        <v>12405</v>
      </c>
      <c r="P4095" s="894" t="s">
        <v>18747</v>
      </c>
      <c r="Q4095" s="894" t="s">
        <v>10748</v>
      </c>
      <c r="R4095" s="894" t="s">
        <v>18738</v>
      </c>
      <c r="S4095" s="894" t="s">
        <v>779</v>
      </c>
      <c r="T4095" s="894" t="s">
        <v>780</v>
      </c>
      <c r="U4095" s="894" t="s">
        <v>781</v>
      </c>
      <c r="V4095" s="894" t="s">
        <v>3306</v>
      </c>
      <c r="W4095" s="894" t="s">
        <v>18742</v>
      </c>
      <c r="X4095" s="894" t="s">
        <v>13650</v>
      </c>
      <c r="AA4095" s="894" t="s">
        <v>1093</v>
      </c>
    </row>
    <row r="4096" spans="1:27">
      <c r="A4096" s="894" t="s">
        <v>18748</v>
      </c>
      <c r="B4096" s="894" t="s">
        <v>18749</v>
      </c>
      <c r="C4096" s="894" t="s">
        <v>10383</v>
      </c>
      <c r="D4096" s="894" t="s">
        <v>18750</v>
      </c>
      <c r="E4096" s="351">
        <v>14159.29</v>
      </c>
      <c r="F4096" s="351">
        <v>1274.31</v>
      </c>
      <c r="G4096" s="351">
        <v>12884.98</v>
      </c>
      <c r="H4096" s="351">
        <v>0</v>
      </c>
      <c r="I4096" s="894" t="s">
        <v>18751</v>
      </c>
      <c r="J4096" s="894" t="s">
        <v>839</v>
      </c>
      <c r="K4096" s="894" t="s">
        <v>8415</v>
      </c>
      <c r="L4096" s="894" t="s">
        <v>874</v>
      </c>
      <c r="M4096" s="894" t="s">
        <v>18500</v>
      </c>
      <c r="N4096" s="894" t="s">
        <v>18752</v>
      </c>
      <c r="O4096" s="894" t="s">
        <v>13065</v>
      </c>
      <c r="P4096" s="894" t="s">
        <v>18753</v>
      </c>
      <c r="Q4096" s="894" t="s">
        <v>11681</v>
      </c>
      <c r="R4096" s="894" t="s">
        <v>18754</v>
      </c>
      <c r="S4096" s="894" t="s">
        <v>779</v>
      </c>
      <c r="T4096" s="894" t="s">
        <v>780</v>
      </c>
      <c r="U4096" s="894" t="s">
        <v>781</v>
      </c>
      <c r="V4096" s="894" t="s">
        <v>3306</v>
      </c>
      <c r="W4096" s="894" t="s">
        <v>18751</v>
      </c>
      <c r="X4096" s="894" t="s">
        <v>16339</v>
      </c>
      <c r="AA4096" s="894" t="s">
        <v>8421</v>
      </c>
    </row>
    <row r="4097" spans="1:27">
      <c r="A4097" s="894" t="s">
        <v>18755</v>
      </c>
      <c r="B4097" s="894" t="s">
        <v>18756</v>
      </c>
      <c r="C4097" s="894" t="s">
        <v>18757</v>
      </c>
      <c r="D4097" s="894" t="s">
        <v>18758</v>
      </c>
      <c r="E4097" s="351">
        <v>11504.42</v>
      </c>
      <c r="F4097" s="351">
        <v>1035.36</v>
      </c>
      <c r="G4097" s="351">
        <v>10469.06</v>
      </c>
      <c r="H4097" s="351">
        <v>0</v>
      </c>
      <c r="I4097" s="894" t="s">
        <v>18759</v>
      </c>
      <c r="J4097" s="894" t="s">
        <v>839</v>
      </c>
      <c r="K4097" s="894" t="s">
        <v>1025</v>
      </c>
      <c r="L4097" s="894" t="s">
        <v>958</v>
      </c>
      <c r="M4097" s="894" t="s">
        <v>17850</v>
      </c>
      <c r="N4097" s="894" t="s">
        <v>18760</v>
      </c>
      <c r="O4097" s="894" t="s">
        <v>10992</v>
      </c>
      <c r="P4097" s="894" t="s">
        <v>18761</v>
      </c>
      <c r="Q4097" s="894" t="s">
        <v>15055</v>
      </c>
      <c r="R4097" s="894" t="s">
        <v>18754</v>
      </c>
      <c r="S4097" s="894" t="s">
        <v>779</v>
      </c>
      <c r="T4097" s="894" t="s">
        <v>780</v>
      </c>
      <c r="U4097" s="894" t="s">
        <v>781</v>
      </c>
      <c r="V4097" s="894" t="s">
        <v>3306</v>
      </c>
      <c r="W4097" s="894" t="s">
        <v>18759</v>
      </c>
      <c r="X4097" s="894" t="s">
        <v>16839</v>
      </c>
      <c r="AA4097" s="894" t="s">
        <v>1029</v>
      </c>
    </row>
    <row r="4098" spans="1:27">
      <c r="A4098" s="894" t="s">
        <v>18762</v>
      </c>
      <c r="B4098" s="894" t="s">
        <v>18763</v>
      </c>
      <c r="C4098" s="894" t="s">
        <v>18757</v>
      </c>
      <c r="D4098" s="894" t="s">
        <v>18758</v>
      </c>
      <c r="E4098" s="351">
        <v>11504.43</v>
      </c>
      <c r="F4098" s="351">
        <v>1035.36</v>
      </c>
      <c r="G4098" s="351">
        <v>10469.07</v>
      </c>
      <c r="H4098" s="351">
        <v>0</v>
      </c>
      <c r="I4098" s="894" t="s">
        <v>18759</v>
      </c>
      <c r="J4098" s="894" t="s">
        <v>839</v>
      </c>
      <c r="K4098" s="894" t="s">
        <v>1025</v>
      </c>
      <c r="L4098" s="894" t="s">
        <v>958</v>
      </c>
      <c r="M4098" s="894" t="s">
        <v>17850</v>
      </c>
      <c r="N4098" s="894" t="s">
        <v>18760</v>
      </c>
      <c r="O4098" s="894" t="s">
        <v>10992</v>
      </c>
      <c r="P4098" s="894" t="s">
        <v>18761</v>
      </c>
      <c r="Q4098" s="894" t="s">
        <v>15055</v>
      </c>
      <c r="R4098" s="894" t="s">
        <v>18754</v>
      </c>
      <c r="S4098" s="894" t="s">
        <v>779</v>
      </c>
      <c r="T4098" s="894" t="s">
        <v>780</v>
      </c>
      <c r="U4098" s="894" t="s">
        <v>781</v>
      </c>
      <c r="V4098" s="894" t="s">
        <v>3306</v>
      </c>
      <c r="W4098" s="894" t="s">
        <v>18759</v>
      </c>
      <c r="X4098" s="894" t="s">
        <v>16839</v>
      </c>
      <c r="AA4098" s="894" t="s">
        <v>1029</v>
      </c>
    </row>
    <row r="4099" spans="1:27">
      <c r="A4099" s="894" t="s">
        <v>18764</v>
      </c>
      <c r="B4099" s="894" t="s">
        <v>18765</v>
      </c>
      <c r="C4099" s="894" t="s">
        <v>18766</v>
      </c>
      <c r="D4099" s="894" t="s">
        <v>18767</v>
      </c>
      <c r="E4099" s="351">
        <v>3362.83</v>
      </c>
      <c r="F4099" s="351">
        <v>302.67</v>
      </c>
      <c r="G4099" s="351">
        <v>3060.16</v>
      </c>
      <c r="H4099" s="351">
        <v>0</v>
      </c>
      <c r="I4099" s="894" t="s">
        <v>18759</v>
      </c>
      <c r="J4099" s="894" t="s">
        <v>839</v>
      </c>
      <c r="K4099" s="894" t="s">
        <v>8415</v>
      </c>
      <c r="L4099" s="894" t="s">
        <v>874</v>
      </c>
      <c r="M4099" s="894" t="s">
        <v>18500</v>
      </c>
      <c r="N4099" s="894" t="s">
        <v>18276</v>
      </c>
      <c r="O4099" s="894" t="s">
        <v>17600</v>
      </c>
      <c r="P4099" s="894" t="s">
        <v>18768</v>
      </c>
      <c r="Q4099" s="894" t="s">
        <v>16380</v>
      </c>
      <c r="R4099" s="894" t="s">
        <v>18754</v>
      </c>
      <c r="S4099" s="894" t="s">
        <v>779</v>
      </c>
      <c r="T4099" s="894" t="s">
        <v>780</v>
      </c>
      <c r="U4099" s="894" t="s">
        <v>781</v>
      </c>
      <c r="V4099" s="894" t="s">
        <v>3306</v>
      </c>
      <c r="W4099" s="894" t="s">
        <v>18759</v>
      </c>
      <c r="X4099" s="894" t="s">
        <v>6270</v>
      </c>
      <c r="AA4099" s="894" t="s">
        <v>8421</v>
      </c>
    </row>
    <row r="4100" spans="1:27">
      <c r="A4100" s="894" t="s">
        <v>18769</v>
      </c>
      <c r="B4100" s="894" t="s">
        <v>18770</v>
      </c>
      <c r="C4100" s="894" t="s">
        <v>18766</v>
      </c>
      <c r="D4100" s="894" t="s">
        <v>18767</v>
      </c>
      <c r="E4100" s="351">
        <v>3362.83</v>
      </c>
      <c r="F4100" s="351">
        <v>302.67</v>
      </c>
      <c r="G4100" s="351">
        <v>3060.16</v>
      </c>
      <c r="H4100" s="351">
        <v>0</v>
      </c>
      <c r="I4100" s="894" t="s">
        <v>18759</v>
      </c>
      <c r="J4100" s="894" t="s">
        <v>839</v>
      </c>
      <c r="K4100" s="894" t="s">
        <v>8415</v>
      </c>
      <c r="L4100" s="894" t="s">
        <v>874</v>
      </c>
      <c r="M4100" s="894" t="s">
        <v>18500</v>
      </c>
      <c r="N4100" s="894" t="s">
        <v>18276</v>
      </c>
      <c r="O4100" s="894" t="s">
        <v>17600</v>
      </c>
      <c r="P4100" s="894" t="s">
        <v>18768</v>
      </c>
      <c r="Q4100" s="894" t="s">
        <v>16380</v>
      </c>
      <c r="R4100" s="894" t="s">
        <v>18754</v>
      </c>
      <c r="S4100" s="894" t="s">
        <v>779</v>
      </c>
      <c r="T4100" s="894" t="s">
        <v>780</v>
      </c>
      <c r="U4100" s="894" t="s">
        <v>781</v>
      </c>
      <c r="V4100" s="894" t="s">
        <v>3306</v>
      </c>
      <c r="W4100" s="894" t="s">
        <v>18759</v>
      </c>
      <c r="X4100" s="894" t="s">
        <v>6270</v>
      </c>
      <c r="AA4100" s="894" t="s">
        <v>8421</v>
      </c>
    </row>
    <row r="4101" hidden="1" spans="1:27">
      <c r="A4101" s="894" t="s">
        <v>18771</v>
      </c>
      <c r="B4101" s="894" t="s">
        <v>18772</v>
      </c>
      <c r="C4101" s="894" t="s">
        <v>740</v>
      </c>
      <c r="D4101" s="894" t="s">
        <v>18773</v>
      </c>
      <c r="E4101" s="351">
        <v>3796.46</v>
      </c>
      <c r="F4101" s="351">
        <v>546.66</v>
      </c>
      <c r="G4101" s="351">
        <v>3244.08</v>
      </c>
      <c r="H4101" s="351">
        <v>5.72</v>
      </c>
      <c r="I4101" s="894" t="s">
        <v>18759</v>
      </c>
      <c r="J4101" s="894" t="s">
        <v>773</v>
      </c>
      <c r="K4101" s="894" t="s">
        <v>631</v>
      </c>
      <c r="L4101" s="894" t="s">
        <v>5419</v>
      </c>
      <c r="M4101" s="894" t="s">
        <v>18774</v>
      </c>
      <c r="N4101" s="894" t="s">
        <v>18775</v>
      </c>
      <c r="O4101" s="894" t="s">
        <v>18776</v>
      </c>
      <c r="P4101" s="894" t="s">
        <v>18777</v>
      </c>
      <c r="Q4101" s="894" t="s">
        <v>18778</v>
      </c>
      <c r="R4101" s="894" t="s">
        <v>18754</v>
      </c>
      <c r="S4101" s="894" t="s">
        <v>779</v>
      </c>
      <c r="T4101" s="894" t="s">
        <v>780</v>
      </c>
      <c r="U4101" s="894" t="s">
        <v>781</v>
      </c>
      <c r="V4101" s="894" t="s">
        <v>3306</v>
      </c>
      <c r="W4101" s="894" t="s">
        <v>18759</v>
      </c>
      <c r="X4101" s="894" t="s">
        <v>18779</v>
      </c>
      <c r="AA4101" s="894" t="s">
        <v>967</v>
      </c>
    </row>
    <row r="4102" spans="1:27">
      <c r="A4102" s="894" t="s">
        <v>18780</v>
      </c>
      <c r="B4102" s="894" t="s">
        <v>18781</v>
      </c>
      <c r="C4102" s="894" t="s">
        <v>18782</v>
      </c>
      <c r="D4102" s="894" t="s">
        <v>18783</v>
      </c>
      <c r="E4102" s="351">
        <v>13274.34</v>
      </c>
      <c r="F4102" s="351">
        <v>1061.92</v>
      </c>
      <c r="G4102" s="351">
        <v>12212.42</v>
      </c>
      <c r="H4102" s="351">
        <v>0</v>
      </c>
      <c r="I4102" s="894" t="s">
        <v>18784</v>
      </c>
      <c r="J4102" s="894" t="s">
        <v>839</v>
      </c>
      <c r="K4102" s="894" t="s">
        <v>1357</v>
      </c>
      <c r="L4102" s="894" t="s">
        <v>1590</v>
      </c>
      <c r="M4102" s="894" t="s">
        <v>18785</v>
      </c>
      <c r="N4102" s="894" t="s">
        <v>18786</v>
      </c>
      <c r="O4102" s="894" t="s">
        <v>11303</v>
      </c>
      <c r="P4102" s="894" t="s">
        <v>18787</v>
      </c>
      <c r="Q4102" s="894" t="s">
        <v>11305</v>
      </c>
      <c r="R4102" s="894" t="s">
        <v>966</v>
      </c>
      <c r="S4102" s="894" t="s">
        <v>779</v>
      </c>
      <c r="T4102" s="894" t="s">
        <v>780</v>
      </c>
      <c r="U4102" s="894" t="s">
        <v>781</v>
      </c>
      <c r="V4102" s="894" t="s">
        <v>3306</v>
      </c>
      <c r="W4102" s="894" t="s">
        <v>18784</v>
      </c>
      <c r="X4102" s="894" t="s">
        <v>12203</v>
      </c>
      <c r="AA4102" s="894" t="s">
        <v>1359</v>
      </c>
    </row>
    <row r="4103" spans="1:27">
      <c r="A4103" s="894" t="s">
        <v>18788</v>
      </c>
      <c r="B4103" s="894" t="s">
        <v>18789</v>
      </c>
      <c r="C4103" s="894" t="s">
        <v>8932</v>
      </c>
      <c r="D4103" s="894" t="s">
        <v>18790</v>
      </c>
      <c r="E4103" s="351">
        <v>5663.71</v>
      </c>
      <c r="F4103" s="351">
        <v>396.48</v>
      </c>
      <c r="G4103" s="351">
        <v>5267.23</v>
      </c>
      <c r="H4103" s="351">
        <v>0</v>
      </c>
      <c r="I4103" s="894" t="s">
        <v>18791</v>
      </c>
      <c r="J4103" s="894" t="s">
        <v>839</v>
      </c>
      <c r="K4103" s="894" t="s">
        <v>11592</v>
      </c>
      <c r="L4103" s="894" t="s">
        <v>874</v>
      </c>
      <c r="M4103" s="894" t="s">
        <v>11593</v>
      </c>
      <c r="N4103" s="894" t="s">
        <v>18792</v>
      </c>
      <c r="O4103" s="894" t="s">
        <v>18793</v>
      </c>
      <c r="P4103" s="894" t="s">
        <v>18794</v>
      </c>
      <c r="Q4103" s="894" t="s">
        <v>18795</v>
      </c>
      <c r="R4103" s="894" t="s">
        <v>18796</v>
      </c>
      <c r="S4103" s="894" t="s">
        <v>779</v>
      </c>
      <c r="T4103" s="894" t="s">
        <v>780</v>
      </c>
      <c r="U4103" s="894" t="s">
        <v>781</v>
      </c>
      <c r="V4103" s="894" t="s">
        <v>3306</v>
      </c>
      <c r="W4103" s="894" t="s">
        <v>18791</v>
      </c>
      <c r="X4103" s="894" t="s">
        <v>13585</v>
      </c>
      <c r="AA4103" s="894" t="s">
        <v>11595</v>
      </c>
    </row>
    <row r="4104" spans="1:27">
      <c r="A4104" s="894" t="s">
        <v>18797</v>
      </c>
      <c r="B4104" s="894" t="s">
        <v>18798</v>
      </c>
      <c r="C4104" s="894" t="s">
        <v>8932</v>
      </c>
      <c r="D4104" s="894" t="s">
        <v>18790</v>
      </c>
      <c r="E4104" s="351">
        <v>5663.72</v>
      </c>
      <c r="F4104" s="351">
        <v>396.48</v>
      </c>
      <c r="G4104" s="351">
        <v>5267.24</v>
      </c>
      <c r="H4104" s="351">
        <v>0</v>
      </c>
      <c r="I4104" s="894" t="s">
        <v>18791</v>
      </c>
      <c r="J4104" s="894" t="s">
        <v>839</v>
      </c>
      <c r="K4104" s="894" t="s">
        <v>11592</v>
      </c>
      <c r="L4104" s="894" t="s">
        <v>874</v>
      </c>
      <c r="M4104" s="894" t="s">
        <v>11593</v>
      </c>
      <c r="N4104" s="894" t="s">
        <v>18792</v>
      </c>
      <c r="O4104" s="894" t="s">
        <v>18793</v>
      </c>
      <c r="P4104" s="894" t="s">
        <v>18794</v>
      </c>
      <c r="Q4104" s="894" t="s">
        <v>18795</v>
      </c>
      <c r="R4104" s="894" t="s">
        <v>18796</v>
      </c>
      <c r="S4104" s="894" t="s">
        <v>779</v>
      </c>
      <c r="T4104" s="894" t="s">
        <v>780</v>
      </c>
      <c r="U4104" s="894" t="s">
        <v>781</v>
      </c>
      <c r="V4104" s="894" t="s">
        <v>3306</v>
      </c>
      <c r="W4104" s="894" t="s">
        <v>18791</v>
      </c>
      <c r="X4104" s="894" t="s">
        <v>13585</v>
      </c>
      <c r="AA4104" s="894" t="s">
        <v>11595</v>
      </c>
    </row>
    <row r="4105" spans="1:27">
      <c r="A4105" s="894" t="s">
        <v>18799</v>
      </c>
      <c r="B4105" s="894" t="s">
        <v>18800</v>
      </c>
      <c r="C4105" s="894" t="s">
        <v>8932</v>
      </c>
      <c r="D4105" s="894" t="s">
        <v>18801</v>
      </c>
      <c r="E4105" s="351">
        <v>5575.22</v>
      </c>
      <c r="F4105" s="351">
        <v>390.25</v>
      </c>
      <c r="G4105" s="351">
        <v>5184.97</v>
      </c>
      <c r="H4105" s="351">
        <v>0</v>
      </c>
      <c r="I4105" s="894" t="s">
        <v>18791</v>
      </c>
      <c r="J4105" s="894" t="s">
        <v>839</v>
      </c>
      <c r="K4105" s="894" t="s">
        <v>11486</v>
      </c>
      <c r="L4105" s="894" t="s">
        <v>874</v>
      </c>
      <c r="M4105" s="894" t="s">
        <v>11487</v>
      </c>
      <c r="N4105" s="894" t="s">
        <v>18802</v>
      </c>
      <c r="O4105" s="894" t="s">
        <v>12774</v>
      </c>
      <c r="P4105" s="894" t="s">
        <v>18803</v>
      </c>
      <c r="Q4105" s="894" t="s">
        <v>12776</v>
      </c>
      <c r="R4105" s="894" t="s">
        <v>18796</v>
      </c>
      <c r="S4105" s="894" t="s">
        <v>779</v>
      </c>
      <c r="T4105" s="894" t="s">
        <v>780</v>
      </c>
      <c r="U4105" s="894" t="s">
        <v>781</v>
      </c>
      <c r="V4105" s="894" t="s">
        <v>3306</v>
      </c>
      <c r="W4105" s="894" t="s">
        <v>18791</v>
      </c>
      <c r="X4105" s="894" t="s">
        <v>13585</v>
      </c>
      <c r="AA4105" s="894" t="s">
        <v>11491</v>
      </c>
    </row>
    <row r="4106" spans="1:27">
      <c r="A4106" s="894" t="s">
        <v>18804</v>
      </c>
      <c r="B4106" s="894" t="s">
        <v>18805</v>
      </c>
      <c r="C4106" s="894" t="s">
        <v>8932</v>
      </c>
      <c r="D4106" s="894" t="s">
        <v>18801</v>
      </c>
      <c r="E4106" s="351">
        <v>5575.22</v>
      </c>
      <c r="F4106" s="351">
        <v>390.25</v>
      </c>
      <c r="G4106" s="351">
        <v>5184.97</v>
      </c>
      <c r="H4106" s="351">
        <v>0</v>
      </c>
      <c r="I4106" s="894" t="s">
        <v>18791</v>
      </c>
      <c r="J4106" s="894" t="s">
        <v>839</v>
      </c>
      <c r="K4106" s="894" t="s">
        <v>11486</v>
      </c>
      <c r="L4106" s="894" t="s">
        <v>874</v>
      </c>
      <c r="M4106" s="894" t="s">
        <v>11487</v>
      </c>
      <c r="N4106" s="894" t="s">
        <v>18802</v>
      </c>
      <c r="O4106" s="894" t="s">
        <v>12774</v>
      </c>
      <c r="P4106" s="894" t="s">
        <v>18803</v>
      </c>
      <c r="Q4106" s="894" t="s">
        <v>12776</v>
      </c>
      <c r="R4106" s="894" t="s">
        <v>18796</v>
      </c>
      <c r="S4106" s="894" t="s">
        <v>779</v>
      </c>
      <c r="T4106" s="894" t="s">
        <v>780</v>
      </c>
      <c r="U4106" s="894" t="s">
        <v>781</v>
      </c>
      <c r="V4106" s="894" t="s">
        <v>3306</v>
      </c>
      <c r="W4106" s="894" t="s">
        <v>18791</v>
      </c>
      <c r="X4106" s="894" t="s">
        <v>13585</v>
      </c>
      <c r="AA4106" s="894" t="s">
        <v>11491</v>
      </c>
    </row>
    <row r="4107" spans="1:27">
      <c r="A4107" s="894" t="s">
        <v>18806</v>
      </c>
      <c r="B4107" s="894" t="s">
        <v>18807</v>
      </c>
      <c r="C4107" s="894" t="s">
        <v>14162</v>
      </c>
      <c r="D4107" s="894" t="s">
        <v>18808</v>
      </c>
      <c r="E4107" s="351">
        <v>17256.63</v>
      </c>
      <c r="F4107" s="351">
        <v>1207.99</v>
      </c>
      <c r="G4107" s="351">
        <v>16048.64</v>
      </c>
      <c r="H4107" s="351">
        <v>0</v>
      </c>
      <c r="I4107" s="894" t="s">
        <v>18809</v>
      </c>
      <c r="J4107" s="894" t="s">
        <v>839</v>
      </c>
      <c r="K4107" s="894" t="s">
        <v>16466</v>
      </c>
      <c r="L4107" s="894" t="s">
        <v>874</v>
      </c>
      <c r="M4107" s="894" t="s">
        <v>18679</v>
      </c>
      <c r="N4107" s="894" t="s">
        <v>18810</v>
      </c>
      <c r="O4107" s="894" t="s">
        <v>13825</v>
      </c>
      <c r="P4107" s="894" t="s">
        <v>18811</v>
      </c>
      <c r="Q4107" s="894" t="s">
        <v>13827</v>
      </c>
      <c r="R4107" s="894" t="s">
        <v>18796</v>
      </c>
      <c r="S4107" s="894" t="s">
        <v>779</v>
      </c>
      <c r="T4107" s="894" t="s">
        <v>780</v>
      </c>
      <c r="U4107" s="894" t="s">
        <v>781</v>
      </c>
      <c r="V4107" s="894" t="s">
        <v>3306</v>
      </c>
      <c r="W4107" s="894" t="s">
        <v>18809</v>
      </c>
      <c r="X4107" s="894" t="s">
        <v>13593</v>
      </c>
      <c r="AA4107" s="894" t="s">
        <v>16468</v>
      </c>
    </row>
    <row r="4108" spans="1:27">
      <c r="A4108" s="894" t="s">
        <v>18812</v>
      </c>
      <c r="B4108" s="894" t="s">
        <v>18813</v>
      </c>
      <c r="C4108" s="894" t="s">
        <v>14162</v>
      </c>
      <c r="D4108" s="894" t="s">
        <v>18808</v>
      </c>
      <c r="E4108" s="351">
        <v>17256.64</v>
      </c>
      <c r="F4108" s="351">
        <v>1207.99</v>
      </c>
      <c r="G4108" s="351">
        <v>16048.65</v>
      </c>
      <c r="H4108" s="351">
        <v>0</v>
      </c>
      <c r="I4108" s="894" t="s">
        <v>18809</v>
      </c>
      <c r="J4108" s="894" t="s">
        <v>839</v>
      </c>
      <c r="K4108" s="894" t="s">
        <v>16466</v>
      </c>
      <c r="L4108" s="894" t="s">
        <v>874</v>
      </c>
      <c r="M4108" s="894" t="s">
        <v>18679</v>
      </c>
      <c r="N4108" s="894" t="s">
        <v>18810</v>
      </c>
      <c r="O4108" s="894" t="s">
        <v>13825</v>
      </c>
      <c r="P4108" s="894" t="s">
        <v>18811</v>
      </c>
      <c r="Q4108" s="894" t="s">
        <v>13827</v>
      </c>
      <c r="R4108" s="894" t="s">
        <v>18796</v>
      </c>
      <c r="S4108" s="894" t="s">
        <v>779</v>
      </c>
      <c r="T4108" s="894" t="s">
        <v>780</v>
      </c>
      <c r="U4108" s="894" t="s">
        <v>781</v>
      </c>
      <c r="V4108" s="894" t="s">
        <v>3306</v>
      </c>
      <c r="W4108" s="894" t="s">
        <v>18809</v>
      </c>
      <c r="X4108" s="894" t="s">
        <v>13593</v>
      </c>
      <c r="AA4108" s="894" t="s">
        <v>16468</v>
      </c>
    </row>
    <row r="4109" spans="1:27">
      <c r="A4109" s="894" t="s">
        <v>18814</v>
      </c>
      <c r="B4109" s="894" t="s">
        <v>18815</v>
      </c>
      <c r="C4109" s="894" t="s">
        <v>18816</v>
      </c>
      <c r="D4109" s="894" t="s">
        <v>18817</v>
      </c>
      <c r="E4109" s="351">
        <v>11504.42</v>
      </c>
      <c r="F4109" s="351">
        <v>805.28</v>
      </c>
      <c r="G4109" s="351">
        <v>10699.14</v>
      </c>
      <c r="H4109" s="351">
        <v>0</v>
      </c>
      <c r="I4109" s="894" t="s">
        <v>18809</v>
      </c>
      <c r="J4109" s="894" t="s">
        <v>839</v>
      </c>
      <c r="K4109" s="894" t="s">
        <v>8415</v>
      </c>
      <c r="L4109" s="894" t="s">
        <v>874</v>
      </c>
      <c r="M4109" s="894" t="s">
        <v>18818</v>
      </c>
      <c r="N4109" s="894" t="s">
        <v>18819</v>
      </c>
      <c r="O4109" s="894" t="s">
        <v>10992</v>
      </c>
      <c r="P4109" s="894" t="s">
        <v>18820</v>
      </c>
      <c r="Q4109" s="894" t="s">
        <v>15055</v>
      </c>
      <c r="R4109" s="894" t="s">
        <v>18796</v>
      </c>
      <c r="S4109" s="894" t="s">
        <v>779</v>
      </c>
      <c r="T4109" s="894" t="s">
        <v>780</v>
      </c>
      <c r="U4109" s="894" t="s">
        <v>781</v>
      </c>
      <c r="V4109" s="894" t="s">
        <v>3306</v>
      </c>
      <c r="W4109" s="894" t="s">
        <v>18809</v>
      </c>
      <c r="X4109" s="894" t="s">
        <v>17409</v>
      </c>
      <c r="AA4109" s="894" t="s">
        <v>8421</v>
      </c>
    </row>
    <row r="4110" spans="1:27">
      <c r="A4110" s="894" t="s">
        <v>18821</v>
      </c>
      <c r="B4110" s="894" t="s">
        <v>18822</v>
      </c>
      <c r="C4110" s="894" t="s">
        <v>16980</v>
      </c>
      <c r="D4110" s="894" t="s">
        <v>18823</v>
      </c>
      <c r="E4110" s="351">
        <v>44247.79</v>
      </c>
      <c r="F4110" s="351">
        <v>3097.36</v>
      </c>
      <c r="G4110" s="351">
        <v>41150.43</v>
      </c>
      <c r="H4110" s="351">
        <v>0</v>
      </c>
      <c r="I4110" s="894" t="s">
        <v>18809</v>
      </c>
      <c r="J4110" s="894" t="s">
        <v>839</v>
      </c>
      <c r="K4110" s="894" t="s">
        <v>11486</v>
      </c>
      <c r="L4110" s="894" t="s">
        <v>874</v>
      </c>
      <c r="M4110" s="894" t="s">
        <v>11487</v>
      </c>
      <c r="N4110" s="894" t="s">
        <v>18824</v>
      </c>
      <c r="O4110" s="894" t="s">
        <v>12823</v>
      </c>
      <c r="P4110" s="894" t="s">
        <v>18825</v>
      </c>
      <c r="Q4110" s="894" t="s">
        <v>12835</v>
      </c>
      <c r="R4110" s="894" t="s">
        <v>18796</v>
      </c>
      <c r="S4110" s="894" t="s">
        <v>779</v>
      </c>
      <c r="T4110" s="894" t="s">
        <v>780</v>
      </c>
      <c r="U4110" s="894" t="s">
        <v>781</v>
      </c>
      <c r="V4110" s="894" t="s">
        <v>3306</v>
      </c>
      <c r="W4110" s="894" t="s">
        <v>18809</v>
      </c>
      <c r="X4110" s="894" t="s">
        <v>15638</v>
      </c>
      <c r="AA4110" s="894" t="s">
        <v>11491</v>
      </c>
    </row>
    <row r="4111" spans="1:27">
      <c r="A4111" s="894" t="s">
        <v>18826</v>
      </c>
      <c r="B4111" s="894" t="s">
        <v>18827</v>
      </c>
      <c r="C4111" s="894" t="s">
        <v>16980</v>
      </c>
      <c r="D4111" s="894" t="s">
        <v>18828</v>
      </c>
      <c r="E4111" s="351">
        <v>54867.26</v>
      </c>
      <c r="F4111" s="351">
        <v>3840.69</v>
      </c>
      <c r="G4111" s="351">
        <v>51026.57</v>
      </c>
      <c r="H4111" s="351">
        <v>0</v>
      </c>
      <c r="I4111" s="894" t="s">
        <v>18809</v>
      </c>
      <c r="J4111" s="894" t="s">
        <v>839</v>
      </c>
      <c r="K4111" s="894" t="s">
        <v>11592</v>
      </c>
      <c r="L4111" s="894" t="s">
        <v>874</v>
      </c>
      <c r="M4111" s="894" t="s">
        <v>11593</v>
      </c>
      <c r="N4111" s="894" t="s">
        <v>18829</v>
      </c>
      <c r="O4111" s="894" t="s">
        <v>17043</v>
      </c>
      <c r="P4111" s="894" t="s">
        <v>18830</v>
      </c>
      <c r="Q4111" s="894" t="s">
        <v>17045</v>
      </c>
      <c r="R4111" s="894" t="s">
        <v>18796</v>
      </c>
      <c r="S4111" s="894" t="s">
        <v>779</v>
      </c>
      <c r="T4111" s="894" t="s">
        <v>780</v>
      </c>
      <c r="U4111" s="894" t="s">
        <v>781</v>
      </c>
      <c r="V4111" s="894" t="s">
        <v>3306</v>
      </c>
      <c r="W4111" s="894" t="s">
        <v>18809</v>
      </c>
      <c r="X4111" s="894" t="s">
        <v>15638</v>
      </c>
      <c r="AA4111" s="894" t="s">
        <v>11595</v>
      </c>
    </row>
    <row r="4112" spans="1:27">
      <c r="A4112" s="894" t="s">
        <v>18831</v>
      </c>
      <c r="B4112" s="894" t="s">
        <v>18832</v>
      </c>
      <c r="C4112" s="894" t="s">
        <v>14162</v>
      </c>
      <c r="D4112" s="894" t="s">
        <v>18833</v>
      </c>
      <c r="E4112" s="351">
        <v>12035.4</v>
      </c>
      <c r="F4112" s="351">
        <v>722.1</v>
      </c>
      <c r="G4112" s="351">
        <v>11313.3</v>
      </c>
      <c r="H4112" s="351">
        <v>0</v>
      </c>
      <c r="I4112" s="894" t="s">
        <v>18834</v>
      </c>
      <c r="J4112" s="894" t="s">
        <v>839</v>
      </c>
      <c r="K4112" s="894" t="s">
        <v>1025</v>
      </c>
      <c r="L4112" s="894" t="s">
        <v>958</v>
      </c>
      <c r="M4112" s="894" t="s">
        <v>6146</v>
      </c>
      <c r="N4112" s="894" t="s">
        <v>18835</v>
      </c>
      <c r="O4112" s="894" t="s">
        <v>18485</v>
      </c>
      <c r="P4112" s="894" t="s">
        <v>18836</v>
      </c>
      <c r="Q4112" s="894" t="s">
        <v>18487</v>
      </c>
      <c r="R4112" s="894" t="s">
        <v>18837</v>
      </c>
      <c r="S4112" s="894" t="s">
        <v>779</v>
      </c>
      <c r="T4112" s="894" t="s">
        <v>780</v>
      </c>
      <c r="U4112" s="894" t="s">
        <v>781</v>
      </c>
      <c r="V4112" s="894" t="s">
        <v>3306</v>
      </c>
      <c r="W4112" s="894" t="s">
        <v>18834</v>
      </c>
      <c r="X4112" s="894" t="s">
        <v>13702</v>
      </c>
      <c r="AA4112" s="894" t="s">
        <v>1029</v>
      </c>
    </row>
    <row r="4113" spans="1:27">
      <c r="A4113" s="894" t="s">
        <v>18838</v>
      </c>
      <c r="B4113" s="894" t="s">
        <v>18839</v>
      </c>
      <c r="C4113" s="894" t="s">
        <v>14162</v>
      </c>
      <c r="D4113" s="894" t="s">
        <v>18833</v>
      </c>
      <c r="E4113" s="351">
        <v>12035.4</v>
      </c>
      <c r="F4113" s="351">
        <v>722.1</v>
      </c>
      <c r="G4113" s="351">
        <v>11313.3</v>
      </c>
      <c r="H4113" s="351">
        <v>0</v>
      </c>
      <c r="I4113" s="894" t="s">
        <v>18834</v>
      </c>
      <c r="J4113" s="894" t="s">
        <v>839</v>
      </c>
      <c r="K4113" s="894" t="s">
        <v>1025</v>
      </c>
      <c r="L4113" s="894" t="s">
        <v>958</v>
      </c>
      <c r="M4113" s="894" t="s">
        <v>6146</v>
      </c>
      <c r="N4113" s="894" t="s">
        <v>18835</v>
      </c>
      <c r="O4113" s="894" t="s">
        <v>18485</v>
      </c>
      <c r="P4113" s="894" t="s">
        <v>18836</v>
      </c>
      <c r="Q4113" s="894" t="s">
        <v>18487</v>
      </c>
      <c r="R4113" s="894" t="s">
        <v>18837</v>
      </c>
      <c r="S4113" s="894" t="s">
        <v>779</v>
      </c>
      <c r="T4113" s="894" t="s">
        <v>780</v>
      </c>
      <c r="U4113" s="894" t="s">
        <v>781</v>
      </c>
      <c r="V4113" s="894" t="s">
        <v>3306</v>
      </c>
      <c r="W4113" s="894" t="s">
        <v>18834</v>
      </c>
      <c r="X4113" s="894" t="s">
        <v>13702</v>
      </c>
      <c r="AA4113" s="894" t="s">
        <v>1029</v>
      </c>
    </row>
    <row r="4114" spans="1:27">
      <c r="A4114" s="894" t="s">
        <v>18840</v>
      </c>
      <c r="B4114" s="894" t="s">
        <v>18841</v>
      </c>
      <c r="C4114" s="894" t="s">
        <v>14162</v>
      </c>
      <c r="D4114" s="894" t="s">
        <v>18833</v>
      </c>
      <c r="E4114" s="351">
        <v>12035.4</v>
      </c>
      <c r="F4114" s="351">
        <v>722.1</v>
      </c>
      <c r="G4114" s="351">
        <v>11313.3</v>
      </c>
      <c r="H4114" s="351">
        <v>0</v>
      </c>
      <c r="I4114" s="894" t="s">
        <v>18834</v>
      </c>
      <c r="J4114" s="894" t="s">
        <v>839</v>
      </c>
      <c r="K4114" s="894" t="s">
        <v>1025</v>
      </c>
      <c r="L4114" s="894" t="s">
        <v>958</v>
      </c>
      <c r="M4114" s="894" t="s">
        <v>8289</v>
      </c>
      <c r="N4114" s="894" t="s">
        <v>18484</v>
      </c>
      <c r="O4114" s="894" t="s">
        <v>18485</v>
      </c>
      <c r="P4114" s="894" t="s">
        <v>18836</v>
      </c>
      <c r="Q4114" s="894" t="s">
        <v>18487</v>
      </c>
      <c r="R4114" s="894" t="s">
        <v>18837</v>
      </c>
      <c r="S4114" s="894" t="s">
        <v>779</v>
      </c>
      <c r="T4114" s="894" t="s">
        <v>780</v>
      </c>
      <c r="U4114" s="894" t="s">
        <v>781</v>
      </c>
      <c r="V4114" s="894" t="s">
        <v>3306</v>
      </c>
      <c r="W4114" s="894" t="s">
        <v>18834</v>
      </c>
      <c r="X4114" s="894" t="s">
        <v>18272</v>
      </c>
      <c r="AA4114" s="894" t="s">
        <v>1029</v>
      </c>
    </row>
    <row r="4115" spans="1:27">
      <c r="A4115" s="894" t="s">
        <v>18842</v>
      </c>
      <c r="B4115" s="894" t="s">
        <v>18843</v>
      </c>
      <c r="C4115" s="894" t="s">
        <v>14162</v>
      </c>
      <c r="D4115" s="894" t="s">
        <v>18833</v>
      </c>
      <c r="E4115" s="351">
        <v>12035.4</v>
      </c>
      <c r="F4115" s="351">
        <v>722.1</v>
      </c>
      <c r="G4115" s="351">
        <v>11313.3</v>
      </c>
      <c r="H4115" s="351">
        <v>0</v>
      </c>
      <c r="I4115" s="894" t="s">
        <v>18834</v>
      </c>
      <c r="J4115" s="894" t="s">
        <v>839</v>
      </c>
      <c r="K4115" s="894" t="s">
        <v>1025</v>
      </c>
      <c r="L4115" s="894" t="s">
        <v>958</v>
      </c>
      <c r="M4115" s="894" t="s">
        <v>8289</v>
      </c>
      <c r="N4115" s="894" t="s">
        <v>18484</v>
      </c>
      <c r="O4115" s="894" t="s">
        <v>18485</v>
      </c>
      <c r="P4115" s="894" t="s">
        <v>18836</v>
      </c>
      <c r="Q4115" s="894" t="s">
        <v>18487</v>
      </c>
      <c r="R4115" s="894" t="s">
        <v>18837</v>
      </c>
      <c r="S4115" s="894" t="s">
        <v>779</v>
      </c>
      <c r="T4115" s="894" t="s">
        <v>780</v>
      </c>
      <c r="U4115" s="894" t="s">
        <v>781</v>
      </c>
      <c r="V4115" s="894" t="s">
        <v>3306</v>
      </c>
      <c r="W4115" s="894" t="s">
        <v>18834</v>
      </c>
      <c r="X4115" s="894" t="s">
        <v>18272</v>
      </c>
      <c r="AA4115" s="894" t="s">
        <v>1029</v>
      </c>
    </row>
    <row r="4116" spans="1:27">
      <c r="A4116" s="894" t="s">
        <v>18844</v>
      </c>
      <c r="B4116" s="894" t="s">
        <v>18845</v>
      </c>
      <c r="C4116" s="894" t="s">
        <v>14162</v>
      </c>
      <c r="D4116" s="894" t="s">
        <v>18846</v>
      </c>
      <c r="E4116" s="351">
        <v>10619.47</v>
      </c>
      <c r="F4116" s="351">
        <v>637.14</v>
      </c>
      <c r="G4116" s="351">
        <v>9982.33</v>
      </c>
      <c r="H4116" s="351">
        <v>0</v>
      </c>
      <c r="I4116" s="894" t="s">
        <v>18834</v>
      </c>
      <c r="J4116" s="894" t="s">
        <v>839</v>
      </c>
      <c r="K4116" s="894" t="s">
        <v>1025</v>
      </c>
      <c r="L4116" s="894" t="s">
        <v>958</v>
      </c>
      <c r="M4116" s="894" t="s">
        <v>8289</v>
      </c>
      <c r="N4116" s="894" t="s">
        <v>18504</v>
      </c>
      <c r="O4116" s="894" t="s">
        <v>10873</v>
      </c>
      <c r="P4116" s="894" t="s">
        <v>18847</v>
      </c>
      <c r="Q4116" s="894" t="s">
        <v>10875</v>
      </c>
      <c r="R4116" s="894" t="s">
        <v>18837</v>
      </c>
      <c r="S4116" s="894" t="s">
        <v>779</v>
      </c>
      <c r="T4116" s="894" t="s">
        <v>780</v>
      </c>
      <c r="U4116" s="894" t="s">
        <v>781</v>
      </c>
      <c r="V4116" s="894" t="s">
        <v>3306</v>
      </c>
      <c r="W4116" s="894" t="s">
        <v>18834</v>
      </c>
      <c r="X4116" s="894" t="s">
        <v>18272</v>
      </c>
      <c r="AA4116" s="894" t="s">
        <v>1029</v>
      </c>
    </row>
    <row r="4117" spans="1:27">
      <c r="A4117" s="894" t="s">
        <v>18848</v>
      </c>
      <c r="B4117" s="894" t="s">
        <v>18849</v>
      </c>
      <c r="C4117" s="894" t="s">
        <v>18850</v>
      </c>
      <c r="D4117" s="894" t="s">
        <v>18851</v>
      </c>
      <c r="E4117" s="351">
        <v>5495.58</v>
      </c>
      <c r="F4117" s="351">
        <v>329.76</v>
      </c>
      <c r="G4117" s="351">
        <v>5165.82</v>
      </c>
      <c r="H4117" s="351">
        <v>0</v>
      </c>
      <c r="I4117" s="894" t="s">
        <v>18852</v>
      </c>
      <c r="J4117" s="894" t="s">
        <v>839</v>
      </c>
      <c r="K4117" s="894" t="s">
        <v>1091</v>
      </c>
      <c r="L4117" s="894" t="s">
        <v>874</v>
      </c>
      <c r="M4117" s="894" t="s">
        <v>6300</v>
      </c>
      <c r="N4117" s="894" t="s">
        <v>18853</v>
      </c>
      <c r="O4117" s="894" t="s">
        <v>18854</v>
      </c>
      <c r="P4117" s="894" t="s">
        <v>18855</v>
      </c>
      <c r="Q4117" s="894" t="s">
        <v>18856</v>
      </c>
      <c r="R4117" s="894" t="s">
        <v>18837</v>
      </c>
      <c r="S4117" s="894" t="s">
        <v>779</v>
      </c>
      <c r="T4117" s="894" t="s">
        <v>780</v>
      </c>
      <c r="U4117" s="894" t="s">
        <v>781</v>
      </c>
      <c r="V4117" s="894" t="s">
        <v>3306</v>
      </c>
      <c r="W4117" s="894" t="s">
        <v>18852</v>
      </c>
      <c r="X4117" s="894" t="s">
        <v>18278</v>
      </c>
      <c r="AA4117" s="894" t="s">
        <v>1093</v>
      </c>
    </row>
    <row r="4118" spans="1:27">
      <c r="A4118" s="894" t="s">
        <v>18857</v>
      </c>
      <c r="B4118" s="894" t="s">
        <v>18858</v>
      </c>
      <c r="C4118" s="894" t="s">
        <v>18859</v>
      </c>
      <c r="D4118" s="894" t="s">
        <v>18860</v>
      </c>
      <c r="E4118" s="351">
        <v>256637.17</v>
      </c>
      <c r="F4118" s="351">
        <v>15398.22</v>
      </c>
      <c r="G4118" s="351">
        <v>241238.95</v>
      </c>
      <c r="H4118" s="351">
        <v>0</v>
      </c>
      <c r="I4118" s="894" t="s">
        <v>18852</v>
      </c>
      <c r="J4118" s="894" t="s">
        <v>839</v>
      </c>
      <c r="K4118" s="894" t="s">
        <v>1357</v>
      </c>
      <c r="L4118" s="894" t="s">
        <v>1590</v>
      </c>
      <c r="M4118" s="894" t="s">
        <v>18785</v>
      </c>
      <c r="N4118" s="894" t="s">
        <v>18861</v>
      </c>
      <c r="O4118" s="894" t="s">
        <v>10803</v>
      </c>
      <c r="P4118" s="894" t="s">
        <v>18862</v>
      </c>
      <c r="Q4118" s="894" t="s">
        <v>16386</v>
      </c>
      <c r="R4118" s="894" t="s">
        <v>18837</v>
      </c>
      <c r="S4118" s="894" t="s">
        <v>779</v>
      </c>
      <c r="T4118" s="894" t="s">
        <v>780</v>
      </c>
      <c r="U4118" s="894" t="s">
        <v>781</v>
      </c>
      <c r="V4118" s="894" t="s">
        <v>3306</v>
      </c>
      <c r="W4118" s="894" t="s">
        <v>18852</v>
      </c>
      <c r="X4118" s="894" t="s">
        <v>18288</v>
      </c>
      <c r="AA4118" s="894" t="s">
        <v>1359</v>
      </c>
    </row>
    <row r="4119" hidden="1" spans="1:27">
      <c r="A4119" s="894" t="s">
        <v>18863</v>
      </c>
      <c r="B4119" s="894" t="s">
        <v>18864</v>
      </c>
      <c r="C4119" s="894" t="s">
        <v>17180</v>
      </c>
      <c r="D4119" s="894" t="s">
        <v>18865</v>
      </c>
      <c r="E4119" s="351">
        <v>2600</v>
      </c>
      <c r="F4119" s="351">
        <v>249.6</v>
      </c>
      <c r="G4119" s="351">
        <v>2350.4</v>
      </c>
      <c r="H4119" s="351">
        <v>0</v>
      </c>
      <c r="I4119" s="894" t="s">
        <v>18852</v>
      </c>
      <c r="J4119" s="894" t="s">
        <v>773</v>
      </c>
      <c r="K4119" s="894" t="s">
        <v>774</v>
      </c>
      <c r="L4119" s="894" t="s">
        <v>1933</v>
      </c>
      <c r="M4119" s="894" t="s">
        <v>16152</v>
      </c>
      <c r="N4119" s="894" t="s">
        <v>18866</v>
      </c>
      <c r="O4119" s="894" t="s">
        <v>18867</v>
      </c>
      <c r="P4119" s="894" t="s">
        <v>18868</v>
      </c>
      <c r="Q4119" s="894" t="s">
        <v>16154</v>
      </c>
      <c r="R4119" s="894" t="s">
        <v>18837</v>
      </c>
      <c r="S4119" s="894" t="s">
        <v>779</v>
      </c>
      <c r="T4119" s="894" t="s">
        <v>780</v>
      </c>
      <c r="U4119" s="894" t="s">
        <v>781</v>
      </c>
      <c r="V4119" s="894" t="s">
        <v>3306</v>
      </c>
      <c r="W4119" s="894" t="s">
        <v>18852</v>
      </c>
      <c r="X4119" s="894" t="s">
        <v>6294</v>
      </c>
      <c r="AA4119" s="894" t="s">
        <v>784</v>
      </c>
    </row>
    <row r="4120" spans="1:27">
      <c r="A4120" s="894" t="s">
        <v>18869</v>
      </c>
      <c r="B4120" s="894" t="s">
        <v>18870</v>
      </c>
      <c r="C4120" s="894" t="s">
        <v>1648</v>
      </c>
      <c r="D4120" s="894" t="s">
        <v>18871</v>
      </c>
      <c r="E4120" s="351">
        <v>5486.73</v>
      </c>
      <c r="F4120" s="351">
        <v>329.22</v>
      </c>
      <c r="G4120" s="351">
        <v>5157.51</v>
      </c>
      <c r="H4120" s="351">
        <v>0</v>
      </c>
      <c r="I4120" s="894" t="s">
        <v>18872</v>
      </c>
      <c r="J4120" s="894" t="s">
        <v>839</v>
      </c>
      <c r="K4120" s="894" t="s">
        <v>1025</v>
      </c>
      <c r="L4120" s="894" t="s">
        <v>958</v>
      </c>
      <c r="M4120" s="894" t="s">
        <v>16871</v>
      </c>
      <c r="N4120" s="894" t="s">
        <v>18873</v>
      </c>
      <c r="O4120" s="894" t="s">
        <v>13190</v>
      </c>
      <c r="P4120" s="894" t="s">
        <v>18874</v>
      </c>
      <c r="Q4120" s="894" t="s">
        <v>13192</v>
      </c>
      <c r="R4120" s="894" t="s">
        <v>18837</v>
      </c>
      <c r="S4120" s="894" t="s">
        <v>779</v>
      </c>
      <c r="T4120" s="894" t="s">
        <v>780</v>
      </c>
      <c r="U4120" s="894" t="s">
        <v>781</v>
      </c>
      <c r="V4120" s="894" t="s">
        <v>3306</v>
      </c>
      <c r="W4120" s="894" t="s">
        <v>18872</v>
      </c>
      <c r="X4120" s="894" t="s">
        <v>9695</v>
      </c>
      <c r="AA4120" s="894" t="s">
        <v>1029</v>
      </c>
    </row>
    <row r="4121" spans="1:27">
      <c r="A4121" s="894" t="s">
        <v>18875</v>
      </c>
      <c r="B4121" s="894" t="s">
        <v>18876</v>
      </c>
      <c r="C4121" s="894" t="s">
        <v>1132</v>
      </c>
      <c r="D4121" s="894" t="s">
        <v>18245</v>
      </c>
      <c r="E4121" s="351">
        <v>17256.64</v>
      </c>
      <c r="F4121" s="351">
        <v>1035.42</v>
      </c>
      <c r="G4121" s="351">
        <v>16221.22</v>
      </c>
      <c r="H4121" s="351">
        <v>0</v>
      </c>
      <c r="I4121" s="894" t="s">
        <v>18877</v>
      </c>
      <c r="J4121" s="894" t="s">
        <v>839</v>
      </c>
      <c r="K4121" s="894" t="s">
        <v>1025</v>
      </c>
      <c r="L4121" s="894" t="s">
        <v>958</v>
      </c>
      <c r="M4121" s="894" t="s">
        <v>6103</v>
      </c>
      <c r="N4121" s="894" t="s">
        <v>18247</v>
      </c>
      <c r="O4121" s="894" t="s">
        <v>13825</v>
      </c>
      <c r="P4121" s="894" t="s">
        <v>18878</v>
      </c>
      <c r="Q4121" s="894" t="s">
        <v>13827</v>
      </c>
      <c r="R4121" s="894" t="s">
        <v>18837</v>
      </c>
      <c r="S4121" s="894" t="s">
        <v>779</v>
      </c>
      <c r="T4121" s="894" t="s">
        <v>780</v>
      </c>
      <c r="U4121" s="894" t="s">
        <v>781</v>
      </c>
      <c r="V4121" s="894" t="s">
        <v>3306</v>
      </c>
      <c r="W4121" s="894" t="s">
        <v>18877</v>
      </c>
      <c r="X4121" s="894" t="s">
        <v>18879</v>
      </c>
      <c r="AA4121" s="894" t="s">
        <v>1029</v>
      </c>
    </row>
    <row r="4122" spans="1:27">
      <c r="A4122" s="894" t="s">
        <v>18880</v>
      </c>
      <c r="B4122" s="894" t="s">
        <v>18881</v>
      </c>
      <c r="C4122" s="894" t="s">
        <v>6360</v>
      </c>
      <c r="D4122" s="894" t="s">
        <v>18882</v>
      </c>
      <c r="E4122" s="351">
        <v>9646.02</v>
      </c>
      <c r="F4122" s="351">
        <v>578.76</v>
      </c>
      <c r="G4122" s="351">
        <v>9067.26</v>
      </c>
      <c r="H4122" s="351">
        <v>0</v>
      </c>
      <c r="I4122" s="894" t="s">
        <v>18877</v>
      </c>
      <c r="J4122" s="894" t="s">
        <v>839</v>
      </c>
      <c r="K4122" s="894" t="s">
        <v>8415</v>
      </c>
      <c r="L4122" s="894" t="s">
        <v>874</v>
      </c>
      <c r="M4122" s="894" t="s">
        <v>18883</v>
      </c>
      <c r="N4122" s="894" t="s">
        <v>18884</v>
      </c>
      <c r="O4122" s="894" t="s">
        <v>18885</v>
      </c>
      <c r="P4122" s="894" t="s">
        <v>11060</v>
      </c>
      <c r="Q4122" s="894" t="s">
        <v>18886</v>
      </c>
      <c r="R4122" s="894" t="s">
        <v>18837</v>
      </c>
      <c r="S4122" s="894" t="s">
        <v>779</v>
      </c>
      <c r="T4122" s="894" t="s">
        <v>780</v>
      </c>
      <c r="U4122" s="894" t="s">
        <v>781</v>
      </c>
      <c r="V4122" s="894" t="s">
        <v>3306</v>
      </c>
      <c r="W4122" s="894" t="s">
        <v>18877</v>
      </c>
      <c r="X4122" s="894" t="s">
        <v>17716</v>
      </c>
      <c r="AA4122" s="894" t="s">
        <v>8421</v>
      </c>
    </row>
    <row r="4123" spans="1:27">
      <c r="A4123" s="894" t="s">
        <v>18887</v>
      </c>
      <c r="B4123" s="894" t="s">
        <v>18888</v>
      </c>
      <c r="C4123" s="894" t="s">
        <v>6360</v>
      </c>
      <c r="D4123" s="894" t="s">
        <v>18882</v>
      </c>
      <c r="E4123" s="351">
        <v>9646.02</v>
      </c>
      <c r="F4123" s="351">
        <v>578.76</v>
      </c>
      <c r="G4123" s="351">
        <v>9067.26</v>
      </c>
      <c r="H4123" s="351">
        <v>0</v>
      </c>
      <c r="I4123" s="894" t="s">
        <v>18877</v>
      </c>
      <c r="J4123" s="894" t="s">
        <v>839</v>
      </c>
      <c r="K4123" s="894" t="s">
        <v>8415</v>
      </c>
      <c r="L4123" s="894" t="s">
        <v>874</v>
      </c>
      <c r="M4123" s="894" t="s">
        <v>18883</v>
      </c>
      <c r="N4123" s="894" t="s">
        <v>18884</v>
      </c>
      <c r="O4123" s="894" t="s">
        <v>18885</v>
      </c>
      <c r="P4123" s="894" t="s">
        <v>11060</v>
      </c>
      <c r="Q4123" s="894" t="s">
        <v>18886</v>
      </c>
      <c r="R4123" s="894" t="s">
        <v>18837</v>
      </c>
      <c r="S4123" s="894" t="s">
        <v>779</v>
      </c>
      <c r="T4123" s="894" t="s">
        <v>780</v>
      </c>
      <c r="U4123" s="894" t="s">
        <v>781</v>
      </c>
      <c r="V4123" s="894" t="s">
        <v>3306</v>
      </c>
      <c r="W4123" s="894" t="s">
        <v>18877</v>
      </c>
      <c r="X4123" s="894" t="s">
        <v>17716</v>
      </c>
      <c r="AA4123" s="894" t="s">
        <v>8421</v>
      </c>
    </row>
    <row r="4124" spans="1:27">
      <c r="A4124" s="894" t="s">
        <v>18889</v>
      </c>
      <c r="B4124" s="894" t="s">
        <v>18890</v>
      </c>
      <c r="C4124" s="894" t="s">
        <v>6360</v>
      </c>
      <c r="D4124" s="894" t="s">
        <v>18882</v>
      </c>
      <c r="E4124" s="351">
        <v>9646.01</v>
      </c>
      <c r="F4124" s="351">
        <v>578.76</v>
      </c>
      <c r="G4124" s="351">
        <v>9067.25</v>
      </c>
      <c r="H4124" s="351">
        <v>0</v>
      </c>
      <c r="I4124" s="894" t="s">
        <v>18877</v>
      </c>
      <c r="J4124" s="894" t="s">
        <v>839</v>
      </c>
      <c r="K4124" s="894" t="s">
        <v>8415</v>
      </c>
      <c r="L4124" s="894" t="s">
        <v>874</v>
      </c>
      <c r="M4124" s="894" t="s">
        <v>18883</v>
      </c>
      <c r="N4124" s="894" t="s">
        <v>18884</v>
      </c>
      <c r="O4124" s="894" t="s">
        <v>18885</v>
      </c>
      <c r="P4124" s="894" t="s">
        <v>11060</v>
      </c>
      <c r="Q4124" s="894" t="s">
        <v>18886</v>
      </c>
      <c r="R4124" s="894" t="s">
        <v>18837</v>
      </c>
      <c r="S4124" s="894" t="s">
        <v>779</v>
      </c>
      <c r="T4124" s="894" t="s">
        <v>780</v>
      </c>
      <c r="U4124" s="894" t="s">
        <v>781</v>
      </c>
      <c r="V4124" s="894" t="s">
        <v>3306</v>
      </c>
      <c r="W4124" s="894" t="s">
        <v>18877</v>
      </c>
      <c r="X4124" s="894" t="s">
        <v>17716</v>
      </c>
      <c r="AA4124" s="894" t="s">
        <v>8421</v>
      </c>
    </row>
    <row r="4125" hidden="1" spans="1:27">
      <c r="A4125" s="894" t="s">
        <v>18891</v>
      </c>
      <c r="B4125" s="894" t="s">
        <v>18892</v>
      </c>
      <c r="C4125" s="894" t="s">
        <v>15866</v>
      </c>
      <c r="D4125" s="894" t="s">
        <v>18893</v>
      </c>
      <c r="E4125" s="351">
        <v>5900</v>
      </c>
      <c r="F4125" s="351">
        <v>566.4</v>
      </c>
      <c r="G4125" s="351">
        <v>5333.6</v>
      </c>
      <c r="H4125" s="351">
        <v>0</v>
      </c>
      <c r="I4125" s="894" t="s">
        <v>18894</v>
      </c>
      <c r="J4125" s="894" t="s">
        <v>773</v>
      </c>
      <c r="K4125" s="894" t="s">
        <v>807</v>
      </c>
      <c r="L4125" s="894" t="s">
        <v>2186</v>
      </c>
      <c r="M4125" s="894" t="s">
        <v>18895</v>
      </c>
      <c r="N4125" s="894" t="s">
        <v>18896</v>
      </c>
      <c r="O4125" s="894" t="s">
        <v>18897</v>
      </c>
      <c r="P4125" s="894" t="s">
        <v>18898</v>
      </c>
      <c r="Q4125" s="894" t="s">
        <v>18899</v>
      </c>
      <c r="R4125" s="894" t="s">
        <v>18837</v>
      </c>
      <c r="S4125" s="894" t="s">
        <v>779</v>
      </c>
      <c r="T4125" s="894" t="s">
        <v>780</v>
      </c>
      <c r="U4125" s="894" t="s">
        <v>781</v>
      </c>
      <c r="V4125" s="894" t="s">
        <v>3306</v>
      </c>
      <c r="W4125" s="894" t="s">
        <v>18894</v>
      </c>
      <c r="X4125" s="894" t="s">
        <v>12526</v>
      </c>
      <c r="AA4125" s="894" t="s">
        <v>808</v>
      </c>
    </row>
    <row r="4126" hidden="1" spans="1:27">
      <c r="A4126" s="894" t="s">
        <v>18900</v>
      </c>
      <c r="B4126" s="894" t="s">
        <v>18901</v>
      </c>
      <c r="C4126" s="894" t="s">
        <v>13488</v>
      </c>
      <c r="D4126" s="894" t="s">
        <v>18902</v>
      </c>
      <c r="E4126" s="351">
        <v>9000</v>
      </c>
      <c r="F4126" s="351">
        <v>864</v>
      </c>
      <c r="G4126" s="351">
        <v>8136</v>
      </c>
      <c r="H4126" s="351">
        <v>0</v>
      </c>
      <c r="I4126" s="894" t="s">
        <v>18894</v>
      </c>
      <c r="J4126" s="894" t="s">
        <v>773</v>
      </c>
      <c r="K4126" s="894" t="s">
        <v>807</v>
      </c>
      <c r="L4126" s="894" t="s">
        <v>2012</v>
      </c>
      <c r="M4126" s="894" t="s">
        <v>18903</v>
      </c>
      <c r="N4126" s="894" t="s">
        <v>18904</v>
      </c>
      <c r="O4126" s="894" t="s">
        <v>18905</v>
      </c>
      <c r="P4126" s="894" t="s">
        <v>18906</v>
      </c>
      <c r="Q4126" s="894" t="s">
        <v>4571</v>
      </c>
      <c r="R4126" s="894" t="s">
        <v>18837</v>
      </c>
      <c r="S4126" s="894" t="s">
        <v>779</v>
      </c>
      <c r="T4126" s="894" t="s">
        <v>780</v>
      </c>
      <c r="U4126" s="894" t="s">
        <v>781</v>
      </c>
      <c r="V4126" s="894" t="s">
        <v>3306</v>
      </c>
      <c r="W4126" s="894" t="s">
        <v>18894</v>
      </c>
      <c r="X4126" s="894" t="s">
        <v>12526</v>
      </c>
      <c r="AA4126" s="894" t="s">
        <v>808</v>
      </c>
    </row>
    <row r="4127" hidden="1" spans="1:27">
      <c r="A4127" s="894" t="s">
        <v>18907</v>
      </c>
      <c r="B4127" s="894" t="s">
        <v>18908</v>
      </c>
      <c r="C4127" s="894" t="s">
        <v>740</v>
      </c>
      <c r="D4127" s="894" t="s">
        <v>18909</v>
      </c>
      <c r="E4127" s="351">
        <v>3398.23</v>
      </c>
      <c r="F4127" s="351">
        <v>271.85</v>
      </c>
      <c r="G4127" s="351">
        <v>3126.38</v>
      </c>
      <c r="H4127" s="351">
        <v>0</v>
      </c>
      <c r="I4127" s="894" t="s">
        <v>18910</v>
      </c>
      <c r="J4127" s="894" t="s">
        <v>773</v>
      </c>
      <c r="K4127" s="894" t="s">
        <v>631</v>
      </c>
      <c r="L4127" s="894" t="s">
        <v>108</v>
      </c>
      <c r="M4127" s="894" t="s">
        <v>18911</v>
      </c>
      <c r="N4127" s="894" t="s">
        <v>18912</v>
      </c>
      <c r="O4127" s="894" t="s">
        <v>18913</v>
      </c>
      <c r="P4127" s="894" t="s">
        <v>18914</v>
      </c>
      <c r="Q4127" s="894" t="s">
        <v>18915</v>
      </c>
      <c r="R4127" s="894" t="s">
        <v>18916</v>
      </c>
      <c r="S4127" s="894" t="s">
        <v>779</v>
      </c>
      <c r="T4127" s="894" t="s">
        <v>780</v>
      </c>
      <c r="U4127" s="894" t="s">
        <v>781</v>
      </c>
      <c r="V4127" s="894" t="s">
        <v>3306</v>
      </c>
      <c r="W4127" s="894" t="s">
        <v>18910</v>
      </c>
      <c r="X4127" s="894" t="s">
        <v>11589</v>
      </c>
      <c r="AA4127" s="894" t="s">
        <v>967</v>
      </c>
    </row>
    <row r="4128" hidden="1" spans="1:27">
      <c r="A4128" s="894" t="s">
        <v>18917</v>
      </c>
      <c r="B4128" s="894" t="s">
        <v>18918</v>
      </c>
      <c r="C4128" s="894" t="s">
        <v>740</v>
      </c>
      <c r="D4128" s="894" t="s">
        <v>18909</v>
      </c>
      <c r="E4128" s="351">
        <v>3398.23</v>
      </c>
      <c r="F4128" s="351">
        <v>271.85</v>
      </c>
      <c r="G4128" s="351">
        <v>3126.38</v>
      </c>
      <c r="H4128" s="351">
        <v>0</v>
      </c>
      <c r="I4128" s="894" t="s">
        <v>18910</v>
      </c>
      <c r="J4128" s="894" t="s">
        <v>773</v>
      </c>
      <c r="K4128" s="894" t="s">
        <v>631</v>
      </c>
      <c r="L4128" s="894" t="s">
        <v>108</v>
      </c>
      <c r="M4128" s="894" t="s">
        <v>18919</v>
      </c>
      <c r="N4128" s="894" t="s">
        <v>18912</v>
      </c>
      <c r="O4128" s="894" t="s">
        <v>18913</v>
      </c>
      <c r="P4128" s="894" t="s">
        <v>18914</v>
      </c>
      <c r="Q4128" s="894" t="s">
        <v>18915</v>
      </c>
      <c r="R4128" s="894" t="s">
        <v>18916</v>
      </c>
      <c r="S4128" s="894" t="s">
        <v>779</v>
      </c>
      <c r="T4128" s="894" t="s">
        <v>780</v>
      </c>
      <c r="U4128" s="894" t="s">
        <v>781</v>
      </c>
      <c r="V4128" s="894" t="s">
        <v>3306</v>
      </c>
      <c r="W4128" s="894" t="s">
        <v>18910</v>
      </c>
      <c r="X4128" s="894" t="s">
        <v>11589</v>
      </c>
      <c r="AA4128" s="894" t="s">
        <v>967</v>
      </c>
    </row>
    <row r="4129" hidden="1" spans="1:27">
      <c r="A4129" s="894" t="s">
        <v>18920</v>
      </c>
      <c r="B4129" s="894" t="s">
        <v>18921</v>
      </c>
      <c r="C4129" s="894" t="s">
        <v>740</v>
      </c>
      <c r="D4129" s="894" t="s">
        <v>18909</v>
      </c>
      <c r="E4129" s="351">
        <v>3398.23</v>
      </c>
      <c r="F4129" s="351">
        <v>271.85</v>
      </c>
      <c r="G4129" s="351">
        <v>3126.38</v>
      </c>
      <c r="H4129" s="351">
        <v>0</v>
      </c>
      <c r="I4129" s="894" t="s">
        <v>18910</v>
      </c>
      <c r="J4129" s="894" t="s">
        <v>773</v>
      </c>
      <c r="K4129" s="894" t="s">
        <v>631</v>
      </c>
      <c r="L4129" s="894" t="s">
        <v>108</v>
      </c>
      <c r="M4129" s="894" t="s">
        <v>18922</v>
      </c>
      <c r="N4129" s="894" t="s">
        <v>18912</v>
      </c>
      <c r="O4129" s="894" t="s">
        <v>18913</v>
      </c>
      <c r="P4129" s="894" t="s">
        <v>18914</v>
      </c>
      <c r="Q4129" s="894" t="s">
        <v>18915</v>
      </c>
      <c r="R4129" s="894" t="s">
        <v>18916</v>
      </c>
      <c r="S4129" s="894" t="s">
        <v>779</v>
      </c>
      <c r="T4129" s="894" t="s">
        <v>780</v>
      </c>
      <c r="U4129" s="894" t="s">
        <v>781</v>
      </c>
      <c r="V4129" s="894" t="s">
        <v>3306</v>
      </c>
      <c r="W4129" s="894" t="s">
        <v>18910</v>
      </c>
      <c r="X4129" s="894" t="s">
        <v>11589</v>
      </c>
      <c r="AA4129" s="894" t="s">
        <v>967</v>
      </c>
    </row>
    <row r="4130" hidden="1" spans="1:27">
      <c r="A4130" s="894" t="s">
        <v>18923</v>
      </c>
      <c r="B4130" s="894" t="s">
        <v>18924</v>
      </c>
      <c r="C4130" s="894" t="s">
        <v>740</v>
      </c>
      <c r="D4130" s="894" t="s">
        <v>18909</v>
      </c>
      <c r="E4130" s="351">
        <v>3398.23</v>
      </c>
      <c r="F4130" s="351">
        <v>271.85</v>
      </c>
      <c r="G4130" s="351">
        <v>3126.38</v>
      </c>
      <c r="H4130" s="351">
        <v>0</v>
      </c>
      <c r="I4130" s="894" t="s">
        <v>18910</v>
      </c>
      <c r="J4130" s="894" t="s">
        <v>773</v>
      </c>
      <c r="K4130" s="894" t="s">
        <v>631</v>
      </c>
      <c r="L4130" s="894" t="s">
        <v>108</v>
      </c>
      <c r="M4130" s="894" t="s">
        <v>18925</v>
      </c>
      <c r="N4130" s="894" t="s">
        <v>18912</v>
      </c>
      <c r="O4130" s="894" t="s">
        <v>18913</v>
      </c>
      <c r="P4130" s="894" t="s">
        <v>18914</v>
      </c>
      <c r="Q4130" s="894" t="s">
        <v>18915</v>
      </c>
      <c r="R4130" s="894" t="s">
        <v>18916</v>
      </c>
      <c r="S4130" s="894" t="s">
        <v>779</v>
      </c>
      <c r="T4130" s="894" t="s">
        <v>780</v>
      </c>
      <c r="U4130" s="894" t="s">
        <v>781</v>
      </c>
      <c r="V4130" s="894" t="s">
        <v>3306</v>
      </c>
      <c r="W4130" s="894" t="s">
        <v>18910</v>
      </c>
      <c r="X4130" s="894" t="s">
        <v>11589</v>
      </c>
      <c r="AA4130" s="894" t="s">
        <v>967</v>
      </c>
    </row>
    <row r="4131" spans="1:27">
      <c r="A4131" s="894" t="s">
        <v>18926</v>
      </c>
      <c r="B4131" s="894" t="s">
        <v>18927</v>
      </c>
      <c r="C4131" s="894" t="s">
        <v>16888</v>
      </c>
      <c r="D4131" s="894" t="s">
        <v>18928</v>
      </c>
      <c r="E4131" s="351">
        <v>101769.91</v>
      </c>
      <c r="F4131" s="351">
        <v>5088.5</v>
      </c>
      <c r="G4131" s="351">
        <v>96681.41</v>
      </c>
      <c r="H4131" s="351">
        <v>0</v>
      </c>
      <c r="I4131" s="894" t="s">
        <v>18929</v>
      </c>
      <c r="J4131" s="894" t="s">
        <v>839</v>
      </c>
      <c r="K4131" s="894" t="s">
        <v>1025</v>
      </c>
      <c r="L4131" s="894" t="s">
        <v>958</v>
      </c>
      <c r="M4131" s="894" t="s">
        <v>8289</v>
      </c>
      <c r="N4131" s="894" t="s">
        <v>18930</v>
      </c>
      <c r="O4131" s="894" t="s">
        <v>17852</v>
      </c>
      <c r="P4131" s="894" t="s">
        <v>18931</v>
      </c>
      <c r="Q4131" s="894" t="s">
        <v>17854</v>
      </c>
      <c r="R4131" s="894" t="s">
        <v>18916</v>
      </c>
      <c r="S4131" s="894" t="s">
        <v>779</v>
      </c>
      <c r="T4131" s="894" t="s">
        <v>780</v>
      </c>
      <c r="U4131" s="894" t="s">
        <v>781</v>
      </c>
      <c r="V4131" s="894" t="s">
        <v>3306</v>
      </c>
      <c r="W4131" s="894" t="s">
        <v>18929</v>
      </c>
      <c r="X4131" s="894" t="s">
        <v>18932</v>
      </c>
      <c r="AA4131" s="894" t="s">
        <v>1029</v>
      </c>
    </row>
    <row r="4132" spans="1:27">
      <c r="A4132" s="894" t="s">
        <v>18933</v>
      </c>
      <c r="B4132" s="894" t="s">
        <v>18934</v>
      </c>
      <c r="C4132" s="894" t="s">
        <v>16888</v>
      </c>
      <c r="D4132" s="894" t="s">
        <v>18928</v>
      </c>
      <c r="E4132" s="351">
        <v>101769.91</v>
      </c>
      <c r="F4132" s="351">
        <v>5088.5</v>
      </c>
      <c r="G4132" s="351">
        <v>96681.41</v>
      </c>
      <c r="H4132" s="351">
        <v>0</v>
      </c>
      <c r="I4132" s="894" t="s">
        <v>18929</v>
      </c>
      <c r="J4132" s="894" t="s">
        <v>839</v>
      </c>
      <c r="K4132" s="894" t="s">
        <v>1025</v>
      </c>
      <c r="L4132" s="894" t="s">
        <v>958</v>
      </c>
      <c r="M4132" s="894" t="s">
        <v>6103</v>
      </c>
      <c r="N4132" s="894" t="s">
        <v>18930</v>
      </c>
      <c r="O4132" s="894" t="s">
        <v>17852</v>
      </c>
      <c r="P4132" s="894" t="s">
        <v>18931</v>
      </c>
      <c r="Q4132" s="894" t="s">
        <v>17854</v>
      </c>
      <c r="R4132" s="894" t="s">
        <v>18916</v>
      </c>
      <c r="S4132" s="894" t="s">
        <v>779</v>
      </c>
      <c r="T4132" s="894" t="s">
        <v>780</v>
      </c>
      <c r="U4132" s="894" t="s">
        <v>781</v>
      </c>
      <c r="V4132" s="894" t="s">
        <v>3306</v>
      </c>
      <c r="W4132" s="894" t="s">
        <v>18929</v>
      </c>
      <c r="X4132" s="894" t="s">
        <v>18932</v>
      </c>
      <c r="AA4132" s="894" t="s">
        <v>1029</v>
      </c>
    </row>
    <row r="4133" spans="1:27">
      <c r="A4133" s="894" t="s">
        <v>18935</v>
      </c>
      <c r="B4133" s="894" t="s">
        <v>18936</v>
      </c>
      <c r="C4133" s="894" t="s">
        <v>15051</v>
      </c>
      <c r="D4133" s="894" t="s">
        <v>18937</v>
      </c>
      <c r="E4133" s="351">
        <v>19292.04</v>
      </c>
      <c r="F4133" s="351">
        <v>964.6</v>
      </c>
      <c r="G4133" s="351">
        <v>18327.44</v>
      </c>
      <c r="H4133" s="351">
        <v>0</v>
      </c>
      <c r="I4133" s="894" t="s">
        <v>18929</v>
      </c>
      <c r="J4133" s="894" t="s">
        <v>839</v>
      </c>
      <c r="K4133" s="894" t="s">
        <v>1025</v>
      </c>
      <c r="L4133" s="894" t="s">
        <v>958</v>
      </c>
      <c r="M4133" s="894" t="s">
        <v>959</v>
      </c>
      <c r="N4133" s="894" t="s">
        <v>18938</v>
      </c>
      <c r="O4133" s="894" t="s">
        <v>11061</v>
      </c>
      <c r="P4133" s="894" t="s">
        <v>18939</v>
      </c>
      <c r="Q4133" s="894" t="s">
        <v>18940</v>
      </c>
      <c r="R4133" s="894" t="s">
        <v>18916</v>
      </c>
      <c r="S4133" s="894" t="s">
        <v>779</v>
      </c>
      <c r="T4133" s="894" t="s">
        <v>780</v>
      </c>
      <c r="U4133" s="894" t="s">
        <v>781</v>
      </c>
      <c r="V4133" s="894" t="s">
        <v>3306</v>
      </c>
      <c r="W4133" s="894" t="s">
        <v>18929</v>
      </c>
      <c r="X4133" s="894" t="s">
        <v>8345</v>
      </c>
      <c r="AA4133" s="894" t="s">
        <v>1029</v>
      </c>
    </row>
    <row r="4134" spans="1:27">
      <c r="A4134" s="894" t="s">
        <v>18941</v>
      </c>
      <c r="B4134" s="894" t="s">
        <v>18942</v>
      </c>
      <c r="C4134" s="894" t="s">
        <v>10383</v>
      </c>
      <c r="D4134" s="894" t="s">
        <v>18943</v>
      </c>
      <c r="E4134" s="351">
        <v>8407.08</v>
      </c>
      <c r="F4134" s="351">
        <v>420.35</v>
      </c>
      <c r="G4134" s="351">
        <v>7986.73</v>
      </c>
      <c r="H4134" s="351">
        <v>0</v>
      </c>
      <c r="I4134" s="894" t="s">
        <v>18944</v>
      </c>
      <c r="J4134" s="894" t="s">
        <v>839</v>
      </c>
      <c r="K4134" s="894" t="s">
        <v>1025</v>
      </c>
      <c r="L4134" s="894" t="s">
        <v>958</v>
      </c>
      <c r="M4134" s="894" t="s">
        <v>8289</v>
      </c>
      <c r="N4134" s="894" t="s">
        <v>17501</v>
      </c>
      <c r="O4134" s="894" t="s">
        <v>13569</v>
      </c>
      <c r="P4134" s="894" t="s">
        <v>16615</v>
      </c>
      <c r="Q4134" s="894" t="s">
        <v>12571</v>
      </c>
      <c r="R4134" s="894" t="s">
        <v>18916</v>
      </c>
      <c r="S4134" s="894" t="s">
        <v>779</v>
      </c>
      <c r="T4134" s="894" t="s">
        <v>780</v>
      </c>
      <c r="U4134" s="894" t="s">
        <v>781</v>
      </c>
      <c r="V4134" s="894" t="s">
        <v>3306</v>
      </c>
      <c r="W4134" s="894" t="s">
        <v>18944</v>
      </c>
      <c r="X4134" s="894" t="s">
        <v>18945</v>
      </c>
      <c r="AA4134" s="894" t="s">
        <v>1029</v>
      </c>
    </row>
    <row r="4135" spans="1:27">
      <c r="A4135" s="894" t="s">
        <v>18946</v>
      </c>
      <c r="B4135" s="894" t="s">
        <v>18947</v>
      </c>
      <c r="C4135" s="894" t="s">
        <v>10383</v>
      </c>
      <c r="D4135" s="894" t="s">
        <v>18943</v>
      </c>
      <c r="E4135" s="351">
        <v>8407.08</v>
      </c>
      <c r="F4135" s="351">
        <v>420.35</v>
      </c>
      <c r="G4135" s="351">
        <v>7986.73</v>
      </c>
      <c r="H4135" s="351">
        <v>0</v>
      </c>
      <c r="I4135" s="894" t="s">
        <v>18944</v>
      </c>
      <c r="J4135" s="894" t="s">
        <v>839</v>
      </c>
      <c r="K4135" s="894" t="s">
        <v>1025</v>
      </c>
      <c r="L4135" s="894" t="s">
        <v>958</v>
      </c>
      <c r="M4135" s="894" t="s">
        <v>8289</v>
      </c>
      <c r="N4135" s="894" t="s">
        <v>17501</v>
      </c>
      <c r="O4135" s="894" t="s">
        <v>13569</v>
      </c>
      <c r="P4135" s="894" t="s">
        <v>16615</v>
      </c>
      <c r="Q4135" s="894" t="s">
        <v>12571</v>
      </c>
      <c r="R4135" s="894" t="s">
        <v>18916</v>
      </c>
      <c r="S4135" s="894" t="s">
        <v>779</v>
      </c>
      <c r="T4135" s="894" t="s">
        <v>780</v>
      </c>
      <c r="U4135" s="894" t="s">
        <v>781</v>
      </c>
      <c r="V4135" s="894" t="s">
        <v>3306</v>
      </c>
      <c r="W4135" s="894" t="s">
        <v>18944</v>
      </c>
      <c r="X4135" s="894" t="s">
        <v>18945</v>
      </c>
      <c r="AA4135" s="894" t="s">
        <v>1029</v>
      </c>
    </row>
    <row r="4136" spans="1:27">
      <c r="A4136" s="894" t="s">
        <v>18948</v>
      </c>
      <c r="B4136" s="894" t="s">
        <v>18949</v>
      </c>
      <c r="C4136" s="894" t="s">
        <v>10383</v>
      </c>
      <c r="D4136" s="894" t="s">
        <v>18943</v>
      </c>
      <c r="E4136" s="351">
        <v>8407.08</v>
      </c>
      <c r="F4136" s="351">
        <v>420.35</v>
      </c>
      <c r="G4136" s="351">
        <v>7986.73</v>
      </c>
      <c r="H4136" s="351">
        <v>0</v>
      </c>
      <c r="I4136" s="894" t="s">
        <v>18944</v>
      </c>
      <c r="J4136" s="894" t="s">
        <v>839</v>
      </c>
      <c r="K4136" s="894" t="s">
        <v>1025</v>
      </c>
      <c r="L4136" s="894" t="s">
        <v>958</v>
      </c>
      <c r="M4136" s="894" t="s">
        <v>6146</v>
      </c>
      <c r="N4136" s="894" t="s">
        <v>17501</v>
      </c>
      <c r="O4136" s="894" t="s">
        <v>13569</v>
      </c>
      <c r="P4136" s="894" t="s">
        <v>16615</v>
      </c>
      <c r="Q4136" s="894" t="s">
        <v>12571</v>
      </c>
      <c r="R4136" s="894" t="s">
        <v>18916</v>
      </c>
      <c r="S4136" s="894" t="s">
        <v>779</v>
      </c>
      <c r="T4136" s="894" t="s">
        <v>780</v>
      </c>
      <c r="U4136" s="894" t="s">
        <v>781</v>
      </c>
      <c r="V4136" s="894" t="s">
        <v>3306</v>
      </c>
      <c r="W4136" s="894" t="s">
        <v>18944</v>
      </c>
      <c r="X4136" s="894" t="s">
        <v>18945</v>
      </c>
      <c r="AA4136" s="894" t="s">
        <v>1029</v>
      </c>
    </row>
    <row r="4137" spans="1:27">
      <c r="A4137" s="894" t="s">
        <v>18950</v>
      </c>
      <c r="B4137" s="894" t="s">
        <v>18951</v>
      </c>
      <c r="C4137" s="894" t="s">
        <v>13352</v>
      </c>
      <c r="D4137" s="894" t="s">
        <v>18952</v>
      </c>
      <c r="E4137" s="351">
        <v>5663.72</v>
      </c>
      <c r="F4137" s="351">
        <v>283.2</v>
      </c>
      <c r="G4137" s="351">
        <v>5380.52</v>
      </c>
      <c r="H4137" s="351">
        <v>0</v>
      </c>
      <c r="I4137" s="894" t="s">
        <v>18953</v>
      </c>
      <c r="J4137" s="894" t="s">
        <v>839</v>
      </c>
      <c r="K4137" s="894" t="s">
        <v>901</v>
      </c>
      <c r="L4137" s="894" t="s">
        <v>874</v>
      </c>
      <c r="M4137" s="894" t="s">
        <v>2815</v>
      </c>
      <c r="N4137" s="894" t="s">
        <v>18954</v>
      </c>
      <c r="O4137" s="894" t="s">
        <v>18793</v>
      </c>
      <c r="P4137" s="894" t="s">
        <v>18955</v>
      </c>
      <c r="Q4137" s="894" t="s">
        <v>18795</v>
      </c>
      <c r="R4137" s="894" t="s">
        <v>18916</v>
      </c>
      <c r="S4137" s="894" t="s">
        <v>779</v>
      </c>
      <c r="T4137" s="894" t="s">
        <v>780</v>
      </c>
      <c r="U4137" s="894" t="s">
        <v>781</v>
      </c>
      <c r="V4137" s="894" t="s">
        <v>3306</v>
      </c>
      <c r="W4137" s="894" t="s">
        <v>18953</v>
      </c>
      <c r="X4137" s="894" t="s">
        <v>4759</v>
      </c>
      <c r="AA4137" s="894" t="s">
        <v>904</v>
      </c>
    </row>
    <row r="4138" spans="1:27">
      <c r="A4138" s="894" t="s">
        <v>18956</v>
      </c>
      <c r="B4138" s="894" t="s">
        <v>18957</v>
      </c>
      <c r="C4138" s="894" t="s">
        <v>18958</v>
      </c>
      <c r="D4138" s="894" t="s">
        <v>18959</v>
      </c>
      <c r="E4138" s="351">
        <v>4554.46</v>
      </c>
      <c r="F4138" s="351">
        <v>227.7</v>
      </c>
      <c r="G4138" s="351">
        <v>4326.76</v>
      </c>
      <c r="H4138" s="351">
        <v>0</v>
      </c>
      <c r="I4138" s="894" t="s">
        <v>18953</v>
      </c>
      <c r="J4138" s="894" t="s">
        <v>839</v>
      </c>
      <c r="K4138" s="894" t="s">
        <v>1025</v>
      </c>
      <c r="L4138" s="894" t="s">
        <v>958</v>
      </c>
      <c r="M4138" s="894" t="s">
        <v>18960</v>
      </c>
      <c r="N4138" s="894" t="s">
        <v>18961</v>
      </c>
      <c r="O4138" s="894" t="s">
        <v>18962</v>
      </c>
      <c r="P4138" s="894" t="s">
        <v>18963</v>
      </c>
      <c r="Q4138" s="894" t="s">
        <v>18964</v>
      </c>
      <c r="R4138" s="894" t="s">
        <v>18916</v>
      </c>
      <c r="S4138" s="894" t="s">
        <v>779</v>
      </c>
      <c r="T4138" s="894" t="s">
        <v>780</v>
      </c>
      <c r="U4138" s="894" t="s">
        <v>781</v>
      </c>
      <c r="V4138" s="894" t="s">
        <v>3306</v>
      </c>
      <c r="W4138" s="894" t="s">
        <v>18953</v>
      </c>
      <c r="X4138" s="894" t="s">
        <v>4788</v>
      </c>
      <c r="AA4138" s="894" t="s">
        <v>1029</v>
      </c>
    </row>
    <row r="4139" spans="1:27">
      <c r="A4139" s="894" t="s">
        <v>18965</v>
      </c>
      <c r="B4139" s="894" t="s">
        <v>18966</v>
      </c>
      <c r="C4139" s="894" t="s">
        <v>1648</v>
      </c>
      <c r="D4139" s="894" t="s">
        <v>18871</v>
      </c>
      <c r="E4139" s="351">
        <v>5486.73</v>
      </c>
      <c r="F4139" s="351">
        <v>274.35</v>
      </c>
      <c r="G4139" s="351">
        <v>5212.38</v>
      </c>
      <c r="H4139" s="351">
        <v>0</v>
      </c>
      <c r="I4139" s="894" t="s">
        <v>18967</v>
      </c>
      <c r="J4139" s="894" t="s">
        <v>839</v>
      </c>
      <c r="K4139" s="894" t="s">
        <v>1025</v>
      </c>
      <c r="L4139" s="894" t="s">
        <v>958</v>
      </c>
      <c r="M4139" s="894" t="s">
        <v>16871</v>
      </c>
      <c r="N4139" s="894" t="s">
        <v>18873</v>
      </c>
      <c r="O4139" s="894" t="s">
        <v>13190</v>
      </c>
      <c r="P4139" s="894" t="s">
        <v>18968</v>
      </c>
      <c r="Q4139" s="894" t="s">
        <v>13192</v>
      </c>
      <c r="R4139" s="894" t="s">
        <v>18916</v>
      </c>
      <c r="S4139" s="894" t="s">
        <v>779</v>
      </c>
      <c r="T4139" s="894" t="s">
        <v>780</v>
      </c>
      <c r="U4139" s="894" t="s">
        <v>781</v>
      </c>
      <c r="V4139" s="894" t="s">
        <v>3306</v>
      </c>
      <c r="W4139" s="894" t="s">
        <v>18967</v>
      </c>
      <c r="X4139" s="894" t="s">
        <v>18969</v>
      </c>
      <c r="AA4139" s="894" t="s">
        <v>1029</v>
      </c>
    </row>
    <row r="4140" spans="1:27">
      <c r="A4140" s="894" t="s">
        <v>18970</v>
      </c>
      <c r="B4140" s="894" t="s">
        <v>18971</v>
      </c>
      <c r="C4140" s="894" t="s">
        <v>18972</v>
      </c>
      <c r="D4140" s="894" t="s">
        <v>8047</v>
      </c>
      <c r="E4140" s="351">
        <v>100000</v>
      </c>
      <c r="F4140" s="351">
        <v>5000</v>
      </c>
      <c r="G4140" s="351">
        <v>95000</v>
      </c>
      <c r="H4140" s="351">
        <v>0</v>
      </c>
      <c r="I4140" s="894" t="s">
        <v>18973</v>
      </c>
      <c r="J4140" s="894" t="s">
        <v>839</v>
      </c>
      <c r="K4140" s="894" t="s">
        <v>1025</v>
      </c>
      <c r="L4140" s="894" t="s">
        <v>958</v>
      </c>
      <c r="M4140" s="894" t="s">
        <v>17850</v>
      </c>
      <c r="N4140" s="894" t="s">
        <v>18974</v>
      </c>
      <c r="O4140" s="894" t="s">
        <v>9182</v>
      </c>
      <c r="P4140" s="894" t="s">
        <v>18975</v>
      </c>
      <c r="Q4140" s="894" t="s">
        <v>13749</v>
      </c>
      <c r="R4140" s="894" t="s">
        <v>18916</v>
      </c>
      <c r="S4140" s="894" t="s">
        <v>779</v>
      </c>
      <c r="T4140" s="894" t="s">
        <v>780</v>
      </c>
      <c r="U4140" s="894" t="s">
        <v>781</v>
      </c>
      <c r="V4140" s="894" t="s">
        <v>3306</v>
      </c>
      <c r="W4140" s="894" t="s">
        <v>18973</v>
      </c>
      <c r="X4140" s="894" t="s">
        <v>18976</v>
      </c>
      <c r="AA4140" s="894" t="s">
        <v>1029</v>
      </c>
    </row>
    <row r="4141" hidden="1" spans="1:27">
      <c r="A4141" s="894" t="s">
        <v>18977</v>
      </c>
      <c r="B4141" s="894" t="s">
        <v>18978</v>
      </c>
      <c r="C4141" s="894" t="s">
        <v>13488</v>
      </c>
      <c r="D4141" s="894" t="s">
        <v>18979</v>
      </c>
      <c r="E4141" s="351">
        <v>9000</v>
      </c>
      <c r="F4141" s="351">
        <v>720</v>
      </c>
      <c r="G4141" s="351">
        <v>8280</v>
      </c>
      <c r="H4141" s="351">
        <v>0</v>
      </c>
      <c r="I4141" s="894" t="s">
        <v>18973</v>
      </c>
      <c r="J4141" s="894" t="s">
        <v>773</v>
      </c>
      <c r="K4141" s="894" t="s">
        <v>807</v>
      </c>
      <c r="L4141" s="894" t="s">
        <v>2012</v>
      </c>
      <c r="M4141" s="894" t="s">
        <v>18980</v>
      </c>
      <c r="N4141" s="894" t="s">
        <v>18904</v>
      </c>
      <c r="O4141" s="894" t="s">
        <v>18905</v>
      </c>
      <c r="P4141" s="894" t="s">
        <v>6062</v>
      </c>
      <c r="Q4141" s="894" t="s">
        <v>4571</v>
      </c>
      <c r="R4141" s="894" t="s">
        <v>18916</v>
      </c>
      <c r="S4141" s="894" t="s">
        <v>779</v>
      </c>
      <c r="T4141" s="894" t="s">
        <v>780</v>
      </c>
      <c r="U4141" s="894" t="s">
        <v>781</v>
      </c>
      <c r="V4141" s="894" t="s">
        <v>3306</v>
      </c>
      <c r="W4141" s="894" t="s">
        <v>18973</v>
      </c>
      <c r="X4141" s="894" t="s">
        <v>18981</v>
      </c>
      <c r="AA4141" s="894" t="s">
        <v>808</v>
      </c>
    </row>
    <row r="4142" hidden="1" spans="1:27">
      <c r="A4142" s="894" t="s">
        <v>18982</v>
      </c>
      <c r="B4142" s="894" t="s">
        <v>18983</v>
      </c>
      <c r="C4142" s="894" t="s">
        <v>18984</v>
      </c>
      <c r="D4142" s="894" t="s">
        <v>18985</v>
      </c>
      <c r="E4142" s="351">
        <v>25575.22</v>
      </c>
      <c r="F4142" s="351">
        <v>2046</v>
      </c>
      <c r="G4142" s="351">
        <v>23529.22</v>
      </c>
      <c r="H4142" s="351">
        <v>0</v>
      </c>
      <c r="I4142" s="894" t="s">
        <v>18973</v>
      </c>
      <c r="J4142" s="894" t="s">
        <v>773</v>
      </c>
      <c r="K4142" s="894" t="s">
        <v>774</v>
      </c>
      <c r="L4142" s="894" t="s">
        <v>9405</v>
      </c>
      <c r="M4142" s="894" t="s">
        <v>18986</v>
      </c>
      <c r="N4142" s="894" t="s">
        <v>18987</v>
      </c>
      <c r="O4142" s="894" t="s">
        <v>18988</v>
      </c>
      <c r="P4142" s="894" t="s">
        <v>18989</v>
      </c>
      <c r="Q4142" s="894" t="s">
        <v>18990</v>
      </c>
      <c r="R4142" s="894" t="s">
        <v>18916</v>
      </c>
      <c r="S4142" s="894" t="s">
        <v>779</v>
      </c>
      <c r="T4142" s="894" t="s">
        <v>780</v>
      </c>
      <c r="U4142" s="894" t="s">
        <v>781</v>
      </c>
      <c r="V4142" s="894" t="s">
        <v>3306</v>
      </c>
      <c r="W4142" s="894" t="s">
        <v>18973</v>
      </c>
      <c r="X4142" s="894" t="s">
        <v>18991</v>
      </c>
      <c r="AA4142" s="894" t="s">
        <v>784</v>
      </c>
    </row>
    <row r="4143" spans="1:27">
      <c r="A4143" s="894" t="s">
        <v>18992</v>
      </c>
      <c r="B4143" s="894" t="s">
        <v>18993</v>
      </c>
      <c r="C4143" s="894" t="s">
        <v>18994</v>
      </c>
      <c r="D4143" s="894" t="s">
        <v>18995</v>
      </c>
      <c r="E4143" s="351">
        <v>17420.35</v>
      </c>
      <c r="F4143" s="351">
        <v>871</v>
      </c>
      <c r="G4143" s="351">
        <v>16549.35</v>
      </c>
      <c r="H4143" s="351">
        <v>0</v>
      </c>
      <c r="I4143" s="894" t="s">
        <v>18996</v>
      </c>
      <c r="J4143" s="894" t="s">
        <v>839</v>
      </c>
      <c r="K4143" s="894" t="s">
        <v>1114</v>
      </c>
      <c r="L4143" s="894" t="s">
        <v>874</v>
      </c>
      <c r="M4143" s="894" t="s">
        <v>18997</v>
      </c>
      <c r="N4143" s="894" t="s">
        <v>18998</v>
      </c>
      <c r="O4143" s="894" t="s">
        <v>18999</v>
      </c>
      <c r="P4143" s="894" t="s">
        <v>19000</v>
      </c>
      <c r="Q4143" s="894" t="s">
        <v>19001</v>
      </c>
      <c r="R4143" s="894" t="s">
        <v>18916</v>
      </c>
      <c r="S4143" s="894" t="s">
        <v>779</v>
      </c>
      <c r="T4143" s="894" t="s">
        <v>780</v>
      </c>
      <c r="U4143" s="894" t="s">
        <v>877</v>
      </c>
      <c r="V4143" s="894" t="s">
        <v>3306</v>
      </c>
      <c r="W4143" s="894" t="s">
        <v>18996</v>
      </c>
      <c r="X4143" s="894" t="s">
        <v>19002</v>
      </c>
      <c r="Y4143" s="894" t="s">
        <v>19003</v>
      </c>
      <c r="AA4143" s="894" t="s">
        <v>1116</v>
      </c>
    </row>
    <row r="4144" spans="1:27">
      <c r="A4144" s="894" t="s">
        <v>19004</v>
      </c>
      <c r="B4144" s="894" t="s">
        <v>19005</v>
      </c>
      <c r="C4144" s="894" t="s">
        <v>18994</v>
      </c>
      <c r="D4144" s="894" t="s">
        <v>18995</v>
      </c>
      <c r="E4144" s="351">
        <v>17420.35</v>
      </c>
      <c r="F4144" s="351">
        <v>871</v>
      </c>
      <c r="G4144" s="351">
        <v>16549.35</v>
      </c>
      <c r="H4144" s="351">
        <v>0</v>
      </c>
      <c r="I4144" s="894" t="s">
        <v>18996</v>
      </c>
      <c r="J4144" s="894" t="s">
        <v>839</v>
      </c>
      <c r="K4144" s="894" t="s">
        <v>1114</v>
      </c>
      <c r="L4144" s="894" t="s">
        <v>874</v>
      </c>
      <c r="M4144" s="894" t="s">
        <v>18997</v>
      </c>
      <c r="N4144" s="894" t="s">
        <v>18998</v>
      </c>
      <c r="O4144" s="894" t="s">
        <v>18999</v>
      </c>
      <c r="P4144" s="894" t="s">
        <v>19000</v>
      </c>
      <c r="Q4144" s="894" t="s">
        <v>19001</v>
      </c>
      <c r="R4144" s="894" t="s">
        <v>18916</v>
      </c>
      <c r="S4144" s="894" t="s">
        <v>779</v>
      </c>
      <c r="T4144" s="894" t="s">
        <v>780</v>
      </c>
      <c r="U4144" s="894" t="s">
        <v>877</v>
      </c>
      <c r="V4144" s="894" t="s">
        <v>3306</v>
      </c>
      <c r="W4144" s="894" t="s">
        <v>18996</v>
      </c>
      <c r="X4144" s="894" t="s">
        <v>19002</v>
      </c>
      <c r="Y4144" s="894" t="s">
        <v>19003</v>
      </c>
      <c r="AA4144" s="894" t="s">
        <v>1116</v>
      </c>
    </row>
    <row r="4145" spans="1:27">
      <c r="A4145" s="894" t="s">
        <v>19006</v>
      </c>
      <c r="B4145" s="894" t="s">
        <v>19007</v>
      </c>
      <c r="C4145" s="894" t="s">
        <v>19008</v>
      </c>
      <c r="D4145" s="894" t="s">
        <v>18995</v>
      </c>
      <c r="E4145" s="351">
        <v>15392.04</v>
      </c>
      <c r="F4145" s="351">
        <v>769.6</v>
      </c>
      <c r="G4145" s="351">
        <v>14622.44</v>
      </c>
      <c r="H4145" s="351">
        <v>0</v>
      </c>
      <c r="I4145" s="894" t="s">
        <v>18996</v>
      </c>
      <c r="J4145" s="894" t="s">
        <v>839</v>
      </c>
      <c r="K4145" s="894" t="s">
        <v>1114</v>
      </c>
      <c r="L4145" s="894" t="s">
        <v>874</v>
      </c>
      <c r="M4145" s="894" t="s">
        <v>18997</v>
      </c>
      <c r="N4145" s="894" t="s">
        <v>18998</v>
      </c>
      <c r="O4145" s="894" t="s">
        <v>19009</v>
      </c>
      <c r="P4145" s="894" t="s">
        <v>19010</v>
      </c>
      <c r="Q4145" s="894" t="s">
        <v>19011</v>
      </c>
      <c r="R4145" s="894" t="s">
        <v>18916</v>
      </c>
      <c r="S4145" s="894" t="s">
        <v>779</v>
      </c>
      <c r="T4145" s="894" t="s">
        <v>780</v>
      </c>
      <c r="U4145" s="894" t="s">
        <v>877</v>
      </c>
      <c r="V4145" s="894" t="s">
        <v>3306</v>
      </c>
      <c r="W4145" s="894" t="s">
        <v>18996</v>
      </c>
      <c r="X4145" s="894" t="s">
        <v>19002</v>
      </c>
      <c r="Y4145" s="894" t="s">
        <v>19003</v>
      </c>
      <c r="AA4145" s="894" t="s">
        <v>1116</v>
      </c>
    </row>
    <row r="4146" spans="1:27">
      <c r="A4146" s="894" t="s">
        <v>19012</v>
      </c>
      <c r="B4146" s="894" t="s">
        <v>19013</v>
      </c>
      <c r="C4146" s="894" t="s">
        <v>19008</v>
      </c>
      <c r="D4146" s="894" t="s">
        <v>18995</v>
      </c>
      <c r="E4146" s="351">
        <v>15392.04</v>
      </c>
      <c r="F4146" s="351">
        <v>769.6</v>
      </c>
      <c r="G4146" s="351">
        <v>14622.44</v>
      </c>
      <c r="H4146" s="351">
        <v>0</v>
      </c>
      <c r="I4146" s="894" t="s">
        <v>18996</v>
      </c>
      <c r="J4146" s="894" t="s">
        <v>839</v>
      </c>
      <c r="K4146" s="894" t="s">
        <v>1114</v>
      </c>
      <c r="L4146" s="894" t="s">
        <v>874</v>
      </c>
      <c r="M4146" s="894" t="s">
        <v>18997</v>
      </c>
      <c r="N4146" s="894" t="s">
        <v>18998</v>
      </c>
      <c r="O4146" s="894" t="s">
        <v>19009</v>
      </c>
      <c r="P4146" s="894" t="s">
        <v>19010</v>
      </c>
      <c r="Q4146" s="894" t="s">
        <v>19011</v>
      </c>
      <c r="R4146" s="894" t="s">
        <v>18916</v>
      </c>
      <c r="S4146" s="894" t="s">
        <v>779</v>
      </c>
      <c r="T4146" s="894" t="s">
        <v>780</v>
      </c>
      <c r="U4146" s="894" t="s">
        <v>877</v>
      </c>
      <c r="V4146" s="894" t="s">
        <v>3306</v>
      </c>
      <c r="W4146" s="894" t="s">
        <v>18996</v>
      </c>
      <c r="X4146" s="894" t="s">
        <v>19002</v>
      </c>
      <c r="Y4146" s="894" t="s">
        <v>19003</v>
      </c>
      <c r="AA4146" s="894" t="s">
        <v>1116</v>
      </c>
    </row>
    <row r="4147" spans="1:27">
      <c r="A4147" s="894" t="s">
        <v>19014</v>
      </c>
      <c r="B4147" s="894" t="s">
        <v>19015</v>
      </c>
      <c r="C4147" s="894" t="s">
        <v>19016</v>
      </c>
      <c r="D4147" s="894" t="s">
        <v>18995</v>
      </c>
      <c r="E4147" s="351">
        <v>30532.74</v>
      </c>
      <c r="F4147" s="351">
        <v>1526.65</v>
      </c>
      <c r="G4147" s="351">
        <v>29006.09</v>
      </c>
      <c r="H4147" s="351">
        <v>0</v>
      </c>
      <c r="I4147" s="894" t="s">
        <v>18996</v>
      </c>
      <c r="J4147" s="894" t="s">
        <v>839</v>
      </c>
      <c r="K4147" s="894" t="s">
        <v>1114</v>
      </c>
      <c r="L4147" s="894" t="s">
        <v>874</v>
      </c>
      <c r="M4147" s="894" t="s">
        <v>18997</v>
      </c>
      <c r="N4147" s="894" t="s">
        <v>18998</v>
      </c>
      <c r="O4147" s="894" t="s">
        <v>19017</v>
      </c>
      <c r="P4147" s="894" t="s">
        <v>19018</v>
      </c>
      <c r="Q4147" s="894" t="s">
        <v>19019</v>
      </c>
      <c r="R4147" s="894" t="s">
        <v>18916</v>
      </c>
      <c r="S4147" s="894" t="s">
        <v>779</v>
      </c>
      <c r="T4147" s="894" t="s">
        <v>780</v>
      </c>
      <c r="U4147" s="894" t="s">
        <v>877</v>
      </c>
      <c r="V4147" s="894" t="s">
        <v>3306</v>
      </c>
      <c r="W4147" s="894" t="s">
        <v>18996</v>
      </c>
      <c r="X4147" s="894" t="s">
        <v>19002</v>
      </c>
      <c r="Y4147" s="894" t="s">
        <v>19003</v>
      </c>
      <c r="AA4147" s="894" t="s">
        <v>1116</v>
      </c>
    </row>
    <row r="4148" spans="1:27">
      <c r="A4148" s="894" t="s">
        <v>19020</v>
      </c>
      <c r="B4148" s="894" t="s">
        <v>19021</v>
      </c>
      <c r="C4148" s="894" t="s">
        <v>19016</v>
      </c>
      <c r="D4148" s="894" t="s">
        <v>18995</v>
      </c>
      <c r="E4148" s="351">
        <v>30532.74</v>
      </c>
      <c r="F4148" s="351">
        <v>1526.65</v>
      </c>
      <c r="G4148" s="351">
        <v>29006.09</v>
      </c>
      <c r="H4148" s="351">
        <v>0</v>
      </c>
      <c r="I4148" s="894" t="s">
        <v>18996</v>
      </c>
      <c r="J4148" s="894" t="s">
        <v>839</v>
      </c>
      <c r="K4148" s="894" t="s">
        <v>1114</v>
      </c>
      <c r="L4148" s="894" t="s">
        <v>874</v>
      </c>
      <c r="M4148" s="894" t="s">
        <v>18997</v>
      </c>
      <c r="N4148" s="894" t="s">
        <v>18998</v>
      </c>
      <c r="O4148" s="894" t="s">
        <v>19017</v>
      </c>
      <c r="P4148" s="894" t="s">
        <v>19018</v>
      </c>
      <c r="Q4148" s="894" t="s">
        <v>19019</v>
      </c>
      <c r="R4148" s="894" t="s">
        <v>18916</v>
      </c>
      <c r="S4148" s="894" t="s">
        <v>779</v>
      </c>
      <c r="T4148" s="894" t="s">
        <v>780</v>
      </c>
      <c r="U4148" s="894" t="s">
        <v>877</v>
      </c>
      <c r="V4148" s="894" t="s">
        <v>3306</v>
      </c>
      <c r="W4148" s="894" t="s">
        <v>18996</v>
      </c>
      <c r="X4148" s="894" t="s">
        <v>19002</v>
      </c>
      <c r="Y4148" s="894" t="s">
        <v>19003</v>
      </c>
      <c r="AA4148" s="894" t="s">
        <v>1116</v>
      </c>
    </row>
    <row r="4149" spans="1:27">
      <c r="A4149" s="894" t="s">
        <v>19022</v>
      </c>
      <c r="B4149" s="894" t="s">
        <v>19023</v>
      </c>
      <c r="C4149" s="894" t="s">
        <v>19024</v>
      </c>
      <c r="D4149" s="894" t="s">
        <v>18995</v>
      </c>
      <c r="E4149" s="351">
        <v>29998.23</v>
      </c>
      <c r="F4149" s="351">
        <v>1499.9</v>
      </c>
      <c r="G4149" s="351">
        <v>28498.33</v>
      </c>
      <c r="H4149" s="351">
        <v>0</v>
      </c>
      <c r="I4149" s="894" t="s">
        <v>18996</v>
      </c>
      <c r="J4149" s="894" t="s">
        <v>839</v>
      </c>
      <c r="K4149" s="894" t="s">
        <v>1114</v>
      </c>
      <c r="L4149" s="894" t="s">
        <v>874</v>
      </c>
      <c r="M4149" s="894" t="s">
        <v>18997</v>
      </c>
      <c r="N4149" s="894" t="s">
        <v>18998</v>
      </c>
      <c r="O4149" s="894" t="s">
        <v>19025</v>
      </c>
      <c r="P4149" s="894" t="s">
        <v>19026</v>
      </c>
      <c r="Q4149" s="894" t="s">
        <v>19027</v>
      </c>
      <c r="R4149" s="894" t="s">
        <v>18916</v>
      </c>
      <c r="S4149" s="894" t="s">
        <v>779</v>
      </c>
      <c r="T4149" s="894" t="s">
        <v>780</v>
      </c>
      <c r="U4149" s="894" t="s">
        <v>877</v>
      </c>
      <c r="V4149" s="894" t="s">
        <v>3306</v>
      </c>
      <c r="W4149" s="894" t="s">
        <v>18996</v>
      </c>
      <c r="X4149" s="894" t="s">
        <v>19002</v>
      </c>
      <c r="Y4149" s="894" t="s">
        <v>19003</v>
      </c>
      <c r="AA4149" s="894" t="s">
        <v>1116</v>
      </c>
    </row>
    <row r="4150" spans="1:27">
      <c r="A4150" s="894" t="s">
        <v>19028</v>
      </c>
      <c r="B4150" s="894" t="s">
        <v>19029</v>
      </c>
      <c r="C4150" s="894" t="s">
        <v>19024</v>
      </c>
      <c r="D4150" s="894" t="s">
        <v>18995</v>
      </c>
      <c r="E4150" s="351">
        <v>29998.23</v>
      </c>
      <c r="F4150" s="351">
        <v>1499.9</v>
      </c>
      <c r="G4150" s="351">
        <v>28498.33</v>
      </c>
      <c r="H4150" s="351">
        <v>0</v>
      </c>
      <c r="I4150" s="894" t="s">
        <v>18996</v>
      </c>
      <c r="J4150" s="894" t="s">
        <v>839</v>
      </c>
      <c r="K4150" s="894" t="s">
        <v>1114</v>
      </c>
      <c r="L4150" s="894" t="s">
        <v>874</v>
      </c>
      <c r="M4150" s="894" t="s">
        <v>18997</v>
      </c>
      <c r="N4150" s="894" t="s">
        <v>18998</v>
      </c>
      <c r="O4150" s="894" t="s">
        <v>19025</v>
      </c>
      <c r="P4150" s="894" t="s">
        <v>19026</v>
      </c>
      <c r="Q4150" s="894" t="s">
        <v>19027</v>
      </c>
      <c r="R4150" s="894" t="s">
        <v>18916</v>
      </c>
      <c r="S4150" s="894" t="s">
        <v>779</v>
      </c>
      <c r="T4150" s="894" t="s">
        <v>780</v>
      </c>
      <c r="U4150" s="894" t="s">
        <v>877</v>
      </c>
      <c r="V4150" s="894" t="s">
        <v>3306</v>
      </c>
      <c r="W4150" s="894" t="s">
        <v>18996</v>
      </c>
      <c r="X4150" s="894" t="s">
        <v>19002</v>
      </c>
      <c r="Y4150" s="894" t="s">
        <v>19003</v>
      </c>
      <c r="AA4150" s="894" t="s">
        <v>1116</v>
      </c>
    </row>
    <row r="4151" spans="1:27">
      <c r="A4151" s="894" t="s">
        <v>19030</v>
      </c>
      <c r="B4151" s="894" t="s">
        <v>19031</v>
      </c>
      <c r="C4151" s="894" t="s">
        <v>19024</v>
      </c>
      <c r="D4151" s="894" t="s">
        <v>18995</v>
      </c>
      <c r="E4151" s="351">
        <v>29998.23</v>
      </c>
      <c r="F4151" s="351">
        <v>1499.9</v>
      </c>
      <c r="G4151" s="351">
        <v>28498.33</v>
      </c>
      <c r="H4151" s="351">
        <v>0</v>
      </c>
      <c r="I4151" s="894" t="s">
        <v>18996</v>
      </c>
      <c r="J4151" s="894" t="s">
        <v>839</v>
      </c>
      <c r="K4151" s="894" t="s">
        <v>1114</v>
      </c>
      <c r="L4151" s="894" t="s">
        <v>874</v>
      </c>
      <c r="M4151" s="894" t="s">
        <v>18997</v>
      </c>
      <c r="N4151" s="894" t="s">
        <v>18998</v>
      </c>
      <c r="O4151" s="894" t="s">
        <v>19025</v>
      </c>
      <c r="P4151" s="894" t="s">
        <v>19026</v>
      </c>
      <c r="Q4151" s="894" t="s">
        <v>19027</v>
      </c>
      <c r="R4151" s="894" t="s">
        <v>18916</v>
      </c>
      <c r="S4151" s="894" t="s">
        <v>779</v>
      </c>
      <c r="T4151" s="894" t="s">
        <v>780</v>
      </c>
      <c r="U4151" s="894" t="s">
        <v>877</v>
      </c>
      <c r="V4151" s="894" t="s">
        <v>3306</v>
      </c>
      <c r="W4151" s="894" t="s">
        <v>18996</v>
      </c>
      <c r="X4151" s="894" t="s">
        <v>19002</v>
      </c>
      <c r="Y4151" s="894" t="s">
        <v>19003</v>
      </c>
      <c r="AA4151" s="894" t="s">
        <v>1116</v>
      </c>
    </row>
    <row r="4152" spans="1:27">
      <c r="A4152" s="894" t="s">
        <v>19032</v>
      </c>
      <c r="B4152" s="894" t="s">
        <v>19033</v>
      </c>
      <c r="C4152" s="894" t="s">
        <v>19024</v>
      </c>
      <c r="D4152" s="894" t="s">
        <v>18995</v>
      </c>
      <c r="E4152" s="351">
        <v>29998.23</v>
      </c>
      <c r="F4152" s="351">
        <v>1499.9</v>
      </c>
      <c r="G4152" s="351">
        <v>28498.33</v>
      </c>
      <c r="H4152" s="351">
        <v>0</v>
      </c>
      <c r="I4152" s="894" t="s">
        <v>18996</v>
      </c>
      <c r="J4152" s="894" t="s">
        <v>839</v>
      </c>
      <c r="K4152" s="894" t="s">
        <v>1114</v>
      </c>
      <c r="L4152" s="894" t="s">
        <v>874</v>
      </c>
      <c r="M4152" s="894" t="s">
        <v>18997</v>
      </c>
      <c r="N4152" s="894" t="s">
        <v>18998</v>
      </c>
      <c r="O4152" s="894" t="s">
        <v>19025</v>
      </c>
      <c r="P4152" s="894" t="s">
        <v>19026</v>
      </c>
      <c r="Q4152" s="894" t="s">
        <v>19027</v>
      </c>
      <c r="R4152" s="894" t="s">
        <v>18916</v>
      </c>
      <c r="S4152" s="894" t="s">
        <v>779</v>
      </c>
      <c r="T4152" s="894" t="s">
        <v>780</v>
      </c>
      <c r="U4152" s="894" t="s">
        <v>877</v>
      </c>
      <c r="V4152" s="894" t="s">
        <v>3306</v>
      </c>
      <c r="W4152" s="894" t="s">
        <v>18996</v>
      </c>
      <c r="X4152" s="894" t="s">
        <v>19002</v>
      </c>
      <c r="Y4152" s="894" t="s">
        <v>19003</v>
      </c>
      <c r="AA4152" s="894" t="s">
        <v>1116</v>
      </c>
    </row>
    <row r="4153" spans="1:27">
      <c r="A4153" s="894" t="s">
        <v>19034</v>
      </c>
      <c r="B4153" s="894" t="s">
        <v>19035</v>
      </c>
      <c r="C4153" s="894" t="s">
        <v>19024</v>
      </c>
      <c r="D4153" s="894" t="s">
        <v>18995</v>
      </c>
      <c r="E4153" s="351">
        <v>29998.23</v>
      </c>
      <c r="F4153" s="351">
        <v>1499.9</v>
      </c>
      <c r="G4153" s="351">
        <v>28498.33</v>
      </c>
      <c r="H4153" s="351">
        <v>0</v>
      </c>
      <c r="I4153" s="894" t="s">
        <v>18996</v>
      </c>
      <c r="J4153" s="894" t="s">
        <v>839</v>
      </c>
      <c r="K4153" s="894" t="s">
        <v>1114</v>
      </c>
      <c r="L4153" s="894" t="s">
        <v>874</v>
      </c>
      <c r="M4153" s="894" t="s">
        <v>18997</v>
      </c>
      <c r="N4153" s="894" t="s">
        <v>18998</v>
      </c>
      <c r="O4153" s="894" t="s">
        <v>19025</v>
      </c>
      <c r="P4153" s="894" t="s">
        <v>19026</v>
      </c>
      <c r="Q4153" s="894" t="s">
        <v>19027</v>
      </c>
      <c r="R4153" s="894" t="s">
        <v>18916</v>
      </c>
      <c r="S4153" s="894" t="s">
        <v>779</v>
      </c>
      <c r="T4153" s="894" t="s">
        <v>780</v>
      </c>
      <c r="U4153" s="894" t="s">
        <v>877</v>
      </c>
      <c r="V4153" s="894" t="s">
        <v>3306</v>
      </c>
      <c r="W4153" s="894" t="s">
        <v>18996</v>
      </c>
      <c r="X4153" s="894" t="s">
        <v>19002</v>
      </c>
      <c r="Y4153" s="894" t="s">
        <v>19003</v>
      </c>
      <c r="AA4153" s="894" t="s">
        <v>1116</v>
      </c>
    </row>
    <row r="4154" spans="1:27">
      <c r="A4154" s="894" t="s">
        <v>19036</v>
      </c>
      <c r="B4154" s="894" t="s">
        <v>19037</v>
      </c>
      <c r="C4154" s="894" t="s">
        <v>19024</v>
      </c>
      <c r="D4154" s="894" t="s">
        <v>18995</v>
      </c>
      <c r="E4154" s="351">
        <v>29998.23</v>
      </c>
      <c r="F4154" s="351">
        <v>1499.9</v>
      </c>
      <c r="G4154" s="351">
        <v>28498.33</v>
      </c>
      <c r="H4154" s="351">
        <v>0</v>
      </c>
      <c r="I4154" s="894" t="s">
        <v>18996</v>
      </c>
      <c r="J4154" s="894" t="s">
        <v>839</v>
      </c>
      <c r="K4154" s="894" t="s">
        <v>1114</v>
      </c>
      <c r="L4154" s="894" t="s">
        <v>874</v>
      </c>
      <c r="M4154" s="894" t="s">
        <v>18997</v>
      </c>
      <c r="N4154" s="894" t="s">
        <v>18998</v>
      </c>
      <c r="O4154" s="894" t="s">
        <v>19025</v>
      </c>
      <c r="P4154" s="894" t="s">
        <v>19026</v>
      </c>
      <c r="Q4154" s="894" t="s">
        <v>19027</v>
      </c>
      <c r="R4154" s="894" t="s">
        <v>18916</v>
      </c>
      <c r="S4154" s="894" t="s">
        <v>779</v>
      </c>
      <c r="T4154" s="894" t="s">
        <v>780</v>
      </c>
      <c r="U4154" s="894" t="s">
        <v>877</v>
      </c>
      <c r="V4154" s="894" t="s">
        <v>3306</v>
      </c>
      <c r="W4154" s="894" t="s">
        <v>18996</v>
      </c>
      <c r="X4154" s="894" t="s">
        <v>19002</v>
      </c>
      <c r="Y4154" s="894" t="s">
        <v>19003</v>
      </c>
      <c r="AA4154" s="894" t="s">
        <v>1116</v>
      </c>
    </row>
    <row r="4155" spans="1:27">
      <c r="A4155" s="894" t="s">
        <v>19038</v>
      </c>
      <c r="B4155" s="894" t="s">
        <v>19039</v>
      </c>
      <c r="C4155" s="894" t="s">
        <v>19024</v>
      </c>
      <c r="D4155" s="894" t="s">
        <v>18995</v>
      </c>
      <c r="E4155" s="351">
        <v>29998.23</v>
      </c>
      <c r="F4155" s="351">
        <v>1499.9</v>
      </c>
      <c r="G4155" s="351">
        <v>28498.33</v>
      </c>
      <c r="H4155" s="351">
        <v>0</v>
      </c>
      <c r="I4155" s="894" t="s">
        <v>18996</v>
      </c>
      <c r="J4155" s="894" t="s">
        <v>839</v>
      </c>
      <c r="K4155" s="894" t="s">
        <v>1114</v>
      </c>
      <c r="L4155" s="894" t="s">
        <v>874</v>
      </c>
      <c r="M4155" s="894" t="s">
        <v>18997</v>
      </c>
      <c r="N4155" s="894" t="s">
        <v>18998</v>
      </c>
      <c r="O4155" s="894" t="s">
        <v>19025</v>
      </c>
      <c r="P4155" s="894" t="s">
        <v>19026</v>
      </c>
      <c r="Q4155" s="894" t="s">
        <v>19027</v>
      </c>
      <c r="R4155" s="894" t="s">
        <v>18916</v>
      </c>
      <c r="S4155" s="894" t="s">
        <v>779</v>
      </c>
      <c r="T4155" s="894" t="s">
        <v>780</v>
      </c>
      <c r="U4155" s="894" t="s">
        <v>877</v>
      </c>
      <c r="V4155" s="894" t="s">
        <v>3306</v>
      </c>
      <c r="W4155" s="894" t="s">
        <v>18996</v>
      </c>
      <c r="X4155" s="894" t="s">
        <v>19002</v>
      </c>
      <c r="Y4155" s="894" t="s">
        <v>19003</v>
      </c>
      <c r="AA4155" s="894" t="s">
        <v>1116</v>
      </c>
    </row>
    <row r="4156" spans="1:27">
      <c r="A4156" s="894" t="s">
        <v>19040</v>
      </c>
      <c r="B4156" s="894" t="s">
        <v>19041</v>
      </c>
      <c r="C4156" s="894" t="s">
        <v>19024</v>
      </c>
      <c r="D4156" s="894" t="s">
        <v>18995</v>
      </c>
      <c r="E4156" s="351">
        <v>29998.23</v>
      </c>
      <c r="F4156" s="351">
        <v>1499.9</v>
      </c>
      <c r="G4156" s="351">
        <v>28498.33</v>
      </c>
      <c r="H4156" s="351">
        <v>0</v>
      </c>
      <c r="I4156" s="894" t="s">
        <v>18996</v>
      </c>
      <c r="J4156" s="894" t="s">
        <v>839</v>
      </c>
      <c r="K4156" s="894" t="s">
        <v>1114</v>
      </c>
      <c r="L4156" s="894" t="s">
        <v>874</v>
      </c>
      <c r="M4156" s="894" t="s">
        <v>18997</v>
      </c>
      <c r="N4156" s="894" t="s">
        <v>18998</v>
      </c>
      <c r="O4156" s="894" t="s">
        <v>19025</v>
      </c>
      <c r="P4156" s="894" t="s">
        <v>19026</v>
      </c>
      <c r="Q4156" s="894" t="s">
        <v>19027</v>
      </c>
      <c r="R4156" s="894" t="s">
        <v>18916</v>
      </c>
      <c r="S4156" s="894" t="s">
        <v>779</v>
      </c>
      <c r="T4156" s="894" t="s">
        <v>780</v>
      </c>
      <c r="U4156" s="894" t="s">
        <v>877</v>
      </c>
      <c r="V4156" s="894" t="s">
        <v>3306</v>
      </c>
      <c r="W4156" s="894" t="s">
        <v>18996</v>
      </c>
      <c r="X4156" s="894" t="s">
        <v>19002</v>
      </c>
      <c r="Y4156" s="894" t="s">
        <v>19003</v>
      </c>
      <c r="AA4156" s="894" t="s">
        <v>1116</v>
      </c>
    </row>
    <row r="4157" spans="1:27">
      <c r="A4157" s="894" t="s">
        <v>19042</v>
      </c>
      <c r="B4157" s="894" t="s">
        <v>19043</v>
      </c>
      <c r="C4157" s="894" t="s">
        <v>19044</v>
      </c>
      <c r="D4157" s="894" t="s">
        <v>18995</v>
      </c>
      <c r="E4157" s="351">
        <v>17929.2</v>
      </c>
      <c r="F4157" s="351">
        <v>896.45</v>
      </c>
      <c r="G4157" s="351">
        <v>17032.75</v>
      </c>
      <c r="H4157" s="351">
        <v>0</v>
      </c>
      <c r="I4157" s="894" t="s">
        <v>18996</v>
      </c>
      <c r="J4157" s="894" t="s">
        <v>839</v>
      </c>
      <c r="K4157" s="894" t="s">
        <v>1114</v>
      </c>
      <c r="L4157" s="894" t="s">
        <v>874</v>
      </c>
      <c r="M4157" s="894" t="s">
        <v>18997</v>
      </c>
      <c r="N4157" s="894" t="s">
        <v>18998</v>
      </c>
      <c r="O4157" s="894" t="s">
        <v>19045</v>
      </c>
      <c r="P4157" s="894" t="s">
        <v>19046</v>
      </c>
      <c r="Q4157" s="894" t="s">
        <v>19047</v>
      </c>
      <c r="R4157" s="894" t="s">
        <v>18916</v>
      </c>
      <c r="S4157" s="894" t="s">
        <v>779</v>
      </c>
      <c r="T4157" s="894" t="s">
        <v>780</v>
      </c>
      <c r="U4157" s="894" t="s">
        <v>877</v>
      </c>
      <c r="V4157" s="894" t="s">
        <v>3306</v>
      </c>
      <c r="W4157" s="894" t="s">
        <v>18996</v>
      </c>
      <c r="X4157" s="894" t="s">
        <v>19002</v>
      </c>
      <c r="Y4157" s="894" t="s">
        <v>19003</v>
      </c>
      <c r="AA4157" s="894" t="s">
        <v>1116</v>
      </c>
    </row>
    <row r="4158" spans="1:27">
      <c r="A4158" s="894" t="s">
        <v>19048</v>
      </c>
      <c r="B4158" s="894" t="s">
        <v>19049</v>
      </c>
      <c r="C4158" s="894" t="s">
        <v>19044</v>
      </c>
      <c r="D4158" s="894" t="s">
        <v>18995</v>
      </c>
      <c r="E4158" s="351">
        <v>17929.2</v>
      </c>
      <c r="F4158" s="351">
        <v>896.45</v>
      </c>
      <c r="G4158" s="351">
        <v>17032.75</v>
      </c>
      <c r="H4158" s="351">
        <v>0</v>
      </c>
      <c r="I4158" s="894" t="s">
        <v>18996</v>
      </c>
      <c r="J4158" s="894" t="s">
        <v>839</v>
      </c>
      <c r="K4158" s="894" t="s">
        <v>1114</v>
      </c>
      <c r="L4158" s="894" t="s">
        <v>874</v>
      </c>
      <c r="M4158" s="894" t="s">
        <v>18997</v>
      </c>
      <c r="N4158" s="894" t="s">
        <v>18998</v>
      </c>
      <c r="O4158" s="894" t="s">
        <v>19045</v>
      </c>
      <c r="P4158" s="894" t="s">
        <v>19046</v>
      </c>
      <c r="Q4158" s="894" t="s">
        <v>19047</v>
      </c>
      <c r="R4158" s="894" t="s">
        <v>18916</v>
      </c>
      <c r="S4158" s="894" t="s">
        <v>779</v>
      </c>
      <c r="T4158" s="894" t="s">
        <v>780</v>
      </c>
      <c r="U4158" s="894" t="s">
        <v>877</v>
      </c>
      <c r="V4158" s="894" t="s">
        <v>3306</v>
      </c>
      <c r="W4158" s="894" t="s">
        <v>18996</v>
      </c>
      <c r="X4158" s="894" t="s">
        <v>19002</v>
      </c>
      <c r="Y4158" s="894" t="s">
        <v>19003</v>
      </c>
      <c r="AA4158" s="894" t="s">
        <v>1116</v>
      </c>
    </row>
    <row r="4159" spans="1:27">
      <c r="A4159" s="894" t="s">
        <v>19050</v>
      </c>
      <c r="B4159" s="894" t="s">
        <v>19051</v>
      </c>
      <c r="C4159" s="894" t="s">
        <v>19052</v>
      </c>
      <c r="D4159" s="894" t="s">
        <v>18995</v>
      </c>
      <c r="E4159" s="351">
        <v>30532.74</v>
      </c>
      <c r="F4159" s="351">
        <v>1526.65</v>
      </c>
      <c r="G4159" s="351">
        <v>29006.09</v>
      </c>
      <c r="H4159" s="351">
        <v>0</v>
      </c>
      <c r="I4159" s="894" t="s">
        <v>18996</v>
      </c>
      <c r="J4159" s="894" t="s">
        <v>839</v>
      </c>
      <c r="K4159" s="894" t="s">
        <v>1114</v>
      </c>
      <c r="L4159" s="894" t="s">
        <v>874</v>
      </c>
      <c r="M4159" s="894" t="s">
        <v>18997</v>
      </c>
      <c r="N4159" s="894" t="s">
        <v>18998</v>
      </c>
      <c r="O4159" s="894" t="s">
        <v>19017</v>
      </c>
      <c r="P4159" s="894" t="s">
        <v>19018</v>
      </c>
      <c r="Q4159" s="894" t="s">
        <v>19019</v>
      </c>
      <c r="R4159" s="894" t="s">
        <v>18916</v>
      </c>
      <c r="S4159" s="894" t="s">
        <v>779</v>
      </c>
      <c r="T4159" s="894" t="s">
        <v>780</v>
      </c>
      <c r="U4159" s="894" t="s">
        <v>877</v>
      </c>
      <c r="V4159" s="894" t="s">
        <v>3306</v>
      </c>
      <c r="W4159" s="894" t="s">
        <v>18996</v>
      </c>
      <c r="X4159" s="894" t="s">
        <v>19002</v>
      </c>
      <c r="Y4159" s="894" t="s">
        <v>19003</v>
      </c>
      <c r="AA4159" s="894" t="s">
        <v>1116</v>
      </c>
    </row>
    <row r="4160" spans="1:27">
      <c r="A4160" s="894" t="s">
        <v>19053</v>
      </c>
      <c r="B4160" s="894" t="s">
        <v>19054</v>
      </c>
      <c r="C4160" s="894" t="s">
        <v>19055</v>
      </c>
      <c r="D4160" s="894" t="s">
        <v>18995</v>
      </c>
      <c r="E4160" s="351">
        <v>17420.36</v>
      </c>
      <c r="F4160" s="351">
        <v>871</v>
      </c>
      <c r="G4160" s="351">
        <v>16549.36</v>
      </c>
      <c r="H4160" s="351">
        <v>0</v>
      </c>
      <c r="I4160" s="894" t="s">
        <v>18996</v>
      </c>
      <c r="J4160" s="894" t="s">
        <v>839</v>
      </c>
      <c r="K4160" s="894" t="s">
        <v>1114</v>
      </c>
      <c r="L4160" s="894" t="s">
        <v>874</v>
      </c>
      <c r="M4160" s="894" t="s">
        <v>18997</v>
      </c>
      <c r="N4160" s="894" t="s">
        <v>18998</v>
      </c>
      <c r="O4160" s="894" t="s">
        <v>18999</v>
      </c>
      <c r="P4160" s="894" t="s">
        <v>19000</v>
      </c>
      <c r="Q4160" s="894" t="s">
        <v>19001</v>
      </c>
      <c r="R4160" s="894" t="s">
        <v>18916</v>
      </c>
      <c r="S4160" s="894" t="s">
        <v>779</v>
      </c>
      <c r="T4160" s="894" t="s">
        <v>780</v>
      </c>
      <c r="U4160" s="894" t="s">
        <v>877</v>
      </c>
      <c r="V4160" s="894" t="s">
        <v>3306</v>
      </c>
      <c r="W4160" s="894" t="s">
        <v>18996</v>
      </c>
      <c r="X4160" s="894" t="s">
        <v>19002</v>
      </c>
      <c r="Y4160" s="894" t="s">
        <v>19003</v>
      </c>
      <c r="AA4160" s="894" t="s">
        <v>1116</v>
      </c>
    </row>
    <row r="4161" spans="1:27">
      <c r="A4161" s="894" t="s">
        <v>19056</v>
      </c>
      <c r="B4161" s="894" t="s">
        <v>19057</v>
      </c>
      <c r="C4161" s="894" t="s">
        <v>19055</v>
      </c>
      <c r="D4161" s="894" t="s">
        <v>18995</v>
      </c>
      <c r="E4161" s="351">
        <v>17420.36</v>
      </c>
      <c r="F4161" s="351">
        <v>871</v>
      </c>
      <c r="G4161" s="351">
        <v>16549.36</v>
      </c>
      <c r="H4161" s="351">
        <v>0</v>
      </c>
      <c r="I4161" s="894" t="s">
        <v>18996</v>
      </c>
      <c r="J4161" s="894" t="s">
        <v>839</v>
      </c>
      <c r="K4161" s="894" t="s">
        <v>1114</v>
      </c>
      <c r="L4161" s="894" t="s">
        <v>874</v>
      </c>
      <c r="M4161" s="894" t="s">
        <v>18997</v>
      </c>
      <c r="N4161" s="894" t="s">
        <v>18998</v>
      </c>
      <c r="O4161" s="894" t="s">
        <v>18999</v>
      </c>
      <c r="P4161" s="894" t="s">
        <v>19000</v>
      </c>
      <c r="Q4161" s="894" t="s">
        <v>19001</v>
      </c>
      <c r="R4161" s="894" t="s">
        <v>18916</v>
      </c>
      <c r="S4161" s="894" t="s">
        <v>779</v>
      </c>
      <c r="T4161" s="894" t="s">
        <v>780</v>
      </c>
      <c r="U4161" s="894" t="s">
        <v>877</v>
      </c>
      <c r="V4161" s="894" t="s">
        <v>3306</v>
      </c>
      <c r="W4161" s="894" t="s">
        <v>18996</v>
      </c>
      <c r="X4161" s="894" t="s">
        <v>19002</v>
      </c>
      <c r="Y4161" s="894" t="s">
        <v>19003</v>
      </c>
      <c r="AA4161" s="894" t="s">
        <v>1116</v>
      </c>
    </row>
    <row r="4162" spans="1:27">
      <c r="A4162" s="894" t="s">
        <v>19058</v>
      </c>
      <c r="B4162" s="894" t="s">
        <v>19059</v>
      </c>
      <c r="C4162" s="894" t="s">
        <v>19055</v>
      </c>
      <c r="D4162" s="894" t="s">
        <v>18995</v>
      </c>
      <c r="E4162" s="351">
        <v>17420.36</v>
      </c>
      <c r="F4162" s="351">
        <v>871</v>
      </c>
      <c r="G4162" s="351">
        <v>16549.36</v>
      </c>
      <c r="H4162" s="351">
        <v>0</v>
      </c>
      <c r="I4162" s="894" t="s">
        <v>18996</v>
      </c>
      <c r="J4162" s="894" t="s">
        <v>839</v>
      </c>
      <c r="K4162" s="894" t="s">
        <v>1114</v>
      </c>
      <c r="L4162" s="894" t="s">
        <v>874</v>
      </c>
      <c r="M4162" s="894" t="s">
        <v>18997</v>
      </c>
      <c r="N4162" s="894" t="s">
        <v>18998</v>
      </c>
      <c r="O4162" s="894" t="s">
        <v>18999</v>
      </c>
      <c r="P4162" s="894" t="s">
        <v>19000</v>
      </c>
      <c r="Q4162" s="894" t="s">
        <v>19001</v>
      </c>
      <c r="R4162" s="894" t="s">
        <v>18916</v>
      </c>
      <c r="S4162" s="894" t="s">
        <v>779</v>
      </c>
      <c r="T4162" s="894" t="s">
        <v>780</v>
      </c>
      <c r="U4162" s="894" t="s">
        <v>877</v>
      </c>
      <c r="V4162" s="894" t="s">
        <v>3306</v>
      </c>
      <c r="W4162" s="894" t="s">
        <v>18996</v>
      </c>
      <c r="X4162" s="894" t="s">
        <v>19002</v>
      </c>
      <c r="Y4162" s="894" t="s">
        <v>19003</v>
      </c>
      <c r="AA4162" s="894" t="s">
        <v>1116</v>
      </c>
    </row>
    <row r="4163" spans="1:27">
      <c r="A4163" s="894" t="s">
        <v>19060</v>
      </c>
      <c r="B4163" s="894" t="s">
        <v>19061</v>
      </c>
      <c r="C4163" s="894" t="s">
        <v>19062</v>
      </c>
      <c r="D4163" s="894" t="s">
        <v>19063</v>
      </c>
      <c r="E4163" s="351">
        <v>10584.07</v>
      </c>
      <c r="F4163" s="351">
        <v>529.2</v>
      </c>
      <c r="G4163" s="351">
        <v>10054.87</v>
      </c>
      <c r="H4163" s="351">
        <v>0</v>
      </c>
      <c r="I4163" s="894" t="s">
        <v>18996</v>
      </c>
      <c r="J4163" s="894" t="s">
        <v>839</v>
      </c>
      <c r="K4163" s="894" t="s">
        <v>1114</v>
      </c>
      <c r="L4163" s="894" t="s">
        <v>874</v>
      </c>
      <c r="M4163" s="894" t="s">
        <v>18997</v>
      </c>
      <c r="N4163" s="894" t="s">
        <v>18998</v>
      </c>
      <c r="O4163" s="894" t="s">
        <v>19064</v>
      </c>
      <c r="P4163" s="894" t="s">
        <v>19065</v>
      </c>
      <c r="Q4163" s="894" t="s">
        <v>19066</v>
      </c>
      <c r="R4163" s="894" t="s">
        <v>18916</v>
      </c>
      <c r="S4163" s="894" t="s">
        <v>779</v>
      </c>
      <c r="T4163" s="894" t="s">
        <v>780</v>
      </c>
      <c r="U4163" s="894" t="s">
        <v>877</v>
      </c>
      <c r="V4163" s="894" t="s">
        <v>3306</v>
      </c>
      <c r="W4163" s="894" t="s">
        <v>18996</v>
      </c>
      <c r="X4163" s="894" t="s">
        <v>19002</v>
      </c>
      <c r="Y4163" s="894" t="s">
        <v>19003</v>
      </c>
      <c r="AA4163" s="894" t="s">
        <v>1116</v>
      </c>
    </row>
    <row r="4164" spans="1:27">
      <c r="A4164" s="894" t="s">
        <v>19067</v>
      </c>
      <c r="B4164" s="894" t="s">
        <v>19068</v>
      </c>
      <c r="C4164" s="894" t="s">
        <v>19069</v>
      </c>
      <c r="D4164" s="894" t="s">
        <v>19070</v>
      </c>
      <c r="E4164" s="351">
        <v>57301.77</v>
      </c>
      <c r="F4164" s="351">
        <v>2865.1</v>
      </c>
      <c r="G4164" s="351">
        <v>54436.67</v>
      </c>
      <c r="H4164" s="351">
        <v>0</v>
      </c>
      <c r="I4164" s="894" t="s">
        <v>18996</v>
      </c>
      <c r="J4164" s="894" t="s">
        <v>839</v>
      </c>
      <c r="K4164" s="894" t="s">
        <v>1114</v>
      </c>
      <c r="L4164" s="894" t="s">
        <v>874</v>
      </c>
      <c r="M4164" s="894" t="s">
        <v>18997</v>
      </c>
      <c r="N4164" s="894" t="s">
        <v>18998</v>
      </c>
      <c r="O4164" s="894" t="s">
        <v>19071</v>
      </c>
      <c r="P4164" s="894" t="s">
        <v>19072</v>
      </c>
      <c r="Q4164" s="894" t="s">
        <v>19073</v>
      </c>
      <c r="R4164" s="894" t="s">
        <v>18916</v>
      </c>
      <c r="S4164" s="894" t="s">
        <v>779</v>
      </c>
      <c r="T4164" s="894" t="s">
        <v>780</v>
      </c>
      <c r="U4164" s="894" t="s">
        <v>877</v>
      </c>
      <c r="V4164" s="894" t="s">
        <v>3306</v>
      </c>
      <c r="W4164" s="894" t="s">
        <v>18996</v>
      </c>
      <c r="X4164" s="894" t="s">
        <v>19002</v>
      </c>
      <c r="Y4164" s="894" t="s">
        <v>19003</v>
      </c>
      <c r="AA4164" s="894" t="s">
        <v>1116</v>
      </c>
    </row>
    <row r="4165" spans="1:27">
      <c r="A4165" s="894" t="s">
        <v>19074</v>
      </c>
      <c r="B4165" s="894" t="s">
        <v>19075</v>
      </c>
      <c r="C4165" s="894" t="s">
        <v>19069</v>
      </c>
      <c r="D4165" s="894" t="s">
        <v>19070</v>
      </c>
      <c r="E4165" s="351">
        <v>57301.77</v>
      </c>
      <c r="F4165" s="351">
        <v>2865.1</v>
      </c>
      <c r="G4165" s="351">
        <v>54436.67</v>
      </c>
      <c r="H4165" s="351">
        <v>0</v>
      </c>
      <c r="I4165" s="894" t="s">
        <v>18996</v>
      </c>
      <c r="J4165" s="894" t="s">
        <v>839</v>
      </c>
      <c r="K4165" s="894" t="s">
        <v>1114</v>
      </c>
      <c r="L4165" s="894" t="s">
        <v>874</v>
      </c>
      <c r="M4165" s="894" t="s">
        <v>18997</v>
      </c>
      <c r="N4165" s="894" t="s">
        <v>18998</v>
      </c>
      <c r="O4165" s="894" t="s">
        <v>19071</v>
      </c>
      <c r="P4165" s="894" t="s">
        <v>19072</v>
      </c>
      <c r="Q4165" s="894" t="s">
        <v>19073</v>
      </c>
      <c r="R4165" s="894" t="s">
        <v>18916</v>
      </c>
      <c r="S4165" s="894" t="s">
        <v>779</v>
      </c>
      <c r="T4165" s="894" t="s">
        <v>780</v>
      </c>
      <c r="U4165" s="894" t="s">
        <v>877</v>
      </c>
      <c r="V4165" s="894" t="s">
        <v>3306</v>
      </c>
      <c r="W4165" s="894" t="s">
        <v>18996</v>
      </c>
      <c r="X4165" s="894" t="s">
        <v>19002</v>
      </c>
      <c r="Y4165" s="894" t="s">
        <v>19003</v>
      </c>
      <c r="AA4165" s="894" t="s">
        <v>1116</v>
      </c>
    </row>
    <row r="4166" spans="1:27">
      <c r="A4166" s="894" t="s">
        <v>19076</v>
      </c>
      <c r="B4166" s="894" t="s">
        <v>19077</v>
      </c>
      <c r="C4166" s="894" t="s">
        <v>19078</v>
      </c>
      <c r="D4166" s="894" t="s">
        <v>19079</v>
      </c>
      <c r="E4166" s="351">
        <v>7522.12</v>
      </c>
      <c r="F4166" s="351">
        <v>376.1</v>
      </c>
      <c r="G4166" s="351">
        <v>7146.02</v>
      </c>
      <c r="H4166" s="351">
        <v>0</v>
      </c>
      <c r="I4166" s="894" t="s">
        <v>18996</v>
      </c>
      <c r="J4166" s="894" t="s">
        <v>839</v>
      </c>
      <c r="K4166" s="894" t="s">
        <v>1114</v>
      </c>
      <c r="L4166" s="894" t="s">
        <v>874</v>
      </c>
      <c r="M4166" s="894" t="s">
        <v>19080</v>
      </c>
      <c r="N4166" s="894" t="s">
        <v>18998</v>
      </c>
      <c r="O4166" s="894" t="s">
        <v>13268</v>
      </c>
      <c r="P4166" s="894" t="s">
        <v>19081</v>
      </c>
      <c r="Q4166" s="894" t="s">
        <v>13270</v>
      </c>
      <c r="R4166" s="894" t="s">
        <v>18916</v>
      </c>
      <c r="S4166" s="894" t="s">
        <v>779</v>
      </c>
      <c r="T4166" s="894" t="s">
        <v>780</v>
      </c>
      <c r="U4166" s="894" t="s">
        <v>877</v>
      </c>
      <c r="V4166" s="894" t="s">
        <v>3306</v>
      </c>
      <c r="W4166" s="894" t="s">
        <v>18996</v>
      </c>
      <c r="X4166" s="894" t="s">
        <v>19002</v>
      </c>
      <c r="Y4166" s="894" t="s">
        <v>19003</v>
      </c>
      <c r="AA4166" s="894" t="s">
        <v>1116</v>
      </c>
    </row>
    <row r="4167" spans="1:27">
      <c r="A4167" s="894" t="s">
        <v>19082</v>
      </c>
      <c r="B4167" s="894" t="s">
        <v>19083</v>
      </c>
      <c r="C4167" s="894" t="s">
        <v>19084</v>
      </c>
      <c r="D4167" s="894" t="s">
        <v>19085</v>
      </c>
      <c r="E4167" s="351">
        <v>77876.11</v>
      </c>
      <c r="F4167" s="351">
        <v>3893.8</v>
      </c>
      <c r="G4167" s="351">
        <v>73982.31</v>
      </c>
      <c r="H4167" s="351">
        <v>0</v>
      </c>
      <c r="I4167" s="894" t="s">
        <v>18996</v>
      </c>
      <c r="J4167" s="894" t="s">
        <v>839</v>
      </c>
      <c r="K4167" s="894" t="s">
        <v>19086</v>
      </c>
      <c r="L4167" s="894" t="s">
        <v>874</v>
      </c>
      <c r="M4167" s="894" t="s">
        <v>19087</v>
      </c>
      <c r="N4167" s="894" t="s">
        <v>13740</v>
      </c>
      <c r="O4167" s="894" t="s">
        <v>15167</v>
      </c>
      <c r="P4167" s="894" t="s">
        <v>19088</v>
      </c>
      <c r="Q4167" s="894" t="s">
        <v>19089</v>
      </c>
      <c r="R4167" s="894" t="s">
        <v>18916</v>
      </c>
      <c r="S4167" s="894" t="s">
        <v>779</v>
      </c>
      <c r="T4167" s="894" t="s">
        <v>780</v>
      </c>
      <c r="U4167" s="894" t="s">
        <v>877</v>
      </c>
      <c r="V4167" s="894" t="s">
        <v>3306</v>
      </c>
      <c r="W4167" s="894" t="s">
        <v>18996</v>
      </c>
      <c r="X4167" s="894" t="s">
        <v>19002</v>
      </c>
      <c r="Y4167" s="894" t="s">
        <v>19003</v>
      </c>
      <c r="AA4167" s="894" t="s">
        <v>19090</v>
      </c>
    </row>
    <row r="4168" spans="1:27">
      <c r="A4168" s="894" t="s">
        <v>19091</v>
      </c>
      <c r="B4168" s="894" t="s">
        <v>19092</v>
      </c>
      <c r="C4168" s="894" t="s">
        <v>19084</v>
      </c>
      <c r="D4168" s="894" t="s">
        <v>19085</v>
      </c>
      <c r="E4168" s="351">
        <v>77876.11</v>
      </c>
      <c r="F4168" s="351">
        <v>3893.8</v>
      </c>
      <c r="G4168" s="351">
        <v>73982.31</v>
      </c>
      <c r="H4168" s="351">
        <v>0</v>
      </c>
      <c r="I4168" s="894" t="s">
        <v>18996</v>
      </c>
      <c r="J4168" s="894" t="s">
        <v>839</v>
      </c>
      <c r="K4168" s="894" t="s">
        <v>19086</v>
      </c>
      <c r="L4168" s="894" t="s">
        <v>874</v>
      </c>
      <c r="M4168" s="894" t="s">
        <v>19093</v>
      </c>
      <c r="N4168" s="894" t="s">
        <v>13740</v>
      </c>
      <c r="O4168" s="894" t="s">
        <v>15167</v>
      </c>
      <c r="P4168" s="894" t="s">
        <v>19088</v>
      </c>
      <c r="Q4168" s="894" t="s">
        <v>19089</v>
      </c>
      <c r="R4168" s="894" t="s">
        <v>18916</v>
      </c>
      <c r="S4168" s="894" t="s">
        <v>779</v>
      </c>
      <c r="T4168" s="894" t="s">
        <v>780</v>
      </c>
      <c r="U4168" s="894" t="s">
        <v>877</v>
      </c>
      <c r="V4168" s="894" t="s">
        <v>3306</v>
      </c>
      <c r="W4168" s="894" t="s">
        <v>18996</v>
      </c>
      <c r="X4168" s="894" t="s">
        <v>19002</v>
      </c>
      <c r="Y4168" s="894" t="s">
        <v>19003</v>
      </c>
      <c r="AA4168" s="894" t="s">
        <v>19090</v>
      </c>
    </row>
    <row r="4169" spans="1:27">
      <c r="A4169" s="894" t="s">
        <v>19094</v>
      </c>
      <c r="B4169" s="894" t="s">
        <v>19095</v>
      </c>
      <c r="C4169" s="894" t="s">
        <v>19096</v>
      </c>
      <c r="D4169" s="894" t="s">
        <v>19085</v>
      </c>
      <c r="E4169" s="351">
        <v>76991.15</v>
      </c>
      <c r="F4169" s="351">
        <v>3849.55</v>
      </c>
      <c r="G4169" s="351">
        <v>73141.6</v>
      </c>
      <c r="H4169" s="351">
        <v>0</v>
      </c>
      <c r="I4169" s="894" t="s">
        <v>18996</v>
      </c>
      <c r="J4169" s="894" t="s">
        <v>839</v>
      </c>
      <c r="K4169" s="894" t="s">
        <v>19086</v>
      </c>
      <c r="L4169" s="894" t="s">
        <v>874</v>
      </c>
      <c r="M4169" s="894" t="s">
        <v>19097</v>
      </c>
      <c r="N4169" s="894" t="s">
        <v>13740</v>
      </c>
      <c r="O4169" s="894" t="s">
        <v>19098</v>
      </c>
      <c r="P4169" s="894" t="s">
        <v>19099</v>
      </c>
      <c r="Q4169" s="894" t="s">
        <v>19100</v>
      </c>
      <c r="R4169" s="894" t="s">
        <v>18916</v>
      </c>
      <c r="S4169" s="894" t="s">
        <v>779</v>
      </c>
      <c r="T4169" s="894" t="s">
        <v>780</v>
      </c>
      <c r="U4169" s="894" t="s">
        <v>877</v>
      </c>
      <c r="V4169" s="894" t="s">
        <v>3306</v>
      </c>
      <c r="W4169" s="894" t="s">
        <v>18996</v>
      </c>
      <c r="X4169" s="894" t="s">
        <v>19002</v>
      </c>
      <c r="Y4169" s="894" t="s">
        <v>19003</v>
      </c>
      <c r="AA4169" s="894" t="s">
        <v>19090</v>
      </c>
    </row>
    <row r="4170" spans="1:27">
      <c r="A4170" s="894" t="s">
        <v>19101</v>
      </c>
      <c r="B4170" s="894" t="s">
        <v>19102</v>
      </c>
      <c r="C4170" s="894" t="s">
        <v>19103</v>
      </c>
      <c r="D4170" s="894" t="s">
        <v>19104</v>
      </c>
      <c r="E4170" s="351">
        <v>105309.73</v>
      </c>
      <c r="F4170" s="351">
        <v>5265.5</v>
      </c>
      <c r="G4170" s="351">
        <v>100044.23</v>
      </c>
      <c r="H4170" s="351">
        <v>0</v>
      </c>
      <c r="I4170" s="894" t="s">
        <v>18996</v>
      </c>
      <c r="J4170" s="894" t="s">
        <v>839</v>
      </c>
      <c r="K4170" s="894" t="s">
        <v>19086</v>
      </c>
      <c r="L4170" s="894" t="s">
        <v>874</v>
      </c>
      <c r="M4170" s="894" t="s">
        <v>19105</v>
      </c>
      <c r="N4170" s="894" t="s">
        <v>13740</v>
      </c>
      <c r="O4170" s="894" t="s">
        <v>19106</v>
      </c>
      <c r="P4170" s="894" t="s">
        <v>19107</v>
      </c>
      <c r="Q4170" s="894" t="s">
        <v>19108</v>
      </c>
      <c r="R4170" s="894" t="s">
        <v>18916</v>
      </c>
      <c r="S4170" s="894" t="s">
        <v>779</v>
      </c>
      <c r="T4170" s="894" t="s">
        <v>780</v>
      </c>
      <c r="U4170" s="894" t="s">
        <v>877</v>
      </c>
      <c r="V4170" s="894" t="s">
        <v>3306</v>
      </c>
      <c r="W4170" s="894" t="s">
        <v>18996</v>
      </c>
      <c r="X4170" s="894" t="s">
        <v>19002</v>
      </c>
      <c r="Y4170" s="894" t="s">
        <v>19003</v>
      </c>
      <c r="AA4170" s="894" t="s">
        <v>19090</v>
      </c>
    </row>
    <row r="4171" spans="1:27">
      <c r="A4171" s="894" t="s">
        <v>19109</v>
      </c>
      <c r="B4171" s="894" t="s">
        <v>19110</v>
      </c>
      <c r="C4171" s="894" t="s">
        <v>19103</v>
      </c>
      <c r="D4171" s="894" t="s">
        <v>19104</v>
      </c>
      <c r="E4171" s="351">
        <v>105309.73</v>
      </c>
      <c r="F4171" s="351">
        <v>5265.5</v>
      </c>
      <c r="G4171" s="351">
        <v>100044.23</v>
      </c>
      <c r="H4171" s="351">
        <v>0</v>
      </c>
      <c r="I4171" s="894" t="s">
        <v>18996</v>
      </c>
      <c r="J4171" s="894" t="s">
        <v>839</v>
      </c>
      <c r="K4171" s="894" t="s">
        <v>19086</v>
      </c>
      <c r="L4171" s="894" t="s">
        <v>874</v>
      </c>
      <c r="M4171" s="894" t="s">
        <v>19111</v>
      </c>
      <c r="N4171" s="894" t="s">
        <v>13740</v>
      </c>
      <c r="O4171" s="894" t="s">
        <v>19106</v>
      </c>
      <c r="P4171" s="894" t="s">
        <v>19107</v>
      </c>
      <c r="Q4171" s="894" t="s">
        <v>19108</v>
      </c>
      <c r="R4171" s="894" t="s">
        <v>18916</v>
      </c>
      <c r="S4171" s="894" t="s">
        <v>779</v>
      </c>
      <c r="T4171" s="894" t="s">
        <v>780</v>
      </c>
      <c r="U4171" s="894" t="s">
        <v>877</v>
      </c>
      <c r="V4171" s="894" t="s">
        <v>3306</v>
      </c>
      <c r="W4171" s="894" t="s">
        <v>18996</v>
      </c>
      <c r="X4171" s="894" t="s">
        <v>19002</v>
      </c>
      <c r="Y4171" s="894" t="s">
        <v>19003</v>
      </c>
      <c r="AA4171" s="894" t="s">
        <v>19090</v>
      </c>
    </row>
    <row r="4172" spans="1:27">
      <c r="A4172" s="894" t="s">
        <v>19112</v>
      </c>
      <c r="B4172" s="894" t="s">
        <v>19113</v>
      </c>
      <c r="C4172" s="894" t="s">
        <v>19114</v>
      </c>
      <c r="D4172" s="894" t="s">
        <v>19085</v>
      </c>
      <c r="E4172" s="351">
        <v>75221.24</v>
      </c>
      <c r="F4172" s="351">
        <v>3761.05</v>
      </c>
      <c r="G4172" s="351">
        <v>71460.19</v>
      </c>
      <c r="H4172" s="351">
        <v>0</v>
      </c>
      <c r="I4172" s="894" t="s">
        <v>18996</v>
      </c>
      <c r="J4172" s="894" t="s">
        <v>839</v>
      </c>
      <c r="K4172" s="894" t="s">
        <v>19086</v>
      </c>
      <c r="L4172" s="894" t="s">
        <v>874</v>
      </c>
      <c r="M4172" s="894" t="s">
        <v>19115</v>
      </c>
      <c r="N4172" s="894" t="s">
        <v>13740</v>
      </c>
      <c r="O4172" s="894" t="s">
        <v>19116</v>
      </c>
      <c r="P4172" s="894" t="s">
        <v>19117</v>
      </c>
      <c r="Q4172" s="894" t="s">
        <v>19118</v>
      </c>
      <c r="R4172" s="894" t="s">
        <v>18916</v>
      </c>
      <c r="S4172" s="894" t="s">
        <v>779</v>
      </c>
      <c r="T4172" s="894" t="s">
        <v>780</v>
      </c>
      <c r="U4172" s="894" t="s">
        <v>877</v>
      </c>
      <c r="V4172" s="894" t="s">
        <v>3306</v>
      </c>
      <c r="W4172" s="894" t="s">
        <v>18996</v>
      </c>
      <c r="X4172" s="894" t="s">
        <v>19002</v>
      </c>
      <c r="Y4172" s="894" t="s">
        <v>19003</v>
      </c>
      <c r="AA4172" s="894" t="s">
        <v>19090</v>
      </c>
    </row>
    <row r="4173" spans="1:27">
      <c r="A4173" s="894" t="s">
        <v>19119</v>
      </c>
      <c r="B4173" s="894" t="s">
        <v>19120</v>
      </c>
      <c r="C4173" s="894" t="s">
        <v>19121</v>
      </c>
      <c r="D4173" s="894" t="s">
        <v>19085</v>
      </c>
      <c r="E4173" s="351">
        <v>76106.19</v>
      </c>
      <c r="F4173" s="351">
        <v>3805.3</v>
      </c>
      <c r="G4173" s="351">
        <v>72300.89</v>
      </c>
      <c r="H4173" s="351">
        <v>0</v>
      </c>
      <c r="I4173" s="894" t="s">
        <v>18996</v>
      </c>
      <c r="J4173" s="894" t="s">
        <v>839</v>
      </c>
      <c r="K4173" s="894" t="s">
        <v>19086</v>
      </c>
      <c r="L4173" s="894" t="s">
        <v>874</v>
      </c>
      <c r="M4173" s="894" t="s">
        <v>19122</v>
      </c>
      <c r="N4173" s="894" t="s">
        <v>13740</v>
      </c>
      <c r="O4173" s="894" t="s">
        <v>15232</v>
      </c>
      <c r="P4173" s="894" t="s">
        <v>19123</v>
      </c>
      <c r="Q4173" s="894" t="s">
        <v>19124</v>
      </c>
      <c r="R4173" s="894" t="s">
        <v>18916</v>
      </c>
      <c r="S4173" s="894" t="s">
        <v>779</v>
      </c>
      <c r="T4173" s="894" t="s">
        <v>780</v>
      </c>
      <c r="U4173" s="894" t="s">
        <v>877</v>
      </c>
      <c r="V4173" s="894" t="s">
        <v>3306</v>
      </c>
      <c r="W4173" s="894" t="s">
        <v>18996</v>
      </c>
      <c r="X4173" s="894" t="s">
        <v>19002</v>
      </c>
      <c r="Y4173" s="894" t="s">
        <v>19003</v>
      </c>
      <c r="AA4173" s="894" t="s">
        <v>19090</v>
      </c>
    </row>
    <row r="4174" spans="1:27">
      <c r="A4174" s="894" t="s">
        <v>19125</v>
      </c>
      <c r="B4174" s="894" t="s">
        <v>19126</v>
      </c>
      <c r="C4174" s="894" t="s">
        <v>19127</v>
      </c>
      <c r="D4174" s="894" t="s">
        <v>19085</v>
      </c>
      <c r="E4174" s="351">
        <v>77876.1</v>
      </c>
      <c r="F4174" s="351">
        <v>3893.8</v>
      </c>
      <c r="G4174" s="351">
        <v>73982.3</v>
      </c>
      <c r="H4174" s="351">
        <v>0</v>
      </c>
      <c r="I4174" s="894" t="s">
        <v>18996</v>
      </c>
      <c r="J4174" s="894" t="s">
        <v>839</v>
      </c>
      <c r="K4174" s="894" t="s">
        <v>19086</v>
      </c>
      <c r="L4174" s="894" t="s">
        <v>874</v>
      </c>
      <c r="M4174" s="894" t="s">
        <v>19128</v>
      </c>
      <c r="N4174" s="894" t="s">
        <v>13740</v>
      </c>
      <c r="O4174" s="894" t="s">
        <v>15167</v>
      </c>
      <c r="P4174" s="894" t="s">
        <v>19088</v>
      </c>
      <c r="Q4174" s="894" t="s">
        <v>19089</v>
      </c>
      <c r="R4174" s="894" t="s">
        <v>18916</v>
      </c>
      <c r="S4174" s="894" t="s">
        <v>779</v>
      </c>
      <c r="T4174" s="894" t="s">
        <v>780</v>
      </c>
      <c r="U4174" s="894" t="s">
        <v>877</v>
      </c>
      <c r="V4174" s="894" t="s">
        <v>3306</v>
      </c>
      <c r="W4174" s="894" t="s">
        <v>18996</v>
      </c>
      <c r="X4174" s="894" t="s">
        <v>19002</v>
      </c>
      <c r="Y4174" s="894" t="s">
        <v>19003</v>
      </c>
      <c r="AA4174" s="894" t="s">
        <v>19090</v>
      </c>
    </row>
    <row r="4175" spans="1:27">
      <c r="A4175" s="894" t="s">
        <v>19129</v>
      </c>
      <c r="B4175" s="894" t="s">
        <v>19130</v>
      </c>
      <c r="C4175" s="894" t="s">
        <v>19127</v>
      </c>
      <c r="D4175" s="894" t="s">
        <v>19085</v>
      </c>
      <c r="E4175" s="351">
        <v>77876.1</v>
      </c>
      <c r="F4175" s="351">
        <v>3893.8</v>
      </c>
      <c r="G4175" s="351">
        <v>73982.3</v>
      </c>
      <c r="H4175" s="351">
        <v>0</v>
      </c>
      <c r="I4175" s="894" t="s">
        <v>18996</v>
      </c>
      <c r="J4175" s="894" t="s">
        <v>839</v>
      </c>
      <c r="K4175" s="894" t="s">
        <v>19086</v>
      </c>
      <c r="L4175" s="894" t="s">
        <v>874</v>
      </c>
      <c r="M4175" s="894" t="s">
        <v>19131</v>
      </c>
      <c r="N4175" s="894" t="s">
        <v>13740</v>
      </c>
      <c r="O4175" s="894" t="s">
        <v>15167</v>
      </c>
      <c r="P4175" s="894" t="s">
        <v>19088</v>
      </c>
      <c r="Q4175" s="894" t="s">
        <v>19089</v>
      </c>
      <c r="R4175" s="894" t="s">
        <v>18916</v>
      </c>
      <c r="S4175" s="894" t="s">
        <v>779</v>
      </c>
      <c r="T4175" s="894" t="s">
        <v>780</v>
      </c>
      <c r="U4175" s="894" t="s">
        <v>877</v>
      </c>
      <c r="V4175" s="894" t="s">
        <v>3306</v>
      </c>
      <c r="W4175" s="894" t="s">
        <v>18996</v>
      </c>
      <c r="X4175" s="894" t="s">
        <v>19002</v>
      </c>
      <c r="Y4175" s="894" t="s">
        <v>19003</v>
      </c>
      <c r="AA4175" s="894" t="s">
        <v>19090</v>
      </c>
    </row>
    <row r="4176" spans="1:27">
      <c r="A4176" s="894" t="s">
        <v>19132</v>
      </c>
      <c r="B4176" s="894" t="s">
        <v>19133</v>
      </c>
      <c r="C4176" s="894" t="s">
        <v>19127</v>
      </c>
      <c r="D4176" s="894" t="s">
        <v>19085</v>
      </c>
      <c r="E4176" s="351">
        <v>77876.1</v>
      </c>
      <c r="F4176" s="351">
        <v>3893.8</v>
      </c>
      <c r="G4176" s="351">
        <v>73982.3</v>
      </c>
      <c r="H4176" s="351">
        <v>0</v>
      </c>
      <c r="I4176" s="894" t="s">
        <v>18996</v>
      </c>
      <c r="J4176" s="894" t="s">
        <v>839</v>
      </c>
      <c r="K4176" s="894" t="s">
        <v>19086</v>
      </c>
      <c r="L4176" s="894" t="s">
        <v>874</v>
      </c>
      <c r="M4176" s="894" t="s">
        <v>19134</v>
      </c>
      <c r="N4176" s="894" t="s">
        <v>13740</v>
      </c>
      <c r="O4176" s="894" t="s">
        <v>15167</v>
      </c>
      <c r="P4176" s="894" t="s">
        <v>19088</v>
      </c>
      <c r="Q4176" s="894" t="s">
        <v>19089</v>
      </c>
      <c r="R4176" s="894" t="s">
        <v>18916</v>
      </c>
      <c r="S4176" s="894" t="s">
        <v>779</v>
      </c>
      <c r="T4176" s="894" t="s">
        <v>780</v>
      </c>
      <c r="U4176" s="894" t="s">
        <v>877</v>
      </c>
      <c r="V4176" s="894" t="s">
        <v>3306</v>
      </c>
      <c r="W4176" s="894" t="s">
        <v>18996</v>
      </c>
      <c r="X4176" s="894" t="s">
        <v>19002</v>
      </c>
      <c r="Y4176" s="894" t="s">
        <v>19003</v>
      </c>
      <c r="AA4176" s="894" t="s">
        <v>19090</v>
      </c>
    </row>
    <row r="4177" spans="1:27">
      <c r="A4177" s="894" t="s">
        <v>19135</v>
      </c>
      <c r="B4177" s="894" t="s">
        <v>19136</v>
      </c>
      <c r="C4177" s="894" t="s">
        <v>19127</v>
      </c>
      <c r="D4177" s="894" t="s">
        <v>19085</v>
      </c>
      <c r="E4177" s="351">
        <v>77876.1</v>
      </c>
      <c r="F4177" s="351">
        <v>3893.8</v>
      </c>
      <c r="G4177" s="351">
        <v>73982.3</v>
      </c>
      <c r="H4177" s="351">
        <v>0</v>
      </c>
      <c r="I4177" s="894" t="s">
        <v>18996</v>
      </c>
      <c r="J4177" s="894" t="s">
        <v>839</v>
      </c>
      <c r="K4177" s="894" t="s">
        <v>19086</v>
      </c>
      <c r="L4177" s="894" t="s">
        <v>874</v>
      </c>
      <c r="M4177" s="894" t="s">
        <v>19137</v>
      </c>
      <c r="N4177" s="894" t="s">
        <v>13740</v>
      </c>
      <c r="O4177" s="894" t="s">
        <v>15167</v>
      </c>
      <c r="P4177" s="894" t="s">
        <v>19088</v>
      </c>
      <c r="Q4177" s="894" t="s">
        <v>19089</v>
      </c>
      <c r="R4177" s="894" t="s">
        <v>18916</v>
      </c>
      <c r="S4177" s="894" t="s">
        <v>779</v>
      </c>
      <c r="T4177" s="894" t="s">
        <v>780</v>
      </c>
      <c r="U4177" s="894" t="s">
        <v>877</v>
      </c>
      <c r="V4177" s="894" t="s">
        <v>3306</v>
      </c>
      <c r="W4177" s="894" t="s">
        <v>18996</v>
      </c>
      <c r="X4177" s="894" t="s">
        <v>19002</v>
      </c>
      <c r="Y4177" s="894" t="s">
        <v>19003</v>
      </c>
      <c r="AA4177" s="894" t="s">
        <v>19090</v>
      </c>
    </row>
    <row r="4178" spans="1:27">
      <c r="A4178" s="894" t="s">
        <v>19138</v>
      </c>
      <c r="B4178" s="894" t="s">
        <v>19139</v>
      </c>
      <c r="C4178" s="894" t="s">
        <v>19103</v>
      </c>
      <c r="D4178" s="894" t="s">
        <v>19085</v>
      </c>
      <c r="E4178" s="351">
        <v>77876.11</v>
      </c>
      <c r="F4178" s="351">
        <v>3893.8</v>
      </c>
      <c r="G4178" s="351">
        <v>73982.31</v>
      </c>
      <c r="H4178" s="351">
        <v>0</v>
      </c>
      <c r="I4178" s="894" t="s">
        <v>18996</v>
      </c>
      <c r="J4178" s="894" t="s">
        <v>839</v>
      </c>
      <c r="K4178" s="894" t="s">
        <v>19086</v>
      </c>
      <c r="L4178" s="894" t="s">
        <v>874</v>
      </c>
      <c r="M4178" s="894" t="s">
        <v>19140</v>
      </c>
      <c r="N4178" s="894" t="s">
        <v>13740</v>
      </c>
      <c r="O4178" s="894" t="s">
        <v>15167</v>
      </c>
      <c r="P4178" s="894" t="s">
        <v>19088</v>
      </c>
      <c r="Q4178" s="894" t="s">
        <v>19089</v>
      </c>
      <c r="R4178" s="894" t="s">
        <v>18916</v>
      </c>
      <c r="S4178" s="894" t="s">
        <v>779</v>
      </c>
      <c r="T4178" s="894" t="s">
        <v>780</v>
      </c>
      <c r="U4178" s="894" t="s">
        <v>877</v>
      </c>
      <c r="V4178" s="894" t="s">
        <v>3306</v>
      </c>
      <c r="W4178" s="894" t="s">
        <v>18996</v>
      </c>
      <c r="X4178" s="894" t="s">
        <v>19002</v>
      </c>
      <c r="Y4178" s="894" t="s">
        <v>19003</v>
      </c>
      <c r="AA4178" s="894" t="s">
        <v>19090</v>
      </c>
    </row>
    <row r="4179" spans="1:27">
      <c r="A4179" s="894" t="s">
        <v>19141</v>
      </c>
      <c r="B4179" s="894" t="s">
        <v>19142</v>
      </c>
      <c r="C4179" s="894" t="s">
        <v>19103</v>
      </c>
      <c r="D4179" s="894" t="s">
        <v>19085</v>
      </c>
      <c r="E4179" s="351">
        <v>77876.11</v>
      </c>
      <c r="F4179" s="351">
        <v>3893.8</v>
      </c>
      <c r="G4179" s="351">
        <v>73982.31</v>
      </c>
      <c r="H4179" s="351">
        <v>0</v>
      </c>
      <c r="I4179" s="894" t="s">
        <v>18996</v>
      </c>
      <c r="J4179" s="894" t="s">
        <v>839</v>
      </c>
      <c r="K4179" s="894" t="s">
        <v>19086</v>
      </c>
      <c r="L4179" s="894" t="s">
        <v>874</v>
      </c>
      <c r="M4179" s="894" t="s">
        <v>19143</v>
      </c>
      <c r="N4179" s="894" t="s">
        <v>13740</v>
      </c>
      <c r="O4179" s="894" t="s">
        <v>15167</v>
      </c>
      <c r="P4179" s="894" t="s">
        <v>19088</v>
      </c>
      <c r="Q4179" s="894" t="s">
        <v>19089</v>
      </c>
      <c r="R4179" s="894" t="s">
        <v>18916</v>
      </c>
      <c r="S4179" s="894" t="s">
        <v>779</v>
      </c>
      <c r="T4179" s="894" t="s">
        <v>780</v>
      </c>
      <c r="U4179" s="894" t="s">
        <v>877</v>
      </c>
      <c r="V4179" s="894" t="s">
        <v>3306</v>
      </c>
      <c r="W4179" s="894" t="s">
        <v>18996</v>
      </c>
      <c r="X4179" s="894" t="s">
        <v>19002</v>
      </c>
      <c r="Y4179" s="894" t="s">
        <v>19003</v>
      </c>
      <c r="AA4179" s="894" t="s">
        <v>19090</v>
      </c>
    </row>
    <row r="4180" spans="1:27">
      <c r="A4180" s="894" t="s">
        <v>19144</v>
      </c>
      <c r="B4180" s="894" t="s">
        <v>19145</v>
      </c>
      <c r="C4180" s="894" t="s">
        <v>19146</v>
      </c>
      <c r="D4180" s="894" t="s">
        <v>19085</v>
      </c>
      <c r="E4180" s="351">
        <v>77876.11</v>
      </c>
      <c r="F4180" s="351">
        <v>3893.8</v>
      </c>
      <c r="G4180" s="351">
        <v>73982.31</v>
      </c>
      <c r="H4180" s="351">
        <v>0</v>
      </c>
      <c r="I4180" s="894" t="s">
        <v>18996</v>
      </c>
      <c r="J4180" s="894" t="s">
        <v>839</v>
      </c>
      <c r="K4180" s="894" t="s">
        <v>19086</v>
      </c>
      <c r="L4180" s="894" t="s">
        <v>874</v>
      </c>
      <c r="M4180" s="894" t="s">
        <v>19147</v>
      </c>
      <c r="N4180" s="894" t="s">
        <v>13740</v>
      </c>
      <c r="O4180" s="894" t="s">
        <v>15167</v>
      </c>
      <c r="P4180" s="894" t="s">
        <v>19088</v>
      </c>
      <c r="Q4180" s="894" t="s">
        <v>19089</v>
      </c>
      <c r="R4180" s="894" t="s">
        <v>18916</v>
      </c>
      <c r="S4180" s="894" t="s">
        <v>779</v>
      </c>
      <c r="T4180" s="894" t="s">
        <v>780</v>
      </c>
      <c r="U4180" s="894" t="s">
        <v>877</v>
      </c>
      <c r="V4180" s="894" t="s">
        <v>3306</v>
      </c>
      <c r="W4180" s="894" t="s">
        <v>18996</v>
      </c>
      <c r="X4180" s="894" t="s">
        <v>19002</v>
      </c>
      <c r="Y4180" s="894" t="s">
        <v>19003</v>
      </c>
      <c r="AA4180" s="894" t="s">
        <v>19090</v>
      </c>
    </row>
    <row r="4181" spans="1:27">
      <c r="A4181" s="894" t="s">
        <v>19148</v>
      </c>
      <c r="B4181" s="894" t="s">
        <v>19149</v>
      </c>
      <c r="C4181" s="894" t="s">
        <v>19146</v>
      </c>
      <c r="D4181" s="894" t="s">
        <v>19085</v>
      </c>
      <c r="E4181" s="351">
        <v>77876.11</v>
      </c>
      <c r="F4181" s="351">
        <v>3893.8</v>
      </c>
      <c r="G4181" s="351">
        <v>73982.31</v>
      </c>
      <c r="H4181" s="351">
        <v>0</v>
      </c>
      <c r="I4181" s="894" t="s">
        <v>18996</v>
      </c>
      <c r="J4181" s="894" t="s">
        <v>839</v>
      </c>
      <c r="K4181" s="894" t="s">
        <v>19086</v>
      </c>
      <c r="L4181" s="894" t="s">
        <v>874</v>
      </c>
      <c r="M4181" s="894" t="s">
        <v>19150</v>
      </c>
      <c r="N4181" s="894" t="s">
        <v>13740</v>
      </c>
      <c r="O4181" s="894" t="s">
        <v>15167</v>
      </c>
      <c r="P4181" s="894" t="s">
        <v>19088</v>
      </c>
      <c r="Q4181" s="894" t="s">
        <v>19089</v>
      </c>
      <c r="R4181" s="894" t="s">
        <v>18916</v>
      </c>
      <c r="S4181" s="894" t="s">
        <v>779</v>
      </c>
      <c r="T4181" s="894" t="s">
        <v>780</v>
      </c>
      <c r="U4181" s="894" t="s">
        <v>877</v>
      </c>
      <c r="V4181" s="894" t="s">
        <v>3306</v>
      </c>
      <c r="W4181" s="894" t="s">
        <v>18996</v>
      </c>
      <c r="X4181" s="894" t="s">
        <v>19002</v>
      </c>
      <c r="Y4181" s="894" t="s">
        <v>19003</v>
      </c>
      <c r="AA4181" s="894" t="s">
        <v>19090</v>
      </c>
    </row>
    <row r="4182" spans="1:27">
      <c r="A4182" s="894" t="s">
        <v>19151</v>
      </c>
      <c r="B4182" s="894" t="s">
        <v>19152</v>
      </c>
      <c r="C4182" s="894" t="s">
        <v>19153</v>
      </c>
      <c r="D4182" s="894" t="s">
        <v>19154</v>
      </c>
      <c r="E4182" s="351">
        <v>63716.81</v>
      </c>
      <c r="F4182" s="351">
        <v>3185.85</v>
      </c>
      <c r="G4182" s="351">
        <v>60530.96</v>
      </c>
      <c r="H4182" s="351">
        <v>0</v>
      </c>
      <c r="I4182" s="894" t="s">
        <v>18996</v>
      </c>
      <c r="J4182" s="894" t="s">
        <v>839</v>
      </c>
      <c r="K4182" s="894" t="s">
        <v>19155</v>
      </c>
      <c r="L4182" s="894" t="s">
        <v>874</v>
      </c>
      <c r="M4182" s="894" t="s">
        <v>19156</v>
      </c>
      <c r="N4182" s="894" t="s">
        <v>13740</v>
      </c>
      <c r="O4182" s="894" t="s">
        <v>12707</v>
      </c>
      <c r="P4182" s="894" t="s">
        <v>19157</v>
      </c>
      <c r="Q4182" s="894" t="s">
        <v>15140</v>
      </c>
      <c r="R4182" s="894" t="s">
        <v>18916</v>
      </c>
      <c r="S4182" s="894" t="s">
        <v>779</v>
      </c>
      <c r="T4182" s="894" t="s">
        <v>780</v>
      </c>
      <c r="U4182" s="894" t="s">
        <v>877</v>
      </c>
      <c r="V4182" s="894" t="s">
        <v>3306</v>
      </c>
      <c r="W4182" s="894" t="s">
        <v>18996</v>
      </c>
      <c r="X4182" s="894" t="s">
        <v>19002</v>
      </c>
      <c r="Y4182" s="894" t="s">
        <v>19003</v>
      </c>
      <c r="AA4182" s="894" t="s">
        <v>19158</v>
      </c>
    </row>
    <row r="4183" spans="1:27">
      <c r="A4183" s="894" t="s">
        <v>19159</v>
      </c>
      <c r="B4183" s="894" t="s">
        <v>19160</v>
      </c>
      <c r="C4183" s="894" t="s">
        <v>19153</v>
      </c>
      <c r="D4183" s="894" t="s">
        <v>19154</v>
      </c>
      <c r="E4183" s="351">
        <v>63716.81</v>
      </c>
      <c r="F4183" s="351">
        <v>3185.85</v>
      </c>
      <c r="G4183" s="351">
        <v>60530.96</v>
      </c>
      <c r="H4183" s="351">
        <v>0</v>
      </c>
      <c r="I4183" s="894" t="s">
        <v>18996</v>
      </c>
      <c r="J4183" s="894" t="s">
        <v>839</v>
      </c>
      <c r="K4183" s="894" t="s">
        <v>19155</v>
      </c>
      <c r="L4183" s="894" t="s">
        <v>874</v>
      </c>
      <c r="M4183" s="894" t="s">
        <v>19161</v>
      </c>
      <c r="N4183" s="894" t="s">
        <v>13740</v>
      </c>
      <c r="O4183" s="894" t="s">
        <v>12707</v>
      </c>
      <c r="P4183" s="894" t="s">
        <v>19157</v>
      </c>
      <c r="Q4183" s="894" t="s">
        <v>15140</v>
      </c>
      <c r="R4183" s="894" t="s">
        <v>18916</v>
      </c>
      <c r="S4183" s="894" t="s">
        <v>779</v>
      </c>
      <c r="T4183" s="894" t="s">
        <v>780</v>
      </c>
      <c r="U4183" s="894" t="s">
        <v>877</v>
      </c>
      <c r="V4183" s="894" t="s">
        <v>3306</v>
      </c>
      <c r="W4183" s="894" t="s">
        <v>18996</v>
      </c>
      <c r="X4183" s="894" t="s">
        <v>19002</v>
      </c>
      <c r="Y4183" s="894" t="s">
        <v>19003</v>
      </c>
      <c r="AA4183" s="894" t="s">
        <v>19158</v>
      </c>
    </row>
    <row r="4184" spans="1:27">
      <c r="A4184" s="894" t="s">
        <v>19162</v>
      </c>
      <c r="B4184" s="894" t="s">
        <v>19163</v>
      </c>
      <c r="C4184" s="894" t="s">
        <v>19164</v>
      </c>
      <c r="D4184" s="894" t="s">
        <v>19154</v>
      </c>
      <c r="E4184" s="351">
        <v>62831.86</v>
      </c>
      <c r="F4184" s="351">
        <v>3141.6</v>
      </c>
      <c r="G4184" s="351">
        <v>59690.26</v>
      </c>
      <c r="H4184" s="351">
        <v>0</v>
      </c>
      <c r="I4184" s="894" t="s">
        <v>18996</v>
      </c>
      <c r="J4184" s="894" t="s">
        <v>839</v>
      </c>
      <c r="K4184" s="894" t="s">
        <v>19155</v>
      </c>
      <c r="L4184" s="894" t="s">
        <v>874</v>
      </c>
      <c r="M4184" s="894" t="s">
        <v>19165</v>
      </c>
      <c r="N4184" s="894" t="s">
        <v>13740</v>
      </c>
      <c r="O4184" s="894" t="s">
        <v>19166</v>
      </c>
      <c r="P4184" s="894" t="s">
        <v>19167</v>
      </c>
      <c r="Q4184" s="894" t="s">
        <v>19168</v>
      </c>
      <c r="R4184" s="894" t="s">
        <v>18916</v>
      </c>
      <c r="S4184" s="894" t="s">
        <v>779</v>
      </c>
      <c r="T4184" s="894" t="s">
        <v>780</v>
      </c>
      <c r="U4184" s="894" t="s">
        <v>877</v>
      </c>
      <c r="V4184" s="894" t="s">
        <v>3306</v>
      </c>
      <c r="W4184" s="894" t="s">
        <v>18996</v>
      </c>
      <c r="X4184" s="894" t="s">
        <v>19002</v>
      </c>
      <c r="Y4184" s="894" t="s">
        <v>19003</v>
      </c>
      <c r="AA4184" s="894" t="s">
        <v>19158</v>
      </c>
    </row>
    <row r="4185" spans="1:27">
      <c r="A4185" s="894" t="s">
        <v>19169</v>
      </c>
      <c r="B4185" s="894" t="s">
        <v>19170</v>
      </c>
      <c r="C4185" s="894" t="s">
        <v>19171</v>
      </c>
      <c r="D4185" s="894" t="s">
        <v>19085</v>
      </c>
      <c r="E4185" s="351">
        <v>76106.19</v>
      </c>
      <c r="F4185" s="351">
        <v>3805.3</v>
      </c>
      <c r="G4185" s="351">
        <v>72300.89</v>
      </c>
      <c r="H4185" s="351">
        <v>0</v>
      </c>
      <c r="I4185" s="894" t="s">
        <v>18996</v>
      </c>
      <c r="J4185" s="894" t="s">
        <v>839</v>
      </c>
      <c r="K4185" s="894" t="s">
        <v>19155</v>
      </c>
      <c r="L4185" s="894" t="s">
        <v>874</v>
      </c>
      <c r="M4185" s="894" t="s">
        <v>19172</v>
      </c>
      <c r="N4185" s="894" t="s">
        <v>13740</v>
      </c>
      <c r="O4185" s="894" t="s">
        <v>15232</v>
      </c>
      <c r="P4185" s="894" t="s">
        <v>19123</v>
      </c>
      <c r="Q4185" s="894" t="s">
        <v>19124</v>
      </c>
      <c r="R4185" s="894" t="s">
        <v>18916</v>
      </c>
      <c r="S4185" s="894" t="s">
        <v>779</v>
      </c>
      <c r="T4185" s="894" t="s">
        <v>780</v>
      </c>
      <c r="U4185" s="894" t="s">
        <v>877</v>
      </c>
      <c r="V4185" s="894" t="s">
        <v>3306</v>
      </c>
      <c r="W4185" s="894" t="s">
        <v>18996</v>
      </c>
      <c r="X4185" s="894" t="s">
        <v>19002</v>
      </c>
      <c r="Y4185" s="894" t="s">
        <v>19003</v>
      </c>
      <c r="AA4185" s="894" t="s">
        <v>19158</v>
      </c>
    </row>
    <row r="4186" spans="1:27">
      <c r="A4186" s="894" t="s">
        <v>19173</v>
      </c>
      <c r="B4186" s="894" t="s">
        <v>19174</v>
      </c>
      <c r="C4186" s="894" t="s">
        <v>19175</v>
      </c>
      <c r="D4186" s="894" t="s">
        <v>19154</v>
      </c>
      <c r="E4186" s="351">
        <v>62831.86</v>
      </c>
      <c r="F4186" s="351">
        <v>3141.6</v>
      </c>
      <c r="G4186" s="351">
        <v>59690.26</v>
      </c>
      <c r="H4186" s="351">
        <v>0</v>
      </c>
      <c r="I4186" s="894" t="s">
        <v>18996</v>
      </c>
      <c r="J4186" s="894" t="s">
        <v>839</v>
      </c>
      <c r="K4186" s="894" t="s">
        <v>19155</v>
      </c>
      <c r="L4186" s="894" t="s">
        <v>874</v>
      </c>
      <c r="M4186" s="894" t="s">
        <v>19176</v>
      </c>
      <c r="N4186" s="894" t="s">
        <v>13740</v>
      </c>
      <c r="O4186" s="894" t="s">
        <v>19166</v>
      </c>
      <c r="P4186" s="894" t="s">
        <v>19167</v>
      </c>
      <c r="Q4186" s="894" t="s">
        <v>19168</v>
      </c>
      <c r="R4186" s="894" t="s">
        <v>18916</v>
      </c>
      <c r="S4186" s="894" t="s">
        <v>779</v>
      </c>
      <c r="T4186" s="894" t="s">
        <v>780</v>
      </c>
      <c r="U4186" s="894" t="s">
        <v>877</v>
      </c>
      <c r="V4186" s="894" t="s">
        <v>3306</v>
      </c>
      <c r="W4186" s="894" t="s">
        <v>18996</v>
      </c>
      <c r="X4186" s="894" t="s">
        <v>19002</v>
      </c>
      <c r="Y4186" s="894" t="s">
        <v>19003</v>
      </c>
      <c r="AA4186" s="894" t="s">
        <v>19158</v>
      </c>
    </row>
    <row r="4187" spans="1:27">
      <c r="A4187" s="894" t="s">
        <v>19177</v>
      </c>
      <c r="B4187" s="894" t="s">
        <v>19178</v>
      </c>
      <c r="C4187" s="894" t="s">
        <v>19179</v>
      </c>
      <c r="D4187" s="894" t="s">
        <v>19154</v>
      </c>
      <c r="E4187" s="351">
        <v>65309.73</v>
      </c>
      <c r="F4187" s="351">
        <v>3265.5</v>
      </c>
      <c r="G4187" s="351">
        <v>62044.23</v>
      </c>
      <c r="H4187" s="351">
        <v>0</v>
      </c>
      <c r="I4187" s="894" t="s">
        <v>18996</v>
      </c>
      <c r="J4187" s="894" t="s">
        <v>839</v>
      </c>
      <c r="K4187" s="894" t="s">
        <v>19155</v>
      </c>
      <c r="L4187" s="894" t="s">
        <v>874</v>
      </c>
      <c r="M4187" s="894" t="s">
        <v>19180</v>
      </c>
      <c r="N4187" s="894" t="s">
        <v>13740</v>
      </c>
      <c r="O4187" s="894" t="s">
        <v>19181</v>
      </c>
      <c r="P4187" s="894" t="s">
        <v>19182</v>
      </c>
      <c r="Q4187" s="894" t="s">
        <v>19183</v>
      </c>
      <c r="R4187" s="894" t="s">
        <v>18916</v>
      </c>
      <c r="S4187" s="894" t="s">
        <v>779</v>
      </c>
      <c r="T4187" s="894" t="s">
        <v>780</v>
      </c>
      <c r="U4187" s="894" t="s">
        <v>877</v>
      </c>
      <c r="V4187" s="894" t="s">
        <v>3306</v>
      </c>
      <c r="W4187" s="894" t="s">
        <v>18996</v>
      </c>
      <c r="X4187" s="894" t="s">
        <v>19002</v>
      </c>
      <c r="Y4187" s="894" t="s">
        <v>19003</v>
      </c>
      <c r="AA4187" s="894" t="s">
        <v>19158</v>
      </c>
    </row>
    <row r="4188" spans="1:27">
      <c r="A4188" s="894" t="s">
        <v>19184</v>
      </c>
      <c r="B4188" s="894" t="s">
        <v>19185</v>
      </c>
      <c r="C4188" s="894" t="s">
        <v>19186</v>
      </c>
      <c r="D4188" s="894" t="s">
        <v>19154</v>
      </c>
      <c r="E4188" s="351">
        <v>63716.81</v>
      </c>
      <c r="F4188" s="351">
        <v>3185.85</v>
      </c>
      <c r="G4188" s="351">
        <v>60530.96</v>
      </c>
      <c r="H4188" s="351">
        <v>0</v>
      </c>
      <c r="I4188" s="894" t="s">
        <v>18996</v>
      </c>
      <c r="J4188" s="894" t="s">
        <v>839</v>
      </c>
      <c r="K4188" s="894" t="s">
        <v>19155</v>
      </c>
      <c r="L4188" s="894" t="s">
        <v>874</v>
      </c>
      <c r="M4188" s="894" t="s">
        <v>19187</v>
      </c>
      <c r="N4188" s="894" t="s">
        <v>13740</v>
      </c>
      <c r="O4188" s="894" t="s">
        <v>12707</v>
      </c>
      <c r="P4188" s="894" t="s">
        <v>19157</v>
      </c>
      <c r="Q4188" s="894" t="s">
        <v>15140</v>
      </c>
      <c r="R4188" s="894" t="s">
        <v>18916</v>
      </c>
      <c r="S4188" s="894" t="s">
        <v>779</v>
      </c>
      <c r="T4188" s="894" t="s">
        <v>780</v>
      </c>
      <c r="U4188" s="894" t="s">
        <v>877</v>
      </c>
      <c r="V4188" s="894" t="s">
        <v>3306</v>
      </c>
      <c r="W4188" s="894" t="s">
        <v>18996</v>
      </c>
      <c r="X4188" s="894" t="s">
        <v>19002</v>
      </c>
      <c r="Y4188" s="894" t="s">
        <v>19003</v>
      </c>
      <c r="AA4188" s="894" t="s">
        <v>19158</v>
      </c>
    </row>
    <row r="4189" spans="1:27">
      <c r="A4189" s="894" t="s">
        <v>19188</v>
      </c>
      <c r="B4189" s="894" t="s">
        <v>19189</v>
      </c>
      <c r="C4189" s="894" t="s">
        <v>19190</v>
      </c>
      <c r="D4189" s="894" t="s">
        <v>19154</v>
      </c>
      <c r="E4189" s="351">
        <v>63716.81</v>
      </c>
      <c r="F4189" s="351">
        <v>3185.85</v>
      </c>
      <c r="G4189" s="351">
        <v>60530.96</v>
      </c>
      <c r="H4189" s="351">
        <v>0</v>
      </c>
      <c r="I4189" s="894" t="s">
        <v>18996</v>
      </c>
      <c r="J4189" s="894" t="s">
        <v>839</v>
      </c>
      <c r="K4189" s="894" t="s">
        <v>19155</v>
      </c>
      <c r="L4189" s="894" t="s">
        <v>874</v>
      </c>
      <c r="M4189" s="894" t="s">
        <v>19191</v>
      </c>
      <c r="N4189" s="894" t="s">
        <v>13740</v>
      </c>
      <c r="O4189" s="894" t="s">
        <v>12707</v>
      </c>
      <c r="P4189" s="894" t="s">
        <v>19157</v>
      </c>
      <c r="Q4189" s="894" t="s">
        <v>15140</v>
      </c>
      <c r="R4189" s="894" t="s">
        <v>18916</v>
      </c>
      <c r="S4189" s="894" t="s">
        <v>779</v>
      </c>
      <c r="T4189" s="894" t="s">
        <v>780</v>
      </c>
      <c r="U4189" s="894" t="s">
        <v>877</v>
      </c>
      <c r="V4189" s="894" t="s">
        <v>3306</v>
      </c>
      <c r="W4189" s="894" t="s">
        <v>18996</v>
      </c>
      <c r="X4189" s="894" t="s">
        <v>19002</v>
      </c>
      <c r="Y4189" s="894" t="s">
        <v>19003</v>
      </c>
      <c r="AA4189" s="894" t="s">
        <v>19158</v>
      </c>
    </row>
    <row r="4190" spans="1:27">
      <c r="A4190" s="894" t="s">
        <v>19192</v>
      </c>
      <c r="B4190" s="894" t="s">
        <v>19193</v>
      </c>
      <c r="C4190" s="894" t="s">
        <v>19190</v>
      </c>
      <c r="D4190" s="894" t="s">
        <v>19154</v>
      </c>
      <c r="E4190" s="351">
        <v>63716.81</v>
      </c>
      <c r="F4190" s="351">
        <v>3185.85</v>
      </c>
      <c r="G4190" s="351">
        <v>60530.96</v>
      </c>
      <c r="H4190" s="351">
        <v>0</v>
      </c>
      <c r="I4190" s="894" t="s">
        <v>18996</v>
      </c>
      <c r="J4190" s="894" t="s">
        <v>839</v>
      </c>
      <c r="K4190" s="894" t="s">
        <v>19155</v>
      </c>
      <c r="L4190" s="894" t="s">
        <v>874</v>
      </c>
      <c r="M4190" s="894" t="s">
        <v>19194</v>
      </c>
      <c r="N4190" s="894" t="s">
        <v>13740</v>
      </c>
      <c r="O4190" s="894" t="s">
        <v>12707</v>
      </c>
      <c r="P4190" s="894" t="s">
        <v>19157</v>
      </c>
      <c r="Q4190" s="894" t="s">
        <v>15140</v>
      </c>
      <c r="R4190" s="894" t="s">
        <v>18916</v>
      </c>
      <c r="S4190" s="894" t="s">
        <v>779</v>
      </c>
      <c r="T4190" s="894" t="s">
        <v>780</v>
      </c>
      <c r="U4190" s="894" t="s">
        <v>877</v>
      </c>
      <c r="V4190" s="894" t="s">
        <v>3306</v>
      </c>
      <c r="W4190" s="894" t="s">
        <v>18996</v>
      </c>
      <c r="X4190" s="894" t="s">
        <v>19002</v>
      </c>
      <c r="Y4190" s="894" t="s">
        <v>19003</v>
      </c>
      <c r="AA4190" s="894" t="s">
        <v>19158</v>
      </c>
    </row>
    <row r="4191" spans="1:27">
      <c r="A4191" s="894" t="s">
        <v>19195</v>
      </c>
      <c r="B4191" s="894" t="s">
        <v>19196</v>
      </c>
      <c r="C4191" s="894" t="s">
        <v>19197</v>
      </c>
      <c r="D4191" s="894" t="s">
        <v>19198</v>
      </c>
      <c r="E4191" s="351">
        <v>128318.58</v>
      </c>
      <c r="F4191" s="351">
        <v>6415.95</v>
      </c>
      <c r="G4191" s="351">
        <v>121902.63</v>
      </c>
      <c r="H4191" s="351">
        <v>0</v>
      </c>
      <c r="I4191" s="894" t="s">
        <v>18996</v>
      </c>
      <c r="J4191" s="894" t="s">
        <v>839</v>
      </c>
      <c r="K4191" s="894" t="s">
        <v>19155</v>
      </c>
      <c r="L4191" s="894" t="s">
        <v>874</v>
      </c>
      <c r="M4191" s="894" t="s">
        <v>19199</v>
      </c>
      <c r="N4191" s="894" t="s">
        <v>13740</v>
      </c>
      <c r="O4191" s="894" t="s">
        <v>19200</v>
      </c>
      <c r="P4191" s="894" t="s">
        <v>19201</v>
      </c>
      <c r="Q4191" s="894" t="s">
        <v>19202</v>
      </c>
      <c r="R4191" s="894" t="s">
        <v>18916</v>
      </c>
      <c r="S4191" s="894" t="s">
        <v>779</v>
      </c>
      <c r="T4191" s="894" t="s">
        <v>780</v>
      </c>
      <c r="U4191" s="894" t="s">
        <v>877</v>
      </c>
      <c r="V4191" s="894" t="s">
        <v>3306</v>
      </c>
      <c r="W4191" s="894" t="s">
        <v>18996</v>
      </c>
      <c r="X4191" s="894" t="s">
        <v>19002</v>
      </c>
      <c r="Y4191" s="894" t="s">
        <v>19003</v>
      </c>
      <c r="AA4191" s="894" t="s">
        <v>19158</v>
      </c>
    </row>
    <row r="4192" spans="1:27">
      <c r="A4192" s="894" t="s">
        <v>19203</v>
      </c>
      <c r="B4192" s="894" t="s">
        <v>19204</v>
      </c>
      <c r="C4192" s="894" t="s">
        <v>19197</v>
      </c>
      <c r="D4192" s="894" t="s">
        <v>19198</v>
      </c>
      <c r="E4192" s="351">
        <v>128318.58</v>
      </c>
      <c r="F4192" s="351">
        <v>6415.95</v>
      </c>
      <c r="G4192" s="351">
        <v>121902.63</v>
      </c>
      <c r="H4192" s="351">
        <v>0</v>
      </c>
      <c r="I4192" s="894" t="s">
        <v>18996</v>
      </c>
      <c r="J4192" s="894" t="s">
        <v>839</v>
      </c>
      <c r="K4192" s="894" t="s">
        <v>19155</v>
      </c>
      <c r="L4192" s="894" t="s">
        <v>874</v>
      </c>
      <c r="M4192" s="894" t="s">
        <v>19205</v>
      </c>
      <c r="N4192" s="894" t="s">
        <v>13740</v>
      </c>
      <c r="O4192" s="894" t="s">
        <v>19200</v>
      </c>
      <c r="P4192" s="894" t="s">
        <v>19201</v>
      </c>
      <c r="Q4192" s="894" t="s">
        <v>19202</v>
      </c>
      <c r="R4192" s="894" t="s">
        <v>18916</v>
      </c>
      <c r="S4192" s="894" t="s">
        <v>779</v>
      </c>
      <c r="T4192" s="894" t="s">
        <v>780</v>
      </c>
      <c r="U4192" s="894" t="s">
        <v>877</v>
      </c>
      <c r="V4192" s="894" t="s">
        <v>3306</v>
      </c>
      <c r="W4192" s="894" t="s">
        <v>18996</v>
      </c>
      <c r="X4192" s="894" t="s">
        <v>19002</v>
      </c>
      <c r="Y4192" s="894" t="s">
        <v>19003</v>
      </c>
      <c r="AA4192" s="894" t="s">
        <v>19158</v>
      </c>
    </row>
    <row r="4193" spans="1:27">
      <c r="A4193" s="894" t="s">
        <v>19206</v>
      </c>
      <c r="B4193" s="894" t="s">
        <v>19207</v>
      </c>
      <c r="C4193" s="894" t="s">
        <v>19197</v>
      </c>
      <c r="D4193" s="894" t="s">
        <v>19198</v>
      </c>
      <c r="E4193" s="351">
        <v>128318.58</v>
      </c>
      <c r="F4193" s="351">
        <v>6415.95</v>
      </c>
      <c r="G4193" s="351">
        <v>121902.63</v>
      </c>
      <c r="H4193" s="351">
        <v>0</v>
      </c>
      <c r="I4193" s="894" t="s">
        <v>18996</v>
      </c>
      <c r="J4193" s="894" t="s">
        <v>839</v>
      </c>
      <c r="K4193" s="894" t="s">
        <v>19155</v>
      </c>
      <c r="L4193" s="894" t="s">
        <v>874</v>
      </c>
      <c r="M4193" s="894" t="s">
        <v>19208</v>
      </c>
      <c r="N4193" s="894" t="s">
        <v>13740</v>
      </c>
      <c r="O4193" s="894" t="s">
        <v>19200</v>
      </c>
      <c r="P4193" s="894" t="s">
        <v>19201</v>
      </c>
      <c r="Q4193" s="894" t="s">
        <v>19202</v>
      </c>
      <c r="R4193" s="894" t="s">
        <v>18916</v>
      </c>
      <c r="S4193" s="894" t="s">
        <v>779</v>
      </c>
      <c r="T4193" s="894" t="s">
        <v>780</v>
      </c>
      <c r="U4193" s="894" t="s">
        <v>877</v>
      </c>
      <c r="V4193" s="894" t="s">
        <v>3306</v>
      </c>
      <c r="W4193" s="894" t="s">
        <v>18996</v>
      </c>
      <c r="X4193" s="894" t="s">
        <v>19002</v>
      </c>
      <c r="Y4193" s="894" t="s">
        <v>19003</v>
      </c>
      <c r="AA4193" s="894" t="s">
        <v>19158</v>
      </c>
    </row>
    <row r="4194" spans="1:27">
      <c r="A4194" s="894" t="s">
        <v>19209</v>
      </c>
      <c r="B4194" s="894" t="s">
        <v>19210</v>
      </c>
      <c r="C4194" s="894" t="s">
        <v>19211</v>
      </c>
      <c r="D4194" s="894" t="s">
        <v>19198</v>
      </c>
      <c r="E4194" s="351">
        <v>128318.58</v>
      </c>
      <c r="F4194" s="351">
        <v>6415.95</v>
      </c>
      <c r="G4194" s="351">
        <v>121902.63</v>
      </c>
      <c r="H4194" s="351">
        <v>0</v>
      </c>
      <c r="I4194" s="894" t="s">
        <v>18996</v>
      </c>
      <c r="J4194" s="894" t="s">
        <v>839</v>
      </c>
      <c r="K4194" s="894" t="s">
        <v>19155</v>
      </c>
      <c r="L4194" s="894" t="s">
        <v>874</v>
      </c>
      <c r="M4194" s="894" t="s">
        <v>19212</v>
      </c>
      <c r="N4194" s="894" t="s">
        <v>13740</v>
      </c>
      <c r="O4194" s="894" t="s">
        <v>19200</v>
      </c>
      <c r="P4194" s="894" t="s">
        <v>19201</v>
      </c>
      <c r="Q4194" s="894" t="s">
        <v>19202</v>
      </c>
      <c r="R4194" s="894" t="s">
        <v>18916</v>
      </c>
      <c r="S4194" s="894" t="s">
        <v>779</v>
      </c>
      <c r="T4194" s="894" t="s">
        <v>780</v>
      </c>
      <c r="U4194" s="894" t="s">
        <v>877</v>
      </c>
      <c r="V4194" s="894" t="s">
        <v>3306</v>
      </c>
      <c r="W4194" s="894" t="s">
        <v>18996</v>
      </c>
      <c r="X4194" s="894" t="s">
        <v>19002</v>
      </c>
      <c r="Y4194" s="894" t="s">
        <v>19003</v>
      </c>
      <c r="AA4194" s="894" t="s">
        <v>19158</v>
      </c>
    </row>
    <row r="4195" spans="1:27">
      <c r="A4195" s="894" t="s">
        <v>19213</v>
      </c>
      <c r="B4195" s="894" t="s">
        <v>19214</v>
      </c>
      <c r="C4195" s="894" t="s">
        <v>19215</v>
      </c>
      <c r="D4195" s="894" t="s">
        <v>19198</v>
      </c>
      <c r="E4195" s="351">
        <v>128318.58</v>
      </c>
      <c r="F4195" s="351">
        <v>6415.95</v>
      </c>
      <c r="G4195" s="351">
        <v>121902.63</v>
      </c>
      <c r="H4195" s="351">
        <v>0</v>
      </c>
      <c r="I4195" s="894" t="s">
        <v>18996</v>
      </c>
      <c r="J4195" s="894" t="s">
        <v>839</v>
      </c>
      <c r="K4195" s="894" t="s">
        <v>19155</v>
      </c>
      <c r="L4195" s="894" t="s">
        <v>874</v>
      </c>
      <c r="M4195" s="894" t="s">
        <v>19216</v>
      </c>
      <c r="N4195" s="894" t="s">
        <v>13740</v>
      </c>
      <c r="O4195" s="894" t="s">
        <v>19200</v>
      </c>
      <c r="P4195" s="894" t="s">
        <v>19201</v>
      </c>
      <c r="Q4195" s="894" t="s">
        <v>19202</v>
      </c>
      <c r="R4195" s="894" t="s">
        <v>18916</v>
      </c>
      <c r="S4195" s="894" t="s">
        <v>779</v>
      </c>
      <c r="T4195" s="894" t="s">
        <v>780</v>
      </c>
      <c r="U4195" s="894" t="s">
        <v>877</v>
      </c>
      <c r="V4195" s="894" t="s">
        <v>3306</v>
      </c>
      <c r="W4195" s="894" t="s">
        <v>18996</v>
      </c>
      <c r="X4195" s="894" t="s">
        <v>19002</v>
      </c>
      <c r="Y4195" s="894" t="s">
        <v>19003</v>
      </c>
      <c r="AA4195" s="894" t="s">
        <v>19158</v>
      </c>
    </row>
    <row r="4196" spans="1:27">
      <c r="A4196" s="894" t="s">
        <v>19217</v>
      </c>
      <c r="B4196" s="894" t="s">
        <v>19218</v>
      </c>
      <c r="C4196" s="894" t="s">
        <v>19219</v>
      </c>
      <c r="D4196" s="894" t="s">
        <v>19220</v>
      </c>
      <c r="E4196" s="351">
        <v>66371.68</v>
      </c>
      <c r="F4196" s="351">
        <v>3318.6</v>
      </c>
      <c r="G4196" s="351">
        <v>63053.08</v>
      </c>
      <c r="H4196" s="351">
        <v>0</v>
      </c>
      <c r="I4196" s="894" t="s">
        <v>18996</v>
      </c>
      <c r="J4196" s="894" t="s">
        <v>839</v>
      </c>
      <c r="K4196" s="894" t="s">
        <v>19155</v>
      </c>
      <c r="L4196" s="894" t="s">
        <v>874</v>
      </c>
      <c r="M4196" s="894" t="s">
        <v>19221</v>
      </c>
      <c r="N4196" s="894" t="s">
        <v>13740</v>
      </c>
      <c r="O4196" s="894" t="s">
        <v>13647</v>
      </c>
      <c r="P4196" s="894" t="s">
        <v>19222</v>
      </c>
      <c r="Q4196" s="894" t="s">
        <v>13649</v>
      </c>
      <c r="R4196" s="894" t="s">
        <v>18916</v>
      </c>
      <c r="S4196" s="894" t="s">
        <v>779</v>
      </c>
      <c r="T4196" s="894" t="s">
        <v>780</v>
      </c>
      <c r="U4196" s="894" t="s">
        <v>877</v>
      </c>
      <c r="V4196" s="894" t="s">
        <v>3306</v>
      </c>
      <c r="W4196" s="894" t="s">
        <v>18996</v>
      </c>
      <c r="X4196" s="894" t="s">
        <v>19002</v>
      </c>
      <c r="Y4196" s="894" t="s">
        <v>19003</v>
      </c>
      <c r="AA4196" s="894" t="s">
        <v>19158</v>
      </c>
    </row>
    <row r="4197" spans="1:27">
      <c r="A4197" s="894" t="s">
        <v>19223</v>
      </c>
      <c r="B4197" s="894" t="s">
        <v>19224</v>
      </c>
      <c r="C4197" s="894" t="s">
        <v>19219</v>
      </c>
      <c r="D4197" s="894" t="s">
        <v>19220</v>
      </c>
      <c r="E4197" s="351">
        <v>66371.68</v>
      </c>
      <c r="F4197" s="351">
        <v>3318.6</v>
      </c>
      <c r="G4197" s="351">
        <v>63053.08</v>
      </c>
      <c r="H4197" s="351">
        <v>0</v>
      </c>
      <c r="I4197" s="894" t="s">
        <v>18996</v>
      </c>
      <c r="J4197" s="894" t="s">
        <v>839</v>
      </c>
      <c r="K4197" s="894" t="s">
        <v>19155</v>
      </c>
      <c r="L4197" s="894" t="s">
        <v>874</v>
      </c>
      <c r="M4197" s="894" t="s">
        <v>19225</v>
      </c>
      <c r="N4197" s="894" t="s">
        <v>13740</v>
      </c>
      <c r="O4197" s="894" t="s">
        <v>13647</v>
      </c>
      <c r="P4197" s="894" t="s">
        <v>19222</v>
      </c>
      <c r="Q4197" s="894" t="s">
        <v>13649</v>
      </c>
      <c r="R4197" s="894" t="s">
        <v>18916</v>
      </c>
      <c r="S4197" s="894" t="s">
        <v>779</v>
      </c>
      <c r="T4197" s="894" t="s">
        <v>780</v>
      </c>
      <c r="U4197" s="894" t="s">
        <v>877</v>
      </c>
      <c r="V4197" s="894" t="s">
        <v>3306</v>
      </c>
      <c r="W4197" s="894" t="s">
        <v>18996</v>
      </c>
      <c r="X4197" s="894" t="s">
        <v>19002</v>
      </c>
      <c r="Y4197" s="894" t="s">
        <v>19003</v>
      </c>
      <c r="AA4197" s="894" t="s">
        <v>19158</v>
      </c>
    </row>
    <row r="4198" spans="1:27">
      <c r="A4198" s="894" t="s">
        <v>19226</v>
      </c>
      <c r="B4198" s="894" t="s">
        <v>19227</v>
      </c>
      <c r="C4198" s="894" t="s">
        <v>19228</v>
      </c>
      <c r="D4198" s="894" t="s">
        <v>19198</v>
      </c>
      <c r="E4198" s="351">
        <v>123893.81</v>
      </c>
      <c r="F4198" s="351">
        <v>6194.7</v>
      </c>
      <c r="G4198" s="351">
        <v>117699.11</v>
      </c>
      <c r="H4198" s="351">
        <v>0</v>
      </c>
      <c r="I4198" s="894" t="s">
        <v>18996</v>
      </c>
      <c r="J4198" s="894" t="s">
        <v>839</v>
      </c>
      <c r="K4198" s="894" t="s">
        <v>19155</v>
      </c>
      <c r="L4198" s="894" t="s">
        <v>874</v>
      </c>
      <c r="M4198" s="894" t="s">
        <v>19229</v>
      </c>
      <c r="N4198" s="894" t="s">
        <v>13740</v>
      </c>
      <c r="O4198" s="894" t="s">
        <v>13117</v>
      </c>
      <c r="P4198" s="894" t="s">
        <v>19230</v>
      </c>
      <c r="Q4198" s="894" t="s">
        <v>13119</v>
      </c>
      <c r="R4198" s="894" t="s">
        <v>18916</v>
      </c>
      <c r="S4198" s="894" t="s">
        <v>779</v>
      </c>
      <c r="T4198" s="894" t="s">
        <v>780</v>
      </c>
      <c r="U4198" s="894" t="s">
        <v>877</v>
      </c>
      <c r="V4198" s="894" t="s">
        <v>3306</v>
      </c>
      <c r="W4198" s="894" t="s">
        <v>18996</v>
      </c>
      <c r="X4198" s="894" t="s">
        <v>19002</v>
      </c>
      <c r="Y4198" s="894" t="s">
        <v>19003</v>
      </c>
      <c r="AA4198" s="894" t="s">
        <v>19158</v>
      </c>
    </row>
    <row r="4199" spans="1:27">
      <c r="A4199" s="894" t="s">
        <v>19231</v>
      </c>
      <c r="B4199" s="894" t="s">
        <v>19232</v>
      </c>
      <c r="C4199" s="894" t="s">
        <v>19233</v>
      </c>
      <c r="D4199" s="894" t="s">
        <v>19198</v>
      </c>
      <c r="E4199" s="351">
        <v>126548.67</v>
      </c>
      <c r="F4199" s="351">
        <v>6327.45</v>
      </c>
      <c r="G4199" s="351">
        <v>120221.22</v>
      </c>
      <c r="H4199" s="351">
        <v>0</v>
      </c>
      <c r="I4199" s="894" t="s">
        <v>18996</v>
      </c>
      <c r="J4199" s="894" t="s">
        <v>839</v>
      </c>
      <c r="K4199" s="894" t="s">
        <v>19155</v>
      </c>
      <c r="L4199" s="894" t="s">
        <v>874</v>
      </c>
      <c r="M4199" s="894" t="s">
        <v>19234</v>
      </c>
      <c r="N4199" s="894" t="s">
        <v>13740</v>
      </c>
      <c r="O4199" s="894" t="s">
        <v>19235</v>
      </c>
      <c r="P4199" s="894" t="s">
        <v>19236</v>
      </c>
      <c r="Q4199" s="894" t="s">
        <v>19237</v>
      </c>
      <c r="R4199" s="894" t="s">
        <v>18916</v>
      </c>
      <c r="S4199" s="894" t="s">
        <v>779</v>
      </c>
      <c r="T4199" s="894" t="s">
        <v>780</v>
      </c>
      <c r="U4199" s="894" t="s">
        <v>877</v>
      </c>
      <c r="V4199" s="894" t="s">
        <v>3306</v>
      </c>
      <c r="W4199" s="894" t="s">
        <v>18996</v>
      </c>
      <c r="X4199" s="894" t="s">
        <v>19002</v>
      </c>
      <c r="Y4199" s="894" t="s">
        <v>19003</v>
      </c>
      <c r="AA4199" s="894" t="s">
        <v>19158</v>
      </c>
    </row>
    <row r="4200" spans="1:27">
      <c r="A4200" s="894" t="s">
        <v>19238</v>
      </c>
      <c r="B4200" s="894" t="s">
        <v>19239</v>
      </c>
      <c r="C4200" s="894" t="s">
        <v>19240</v>
      </c>
      <c r="D4200" s="894" t="s">
        <v>19198</v>
      </c>
      <c r="E4200" s="351">
        <v>126548.67</v>
      </c>
      <c r="F4200" s="351">
        <v>6327.45</v>
      </c>
      <c r="G4200" s="351">
        <v>120221.22</v>
      </c>
      <c r="H4200" s="351">
        <v>0</v>
      </c>
      <c r="I4200" s="894" t="s">
        <v>18996</v>
      </c>
      <c r="J4200" s="894" t="s">
        <v>839</v>
      </c>
      <c r="K4200" s="894" t="s">
        <v>19155</v>
      </c>
      <c r="L4200" s="894" t="s">
        <v>874</v>
      </c>
      <c r="M4200" s="894" t="s">
        <v>19241</v>
      </c>
      <c r="N4200" s="894" t="s">
        <v>13740</v>
      </c>
      <c r="O4200" s="894" t="s">
        <v>19235</v>
      </c>
      <c r="P4200" s="894" t="s">
        <v>19236</v>
      </c>
      <c r="Q4200" s="894" t="s">
        <v>19237</v>
      </c>
      <c r="R4200" s="894" t="s">
        <v>18916</v>
      </c>
      <c r="S4200" s="894" t="s">
        <v>779</v>
      </c>
      <c r="T4200" s="894" t="s">
        <v>780</v>
      </c>
      <c r="U4200" s="894" t="s">
        <v>877</v>
      </c>
      <c r="V4200" s="894" t="s">
        <v>3306</v>
      </c>
      <c r="W4200" s="894" t="s">
        <v>18996</v>
      </c>
      <c r="X4200" s="894" t="s">
        <v>19002</v>
      </c>
      <c r="Y4200" s="894" t="s">
        <v>19003</v>
      </c>
      <c r="AA4200" s="894" t="s">
        <v>19158</v>
      </c>
    </row>
    <row r="4201" spans="1:27">
      <c r="A4201" s="894" t="s">
        <v>19242</v>
      </c>
      <c r="B4201" s="894" t="s">
        <v>19243</v>
      </c>
      <c r="C4201" s="894" t="s">
        <v>19244</v>
      </c>
      <c r="D4201" s="894" t="s">
        <v>19245</v>
      </c>
      <c r="E4201" s="351">
        <v>37168.14</v>
      </c>
      <c r="F4201" s="351">
        <v>1858.4</v>
      </c>
      <c r="G4201" s="351">
        <v>35309.74</v>
      </c>
      <c r="H4201" s="351">
        <v>0</v>
      </c>
      <c r="I4201" s="894" t="s">
        <v>18996</v>
      </c>
      <c r="J4201" s="894" t="s">
        <v>839</v>
      </c>
      <c r="K4201" s="894" t="s">
        <v>19155</v>
      </c>
      <c r="L4201" s="894" t="s">
        <v>874</v>
      </c>
      <c r="M4201" s="894" t="s">
        <v>19246</v>
      </c>
      <c r="N4201" s="894" t="s">
        <v>13740</v>
      </c>
      <c r="O4201" s="894" t="s">
        <v>13185</v>
      </c>
      <c r="P4201" s="894" t="s">
        <v>19247</v>
      </c>
      <c r="Q4201" s="894" t="s">
        <v>19248</v>
      </c>
      <c r="R4201" s="894" t="s">
        <v>18916</v>
      </c>
      <c r="S4201" s="894" t="s">
        <v>779</v>
      </c>
      <c r="T4201" s="894" t="s">
        <v>780</v>
      </c>
      <c r="U4201" s="894" t="s">
        <v>877</v>
      </c>
      <c r="V4201" s="894" t="s">
        <v>3306</v>
      </c>
      <c r="W4201" s="894" t="s">
        <v>18996</v>
      </c>
      <c r="X4201" s="894" t="s">
        <v>19002</v>
      </c>
      <c r="Y4201" s="894" t="s">
        <v>19003</v>
      </c>
      <c r="AA4201" s="894" t="s">
        <v>19158</v>
      </c>
    </row>
    <row r="4202" spans="1:27">
      <c r="A4202" s="894" t="s">
        <v>19249</v>
      </c>
      <c r="B4202" s="894" t="s">
        <v>19250</v>
      </c>
      <c r="C4202" s="894" t="s">
        <v>19244</v>
      </c>
      <c r="D4202" s="894" t="s">
        <v>19245</v>
      </c>
      <c r="E4202" s="351">
        <v>37168.14</v>
      </c>
      <c r="F4202" s="351">
        <v>1858.4</v>
      </c>
      <c r="G4202" s="351">
        <v>35309.74</v>
      </c>
      <c r="H4202" s="351">
        <v>0</v>
      </c>
      <c r="I4202" s="894" t="s">
        <v>18996</v>
      </c>
      <c r="J4202" s="894" t="s">
        <v>839</v>
      </c>
      <c r="K4202" s="894" t="s">
        <v>19155</v>
      </c>
      <c r="L4202" s="894" t="s">
        <v>874</v>
      </c>
      <c r="M4202" s="894" t="s">
        <v>19251</v>
      </c>
      <c r="N4202" s="894" t="s">
        <v>13740</v>
      </c>
      <c r="O4202" s="894" t="s">
        <v>13185</v>
      </c>
      <c r="P4202" s="894" t="s">
        <v>19247</v>
      </c>
      <c r="Q4202" s="894" t="s">
        <v>19248</v>
      </c>
      <c r="R4202" s="894" t="s">
        <v>18916</v>
      </c>
      <c r="S4202" s="894" t="s">
        <v>779</v>
      </c>
      <c r="T4202" s="894" t="s">
        <v>780</v>
      </c>
      <c r="U4202" s="894" t="s">
        <v>877</v>
      </c>
      <c r="V4202" s="894" t="s">
        <v>3306</v>
      </c>
      <c r="W4202" s="894" t="s">
        <v>18996</v>
      </c>
      <c r="X4202" s="894" t="s">
        <v>19002</v>
      </c>
      <c r="Y4202" s="894" t="s">
        <v>19003</v>
      </c>
      <c r="AA4202" s="894" t="s">
        <v>19158</v>
      </c>
    </row>
    <row r="4203" spans="1:27">
      <c r="A4203" s="894" t="s">
        <v>19252</v>
      </c>
      <c r="B4203" s="894" t="s">
        <v>19253</v>
      </c>
      <c r="C4203" s="894" t="s">
        <v>19254</v>
      </c>
      <c r="D4203" s="894" t="s">
        <v>19245</v>
      </c>
      <c r="E4203" s="351">
        <v>37168.14</v>
      </c>
      <c r="F4203" s="351">
        <v>1858.4</v>
      </c>
      <c r="G4203" s="351">
        <v>35309.74</v>
      </c>
      <c r="H4203" s="351">
        <v>0</v>
      </c>
      <c r="I4203" s="894" t="s">
        <v>18996</v>
      </c>
      <c r="J4203" s="894" t="s">
        <v>839</v>
      </c>
      <c r="K4203" s="894" t="s">
        <v>19086</v>
      </c>
      <c r="L4203" s="894" t="s">
        <v>874</v>
      </c>
      <c r="M4203" s="894" t="s">
        <v>19255</v>
      </c>
      <c r="N4203" s="894" t="s">
        <v>13740</v>
      </c>
      <c r="O4203" s="894" t="s">
        <v>13185</v>
      </c>
      <c r="P4203" s="894" t="s">
        <v>19247</v>
      </c>
      <c r="Q4203" s="894" t="s">
        <v>19248</v>
      </c>
      <c r="R4203" s="894" t="s">
        <v>18916</v>
      </c>
      <c r="S4203" s="894" t="s">
        <v>779</v>
      </c>
      <c r="T4203" s="894" t="s">
        <v>780</v>
      </c>
      <c r="U4203" s="894" t="s">
        <v>877</v>
      </c>
      <c r="V4203" s="894" t="s">
        <v>3306</v>
      </c>
      <c r="W4203" s="894" t="s">
        <v>18996</v>
      </c>
      <c r="X4203" s="894" t="s">
        <v>19002</v>
      </c>
      <c r="Y4203" s="894" t="s">
        <v>19003</v>
      </c>
      <c r="AA4203" s="894" t="s">
        <v>19090</v>
      </c>
    </row>
    <row r="4204" spans="1:27">
      <c r="A4204" s="894" t="s">
        <v>19256</v>
      </c>
      <c r="B4204" s="894" t="s">
        <v>19257</v>
      </c>
      <c r="C4204" s="894" t="s">
        <v>19254</v>
      </c>
      <c r="D4204" s="894" t="s">
        <v>19245</v>
      </c>
      <c r="E4204" s="351">
        <v>37168.14</v>
      </c>
      <c r="F4204" s="351">
        <v>1858.4</v>
      </c>
      <c r="G4204" s="351">
        <v>35309.74</v>
      </c>
      <c r="H4204" s="351">
        <v>0</v>
      </c>
      <c r="I4204" s="894" t="s">
        <v>18996</v>
      </c>
      <c r="J4204" s="894" t="s">
        <v>839</v>
      </c>
      <c r="K4204" s="894" t="s">
        <v>19086</v>
      </c>
      <c r="L4204" s="894" t="s">
        <v>874</v>
      </c>
      <c r="M4204" s="894" t="s">
        <v>19258</v>
      </c>
      <c r="N4204" s="894" t="s">
        <v>13740</v>
      </c>
      <c r="O4204" s="894" t="s">
        <v>13185</v>
      </c>
      <c r="P4204" s="894" t="s">
        <v>19247</v>
      </c>
      <c r="Q4204" s="894" t="s">
        <v>19248</v>
      </c>
      <c r="R4204" s="894" t="s">
        <v>18916</v>
      </c>
      <c r="S4204" s="894" t="s">
        <v>779</v>
      </c>
      <c r="T4204" s="894" t="s">
        <v>780</v>
      </c>
      <c r="U4204" s="894" t="s">
        <v>877</v>
      </c>
      <c r="V4204" s="894" t="s">
        <v>3306</v>
      </c>
      <c r="W4204" s="894" t="s">
        <v>18996</v>
      </c>
      <c r="X4204" s="894" t="s">
        <v>19002</v>
      </c>
      <c r="Y4204" s="894" t="s">
        <v>19003</v>
      </c>
      <c r="AA4204" s="894" t="s">
        <v>19090</v>
      </c>
    </row>
    <row r="4205" spans="1:27">
      <c r="A4205" s="894" t="s">
        <v>19259</v>
      </c>
      <c r="B4205" s="894" t="s">
        <v>19260</v>
      </c>
      <c r="C4205" s="894" t="s">
        <v>19261</v>
      </c>
      <c r="D4205" s="894" t="s">
        <v>19262</v>
      </c>
      <c r="E4205" s="351">
        <v>14601.77</v>
      </c>
      <c r="F4205" s="351">
        <v>730.1</v>
      </c>
      <c r="G4205" s="351">
        <v>13871.67</v>
      </c>
      <c r="H4205" s="351">
        <v>0</v>
      </c>
      <c r="I4205" s="894" t="s">
        <v>18996</v>
      </c>
      <c r="J4205" s="894" t="s">
        <v>839</v>
      </c>
      <c r="K4205" s="894" t="s">
        <v>19086</v>
      </c>
      <c r="L4205" s="894" t="s">
        <v>874</v>
      </c>
      <c r="M4205" s="894" t="s">
        <v>19263</v>
      </c>
      <c r="N4205" s="894" t="s">
        <v>13740</v>
      </c>
      <c r="O4205" s="894" t="s">
        <v>11503</v>
      </c>
      <c r="P4205" s="894" t="s">
        <v>10567</v>
      </c>
      <c r="Q4205" s="894" t="s">
        <v>11505</v>
      </c>
      <c r="R4205" s="894" t="s">
        <v>18916</v>
      </c>
      <c r="S4205" s="894" t="s">
        <v>779</v>
      </c>
      <c r="T4205" s="894" t="s">
        <v>780</v>
      </c>
      <c r="U4205" s="894" t="s">
        <v>877</v>
      </c>
      <c r="V4205" s="894" t="s">
        <v>3306</v>
      </c>
      <c r="W4205" s="894" t="s">
        <v>18996</v>
      </c>
      <c r="X4205" s="894" t="s">
        <v>19002</v>
      </c>
      <c r="Y4205" s="894" t="s">
        <v>19003</v>
      </c>
      <c r="AA4205" s="894" t="s">
        <v>19090</v>
      </c>
    </row>
    <row r="4206" spans="1:27">
      <c r="A4206" s="894" t="s">
        <v>19264</v>
      </c>
      <c r="B4206" s="894" t="s">
        <v>19265</v>
      </c>
      <c r="C4206" s="894" t="s">
        <v>19261</v>
      </c>
      <c r="D4206" s="894" t="s">
        <v>19262</v>
      </c>
      <c r="E4206" s="351">
        <v>14601.77</v>
      </c>
      <c r="F4206" s="351">
        <v>730.1</v>
      </c>
      <c r="G4206" s="351">
        <v>13871.67</v>
      </c>
      <c r="H4206" s="351">
        <v>0</v>
      </c>
      <c r="I4206" s="894" t="s">
        <v>18996</v>
      </c>
      <c r="J4206" s="894" t="s">
        <v>839</v>
      </c>
      <c r="K4206" s="894" t="s">
        <v>19086</v>
      </c>
      <c r="L4206" s="894" t="s">
        <v>874</v>
      </c>
      <c r="M4206" s="894" t="s">
        <v>19266</v>
      </c>
      <c r="N4206" s="894" t="s">
        <v>13740</v>
      </c>
      <c r="O4206" s="894" t="s">
        <v>11503</v>
      </c>
      <c r="P4206" s="894" t="s">
        <v>10567</v>
      </c>
      <c r="Q4206" s="894" t="s">
        <v>11505</v>
      </c>
      <c r="R4206" s="894" t="s">
        <v>18916</v>
      </c>
      <c r="S4206" s="894" t="s">
        <v>779</v>
      </c>
      <c r="T4206" s="894" t="s">
        <v>780</v>
      </c>
      <c r="U4206" s="894" t="s">
        <v>877</v>
      </c>
      <c r="V4206" s="894" t="s">
        <v>3306</v>
      </c>
      <c r="W4206" s="894" t="s">
        <v>18996</v>
      </c>
      <c r="X4206" s="894" t="s">
        <v>19002</v>
      </c>
      <c r="Y4206" s="894" t="s">
        <v>19003</v>
      </c>
      <c r="AA4206" s="894" t="s">
        <v>19090</v>
      </c>
    </row>
    <row r="4207" spans="1:27">
      <c r="A4207" s="894" t="s">
        <v>19267</v>
      </c>
      <c r="B4207" s="894" t="s">
        <v>19268</v>
      </c>
      <c r="C4207" s="894" t="s">
        <v>19269</v>
      </c>
      <c r="D4207" s="894" t="s">
        <v>19270</v>
      </c>
      <c r="E4207" s="351">
        <v>42035.4</v>
      </c>
      <c r="F4207" s="351">
        <v>2101.75</v>
      </c>
      <c r="G4207" s="351">
        <v>39933.65</v>
      </c>
      <c r="H4207" s="351">
        <v>0</v>
      </c>
      <c r="I4207" s="894" t="s">
        <v>18996</v>
      </c>
      <c r="J4207" s="894" t="s">
        <v>839</v>
      </c>
      <c r="K4207" s="894" t="s">
        <v>19086</v>
      </c>
      <c r="L4207" s="894" t="s">
        <v>874</v>
      </c>
      <c r="M4207" s="894" t="s">
        <v>19271</v>
      </c>
      <c r="N4207" s="894" t="s">
        <v>13740</v>
      </c>
      <c r="O4207" s="894" t="s">
        <v>16615</v>
      </c>
      <c r="P4207" s="894" t="s">
        <v>19272</v>
      </c>
      <c r="Q4207" s="894" t="s">
        <v>12533</v>
      </c>
      <c r="R4207" s="894" t="s">
        <v>18916</v>
      </c>
      <c r="S4207" s="894" t="s">
        <v>779</v>
      </c>
      <c r="T4207" s="894" t="s">
        <v>780</v>
      </c>
      <c r="U4207" s="894" t="s">
        <v>877</v>
      </c>
      <c r="V4207" s="894" t="s">
        <v>3306</v>
      </c>
      <c r="W4207" s="894" t="s">
        <v>18996</v>
      </c>
      <c r="X4207" s="894" t="s">
        <v>19002</v>
      </c>
      <c r="Y4207" s="894" t="s">
        <v>19003</v>
      </c>
      <c r="AA4207" s="894" t="s">
        <v>19090</v>
      </c>
    </row>
    <row r="4208" spans="1:27">
      <c r="A4208" s="894" t="s">
        <v>19273</v>
      </c>
      <c r="B4208" s="894" t="s">
        <v>19274</v>
      </c>
      <c r="C4208" s="894" t="s">
        <v>19269</v>
      </c>
      <c r="D4208" s="894" t="s">
        <v>19270</v>
      </c>
      <c r="E4208" s="351">
        <v>42035.4</v>
      </c>
      <c r="F4208" s="351">
        <v>2101.75</v>
      </c>
      <c r="G4208" s="351">
        <v>39933.65</v>
      </c>
      <c r="H4208" s="351">
        <v>0</v>
      </c>
      <c r="I4208" s="894" t="s">
        <v>18996</v>
      </c>
      <c r="J4208" s="894" t="s">
        <v>839</v>
      </c>
      <c r="K4208" s="894" t="s">
        <v>19086</v>
      </c>
      <c r="L4208" s="894" t="s">
        <v>874</v>
      </c>
      <c r="M4208" s="894" t="s">
        <v>19275</v>
      </c>
      <c r="N4208" s="894" t="s">
        <v>13740</v>
      </c>
      <c r="O4208" s="894" t="s">
        <v>16615</v>
      </c>
      <c r="P4208" s="894" t="s">
        <v>19272</v>
      </c>
      <c r="Q4208" s="894" t="s">
        <v>12533</v>
      </c>
      <c r="R4208" s="894" t="s">
        <v>18916</v>
      </c>
      <c r="S4208" s="894" t="s">
        <v>779</v>
      </c>
      <c r="T4208" s="894" t="s">
        <v>780</v>
      </c>
      <c r="U4208" s="894" t="s">
        <v>877</v>
      </c>
      <c r="V4208" s="894" t="s">
        <v>3306</v>
      </c>
      <c r="W4208" s="894" t="s">
        <v>18996</v>
      </c>
      <c r="X4208" s="894" t="s">
        <v>19002</v>
      </c>
      <c r="Y4208" s="894" t="s">
        <v>19003</v>
      </c>
      <c r="AA4208" s="894" t="s">
        <v>19090</v>
      </c>
    </row>
    <row r="4209" spans="1:27">
      <c r="A4209" s="894" t="s">
        <v>19276</v>
      </c>
      <c r="B4209" s="894" t="s">
        <v>19277</v>
      </c>
      <c r="C4209" s="894" t="s">
        <v>19269</v>
      </c>
      <c r="D4209" s="894" t="s">
        <v>19270</v>
      </c>
      <c r="E4209" s="351">
        <v>42035.4</v>
      </c>
      <c r="F4209" s="351">
        <v>2101.75</v>
      </c>
      <c r="G4209" s="351">
        <v>39933.65</v>
      </c>
      <c r="H4209" s="351">
        <v>0</v>
      </c>
      <c r="I4209" s="894" t="s">
        <v>18996</v>
      </c>
      <c r="J4209" s="894" t="s">
        <v>839</v>
      </c>
      <c r="K4209" s="894" t="s">
        <v>19086</v>
      </c>
      <c r="L4209" s="894" t="s">
        <v>874</v>
      </c>
      <c r="M4209" s="894" t="s">
        <v>19278</v>
      </c>
      <c r="N4209" s="894" t="s">
        <v>13740</v>
      </c>
      <c r="O4209" s="894" t="s">
        <v>16615</v>
      </c>
      <c r="P4209" s="894" t="s">
        <v>19272</v>
      </c>
      <c r="Q4209" s="894" t="s">
        <v>12533</v>
      </c>
      <c r="R4209" s="894" t="s">
        <v>18916</v>
      </c>
      <c r="S4209" s="894" t="s">
        <v>779</v>
      </c>
      <c r="T4209" s="894" t="s">
        <v>780</v>
      </c>
      <c r="U4209" s="894" t="s">
        <v>877</v>
      </c>
      <c r="V4209" s="894" t="s">
        <v>3306</v>
      </c>
      <c r="W4209" s="894" t="s">
        <v>18996</v>
      </c>
      <c r="X4209" s="894" t="s">
        <v>19002</v>
      </c>
      <c r="Y4209" s="894" t="s">
        <v>19003</v>
      </c>
      <c r="AA4209" s="894" t="s">
        <v>19090</v>
      </c>
    </row>
    <row r="4210" spans="1:27">
      <c r="A4210" s="894" t="s">
        <v>19279</v>
      </c>
      <c r="B4210" s="894" t="s">
        <v>19280</v>
      </c>
      <c r="C4210" s="894" t="s">
        <v>19269</v>
      </c>
      <c r="D4210" s="894" t="s">
        <v>19270</v>
      </c>
      <c r="E4210" s="351">
        <v>42035.4</v>
      </c>
      <c r="F4210" s="351">
        <v>2101.75</v>
      </c>
      <c r="G4210" s="351">
        <v>39933.65</v>
      </c>
      <c r="H4210" s="351">
        <v>0</v>
      </c>
      <c r="I4210" s="894" t="s">
        <v>18996</v>
      </c>
      <c r="J4210" s="894" t="s">
        <v>839</v>
      </c>
      <c r="K4210" s="894" t="s">
        <v>19155</v>
      </c>
      <c r="L4210" s="894" t="s">
        <v>874</v>
      </c>
      <c r="M4210" s="894" t="s">
        <v>19281</v>
      </c>
      <c r="N4210" s="894" t="s">
        <v>13740</v>
      </c>
      <c r="O4210" s="894" t="s">
        <v>16615</v>
      </c>
      <c r="P4210" s="894" t="s">
        <v>19272</v>
      </c>
      <c r="Q4210" s="894" t="s">
        <v>12533</v>
      </c>
      <c r="R4210" s="894" t="s">
        <v>18916</v>
      </c>
      <c r="S4210" s="894" t="s">
        <v>779</v>
      </c>
      <c r="T4210" s="894" t="s">
        <v>780</v>
      </c>
      <c r="U4210" s="894" t="s">
        <v>877</v>
      </c>
      <c r="V4210" s="894" t="s">
        <v>3306</v>
      </c>
      <c r="W4210" s="894" t="s">
        <v>18996</v>
      </c>
      <c r="X4210" s="894" t="s">
        <v>19002</v>
      </c>
      <c r="Y4210" s="894" t="s">
        <v>19003</v>
      </c>
      <c r="AA4210" s="894" t="s">
        <v>19158</v>
      </c>
    </row>
    <row r="4211" spans="1:27">
      <c r="A4211" s="894" t="s">
        <v>19282</v>
      </c>
      <c r="B4211" s="894" t="s">
        <v>19283</v>
      </c>
      <c r="C4211" s="894" t="s">
        <v>19269</v>
      </c>
      <c r="D4211" s="894" t="s">
        <v>19270</v>
      </c>
      <c r="E4211" s="351">
        <v>42035.4</v>
      </c>
      <c r="F4211" s="351">
        <v>2101.75</v>
      </c>
      <c r="G4211" s="351">
        <v>39933.65</v>
      </c>
      <c r="H4211" s="351">
        <v>0</v>
      </c>
      <c r="I4211" s="894" t="s">
        <v>18996</v>
      </c>
      <c r="J4211" s="894" t="s">
        <v>839</v>
      </c>
      <c r="K4211" s="894" t="s">
        <v>19155</v>
      </c>
      <c r="L4211" s="894" t="s">
        <v>874</v>
      </c>
      <c r="M4211" s="894" t="s">
        <v>19284</v>
      </c>
      <c r="N4211" s="894" t="s">
        <v>13740</v>
      </c>
      <c r="O4211" s="894" t="s">
        <v>16615</v>
      </c>
      <c r="P4211" s="894" t="s">
        <v>19272</v>
      </c>
      <c r="Q4211" s="894" t="s">
        <v>12533</v>
      </c>
      <c r="R4211" s="894" t="s">
        <v>18916</v>
      </c>
      <c r="S4211" s="894" t="s">
        <v>779</v>
      </c>
      <c r="T4211" s="894" t="s">
        <v>780</v>
      </c>
      <c r="U4211" s="894" t="s">
        <v>877</v>
      </c>
      <c r="V4211" s="894" t="s">
        <v>3306</v>
      </c>
      <c r="W4211" s="894" t="s">
        <v>18996</v>
      </c>
      <c r="X4211" s="894" t="s">
        <v>19002</v>
      </c>
      <c r="Y4211" s="894" t="s">
        <v>19003</v>
      </c>
      <c r="AA4211" s="894" t="s">
        <v>19158</v>
      </c>
    </row>
    <row r="4212" spans="1:27">
      <c r="A4212" s="894" t="s">
        <v>19285</v>
      </c>
      <c r="B4212" s="894" t="s">
        <v>19286</v>
      </c>
      <c r="C4212" s="894" t="s">
        <v>19269</v>
      </c>
      <c r="D4212" s="894" t="s">
        <v>19270</v>
      </c>
      <c r="E4212" s="351">
        <v>42035.4</v>
      </c>
      <c r="F4212" s="351">
        <v>2101.75</v>
      </c>
      <c r="G4212" s="351">
        <v>39933.65</v>
      </c>
      <c r="H4212" s="351">
        <v>0</v>
      </c>
      <c r="I4212" s="894" t="s">
        <v>18996</v>
      </c>
      <c r="J4212" s="894" t="s">
        <v>839</v>
      </c>
      <c r="K4212" s="894" t="s">
        <v>19155</v>
      </c>
      <c r="L4212" s="894" t="s">
        <v>874</v>
      </c>
      <c r="M4212" s="894" t="s">
        <v>19287</v>
      </c>
      <c r="N4212" s="894" t="s">
        <v>13740</v>
      </c>
      <c r="O4212" s="894" t="s">
        <v>16615</v>
      </c>
      <c r="P4212" s="894" t="s">
        <v>19272</v>
      </c>
      <c r="Q4212" s="894" t="s">
        <v>12533</v>
      </c>
      <c r="R4212" s="894" t="s">
        <v>18916</v>
      </c>
      <c r="S4212" s="894" t="s">
        <v>779</v>
      </c>
      <c r="T4212" s="894" t="s">
        <v>780</v>
      </c>
      <c r="U4212" s="894" t="s">
        <v>877</v>
      </c>
      <c r="V4212" s="894" t="s">
        <v>3306</v>
      </c>
      <c r="W4212" s="894" t="s">
        <v>18996</v>
      </c>
      <c r="X4212" s="894" t="s">
        <v>19002</v>
      </c>
      <c r="Y4212" s="894" t="s">
        <v>19003</v>
      </c>
      <c r="AA4212" s="894" t="s">
        <v>19158</v>
      </c>
    </row>
    <row r="4213" spans="1:27">
      <c r="A4213" s="894" t="s">
        <v>19288</v>
      </c>
      <c r="B4213" s="894" t="s">
        <v>19289</v>
      </c>
      <c r="C4213" s="894" t="s">
        <v>19269</v>
      </c>
      <c r="D4213" s="894" t="s">
        <v>19270</v>
      </c>
      <c r="E4213" s="351">
        <v>42035.4</v>
      </c>
      <c r="F4213" s="351">
        <v>2101.75</v>
      </c>
      <c r="G4213" s="351">
        <v>39933.65</v>
      </c>
      <c r="H4213" s="351">
        <v>0</v>
      </c>
      <c r="I4213" s="894" t="s">
        <v>18996</v>
      </c>
      <c r="J4213" s="894" t="s">
        <v>839</v>
      </c>
      <c r="K4213" s="894" t="s">
        <v>19155</v>
      </c>
      <c r="L4213" s="894" t="s">
        <v>874</v>
      </c>
      <c r="M4213" s="894" t="s">
        <v>19290</v>
      </c>
      <c r="N4213" s="894" t="s">
        <v>13740</v>
      </c>
      <c r="O4213" s="894" t="s">
        <v>16615</v>
      </c>
      <c r="P4213" s="894" t="s">
        <v>19272</v>
      </c>
      <c r="Q4213" s="894" t="s">
        <v>12533</v>
      </c>
      <c r="R4213" s="894" t="s">
        <v>18916</v>
      </c>
      <c r="S4213" s="894" t="s">
        <v>779</v>
      </c>
      <c r="T4213" s="894" t="s">
        <v>780</v>
      </c>
      <c r="U4213" s="894" t="s">
        <v>877</v>
      </c>
      <c r="V4213" s="894" t="s">
        <v>3306</v>
      </c>
      <c r="W4213" s="894" t="s">
        <v>18996</v>
      </c>
      <c r="X4213" s="894" t="s">
        <v>19002</v>
      </c>
      <c r="Y4213" s="894" t="s">
        <v>19003</v>
      </c>
      <c r="AA4213" s="894" t="s">
        <v>19158</v>
      </c>
    </row>
    <row r="4214" spans="1:27">
      <c r="A4214" s="894" t="s">
        <v>19291</v>
      </c>
      <c r="B4214" s="894" t="s">
        <v>19292</v>
      </c>
      <c r="C4214" s="894" t="s">
        <v>14586</v>
      </c>
      <c r="D4214" s="894" t="s">
        <v>19293</v>
      </c>
      <c r="E4214" s="351">
        <v>11061.95</v>
      </c>
      <c r="F4214" s="351">
        <v>553.1</v>
      </c>
      <c r="G4214" s="351">
        <v>10508.85</v>
      </c>
      <c r="H4214" s="351">
        <v>0</v>
      </c>
      <c r="I4214" s="894" t="s">
        <v>18996</v>
      </c>
      <c r="J4214" s="894" t="s">
        <v>839</v>
      </c>
      <c r="K4214" s="894" t="s">
        <v>19155</v>
      </c>
      <c r="L4214" s="894" t="s">
        <v>874</v>
      </c>
      <c r="M4214" s="894" t="s">
        <v>19294</v>
      </c>
      <c r="N4214" s="894" t="s">
        <v>13740</v>
      </c>
      <c r="O4214" s="894" t="s">
        <v>12821</v>
      </c>
      <c r="P4214" s="894" t="s">
        <v>19295</v>
      </c>
      <c r="Q4214" s="894" t="s">
        <v>12823</v>
      </c>
      <c r="R4214" s="894" t="s">
        <v>18916</v>
      </c>
      <c r="S4214" s="894" t="s">
        <v>779</v>
      </c>
      <c r="T4214" s="894" t="s">
        <v>780</v>
      </c>
      <c r="U4214" s="894" t="s">
        <v>877</v>
      </c>
      <c r="V4214" s="894" t="s">
        <v>3306</v>
      </c>
      <c r="W4214" s="894" t="s">
        <v>18996</v>
      </c>
      <c r="X4214" s="894" t="s">
        <v>19002</v>
      </c>
      <c r="Y4214" s="894" t="s">
        <v>19003</v>
      </c>
      <c r="AA4214" s="894" t="s">
        <v>19158</v>
      </c>
    </row>
    <row r="4215" spans="1:27">
      <c r="A4215" s="894" t="s">
        <v>19296</v>
      </c>
      <c r="B4215" s="894" t="s">
        <v>19297</v>
      </c>
      <c r="C4215" s="894" t="s">
        <v>14586</v>
      </c>
      <c r="D4215" s="894" t="s">
        <v>19293</v>
      </c>
      <c r="E4215" s="351">
        <v>11061.95</v>
      </c>
      <c r="F4215" s="351">
        <v>553.1</v>
      </c>
      <c r="G4215" s="351">
        <v>10508.85</v>
      </c>
      <c r="H4215" s="351">
        <v>0</v>
      </c>
      <c r="I4215" s="894" t="s">
        <v>18996</v>
      </c>
      <c r="J4215" s="894" t="s">
        <v>839</v>
      </c>
      <c r="K4215" s="894" t="s">
        <v>19155</v>
      </c>
      <c r="L4215" s="894" t="s">
        <v>874</v>
      </c>
      <c r="M4215" s="894" t="s">
        <v>19298</v>
      </c>
      <c r="N4215" s="894" t="s">
        <v>13740</v>
      </c>
      <c r="O4215" s="894" t="s">
        <v>12821</v>
      </c>
      <c r="P4215" s="894" t="s">
        <v>19295</v>
      </c>
      <c r="Q4215" s="894" t="s">
        <v>12823</v>
      </c>
      <c r="R4215" s="894" t="s">
        <v>18916</v>
      </c>
      <c r="S4215" s="894" t="s">
        <v>779</v>
      </c>
      <c r="T4215" s="894" t="s">
        <v>780</v>
      </c>
      <c r="U4215" s="894" t="s">
        <v>877</v>
      </c>
      <c r="V4215" s="894" t="s">
        <v>3306</v>
      </c>
      <c r="W4215" s="894" t="s">
        <v>18996</v>
      </c>
      <c r="X4215" s="894" t="s">
        <v>19002</v>
      </c>
      <c r="Y4215" s="894" t="s">
        <v>19003</v>
      </c>
      <c r="AA4215" s="894" t="s">
        <v>19158</v>
      </c>
    </row>
    <row r="4216" spans="1:27">
      <c r="A4216" s="894" t="s">
        <v>19299</v>
      </c>
      <c r="B4216" s="894" t="s">
        <v>19300</v>
      </c>
      <c r="C4216" s="894" t="s">
        <v>14586</v>
      </c>
      <c r="D4216" s="894" t="s">
        <v>19293</v>
      </c>
      <c r="E4216" s="351">
        <v>11061.95</v>
      </c>
      <c r="F4216" s="351">
        <v>553.1</v>
      </c>
      <c r="G4216" s="351">
        <v>10508.85</v>
      </c>
      <c r="H4216" s="351">
        <v>0</v>
      </c>
      <c r="I4216" s="894" t="s">
        <v>18996</v>
      </c>
      <c r="J4216" s="894" t="s">
        <v>839</v>
      </c>
      <c r="K4216" s="894" t="s">
        <v>19155</v>
      </c>
      <c r="L4216" s="894" t="s">
        <v>874</v>
      </c>
      <c r="M4216" s="894" t="s">
        <v>19301</v>
      </c>
      <c r="N4216" s="894" t="s">
        <v>13740</v>
      </c>
      <c r="O4216" s="894" t="s">
        <v>12821</v>
      </c>
      <c r="P4216" s="894" t="s">
        <v>19295</v>
      </c>
      <c r="Q4216" s="894" t="s">
        <v>12823</v>
      </c>
      <c r="R4216" s="894" t="s">
        <v>18916</v>
      </c>
      <c r="S4216" s="894" t="s">
        <v>779</v>
      </c>
      <c r="T4216" s="894" t="s">
        <v>780</v>
      </c>
      <c r="U4216" s="894" t="s">
        <v>877</v>
      </c>
      <c r="V4216" s="894" t="s">
        <v>3306</v>
      </c>
      <c r="W4216" s="894" t="s">
        <v>18996</v>
      </c>
      <c r="X4216" s="894" t="s">
        <v>19002</v>
      </c>
      <c r="Y4216" s="894" t="s">
        <v>19003</v>
      </c>
      <c r="AA4216" s="894" t="s">
        <v>19158</v>
      </c>
    </row>
    <row r="4217" spans="1:27">
      <c r="A4217" s="894" t="s">
        <v>19302</v>
      </c>
      <c r="B4217" s="894" t="s">
        <v>19303</v>
      </c>
      <c r="C4217" s="894" t="s">
        <v>14586</v>
      </c>
      <c r="D4217" s="894" t="s">
        <v>19293</v>
      </c>
      <c r="E4217" s="351">
        <v>11061.95</v>
      </c>
      <c r="F4217" s="351">
        <v>553.1</v>
      </c>
      <c r="G4217" s="351">
        <v>10508.85</v>
      </c>
      <c r="H4217" s="351">
        <v>0</v>
      </c>
      <c r="I4217" s="894" t="s">
        <v>18996</v>
      </c>
      <c r="J4217" s="894" t="s">
        <v>839</v>
      </c>
      <c r="K4217" s="894" t="s">
        <v>19155</v>
      </c>
      <c r="L4217" s="894" t="s">
        <v>874</v>
      </c>
      <c r="M4217" s="894" t="s">
        <v>19304</v>
      </c>
      <c r="N4217" s="894" t="s">
        <v>13740</v>
      </c>
      <c r="O4217" s="894" t="s">
        <v>12821</v>
      </c>
      <c r="P4217" s="894" t="s">
        <v>19295</v>
      </c>
      <c r="Q4217" s="894" t="s">
        <v>12823</v>
      </c>
      <c r="R4217" s="894" t="s">
        <v>18916</v>
      </c>
      <c r="S4217" s="894" t="s">
        <v>779</v>
      </c>
      <c r="T4217" s="894" t="s">
        <v>780</v>
      </c>
      <c r="U4217" s="894" t="s">
        <v>877</v>
      </c>
      <c r="V4217" s="894" t="s">
        <v>3306</v>
      </c>
      <c r="W4217" s="894" t="s">
        <v>18996</v>
      </c>
      <c r="X4217" s="894" t="s">
        <v>19002</v>
      </c>
      <c r="Y4217" s="894" t="s">
        <v>19003</v>
      </c>
      <c r="AA4217" s="894" t="s">
        <v>19158</v>
      </c>
    </row>
    <row r="4218" spans="1:27">
      <c r="A4218" s="894" t="s">
        <v>19305</v>
      </c>
      <c r="B4218" s="894" t="s">
        <v>19306</v>
      </c>
      <c r="C4218" s="894" t="s">
        <v>14586</v>
      </c>
      <c r="D4218" s="894" t="s">
        <v>19293</v>
      </c>
      <c r="E4218" s="351">
        <v>11061.95</v>
      </c>
      <c r="F4218" s="351">
        <v>553.1</v>
      </c>
      <c r="G4218" s="351">
        <v>10508.85</v>
      </c>
      <c r="H4218" s="351">
        <v>0</v>
      </c>
      <c r="I4218" s="894" t="s">
        <v>18996</v>
      </c>
      <c r="J4218" s="894" t="s">
        <v>839</v>
      </c>
      <c r="K4218" s="894" t="s">
        <v>19155</v>
      </c>
      <c r="L4218" s="894" t="s">
        <v>874</v>
      </c>
      <c r="M4218" s="894" t="s">
        <v>19307</v>
      </c>
      <c r="N4218" s="894" t="s">
        <v>13740</v>
      </c>
      <c r="O4218" s="894" t="s">
        <v>12821</v>
      </c>
      <c r="P4218" s="894" t="s">
        <v>19295</v>
      </c>
      <c r="Q4218" s="894" t="s">
        <v>12823</v>
      </c>
      <c r="R4218" s="894" t="s">
        <v>18916</v>
      </c>
      <c r="S4218" s="894" t="s">
        <v>779</v>
      </c>
      <c r="T4218" s="894" t="s">
        <v>780</v>
      </c>
      <c r="U4218" s="894" t="s">
        <v>877</v>
      </c>
      <c r="V4218" s="894" t="s">
        <v>3306</v>
      </c>
      <c r="W4218" s="894" t="s">
        <v>18996</v>
      </c>
      <c r="X4218" s="894" t="s">
        <v>19002</v>
      </c>
      <c r="Y4218" s="894" t="s">
        <v>19003</v>
      </c>
      <c r="AA4218" s="894" t="s">
        <v>19158</v>
      </c>
    </row>
    <row r="4219" spans="1:27">
      <c r="A4219" s="894" t="s">
        <v>19308</v>
      </c>
      <c r="B4219" s="894" t="s">
        <v>19309</v>
      </c>
      <c r="C4219" s="894" t="s">
        <v>14586</v>
      </c>
      <c r="D4219" s="894" t="s">
        <v>19293</v>
      </c>
      <c r="E4219" s="351">
        <v>11061.95</v>
      </c>
      <c r="F4219" s="351">
        <v>553.1</v>
      </c>
      <c r="G4219" s="351">
        <v>10508.85</v>
      </c>
      <c r="H4219" s="351">
        <v>0</v>
      </c>
      <c r="I4219" s="894" t="s">
        <v>18996</v>
      </c>
      <c r="J4219" s="894" t="s">
        <v>839</v>
      </c>
      <c r="K4219" s="894" t="s">
        <v>19155</v>
      </c>
      <c r="L4219" s="894" t="s">
        <v>874</v>
      </c>
      <c r="M4219" s="894" t="s">
        <v>19310</v>
      </c>
      <c r="N4219" s="894" t="s">
        <v>13740</v>
      </c>
      <c r="O4219" s="894" t="s">
        <v>12821</v>
      </c>
      <c r="P4219" s="894" t="s">
        <v>19295</v>
      </c>
      <c r="Q4219" s="894" t="s">
        <v>12823</v>
      </c>
      <c r="R4219" s="894" t="s">
        <v>18916</v>
      </c>
      <c r="S4219" s="894" t="s">
        <v>779</v>
      </c>
      <c r="T4219" s="894" t="s">
        <v>780</v>
      </c>
      <c r="U4219" s="894" t="s">
        <v>877</v>
      </c>
      <c r="V4219" s="894" t="s">
        <v>3306</v>
      </c>
      <c r="W4219" s="894" t="s">
        <v>18996</v>
      </c>
      <c r="X4219" s="894" t="s">
        <v>19002</v>
      </c>
      <c r="Y4219" s="894" t="s">
        <v>19003</v>
      </c>
      <c r="AA4219" s="894" t="s">
        <v>19158</v>
      </c>
    </row>
    <row r="4220" spans="1:27">
      <c r="A4220" s="894" t="s">
        <v>19311</v>
      </c>
      <c r="B4220" s="894" t="s">
        <v>19312</v>
      </c>
      <c r="C4220" s="894" t="s">
        <v>14586</v>
      </c>
      <c r="D4220" s="894" t="s">
        <v>19293</v>
      </c>
      <c r="E4220" s="351">
        <v>11061.95</v>
      </c>
      <c r="F4220" s="351">
        <v>553.1</v>
      </c>
      <c r="G4220" s="351">
        <v>10508.85</v>
      </c>
      <c r="H4220" s="351">
        <v>0</v>
      </c>
      <c r="I4220" s="894" t="s">
        <v>18996</v>
      </c>
      <c r="J4220" s="894" t="s">
        <v>839</v>
      </c>
      <c r="K4220" s="894" t="s">
        <v>19155</v>
      </c>
      <c r="L4220" s="894" t="s">
        <v>874</v>
      </c>
      <c r="M4220" s="894" t="s">
        <v>19313</v>
      </c>
      <c r="N4220" s="894" t="s">
        <v>13740</v>
      </c>
      <c r="O4220" s="894" t="s">
        <v>12821</v>
      </c>
      <c r="P4220" s="894" t="s">
        <v>19295</v>
      </c>
      <c r="Q4220" s="894" t="s">
        <v>12823</v>
      </c>
      <c r="R4220" s="894" t="s">
        <v>18916</v>
      </c>
      <c r="S4220" s="894" t="s">
        <v>779</v>
      </c>
      <c r="T4220" s="894" t="s">
        <v>780</v>
      </c>
      <c r="U4220" s="894" t="s">
        <v>877</v>
      </c>
      <c r="V4220" s="894" t="s">
        <v>3306</v>
      </c>
      <c r="W4220" s="894" t="s">
        <v>18996</v>
      </c>
      <c r="X4220" s="894" t="s">
        <v>19002</v>
      </c>
      <c r="Y4220" s="894" t="s">
        <v>19003</v>
      </c>
      <c r="AA4220" s="894" t="s">
        <v>19158</v>
      </c>
    </row>
    <row r="4221" spans="1:27">
      <c r="A4221" s="894" t="s">
        <v>19314</v>
      </c>
      <c r="B4221" s="894" t="s">
        <v>19315</v>
      </c>
      <c r="C4221" s="894" t="s">
        <v>14586</v>
      </c>
      <c r="D4221" s="894" t="s">
        <v>19293</v>
      </c>
      <c r="E4221" s="351">
        <v>11061.95</v>
      </c>
      <c r="F4221" s="351">
        <v>553.1</v>
      </c>
      <c r="G4221" s="351">
        <v>10508.85</v>
      </c>
      <c r="H4221" s="351">
        <v>0</v>
      </c>
      <c r="I4221" s="894" t="s">
        <v>18996</v>
      </c>
      <c r="J4221" s="894" t="s">
        <v>839</v>
      </c>
      <c r="K4221" s="894" t="s">
        <v>19086</v>
      </c>
      <c r="L4221" s="894" t="s">
        <v>874</v>
      </c>
      <c r="M4221" s="894" t="s">
        <v>19316</v>
      </c>
      <c r="N4221" s="894" t="s">
        <v>13740</v>
      </c>
      <c r="O4221" s="894" t="s">
        <v>12821</v>
      </c>
      <c r="P4221" s="894" t="s">
        <v>19295</v>
      </c>
      <c r="Q4221" s="894" t="s">
        <v>12823</v>
      </c>
      <c r="R4221" s="894" t="s">
        <v>18916</v>
      </c>
      <c r="S4221" s="894" t="s">
        <v>779</v>
      </c>
      <c r="T4221" s="894" t="s">
        <v>780</v>
      </c>
      <c r="U4221" s="894" t="s">
        <v>877</v>
      </c>
      <c r="V4221" s="894" t="s">
        <v>3306</v>
      </c>
      <c r="W4221" s="894" t="s">
        <v>18996</v>
      </c>
      <c r="X4221" s="894" t="s">
        <v>19002</v>
      </c>
      <c r="Y4221" s="894" t="s">
        <v>19003</v>
      </c>
      <c r="AA4221" s="894" t="s">
        <v>19090</v>
      </c>
    </row>
    <row r="4222" spans="1:27">
      <c r="A4222" s="894" t="s">
        <v>19317</v>
      </c>
      <c r="B4222" s="894" t="s">
        <v>19318</v>
      </c>
      <c r="C4222" s="894" t="s">
        <v>14586</v>
      </c>
      <c r="D4222" s="894" t="s">
        <v>19293</v>
      </c>
      <c r="E4222" s="351">
        <v>11061.95</v>
      </c>
      <c r="F4222" s="351">
        <v>553.1</v>
      </c>
      <c r="G4222" s="351">
        <v>10508.85</v>
      </c>
      <c r="H4222" s="351">
        <v>0</v>
      </c>
      <c r="I4222" s="894" t="s">
        <v>18996</v>
      </c>
      <c r="J4222" s="894" t="s">
        <v>839</v>
      </c>
      <c r="K4222" s="894" t="s">
        <v>19086</v>
      </c>
      <c r="L4222" s="894" t="s">
        <v>874</v>
      </c>
      <c r="M4222" s="894" t="s">
        <v>19319</v>
      </c>
      <c r="N4222" s="894" t="s">
        <v>13740</v>
      </c>
      <c r="O4222" s="894" t="s">
        <v>12821</v>
      </c>
      <c r="P4222" s="894" t="s">
        <v>19295</v>
      </c>
      <c r="Q4222" s="894" t="s">
        <v>12823</v>
      </c>
      <c r="R4222" s="894" t="s">
        <v>18916</v>
      </c>
      <c r="S4222" s="894" t="s">
        <v>779</v>
      </c>
      <c r="T4222" s="894" t="s">
        <v>780</v>
      </c>
      <c r="U4222" s="894" t="s">
        <v>877</v>
      </c>
      <c r="V4222" s="894" t="s">
        <v>3306</v>
      </c>
      <c r="W4222" s="894" t="s">
        <v>18996</v>
      </c>
      <c r="X4222" s="894" t="s">
        <v>19002</v>
      </c>
      <c r="Y4222" s="894" t="s">
        <v>19003</v>
      </c>
      <c r="AA4222" s="894" t="s">
        <v>19090</v>
      </c>
    </row>
    <row r="4223" spans="1:27">
      <c r="A4223" s="894" t="s">
        <v>19320</v>
      </c>
      <c r="B4223" s="894" t="s">
        <v>19321</v>
      </c>
      <c r="C4223" s="894" t="s">
        <v>14586</v>
      </c>
      <c r="D4223" s="894" t="s">
        <v>19293</v>
      </c>
      <c r="E4223" s="351">
        <v>11061.95</v>
      </c>
      <c r="F4223" s="351">
        <v>553.1</v>
      </c>
      <c r="G4223" s="351">
        <v>10508.85</v>
      </c>
      <c r="H4223" s="351">
        <v>0</v>
      </c>
      <c r="I4223" s="894" t="s">
        <v>18996</v>
      </c>
      <c r="J4223" s="894" t="s">
        <v>839</v>
      </c>
      <c r="K4223" s="894" t="s">
        <v>19086</v>
      </c>
      <c r="L4223" s="894" t="s">
        <v>874</v>
      </c>
      <c r="M4223" s="894" t="s">
        <v>19322</v>
      </c>
      <c r="N4223" s="894" t="s">
        <v>13740</v>
      </c>
      <c r="O4223" s="894" t="s">
        <v>12821</v>
      </c>
      <c r="P4223" s="894" t="s">
        <v>19295</v>
      </c>
      <c r="Q4223" s="894" t="s">
        <v>12823</v>
      </c>
      <c r="R4223" s="894" t="s">
        <v>18916</v>
      </c>
      <c r="S4223" s="894" t="s">
        <v>779</v>
      </c>
      <c r="T4223" s="894" t="s">
        <v>780</v>
      </c>
      <c r="U4223" s="894" t="s">
        <v>877</v>
      </c>
      <c r="V4223" s="894" t="s">
        <v>3306</v>
      </c>
      <c r="W4223" s="894" t="s">
        <v>18996</v>
      </c>
      <c r="X4223" s="894" t="s">
        <v>19002</v>
      </c>
      <c r="Y4223" s="894" t="s">
        <v>19003</v>
      </c>
      <c r="AA4223" s="894" t="s">
        <v>19090</v>
      </c>
    </row>
    <row r="4224" spans="1:27">
      <c r="A4224" s="894" t="s">
        <v>19323</v>
      </c>
      <c r="B4224" s="894" t="s">
        <v>19324</v>
      </c>
      <c r="C4224" s="894" t="s">
        <v>14586</v>
      </c>
      <c r="D4224" s="894" t="s">
        <v>19293</v>
      </c>
      <c r="E4224" s="351">
        <v>11061.95</v>
      </c>
      <c r="F4224" s="351">
        <v>553.1</v>
      </c>
      <c r="G4224" s="351">
        <v>10508.85</v>
      </c>
      <c r="H4224" s="351">
        <v>0</v>
      </c>
      <c r="I4224" s="894" t="s">
        <v>18996</v>
      </c>
      <c r="J4224" s="894" t="s">
        <v>839</v>
      </c>
      <c r="K4224" s="894" t="s">
        <v>19086</v>
      </c>
      <c r="L4224" s="894" t="s">
        <v>874</v>
      </c>
      <c r="M4224" s="894" t="s">
        <v>19325</v>
      </c>
      <c r="N4224" s="894" t="s">
        <v>13740</v>
      </c>
      <c r="O4224" s="894" t="s">
        <v>12821</v>
      </c>
      <c r="P4224" s="894" t="s">
        <v>19295</v>
      </c>
      <c r="Q4224" s="894" t="s">
        <v>12823</v>
      </c>
      <c r="R4224" s="894" t="s">
        <v>18916</v>
      </c>
      <c r="S4224" s="894" t="s">
        <v>779</v>
      </c>
      <c r="T4224" s="894" t="s">
        <v>780</v>
      </c>
      <c r="U4224" s="894" t="s">
        <v>877</v>
      </c>
      <c r="V4224" s="894" t="s">
        <v>3306</v>
      </c>
      <c r="W4224" s="894" t="s">
        <v>18996</v>
      </c>
      <c r="X4224" s="894" t="s">
        <v>19002</v>
      </c>
      <c r="Y4224" s="894" t="s">
        <v>19003</v>
      </c>
      <c r="AA4224" s="894" t="s">
        <v>19090</v>
      </c>
    </row>
    <row r="4225" spans="1:27">
      <c r="A4225" s="894" t="s">
        <v>19326</v>
      </c>
      <c r="B4225" s="894" t="s">
        <v>19327</v>
      </c>
      <c r="C4225" s="894" t="s">
        <v>14586</v>
      </c>
      <c r="D4225" s="894" t="s">
        <v>19293</v>
      </c>
      <c r="E4225" s="351">
        <v>11061.95</v>
      </c>
      <c r="F4225" s="351">
        <v>553.1</v>
      </c>
      <c r="G4225" s="351">
        <v>10508.85</v>
      </c>
      <c r="H4225" s="351">
        <v>0</v>
      </c>
      <c r="I4225" s="894" t="s">
        <v>18996</v>
      </c>
      <c r="J4225" s="894" t="s">
        <v>839</v>
      </c>
      <c r="K4225" s="894" t="s">
        <v>19086</v>
      </c>
      <c r="L4225" s="894" t="s">
        <v>874</v>
      </c>
      <c r="M4225" s="894" t="s">
        <v>19328</v>
      </c>
      <c r="N4225" s="894" t="s">
        <v>13740</v>
      </c>
      <c r="O4225" s="894" t="s">
        <v>12821</v>
      </c>
      <c r="P4225" s="894" t="s">
        <v>19295</v>
      </c>
      <c r="Q4225" s="894" t="s">
        <v>12823</v>
      </c>
      <c r="R4225" s="894" t="s">
        <v>18916</v>
      </c>
      <c r="S4225" s="894" t="s">
        <v>779</v>
      </c>
      <c r="T4225" s="894" t="s">
        <v>780</v>
      </c>
      <c r="U4225" s="894" t="s">
        <v>877</v>
      </c>
      <c r="V4225" s="894" t="s">
        <v>3306</v>
      </c>
      <c r="W4225" s="894" t="s">
        <v>18996</v>
      </c>
      <c r="X4225" s="894" t="s">
        <v>19002</v>
      </c>
      <c r="Y4225" s="894" t="s">
        <v>19003</v>
      </c>
      <c r="AA4225" s="894" t="s">
        <v>19090</v>
      </c>
    </row>
    <row r="4226" spans="1:27">
      <c r="A4226" s="894" t="s">
        <v>19329</v>
      </c>
      <c r="B4226" s="894" t="s">
        <v>19330</v>
      </c>
      <c r="C4226" s="894" t="s">
        <v>14586</v>
      </c>
      <c r="D4226" s="894" t="s">
        <v>19293</v>
      </c>
      <c r="E4226" s="351">
        <v>11061.95</v>
      </c>
      <c r="F4226" s="351">
        <v>553.1</v>
      </c>
      <c r="G4226" s="351">
        <v>10508.85</v>
      </c>
      <c r="H4226" s="351">
        <v>0</v>
      </c>
      <c r="I4226" s="894" t="s">
        <v>18996</v>
      </c>
      <c r="J4226" s="894" t="s">
        <v>839</v>
      </c>
      <c r="K4226" s="894" t="s">
        <v>19086</v>
      </c>
      <c r="L4226" s="894" t="s">
        <v>874</v>
      </c>
      <c r="M4226" s="894" t="s">
        <v>19331</v>
      </c>
      <c r="N4226" s="894" t="s">
        <v>13740</v>
      </c>
      <c r="O4226" s="894" t="s">
        <v>12821</v>
      </c>
      <c r="P4226" s="894" t="s">
        <v>19295</v>
      </c>
      <c r="Q4226" s="894" t="s">
        <v>12823</v>
      </c>
      <c r="R4226" s="894" t="s">
        <v>18916</v>
      </c>
      <c r="S4226" s="894" t="s">
        <v>779</v>
      </c>
      <c r="T4226" s="894" t="s">
        <v>780</v>
      </c>
      <c r="U4226" s="894" t="s">
        <v>877</v>
      </c>
      <c r="V4226" s="894" t="s">
        <v>3306</v>
      </c>
      <c r="W4226" s="894" t="s">
        <v>18996</v>
      </c>
      <c r="X4226" s="894" t="s">
        <v>19002</v>
      </c>
      <c r="Y4226" s="894" t="s">
        <v>19003</v>
      </c>
      <c r="AA4226" s="894" t="s">
        <v>19090</v>
      </c>
    </row>
    <row r="4227" spans="1:27">
      <c r="A4227" s="894" t="s">
        <v>19332</v>
      </c>
      <c r="B4227" s="894" t="s">
        <v>19333</v>
      </c>
      <c r="C4227" s="894" t="s">
        <v>14586</v>
      </c>
      <c r="D4227" s="894" t="s">
        <v>19293</v>
      </c>
      <c r="E4227" s="351">
        <v>11061.95</v>
      </c>
      <c r="F4227" s="351">
        <v>553.1</v>
      </c>
      <c r="G4227" s="351">
        <v>10508.85</v>
      </c>
      <c r="H4227" s="351">
        <v>0</v>
      </c>
      <c r="I4227" s="894" t="s">
        <v>18996</v>
      </c>
      <c r="J4227" s="894" t="s">
        <v>839</v>
      </c>
      <c r="K4227" s="894" t="s">
        <v>19086</v>
      </c>
      <c r="L4227" s="894" t="s">
        <v>874</v>
      </c>
      <c r="M4227" s="894" t="s">
        <v>19334</v>
      </c>
      <c r="N4227" s="894" t="s">
        <v>13740</v>
      </c>
      <c r="O4227" s="894" t="s">
        <v>12821</v>
      </c>
      <c r="P4227" s="894" t="s">
        <v>19295</v>
      </c>
      <c r="Q4227" s="894" t="s">
        <v>12823</v>
      </c>
      <c r="R4227" s="894" t="s">
        <v>18916</v>
      </c>
      <c r="S4227" s="894" t="s">
        <v>779</v>
      </c>
      <c r="T4227" s="894" t="s">
        <v>780</v>
      </c>
      <c r="U4227" s="894" t="s">
        <v>877</v>
      </c>
      <c r="V4227" s="894" t="s">
        <v>3306</v>
      </c>
      <c r="W4227" s="894" t="s">
        <v>18996</v>
      </c>
      <c r="X4227" s="894" t="s">
        <v>19002</v>
      </c>
      <c r="Y4227" s="894" t="s">
        <v>19003</v>
      </c>
      <c r="AA4227" s="894" t="s">
        <v>19090</v>
      </c>
    </row>
    <row r="4228" spans="1:27">
      <c r="A4228" s="894" t="s">
        <v>19335</v>
      </c>
      <c r="B4228" s="894" t="s">
        <v>19336</v>
      </c>
      <c r="C4228" s="894" t="s">
        <v>14586</v>
      </c>
      <c r="D4228" s="894" t="s">
        <v>19293</v>
      </c>
      <c r="E4228" s="351">
        <v>11061.95</v>
      </c>
      <c r="F4228" s="351">
        <v>553.1</v>
      </c>
      <c r="G4228" s="351">
        <v>10508.85</v>
      </c>
      <c r="H4228" s="351">
        <v>0</v>
      </c>
      <c r="I4228" s="894" t="s">
        <v>18996</v>
      </c>
      <c r="J4228" s="894" t="s">
        <v>839</v>
      </c>
      <c r="K4228" s="894" t="s">
        <v>19086</v>
      </c>
      <c r="L4228" s="894" t="s">
        <v>874</v>
      </c>
      <c r="M4228" s="894" t="s">
        <v>19337</v>
      </c>
      <c r="N4228" s="894" t="s">
        <v>13740</v>
      </c>
      <c r="O4228" s="894" t="s">
        <v>12821</v>
      </c>
      <c r="P4228" s="894" t="s">
        <v>19295</v>
      </c>
      <c r="Q4228" s="894" t="s">
        <v>12823</v>
      </c>
      <c r="R4228" s="894" t="s">
        <v>18916</v>
      </c>
      <c r="S4228" s="894" t="s">
        <v>779</v>
      </c>
      <c r="T4228" s="894" t="s">
        <v>780</v>
      </c>
      <c r="U4228" s="894" t="s">
        <v>877</v>
      </c>
      <c r="V4228" s="894" t="s">
        <v>3306</v>
      </c>
      <c r="W4228" s="894" t="s">
        <v>18996</v>
      </c>
      <c r="X4228" s="894" t="s">
        <v>19002</v>
      </c>
      <c r="Y4228" s="894" t="s">
        <v>19003</v>
      </c>
      <c r="AA4228" s="894" t="s">
        <v>19090</v>
      </c>
    </row>
    <row r="4229" spans="1:27">
      <c r="A4229" s="894" t="s">
        <v>19338</v>
      </c>
      <c r="B4229" s="894" t="s">
        <v>19339</v>
      </c>
      <c r="C4229" s="894" t="s">
        <v>14586</v>
      </c>
      <c r="D4229" s="894" t="s">
        <v>19293</v>
      </c>
      <c r="E4229" s="351">
        <v>11061.95</v>
      </c>
      <c r="F4229" s="351">
        <v>553.1</v>
      </c>
      <c r="G4229" s="351">
        <v>10508.85</v>
      </c>
      <c r="H4229" s="351">
        <v>0</v>
      </c>
      <c r="I4229" s="894" t="s">
        <v>18996</v>
      </c>
      <c r="J4229" s="894" t="s">
        <v>839</v>
      </c>
      <c r="K4229" s="894" t="s">
        <v>19086</v>
      </c>
      <c r="L4229" s="894" t="s">
        <v>874</v>
      </c>
      <c r="M4229" s="894" t="s">
        <v>19340</v>
      </c>
      <c r="N4229" s="894" t="s">
        <v>13740</v>
      </c>
      <c r="O4229" s="894" t="s">
        <v>12821</v>
      </c>
      <c r="P4229" s="894" t="s">
        <v>19295</v>
      </c>
      <c r="Q4229" s="894" t="s">
        <v>12823</v>
      </c>
      <c r="R4229" s="894" t="s">
        <v>18916</v>
      </c>
      <c r="S4229" s="894" t="s">
        <v>779</v>
      </c>
      <c r="T4229" s="894" t="s">
        <v>780</v>
      </c>
      <c r="U4229" s="894" t="s">
        <v>877</v>
      </c>
      <c r="V4229" s="894" t="s">
        <v>3306</v>
      </c>
      <c r="W4229" s="894" t="s">
        <v>18996</v>
      </c>
      <c r="X4229" s="894" t="s">
        <v>19002</v>
      </c>
      <c r="Y4229" s="894" t="s">
        <v>19003</v>
      </c>
      <c r="AA4229" s="894" t="s">
        <v>19090</v>
      </c>
    </row>
    <row r="4230" spans="1:27">
      <c r="A4230" s="894" t="s">
        <v>19341</v>
      </c>
      <c r="B4230" s="894" t="s">
        <v>19342</v>
      </c>
      <c r="C4230" s="894" t="s">
        <v>19343</v>
      </c>
      <c r="D4230" s="894" t="s">
        <v>19344</v>
      </c>
      <c r="E4230" s="351">
        <v>20973.45</v>
      </c>
      <c r="F4230" s="351">
        <v>1048.65</v>
      </c>
      <c r="G4230" s="351">
        <v>19924.8</v>
      </c>
      <c r="H4230" s="351">
        <v>0</v>
      </c>
      <c r="I4230" s="894" t="s">
        <v>18996</v>
      </c>
      <c r="J4230" s="894" t="s">
        <v>839</v>
      </c>
      <c r="K4230" s="894" t="s">
        <v>19086</v>
      </c>
      <c r="L4230" s="894" t="s">
        <v>874</v>
      </c>
      <c r="M4230" s="894" t="s">
        <v>19345</v>
      </c>
      <c r="N4230" s="894" t="s">
        <v>13740</v>
      </c>
      <c r="O4230" s="894" t="s">
        <v>19346</v>
      </c>
      <c r="P4230" s="894" t="s">
        <v>19347</v>
      </c>
      <c r="Q4230" s="894" t="s">
        <v>19348</v>
      </c>
      <c r="R4230" s="894" t="s">
        <v>18916</v>
      </c>
      <c r="S4230" s="894" t="s">
        <v>779</v>
      </c>
      <c r="T4230" s="894" t="s">
        <v>780</v>
      </c>
      <c r="U4230" s="894" t="s">
        <v>877</v>
      </c>
      <c r="V4230" s="894" t="s">
        <v>3306</v>
      </c>
      <c r="W4230" s="894" t="s">
        <v>18996</v>
      </c>
      <c r="X4230" s="894" t="s">
        <v>19002</v>
      </c>
      <c r="Y4230" s="894" t="s">
        <v>19003</v>
      </c>
      <c r="AA4230" s="894" t="s">
        <v>19090</v>
      </c>
    </row>
    <row r="4231" spans="1:27">
      <c r="A4231" s="894" t="s">
        <v>19349</v>
      </c>
      <c r="B4231" s="894" t="s">
        <v>19350</v>
      </c>
      <c r="C4231" s="894" t="s">
        <v>14586</v>
      </c>
      <c r="D4231" s="894" t="s">
        <v>19351</v>
      </c>
      <c r="E4231" s="351">
        <v>11946.9</v>
      </c>
      <c r="F4231" s="351">
        <v>597.35</v>
      </c>
      <c r="G4231" s="351">
        <v>11349.55</v>
      </c>
      <c r="H4231" s="351">
        <v>0</v>
      </c>
      <c r="I4231" s="894" t="s">
        <v>18996</v>
      </c>
      <c r="J4231" s="894" t="s">
        <v>839</v>
      </c>
      <c r="K4231" s="894" t="s">
        <v>19155</v>
      </c>
      <c r="L4231" s="894" t="s">
        <v>874</v>
      </c>
      <c r="M4231" s="894" t="s">
        <v>19352</v>
      </c>
      <c r="N4231" s="894" t="s">
        <v>13740</v>
      </c>
      <c r="O4231" s="894" t="s">
        <v>11067</v>
      </c>
      <c r="P4231" s="894" t="s">
        <v>19353</v>
      </c>
      <c r="Q4231" s="894" t="s">
        <v>11069</v>
      </c>
      <c r="R4231" s="894" t="s">
        <v>18916</v>
      </c>
      <c r="S4231" s="894" t="s">
        <v>779</v>
      </c>
      <c r="T4231" s="894" t="s">
        <v>780</v>
      </c>
      <c r="U4231" s="894" t="s">
        <v>877</v>
      </c>
      <c r="V4231" s="894" t="s">
        <v>3306</v>
      </c>
      <c r="W4231" s="894" t="s">
        <v>18996</v>
      </c>
      <c r="X4231" s="894" t="s">
        <v>19002</v>
      </c>
      <c r="Y4231" s="894" t="s">
        <v>19003</v>
      </c>
      <c r="AA4231" s="894" t="s">
        <v>19158</v>
      </c>
    </row>
    <row r="4232" spans="1:27">
      <c r="A4232" s="894" t="s">
        <v>19354</v>
      </c>
      <c r="B4232" s="894" t="s">
        <v>19355</v>
      </c>
      <c r="C4232" s="894" t="s">
        <v>14586</v>
      </c>
      <c r="D4232" s="894" t="s">
        <v>19351</v>
      </c>
      <c r="E4232" s="351">
        <v>11946.9</v>
      </c>
      <c r="F4232" s="351">
        <v>597.35</v>
      </c>
      <c r="G4232" s="351">
        <v>11349.55</v>
      </c>
      <c r="H4232" s="351">
        <v>0</v>
      </c>
      <c r="I4232" s="894" t="s">
        <v>18996</v>
      </c>
      <c r="J4232" s="894" t="s">
        <v>839</v>
      </c>
      <c r="K4232" s="894" t="s">
        <v>19155</v>
      </c>
      <c r="L4232" s="894" t="s">
        <v>874</v>
      </c>
      <c r="M4232" s="894" t="s">
        <v>19356</v>
      </c>
      <c r="N4232" s="894" t="s">
        <v>13740</v>
      </c>
      <c r="O4232" s="894" t="s">
        <v>11067</v>
      </c>
      <c r="P4232" s="894" t="s">
        <v>19353</v>
      </c>
      <c r="Q4232" s="894" t="s">
        <v>11069</v>
      </c>
      <c r="R4232" s="894" t="s">
        <v>18916</v>
      </c>
      <c r="S4232" s="894" t="s">
        <v>779</v>
      </c>
      <c r="T4232" s="894" t="s">
        <v>780</v>
      </c>
      <c r="U4232" s="894" t="s">
        <v>877</v>
      </c>
      <c r="V4232" s="894" t="s">
        <v>3306</v>
      </c>
      <c r="W4232" s="894" t="s">
        <v>18996</v>
      </c>
      <c r="X4232" s="894" t="s">
        <v>19002</v>
      </c>
      <c r="Y4232" s="894" t="s">
        <v>19003</v>
      </c>
      <c r="AA4232" s="894" t="s">
        <v>19158</v>
      </c>
    </row>
    <row r="4233" spans="1:27">
      <c r="A4233" s="894" t="s">
        <v>19357</v>
      </c>
      <c r="B4233" s="894" t="s">
        <v>19358</v>
      </c>
      <c r="C4233" s="894" t="s">
        <v>14586</v>
      </c>
      <c r="D4233" s="894" t="s">
        <v>19351</v>
      </c>
      <c r="E4233" s="351">
        <v>11946.9</v>
      </c>
      <c r="F4233" s="351">
        <v>597.35</v>
      </c>
      <c r="G4233" s="351">
        <v>11349.55</v>
      </c>
      <c r="H4233" s="351">
        <v>0</v>
      </c>
      <c r="I4233" s="894" t="s">
        <v>18996</v>
      </c>
      <c r="J4233" s="894" t="s">
        <v>839</v>
      </c>
      <c r="K4233" s="894" t="s">
        <v>19155</v>
      </c>
      <c r="L4233" s="894" t="s">
        <v>874</v>
      </c>
      <c r="M4233" s="894" t="s">
        <v>19359</v>
      </c>
      <c r="N4233" s="894" t="s">
        <v>13740</v>
      </c>
      <c r="O4233" s="894" t="s">
        <v>11067</v>
      </c>
      <c r="P4233" s="894" t="s">
        <v>19353</v>
      </c>
      <c r="Q4233" s="894" t="s">
        <v>11069</v>
      </c>
      <c r="R4233" s="894" t="s">
        <v>18916</v>
      </c>
      <c r="S4233" s="894" t="s">
        <v>779</v>
      </c>
      <c r="T4233" s="894" t="s">
        <v>780</v>
      </c>
      <c r="U4233" s="894" t="s">
        <v>877</v>
      </c>
      <c r="V4233" s="894" t="s">
        <v>3306</v>
      </c>
      <c r="W4233" s="894" t="s">
        <v>18996</v>
      </c>
      <c r="X4233" s="894" t="s">
        <v>19002</v>
      </c>
      <c r="Y4233" s="894" t="s">
        <v>19003</v>
      </c>
      <c r="AA4233" s="894" t="s">
        <v>19158</v>
      </c>
    </row>
    <row r="4234" spans="1:27">
      <c r="A4234" s="894" t="s">
        <v>19360</v>
      </c>
      <c r="B4234" s="894" t="s">
        <v>19361</v>
      </c>
      <c r="C4234" s="894" t="s">
        <v>19362</v>
      </c>
      <c r="D4234" s="894" t="s">
        <v>19363</v>
      </c>
      <c r="E4234" s="351">
        <v>11946.9</v>
      </c>
      <c r="F4234" s="351">
        <v>597.35</v>
      </c>
      <c r="G4234" s="351">
        <v>11349.55</v>
      </c>
      <c r="H4234" s="351">
        <v>0</v>
      </c>
      <c r="I4234" s="894" t="s">
        <v>18996</v>
      </c>
      <c r="J4234" s="894" t="s">
        <v>839</v>
      </c>
      <c r="K4234" s="894" t="s">
        <v>19155</v>
      </c>
      <c r="L4234" s="894" t="s">
        <v>874</v>
      </c>
      <c r="M4234" s="894" t="s">
        <v>19364</v>
      </c>
      <c r="N4234" s="894" t="s">
        <v>13740</v>
      </c>
      <c r="O4234" s="894" t="s">
        <v>11067</v>
      </c>
      <c r="P4234" s="894" t="s">
        <v>19353</v>
      </c>
      <c r="Q4234" s="894" t="s">
        <v>11069</v>
      </c>
      <c r="R4234" s="894" t="s">
        <v>18916</v>
      </c>
      <c r="S4234" s="894" t="s">
        <v>779</v>
      </c>
      <c r="T4234" s="894" t="s">
        <v>780</v>
      </c>
      <c r="U4234" s="894" t="s">
        <v>877</v>
      </c>
      <c r="V4234" s="894" t="s">
        <v>3306</v>
      </c>
      <c r="W4234" s="894" t="s">
        <v>18996</v>
      </c>
      <c r="X4234" s="894" t="s">
        <v>19002</v>
      </c>
      <c r="Y4234" s="894" t="s">
        <v>19003</v>
      </c>
      <c r="AA4234" s="894" t="s">
        <v>19158</v>
      </c>
    </row>
    <row r="4235" spans="1:27">
      <c r="A4235" s="894" t="s">
        <v>19365</v>
      </c>
      <c r="B4235" s="894" t="s">
        <v>19366</v>
      </c>
      <c r="C4235" s="894" t="s">
        <v>4857</v>
      </c>
      <c r="D4235" s="894" t="s">
        <v>19367</v>
      </c>
      <c r="E4235" s="351">
        <v>7787.61</v>
      </c>
      <c r="F4235" s="351">
        <v>389.4</v>
      </c>
      <c r="G4235" s="351">
        <v>7398.21</v>
      </c>
      <c r="H4235" s="351">
        <v>0</v>
      </c>
      <c r="I4235" s="894" t="s">
        <v>18996</v>
      </c>
      <c r="J4235" s="894" t="s">
        <v>839</v>
      </c>
      <c r="K4235" s="894" t="s">
        <v>19086</v>
      </c>
      <c r="L4235" s="894" t="s">
        <v>874</v>
      </c>
      <c r="M4235" s="894" t="s">
        <v>19368</v>
      </c>
      <c r="N4235" s="894" t="s">
        <v>14073</v>
      </c>
      <c r="O4235" s="894" t="s">
        <v>10776</v>
      </c>
      <c r="P4235" s="894" t="s">
        <v>19369</v>
      </c>
      <c r="Q4235" s="894" t="s">
        <v>11045</v>
      </c>
      <c r="R4235" s="894" t="s">
        <v>18916</v>
      </c>
      <c r="S4235" s="894" t="s">
        <v>779</v>
      </c>
      <c r="T4235" s="894" t="s">
        <v>780</v>
      </c>
      <c r="U4235" s="894" t="s">
        <v>877</v>
      </c>
      <c r="V4235" s="894" t="s">
        <v>3306</v>
      </c>
      <c r="W4235" s="894" t="s">
        <v>18996</v>
      </c>
      <c r="X4235" s="894" t="s">
        <v>19002</v>
      </c>
      <c r="Y4235" s="894" t="s">
        <v>19003</v>
      </c>
      <c r="AA4235" s="894" t="s">
        <v>19090</v>
      </c>
    </row>
    <row r="4236" spans="1:27">
      <c r="A4236" s="894" t="s">
        <v>19370</v>
      </c>
      <c r="B4236" s="894" t="s">
        <v>19371</v>
      </c>
      <c r="C4236" s="894" t="s">
        <v>4857</v>
      </c>
      <c r="D4236" s="894" t="s">
        <v>19367</v>
      </c>
      <c r="E4236" s="351">
        <v>7787.61</v>
      </c>
      <c r="F4236" s="351">
        <v>389.4</v>
      </c>
      <c r="G4236" s="351">
        <v>7398.21</v>
      </c>
      <c r="H4236" s="351">
        <v>0</v>
      </c>
      <c r="I4236" s="894" t="s">
        <v>18996</v>
      </c>
      <c r="J4236" s="894" t="s">
        <v>839</v>
      </c>
      <c r="K4236" s="894" t="s">
        <v>19086</v>
      </c>
      <c r="L4236" s="894" t="s">
        <v>874</v>
      </c>
      <c r="M4236" s="894" t="s">
        <v>19372</v>
      </c>
      <c r="N4236" s="894" t="s">
        <v>14073</v>
      </c>
      <c r="O4236" s="894" t="s">
        <v>10776</v>
      </c>
      <c r="P4236" s="894" t="s">
        <v>19369</v>
      </c>
      <c r="Q4236" s="894" t="s">
        <v>11045</v>
      </c>
      <c r="R4236" s="894" t="s">
        <v>18916</v>
      </c>
      <c r="S4236" s="894" t="s">
        <v>779</v>
      </c>
      <c r="T4236" s="894" t="s">
        <v>780</v>
      </c>
      <c r="U4236" s="894" t="s">
        <v>877</v>
      </c>
      <c r="V4236" s="894" t="s">
        <v>3306</v>
      </c>
      <c r="W4236" s="894" t="s">
        <v>18996</v>
      </c>
      <c r="X4236" s="894" t="s">
        <v>19002</v>
      </c>
      <c r="Y4236" s="894" t="s">
        <v>19003</v>
      </c>
      <c r="AA4236" s="894" t="s">
        <v>19090</v>
      </c>
    </row>
    <row r="4237" spans="1:27">
      <c r="A4237" s="894" t="s">
        <v>19373</v>
      </c>
      <c r="B4237" s="894" t="s">
        <v>19374</v>
      </c>
      <c r="C4237" s="894" t="s">
        <v>4857</v>
      </c>
      <c r="D4237" s="894" t="s">
        <v>19367</v>
      </c>
      <c r="E4237" s="351">
        <v>7787.61</v>
      </c>
      <c r="F4237" s="351">
        <v>389.4</v>
      </c>
      <c r="G4237" s="351">
        <v>7398.21</v>
      </c>
      <c r="H4237" s="351">
        <v>0</v>
      </c>
      <c r="I4237" s="894" t="s">
        <v>18996</v>
      </c>
      <c r="J4237" s="894" t="s">
        <v>839</v>
      </c>
      <c r="K4237" s="894" t="s">
        <v>19086</v>
      </c>
      <c r="L4237" s="894" t="s">
        <v>874</v>
      </c>
      <c r="M4237" s="894" t="s">
        <v>19375</v>
      </c>
      <c r="N4237" s="894" t="s">
        <v>14073</v>
      </c>
      <c r="O4237" s="894" t="s">
        <v>10776</v>
      </c>
      <c r="P4237" s="894" t="s">
        <v>19369</v>
      </c>
      <c r="Q4237" s="894" t="s">
        <v>11045</v>
      </c>
      <c r="R4237" s="894" t="s">
        <v>18916</v>
      </c>
      <c r="S4237" s="894" t="s">
        <v>779</v>
      </c>
      <c r="T4237" s="894" t="s">
        <v>780</v>
      </c>
      <c r="U4237" s="894" t="s">
        <v>877</v>
      </c>
      <c r="V4237" s="894" t="s">
        <v>3306</v>
      </c>
      <c r="W4237" s="894" t="s">
        <v>18996</v>
      </c>
      <c r="X4237" s="894" t="s">
        <v>19002</v>
      </c>
      <c r="Y4237" s="894" t="s">
        <v>19003</v>
      </c>
      <c r="AA4237" s="894" t="s">
        <v>19090</v>
      </c>
    </row>
    <row r="4238" spans="1:27">
      <c r="A4238" s="894" t="s">
        <v>19376</v>
      </c>
      <c r="B4238" s="894" t="s">
        <v>19377</v>
      </c>
      <c r="C4238" s="894" t="s">
        <v>4857</v>
      </c>
      <c r="D4238" s="894" t="s">
        <v>19367</v>
      </c>
      <c r="E4238" s="351">
        <v>7787.61</v>
      </c>
      <c r="F4238" s="351">
        <v>389.4</v>
      </c>
      <c r="G4238" s="351">
        <v>7398.21</v>
      </c>
      <c r="H4238" s="351">
        <v>0</v>
      </c>
      <c r="I4238" s="894" t="s">
        <v>18996</v>
      </c>
      <c r="J4238" s="894" t="s">
        <v>839</v>
      </c>
      <c r="K4238" s="894" t="s">
        <v>19086</v>
      </c>
      <c r="L4238" s="894" t="s">
        <v>874</v>
      </c>
      <c r="M4238" s="894" t="s">
        <v>19378</v>
      </c>
      <c r="N4238" s="894" t="s">
        <v>14073</v>
      </c>
      <c r="O4238" s="894" t="s">
        <v>10776</v>
      </c>
      <c r="P4238" s="894" t="s">
        <v>19369</v>
      </c>
      <c r="Q4238" s="894" t="s">
        <v>11045</v>
      </c>
      <c r="R4238" s="894" t="s">
        <v>18916</v>
      </c>
      <c r="S4238" s="894" t="s">
        <v>779</v>
      </c>
      <c r="T4238" s="894" t="s">
        <v>780</v>
      </c>
      <c r="U4238" s="894" t="s">
        <v>877</v>
      </c>
      <c r="V4238" s="894" t="s">
        <v>3306</v>
      </c>
      <c r="W4238" s="894" t="s">
        <v>18996</v>
      </c>
      <c r="X4238" s="894" t="s">
        <v>19002</v>
      </c>
      <c r="Y4238" s="894" t="s">
        <v>19003</v>
      </c>
      <c r="AA4238" s="894" t="s">
        <v>19090</v>
      </c>
    </row>
    <row r="4239" spans="1:27">
      <c r="A4239" s="894" t="s">
        <v>19379</v>
      </c>
      <c r="B4239" s="894" t="s">
        <v>19380</v>
      </c>
      <c r="C4239" s="894" t="s">
        <v>4857</v>
      </c>
      <c r="D4239" s="894" t="s">
        <v>19381</v>
      </c>
      <c r="E4239" s="351">
        <v>15575.22</v>
      </c>
      <c r="F4239" s="351">
        <v>778.75</v>
      </c>
      <c r="G4239" s="351">
        <v>14796.47</v>
      </c>
      <c r="H4239" s="351">
        <v>0</v>
      </c>
      <c r="I4239" s="894" t="s">
        <v>18996</v>
      </c>
      <c r="J4239" s="894" t="s">
        <v>839</v>
      </c>
      <c r="K4239" s="894" t="s">
        <v>19086</v>
      </c>
      <c r="L4239" s="894" t="s">
        <v>874</v>
      </c>
      <c r="M4239" s="894" t="s">
        <v>19382</v>
      </c>
      <c r="N4239" s="894" t="s">
        <v>14073</v>
      </c>
      <c r="O4239" s="894" t="s">
        <v>19383</v>
      </c>
      <c r="P4239" s="894" t="s">
        <v>19384</v>
      </c>
      <c r="Q4239" s="894" t="s">
        <v>19385</v>
      </c>
      <c r="R4239" s="894" t="s">
        <v>18916</v>
      </c>
      <c r="S4239" s="894" t="s">
        <v>779</v>
      </c>
      <c r="T4239" s="894" t="s">
        <v>780</v>
      </c>
      <c r="U4239" s="894" t="s">
        <v>877</v>
      </c>
      <c r="V4239" s="894" t="s">
        <v>3306</v>
      </c>
      <c r="W4239" s="894" t="s">
        <v>18996</v>
      </c>
      <c r="X4239" s="894" t="s">
        <v>19002</v>
      </c>
      <c r="Y4239" s="894" t="s">
        <v>19003</v>
      </c>
      <c r="AA4239" s="894" t="s">
        <v>19090</v>
      </c>
    </row>
    <row r="4240" spans="1:27">
      <c r="A4240" s="894" t="s">
        <v>19386</v>
      </c>
      <c r="B4240" s="894" t="s">
        <v>19387</v>
      </c>
      <c r="C4240" s="894" t="s">
        <v>4857</v>
      </c>
      <c r="D4240" s="894" t="s">
        <v>19381</v>
      </c>
      <c r="E4240" s="351">
        <v>15575.22</v>
      </c>
      <c r="F4240" s="351">
        <v>778.75</v>
      </c>
      <c r="G4240" s="351">
        <v>14796.47</v>
      </c>
      <c r="H4240" s="351">
        <v>0</v>
      </c>
      <c r="I4240" s="894" t="s">
        <v>18996</v>
      </c>
      <c r="J4240" s="894" t="s">
        <v>839</v>
      </c>
      <c r="K4240" s="894" t="s">
        <v>19086</v>
      </c>
      <c r="L4240" s="894" t="s">
        <v>874</v>
      </c>
      <c r="M4240" s="894" t="s">
        <v>19388</v>
      </c>
      <c r="N4240" s="894" t="s">
        <v>14073</v>
      </c>
      <c r="O4240" s="894" t="s">
        <v>19383</v>
      </c>
      <c r="P4240" s="894" t="s">
        <v>19384</v>
      </c>
      <c r="Q4240" s="894" t="s">
        <v>19385</v>
      </c>
      <c r="R4240" s="894" t="s">
        <v>18916</v>
      </c>
      <c r="S4240" s="894" t="s">
        <v>779</v>
      </c>
      <c r="T4240" s="894" t="s">
        <v>780</v>
      </c>
      <c r="U4240" s="894" t="s">
        <v>877</v>
      </c>
      <c r="V4240" s="894" t="s">
        <v>3306</v>
      </c>
      <c r="W4240" s="894" t="s">
        <v>18996</v>
      </c>
      <c r="X4240" s="894" t="s">
        <v>19002</v>
      </c>
      <c r="Y4240" s="894" t="s">
        <v>19003</v>
      </c>
      <c r="AA4240" s="894" t="s">
        <v>19090</v>
      </c>
    </row>
    <row r="4241" spans="1:27">
      <c r="A4241" s="894" t="s">
        <v>19389</v>
      </c>
      <c r="B4241" s="894" t="s">
        <v>19390</v>
      </c>
      <c r="C4241" s="894" t="s">
        <v>4857</v>
      </c>
      <c r="D4241" s="894" t="s">
        <v>19381</v>
      </c>
      <c r="E4241" s="351">
        <v>15575.22</v>
      </c>
      <c r="F4241" s="351">
        <v>778.75</v>
      </c>
      <c r="G4241" s="351">
        <v>14796.47</v>
      </c>
      <c r="H4241" s="351">
        <v>0</v>
      </c>
      <c r="I4241" s="894" t="s">
        <v>18996</v>
      </c>
      <c r="J4241" s="894" t="s">
        <v>839</v>
      </c>
      <c r="K4241" s="894" t="s">
        <v>19086</v>
      </c>
      <c r="L4241" s="894" t="s">
        <v>874</v>
      </c>
      <c r="M4241" s="894" t="s">
        <v>19391</v>
      </c>
      <c r="N4241" s="894" t="s">
        <v>14073</v>
      </c>
      <c r="O4241" s="894" t="s">
        <v>19383</v>
      </c>
      <c r="P4241" s="894" t="s">
        <v>19384</v>
      </c>
      <c r="Q4241" s="894" t="s">
        <v>19385</v>
      </c>
      <c r="R4241" s="894" t="s">
        <v>18916</v>
      </c>
      <c r="S4241" s="894" t="s">
        <v>779</v>
      </c>
      <c r="T4241" s="894" t="s">
        <v>780</v>
      </c>
      <c r="U4241" s="894" t="s">
        <v>877</v>
      </c>
      <c r="V4241" s="894" t="s">
        <v>3306</v>
      </c>
      <c r="W4241" s="894" t="s">
        <v>18996</v>
      </c>
      <c r="X4241" s="894" t="s">
        <v>19002</v>
      </c>
      <c r="Y4241" s="894" t="s">
        <v>19003</v>
      </c>
      <c r="AA4241" s="894" t="s">
        <v>19090</v>
      </c>
    </row>
    <row r="4242" spans="1:27">
      <c r="A4242" s="894" t="s">
        <v>19392</v>
      </c>
      <c r="B4242" s="894" t="s">
        <v>19393</v>
      </c>
      <c r="C4242" s="894" t="s">
        <v>4857</v>
      </c>
      <c r="D4242" s="894" t="s">
        <v>19381</v>
      </c>
      <c r="E4242" s="351">
        <v>15575.22</v>
      </c>
      <c r="F4242" s="351">
        <v>778.75</v>
      </c>
      <c r="G4242" s="351">
        <v>14796.47</v>
      </c>
      <c r="H4242" s="351">
        <v>0</v>
      </c>
      <c r="I4242" s="894" t="s">
        <v>18996</v>
      </c>
      <c r="J4242" s="894" t="s">
        <v>839</v>
      </c>
      <c r="K4242" s="894" t="s">
        <v>19086</v>
      </c>
      <c r="L4242" s="894" t="s">
        <v>874</v>
      </c>
      <c r="M4242" s="894" t="s">
        <v>19394</v>
      </c>
      <c r="N4242" s="894" t="s">
        <v>14073</v>
      </c>
      <c r="O4242" s="894" t="s">
        <v>19383</v>
      </c>
      <c r="P4242" s="894" t="s">
        <v>19384</v>
      </c>
      <c r="Q4242" s="894" t="s">
        <v>19385</v>
      </c>
      <c r="R4242" s="894" t="s">
        <v>18916</v>
      </c>
      <c r="S4242" s="894" t="s">
        <v>779</v>
      </c>
      <c r="T4242" s="894" t="s">
        <v>780</v>
      </c>
      <c r="U4242" s="894" t="s">
        <v>877</v>
      </c>
      <c r="V4242" s="894" t="s">
        <v>3306</v>
      </c>
      <c r="W4242" s="894" t="s">
        <v>18996</v>
      </c>
      <c r="X4242" s="894" t="s">
        <v>19002</v>
      </c>
      <c r="Y4242" s="894" t="s">
        <v>19003</v>
      </c>
      <c r="AA4242" s="894" t="s">
        <v>19090</v>
      </c>
    </row>
    <row r="4243" spans="1:27">
      <c r="A4243" s="894" t="s">
        <v>19395</v>
      </c>
      <c r="B4243" s="894" t="s">
        <v>19396</v>
      </c>
      <c r="C4243" s="894" t="s">
        <v>4857</v>
      </c>
      <c r="D4243" s="894" t="s">
        <v>19381</v>
      </c>
      <c r="E4243" s="351">
        <v>15575.22</v>
      </c>
      <c r="F4243" s="351">
        <v>778.75</v>
      </c>
      <c r="G4243" s="351">
        <v>14796.47</v>
      </c>
      <c r="H4243" s="351">
        <v>0</v>
      </c>
      <c r="I4243" s="894" t="s">
        <v>18996</v>
      </c>
      <c r="J4243" s="894" t="s">
        <v>839</v>
      </c>
      <c r="K4243" s="894" t="s">
        <v>19086</v>
      </c>
      <c r="L4243" s="894" t="s">
        <v>874</v>
      </c>
      <c r="M4243" s="894" t="s">
        <v>19397</v>
      </c>
      <c r="N4243" s="894" t="s">
        <v>14073</v>
      </c>
      <c r="O4243" s="894" t="s">
        <v>19383</v>
      </c>
      <c r="P4243" s="894" t="s">
        <v>19384</v>
      </c>
      <c r="Q4243" s="894" t="s">
        <v>19385</v>
      </c>
      <c r="R4243" s="894" t="s">
        <v>18916</v>
      </c>
      <c r="S4243" s="894" t="s">
        <v>779</v>
      </c>
      <c r="T4243" s="894" t="s">
        <v>780</v>
      </c>
      <c r="U4243" s="894" t="s">
        <v>877</v>
      </c>
      <c r="V4243" s="894" t="s">
        <v>3306</v>
      </c>
      <c r="W4243" s="894" t="s">
        <v>18996</v>
      </c>
      <c r="X4243" s="894" t="s">
        <v>19002</v>
      </c>
      <c r="Y4243" s="894" t="s">
        <v>19003</v>
      </c>
      <c r="AA4243" s="894" t="s">
        <v>19090</v>
      </c>
    </row>
    <row r="4244" spans="1:27">
      <c r="A4244" s="894" t="s">
        <v>19398</v>
      </c>
      <c r="B4244" s="894" t="s">
        <v>19399</v>
      </c>
      <c r="C4244" s="894" t="s">
        <v>4857</v>
      </c>
      <c r="D4244" s="894" t="s">
        <v>19381</v>
      </c>
      <c r="E4244" s="351">
        <v>15575.22</v>
      </c>
      <c r="F4244" s="351">
        <v>778.75</v>
      </c>
      <c r="G4244" s="351">
        <v>14796.47</v>
      </c>
      <c r="H4244" s="351">
        <v>0</v>
      </c>
      <c r="I4244" s="894" t="s">
        <v>18996</v>
      </c>
      <c r="J4244" s="894" t="s">
        <v>839</v>
      </c>
      <c r="K4244" s="894" t="s">
        <v>19086</v>
      </c>
      <c r="L4244" s="894" t="s">
        <v>874</v>
      </c>
      <c r="M4244" s="894" t="s">
        <v>19400</v>
      </c>
      <c r="N4244" s="894" t="s">
        <v>14073</v>
      </c>
      <c r="O4244" s="894" t="s">
        <v>19383</v>
      </c>
      <c r="P4244" s="894" t="s">
        <v>19384</v>
      </c>
      <c r="Q4244" s="894" t="s">
        <v>19385</v>
      </c>
      <c r="R4244" s="894" t="s">
        <v>18916</v>
      </c>
      <c r="S4244" s="894" t="s">
        <v>779</v>
      </c>
      <c r="T4244" s="894" t="s">
        <v>780</v>
      </c>
      <c r="U4244" s="894" t="s">
        <v>877</v>
      </c>
      <c r="V4244" s="894" t="s">
        <v>3306</v>
      </c>
      <c r="W4244" s="894" t="s">
        <v>18996</v>
      </c>
      <c r="X4244" s="894" t="s">
        <v>19002</v>
      </c>
      <c r="Y4244" s="894" t="s">
        <v>19003</v>
      </c>
      <c r="AA4244" s="894" t="s">
        <v>19090</v>
      </c>
    </row>
    <row r="4245" spans="1:27">
      <c r="A4245" s="894" t="s">
        <v>19401</v>
      </c>
      <c r="B4245" s="894" t="s">
        <v>19402</v>
      </c>
      <c r="C4245" s="894" t="s">
        <v>4857</v>
      </c>
      <c r="D4245" s="894" t="s">
        <v>19381</v>
      </c>
      <c r="E4245" s="351">
        <v>15575.22</v>
      </c>
      <c r="F4245" s="351">
        <v>778.75</v>
      </c>
      <c r="G4245" s="351">
        <v>14796.47</v>
      </c>
      <c r="H4245" s="351">
        <v>0</v>
      </c>
      <c r="I4245" s="894" t="s">
        <v>18996</v>
      </c>
      <c r="J4245" s="894" t="s">
        <v>839</v>
      </c>
      <c r="K4245" s="894" t="s">
        <v>19086</v>
      </c>
      <c r="L4245" s="894" t="s">
        <v>874</v>
      </c>
      <c r="M4245" s="894" t="s">
        <v>19403</v>
      </c>
      <c r="N4245" s="894" t="s">
        <v>14073</v>
      </c>
      <c r="O4245" s="894" t="s">
        <v>19383</v>
      </c>
      <c r="P4245" s="894" t="s">
        <v>19384</v>
      </c>
      <c r="Q4245" s="894" t="s">
        <v>19385</v>
      </c>
      <c r="R4245" s="894" t="s">
        <v>18916</v>
      </c>
      <c r="S4245" s="894" t="s">
        <v>779</v>
      </c>
      <c r="T4245" s="894" t="s">
        <v>780</v>
      </c>
      <c r="U4245" s="894" t="s">
        <v>877</v>
      </c>
      <c r="V4245" s="894" t="s">
        <v>3306</v>
      </c>
      <c r="W4245" s="894" t="s">
        <v>18996</v>
      </c>
      <c r="X4245" s="894" t="s">
        <v>19002</v>
      </c>
      <c r="Y4245" s="894" t="s">
        <v>19003</v>
      </c>
      <c r="AA4245" s="894" t="s">
        <v>19090</v>
      </c>
    </row>
    <row r="4246" spans="1:27">
      <c r="A4246" s="894" t="s">
        <v>19404</v>
      </c>
      <c r="B4246" s="894" t="s">
        <v>19405</v>
      </c>
      <c r="C4246" s="894" t="s">
        <v>4857</v>
      </c>
      <c r="D4246" s="894" t="s">
        <v>19381</v>
      </c>
      <c r="E4246" s="351">
        <v>15575.22</v>
      </c>
      <c r="F4246" s="351">
        <v>778.75</v>
      </c>
      <c r="G4246" s="351">
        <v>14796.47</v>
      </c>
      <c r="H4246" s="351">
        <v>0</v>
      </c>
      <c r="I4246" s="894" t="s">
        <v>18996</v>
      </c>
      <c r="J4246" s="894" t="s">
        <v>839</v>
      </c>
      <c r="K4246" s="894" t="s">
        <v>19086</v>
      </c>
      <c r="L4246" s="894" t="s">
        <v>874</v>
      </c>
      <c r="M4246" s="894" t="s">
        <v>19406</v>
      </c>
      <c r="N4246" s="894" t="s">
        <v>14073</v>
      </c>
      <c r="O4246" s="894" t="s">
        <v>19383</v>
      </c>
      <c r="P4246" s="894" t="s">
        <v>19384</v>
      </c>
      <c r="Q4246" s="894" t="s">
        <v>19385</v>
      </c>
      <c r="R4246" s="894" t="s">
        <v>18916</v>
      </c>
      <c r="S4246" s="894" t="s">
        <v>779</v>
      </c>
      <c r="T4246" s="894" t="s">
        <v>780</v>
      </c>
      <c r="U4246" s="894" t="s">
        <v>877</v>
      </c>
      <c r="V4246" s="894" t="s">
        <v>3306</v>
      </c>
      <c r="W4246" s="894" t="s">
        <v>18996</v>
      </c>
      <c r="X4246" s="894" t="s">
        <v>19002</v>
      </c>
      <c r="Y4246" s="894" t="s">
        <v>19003</v>
      </c>
      <c r="AA4246" s="894" t="s">
        <v>19090</v>
      </c>
    </row>
    <row r="4247" spans="1:27">
      <c r="A4247" s="894" t="s">
        <v>19407</v>
      </c>
      <c r="B4247" s="894" t="s">
        <v>19408</v>
      </c>
      <c r="C4247" s="894" t="s">
        <v>4857</v>
      </c>
      <c r="D4247" s="894" t="s">
        <v>19381</v>
      </c>
      <c r="E4247" s="351">
        <v>15575.22</v>
      </c>
      <c r="F4247" s="351">
        <v>778.75</v>
      </c>
      <c r="G4247" s="351">
        <v>14796.47</v>
      </c>
      <c r="H4247" s="351">
        <v>0</v>
      </c>
      <c r="I4247" s="894" t="s">
        <v>18996</v>
      </c>
      <c r="J4247" s="894" t="s">
        <v>839</v>
      </c>
      <c r="K4247" s="894" t="s">
        <v>19086</v>
      </c>
      <c r="L4247" s="894" t="s">
        <v>874</v>
      </c>
      <c r="M4247" s="894" t="s">
        <v>19409</v>
      </c>
      <c r="N4247" s="894" t="s">
        <v>14073</v>
      </c>
      <c r="O4247" s="894" t="s">
        <v>19383</v>
      </c>
      <c r="P4247" s="894" t="s">
        <v>19384</v>
      </c>
      <c r="Q4247" s="894" t="s">
        <v>19385</v>
      </c>
      <c r="R4247" s="894" t="s">
        <v>18916</v>
      </c>
      <c r="S4247" s="894" t="s">
        <v>779</v>
      </c>
      <c r="T4247" s="894" t="s">
        <v>780</v>
      </c>
      <c r="U4247" s="894" t="s">
        <v>877</v>
      </c>
      <c r="V4247" s="894" t="s">
        <v>3306</v>
      </c>
      <c r="W4247" s="894" t="s">
        <v>18996</v>
      </c>
      <c r="X4247" s="894" t="s">
        <v>19002</v>
      </c>
      <c r="Y4247" s="894" t="s">
        <v>19003</v>
      </c>
      <c r="AA4247" s="894" t="s">
        <v>19090</v>
      </c>
    </row>
    <row r="4248" spans="1:27">
      <c r="A4248" s="894" t="s">
        <v>19410</v>
      </c>
      <c r="B4248" s="894" t="s">
        <v>19411</v>
      </c>
      <c r="C4248" s="894" t="s">
        <v>4857</v>
      </c>
      <c r="D4248" s="894" t="s">
        <v>19381</v>
      </c>
      <c r="E4248" s="351">
        <v>15575.22</v>
      </c>
      <c r="F4248" s="351">
        <v>778.75</v>
      </c>
      <c r="G4248" s="351">
        <v>14796.47</v>
      </c>
      <c r="H4248" s="351">
        <v>0</v>
      </c>
      <c r="I4248" s="894" t="s">
        <v>18996</v>
      </c>
      <c r="J4248" s="894" t="s">
        <v>839</v>
      </c>
      <c r="K4248" s="894" t="s">
        <v>19086</v>
      </c>
      <c r="L4248" s="894" t="s">
        <v>874</v>
      </c>
      <c r="M4248" s="894" t="s">
        <v>19412</v>
      </c>
      <c r="N4248" s="894" t="s">
        <v>14073</v>
      </c>
      <c r="O4248" s="894" t="s">
        <v>19383</v>
      </c>
      <c r="P4248" s="894" t="s">
        <v>19384</v>
      </c>
      <c r="Q4248" s="894" t="s">
        <v>19385</v>
      </c>
      <c r="R4248" s="894" t="s">
        <v>18916</v>
      </c>
      <c r="S4248" s="894" t="s">
        <v>779</v>
      </c>
      <c r="T4248" s="894" t="s">
        <v>780</v>
      </c>
      <c r="U4248" s="894" t="s">
        <v>877</v>
      </c>
      <c r="V4248" s="894" t="s">
        <v>3306</v>
      </c>
      <c r="W4248" s="894" t="s">
        <v>18996</v>
      </c>
      <c r="X4248" s="894" t="s">
        <v>19002</v>
      </c>
      <c r="Y4248" s="894" t="s">
        <v>19003</v>
      </c>
      <c r="AA4248" s="894" t="s">
        <v>19090</v>
      </c>
    </row>
    <row r="4249" spans="1:27">
      <c r="A4249" s="894" t="s">
        <v>19413</v>
      </c>
      <c r="B4249" s="894" t="s">
        <v>19414</v>
      </c>
      <c r="C4249" s="894" t="s">
        <v>4857</v>
      </c>
      <c r="D4249" s="894" t="s">
        <v>19381</v>
      </c>
      <c r="E4249" s="351">
        <v>15575.22</v>
      </c>
      <c r="F4249" s="351">
        <v>778.75</v>
      </c>
      <c r="G4249" s="351">
        <v>14796.47</v>
      </c>
      <c r="H4249" s="351">
        <v>0</v>
      </c>
      <c r="I4249" s="894" t="s">
        <v>18996</v>
      </c>
      <c r="J4249" s="894" t="s">
        <v>839</v>
      </c>
      <c r="K4249" s="894" t="s">
        <v>19086</v>
      </c>
      <c r="L4249" s="894" t="s">
        <v>874</v>
      </c>
      <c r="M4249" s="894" t="s">
        <v>19415</v>
      </c>
      <c r="N4249" s="894" t="s">
        <v>14073</v>
      </c>
      <c r="O4249" s="894" t="s">
        <v>19383</v>
      </c>
      <c r="P4249" s="894" t="s">
        <v>19384</v>
      </c>
      <c r="Q4249" s="894" t="s">
        <v>19385</v>
      </c>
      <c r="R4249" s="894" t="s">
        <v>18916</v>
      </c>
      <c r="S4249" s="894" t="s">
        <v>779</v>
      </c>
      <c r="T4249" s="894" t="s">
        <v>780</v>
      </c>
      <c r="U4249" s="894" t="s">
        <v>877</v>
      </c>
      <c r="V4249" s="894" t="s">
        <v>3306</v>
      </c>
      <c r="W4249" s="894" t="s">
        <v>18996</v>
      </c>
      <c r="X4249" s="894" t="s">
        <v>19002</v>
      </c>
      <c r="Y4249" s="894" t="s">
        <v>19003</v>
      </c>
      <c r="AA4249" s="894" t="s">
        <v>19090</v>
      </c>
    </row>
    <row r="4250" spans="1:27">
      <c r="A4250" s="894" t="s">
        <v>19416</v>
      </c>
      <c r="B4250" s="894" t="s">
        <v>19417</v>
      </c>
      <c r="C4250" s="894" t="s">
        <v>4857</v>
      </c>
      <c r="D4250" s="894" t="s">
        <v>19381</v>
      </c>
      <c r="E4250" s="351">
        <v>15575.22</v>
      </c>
      <c r="F4250" s="351">
        <v>778.75</v>
      </c>
      <c r="G4250" s="351">
        <v>14796.47</v>
      </c>
      <c r="H4250" s="351">
        <v>0</v>
      </c>
      <c r="I4250" s="894" t="s">
        <v>18996</v>
      </c>
      <c r="J4250" s="894" t="s">
        <v>839</v>
      </c>
      <c r="K4250" s="894" t="s">
        <v>19086</v>
      </c>
      <c r="L4250" s="894" t="s">
        <v>874</v>
      </c>
      <c r="M4250" s="894" t="s">
        <v>19418</v>
      </c>
      <c r="N4250" s="894" t="s">
        <v>14073</v>
      </c>
      <c r="O4250" s="894" t="s">
        <v>19383</v>
      </c>
      <c r="P4250" s="894" t="s">
        <v>19384</v>
      </c>
      <c r="Q4250" s="894" t="s">
        <v>19385</v>
      </c>
      <c r="R4250" s="894" t="s">
        <v>18916</v>
      </c>
      <c r="S4250" s="894" t="s">
        <v>779</v>
      </c>
      <c r="T4250" s="894" t="s">
        <v>780</v>
      </c>
      <c r="U4250" s="894" t="s">
        <v>877</v>
      </c>
      <c r="V4250" s="894" t="s">
        <v>3306</v>
      </c>
      <c r="W4250" s="894" t="s">
        <v>18996</v>
      </c>
      <c r="X4250" s="894" t="s">
        <v>19002</v>
      </c>
      <c r="Y4250" s="894" t="s">
        <v>19003</v>
      </c>
      <c r="AA4250" s="894" t="s">
        <v>19090</v>
      </c>
    </row>
    <row r="4251" spans="1:27">
      <c r="A4251" s="894" t="s">
        <v>19419</v>
      </c>
      <c r="B4251" s="894" t="s">
        <v>19420</v>
      </c>
      <c r="C4251" s="894" t="s">
        <v>4857</v>
      </c>
      <c r="D4251" s="894" t="s">
        <v>19381</v>
      </c>
      <c r="E4251" s="351">
        <v>15575.23</v>
      </c>
      <c r="F4251" s="351">
        <v>778.75</v>
      </c>
      <c r="G4251" s="351">
        <v>14796.48</v>
      </c>
      <c r="H4251" s="351">
        <v>0</v>
      </c>
      <c r="I4251" s="894" t="s">
        <v>18996</v>
      </c>
      <c r="J4251" s="894" t="s">
        <v>839</v>
      </c>
      <c r="K4251" s="894" t="s">
        <v>19086</v>
      </c>
      <c r="L4251" s="894" t="s">
        <v>874</v>
      </c>
      <c r="M4251" s="894" t="s">
        <v>19421</v>
      </c>
      <c r="N4251" s="894" t="s">
        <v>14073</v>
      </c>
      <c r="O4251" s="894" t="s">
        <v>19383</v>
      </c>
      <c r="P4251" s="894" t="s">
        <v>19384</v>
      </c>
      <c r="Q4251" s="894" t="s">
        <v>19385</v>
      </c>
      <c r="R4251" s="894" t="s">
        <v>18916</v>
      </c>
      <c r="S4251" s="894" t="s">
        <v>779</v>
      </c>
      <c r="T4251" s="894" t="s">
        <v>780</v>
      </c>
      <c r="U4251" s="894" t="s">
        <v>877</v>
      </c>
      <c r="V4251" s="894" t="s">
        <v>3306</v>
      </c>
      <c r="W4251" s="894" t="s">
        <v>18996</v>
      </c>
      <c r="X4251" s="894" t="s">
        <v>19002</v>
      </c>
      <c r="Y4251" s="894" t="s">
        <v>19003</v>
      </c>
      <c r="AA4251" s="894" t="s">
        <v>19090</v>
      </c>
    </row>
    <row r="4252" spans="1:27">
      <c r="A4252" s="894" t="s">
        <v>19422</v>
      </c>
      <c r="B4252" s="894" t="s">
        <v>19423</v>
      </c>
      <c r="C4252" s="894" t="s">
        <v>4857</v>
      </c>
      <c r="D4252" s="894" t="s">
        <v>19381</v>
      </c>
      <c r="E4252" s="351">
        <v>15575.23</v>
      </c>
      <c r="F4252" s="351">
        <v>778.75</v>
      </c>
      <c r="G4252" s="351">
        <v>14796.48</v>
      </c>
      <c r="H4252" s="351">
        <v>0</v>
      </c>
      <c r="I4252" s="894" t="s">
        <v>18996</v>
      </c>
      <c r="J4252" s="894" t="s">
        <v>839</v>
      </c>
      <c r="K4252" s="894" t="s">
        <v>19086</v>
      </c>
      <c r="L4252" s="894" t="s">
        <v>874</v>
      </c>
      <c r="M4252" s="894" t="s">
        <v>19424</v>
      </c>
      <c r="N4252" s="894" t="s">
        <v>14073</v>
      </c>
      <c r="O4252" s="894" t="s">
        <v>19383</v>
      </c>
      <c r="P4252" s="894" t="s">
        <v>19384</v>
      </c>
      <c r="Q4252" s="894" t="s">
        <v>19385</v>
      </c>
      <c r="R4252" s="894" t="s">
        <v>18916</v>
      </c>
      <c r="S4252" s="894" t="s">
        <v>779</v>
      </c>
      <c r="T4252" s="894" t="s">
        <v>780</v>
      </c>
      <c r="U4252" s="894" t="s">
        <v>877</v>
      </c>
      <c r="V4252" s="894" t="s">
        <v>3306</v>
      </c>
      <c r="W4252" s="894" t="s">
        <v>18996</v>
      </c>
      <c r="X4252" s="894" t="s">
        <v>19002</v>
      </c>
      <c r="Y4252" s="894" t="s">
        <v>19003</v>
      </c>
      <c r="AA4252" s="894" t="s">
        <v>19090</v>
      </c>
    </row>
    <row r="4253" spans="1:27">
      <c r="A4253" s="894" t="s">
        <v>19425</v>
      </c>
      <c r="B4253" s="894" t="s">
        <v>19426</v>
      </c>
      <c r="C4253" s="894" t="s">
        <v>8274</v>
      </c>
      <c r="D4253" s="894" t="s">
        <v>19427</v>
      </c>
      <c r="E4253" s="351">
        <v>299115.04</v>
      </c>
      <c r="F4253" s="351">
        <v>14955.75</v>
      </c>
      <c r="G4253" s="351">
        <v>284159.29</v>
      </c>
      <c r="H4253" s="351">
        <v>0</v>
      </c>
      <c r="I4253" s="894" t="s">
        <v>18996</v>
      </c>
      <c r="J4253" s="894" t="s">
        <v>839</v>
      </c>
      <c r="K4253" s="894" t="s">
        <v>19155</v>
      </c>
      <c r="L4253" s="894" t="s">
        <v>874</v>
      </c>
      <c r="M4253" s="894" t="s">
        <v>19428</v>
      </c>
      <c r="N4253" s="894" t="s">
        <v>14731</v>
      </c>
      <c r="O4253" s="894" t="s">
        <v>19429</v>
      </c>
      <c r="P4253" s="894" t="s">
        <v>19430</v>
      </c>
      <c r="Q4253" s="894" t="s">
        <v>19431</v>
      </c>
      <c r="R4253" s="894" t="s">
        <v>18916</v>
      </c>
      <c r="S4253" s="894" t="s">
        <v>779</v>
      </c>
      <c r="T4253" s="894" t="s">
        <v>780</v>
      </c>
      <c r="U4253" s="894" t="s">
        <v>877</v>
      </c>
      <c r="V4253" s="894" t="s">
        <v>3306</v>
      </c>
      <c r="W4253" s="894" t="s">
        <v>18996</v>
      </c>
      <c r="X4253" s="894" t="s">
        <v>19002</v>
      </c>
      <c r="Y4253" s="894" t="s">
        <v>19003</v>
      </c>
      <c r="AA4253" s="894" t="s">
        <v>19158</v>
      </c>
    </row>
    <row r="4254" spans="1:27">
      <c r="A4254" s="894" t="s">
        <v>19432</v>
      </c>
      <c r="B4254" s="894" t="s">
        <v>19433</v>
      </c>
      <c r="C4254" s="894" t="s">
        <v>8274</v>
      </c>
      <c r="D4254" s="894" t="s">
        <v>19427</v>
      </c>
      <c r="E4254" s="351">
        <v>299115.04</v>
      </c>
      <c r="F4254" s="351">
        <v>14955.75</v>
      </c>
      <c r="G4254" s="351">
        <v>284159.29</v>
      </c>
      <c r="H4254" s="351">
        <v>0</v>
      </c>
      <c r="I4254" s="894" t="s">
        <v>18996</v>
      </c>
      <c r="J4254" s="894" t="s">
        <v>839</v>
      </c>
      <c r="K4254" s="894" t="s">
        <v>19155</v>
      </c>
      <c r="L4254" s="894" t="s">
        <v>874</v>
      </c>
      <c r="M4254" s="894" t="s">
        <v>19428</v>
      </c>
      <c r="N4254" s="894" t="s">
        <v>14731</v>
      </c>
      <c r="O4254" s="894" t="s">
        <v>19429</v>
      </c>
      <c r="P4254" s="894" t="s">
        <v>19430</v>
      </c>
      <c r="Q4254" s="894" t="s">
        <v>19431</v>
      </c>
      <c r="R4254" s="894" t="s">
        <v>18916</v>
      </c>
      <c r="S4254" s="894" t="s">
        <v>779</v>
      </c>
      <c r="T4254" s="894" t="s">
        <v>780</v>
      </c>
      <c r="U4254" s="894" t="s">
        <v>877</v>
      </c>
      <c r="V4254" s="894" t="s">
        <v>3306</v>
      </c>
      <c r="W4254" s="894" t="s">
        <v>18996</v>
      </c>
      <c r="X4254" s="894" t="s">
        <v>19002</v>
      </c>
      <c r="Y4254" s="894" t="s">
        <v>19003</v>
      </c>
      <c r="AA4254" s="894" t="s">
        <v>19158</v>
      </c>
    </row>
    <row r="4255" spans="1:27">
      <c r="A4255" s="894" t="s">
        <v>19434</v>
      </c>
      <c r="B4255" s="894" t="s">
        <v>19435</v>
      </c>
      <c r="C4255" s="894" t="s">
        <v>8274</v>
      </c>
      <c r="D4255" s="894" t="s">
        <v>19427</v>
      </c>
      <c r="E4255" s="351">
        <v>299115.04</v>
      </c>
      <c r="F4255" s="351">
        <v>14955.75</v>
      </c>
      <c r="G4255" s="351">
        <v>284159.29</v>
      </c>
      <c r="H4255" s="351">
        <v>0</v>
      </c>
      <c r="I4255" s="894" t="s">
        <v>18996</v>
      </c>
      <c r="J4255" s="894" t="s">
        <v>839</v>
      </c>
      <c r="K4255" s="894" t="s">
        <v>19155</v>
      </c>
      <c r="L4255" s="894" t="s">
        <v>874</v>
      </c>
      <c r="M4255" s="894" t="s">
        <v>19428</v>
      </c>
      <c r="N4255" s="894" t="s">
        <v>14731</v>
      </c>
      <c r="O4255" s="894" t="s">
        <v>19429</v>
      </c>
      <c r="P4255" s="894" t="s">
        <v>19430</v>
      </c>
      <c r="Q4255" s="894" t="s">
        <v>19431</v>
      </c>
      <c r="R4255" s="894" t="s">
        <v>18916</v>
      </c>
      <c r="S4255" s="894" t="s">
        <v>779</v>
      </c>
      <c r="T4255" s="894" t="s">
        <v>780</v>
      </c>
      <c r="U4255" s="894" t="s">
        <v>877</v>
      </c>
      <c r="V4255" s="894" t="s">
        <v>3306</v>
      </c>
      <c r="W4255" s="894" t="s">
        <v>18996</v>
      </c>
      <c r="X4255" s="894" t="s">
        <v>19002</v>
      </c>
      <c r="Y4255" s="894" t="s">
        <v>19003</v>
      </c>
      <c r="AA4255" s="894" t="s">
        <v>19158</v>
      </c>
    </row>
    <row r="4256" spans="1:27">
      <c r="A4256" s="894" t="s">
        <v>19436</v>
      </c>
      <c r="B4256" s="894" t="s">
        <v>19437</v>
      </c>
      <c r="C4256" s="894" t="s">
        <v>8274</v>
      </c>
      <c r="D4256" s="894" t="s">
        <v>19427</v>
      </c>
      <c r="E4256" s="351">
        <v>299115.04</v>
      </c>
      <c r="F4256" s="351">
        <v>14955.75</v>
      </c>
      <c r="G4256" s="351">
        <v>284159.29</v>
      </c>
      <c r="H4256" s="351">
        <v>0</v>
      </c>
      <c r="I4256" s="894" t="s">
        <v>18996</v>
      </c>
      <c r="J4256" s="894" t="s">
        <v>839</v>
      </c>
      <c r="K4256" s="894" t="s">
        <v>19155</v>
      </c>
      <c r="L4256" s="894" t="s">
        <v>874</v>
      </c>
      <c r="M4256" s="894" t="s">
        <v>19428</v>
      </c>
      <c r="N4256" s="894" t="s">
        <v>14731</v>
      </c>
      <c r="O4256" s="894" t="s">
        <v>19429</v>
      </c>
      <c r="P4256" s="894" t="s">
        <v>19430</v>
      </c>
      <c r="Q4256" s="894" t="s">
        <v>19431</v>
      </c>
      <c r="R4256" s="894" t="s">
        <v>18916</v>
      </c>
      <c r="S4256" s="894" t="s">
        <v>779</v>
      </c>
      <c r="T4256" s="894" t="s">
        <v>780</v>
      </c>
      <c r="U4256" s="894" t="s">
        <v>877</v>
      </c>
      <c r="V4256" s="894" t="s">
        <v>3306</v>
      </c>
      <c r="W4256" s="894" t="s">
        <v>18996</v>
      </c>
      <c r="X4256" s="894" t="s">
        <v>19002</v>
      </c>
      <c r="Y4256" s="894" t="s">
        <v>19003</v>
      </c>
      <c r="AA4256" s="894" t="s">
        <v>19158</v>
      </c>
    </row>
    <row r="4257" spans="1:27">
      <c r="A4257" s="894" t="s">
        <v>19438</v>
      </c>
      <c r="B4257" s="894" t="s">
        <v>19439</v>
      </c>
      <c r="C4257" s="894" t="s">
        <v>8274</v>
      </c>
      <c r="D4257" s="894" t="s">
        <v>19427</v>
      </c>
      <c r="E4257" s="351">
        <v>299115.06</v>
      </c>
      <c r="F4257" s="351">
        <v>14955.75</v>
      </c>
      <c r="G4257" s="351">
        <v>284159.31</v>
      </c>
      <c r="H4257" s="351">
        <v>0</v>
      </c>
      <c r="I4257" s="894" t="s">
        <v>18996</v>
      </c>
      <c r="J4257" s="894" t="s">
        <v>839</v>
      </c>
      <c r="K4257" s="894" t="s">
        <v>19086</v>
      </c>
      <c r="L4257" s="894" t="s">
        <v>874</v>
      </c>
      <c r="M4257" s="894" t="s">
        <v>19440</v>
      </c>
      <c r="N4257" s="894" t="s">
        <v>14731</v>
      </c>
      <c r="O4257" s="894" t="s">
        <v>19429</v>
      </c>
      <c r="P4257" s="894" t="s">
        <v>19430</v>
      </c>
      <c r="Q4257" s="894" t="s">
        <v>19431</v>
      </c>
      <c r="R4257" s="894" t="s">
        <v>18916</v>
      </c>
      <c r="S4257" s="894" t="s">
        <v>779</v>
      </c>
      <c r="T4257" s="894" t="s">
        <v>780</v>
      </c>
      <c r="U4257" s="894" t="s">
        <v>877</v>
      </c>
      <c r="V4257" s="894" t="s">
        <v>3306</v>
      </c>
      <c r="W4257" s="894" t="s">
        <v>18996</v>
      </c>
      <c r="X4257" s="894" t="s">
        <v>19002</v>
      </c>
      <c r="Y4257" s="894" t="s">
        <v>19003</v>
      </c>
      <c r="AA4257" s="894" t="s">
        <v>19090</v>
      </c>
    </row>
    <row r="4258" spans="1:27">
      <c r="A4258" s="894" t="s">
        <v>19441</v>
      </c>
      <c r="B4258" s="894" t="s">
        <v>19442</v>
      </c>
      <c r="C4258" s="894" t="s">
        <v>19443</v>
      </c>
      <c r="D4258" s="894" t="s">
        <v>19444</v>
      </c>
      <c r="E4258" s="351">
        <v>246017.7</v>
      </c>
      <c r="F4258" s="351">
        <v>12300.9</v>
      </c>
      <c r="G4258" s="351">
        <v>233716.8</v>
      </c>
      <c r="H4258" s="351">
        <v>0</v>
      </c>
      <c r="I4258" s="894" t="s">
        <v>18996</v>
      </c>
      <c r="J4258" s="894" t="s">
        <v>839</v>
      </c>
      <c r="K4258" s="894" t="s">
        <v>19086</v>
      </c>
      <c r="L4258" s="894" t="s">
        <v>874</v>
      </c>
      <c r="M4258" s="894" t="s">
        <v>19440</v>
      </c>
      <c r="N4258" s="894" t="s">
        <v>14731</v>
      </c>
      <c r="O4258" s="894" t="s">
        <v>19445</v>
      </c>
      <c r="P4258" s="894" t="s">
        <v>19446</v>
      </c>
      <c r="Q4258" s="894" t="s">
        <v>19447</v>
      </c>
      <c r="R4258" s="894" t="s">
        <v>18916</v>
      </c>
      <c r="S4258" s="894" t="s">
        <v>779</v>
      </c>
      <c r="T4258" s="894" t="s">
        <v>780</v>
      </c>
      <c r="U4258" s="894" t="s">
        <v>877</v>
      </c>
      <c r="V4258" s="894" t="s">
        <v>3306</v>
      </c>
      <c r="W4258" s="894" t="s">
        <v>18996</v>
      </c>
      <c r="X4258" s="894" t="s">
        <v>19002</v>
      </c>
      <c r="Y4258" s="894" t="s">
        <v>19003</v>
      </c>
      <c r="AA4258" s="894" t="s">
        <v>19090</v>
      </c>
    </row>
    <row r="4259" spans="1:27">
      <c r="A4259" s="894" t="s">
        <v>19448</v>
      </c>
      <c r="B4259" s="894" t="s">
        <v>19449</v>
      </c>
      <c r="C4259" s="894" t="s">
        <v>19443</v>
      </c>
      <c r="D4259" s="894" t="s">
        <v>19444</v>
      </c>
      <c r="E4259" s="351">
        <v>246017.7</v>
      </c>
      <c r="F4259" s="351">
        <v>12300.9</v>
      </c>
      <c r="G4259" s="351">
        <v>233716.8</v>
      </c>
      <c r="H4259" s="351">
        <v>0</v>
      </c>
      <c r="I4259" s="894" t="s">
        <v>18996</v>
      </c>
      <c r="J4259" s="894" t="s">
        <v>839</v>
      </c>
      <c r="K4259" s="894" t="s">
        <v>19086</v>
      </c>
      <c r="L4259" s="894" t="s">
        <v>874</v>
      </c>
      <c r="M4259" s="894" t="s">
        <v>19440</v>
      </c>
      <c r="N4259" s="894" t="s">
        <v>14731</v>
      </c>
      <c r="O4259" s="894" t="s">
        <v>19445</v>
      </c>
      <c r="P4259" s="894" t="s">
        <v>19446</v>
      </c>
      <c r="Q4259" s="894" t="s">
        <v>19447</v>
      </c>
      <c r="R4259" s="894" t="s">
        <v>18916</v>
      </c>
      <c r="S4259" s="894" t="s">
        <v>779</v>
      </c>
      <c r="T4259" s="894" t="s">
        <v>780</v>
      </c>
      <c r="U4259" s="894" t="s">
        <v>877</v>
      </c>
      <c r="V4259" s="894" t="s">
        <v>3306</v>
      </c>
      <c r="W4259" s="894" t="s">
        <v>18996</v>
      </c>
      <c r="X4259" s="894" t="s">
        <v>19002</v>
      </c>
      <c r="Y4259" s="894" t="s">
        <v>19003</v>
      </c>
      <c r="AA4259" s="894" t="s">
        <v>19090</v>
      </c>
    </row>
    <row r="4260" spans="1:27">
      <c r="A4260" s="894" t="s">
        <v>19450</v>
      </c>
      <c r="B4260" s="894" t="s">
        <v>19451</v>
      </c>
      <c r="C4260" s="894" t="s">
        <v>12531</v>
      </c>
      <c r="D4260" s="894" t="s">
        <v>19452</v>
      </c>
      <c r="E4260" s="351">
        <v>205176.99</v>
      </c>
      <c r="F4260" s="351">
        <v>10258.85</v>
      </c>
      <c r="G4260" s="351">
        <v>194918.14</v>
      </c>
      <c r="H4260" s="351">
        <v>0</v>
      </c>
      <c r="I4260" s="894" t="s">
        <v>18996</v>
      </c>
      <c r="J4260" s="894" t="s">
        <v>839</v>
      </c>
      <c r="K4260" s="894" t="s">
        <v>19086</v>
      </c>
      <c r="L4260" s="894" t="s">
        <v>874</v>
      </c>
      <c r="M4260" s="894" t="s">
        <v>19440</v>
      </c>
      <c r="N4260" s="894" t="s">
        <v>14715</v>
      </c>
      <c r="O4260" s="894" t="s">
        <v>19453</v>
      </c>
      <c r="P4260" s="894" t="s">
        <v>19454</v>
      </c>
      <c r="Q4260" s="894" t="s">
        <v>19455</v>
      </c>
      <c r="R4260" s="894" t="s">
        <v>18916</v>
      </c>
      <c r="S4260" s="894" t="s">
        <v>779</v>
      </c>
      <c r="T4260" s="894" t="s">
        <v>780</v>
      </c>
      <c r="U4260" s="894" t="s">
        <v>877</v>
      </c>
      <c r="V4260" s="894" t="s">
        <v>3306</v>
      </c>
      <c r="W4260" s="894" t="s">
        <v>18996</v>
      </c>
      <c r="X4260" s="894" t="s">
        <v>19002</v>
      </c>
      <c r="Y4260" s="894" t="s">
        <v>19003</v>
      </c>
      <c r="AA4260" s="894" t="s">
        <v>19090</v>
      </c>
    </row>
    <row r="4261" spans="1:27">
      <c r="A4261" s="894" t="s">
        <v>19456</v>
      </c>
      <c r="B4261" s="894" t="s">
        <v>19457</v>
      </c>
      <c r="C4261" s="894" t="s">
        <v>12531</v>
      </c>
      <c r="D4261" s="894" t="s">
        <v>19452</v>
      </c>
      <c r="E4261" s="351">
        <v>205176.99</v>
      </c>
      <c r="F4261" s="351">
        <v>10258.85</v>
      </c>
      <c r="G4261" s="351">
        <v>194918.14</v>
      </c>
      <c r="H4261" s="351">
        <v>0</v>
      </c>
      <c r="I4261" s="894" t="s">
        <v>18996</v>
      </c>
      <c r="J4261" s="894" t="s">
        <v>839</v>
      </c>
      <c r="K4261" s="894" t="s">
        <v>19086</v>
      </c>
      <c r="L4261" s="894" t="s">
        <v>874</v>
      </c>
      <c r="M4261" s="894" t="s">
        <v>19440</v>
      </c>
      <c r="N4261" s="894" t="s">
        <v>14715</v>
      </c>
      <c r="O4261" s="894" t="s">
        <v>19453</v>
      </c>
      <c r="P4261" s="894" t="s">
        <v>19454</v>
      </c>
      <c r="Q4261" s="894" t="s">
        <v>19455</v>
      </c>
      <c r="R4261" s="894" t="s">
        <v>18916</v>
      </c>
      <c r="S4261" s="894" t="s">
        <v>779</v>
      </c>
      <c r="T4261" s="894" t="s">
        <v>780</v>
      </c>
      <c r="U4261" s="894" t="s">
        <v>877</v>
      </c>
      <c r="V4261" s="894" t="s">
        <v>3306</v>
      </c>
      <c r="W4261" s="894" t="s">
        <v>18996</v>
      </c>
      <c r="X4261" s="894" t="s">
        <v>19002</v>
      </c>
      <c r="Y4261" s="894" t="s">
        <v>19003</v>
      </c>
      <c r="AA4261" s="894" t="s">
        <v>19090</v>
      </c>
    </row>
    <row r="4262" spans="1:27">
      <c r="A4262" s="894" t="s">
        <v>19458</v>
      </c>
      <c r="B4262" s="894" t="s">
        <v>19459</v>
      </c>
      <c r="C4262" s="894" t="s">
        <v>12531</v>
      </c>
      <c r="D4262" s="894" t="s">
        <v>19460</v>
      </c>
      <c r="E4262" s="351">
        <v>214911.5</v>
      </c>
      <c r="F4262" s="351">
        <v>10745.6</v>
      </c>
      <c r="G4262" s="351">
        <v>204165.9</v>
      </c>
      <c r="H4262" s="351">
        <v>0</v>
      </c>
      <c r="I4262" s="894" t="s">
        <v>18996</v>
      </c>
      <c r="J4262" s="894" t="s">
        <v>839</v>
      </c>
      <c r="K4262" s="894" t="s">
        <v>19155</v>
      </c>
      <c r="L4262" s="894" t="s">
        <v>874</v>
      </c>
      <c r="M4262" s="894" t="s">
        <v>19428</v>
      </c>
      <c r="N4262" s="894" t="s">
        <v>14715</v>
      </c>
      <c r="O4262" s="894" t="s">
        <v>19461</v>
      </c>
      <c r="P4262" s="894" t="s">
        <v>19462</v>
      </c>
      <c r="Q4262" s="894" t="s">
        <v>19463</v>
      </c>
      <c r="R4262" s="894" t="s">
        <v>18916</v>
      </c>
      <c r="S4262" s="894" t="s">
        <v>779</v>
      </c>
      <c r="T4262" s="894" t="s">
        <v>780</v>
      </c>
      <c r="U4262" s="894" t="s">
        <v>877</v>
      </c>
      <c r="V4262" s="894" t="s">
        <v>3306</v>
      </c>
      <c r="W4262" s="894" t="s">
        <v>18996</v>
      </c>
      <c r="X4262" s="894" t="s">
        <v>19002</v>
      </c>
      <c r="Y4262" s="894" t="s">
        <v>19003</v>
      </c>
      <c r="AA4262" s="894" t="s">
        <v>19158</v>
      </c>
    </row>
    <row r="4263" spans="1:27">
      <c r="A4263" s="894" t="s">
        <v>19464</v>
      </c>
      <c r="B4263" s="894" t="s">
        <v>19465</v>
      </c>
      <c r="C4263" s="894" t="s">
        <v>19466</v>
      </c>
      <c r="D4263" s="894" t="s">
        <v>19467</v>
      </c>
      <c r="E4263" s="351">
        <v>274734.52</v>
      </c>
      <c r="F4263" s="351">
        <v>13736.75</v>
      </c>
      <c r="G4263" s="351">
        <v>260997.77</v>
      </c>
      <c r="H4263" s="351">
        <v>0</v>
      </c>
      <c r="I4263" s="894" t="s">
        <v>18996</v>
      </c>
      <c r="J4263" s="894" t="s">
        <v>839</v>
      </c>
      <c r="K4263" s="894" t="s">
        <v>19155</v>
      </c>
      <c r="L4263" s="894" t="s">
        <v>874</v>
      </c>
      <c r="M4263" s="894" t="s">
        <v>19428</v>
      </c>
      <c r="N4263" s="894" t="s">
        <v>14715</v>
      </c>
      <c r="O4263" s="894" t="s">
        <v>19468</v>
      </c>
      <c r="P4263" s="894" t="s">
        <v>19469</v>
      </c>
      <c r="Q4263" s="894" t="s">
        <v>19470</v>
      </c>
      <c r="R4263" s="894" t="s">
        <v>18916</v>
      </c>
      <c r="S4263" s="894" t="s">
        <v>779</v>
      </c>
      <c r="T4263" s="894" t="s">
        <v>780</v>
      </c>
      <c r="U4263" s="894" t="s">
        <v>877</v>
      </c>
      <c r="V4263" s="894" t="s">
        <v>3306</v>
      </c>
      <c r="W4263" s="894" t="s">
        <v>18996</v>
      </c>
      <c r="X4263" s="894" t="s">
        <v>19002</v>
      </c>
      <c r="Y4263" s="894" t="s">
        <v>19003</v>
      </c>
      <c r="AA4263" s="894" t="s">
        <v>19158</v>
      </c>
    </row>
    <row r="4264" spans="1:27">
      <c r="A4264" s="894" t="s">
        <v>19471</v>
      </c>
      <c r="B4264" s="894" t="s">
        <v>19472</v>
      </c>
      <c r="C4264" s="894" t="s">
        <v>19473</v>
      </c>
      <c r="D4264" s="894" t="s">
        <v>19474</v>
      </c>
      <c r="E4264" s="351">
        <v>4690.27</v>
      </c>
      <c r="F4264" s="351">
        <v>234.5</v>
      </c>
      <c r="G4264" s="351">
        <v>4455.77</v>
      </c>
      <c r="H4264" s="351">
        <v>0</v>
      </c>
      <c r="I4264" s="894" t="s">
        <v>18996</v>
      </c>
      <c r="J4264" s="894" t="s">
        <v>839</v>
      </c>
      <c r="K4264" s="894" t="s">
        <v>19086</v>
      </c>
      <c r="L4264" s="894" t="s">
        <v>874</v>
      </c>
      <c r="M4264" s="894" t="s">
        <v>19440</v>
      </c>
      <c r="N4264" s="894" t="s">
        <v>16198</v>
      </c>
      <c r="O4264" s="894" t="s">
        <v>11821</v>
      </c>
      <c r="P4264" s="894" t="s">
        <v>19475</v>
      </c>
      <c r="Q4264" s="894" t="s">
        <v>11823</v>
      </c>
      <c r="R4264" s="894" t="s">
        <v>18916</v>
      </c>
      <c r="S4264" s="894" t="s">
        <v>779</v>
      </c>
      <c r="T4264" s="894" t="s">
        <v>780</v>
      </c>
      <c r="U4264" s="894" t="s">
        <v>877</v>
      </c>
      <c r="V4264" s="894" t="s">
        <v>3306</v>
      </c>
      <c r="W4264" s="894" t="s">
        <v>18996</v>
      </c>
      <c r="X4264" s="894" t="s">
        <v>19002</v>
      </c>
      <c r="Y4264" s="894" t="s">
        <v>19003</v>
      </c>
      <c r="AA4264" s="894" t="s">
        <v>19090</v>
      </c>
    </row>
    <row r="4265" spans="1:27">
      <c r="A4265" s="894" t="s">
        <v>19476</v>
      </c>
      <c r="B4265" s="894" t="s">
        <v>19477</v>
      </c>
      <c r="C4265" s="894" t="s">
        <v>19473</v>
      </c>
      <c r="D4265" s="894" t="s">
        <v>19474</v>
      </c>
      <c r="E4265" s="351">
        <v>4690.27</v>
      </c>
      <c r="F4265" s="351">
        <v>234.5</v>
      </c>
      <c r="G4265" s="351">
        <v>4455.77</v>
      </c>
      <c r="H4265" s="351">
        <v>0</v>
      </c>
      <c r="I4265" s="894" t="s">
        <v>18996</v>
      </c>
      <c r="J4265" s="894" t="s">
        <v>839</v>
      </c>
      <c r="K4265" s="894" t="s">
        <v>19086</v>
      </c>
      <c r="L4265" s="894" t="s">
        <v>874</v>
      </c>
      <c r="M4265" s="894" t="s">
        <v>19440</v>
      </c>
      <c r="N4265" s="894" t="s">
        <v>16198</v>
      </c>
      <c r="O4265" s="894" t="s">
        <v>11821</v>
      </c>
      <c r="P4265" s="894" t="s">
        <v>19475</v>
      </c>
      <c r="Q4265" s="894" t="s">
        <v>11823</v>
      </c>
      <c r="R4265" s="894" t="s">
        <v>18916</v>
      </c>
      <c r="S4265" s="894" t="s">
        <v>779</v>
      </c>
      <c r="T4265" s="894" t="s">
        <v>780</v>
      </c>
      <c r="U4265" s="894" t="s">
        <v>877</v>
      </c>
      <c r="V4265" s="894" t="s">
        <v>3306</v>
      </c>
      <c r="W4265" s="894" t="s">
        <v>18996</v>
      </c>
      <c r="X4265" s="894" t="s">
        <v>19002</v>
      </c>
      <c r="Y4265" s="894" t="s">
        <v>19003</v>
      </c>
      <c r="AA4265" s="894" t="s">
        <v>19090</v>
      </c>
    </row>
    <row r="4266" spans="1:27">
      <c r="A4266" s="894" t="s">
        <v>19478</v>
      </c>
      <c r="B4266" s="894" t="s">
        <v>19479</v>
      </c>
      <c r="C4266" s="894" t="s">
        <v>19473</v>
      </c>
      <c r="D4266" s="894" t="s">
        <v>19474</v>
      </c>
      <c r="E4266" s="351">
        <v>4690.27</v>
      </c>
      <c r="F4266" s="351">
        <v>234.5</v>
      </c>
      <c r="G4266" s="351">
        <v>4455.77</v>
      </c>
      <c r="H4266" s="351">
        <v>0</v>
      </c>
      <c r="I4266" s="894" t="s">
        <v>18996</v>
      </c>
      <c r="J4266" s="894" t="s">
        <v>839</v>
      </c>
      <c r="K4266" s="894" t="s">
        <v>19086</v>
      </c>
      <c r="L4266" s="894" t="s">
        <v>874</v>
      </c>
      <c r="M4266" s="894" t="s">
        <v>19440</v>
      </c>
      <c r="N4266" s="894" t="s">
        <v>16198</v>
      </c>
      <c r="O4266" s="894" t="s">
        <v>11821</v>
      </c>
      <c r="P4266" s="894" t="s">
        <v>19475</v>
      </c>
      <c r="Q4266" s="894" t="s">
        <v>11823</v>
      </c>
      <c r="R4266" s="894" t="s">
        <v>18916</v>
      </c>
      <c r="S4266" s="894" t="s">
        <v>779</v>
      </c>
      <c r="T4266" s="894" t="s">
        <v>780</v>
      </c>
      <c r="U4266" s="894" t="s">
        <v>877</v>
      </c>
      <c r="V4266" s="894" t="s">
        <v>3306</v>
      </c>
      <c r="W4266" s="894" t="s">
        <v>18996</v>
      </c>
      <c r="X4266" s="894" t="s">
        <v>19002</v>
      </c>
      <c r="Y4266" s="894" t="s">
        <v>19003</v>
      </c>
      <c r="AA4266" s="894" t="s">
        <v>19090</v>
      </c>
    </row>
    <row r="4267" spans="1:27">
      <c r="A4267" s="894" t="s">
        <v>19480</v>
      </c>
      <c r="B4267" s="894" t="s">
        <v>19481</v>
      </c>
      <c r="C4267" s="894" t="s">
        <v>19473</v>
      </c>
      <c r="D4267" s="894" t="s">
        <v>19474</v>
      </c>
      <c r="E4267" s="351">
        <v>4690.27</v>
      </c>
      <c r="F4267" s="351">
        <v>234.5</v>
      </c>
      <c r="G4267" s="351">
        <v>4455.77</v>
      </c>
      <c r="H4267" s="351">
        <v>0</v>
      </c>
      <c r="I4267" s="894" t="s">
        <v>18996</v>
      </c>
      <c r="J4267" s="894" t="s">
        <v>839</v>
      </c>
      <c r="K4267" s="894" t="s">
        <v>19086</v>
      </c>
      <c r="L4267" s="894" t="s">
        <v>874</v>
      </c>
      <c r="M4267" s="894" t="s">
        <v>19440</v>
      </c>
      <c r="N4267" s="894" t="s">
        <v>16198</v>
      </c>
      <c r="O4267" s="894" t="s">
        <v>11821</v>
      </c>
      <c r="P4267" s="894" t="s">
        <v>19475</v>
      </c>
      <c r="Q4267" s="894" t="s">
        <v>11823</v>
      </c>
      <c r="R4267" s="894" t="s">
        <v>18916</v>
      </c>
      <c r="S4267" s="894" t="s">
        <v>779</v>
      </c>
      <c r="T4267" s="894" t="s">
        <v>780</v>
      </c>
      <c r="U4267" s="894" t="s">
        <v>877</v>
      </c>
      <c r="V4267" s="894" t="s">
        <v>3306</v>
      </c>
      <c r="W4267" s="894" t="s">
        <v>18996</v>
      </c>
      <c r="X4267" s="894" t="s">
        <v>19002</v>
      </c>
      <c r="Y4267" s="894" t="s">
        <v>19003</v>
      </c>
      <c r="AA4267" s="894" t="s">
        <v>19090</v>
      </c>
    </row>
    <row r="4268" spans="1:27">
      <c r="A4268" s="894" t="s">
        <v>19482</v>
      </c>
      <c r="B4268" s="894" t="s">
        <v>19483</v>
      </c>
      <c r="C4268" s="894" t="s">
        <v>19473</v>
      </c>
      <c r="D4268" s="894" t="s">
        <v>19474</v>
      </c>
      <c r="E4268" s="351">
        <v>4690.27</v>
      </c>
      <c r="F4268" s="351">
        <v>234.5</v>
      </c>
      <c r="G4268" s="351">
        <v>4455.77</v>
      </c>
      <c r="H4268" s="351">
        <v>0</v>
      </c>
      <c r="I4268" s="894" t="s">
        <v>18996</v>
      </c>
      <c r="J4268" s="894" t="s">
        <v>839</v>
      </c>
      <c r="K4268" s="894" t="s">
        <v>19086</v>
      </c>
      <c r="L4268" s="894" t="s">
        <v>874</v>
      </c>
      <c r="M4268" s="894" t="s">
        <v>19440</v>
      </c>
      <c r="N4268" s="894" t="s">
        <v>16198</v>
      </c>
      <c r="O4268" s="894" t="s">
        <v>11821</v>
      </c>
      <c r="P4268" s="894" t="s">
        <v>19475</v>
      </c>
      <c r="Q4268" s="894" t="s">
        <v>11823</v>
      </c>
      <c r="R4268" s="894" t="s">
        <v>18916</v>
      </c>
      <c r="S4268" s="894" t="s">
        <v>779</v>
      </c>
      <c r="T4268" s="894" t="s">
        <v>780</v>
      </c>
      <c r="U4268" s="894" t="s">
        <v>877</v>
      </c>
      <c r="V4268" s="894" t="s">
        <v>3306</v>
      </c>
      <c r="W4268" s="894" t="s">
        <v>18996</v>
      </c>
      <c r="X4268" s="894" t="s">
        <v>19002</v>
      </c>
      <c r="Y4268" s="894" t="s">
        <v>19003</v>
      </c>
      <c r="AA4268" s="894" t="s">
        <v>19090</v>
      </c>
    </row>
    <row r="4269" spans="1:27">
      <c r="A4269" s="894" t="s">
        <v>19484</v>
      </c>
      <c r="B4269" s="894" t="s">
        <v>19485</v>
      </c>
      <c r="C4269" s="894" t="s">
        <v>19473</v>
      </c>
      <c r="D4269" s="894" t="s">
        <v>19474</v>
      </c>
      <c r="E4269" s="351">
        <v>4690.26</v>
      </c>
      <c r="F4269" s="351">
        <v>234.5</v>
      </c>
      <c r="G4269" s="351">
        <v>4455.76</v>
      </c>
      <c r="H4269" s="351">
        <v>0</v>
      </c>
      <c r="I4269" s="894" t="s">
        <v>18996</v>
      </c>
      <c r="J4269" s="894" t="s">
        <v>839</v>
      </c>
      <c r="K4269" s="894" t="s">
        <v>19086</v>
      </c>
      <c r="L4269" s="894" t="s">
        <v>874</v>
      </c>
      <c r="M4269" s="894" t="s">
        <v>19440</v>
      </c>
      <c r="N4269" s="894" t="s">
        <v>16198</v>
      </c>
      <c r="O4269" s="894" t="s">
        <v>11821</v>
      </c>
      <c r="P4269" s="894" t="s">
        <v>19475</v>
      </c>
      <c r="Q4269" s="894" t="s">
        <v>11823</v>
      </c>
      <c r="R4269" s="894" t="s">
        <v>18916</v>
      </c>
      <c r="S4269" s="894" t="s">
        <v>779</v>
      </c>
      <c r="T4269" s="894" t="s">
        <v>780</v>
      </c>
      <c r="U4269" s="894" t="s">
        <v>877</v>
      </c>
      <c r="V4269" s="894" t="s">
        <v>3306</v>
      </c>
      <c r="W4269" s="894" t="s">
        <v>18996</v>
      </c>
      <c r="X4269" s="894" t="s">
        <v>19002</v>
      </c>
      <c r="Y4269" s="894" t="s">
        <v>19003</v>
      </c>
      <c r="AA4269" s="894" t="s">
        <v>19090</v>
      </c>
    </row>
    <row r="4270" spans="1:27">
      <c r="A4270" s="894" t="s">
        <v>19486</v>
      </c>
      <c r="B4270" s="894" t="s">
        <v>19487</v>
      </c>
      <c r="C4270" s="894" t="s">
        <v>19473</v>
      </c>
      <c r="D4270" s="894" t="s">
        <v>19474</v>
      </c>
      <c r="E4270" s="351">
        <v>4690.26</v>
      </c>
      <c r="F4270" s="351">
        <v>234.5</v>
      </c>
      <c r="G4270" s="351">
        <v>4455.76</v>
      </c>
      <c r="H4270" s="351">
        <v>0</v>
      </c>
      <c r="I4270" s="894" t="s">
        <v>18996</v>
      </c>
      <c r="J4270" s="894" t="s">
        <v>839</v>
      </c>
      <c r="K4270" s="894" t="s">
        <v>19086</v>
      </c>
      <c r="L4270" s="894" t="s">
        <v>874</v>
      </c>
      <c r="M4270" s="894" t="s">
        <v>19440</v>
      </c>
      <c r="N4270" s="894" t="s">
        <v>16198</v>
      </c>
      <c r="O4270" s="894" t="s">
        <v>11821</v>
      </c>
      <c r="P4270" s="894" t="s">
        <v>19475</v>
      </c>
      <c r="Q4270" s="894" t="s">
        <v>11823</v>
      </c>
      <c r="R4270" s="894" t="s">
        <v>18916</v>
      </c>
      <c r="S4270" s="894" t="s">
        <v>779</v>
      </c>
      <c r="T4270" s="894" t="s">
        <v>780</v>
      </c>
      <c r="U4270" s="894" t="s">
        <v>877</v>
      </c>
      <c r="V4270" s="894" t="s">
        <v>3306</v>
      </c>
      <c r="W4270" s="894" t="s">
        <v>18996</v>
      </c>
      <c r="X4270" s="894" t="s">
        <v>19002</v>
      </c>
      <c r="Y4270" s="894" t="s">
        <v>19003</v>
      </c>
      <c r="AA4270" s="894" t="s">
        <v>19090</v>
      </c>
    </row>
    <row r="4271" spans="1:27">
      <c r="A4271" s="894" t="s">
        <v>19488</v>
      </c>
      <c r="B4271" s="894" t="s">
        <v>19489</v>
      </c>
      <c r="C4271" s="894" t="s">
        <v>19473</v>
      </c>
      <c r="D4271" s="894" t="s">
        <v>19474</v>
      </c>
      <c r="E4271" s="351">
        <v>4690.26</v>
      </c>
      <c r="F4271" s="351">
        <v>234.5</v>
      </c>
      <c r="G4271" s="351">
        <v>4455.76</v>
      </c>
      <c r="H4271" s="351">
        <v>0</v>
      </c>
      <c r="I4271" s="894" t="s">
        <v>18996</v>
      </c>
      <c r="J4271" s="894" t="s">
        <v>839</v>
      </c>
      <c r="K4271" s="894" t="s">
        <v>19086</v>
      </c>
      <c r="L4271" s="894" t="s">
        <v>874</v>
      </c>
      <c r="M4271" s="894" t="s">
        <v>19440</v>
      </c>
      <c r="N4271" s="894" t="s">
        <v>16198</v>
      </c>
      <c r="O4271" s="894" t="s">
        <v>11821</v>
      </c>
      <c r="P4271" s="894" t="s">
        <v>19475</v>
      </c>
      <c r="Q4271" s="894" t="s">
        <v>11823</v>
      </c>
      <c r="R4271" s="894" t="s">
        <v>18916</v>
      </c>
      <c r="S4271" s="894" t="s">
        <v>779</v>
      </c>
      <c r="T4271" s="894" t="s">
        <v>780</v>
      </c>
      <c r="U4271" s="894" t="s">
        <v>877</v>
      </c>
      <c r="V4271" s="894" t="s">
        <v>3306</v>
      </c>
      <c r="W4271" s="894" t="s">
        <v>18996</v>
      </c>
      <c r="X4271" s="894" t="s">
        <v>19002</v>
      </c>
      <c r="Y4271" s="894" t="s">
        <v>19003</v>
      </c>
      <c r="AA4271" s="894" t="s">
        <v>19090</v>
      </c>
    </row>
    <row r="4272" spans="1:27">
      <c r="A4272" s="894" t="s">
        <v>19490</v>
      </c>
      <c r="B4272" s="894" t="s">
        <v>19491</v>
      </c>
      <c r="C4272" s="894" t="s">
        <v>19473</v>
      </c>
      <c r="D4272" s="894" t="s">
        <v>19474</v>
      </c>
      <c r="E4272" s="351">
        <v>4690.26</v>
      </c>
      <c r="F4272" s="351">
        <v>234.5</v>
      </c>
      <c r="G4272" s="351">
        <v>4455.76</v>
      </c>
      <c r="H4272" s="351">
        <v>0</v>
      </c>
      <c r="I4272" s="894" t="s">
        <v>18996</v>
      </c>
      <c r="J4272" s="894" t="s">
        <v>839</v>
      </c>
      <c r="K4272" s="894" t="s">
        <v>19086</v>
      </c>
      <c r="L4272" s="894" t="s">
        <v>874</v>
      </c>
      <c r="M4272" s="894" t="s">
        <v>19440</v>
      </c>
      <c r="N4272" s="894" t="s">
        <v>16198</v>
      </c>
      <c r="O4272" s="894" t="s">
        <v>11821</v>
      </c>
      <c r="P4272" s="894" t="s">
        <v>19475</v>
      </c>
      <c r="Q4272" s="894" t="s">
        <v>11823</v>
      </c>
      <c r="R4272" s="894" t="s">
        <v>18916</v>
      </c>
      <c r="S4272" s="894" t="s">
        <v>779</v>
      </c>
      <c r="T4272" s="894" t="s">
        <v>780</v>
      </c>
      <c r="U4272" s="894" t="s">
        <v>877</v>
      </c>
      <c r="V4272" s="894" t="s">
        <v>3306</v>
      </c>
      <c r="W4272" s="894" t="s">
        <v>18996</v>
      </c>
      <c r="X4272" s="894" t="s">
        <v>19002</v>
      </c>
      <c r="Y4272" s="894" t="s">
        <v>19003</v>
      </c>
      <c r="AA4272" s="894" t="s">
        <v>19090</v>
      </c>
    </row>
    <row r="4273" spans="1:27">
      <c r="A4273" s="894" t="s">
        <v>19492</v>
      </c>
      <c r="B4273" s="894" t="s">
        <v>19493</v>
      </c>
      <c r="C4273" s="894" t="s">
        <v>19473</v>
      </c>
      <c r="D4273" s="894" t="s">
        <v>19474</v>
      </c>
      <c r="E4273" s="351">
        <v>4690.26</v>
      </c>
      <c r="F4273" s="351">
        <v>234.5</v>
      </c>
      <c r="G4273" s="351">
        <v>4455.76</v>
      </c>
      <c r="H4273" s="351">
        <v>0</v>
      </c>
      <c r="I4273" s="894" t="s">
        <v>18996</v>
      </c>
      <c r="J4273" s="894" t="s">
        <v>839</v>
      </c>
      <c r="K4273" s="894" t="s">
        <v>19086</v>
      </c>
      <c r="L4273" s="894" t="s">
        <v>874</v>
      </c>
      <c r="M4273" s="894" t="s">
        <v>19440</v>
      </c>
      <c r="N4273" s="894" t="s">
        <v>16198</v>
      </c>
      <c r="O4273" s="894" t="s">
        <v>11821</v>
      </c>
      <c r="P4273" s="894" t="s">
        <v>19475</v>
      </c>
      <c r="Q4273" s="894" t="s">
        <v>11823</v>
      </c>
      <c r="R4273" s="894" t="s">
        <v>18916</v>
      </c>
      <c r="S4273" s="894" t="s">
        <v>779</v>
      </c>
      <c r="T4273" s="894" t="s">
        <v>780</v>
      </c>
      <c r="U4273" s="894" t="s">
        <v>877</v>
      </c>
      <c r="V4273" s="894" t="s">
        <v>3306</v>
      </c>
      <c r="W4273" s="894" t="s">
        <v>18996</v>
      </c>
      <c r="X4273" s="894" t="s">
        <v>19002</v>
      </c>
      <c r="Y4273" s="894" t="s">
        <v>19003</v>
      </c>
      <c r="AA4273" s="894" t="s">
        <v>19090</v>
      </c>
    </row>
    <row r="4274" spans="1:27">
      <c r="A4274" s="894" t="s">
        <v>19494</v>
      </c>
      <c r="B4274" s="894" t="s">
        <v>19495</v>
      </c>
      <c r="C4274" s="894" t="s">
        <v>19496</v>
      </c>
      <c r="D4274" s="894" t="s">
        <v>19497</v>
      </c>
      <c r="E4274" s="351">
        <v>28318.58</v>
      </c>
      <c r="F4274" s="351">
        <v>1415.95</v>
      </c>
      <c r="G4274" s="351">
        <v>26902.63</v>
      </c>
      <c r="H4274" s="351">
        <v>0</v>
      </c>
      <c r="I4274" s="894" t="s">
        <v>18996</v>
      </c>
      <c r="J4274" s="894" t="s">
        <v>839</v>
      </c>
      <c r="K4274" s="894" t="s">
        <v>19086</v>
      </c>
      <c r="L4274" s="894" t="s">
        <v>874</v>
      </c>
      <c r="M4274" s="894" t="s">
        <v>19498</v>
      </c>
      <c r="N4274" s="894" t="s">
        <v>14119</v>
      </c>
      <c r="O4274" s="894" t="s">
        <v>13402</v>
      </c>
      <c r="P4274" s="894" t="s">
        <v>19499</v>
      </c>
      <c r="Q4274" s="894" t="s">
        <v>9261</v>
      </c>
      <c r="R4274" s="894" t="s">
        <v>18916</v>
      </c>
      <c r="S4274" s="894" t="s">
        <v>779</v>
      </c>
      <c r="T4274" s="894" t="s">
        <v>780</v>
      </c>
      <c r="U4274" s="894" t="s">
        <v>877</v>
      </c>
      <c r="V4274" s="894" t="s">
        <v>3306</v>
      </c>
      <c r="W4274" s="894" t="s">
        <v>18996</v>
      </c>
      <c r="X4274" s="894" t="s">
        <v>19002</v>
      </c>
      <c r="Y4274" s="894" t="s">
        <v>19003</v>
      </c>
      <c r="AA4274" s="894" t="s">
        <v>19090</v>
      </c>
    </row>
    <row r="4275" spans="1:27">
      <c r="A4275" s="894" t="s">
        <v>19500</v>
      </c>
      <c r="B4275" s="894" t="s">
        <v>19501</v>
      </c>
      <c r="C4275" s="894" t="s">
        <v>19502</v>
      </c>
      <c r="D4275" s="894" t="s">
        <v>19503</v>
      </c>
      <c r="E4275" s="351">
        <v>66371.68</v>
      </c>
      <c r="F4275" s="351">
        <v>3318.6</v>
      </c>
      <c r="G4275" s="351">
        <v>63053.08</v>
      </c>
      <c r="H4275" s="351">
        <v>0</v>
      </c>
      <c r="I4275" s="894" t="s">
        <v>18996</v>
      </c>
      <c r="J4275" s="894" t="s">
        <v>839</v>
      </c>
      <c r="K4275" s="894" t="s">
        <v>19086</v>
      </c>
      <c r="L4275" s="894" t="s">
        <v>874</v>
      </c>
      <c r="M4275" s="894" t="s">
        <v>19504</v>
      </c>
      <c r="N4275" s="894" t="s">
        <v>14119</v>
      </c>
      <c r="O4275" s="894" t="s">
        <v>13647</v>
      </c>
      <c r="P4275" s="894" t="s">
        <v>19222</v>
      </c>
      <c r="Q4275" s="894" t="s">
        <v>13649</v>
      </c>
      <c r="R4275" s="894" t="s">
        <v>18916</v>
      </c>
      <c r="S4275" s="894" t="s">
        <v>779</v>
      </c>
      <c r="T4275" s="894" t="s">
        <v>780</v>
      </c>
      <c r="U4275" s="894" t="s">
        <v>877</v>
      </c>
      <c r="V4275" s="894" t="s">
        <v>3306</v>
      </c>
      <c r="W4275" s="894" t="s">
        <v>18996</v>
      </c>
      <c r="X4275" s="894" t="s">
        <v>19002</v>
      </c>
      <c r="Y4275" s="894" t="s">
        <v>19003</v>
      </c>
      <c r="AA4275" s="894" t="s">
        <v>19090</v>
      </c>
    </row>
    <row r="4276" spans="1:27">
      <c r="A4276" s="894" t="s">
        <v>19505</v>
      </c>
      <c r="B4276" s="894" t="s">
        <v>19506</v>
      </c>
      <c r="C4276" s="894" t="s">
        <v>19507</v>
      </c>
      <c r="D4276" s="894" t="s">
        <v>19503</v>
      </c>
      <c r="E4276" s="351">
        <v>66371.68</v>
      </c>
      <c r="F4276" s="351">
        <v>3318.6</v>
      </c>
      <c r="G4276" s="351">
        <v>63053.08</v>
      </c>
      <c r="H4276" s="351">
        <v>0</v>
      </c>
      <c r="I4276" s="894" t="s">
        <v>18996</v>
      </c>
      <c r="J4276" s="894" t="s">
        <v>839</v>
      </c>
      <c r="K4276" s="894" t="s">
        <v>19086</v>
      </c>
      <c r="L4276" s="894" t="s">
        <v>874</v>
      </c>
      <c r="M4276" s="894" t="s">
        <v>19508</v>
      </c>
      <c r="N4276" s="894" t="s">
        <v>14119</v>
      </c>
      <c r="O4276" s="894" t="s">
        <v>13647</v>
      </c>
      <c r="P4276" s="894" t="s">
        <v>19222</v>
      </c>
      <c r="Q4276" s="894" t="s">
        <v>13649</v>
      </c>
      <c r="R4276" s="894" t="s">
        <v>18916</v>
      </c>
      <c r="S4276" s="894" t="s">
        <v>779</v>
      </c>
      <c r="T4276" s="894" t="s">
        <v>780</v>
      </c>
      <c r="U4276" s="894" t="s">
        <v>877</v>
      </c>
      <c r="V4276" s="894" t="s">
        <v>3306</v>
      </c>
      <c r="W4276" s="894" t="s">
        <v>18996</v>
      </c>
      <c r="X4276" s="894" t="s">
        <v>19002</v>
      </c>
      <c r="Y4276" s="894" t="s">
        <v>19003</v>
      </c>
      <c r="AA4276" s="894" t="s">
        <v>19090</v>
      </c>
    </row>
    <row r="4277" spans="1:27">
      <c r="A4277" s="894" t="s">
        <v>19509</v>
      </c>
      <c r="B4277" s="894" t="s">
        <v>19510</v>
      </c>
      <c r="C4277" s="894" t="s">
        <v>19511</v>
      </c>
      <c r="D4277" s="894" t="s">
        <v>19512</v>
      </c>
      <c r="E4277" s="351">
        <v>28318.59</v>
      </c>
      <c r="F4277" s="351">
        <v>1415.95</v>
      </c>
      <c r="G4277" s="351">
        <v>26902.64</v>
      </c>
      <c r="H4277" s="351">
        <v>0</v>
      </c>
      <c r="I4277" s="894" t="s">
        <v>18996</v>
      </c>
      <c r="J4277" s="894" t="s">
        <v>839</v>
      </c>
      <c r="K4277" s="894" t="s">
        <v>19086</v>
      </c>
      <c r="L4277" s="894" t="s">
        <v>874</v>
      </c>
      <c r="M4277" s="894" t="s">
        <v>19513</v>
      </c>
      <c r="N4277" s="894" t="s">
        <v>14119</v>
      </c>
      <c r="O4277" s="894" t="s">
        <v>13402</v>
      </c>
      <c r="P4277" s="894" t="s">
        <v>19499</v>
      </c>
      <c r="Q4277" s="894" t="s">
        <v>9261</v>
      </c>
      <c r="R4277" s="894" t="s">
        <v>18916</v>
      </c>
      <c r="S4277" s="894" t="s">
        <v>779</v>
      </c>
      <c r="T4277" s="894" t="s">
        <v>780</v>
      </c>
      <c r="U4277" s="894" t="s">
        <v>877</v>
      </c>
      <c r="V4277" s="894" t="s">
        <v>3306</v>
      </c>
      <c r="W4277" s="894" t="s">
        <v>18996</v>
      </c>
      <c r="X4277" s="894" t="s">
        <v>19002</v>
      </c>
      <c r="Y4277" s="894" t="s">
        <v>19003</v>
      </c>
      <c r="AA4277" s="894" t="s">
        <v>19090</v>
      </c>
    </row>
    <row r="4278" spans="1:27">
      <c r="A4278" s="894" t="s">
        <v>19514</v>
      </c>
      <c r="B4278" s="894" t="s">
        <v>19515</v>
      </c>
      <c r="C4278" s="894" t="s">
        <v>19516</v>
      </c>
      <c r="D4278" s="894" t="s">
        <v>19512</v>
      </c>
      <c r="E4278" s="351">
        <v>28318.59</v>
      </c>
      <c r="F4278" s="351">
        <v>1415.95</v>
      </c>
      <c r="G4278" s="351">
        <v>26902.64</v>
      </c>
      <c r="H4278" s="351">
        <v>0</v>
      </c>
      <c r="I4278" s="894" t="s">
        <v>18996</v>
      </c>
      <c r="J4278" s="894" t="s">
        <v>839</v>
      </c>
      <c r="K4278" s="894" t="s">
        <v>19155</v>
      </c>
      <c r="L4278" s="894" t="s">
        <v>874</v>
      </c>
      <c r="M4278" s="894" t="s">
        <v>19281</v>
      </c>
      <c r="N4278" s="894" t="s">
        <v>14119</v>
      </c>
      <c r="O4278" s="894" t="s">
        <v>13402</v>
      </c>
      <c r="P4278" s="894" t="s">
        <v>19499</v>
      </c>
      <c r="Q4278" s="894" t="s">
        <v>9261</v>
      </c>
      <c r="R4278" s="894" t="s">
        <v>18916</v>
      </c>
      <c r="S4278" s="894" t="s">
        <v>779</v>
      </c>
      <c r="T4278" s="894" t="s">
        <v>780</v>
      </c>
      <c r="U4278" s="894" t="s">
        <v>877</v>
      </c>
      <c r="V4278" s="894" t="s">
        <v>3306</v>
      </c>
      <c r="W4278" s="894" t="s">
        <v>18996</v>
      </c>
      <c r="X4278" s="894" t="s">
        <v>19002</v>
      </c>
      <c r="Y4278" s="894" t="s">
        <v>19003</v>
      </c>
      <c r="AA4278" s="894" t="s">
        <v>19158</v>
      </c>
    </row>
    <row r="4279" spans="1:27">
      <c r="A4279" s="894" t="s">
        <v>19517</v>
      </c>
      <c r="B4279" s="894" t="s">
        <v>19518</v>
      </c>
      <c r="C4279" s="894" t="s">
        <v>15973</v>
      </c>
      <c r="D4279" s="894" t="s">
        <v>19519</v>
      </c>
      <c r="E4279" s="351">
        <v>8849.56</v>
      </c>
      <c r="F4279" s="351">
        <v>442.5</v>
      </c>
      <c r="G4279" s="351">
        <v>8407.06</v>
      </c>
      <c r="H4279" s="351">
        <v>0</v>
      </c>
      <c r="I4279" s="894" t="s">
        <v>18996</v>
      </c>
      <c r="J4279" s="894" t="s">
        <v>839</v>
      </c>
      <c r="K4279" s="894" t="s">
        <v>19086</v>
      </c>
      <c r="L4279" s="894" t="s">
        <v>874</v>
      </c>
      <c r="M4279" s="894" t="s">
        <v>19520</v>
      </c>
      <c r="N4279" s="894" t="s">
        <v>14119</v>
      </c>
      <c r="O4279" s="894" t="s">
        <v>13081</v>
      </c>
      <c r="P4279" s="894" t="s">
        <v>19521</v>
      </c>
      <c r="Q4279" s="894" t="s">
        <v>16262</v>
      </c>
      <c r="R4279" s="894" t="s">
        <v>18916</v>
      </c>
      <c r="S4279" s="894" t="s">
        <v>779</v>
      </c>
      <c r="T4279" s="894" t="s">
        <v>780</v>
      </c>
      <c r="U4279" s="894" t="s">
        <v>877</v>
      </c>
      <c r="V4279" s="894" t="s">
        <v>3306</v>
      </c>
      <c r="W4279" s="894" t="s">
        <v>18996</v>
      </c>
      <c r="X4279" s="894" t="s">
        <v>19002</v>
      </c>
      <c r="Y4279" s="894" t="s">
        <v>19003</v>
      </c>
      <c r="AA4279" s="894" t="s">
        <v>19090</v>
      </c>
    </row>
    <row r="4280" spans="1:27">
      <c r="A4280" s="894" t="s">
        <v>19522</v>
      </c>
      <c r="B4280" s="894" t="s">
        <v>19523</v>
      </c>
      <c r="C4280" s="894" t="s">
        <v>19524</v>
      </c>
      <c r="D4280" s="894" t="s">
        <v>19525</v>
      </c>
      <c r="E4280" s="351">
        <v>26548.67</v>
      </c>
      <c r="F4280" s="351">
        <v>1327.45</v>
      </c>
      <c r="G4280" s="351">
        <v>25221.22</v>
      </c>
      <c r="H4280" s="351">
        <v>0</v>
      </c>
      <c r="I4280" s="894" t="s">
        <v>18996</v>
      </c>
      <c r="J4280" s="894" t="s">
        <v>839</v>
      </c>
      <c r="K4280" s="894" t="s">
        <v>19086</v>
      </c>
      <c r="L4280" s="894" t="s">
        <v>874</v>
      </c>
      <c r="M4280" s="894" t="s">
        <v>19526</v>
      </c>
      <c r="N4280" s="894" t="s">
        <v>14119</v>
      </c>
      <c r="O4280" s="894" t="s">
        <v>11524</v>
      </c>
      <c r="P4280" s="894" t="s">
        <v>19527</v>
      </c>
      <c r="Q4280" s="894" t="s">
        <v>13051</v>
      </c>
      <c r="R4280" s="894" t="s">
        <v>18916</v>
      </c>
      <c r="S4280" s="894" t="s">
        <v>779</v>
      </c>
      <c r="T4280" s="894" t="s">
        <v>780</v>
      </c>
      <c r="U4280" s="894" t="s">
        <v>877</v>
      </c>
      <c r="V4280" s="894" t="s">
        <v>3306</v>
      </c>
      <c r="W4280" s="894" t="s">
        <v>18996</v>
      </c>
      <c r="X4280" s="894" t="s">
        <v>19002</v>
      </c>
      <c r="Y4280" s="894" t="s">
        <v>19003</v>
      </c>
      <c r="AA4280" s="894" t="s">
        <v>19090</v>
      </c>
    </row>
    <row r="4281" spans="1:27">
      <c r="A4281" s="894" t="s">
        <v>19528</v>
      </c>
      <c r="B4281" s="894" t="s">
        <v>19529</v>
      </c>
      <c r="C4281" s="894" t="s">
        <v>19524</v>
      </c>
      <c r="D4281" s="894" t="s">
        <v>19525</v>
      </c>
      <c r="E4281" s="351">
        <v>26548.67</v>
      </c>
      <c r="F4281" s="351">
        <v>1327.45</v>
      </c>
      <c r="G4281" s="351">
        <v>25221.22</v>
      </c>
      <c r="H4281" s="351">
        <v>0</v>
      </c>
      <c r="I4281" s="894" t="s">
        <v>18996</v>
      </c>
      <c r="J4281" s="894" t="s">
        <v>839</v>
      </c>
      <c r="K4281" s="894" t="s">
        <v>19155</v>
      </c>
      <c r="L4281" s="894" t="s">
        <v>874</v>
      </c>
      <c r="M4281" s="894" t="s">
        <v>19530</v>
      </c>
      <c r="N4281" s="894" t="s">
        <v>14119</v>
      </c>
      <c r="O4281" s="894" t="s">
        <v>11524</v>
      </c>
      <c r="P4281" s="894" t="s">
        <v>19527</v>
      </c>
      <c r="Q4281" s="894" t="s">
        <v>13051</v>
      </c>
      <c r="R4281" s="894" t="s">
        <v>18916</v>
      </c>
      <c r="S4281" s="894" t="s">
        <v>779</v>
      </c>
      <c r="T4281" s="894" t="s">
        <v>780</v>
      </c>
      <c r="U4281" s="894" t="s">
        <v>877</v>
      </c>
      <c r="V4281" s="894" t="s">
        <v>3306</v>
      </c>
      <c r="W4281" s="894" t="s">
        <v>18996</v>
      </c>
      <c r="X4281" s="894" t="s">
        <v>19002</v>
      </c>
      <c r="Y4281" s="894" t="s">
        <v>19003</v>
      </c>
      <c r="AA4281" s="894" t="s">
        <v>19158</v>
      </c>
    </row>
    <row r="4282" spans="1:27">
      <c r="A4282" s="894" t="s">
        <v>19531</v>
      </c>
      <c r="B4282" s="894" t="s">
        <v>19532</v>
      </c>
      <c r="C4282" s="894" t="s">
        <v>19533</v>
      </c>
      <c r="D4282" s="894" t="s">
        <v>19525</v>
      </c>
      <c r="E4282" s="351">
        <v>26548.67</v>
      </c>
      <c r="F4282" s="351">
        <v>1327.45</v>
      </c>
      <c r="G4282" s="351">
        <v>25221.22</v>
      </c>
      <c r="H4282" s="351">
        <v>0</v>
      </c>
      <c r="I4282" s="894" t="s">
        <v>18996</v>
      </c>
      <c r="J4282" s="894" t="s">
        <v>839</v>
      </c>
      <c r="K4282" s="894" t="s">
        <v>19155</v>
      </c>
      <c r="L4282" s="894" t="s">
        <v>874</v>
      </c>
      <c r="M4282" s="894" t="s">
        <v>19534</v>
      </c>
      <c r="N4282" s="894" t="s">
        <v>14119</v>
      </c>
      <c r="O4282" s="894" t="s">
        <v>11524</v>
      </c>
      <c r="P4282" s="894" t="s">
        <v>19527</v>
      </c>
      <c r="Q4282" s="894" t="s">
        <v>13051</v>
      </c>
      <c r="R4282" s="894" t="s">
        <v>18916</v>
      </c>
      <c r="S4282" s="894" t="s">
        <v>779</v>
      </c>
      <c r="T4282" s="894" t="s">
        <v>780</v>
      </c>
      <c r="U4282" s="894" t="s">
        <v>877</v>
      </c>
      <c r="V4282" s="894" t="s">
        <v>3306</v>
      </c>
      <c r="W4282" s="894" t="s">
        <v>18996</v>
      </c>
      <c r="X4282" s="894" t="s">
        <v>19002</v>
      </c>
      <c r="Y4282" s="894" t="s">
        <v>19003</v>
      </c>
      <c r="AA4282" s="894" t="s">
        <v>19158</v>
      </c>
    </row>
    <row r="4283" spans="1:27">
      <c r="A4283" s="894" t="s">
        <v>19535</v>
      </c>
      <c r="B4283" s="894" t="s">
        <v>19536</v>
      </c>
      <c r="C4283" s="894" t="s">
        <v>19537</v>
      </c>
      <c r="D4283" s="894" t="s">
        <v>19525</v>
      </c>
      <c r="E4283" s="351">
        <v>48672.57</v>
      </c>
      <c r="F4283" s="351">
        <v>2433.65</v>
      </c>
      <c r="G4283" s="351">
        <v>46238.92</v>
      </c>
      <c r="H4283" s="351">
        <v>0</v>
      </c>
      <c r="I4283" s="894" t="s">
        <v>18996</v>
      </c>
      <c r="J4283" s="894" t="s">
        <v>839</v>
      </c>
      <c r="K4283" s="894" t="s">
        <v>19086</v>
      </c>
      <c r="L4283" s="894" t="s">
        <v>874</v>
      </c>
      <c r="M4283" s="894" t="s">
        <v>19538</v>
      </c>
      <c r="N4283" s="894" t="s">
        <v>14119</v>
      </c>
      <c r="O4283" s="894" t="s">
        <v>16884</v>
      </c>
      <c r="P4283" s="894" t="s">
        <v>19539</v>
      </c>
      <c r="Q4283" s="894" t="s">
        <v>13387</v>
      </c>
      <c r="R4283" s="894" t="s">
        <v>18916</v>
      </c>
      <c r="S4283" s="894" t="s">
        <v>779</v>
      </c>
      <c r="T4283" s="894" t="s">
        <v>780</v>
      </c>
      <c r="U4283" s="894" t="s">
        <v>877</v>
      </c>
      <c r="V4283" s="894" t="s">
        <v>3306</v>
      </c>
      <c r="W4283" s="894" t="s">
        <v>18996</v>
      </c>
      <c r="X4283" s="894" t="s">
        <v>19002</v>
      </c>
      <c r="Y4283" s="894" t="s">
        <v>19003</v>
      </c>
      <c r="AA4283" s="894" t="s">
        <v>19090</v>
      </c>
    </row>
    <row r="4284" spans="1:27">
      <c r="A4284" s="894" t="s">
        <v>19540</v>
      </c>
      <c r="B4284" s="894" t="s">
        <v>19541</v>
      </c>
      <c r="C4284" s="894" t="s">
        <v>19537</v>
      </c>
      <c r="D4284" s="894" t="s">
        <v>19525</v>
      </c>
      <c r="E4284" s="351">
        <v>48672.57</v>
      </c>
      <c r="F4284" s="351">
        <v>2433.65</v>
      </c>
      <c r="G4284" s="351">
        <v>46238.92</v>
      </c>
      <c r="H4284" s="351">
        <v>0</v>
      </c>
      <c r="I4284" s="894" t="s">
        <v>18996</v>
      </c>
      <c r="J4284" s="894" t="s">
        <v>839</v>
      </c>
      <c r="K4284" s="894" t="s">
        <v>19086</v>
      </c>
      <c r="L4284" s="894" t="s">
        <v>874</v>
      </c>
      <c r="M4284" s="894" t="s">
        <v>19542</v>
      </c>
      <c r="N4284" s="894" t="s">
        <v>14119</v>
      </c>
      <c r="O4284" s="894" t="s">
        <v>16884</v>
      </c>
      <c r="P4284" s="894" t="s">
        <v>19539</v>
      </c>
      <c r="Q4284" s="894" t="s">
        <v>13387</v>
      </c>
      <c r="R4284" s="894" t="s">
        <v>18916</v>
      </c>
      <c r="S4284" s="894" t="s">
        <v>779</v>
      </c>
      <c r="T4284" s="894" t="s">
        <v>780</v>
      </c>
      <c r="U4284" s="894" t="s">
        <v>877</v>
      </c>
      <c r="V4284" s="894" t="s">
        <v>3306</v>
      </c>
      <c r="W4284" s="894" t="s">
        <v>18996</v>
      </c>
      <c r="X4284" s="894" t="s">
        <v>19002</v>
      </c>
      <c r="Y4284" s="894" t="s">
        <v>19003</v>
      </c>
      <c r="AA4284" s="894" t="s">
        <v>19090</v>
      </c>
    </row>
    <row r="4285" spans="1:27">
      <c r="A4285" s="894" t="s">
        <v>19543</v>
      </c>
      <c r="B4285" s="894" t="s">
        <v>19544</v>
      </c>
      <c r="C4285" s="894" t="s">
        <v>19537</v>
      </c>
      <c r="D4285" s="894" t="s">
        <v>19525</v>
      </c>
      <c r="E4285" s="351">
        <v>48672.57</v>
      </c>
      <c r="F4285" s="351">
        <v>2433.65</v>
      </c>
      <c r="G4285" s="351">
        <v>46238.92</v>
      </c>
      <c r="H4285" s="351">
        <v>0</v>
      </c>
      <c r="I4285" s="894" t="s">
        <v>18996</v>
      </c>
      <c r="J4285" s="894" t="s">
        <v>839</v>
      </c>
      <c r="K4285" s="894" t="s">
        <v>19086</v>
      </c>
      <c r="L4285" s="894" t="s">
        <v>874</v>
      </c>
      <c r="M4285" s="894" t="s">
        <v>19545</v>
      </c>
      <c r="N4285" s="894" t="s">
        <v>14119</v>
      </c>
      <c r="O4285" s="894" t="s">
        <v>16884</v>
      </c>
      <c r="P4285" s="894" t="s">
        <v>19539</v>
      </c>
      <c r="Q4285" s="894" t="s">
        <v>13387</v>
      </c>
      <c r="R4285" s="894" t="s">
        <v>18916</v>
      </c>
      <c r="S4285" s="894" t="s">
        <v>779</v>
      </c>
      <c r="T4285" s="894" t="s">
        <v>780</v>
      </c>
      <c r="U4285" s="894" t="s">
        <v>877</v>
      </c>
      <c r="V4285" s="894" t="s">
        <v>3306</v>
      </c>
      <c r="W4285" s="894" t="s">
        <v>18996</v>
      </c>
      <c r="X4285" s="894" t="s">
        <v>19002</v>
      </c>
      <c r="Y4285" s="894" t="s">
        <v>19003</v>
      </c>
      <c r="AA4285" s="894" t="s">
        <v>19090</v>
      </c>
    </row>
    <row r="4286" spans="1:27">
      <c r="A4286" s="894" t="s">
        <v>19546</v>
      </c>
      <c r="B4286" s="894" t="s">
        <v>19547</v>
      </c>
      <c r="C4286" s="894" t="s">
        <v>19537</v>
      </c>
      <c r="D4286" s="894" t="s">
        <v>19525</v>
      </c>
      <c r="E4286" s="351">
        <v>48672.57</v>
      </c>
      <c r="F4286" s="351">
        <v>2433.65</v>
      </c>
      <c r="G4286" s="351">
        <v>46238.92</v>
      </c>
      <c r="H4286" s="351">
        <v>0</v>
      </c>
      <c r="I4286" s="894" t="s">
        <v>18996</v>
      </c>
      <c r="J4286" s="894" t="s">
        <v>839</v>
      </c>
      <c r="K4286" s="894" t="s">
        <v>19086</v>
      </c>
      <c r="L4286" s="894" t="s">
        <v>874</v>
      </c>
      <c r="M4286" s="894" t="s">
        <v>19548</v>
      </c>
      <c r="N4286" s="894" t="s">
        <v>14119</v>
      </c>
      <c r="O4286" s="894" t="s">
        <v>16884</v>
      </c>
      <c r="P4286" s="894" t="s">
        <v>19539</v>
      </c>
      <c r="Q4286" s="894" t="s">
        <v>13387</v>
      </c>
      <c r="R4286" s="894" t="s">
        <v>18916</v>
      </c>
      <c r="S4286" s="894" t="s">
        <v>779</v>
      </c>
      <c r="T4286" s="894" t="s">
        <v>780</v>
      </c>
      <c r="U4286" s="894" t="s">
        <v>877</v>
      </c>
      <c r="V4286" s="894" t="s">
        <v>3306</v>
      </c>
      <c r="W4286" s="894" t="s">
        <v>18996</v>
      </c>
      <c r="X4286" s="894" t="s">
        <v>19002</v>
      </c>
      <c r="Y4286" s="894" t="s">
        <v>19003</v>
      </c>
      <c r="AA4286" s="894" t="s">
        <v>19090</v>
      </c>
    </row>
    <row r="4287" spans="1:27">
      <c r="A4287" s="894" t="s">
        <v>19549</v>
      </c>
      <c r="B4287" s="894" t="s">
        <v>19550</v>
      </c>
      <c r="C4287" s="894" t="s">
        <v>19537</v>
      </c>
      <c r="D4287" s="894" t="s">
        <v>19525</v>
      </c>
      <c r="E4287" s="351">
        <v>48672.57</v>
      </c>
      <c r="F4287" s="351">
        <v>2433.65</v>
      </c>
      <c r="G4287" s="351">
        <v>46238.92</v>
      </c>
      <c r="H4287" s="351">
        <v>0</v>
      </c>
      <c r="I4287" s="894" t="s">
        <v>18996</v>
      </c>
      <c r="J4287" s="894" t="s">
        <v>839</v>
      </c>
      <c r="K4287" s="894" t="s">
        <v>19086</v>
      </c>
      <c r="L4287" s="894" t="s">
        <v>874</v>
      </c>
      <c r="M4287" s="894" t="s">
        <v>19551</v>
      </c>
      <c r="N4287" s="894" t="s">
        <v>14119</v>
      </c>
      <c r="O4287" s="894" t="s">
        <v>16884</v>
      </c>
      <c r="P4287" s="894" t="s">
        <v>19539</v>
      </c>
      <c r="Q4287" s="894" t="s">
        <v>13387</v>
      </c>
      <c r="R4287" s="894" t="s">
        <v>18916</v>
      </c>
      <c r="S4287" s="894" t="s">
        <v>779</v>
      </c>
      <c r="T4287" s="894" t="s">
        <v>780</v>
      </c>
      <c r="U4287" s="894" t="s">
        <v>877</v>
      </c>
      <c r="V4287" s="894" t="s">
        <v>3306</v>
      </c>
      <c r="W4287" s="894" t="s">
        <v>18996</v>
      </c>
      <c r="X4287" s="894" t="s">
        <v>19002</v>
      </c>
      <c r="Y4287" s="894" t="s">
        <v>19003</v>
      </c>
      <c r="AA4287" s="894" t="s">
        <v>19090</v>
      </c>
    </row>
    <row r="4288" spans="1:27">
      <c r="A4288" s="894" t="s">
        <v>19552</v>
      </c>
      <c r="B4288" s="894" t="s">
        <v>19553</v>
      </c>
      <c r="C4288" s="894" t="s">
        <v>19537</v>
      </c>
      <c r="D4288" s="894" t="s">
        <v>19525</v>
      </c>
      <c r="E4288" s="351">
        <v>48672.57</v>
      </c>
      <c r="F4288" s="351">
        <v>2433.65</v>
      </c>
      <c r="G4288" s="351">
        <v>46238.92</v>
      </c>
      <c r="H4288" s="351">
        <v>0</v>
      </c>
      <c r="I4288" s="894" t="s">
        <v>18996</v>
      </c>
      <c r="J4288" s="894" t="s">
        <v>839</v>
      </c>
      <c r="K4288" s="894" t="s">
        <v>19086</v>
      </c>
      <c r="L4288" s="894" t="s">
        <v>874</v>
      </c>
      <c r="M4288" s="894" t="s">
        <v>19554</v>
      </c>
      <c r="N4288" s="894" t="s">
        <v>14119</v>
      </c>
      <c r="O4288" s="894" t="s">
        <v>16884</v>
      </c>
      <c r="P4288" s="894" t="s">
        <v>19539</v>
      </c>
      <c r="Q4288" s="894" t="s">
        <v>13387</v>
      </c>
      <c r="R4288" s="894" t="s">
        <v>18916</v>
      </c>
      <c r="S4288" s="894" t="s">
        <v>779</v>
      </c>
      <c r="T4288" s="894" t="s">
        <v>780</v>
      </c>
      <c r="U4288" s="894" t="s">
        <v>877</v>
      </c>
      <c r="V4288" s="894" t="s">
        <v>3306</v>
      </c>
      <c r="W4288" s="894" t="s">
        <v>18996</v>
      </c>
      <c r="X4288" s="894" t="s">
        <v>19002</v>
      </c>
      <c r="Y4288" s="894" t="s">
        <v>19003</v>
      </c>
      <c r="AA4288" s="894" t="s">
        <v>19090</v>
      </c>
    </row>
    <row r="4289" spans="1:27">
      <c r="A4289" s="894" t="s">
        <v>19555</v>
      </c>
      <c r="B4289" s="894" t="s">
        <v>19556</v>
      </c>
      <c r="C4289" s="894" t="s">
        <v>19537</v>
      </c>
      <c r="D4289" s="894" t="s">
        <v>19525</v>
      </c>
      <c r="E4289" s="351">
        <v>48672.57</v>
      </c>
      <c r="F4289" s="351">
        <v>2433.65</v>
      </c>
      <c r="G4289" s="351">
        <v>46238.92</v>
      </c>
      <c r="H4289" s="351">
        <v>0</v>
      </c>
      <c r="I4289" s="894" t="s">
        <v>18996</v>
      </c>
      <c r="J4289" s="894" t="s">
        <v>839</v>
      </c>
      <c r="K4289" s="894" t="s">
        <v>19086</v>
      </c>
      <c r="L4289" s="894" t="s">
        <v>874</v>
      </c>
      <c r="M4289" s="894" t="s">
        <v>19557</v>
      </c>
      <c r="N4289" s="894" t="s">
        <v>14119</v>
      </c>
      <c r="O4289" s="894" t="s">
        <v>16884</v>
      </c>
      <c r="P4289" s="894" t="s">
        <v>19539</v>
      </c>
      <c r="Q4289" s="894" t="s">
        <v>13387</v>
      </c>
      <c r="R4289" s="894" t="s">
        <v>18916</v>
      </c>
      <c r="S4289" s="894" t="s">
        <v>779</v>
      </c>
      <c r="T4289" s="894" t="s">
        <v>780</v>
      </c>
      <c r="U4289" s="894" t="s">
        <v>877</v>
      </c>
      <c r="V4289" s="894" t="s">
        <v>3306</v>
      </c>
      <c r="W4289" s="894" t="s">
        <v>18996</v>
      </c>
      <c r="X4289" s="894" t="s">
        <v>19002</v>
      </c>
      <c r="Y4289" s="894" t="s">
        <v>19003</v>
      </c>
      <c r="AA4289" s="894" t="s">
        <v>19090</v>
      </c>
    </row>
    <row r="4290" spans="1:27">
      <c r="A4290" s="894" t="s">
        <v>19558</v>
      </c>
      <c r="B4290" s="894" t="s">
        <v>19559</v>
      </c>
      <c r="C4290" s="894" t="s">
        <v>19537</v>
      </c>
      <c r="D4290" s="894" t="s">
        <v>19525</v>
      </c>
      <c r="E4290" s="351">
        <v>48672.57</v>
      </c>
      <c r="F4290" s="351">
        <v>2433.65</v>
      </c>
      <c r="G4290" s="351">
        <v>46238.92</v>
      </c>
      <c r="H4290" s="351">
        <v>0</v>
      </c>
      <c r="I4290" s="894" t="s">
        <v>18996</v>
      </c>
      <c r="J4290" s="894" t="s">
        <v>839</v>
      </c>
      <c r="K4290" s="894" t="s">
        <v>19155</v>
      </c>
      <c r="L4290" s="894" t="s">
        <v>874</v>
      </c>
      <c r="M4290" s="894" t="s">
        <v>19560</v>
      </c>
      <c r="N4290" s="894" t="s">
        <v>14119</v>
      </c>
      <c r="O4290" s="894" t="s">
        <v>16884</v>
      </c>
      <c r="P4290" s="894" t="s">
        <v>19539</v>
      </c>
      <c r="Q4290" s="894" t="s">
        <v>13387</v>
      </c>
      <c r="R4290" s="894" t="s">
        <v>18916</v>
      </c>
      <c r="S4290" s="894" t="s">
        <v>779</v>
      </c>
      <c r="T4290" s="894" t="s">
        <v>780</v>
      </c>
      <c r="U4290" s="894" t="s">
        <v>877</v>
      </c>
      <c r="V4290" s="894" t="s">
        <v>3306</v>
      </c>
      <c r="W4290" s="894" t="s">
        <v>18996</v>
      </c>
      <c r="X4290" s="894" t="s">
        <v>19002</v>
      </c>
      <c r="Y4290" s="894" t="s">
        <v>19003</v>
      </c>
      <c r="AA4290" s="894" t="s">
        <v>19158</v>
      </c>
    </row>
    <row r="4291" spans="1:27">
      <c r="A4291" s="894" t="s">
        <v>19561</v>
      </c>
      <c r="B4291" s="894" t="s">
        <v>19562</v>
      </c>
      <c r="C4291" s="894" t="s">
        <v>19563</v>
      </c>
      <c r="D4291" s="894" t="s">
        <v>19564</v>
      </c>
      <c r="E4291" s="351">
        <v>11504.42</v>
      </c>
      <c r="F4291" s="351">
        <v>575.2</v>
      </c>
      <c r="G4291" s="351">
        <v>10929.22</v>
      </c>
      <c r="H4291" s="351">
        <v>0</v>
      </c>
      <c r="I4291" s="894" t="s">
        <v>18996</v>
      </c>
      <c r="J4291" s="894" t="s">
        <v>839</v>
      </c>
      <c r="K4291" s="894" t="s">
        <v>19086</v>
      </c>
      <c r="L4291" s="894" t="s">
        <v>874</v>
      </c>
      <c r="M4291" s="894" t="s">
        <v>19565</v>
      </c>
      <c r="N4291" s="894" t="s">
        <v>14119</v>
      </c>
      <c r="O4291" s="894" t="s">
        <v>10992</v>
      </c>
      <c r="P4291" s="894" t="s">
        <v>19566</v>
      </c>
      <c r="Q4291" s="894" t="s">
        <v>15055</v>
      </c>
      <c r="R4291" s="894" t="s">
        <v>18916</v>
      </c>
      <c r="S4291" s="894" t="s">
        <v>779</v>
      </c>
      <c r="T4291" s="894" t="s">
        <v>780</v>
      </c>
      <c r="U4291" s="894" t="s">
        <v>877</v>
      </c>
      <c r="V4291" s="894" t="s">
        <v>3306</v>
      </c>
      <c r="W4291" s="894" t="s">
        <v>18996</v>
      </c>
      <c r="X4291" s="894" t="s">
        <v>19002</v>
      </c>
      <c r="Y4291" s="894" t="s">
        <v>19003</v>
      </c>
      <c r="AA4291" s="894" t="s">
        <v>19090</v>
      </c>
    </row>
    <row r="4292" spans="1:27">
      <c r="A4292" s="894" t="s">
        <v>19567</v>
      </c>
      <c r="B4292" s="894" t="s">
        <v>19568</v>
      </c>
      <c r="C4292" s="894" t="s">
        <v>19563</v>
      </c>
      <c r="D4292" s="894" t="s">
        <v>19564</v>
      </c>
      <c r="E4292" s="351">
        <v>11504.42</v>
      </c>
      <c r="F4292" s="351">
        <v>575.2</v>
      </c>
      <c r="G4292" s="351">
        <v>10929.22</v>
      </c>
      <c r="H4292" s="351">
        <v>0</v>
      </c>
      <c r="I4292" s="894" t="s">
        <v>18996</v>
      </c>
      <c r="J4292" s="894" t="s">
        <v>839</v>
      </c>
      <c r="K4292" s="894" t="s">
        <v>19086</v>
      </c>
      <c r="L4292" s="894" t="s">
        <v>874</v>
      </c>
      <c r="M4292" s="894" t="s">
        <v>19569</v>
      </c>
      <c r="N4292" s="894" t="s">
        <v>14119</v>
      </c>
      <c r="O4292" s="894" t="s">
        <v>10992</v>
      </c>
      <c r="P4292" s="894" t="s">
        <v>19566</v>
      </c>
      <c r="Q4292" s="894" t="s">
        <v>15055</v>
      </c>
      <c r="R4292" s="894" t="s">
        <v>18916</v>
      </c>
      <c r="S4292" s="894" t="s">
        <v>779</v>
      </c>
      <c r="T4292" s="894" t="s">
        <v>780</v>
      </c>
      <c r="U4292" s="894" t="s">
        <v>877</v>
      </c>
      <c r="V4292" s="894" t="s">
        <v>3306</v>
      </c>
      <c r="W4292" s="894" t="s">
        <v>18996</v>
      </c>
      <c r="X4292" s="894" t="s">
        <v>19002</v>
      </c>
      <c r="Y4292" s="894" t="s">
        <v>19003</v>
      </c>
      <c r="AA4292" s="894" t="s">
        <v>19090</v>
      </c>
    </row>
    <row r="4293" spans="1:27">
      <c r="A4293" s="894" t="s">
        <v>19570</v>
      </c>
      <c r="B4293" s="894" t="s">
        <v>19571</v>
      </c>
      <c r="C4293" s="894" t="s">
        <v>19572</v>
      </c>
      <c r="D4293" s="894" t="s">
        <v>19573</v>
      </c>
      <c r="E4293" s="351">
        <v>39823.01</v>
      </c>
      <c r="F4293" s="351">
        <v>1991.15</v>
      </c>
      <c r="G4293" s="351">
        <v>37831.86</v>
      </c>
      <c r="H4293" s="351">
        <v>0</v>
      </c>
      <c r="I4293" s="894" t="s">
        <v>18996</v>
      </c>
      <c r="J4293" s="894" t="s">
        <v>839</v>
      </c>
      <c r="K4293" s="894" t="s">
        <v>19086</v>
      </c>
      <c r="L4293" s="894" t="s">
        <v>874</v>
      </c>
      <c r="M4293" s="894" t="s">
        <v>19574</v>
      </c>
      <c r="N4293" s="894" t="s">
        <v>14119</v>
      </c>
      <c r="O4293" s="894" t="s">
        <v>10968</v>
      </c>
      <c r="P4293" s="894" t="s">
        <v>11720</v>
      </c>
      <c r="Q4293" s="894" t="s">
        <v>10970</v>
      </c>
      <c r="R4293" s="894" t="s">
        <v>18916</v>
      </c>
      <c r="S4293" s="894" t="s">
        <v>779</v>
      </c>
      <c r="T4293" s="894" t="s">
        <v>780</v>
      </c>
      <c r="U4293" s="894" t="s">
        <v>877</v>
      </c>
      <c r="V4293" s="894" t="s">
        <v>3306</v>
      </c>
      <c r="W4293" s="894" t="s">
        <v>18996</v>
      </c>
      <c r="X4293" s="894" t="s">
        <v>19002</v>
      </c>
      <c r="Y4293" s="894" t="s">
        <v>19003</v>
      </c>
      <c r="AA4293" s="894" t="s">
        <v>19090</v>
      </c>
    </row>
    <row r="4294" spans="1:27">
      <c r="A4294" s="894" t="s">
        <v>19575</v>
      </c>
      <c r="B4294" s="894" t="s">
        <v>19576</v>
      </c>
      <c r="C4294" s="894" t="s">
        <v>19572</v>
      </c>
      <c r="D4294" s="894" t="s">
        <v>19573</v>
      </c>
      <c r="E4294" s="351">
        <v>39823.01</v>
      </c>
      <c r="F4294" s="351">
        <v>1991.15</v>
      </c>
      <c r="G4294" s="351">
        <v>37831.86</v>
      </c>
      <c r="H4294" s="351">
        <v>0</v>
      </c>
      <c r="I4294" s="894" t="s">
        <v>18996</v>
      </c>
      <c r="J4294" s="894" t="s">
        <v>839</v>
      </c>
      <c r="K4294" s="894" t="s">
        <v>19086</v>
      </c>
      <c r="L4294" s="894" t="s">
        <v>874</v>
      </c>
      <c r="M4294" s="894" t="s">
        <v>19577</v>
      </c>
      <c r="N4294" s="894" t="s">
        <v>14119</v>
      </c>
      <c r="O4294" s="894" t="s">
        <v>10968</v>
      </c>
      <c r="P4294" s="894" t="s">
        <v>11720</v>
      </c>
      <c r="Q4294" s="894" t="s">
        <v>10970</v>
      </c>
      <c r="R4294" s="894" t="s">
        <v>18916</v>
      </c>
      <c r="S4294" s="894" t="s">
        <v>779</v>
      </c>
      <c r="T4294" s="894" t="s">
        <v>780</v>
      </c>
      <c r="U4294" s="894" t="s">
        <v>877</v>
      </c>
      <c r="V4294" s="894" t="s">
        <v>3306</v>
      </c>
      <c r="W4294" s="894" t="s">
        <v>18996</v>
      </c>
      <c r="X4294" s="894" t="s">
        <v>19002</v>
      </c>
      <c r="Y4294" s="894" t="s">
        <v>19003</v>
      </c>
      <c r="AA4294" s="894" t="s">
        <v>19090</v>
      </c>
    </row>
    <row r="4295" spans="1:27">
      <c r="A4295" s="894" t="s">
        <v>19578</v>
      </c>
      <c r="B4295" s="894" t="s">
        <v>19579</v>
      </c>
      <c r="C4295" s="894" t="s">
        <v>19580</v>
      </c>
      <c r="D4295" s="894" t="s">
        <v>19573</v>
      </c>
      <c r="E4295" s="351">
        <v>39823.01</v>
      </c>
      <c r="F4295" s="351">
        <v>1991.15</v>
      </c>
      <c r="G4295" s="351">
        <v>37831.86</v>
      </c>
      <c r="H4295" s="351">
        <v>0</v>
      </c>
      <c r="I4295" s="894" t="s">
        <v>18996</v>
      </c>
      <c r="J4295" s="894" t="s">
        <v>839</v>
      </c>
      <c r="K4295" s="894" t="s">
        <v>19155</v>
      </c>
      <c r="L4295" s="894" t="s">
        <v>874</v>
      </c>
      <c r="M4295" s="894" t="s">
        <v>19581</v>
      </c>
      <c r="N4295" s="894" t="s">
        <v>14119</v>
      </c>
      <c r="O4295" s="894" t="s">
        <v>10968</v>
      </c>
      <c r="P4295" s="894" t="s">
        <v>11720</v>
      </c>
      <c r="Q4295" s="894" t="s">
        <v>10970</v>
      </c>
      <c r="R4295" s="894" t="s">
        <v>18916</v>
      </c>
      <c r="S4295" s="894" t="s">
        <v>779</v>
      </c>
      <c r="T4295" s="894" t="s">
        <v>780</v>
      </c>
      <c r="U4295" s="894" t="s">
        <v>877</v>
      </c>
      <c r="V4295" s="894" t="s">
        <v>3306</v>
      </c>
      <c r="W4295" s="894" t="s">
        <v>18996</v>
      </c>
      <c r="X4295" s="894" t="s">
        <v>19002</v>
      </c>
      <c r="Y4295" s="894" t="s">
        <v>19003</v>
      </c>
      <c r="AA4295" s="894" t="s">
        <v>19158</v>
      </c>
    </row>
    <row r="4296" spans="1:27">
      <c r="A4296" s="894" t="s">
        <v>19582</v>
      </c>
      <c r="B4296" s="894" t="s">
        <v>19583</v>
      </c>
      <c r="C4296" s="894" t="s">
        <v>19584</v>
      </c>
      <c r="D4296" s="894" t="s">
        <v>19573</v>
      </c>
      <c r="E4296" s="351">
        <v>39823.01</v>
      </c>
      <c r="F4296" s="351">
        <v>1991.15</v>
      </c>
      <c r="G4296" s="351">
        <v>37831.86</v>
      </c>
      <c r="H4296" s="351">
        <v>0</v>
      </c>
      <c r="I4296" s="894" t="s">
        <v>18996</v>
      </c>
      <c r="J4296" s="894" t="s">
        <v>839</v>
      </c>
      <c r="K4296" s="894" t="s">
        <v>19155</v>
      </c>
      <c r="L4296" s="894" t="s">
        <v>874</v>
      </c>
      <c r="M4296" s="894" t="s">
        <v>19585</v>
      </c>
      <c r="N4296" s="894" t="s">
        <v>14119</v>
      </c>
      <c r="O4296" s="894" t="s">
        <v>10968</v>
      </c>
      <c r="P4296" s="894" t="s">
        <v>11720</v>
      </c>
      <c r="Q4296" s="894" t="s">
        <v>10970</v>
      </c>
      <c r="R4296" s="894" t="s">
        <v>18916</v>
      </c>
      <c r="S4296" s="894" t="s">
        <v>779</v>
      </c>
      <c r="T4296" s="894" t="s">
        <v>780</v>
      </c>
      <c r="U4296" s="894" t="s">
        <v>877</v>
      </c>
      <c r="V4296" s="894" t="s">
        <v>3306</v>
      </c>
      <c r="W4296" s="894" t="s">
        <v>18996</v>
      </c>
      <c r="X4296" s="894" t="s">
        <v>19002</v>
      </c>
      <c r="Y4296" s="894" t="s">
        <v>19003</v>
      </c>
      <c r="AA4296" s="894" t="s">
        <v>19158</v>
      </c>
    </row>
    <row r="4297" spans="1:27">
      <c r="A4297" s="894" t="s">
        <v>19586</v>
      </c>
      <c r="B4297" s="894" t="s">
        <v>19587</v>
      </c>
      <c r="C4297" s="894" t="s">
        <v>19588</v>
      </c>
      <c r="D4297" s="894" t="s">
        <v>19573</v>
      </c>
      <c r="E4297" s="351">
        <v>61946.9</v>
      </c>
      <c r="F4297" s="351">
        <v>3097.35</v>
      </c>
      <c r="G4297" s="351">
        <v>58849.55</v>
      </c>
      <c r="H4297" s="351">
        <v>0</v>
      </c>
      <c r="I4297" s="894" t="s">
        <v>18996</v>
      </c>
      <c r="J4297" s="894" t="s">
        <v>839</v>
      </c>
      <c r="K4297" s="894" t="s">
        <v>19155</v>
      </c>
      <c r="L4297" s="894" t="s">
        <v>874</v>
      </c>
      <c r="M4297" s="894" t="s">
        <v>19589</v>
      </c>
      <c r="N4297" s="894" t="s">
        <v>14119</v>
      </c>
      <c r="O4297" s="894" t="s">
        <v>19590</v>
      </c>
      <c r="P4297" s="894" t="s">
        <v>19591</v>
      </c>
      <c r="Q4297" s="894" t="s">
        <v>12872</v>
      </c>
      <c r="R4297" s="894" t="s">
        <v>18916</v>
      </c>
      <c r="S4297" s="894" t="s">
        <v>779</v>
      </c>
      <c r="T4297" s="894" t="s">
        <v>780</v>
      </c>
      <c r="U4297" s="894" t="s">
        <v>877</v>
      </c>
      <c r="V4297" s="894" t="s">
        <v>3306</v>
      </c>
      <c r="W4297" s="894" t="s">
        <v>18996</v>
      </c>
      <c r="X4297" s="894" t="s">
        <v>19002</v>
      </c>
      <c r="Y4297" s="894" t="s">
        <v>19003</v>
      </c>
      <c r="AA4297" s="894" t="s">
        <v>19158</v>
      </c>
    </row>
    <row r="4298" spans="1:27">
      <c r="A4298" s="894" t="s">
        <v>19592</v>
      </c>
      <c r="B4298" s="894" t="s">
        <v>19593</v>
      </c>
      <c r="C4298" s="894" t="s">
        <v>19594</v>
      </c>
      <c r="D4298" s="894" t="s">
        <v>19573</v>
      </c>
      <c r="E4298" s="351">
        <v>92920.35</v>
      </c>
      <c r="F4298" s="351">
        <v>4646</v>
      </c>
      <c r="G4298" s="351">
        <v>88274.35</v>
      </c>
      <c r="H4298" s="351">
        <v>0</v>
      </c>
      <c r="I4298" s="894" t="s">
        <v>18996</v>
      </c>
      <c r="J4298" s="894" t="s">
        <v>839</v>
      </c>
      <c r="K4298" s="894" t="s">
        <v>19155</v>
      </c>
      <c r="L4298" s="894" t="s">
        <v>874</v>
      </c>
      <c r="M4298" s="894" t="s">
        <v>19595</v>
      </c>
      <c r="N4298" s="894" t="s">
        <v>14119</v>
      </c>
      <c r="O4298" s="894" t="s">
        <v>19596</v>
      </c>
      <c r="P4298" s="894" t="s">
        <v>19597</v>
      </c>
      <c r="Q4298" s="894" t="s">
        <v>19598</v>
      </c>
      <c r="R4298" s="894" t="s">
        <v>18916</v>
      </c>
      <c r="S4298" s="894" t="s">
        <v>779</v>
      </c>
      <c r="T4298" s="894" t="s">
        <v>780</v>
      </c>
      <c r="U4298" s="894" t="s">
        <v>877</v>
      </c>
      <c r="V4298" s="894" t="s">
        <v>3306</v>
      </c>
      <c r="W4298" s="894" t="s">
        <v>18996</v>
      </c>
      <c r="X4298" s="894" t="s">
        <v>19002</v>
      </c>
      <c r="Y4298" s="894" t="s">
        <v>19003</v>
      </c>
      <c r="AA4298" s="894" t="s">
        <v>19158</v>
      </c>
    </row>
    <row r="4299" spans="1:27">
      <c r="A4299" s="894" t="s">
        <v>19599</v>
      </c>
      <c r="B4299" s="894" t="s">
        <v>19600</v>
      </c>
      <c r="C4299" s="894" t="s">
        <v>19601</v>
      </c>
      <c r="D4299" s="894" t="s">
        <v>19602</v>
      </c>
      <c r="E4299" s="351">
        <v>79646.02</v>
      </c>
      <c r="F4299" s="351">
        <v>3982.3</v>
      </c>
      <c r="G4299" s="351">
        <v>75663.72</v>
      </c>
      <c r="H4299" s="351">
        <v>0</v>
      </c>
      <c r="I4299" s="894" t="s">
        <v>18996</v>
      </c>
      <c r="J4299" s="894" t="s">
        <v>839</v>
      </c>
      <c r="K4299" s="894" t="s">
        <v>19155</v>
      </c>
      <c r="L4299" s="894" t="s">
        <v>874</v>
      </c>
      <c r="M4299" s="894" t="s">
        <v>19603</v>
      </c>
      <c r="N4299" s="894" t="s">
        <v>14119</v>
      </c>
      <c r="O4299" s="894" t="s">
        <v>16517</v>
      </c>
      <c r="P4299" s="894" t="s">
        <v>19604</v>
      </c>
      <c r="Q4299" s="894" t="s">
        <v>16519</v>
      </c>
      <c r="R4299" s="894" t="s">
        <v>18916</v>
      </c>
      <c r="S4299" s="894" t="s">
        <v>779</v>
      </c>
      <c r="T4299" s="894" t="s">
        <v>780</v>
      </c>
      <c r="U4299" s="894" t="s">
        <v>877</v>
      </c>
      <c r="V4299" s="894" t="s">
        <v>3306</v>
      </c>
      <c r="W4299" s="894" t="s">
        <v>18996</v>
      </c>
      <c r="X4299" s="894" t="s">
        <v>19002</v>
      </c>
      <c r="Y4299" s="894" t="s">
        <v>19003</v>
      </c>
      <c r="AA4299" s="894" t="s">
        <v>19158</v>
      </c>
    </row>
    <row r="4300" spans="1:27">
      <c r="A4300" s="894" t="s">
        <v>19605</v>
      </c>
      <c r="B4300" s="894" t="s">
        <v>19606</v>
      </c>
      <c r="C4300" s="894" t="s">
        <v>19607</v>
      </c>
      <c r="D4300" s="894" t="s">
        <v>19602</v>
      </c>
      <c r="E4300" s="351">
        <v>28318.58</v>
      </c>
      <c r="F4300" s="351">
        <v>1415.95</v>
      </c>
      <c r="G4300" s="351">
        <v>26902.63</v>
      </c>
      <c r="H4300" s="351">
        <v>0</v>
      </c>
      <c r="I4300" s="894" t="s">
        <v>18996</v>
      </c>
      <c r="J4300" s="894" t="s">
        <v>839</v>
      </c>
      <c r="K4300" s="894" t="s">
        <v>19155</v>
      </c>
      <c r="L4300" s="894" t="s">
        <v>874</v>
      </c>
      <c r="M4300" s="894" t="s">
        <v>19608</v>
      </c>
      <c r="N4300" s="894" t="s">
        <v>14119</v>
      </c>
      <c r="O4300" s="894" t="s">
        <v>13402</v>
      </c>
      <c r="P4300" s="894" t="s">
        <v>19499</v>
      </c>
      <c r="Q4300" s="894" t="s">
        <v>9261</v>
      </c>
      <c r="R4300" s="894" t="s">
        <v>18916</v>
      </c>
      <c r="S4300" s="894" t="s">
        <v>779</v>
      </c>
      <c r="T4300" s="894" t="s">
        <v>780</v>
      </c>
      <c r="U4300" s="894" t="s">
        <v>877</v>
      </c>
      <c r="V4300" s="894" t="s">
        <v>3306</v>
      </c>
      <c r="W4300" s="894" t="s">
        <v>18996</v>
      </c>
      <c r="X4300" s="894" t="s">
        <v>19002</v>
      </c>
      <c r="Y4300" s="894" t="s">
        <v>19003</v>
      </c>
      <c r="AA4300" s="894" t="s">
        <v>19158</v>
      </c>
    </row>
    <row r="4301" spans="1:27">
      <c r="A4301" s="894" t="s">
        <v>19609</v>
      </c>
      <c r="B4301" s="894" t="s">
        <v>19610</v>
      </c>
      <c r="C4301" s="894" t="s">
        <v>19611</v>
      </c>
      <c r="D4301" s="894" t="s">
        <v>19612</v>
      </c>
      <c r="E4301" s="351">
        <v>7964.6</v>
      </c>
      <c r="F4301" s="351">
        <v>398.25</v>
      </c>
      <c r="G4301" s="351">
        <v>7566.35</v>
      </c>
      <c r="H4301" s="351">
        <v>0</v>
      </c>
      <c r="I4301" s="894" t="s">
        <v>18996</v>
      </c>
      <c r="J4301" s="894" t="s">
        <v>839</v>
      </c>
      <c r="K4301" s="894" t="s">
        <v>19155</v>
      </c>
      <c r="L4301" s="894" t="s">
        <v>874</v>
      </c>
      <c r="M4301" s="894" t="s">
        <v>19613</v>
      </c>
      <c r="N4301" s="894" t="s">
        <v>14119</v>
      </c>
      <c r="O4301" s="894" t="s">
        <v>12405</v>
      </c>
      <c r="P4301" s="894" t="s">
        <v>19614</v>
      </c>
      <c r="Q4301" s="894" t="s">
        <v>10748</v>
      </c>
      <c r="R4301" s="894" t="s">
        <v>18916</v>
      </c>
      <c r="S4301" s="894" t="s">
        <v>779</v>
      </c>
      <c r="T4301" s="894" t="s">
        <v>780</v>
      </c>
      <c r="U4301" s="894" t="s">
        <v>877</v>
      </c>
      <c r="V4301" s="894" t="s">
        <v>3306</v>
      </c>
      <c r="W4301" s="894" t="s">
        <v>18996</v>
      </c>
      <c r="X4301" s="894" t="s">
        <v>19002</v>
      </c>
      <c r="Y4301" s="894" t="s">
        <v>19003</v>
      </c>
      <c r="AA4301" s="894" t="s">
        <v>19158</v>
      </c>
    </row>
    <row r="4302" spans="1:27">
      <c r="A4302" s="894" t="s">
        <v>19615</v>
      </c>
      <c r="B4302" s="894" t="s">
        <v>19616</v>
      </c>
      <c r="C4302" s="894" t="s">
        <v>19611</v>
      </c>
      <c r="D4302" s="894" t="s">
        <v>19612</v>
      </c>
      <c r="E4302" s="351">
        <v>7964.6</v>
      </c>
      <c r="F4302" s="351">
        <v>398.25</v>
      </c>
      <c r="G4302" s="351">
        <v>7566.35</v>
      </c>
      <c r="H4302" s="351">
        <v>0</v>
      </c>
      <c r="I4302" s="894" t="s">
        <v>18996</v>
      </c>
      <c r="J4302" s="894" t="s">
        <v>839</v>
      </c>
      <c r="K4302" s="894" t="s">
        <v>19155</v>
      </c>
      <c r="L4302" s="894" t="s">
        <v>874</v>
      </c>
      <c r="M4302" s="894" t="s">
        <v>19617</v>
      </c>
      <c r="N4302" s="894" t="s">
        <v>14119</v>
      </c>
      <c r="O4302" s="894" t="s">
        <v>12405</v>
      </c>
      <c r="P4302" s="894" t="s">
        <v>19614</v>
      </c>
      <c r="Q4302" s="894" t="s">
        <v>10748</v>
      </c>
      <c r="R4302" s="894" t="s">
        <v>18916</v>
      </c>
      <c r="S4302" s="894" t="s">
        <v>779</v>
      </c>
      <c r="T4302" s="894" t="s">
        <v>780</v>
      </c>
      <c r="U4302" s="894" t="s">
        <v>877</v>
      </c>
      <c r="V4302" s="894" t="s">
        <v>3306</v>
      </c>
      <c r="W4302" s="894" t="s">
        <v>18996</v>
      </c>
      <c r="X4302" s="894" t="s">
        <v>19002</v>
      </c>
      <c r="Y4302" s="894" t="s">
        <v>19003</v>
      </c>
      <c r="AA4302" s="894" t="s">
        <v>19158</v>
      </c>
    </row>
    <row r="4303" spans="1:27">
      <c r="A4303" s="894" t="s">
        <v>19618</v>
      </c>
      <c r="B4303" s="894" t="s">
        <v>19619</v>
      </c>
      <c r="C4303" s="894" t="s">
        <v>19611</v>
      </c>
      <c r="D4303" s="894" t="s">
        <v>19612</v>
      </c>
      <c r="E4303" s="351">
        <v>7964.6</v>
      </c>
      <c r="F4303" s="351">
        <v>398.25</v>
      </c>
      <c r="G4303" s="351">
        <v>7566.35</v>
      </c>
      <c r="H4303" s="351">
        <v>0</v>
      </c>
      <c r="I4303" s="894" t="s">
        <v>18996</v>
      </c>
      <c r="J4303" s="894" t="s">
        <v>839</v>
      </c>
      <c r="K4303" s="894" t="s">
        <v>19155</v>
      </c>
      <c r="L4303" s="894" t="s">
        <v>874</v>
      </c>
      <c r="M4303" s="894" t="s">
        <v>19620</v>
      </c>
      <c r="N4303" s="894" t="s">
        <v>14119</v>
      </c>
      <c r="O4303" s="894" t="s">
        <v>12405</v>
      </c>
      <c r="P4303" s="894" t="s">
        <v>19614</v>
      </c>
      <c r="Q4303" s="894" t="s">
        <v>10748</v>
      </c>
      <c r="R4303" s="894" t="s">
        <v>18916</v>
      </c>
      <c r="S4303" s="894" t="s">
        <v>779</v>
      </c>
      <c r="T4303" s="894" t="s">
        <v>780</v>
      </c>
      <c r="U4303" s="894" t="s">
        <v>877</v>
      </c>
      <c r="V4303" s="894" t="s">
        <v>3306</v>
      </c>
      <c r="W4303" s="894" t="s">
        <v>18996</v>
      </c>
      <c r="X4303" s="894" t="s">
        <v>19002</v>
      </c>
      <c r="Y4303" s="894" t="s">
        <v>19003</v>
      </c>
      <c r="AA4303" s="894" t="s">
        <v>19158</v>
      </c>
    </row>
    <row r="4304" spans="1:27">
      <c r="A4304" s="894" t="s">
        <v>19621</v>
      </c>
      <c r="B4304" s="894" t="s">
        <v>19622</v>
      </c>
      <c r="C4304" s="894" t="s">
        <v>19623</v>
      </c>
      <c r="D4304" s="894" t="s">
        <v>19624</v>
      </c>
      <c r="E4304" s="351">
        <v>190265.49</v>
      </c>
      <c r="F4304" s="351">
        <v>9513.25</v>
      </c>
      <c r="G4304" s="351">
        <v>180752.24</v>
      </c>
      <c r="H4304" s="351">
        <v>0</v>
      </c>
      <c r="I4304" s="894" t="s">
        <v>18996</v>
      </c>
      <c r="J4304" s="894" t="s">
        <v>839</v>
      </c>
      <c r="K4304" s="894" t="s">
        <v>19155</v>
      </c>
      <c r="L4304" s="894" t="s">
        <v>874</v>
      </c>
      <c r="M4304" s="894" t="s">
        <v>19625</v>
      </c>
      <c r="N4304" s="894" t="s">
        <v>14119</v>
      </c>
      <c r="O4304" s="894" t="s">
        <v>19626</v>
      </c>
      <c r="P4304" s="894" t="s">
        <v>19627</v>
      </c>
      <c r="Q4304" s="894" t="s">
        <v>19628</v>
      </c>
      <c r="R4304" s="894" t="s">
        <v>18916</v>
      </c>
      <c r="S4304" s="894" t="s">
        <v>779</v>
      </c>
      <c r="T4304" s="894" t="s">
        <v>780</v>
      </c>
      <c r="U4304" s="894" t="s">
        <v>877</v>
      </c>
      <c r="V4304" s="894" t="s">
        <v>3306</v>
      </c>
      <c r="W4304" s="894" t="s">
        <v>18996</v>
      </c>
      <c r="X4304" s="894" t="s">
        <v>19002</v>
      </c>
      <c r="Y4304" s="894" t="s">
        <v>19003</v>
      </c>
      <c r="AA4304" s="894" t="s">
        <v>19158</v>
      </c>
    </row>
    <row r="4305" spans="1:27">
      <c r="A4305" s="894" t="s">
        <v>19629</v>
      </c>
      <c r="B4305" s="894" t="s">
        <v>19630</v>
      </c>
      <c r="C4305" s="894" t="s">
        <v>19631</v>
      </c>
      <c r="D4305" s="894" t="s">
        <v>19632</v>
      </c>
      <c r="E4305" s="351">
        <v>26548.67</v>
      </c>
      <c r="F4305" s="351">
        <v>1327.45</v>
      </c>
      <c r="G4305" s="351">
        <v>25221.22</v>
      </c>
      <c r="H4305" s="351">
        <v>0</v>
      </c>
      <c r="I4305" s="894" t="s">
        <v>18996</v>
      </c>
      <c r="J4305" s="894" t="s">
        <v>839</v>
      </c>
      <c r="K4305" s="894" t="s">
        <v>19155</v>
      </c>
      <c r="L4305" s="894" t="s">
        <v>874</v>
      </c>
      <c r="M4305" s="894" t="s">
        <v>19633</v>
      </c>
      <c r="N4305" s="894" t="s">
        <v>14119</v>
      </c>
      <c r="O4305" s="894" t="s">
        <v>11524</v>
      </c>
      <c r="P4305" s="894" t="s">
        <v>19527</v>
      </c>
      <c r="Q4305" s="894" t="s">
        <v>13051</v>
      </c>
      <c r="R4305" s="894" t="s">
        <v>18916</v>
      </c>
      <c r="S4305" s="894" t="s">
        <v>779</v>
      </c>
      <c r="T4305" s="894" t="s">
        <v>780</v>
      </c>
      <c r="U4305" s="894" t="s">
        <v>877</v>
      </c>
      <c r="V4305" s="894" t="s">
        <v>3306</v>
      </c>
      <c r="W4305" s="894" t="s">
        <v>18996</v>
      </c>
      <c r="X4305" s="894" t="s">
        <v>19002</v>
      </c>
      <c r="Y4305" s="894" t="s">
        <v>19003</v>
      </c>
      <c r="AA4305" s="894" t="s">
        <v>19158</v>
      </c>
    </row>
    <row r="4306" spans="1:27">
      <c r="A4306" s="894" t="s">
        <v>19634</v>
      </c>
      <c r="B4306" s="894" t="s">
        <v>19635</v>
      </c>
      <c r="C4306" s="894" t="s">
        <v>19631</v>
      </c>
      <c r="D4306" s="894" t="s">
        <v>19632</v>
      </c>
      <c r="E4306" s="351">
        <v>26548.67</v>
      </c>
      <c r="F4306" s="351">
        <v>1327.45</v>
      </c>
      <c r="G4306" s="351">
        <v>25221.22</v>
      </c>
      <c r="H4306" s="351">
        <v>0</v>
      </c>
      <c r="I4306" s="894" t="s">
        <v>18996</v>
      </c>
      <c r="J4306" s="894" t="s">
        <v>839</v>
      </c>
      <c r="K4306" s="894" t="s">
        <v>19155</v>
      </c>
      <c r="L4306" s="894" t="s">
        <v>874</v>
      </c>
      <c r="M4306" s="894" t="s">
        <v>19636</v>
      </c>
      <c r="N4306" s="894" t="s">
        <v>14119</v>
      </c>
      <c r="O4306" s="894" t="s">
        <v>11524</v>
      </c>
      <c r="P4306" s="894" t="s">
        <v>19527</v>
      </c>
      <c r="Q4306" s="894" t="s">
        <v>13051</v>
      </c>
      <c r="R4306" s="894" t="s">
        <v>18916</v>
      </c>
      <c r="S4306" s="894" t="s">
        <v>779</v>
      </c>
      <c r="T4306" s="894" t="s">
        <v>780</v>
      </c>
      <c r="U4306" s="894" t="s">
        <v>877</v>
      </c>
      <c r="V4306" s="894" t="s">
        <v>3306</v>
      </c>
      <c r="W4306" s="894" t="s">
        <v>18996</v>
      </c>
      <c r="X4306" s="894" t="s">
        <v>19002</v>
      </c>
      <c r="Y4306" s="894" t="s">
        <v>19003</v>
      </c>
      <c r="AA4306" s="894" t="s">
        <v>19158</v>
      </c>
    </row>
    <row r="4307" spans="1:27">
      <c r="A4307" s="894" t="s">
        <v>19637</v>
      </c>
      <c r="B4307" s="894" t="s">
        <v>19638</v>
      </c>
      <c r="C4307" s="894" t="s">
        <v>19631</v>
      </c>
      <c r="D4307" s="894" t="s">
        <v>19632</v>
      </c>
      <c r="E4307" s="351">
        <v>26548.67</v>
      </c>
      <c r="F4307" s="351">
        <v>1327.45</v>
      </c>
      <c r="G4307" s="351">
        <v>25221.22</v>
      </c>
      <c r="H4307" s="351">
        <v>0</v>
      </c>
      <c r="I4307" s="894" t="s">
        <v>18996</v>
      </c>
      <c r="J4307" s="894" t="s">
        <v>839</v>
      </c>
      <c r="K4307" s="894" t="s">
        <v>19155</v>
      </c>
      <c r="L4307" s="894" t="s">
        <v>874</v>
      </c>
      <c r="M4307" s="894" t="s">
        <v>19639</v>
      </c>
      <c r="N4307" s="894" t="s">
        <v>14119</v>
      </c>
      <c r="O4307" s="894" t="s">
        <v>11524</v>
      </c>
      <c r="P4307" s="894" t="s">
        <v>19527</v>
      </c>
      <c r="Q4307" s="894" t="s">
        <v>13051</v>
      </c>
      <c r="R4307" s="894" t="s">
        <v>18916</v>
      </c>
      <c r="S4307" s="894" t="s">
        <v>779</v>
      </c>
      <c r="T4307" s="894" t="s">
        <v>780</v>
      </c>
      <c r="U4307" s="894" t="s">
        <v>877</v>
      </c>
      <c r="V4307" s="894" t="s">
        <v>3306</v>
      </c>
      <c r="W4307" s="894" t="s">
        <v>18996</v>
      </c>
      <c r="X4307" s="894" t="s">
        <v>19002</v>
      </c>
      <c r="Y4307" s="894" t="s">
        <v>19003</v>
      </c>
      <c r="AA4307" s="894" t="s">
        <v>19158</v>
      </c>
    </row>
    <row r="4308" spans="1:27">
      <c r="A4308" s="894" t="s">
        <v>19640</v>
      </c>
      <c r="B4308" s="894" t="s">
        <v>19641</v>
      </c>
      <c r="C4308" s="894" t="s">
        <v>19642</v>
      </c>
      <c r="D4308" s="894" t="s">
        <v>19643</v>
      </c>
      <c r="E4308" s="351">
        <v>26548.67</v>
      </c>
      <c r="F4308" s="351">
        <v>1327.45</v>
      </c>
      <c r="G4308" s="351">
        <v>25221.22</v>
      </c>
      <c r="H4308" s="351">
        <v>0</v>
      </c>
      <c r="I4308" s="894" t="s">
        <v>18996</v>
      </c>
      <c r="J4308" s="894" t="s">
        <v>839</v>
      </c>
      <c r="K4308" s="894" t="s">
        <v>19086</v>
      </c>
      <c r="L4308" s="894" t="s">
        <v>874</v>
      </c>
      <c r="M4308" s="894" t="s">
        <v>19644</v>
      </c>
      <c r="N4308" s="894" t="s">
        <v>14119</v>
      </c>
      <c r="O4308" s="894" t="s">
        <v>11524</v>
      </c>
      <c r="P4308" s="894" t="s">
        <v>19527</v>
      </c>
      <c r="Q4308" s="894" t="s">
        <v>13051</v>
      </c>
      <c r="R4308" s="894" t="s">
        <v>18916</v>
      </c>
      <c r="S4308" s="894" t="s">
        <v>779</v>
      </c>
      <c r="T4308" s="894" t="s">
        <v>780</v>
      </c>
      <c r="U4308" s="894" t="s">
        <v>877</v>
      </c>
      <c r="V4308" s="894" t="s">
        <v>3306</v>
      </c>
      <c r="W4308" s="894" t="s">
        <v>18996</v>
      </c>
      <c r="X4308" s="894" t="s">
        <v>19002</v>
      </c>
      <c r="Y4308" s="894" t="s">
        <v>19003</v>
      </c>
      <c r="AA4308" s="894" t="s">
        <v>19090</v>
      </c>
    </row>
    <row r="4309" spans="1:27">
      <c r="A4309" s="894" t="s">
        <v>19645</v>
      </c>
      <c r="B4309" s="894" t="s">
        <v>19646</v>
      </c>
      <c r="C4309" s="894" t="s">
        <v>19642</v>
      </c>
      <c r="D4309" s="894" t="s">
        <v>19643</v>
      </c>
      <c r="E4309" s="351">
        <v>26548.67</v>
      </c>
      <c r="F4309" s="351">
        <v>1327.45</v>
      </c>
      <c r="G4309" s="351">
        <v>25221.22</v>
      </c>
      <c r="H4309" s="351">
        <v>0</v>
      </c>
      <c r="I4309" s="894" t="s">
        <v>18996</v>
      </c>
      <c r="J4309" s="894" t="s">
        <v>839</v>
      </c>
      <c r="K4309" s="894" t="s">
        <v>19086</v>
      </c>
      <c r="L4309" s="894" t="s">
        <v>874</v>
      </c>
      <c r="M4309" s="894" t="s">
        <v>19647</v>
      </c>
      <c r="N4309" s="894" t="s">
        <v>14119</v>
      </c>
      <c r="O4309" s="894" t="s">
        <v>11524</v>
      </c>
      <c r="P4309" s="894" t="s">
        <v>19527</v>
      </c>
      <c r="Q4309" s="894" t="s">
        <v>13051</v>
      </c>
      <c r="R4309" s="894" t="s">
        <v>18916</v>
      </c>
      <c r="S4309" s="894" t="s">
        <v>779</v>
      </c>
      <c r="T4309" s="894" t="s">
        <v>780</v>
      </c>
      <c r="U4309" s="894" t="s">
        <v>877</v>
      </c>
      <c r="V4309" s="894" t="s">
        <v>3306</v>
      </c>
      <c r="W4309" s="894" t="s">
        <v>18996</v>
      </c>
      <c r="X4309" s="894" t="s">
        <v>19002</v>
      </c>
      <c r="Y4309" s="894" t="s">
        <v>19003</v>
      </c>
      <c r="AA4309" s="894" t="s">
        <v>19090</v>
      </c>
    </row>
    <row r="4310" spans="1:27">
      <c r="A4310" s="894" t="s">
        <v>19648</v>
      </c>
      <c r="B4310" s="894" t="s">
        <v>19649</v>
      </c>
      <c r="C4310" s="894" t="s">
        <v>19642</v>
      </c>
      <c r="D4310" s="894" t="s">
        <v>19650</v>
      </c>
      <c r="E4310" s="351">
        <v>13274.34</v>
      </c>
      <c r="F4310" s="351">
        <v>663.7</v>
      </c>
      <c r="G4310" s="351">
        <v>12610.64</v>
      </c>
      <c r="H4310" s="351">
        <v>0</v>
      </c>
      <c r="I4310" s="894" t="s">
        <v>18996</v>
      </c>
      <c r="J4310" s="894" t="s">
        <v>839</v>
      </c>
      <c r="K4310" s="894" t="s">
        <v>19086</v>
      </c>
      <c r="L4310" s="894" t="s">
        <v>874</v>
      </c>
      <c r="M4310" s="894" t="s">
        <v>19651</v>
      </c>
      <c r="N4310" s="894" t="s">
        <v>14119</v>
      </c>
      <c r="O4310" s="894" t="s">
        <v>11303</v>
      </c>
      <c r="P4310" s="894" t="s">
        <v>19652</v>
      </c>
      <c r="Q4310" s="894" t="s">
        <v>11305</v>
      </c>
      <c r="R4310" s="894" t="s">
        <v>18916</v>
      </c>
      <c r="S4310" s="894" t="s">
        <v>779</v>
      </c>
      <c r="T4310" s="894" t="s">
        <v>780</v>
      </c>
      <c r="U4310" s="894" t="s">
        <v>877</v>
      </c>
      <c r="V4310" s="894" t="s">
        <v>3306</v>
      </c>
      <c r="W4310" s="894" t="s">
        <v>18996</v>
      </c>
      <c r="X4310" s="894" t="s">
        <v>19002</v>
      </c>
      <c r="Y4310" s="894" t="s">
        <v>19003</v>
      </c>
      <c r="AA4310" s="894" t="s">
        <v>19090</v>
      </c>
    </row>
    <row r="4311" spans="1:27">
      <c r="A4311" s="894" t="s">
        <v>19653</v>
      </c>
      <c r="B4311" s="894" t="s">
        <v>19654</v>
      </c>
      <c r="C4311" s="894" t="s">
        <v>19642</v>
      </c>
      <c r="D4311" s="894" t="s">
        <v>19650</v>
      </c>
      <c r="E4311" s="351">
        <v>13274.34</v>
      </c>
      <c r="F4311" s="351">
        <v>663.7</v>
      </c>
      <c r="G4311" s="351">
        <v>12610.64</v>
      </c>
      <c r="H4311" s="351">
        <v>0</v>
      </c>
      <c r="I4311" s="894" t="s">
        <v>18996</v>
      </c>
      <c r="J4311" s="894" t="s">
        <v>839</v>
      </c>
      <c r="K4311" s="894" t="s">
        <v>19086</v>
      </c>
      <c r="L4311" s="894" t="s">
        <v>874</v>
      </c>
      <c r="M4311" s="894" t="s">
        <v>19655</v>
      </c>
      <c r="N4311" s="894" t="s">
        <v>14119</v>
      </c>
      <c r="O4311" s="894" t="s">
        <v>11303</v>
      </c>
      <c r="P4311" s="894" t="s">
        <v>19652</v>
      </c>
      <c r="Q4311" s="894" t="s">
        <v>11305</v>
      </c>
      <c r="R4311" s="894" t="s">
        <v>18916</v>
      </c>
      <c r="S4311" s="894" t="s">
        <v>779</v>
      </c>
      <c r="T4311" s="894" t="s">
        <v>780</v>
      </c>
      <c r="U4311" s="894" t="s">
        <v>877</v>
      </c>
      <c r="V4311" s="894" t="s">
        <v>3306</v>
      </c>
      <c r="W4311" s="894" t="s">
        <v>18996</v>
      </c>
      <c r="X4311" s="894" t="s">
        <v>19002</v>
      </c>
      <c r="Y4311" s="894" t="s">
        <v>19003</v>
      </c>
      <c r="AA4311" s="894" t="s">
        <v>19090</v>
      </c>
    </row>
    <row r="4312" spans="1:27">
      <c r="A4312" s="894" t="s">
        <v>19656</v>
      </c>
      <c r="B4312" s="894" t="s">
        <v>19657</v>
      </c>
      <c r="C4312" s="894" t="s">
        <v>12384</v>
      </c>
      <c r="D4312" s="894" t="s">
        <v>19643</v>
      </c>
      <c r="E4312" s="351">
        <v>24778.76</v>
      </c>
      <c r="F4312" s="351">
        <v>1238.95</v>
      </c>
      <c r="G4312" s="351">
        <v>23539.81</v>
      </c>
      <c r="H4312" s="351">
        <v>0</v>
      </c>
      <c r="I4312" s="894" t="s">
        <v>18996</v>
      </c>
      <c r="J4312" s="894" t="s">
        <v>839</v>
      </c>
      <c r="K4312" s="894" t="s">
        <v>19155</v>
      </c>
      <c r="L4312" s="894" t="s">
        <v>874</v>
      </c>
      <c r="M4312" s="894" t="s">
        <v>19658</v>
      </c>
      <c r="N4312" s="894" t="s">
        <v>14119</v>
      </c>
      <c r="O4312" s="894" t="s">
        <v>13613</v>
      </c>
      <c r="P4312" s="894" t="s">
        <v>19659</v>
      </c>
      <c r="Q4312" s="894" t="s">
        <v>12870</v>
      </c>
      <c r="R4312" s="894" t="s">
        <v>18916</v>
      </c>
      <c r="S4312" s="894" t="s">
        <v>779</v>
      </c>
      <c r="T4312" s="894" t="s">
        <v>780</v>
      </c>
      <c r="U4312" s="894" t="s">
        <v>877</v>
      </c>
      <c r="V4312" s="894" t="s">
        <v>3306</v>
      </c>
      <c r="W4312" s="894" t="s">
        <v>18996</v>
      </c>
      <c r="X4312" s="894" t="s">
        <v>19002</v>
      </c>
      <c r="Y4312" s="894" t="s">
        <v>19003</v>
      </c>
      <c r="AA4312" s="894" t="s">
        <v>19158</v>
      </c>
    </row>
    <row r="4313" spans="1:27">
      <c r="A4313" s="894" t="s">
        <v>19660</v>
      </c>
      <c r="B4313" s="894" t="s">
        <v>19661</v>
      </c>
      <c r="C4313" s="894" t="s">
        <v>12384</v>
      </c>
      <c r="D4313" s="894" t="s">
        <v>19643</v>
      </c>
      <c r="E4313" s="351">
        <v>24778.76</v>
      </c>
      <c r="F4313" s="351">
        <v>1238.95</v>
      </c>
      <c r="G4313" s="351">
        <v>23539.81</v>
      </c>
      <c r="H4313" s="351">
        <v>0</v>
      </c>
      <c r="I4313" s="894" t="s">
        <v>18996</v>
      </c>
      <c r="J4313" s="894" t="s">
        <v>839</v>
      </c>
      <c r="K4313" s="894" t="s">
        <v>19155</v>
      </c>
      <c r="L4313" s="894" t="s">
        <v>874</v>
      </c>
      <c r="M4313" s="894" t="s">
        <v>19662</v>
      </c>
      <c r="N4313" s="894" t="s">
        <v>14119</v>
      </c>
      <c r="O4313" s="894" t="s">
        <v>13613</v>
      </c>
      <c r="P4313" s="894" t="s">
        <v>19659</v>
      </c>
      <c r="Q4313" s="894" t="s">
        <v>12870</v>
      </c>
      <c r="R4313" s="894" t="s">
        <v>18916</v>
      </c>
      <c r="S4313" s="894" t="s">
        <v>779</v>
      </c>
      <c r="T4313" s="894" t="s">
        <v>780</v>
      </c>
      <c r="U4313" s="894" t="s">
        <v>877</v>
      </c>
      <c r="V4313" s="894" t="s">
        <v>3306</v>
      </c>
      <c r="W4313" s="894" t="s">
        <v>18996</v>
      </c>
      <c r="X4313" s="894" t="s">
        <v>19002</v>
      </c>
      <c r="Y4313" s="894" t="s">
        <v>19003</v>
      </c>
      <c r="AA4313" s="894" t="s">
        <v>19158</v>
      </c>
    </row>
    <row r="4314" spans="1:27">
      <c r="A4314" s="894" t="s">
        <v>19663</v>
      </c>
      <c r="B4314" s="894" t="s">
        <v>19664</v>
      </c>
      <c r="C4314" s="894" t="s">
        <v>12384</v>
      </c>
      <c r="D4314" s="894" t="s">
        <v>19643</v>
      </c>
      <c r="E4314" s="351">
        <v>24778.76</v>
      </c>
      <c r="F4314" s="351">
        <v>1238.95</v>
      </c>
      <c r="G4314" s="351">
        <v>23539.81</v>
      </c>
      <c r="H4314" s="351">
        <v>0</v>
      </c>
      <c r="I4314" s="894" t="s">
        <v>18996</v>
      </c>
      <c r="J4314" s="894" t="s">
        <v>839</v>
      </c>
      <c r="K4314" s="894" t="s">
        <v>19155</v>
      </c>
      <c r="L4314" s="894" t="s">
        <v>874</v>
      </c>
      <c r="M4314" s="894" t="s">
        <v>19665</v>
      </c>
      <c r="N4314" s="894" t="s">
        <v>14119</v>
      </c>
      <c r="O4314" s="894" t="s">
        <v>13613</v>
      </c>
      <c r="P4314" s="894" t="s">
        <v>19659</v>
      </c>
      <c r="Q4314" s="894" t="s">
        <v>12870</v>
      </c>
      <c r="R4314" s="894" t="s">
        <v>18916</v>
      </c>
      <c r="S4314" s="894" t="s">
        <v>779</v>
      </c>
      <c r="T4314" s="894" t="s">
        <v>780</v>
      </c>
      <c r="U4314" s="894" t="s">
        <v>877</v>
      </c>
      <c r="V4314" s="894" t="s">
        <v>3306</v>
      </c>
      <c r="W4314" s="894" t="s">
        <v>18996</v>
      </c>
      <c r="X4314" s="894" t="s">
        <v>19002</v>
      </c>
      <c r="Y4314" s="894" t="s">
        <v>19003</v>
      </c>
      <c r="AA4314" s="894" t="s">
        <v>19158</v>
      </c>
    </row>
    <row r="4315" spans="1:27">
      <c r="A4315" s="894" t="s">
        <v>19666</v>
      </c>
      <c r="B4315" s="894" t="s">
        <v>19667</v>
      </c>
      <c r="C4315" s="894" t="s">
        <v>12384</v>
      </c>
      <c r="D4315" s="894" t="s">
        <v>19643</v>
      </c>
      <c r="E4315" s="351">
        <v>24778.76</v>
      </c>
      <c r="F4315" s="351">
        <v>1238.95</v>
      </c>
      <c r="G4315" s="351">
        <v>23539.81</v>
      </c>
      <c r="H4315" s="351">
        <v>0</v>
      </c>
      <c r="I4315" s="894" t="s">
        <v>18996</v>
      </c>
      <c r="J4315" s="894" t="s">
        <v>839</v>
      </c>
      <c r="K4315" s="894" t="s">
        <v>19155</v>
      </c>
      <c r="L4315" s="894" t="s">
        <v>874</v>
      </c>
      <c r="M4315" s="894" t="s">
        <v>19668</v>
      </c>
      <c r="N4315" s="894" t="s">
        <v>14119</v>
      </c>
      <c r="O4315" s="894" t="s">
        <v>13613</v>
      </c>
      <c r="P4315" s="894" t="s">
        <v>19659</v>
      </c>
      <c r="Q4315" s="894" t="s">
        <v>12870</v>
      </c>
      <c r="R4315" s="894" t="s">
        <v>18916</v>
      </c>
      <c r="S4315" s="894" t="s">
        <v>779</v>
      </c>
      <c r="T4315" s="894" t="s">
        <v>780</v>
      </c>
      <c r="U4315" s="894" t="s">
        <v>877</v>
      </c>
      <c r="V4315" s="894" t="s">
        <v>3306</v>
      </c>
      <c r="W4315" s="894" t="s">
        <v>18996</v>
      </c>
      <c r="X4315" s="894" t="s">
        <v>19002</v>
      </c>
      <c r="Y4315" s="894" t="s">
        <v>19003</v>
      </c>
      <c r="AA4315" s="894" t="s">
        <v>19158</v>
      </c>
    </row>
    <row r="4316" spans="1:27">
      <c r="A4316" s="894" t="s">
        <v>19669</v>
      </c>
      <c r="B4316" s="894" t="s">
        <v>19670</v>
      </c>
      <c r="C4316" s="894" t="s">
        <v>12384</v>
      </c>
      <c r="D4316" s="894" t="s">
        <v>19643</v>
      </c>
      <c r="E4316" s="351">
        <v>24778.76</v>
      </c>
      <c r="F4316" s="351">
        <v>1238.95</v>
      </c>
      <c r="G4316" s="351">
        <v>23539.81</v>
      </c>
      <c r="H4316" s="351">
        <v>0</v>
      </c>
      <c r="I4316" s="894" t="s">
        <v>18996</v>
      </c>
      <c r="J4316" s="894" t="s">
        <v>839</v>
      </c>
      <c r="K4316" s="894" t="s">
        <v>19155</v>
      </c>
      <c r="L4316" s="894" t="s">
        <v>874</v>
      </c>
      <c r="M4316" s="894" t="s">
        <v>19671</v>
      </c>
      <c r="N4316" s="894" t="s">
        <v>14119</v>
      </c>
      <c r="O4316" s="894" t="s">
        <v>13613</v>
      </c>
      <c r="P4316" s="894" t="s">
        <v>19659</v>
      </c>
      <c r="Q4316" s="894" t="s">
        <v>12870</v>
      </c>
      <c r="R4316" s="894" t="s">
        <v>18916</v>
      </c>
      <c r="S4316" s="894" t="s">
        <v>779</v>
      </c>
      <c r="T4316" s="894" t="s">
        <v>780</v>
      </c>
      <c r="U4316" s="894" t="s">
        <v>877</v>
      </c>
      <c r="V4316" s="894" t="s">
        <v>3306</v>
      </c>
      <c r="W4316" s="894" t="s">
        <v>18996</v>
      </c>
      <c r="X4316" s="894" t="s">
        <v>19002</v>
      </c>
      <c r="Y4316" s="894" t="s">
        <v>19003</v>
      </c>
      <c r="AA4316" s="894" t="s">
        <v>19158</v>
      </c>
    </row>
    <row r="4317" spans="1:27">
      <c r="A4317" s="894" t="s">
        <v>19672</v>
      </c>
      <c r="B4317" s="894" t="s">
        <v>19673</v>
      </c>
      <c r="C4317" s="894" t="s">
        <v>12384</v>
      </c>
      <c r="D4317" s="894" t="s">
        <v>19643</v>
      </c>
      <c r="E4317" s="351">
        <v>24778.76</v>
      </c>
      <c r="F4317" s="351">
        <v>1238.95</v>
      </c>
      <c r="G4317" s="351">
        <v>23539.81</v>
      </c>
      <c r="H4317" s="351">
        <v>0</v>
      </c>
      <c r="I4317" s="894" t="s">
        <v>18996</v>
      </c>
      <c r="J4317" s="894" t="s">
        <v>839</v>
      </c>
      <c r="K4317" s="894" t="s">
        <v>19155</v>
      </c>
      <c r="L4317" s="894" t="s">
        <v>874</v>
      </c>
      <c r="M4317" s="894" t="s">
        <v>19674</v>
      </c>
      <c r="N4317" s="894" t="s">
        <v>14119</v>
      </c>
      <c r="O4317" s="894" t="s">
        <v>13613</v>
      </c>
      <c r="P4317" s="894" t="s">
        <v>19659</v>
      </c>
      <c r="Q4317" s="894" t="s">
        <v>12870</v>
      </c>
      <c r="R4317" s="894" t="s">
        <v>18916</v>
      </c>
      <c r="S4317" s="894" t="s">
        <v>779</v>
      </c>
      <c r="T4317" s="894" t="s">
        <v>780</v>
      </c>
      <c r="U4317" s="894" t="s">
        <v>877</v>
      </c>
      <c r="V4317" s="894" t="s">
        <v>3306</v>
      </c>
      <c r="W4317" s="894" t="s">
        <v>18996</v>
      </c>
      <c r="X4317" s="894" t="s">
        <v>19002</v>
      </c>
      <c r="Y4317" s="894" t="s">
        <v>19003</v>
      </c>
      <c r="AA4317" s="894" t="s">
        <v>19158</v>
      </c>
    </row>
    <row r="4318" spans="1:27">
      <c r="A4318" s="894" t="s">
        <v>19675</v>
      </c>
      <c r="B4318" s="894" t="s">
        <v>19676</v>
      </c>
      <c r="C4318" s="894" t="s">
        <v>12384</v>
      </c>
      <c r="D4318" s="894" t="s">
        <v>19650</v>
      </c>
      <c r="E4318" s="351">
        <v>11504.42</v>
      </c>
      <c r="F4318" s="351">
        <v>575.2</v>
      </c>
      <c r="G4318" s="351">
        <v>10929.22</v>
      </c>
      <c r="H4318" s="351">
        <v>0</v>
      </c>
      <c r="I4318" s="894" t="s">
        <v>18996</v>
      </c>
      <c r="J4318" s="894" t="s">
        <v>839</v>
      </c>
      <c r="K4318" s="894" t="s">
        <v>19155</v>
      </c>
      <c r="L4318" s="894" t="s">
        <v>874</v>
      </c>
      <c r="M4318" s="894" t="s">
        <v>19677</v>
      </c>
      <c r="N4318" s="894" t="s">
        <v>14119</v>
      </c>
      <c r="O4318" s="894" t="s">
        <v>10992</v>
      </c>
      <c r="P4318" s="894" t="s">
        <v>19566</v>
      </c>
      <c r="Q4318" s="894" t="s">
        <v>15055</v>
      </c>
      <c r="R4318" s="894" t="s">
        <v>18916</v>
      </c>
      <c r="S4318" s="894" t="s">
        <v>779</v>
      </c>
      <c r="T4318" s="894" t="s">
        <v>780</v>
      </c>
      <c r="U4318" s="894" t="s">
        <v>877</v>
      </c>
      <c r="V4318" s="894" t="s">
        <v>3306</v>
      </c>
      <c r="W4318" s="894" t="s">
        <v>18996</v>
      </c>
      <c r="X4318" s="894" t="s">
        <v>19002</v>
      </c>
      <c r="Y4318" s="894" t="s">
        <v>19003</v>
      </c>
      <c r="AA4318" s="894" t="s">
        <v>19158</v>
      </c>
    </row>
    <row r="4319" spans="1:27">
      <c r="A4319" s="894" t="s">
        <v>19678</v>
      </c>
      <c r="B4319" s="894" t="s">
        <v>19679</v>
      </c>
      <c r="C4319" s="894" t="s">
        <v>12384</v>
      </c>
      <c r="D4319" s="894" t="s">
        <v>19650</v>
      </c>
      <c r="E4319" s="351">
        <v>11504.42</v>
      </c>
      <c r="F4319" s="351">
        <v>575.2</v>
      </c>
      <c r="G4319" s="351">
        <v>10929.22</v>
      </c>
      <c r="H4319" s="351">
        <v>0</v>
      </c>
      <c r="I4319" s="894" t="s">
        <v>18996</v>
      </c>
      <c r="J4319" s="894" t="s">
        <v>839</v>
      </c>
      <c r="K4319" s="894" t="s">
        <v>19155</v>
      </c>
      <c r="L4319" s="894" t="s">
        <v>874</v>
      </c>
      <c r="M4319" s="894" t="s">
        <v>19680</v>
      </c>
      <c r="N4319" s="894" t="s">
        <v>14119</v>
      </c>
      <c r="O4319" s="894" t="s">
        <v>10992</v>
      </c>
      <c r="P4319" s="894" t="s">
        <v>19566</v>
      </c>
      <c r="Q4319" s="894" t="s">
        <v>15055</v>
      </c>
      <c r="R4319" s="894" t="s">
        <v>18916</v>
      </c>
      <c r="S4319" s="894" t="s">
        <v>779</v>
      </c>
      <c r="T4319" s="894" t="s">
        <v>780</v>
      </c>
      <c r="U4319" s="894" t="s">
        <v>877</v>
      </c>
      <c r="V4319" s="894" t="s">
        <v>3306</v>
      </c>
      <c r="W4319" s="894" t="s">
        <v>18996</v>
      </c>
      <c r="X4319" s="894" t="s">
        <v>19002</v>
      </c>
      <c r="Y4319" s="894" t="s">
        <v>19003</v>
      </c>
      <c r="AA4319" s="894" t="s">
        <v>19158</v>
      </c>
    </row>
    <row r="4320" spans="1:27">
      <c r="A4320" s="894" t="s">
        <v>19681</v>
      </c>
      <c r="B4320" s="894" t="s">
        <v>19682</v>
      </c>
      <c r="C4320" s="894" t="s">
        <v>12384</v>
      </c>
      <c r="D4320" s="894" t="s">
        <v>19650</v>
      </c>
      <c r="E4320" s="351">
        <v>11504.42</v>
      </c>
      <c r="F4320" s="351">
        <v>575.2</v>
      </c>
      <c r="G4320" s="351">
        <v>10929.22</v>
      </c>
      <c r="H4320" s="351">
        <v>0</v>
      </c>
      <c r="I4320" s="894" t="s">
        <v>18996</v>
      </c>
      <c r="J4320" s="894" t="s">
        <v>839</v>
      </c>
      <c r="K4320" s="894" t="s">
        <v>19155</v>
      </c>
      <c r="L4320" s="894" t="s">
        <v>874</v>
      </c>
      <c r="M4320" s="894" t="s">
        <v>19683</v>
      </c>
      <c r="N4320" s="894" t="s">
        <v>14119</v>
      </c>
      <c r="O4320" s="894" t="s">
        <v>10992</v>
      </c>
      <c r="P4320" s="894" t="s">
        <v>19566</v>
      </c>
      <c r="Q4320" s="894" t="s">
        <v>15055</v>
      </c>
      <c r="R4320" s="894" t="s">
        <v>18916</v>
      </c>
      <c r="S4320" s="894" t="s">
        <v>779</v>
      </c>
      <c r="T4320" s="894" t="s">
        <v>780</v>
      </c>
      <c r="U4320" s="894" t="s">
        <v>877</v>
      </c>
      <c r="V4320" s="894" t="s">
        <v>3306</v>
      </c>
      <c r="W4320" s="894" t="s">
        <v>18996</v>
      </c>
      <c r="X4320" s="894" t="s">
        <v>19002</v>
      </c>
      <c r="Y4320" s="894" t="s">
        <v>19003</v>
      </c>
      <c r="AA4320" s="894" t="s">
        <v>19158</v>
      </c>
    </row>
    <row r="4321" spans="1:27">
      <c r="A4321" s="894" t="s">
        <v>19684</v>
      </c>
      <c r="B4321" s="894" t="s">
        <v>19685</v>
      </c>
      <c r="C4321" s="894" t="s">
        <v>12384</v>
      </c>
      <c r="D4321" s="894" t="s">
        <v>19650</v>
      </c>
      <c r="E4321" s="351">
        <v>11504.42</v>
      </c>
      <c r="F4321" s="351">
        <v>575.2</v>
      </c>
      <c r="G4321" s="351">
        <v>10929.22</v>
      </c>
      <c r="H4321" s="351">
        <v>0</v>
      </c>
      <c r="I4321" s="894" t="s">
        <v>18996</v>
      </c>
      <c r="J4321" s="894" t="s">
        <v>839</v>
      </c>
      <c r="K4321" s="894" t="s">
        <v>19155</v>
      </c>
      <c r="L4321" s="894" t="s">
        <v>874</v>
      </c>
      <c r="M4321" s="894" t="s">
        <v>19686</v>
      </c>
      <c r="N4321" s="894" t="s">
        <v>14119</v>
      </c>
      <c r="O4321" s="894" t="s">
        <v>10992</v>
      </c>
      <c r="P4321" s="894" t="s">
        <v>19566</v>
      </c>
      <c r="Q4321" s="894" t="s">
        <v>15055</v>
      </c>
      <c r="R4321" s="894" t="s">
        <v>18916</v>
      </c>
      <c r="S4321" s="894" t="s">
        <v>779</v>
      </c>
      <c r="T4321" s="894" t="s">
        <v>780</v>
      </c>
      <c r="U4321" s="894" t="s">
        <v>877</v>
      </c>
      <c r="V4321" s="894" t="s">
        <v>3306</v>
      </c>
      <c r="W4321" s="894" t="s">
        <v>18996</v>
      </c>
      <c r="X4321" s="894" t="s">
        <v>19002</v>
      </c>
      <c r="Y4321" s="894" t="s">
        <v>19003</v>
      </c>
      <c r="AA4321" s="894" t="s">
        <v>19158</v>
      </c>
    </row>
    <row r="4322" spans="1:27">
      <c r="A4322" s="894" t="s">
        <v>19687</v>
      </c>
      <c r="B4322" s="894" t="s">
        <v>19688</v>
      </c>
      <c r="C4322" s="894" t="s">
        <v>12384</v>
      </c>
      <c r="D4322" s="894" t="s">
        <v>19650</v>
      </c>
      <c r="E4322" s="351">
        <v>11504.42</v>
      </c>
      <c r="F4322" s="351">
        <v>575.2</v>
      </c>
      <c r="G4322" s="351">
        <v>10929.22</v>
      </c>
      <c r="H4322" s="351">
        <v>0</v>
      </c>
      <c r="I4322" s="894" t="s">
        <v>18996</v>
      </c>
      <c r="J4322" s="894" t="s">
        <v>839</v>
      </c>
      <c r="K4322" s="894" t="s">
        <v>19155</v>
      </c>
      <c r="L4322" s="894" t="s">
        <v>874</v>
      </c>
      <c r="M4322" s="894" t="s">
        <v>19689</v>
      </c>
      <c r="N4322" s="894" t="s">
        <v>14119</v>
      </c>
      <c r="O4322" s="894" t="s">
        <v>10992</v>
      </c>
      <c r="P4322" s="894" t="s">
        <v>19566</v>
      </c>
      <c r="Q4322" s="894" t="s">
        <v>15055</v>
      </c>
      <c r="R4322" s="894" t="s">
        <v>18916</v>
      </c>
      <c r="S4322" s="894" t="s">
        <v>779</v>
      </c>
      <c r="T4322" s="894" t="s">
        <v>780</v>
      </c>
      <c r="U4322" s="894" t="s">
        <v>877</v>
      </c>
      <c r="V4322" s="894" t="s">
        <v>3306</v>
      </c>
      <c r="W4322" s="894" t="s">
        <v>18996</v>
      </c>
      <c r="X4322" s="894" t="s">
        <v>19002</v>
      </c>
      <c r="Y4322" s="894" t="s">
        <v>19003</v>
      </c>
      <c r="AA4322" s="894" t="s">
        <v>19158</v>
      </c>
    </row>
    <row r="4323" spans="1:27">
      <c r="A4323" s="894" t="s">
        <v>19690</v>
      </c>
      <c r="B4323" s="894" t="s">
        <v>19691</v>
      </c>
      <c r="C4323" s="894" t="s">
        <v>19692</v>
      </c>
      <c r="D4323" s="894" t="s">
        <v>19693</v>
      </c>
      <c r="E4323" s="351">
        <v>8849.56</v>
      </c>
      <c r="F4323" s="351">
        <v>442.5</v>
      </c>
      <c r="G4323" s="351">
        <v>8407.06</v>
      </c>
      <c r="H4323" s="351">
        <v>0</v>
      </c>
      <c r="I4323" s="894" t="s">
        <v>18996</v>
      </c>
      <c r="J4323" s="894" t="s">
        <v>839</v>
      </c>
      <c r="K4323" s="894" t="s">
        <v>19155</v>
      </c>
      <c r="L4323" s="894" t="s">
        <v>874</v>
      </c>
      <c r="M4323" s="894" t="s">
        <v>19694</v>
      </c>
      <c r="N4323" s="894" t="s">
        <v>14119</v>
      </c>
      <c r="O4323" s="894" t="s">
        <v>13081</v>
      </c>
      <c r="P4323" s="894" t="s">
        <v>19521</v>
      </c>
      <c r="Q4323" s="894" t="s">
        <v>16262</v>
      </c>
      <c r="R4323" s="894" t="s">
        <v>18916</v>
      </c>
      <c r="S4323" s="894" t="s">
        <v>779</v>
      </c>
      <c r="T4323" s="894" t="s">
        <v>780</v>
      </c>
      <c r="U4323" s="894" t="s">
        <v>877</v>
      </c>
      <c r="V4323" s="894" t="s">
        <v>3306</v>
      </c>
      <c r="W4323" s="894" t="s">
        <v>18996</v>
      </c>
      <c r="X4323" s="894" t="s">
        <v>19002</v>
      </c>
      <c r="Y4323" s="894" t="s">
        <v>19003</v>
      </c>
      <c r="AA4323" s="894" t="s">
        <v>19158</v>
      </c>
    </row>
    <row r="4324" spans="1:27">
      <c r="A4324" s="894" t="s">
        <v>19695</v>
      </c>
      <c r="B4324" s="894" t="s">
        <v>19696</v>
      </c>
      <c r="C4324" s="894" t="s">
        <v>19697</v>
      </c>
      <c r="D4324" s="894" t="s">
        <v>19698</v>
      </c>
      <c r="E4324" s="351">
        <v>49557.52</v>
      </c>
      <c r="F4324" s="351">
        <v>2477.9</v>
      </c>
      <c r="G4324" s="351">
        <v>47079.62</v>
      </c>
      <c r="H4324" s="351">
        <v>0</v>
      </c>
      <c r="I4324" s="894" t="s">
        <v>18996</v>
      </c>
      <c r="J4324" s="894" t="s">
        <v>839</v>
      </c>
      <c r="K4324" s="894" t="s">
        <v>19155</v>
      </c>
      <c r="L4324" s="894" t="s">
        <v>874</v>
      </c>
      <c r="M4324" s="894" t="s">
        <v>19699</v>
      </c>
      <c r="N4324" s="894" t="s">
        <v>14119</v>
      </c>
      <c r="O4324" s="894" t="s">
        <v>11132</v>
      </c>
      <c r="P4324" s="894" t="s">
        <v>19700</v>
      </c>
      <c r="Q4324" s="894" t="s">
        <v>19701</v>
      </c>
      <c r="R4324" s="894" t="s">
        <v>18916</v>
      </c>
      <c r="S4324" s="894" t="s">
        <v>779</v>
      </c>
      <c r="T4324" s="894" t="s">
        <v>780</v>
      </c>
      <c r="U4324" s="894" t="s">
        <v>877</v>
      </c>
      <c r="V4324" s="894" t="s">
        <v>3306</v>
      </c>
      <c r="W4324" s="894" t="s">
        <v>18996</v>
      </c>
      <c r="X4324" s="894" t="s">
        <v>19002</v>
      </c>
      <c r="Y4324" s="894" t="s">
        <v>19003</v>
      </c>
      <c r="AA4324" s="894" t="s">
        <v>19158</v>
      </c>
    </row>
    <row r="4325" spans="1:27">
      <c r="A4325" s="894" t="s">
        <v>19702</v>
      </c>
      <c r="B4325" s="894" t="s">
        <v>19703</v>
      </c>
      <c r="C4325" s="894" t="s">
        <v>19697</v>
      </c>
      <c r="D4325" s="894" t="s">
        <v>19698</v>
      </c>
      <c r="E4325" s="351">
        <v>49557.52</v>
      </c>
      <c r="F4325" s="351">
        <v>2477.9</v>
      </c>
      <c r="G4325" s="351">
        <v>47079.62</v>
      </c>
      <c r="H4325" s="351">
        <v>0</v>
      </c>
      <c r="I4325" s="894" t="s">
        <v>18996</v>
      </c>
      <c r="J4325" s="894" t="s">
        <v>839</v>
      </c>
      <c r="K4325" s="894" t="s">
        <v>19155</v>
      </c>
      <c r="L4325" s="894" t="s">
        <v>874</v>
      </c>
      <c r="M4325" s="894" t="s">
        <v>19704</v>
      </c>
      <c r="N4325" s="894" t="s">
        <v>14119</v>
      </c>
      <c r="O4325" s="894" t="s">
        <v>11132</v>
      </c>
      <c r="P4325" s="894" t="s">
        <v>19700</v>
      </c>
      <c r="Q4325" s="894" t="s">
        <v>19701</v>
      </c>
      <c r="R4325" s="894" t="s">
        <v>18916</v>
      </c>
      <c r="S4325" s="894" t="s">
        <v>779</v>
      </c>
      <c r="T4325" s="894" t="s">
        <v>780</v>
      </c>
      <c r="U4325" s="894" t="s">
        <v>877</v>
      </c>
      <c r="V4325" s="894" t="s">
        <v>3306</v>
      </c>
      <c r="W4325" s="894" t="s">
        <v>18996</v>
      </c>
      <c r="X4325" s="894" t="s">
        <v>19002</v>
      </c>
      <c r="Y4325" s="894" t="s">
        <v>19003</v>
      </c>
      <c r="AA4325" s="894" t="s">
        <v>19158</v>
      </c>
    </row>
    <row r="4326" spans="1:27">
      <c r="A4326" s="894" t="s">
        <v>19705</v>
      </c>
      <c r="B4326" s="894" t="s">
        <v>19706</v>
      </c>
      <c r="C4326" s="894" t="s">
        <v>19697</v>
      </c>
      <c r="D4326" s="894" t="s">
        <v>19698</v>
      </c>
      <c r="E4326" s="351">
        <v>49557.52</v>
      </c>
      <c r="F4326" s="351">
        <v>2477.9</v>
      </c>
      <c r="G4326" s="351">
        <v>47079.62</v>
      </c>
      <c r="H4326" s="351">
        <v>0</v>
      </c>
      <c r="I4326" s="894" t="s">
        <v>18996</v>
      </c>
      <c r="J4326" s="894" t="s">
        <v>839</v>
      </c>
      <c r="K4326" s="894" t="s">
        <v>19155</v>
      </c>
      <c r="L4326" s="894" t="s">
        <v>874</v>
      </c>
      <c r="M4326" s="894" t="s">
        <v>19707</v>
      </c>
      <c r="N4326" s="894" t="s">
        <v>14119</v>
      </c>
      <c r="O4326" s="894" t="s">
        <v>11132</v>
      </c>
      <c r="P4326" s="894" t="s">
        <v>19700</v>
      </c>
      <c r="Q4326" s="894" t="s">
        <v>19701</v>
      </c>
      <c r="R4326" s="894" t="s">
        <v>18916</v>
      </c>
      <c r="S4326" s="894" t="s">
        <v>779</v>
      </c>
      <c r="T4326" s="894" t="s">
        <v>780</v>
      </c>
      <c r="U4326" s="894" t="s">
        <v>877</v>
      </c>
      <c r="V4326" s="894" t="s">
        <v>3306</v>
      </c>
      <c r="W4326" s="894" t="s">
        <v>18996</v>
      </c>
      <c r="X4326" s="894" t="s">
        <v>19002</v>
      </c>
      <c r="Y4326" s="894" t="s">
        <v>19003</v>
      </c>
      <c r="AA4326" s="894" t="s">
        <v>19158</v>
      </c>
    </row>
    <row r="4327" spans="1:27">
      <c r="A4327" s="894" t="s">
        <v>19708</v>
      </c>
      <c r="B4327" s="894" t="s">
        <v>19709</v>
      </c>
      <c r="C4327" s="894" t="s">
        <v>19710</v>
      </c>
      <c r="D4327" s="894" t="s">
        <v>19698</v>
      </c>
      <c r="E4327" s="351">
        <v>49557.52</v>
      </c>
      <c r="F4327" s="351">
        <v>2477.9</v>
      </c>
      <c r="G4327" s="351">
        <v>47079.62</v>
      </c>
      <c r="H4327" s="351">
        <v>0</v>
      </c>
      <c r="I4327" s="894" t="s">
        <v>18996</v>
      </c>
      <c r="J4327" s="894" t="s">
        <v>839</v>
      </c>
      <c r="K4327" s="894" t="s">
        <v>19155</v>
      </c>
      <c r="L4327" s="894" t="s">
        <v>874</v>
      </c>
      <c r="M4327" s="894" t="s">
        <v>19711</v>
      </c>
      <c r="N4327" s="894" t="s">
        <v>14119</v>
      </c>
      <c r="O4327" s="894" t="s">
        <v>11132</v>
      </c>
      <c r="P4327" s="894" t="s">
        <v>19700</v>
      </c>
      <c r="Q4327" s="894" t="s">
        <v>19701</v>
      </c>
      <c r="R4327" s="894" t="s">
        <v>18916</v>
      </c>
      <c r="S4327" s="894" t="s">
        <v>779</v>
      </c>
      <c r="T4327" s="894" t="s">
        <v>780</v>
      </c>
      <c r="U4327" s="894" t="s">
        <v>877</v>
      </c>
      <c r="V4327" s="894" t="s">
        <v>3306</v>
      </c>
      <c r="W4327" s="894" t="s">
        <v>18996</v>
      </c>
      <c r="X4327" s="894" t="s">
        <v>19002</v>
      </c>
      <c r="Y4327" s="894" t="s">
        <v>19003</v>
      </c>
      <c r="AA4327" s="894" t="s">
        <v>19158</v>
      </c>
    </row>
    <row r="4328" spans="1:27">
      <c r="A4328" s="894" t="s">
        <v>19712</v>
      </c>
      <c r="B4328" s="894" t="s">
        <v>19713</v>
      </c>
      <c r="C4328" s="894" t="s">
        <v>19714</v>
      </c>
      <c r="D4328" s="894" t="s">
        <v>19715</v>
      </c>
      <c r="E4328" s="351">
        <v>11681.42</v>
      </c>
      <c r="F4328" s="351">
        <v>584.05</v>
      </c>
      <c r="G4328" s="351">
        <v>11097.37</v>
      </c>
      <c r="H4328" s="351">
        <v>0</v>
      </c>
      <c r="I4328" s="894" t="s">
        <v>18996</v>
      </c>
      <c r="J4328" s="894" t="s">
        <v>839</v>
      </c>
      <c r="K4328" s="894" t="s">
        <v>19155</v>
      </c>
      <c r="L4328" s="894" t="s">
        <v>874</v>
      </c>
      <c r="M4328" s="894" t="s">
        <v>19428</v>
      </c>
      <c r="N4328" s="894" t="s">
        <v>19716</v>
      </c>
      <c r="O4328" s="894" t="s">
        <v>16003</v>
      </c>
      <c r="P4328" s="894" t="s">
        <v>19717</v>
      </c>
      <c r="Q4328" s="894" t="s">
        <v>11498</v>
      </c>
      <c r="R4328" s="894" t="s">
        <v>18916</v>
      </c>
      <c r="S4328" s="894" t="s">
        <v>779</v>
      </c>
      <c r="T4328" s="894" t="s">
        <v>780</v>
      </c>
      <c r="U4328" s="894" t="s">
        <v>877</v>
      </c>
      <c r="V4328" s="894" t="s">
        <v>3306</v>
      </c>
      <c r="W4328" s="894" t="s">
        <v>18996</v>
      </c>
      <c r="X4328" s="894" t="s">
        <v>19002</v>
      </c>
      <c r="Y4328" s="894" t="s">
        <v>19003</v>
      </c>
      <c r="AA4328" s="894" t="s">
        <v>19158</v>
      </c>
    </row>
    <row r="4329" spans="1:27">
      <c r="A4329" s="894" t="s">
        <v>19718</v>
      </c>
      <c r="B4329" s="894" t="s">
        <v>19719</v>
      </c>
      <c r="C4329" s="894" t="s">
        <v>19714</v>
      </c>
      <c r="D4329" s="894" t="s">
        <v>19715</v>
      </c>
      <c r="E4329" s="351">
        <v>11681.42</v>
      </c>
      <c r="F4329" s="351">
        <v>584.05</v>
      </c>
      <c r="G4329" s="351">
        <v>11097.37</v>
      </c>
      <c r="H4329" s="351">
        <v>0</v>
      </c>
      <c r="I4329" s="894" t="s">
        <v>18996</v>
      </c>
      <c r="J4329" s="894" t="s">
        <v>839</v>
      </c>
      <c r="K4329" s="894" t="s">
        <v>19155</v>
      </c>
      <c r="L4329" s="894" t="s">
        <v>874</v>
      </c>
      <c r="M4329" s="894" t="s">
        <v>19428</v>
      </c>
      <c r="N4329" s="894" t="s">
        <v>19716</v>
      </c>
      <c r="O4329" s="894" t="s">
        <v>16003</v>
      </c>
      <c r="P4329" s="894" t="s">
        <v>19717</v>
      </c>
      <c r="Q4329" s="894" t="s">
        <v>11498</v>
      </c>
      <c r="R4329" s="894" t="s">
        <v>18916</v>
      </c>
      <c r="S4329" s="894" t="s">
        <v>779</v>
      </c>
      <c r="T4329" s="894" t="s">
        <v>780</v>
      </c>
      <c r="U4329" s="894" t="s">
        <v>877</v>
      </c>
      <c r="V4329" s="894" t="s">
        <v>3306</v>
      </c>
      <c r="W4329" s="894" t="s">
        <v>18996</v>
      </c>
      <c r="X4329" s="894" t="s">
        <v>19002</v>
      </c>
      <c r="Y4329" s="894" t="s">
        <v>19003</v>
      </c>
      <c r="AA4329" s="894" t="s">
        <v>19158</v>
      </c>
    </row>
    <row r="4330" spans="1:27">
      <c r="A4330" s="894" t="s">
        <v>19720</v>
      </c>
      <c r="B4330" s="894" t="s">
        <v>19721</v>
      </c>
      <c r="C4330" s="894" t="s">
        <v>19714</v>
      </c>
      <c r="D4330" s="894" t="s">
        <v>19715</v>
      </c>
      <c r="E4330" s="351">
        <v>11681.42</v>
      </c>
      <c r="F4330" s="351">
        <v>584.05</v>
      </c>
      <c r="G4330" s="351">
        <v>11097.37</v>
      </c>
      <c r="H4330" s="351">
        <v>0</v>
      </c>
      <c r="I4330" s="894" t="s">
        <v>18996</v>
      </c>
      <c r="J4330" s="894" t="s">
        <v>839</v>
      </c>
      <c r="K4330" s="894" t="s">
        <v>19155</v>
      </c>
      <c r="L4330" s="894" t="s">
        <v>874</v>
      </c>
      <c r="M4330" s="894" t="s">
        <v>19428</v>
      </c>
      <c r="N4330" s="894" t="s">
        <v>19716</v>
      </c>
      <c r="O4330" s="894" t="s">
        <v>16003</v>
      </c>
      <c r="P4330" s="894" t="s">
        <v>19717</v>
      </c>
      <c r="Q4330" s="894" t="s">
        <v>11498</v>
      </c>
      <c r="R4330" s="894" t="s">
        <v>18916</v>
      </c>
      <c r="S4330" s="894" t="s">
        <v>779</v>
      </c>
      <c r="T4330" s="894" t="s">
        <v>780</v>
      </c>
      <c r="U4330" s="894" t="s">
        <v>877</v>
      </c>
      <c r="V4330" s="894" t="s">
        <v>3306</v>
      </c>
      <c r="W4330" s="894" t="s">
        <v>18996</v>
      </c>
      <c r="X4330" s="894" t="s">
        <v>19002</v>
      </c>
      <c r="Y4330" s="894" t="s">
        <v>19003</v>
      </c>
      <c r="AA4330" s="894" t="s">
        <v>19158</v>
      </c>
    </row>
    <row r="4331" spans="1:27">
      <c r="A4331" s="894" t="s">
        <v>19722</v>
      </c>
      <c r="B4331" s="894" t="s">
        <v>19723</v>
      </c>
      <c r="C4331" s="894" t="s">
        <v>19714</v>
      </c>
      <c r="D4331" s="894" t="s">
        <v>19715</v>
      </c>
      <c r="E4331" s="351">
        <v>11681.41</v>
      </c>
      <c r="F4331" s="351">
        <v>584.05</v>
      </c>
      <c r="G4331" s="351">
        <v>11097.36</v>
      </c>
      <c r="H4331" s="351">
        <v>0</v>
      </c>
      <c r="I4331" s="894" t="s">
        <v>18996</v>
      </c>
      <c r="J4331" s="894" t="s">
        <v>839</v>
      </c>
      <c r="K4331" s="894" t="s">
        <v>19155</v>
      </c>
      <c r="L4331" s="894" t="s">
        <v>874</v>
      </c>
      <c r="M4331" s="894" t="s">
        <v>19428</v>
      </c>
      <c r="N4331" s="894" t="s">
        <v>19716</v>
      </c>
      <c r="O4331" s="894" t="s">
        <v>16003</v>
      </c>
      <c r="P4331" s="894" t="s">
        <v>19717</v>
      </c>
      <c r="Q4331" s="894" t="s">
        <v>11498</v>
      </c>
      <c r="R4331" s="894" t="s">
        <v>18916</v>
      </c>
      <c r="S4331" s="894" t="s">
        <v>779</v>
      </c>
      <c r="T4331" s="894" t="s">
        <v>780</v>
      </c>
      <c r="U4331" s="894" t="s">
        <v>877</v>
      </c>
      <c r="V4331" s="894" t="s">
        <v>3306</v>
      </c>
      <c r="W4331" s="894" t="s">
        <v>18996</v>
      </c>
      <c r="X4331" s="894" t="s">
        <v>19002</v>
      </c>
      <c r="Y4331" s="894" t="s">
        <v>19003</v>
      </c>
      <c r="AA4331" s="894" t="s">
        <v>19158</v>
      </c>
    </row>
    <row r="4332" spans="1:27">
      <c r="A4332" s="894" t="s">
        <v>19724</v>
      </c>
      <c r="B4332" s="894" t="s">
        <v>19725</v>
      </c>
      <c r="C4332" s="894" t="s">
        <v>19714</v>
      </c>
      <c r="D4332" s="894" t="s">
        <v>19715</v>
      </c>
      <c r="E4332" s="351">
        <v>11681.41</v>
      </c>
      <c r="F4332" s="351">
        <v>584.05</v>
      </c>
      <c r="G4332" s="351">
        <v>11097.36</v>
      </c>
      <c r="H4332" s="351">
        <v>0</v>
      </c>
      <c r="I4332" s="894" t="s">
        <v>18996</v>
      </c>
      <c r="J4332" s="894" t="s">
        <v>839</v>
      </c>
      <c r="K4332" s="894" t="s">
        <v>19155</v>
      </c>
      <c r="L4332" s="894" t="s">
        <v>874</v>
      </c>
      <c r="M4332" s="894" t="s">
        <v>19428</v>
      </c>
      <c r="N4332" s="894" t="s">
        <v>19716</v>
      </c>
      <c r="O4332" s="894" t="s">
        <v>16003</v>
      </c>
      <c r="P4332" s="894" t="s">
        <v>19717</v>
      </c>
      <c r="Q4332" s="894" t="s">
        <v>11498</v>
      </c>
      <c r="R4332" s="894" t="s">
        <v>18916</v>
      </c>
      <c r="S4332" s="894" t="s">
        <v>779</v>
      </c>
      <c r="T4332" s="894" t="s">
        <v>780</v>
      </c>
      <c r="U4332" s="894" t="s">
        <v>877</v>
      </c>
      <c r="V4332" s="894" t="s">
        <v>3306</v>
      </c>
      <c r="W4332" s="894" t="s">
        <v>18996</v>
      </c>
      <c r="X4332" s="894" t="s">
        <v>19002</v>
      </c>
      <c r="Y4332" s="894" t="s">
        <v>19003</v>
      </c>
      <c r="AA4332" s="894" t="s">
        <v>19158</v>
      </c>
    </row>
    <row r="4333" spans="1:27">
      <c r="A4333" s="894" t="s">
        <v>19726</v>
      </c>
      <c r="B4333" s="894" t="s">
        <v>19727</v>
      </c>
      <c r="C4333" s="894" t="s">
        <v>7399</v>
      </c>
      <c r="D4333" s="894" t="s">
        <v>19728</v>
      </c>
      <c r="E4333" s="351">
        <v>38230.09</v>
      </c>
      <c r="F4333" s="351">
        <v>1911.5</v>
      </c>
      <c r="G4333" s="351">
        <v>36318.59</v>
      </c>
      <c r="H4333" s="351">
        <v>0</v>
      </c>
      <c r="I4333" s="894" t="s">
        <v>18996</v>
      </c>
      <c r="J4333" s="894" t="s">
        <v>839</v>
      </c>
      <c r="K4333" s="894" t="s">
        <v>19155</v>
      </c>
      <c r="L4333" s="894" t="s">
        <v>874</v>
      </c>
      <c r="M4333" s="894" t="s">
        <v>19428</v>
      </c>
      <c r="N4333" s="894" t="s">
        <v>19716</v>
      </c>
      <c r="O4333" s="894" t="s">
        <v>13281</v>
      </c>
      <c r="P4333" s="894" t="s">
        <v>15654</v>
      </c>
      <c r="Q4333" s="894" t="s">
        <v>19729</v>
      </c>
      <c r="R4333" s="894" t="s">
        <v>18916</v>
      </c>
      <c r="S4333" s="894" t="s">
        <v>779</v>
      </c>
      <c r="T4333" s="894" t="s">
        <v>780</v>
      </c>
      <c r="U4333" s="894" t="s">
        <v>877</v>
      </c>
      <c r="V4333" s="894" t="s">
        <v>3306</v>
      </c>
      <c r="W4333" s="894" t="s">
        <v>18996</v>
      </c>
      <c r="X4333" s="894" t="s">
        <v>19002</v>
      </c>
      <c r="Y4333" s="894" t="s">
        <v>19003</v>
      </c>
      <c r="AA4333" s="894" t="s">
        <v>19158</v>
      </c>
    </row>
    <row r="4334" spans="1:27">
      <c r="A4334" s="894" t="s">
        <v>19730</v>
      </c>
      <c r="B4334" s="894" t="s">
        <v>19731</v>
      </c>
      <c r="C4334" s="894" t="s">
        <v>19732</v>
      </c>
      <c r="D4334" s="894" t="s">
        <v>19733</v>
      </c>
      <c r="E4334" s="351">
        <v>19964.6</v>
      </c>
      <c r="F4334" s="351">
        <v>998.25</v>
      </c>
      <c r="G4334" s="351">
        <v>18966.35</v>
      </c>
      <c r="H4334" s="351">
        <v>0</v>
      </c>
      <c r="I4334" s="894" t="s">
        <v>18996</v>
      </c>
      <c r="J4334" s="894" t="s">
        <v>839</v>
      </c>
      <c r="K4334" s="894" t="s">
        <v>19086</v>
      </c>
      <c r="L4334" s="894" t="s">
        <v>874</v>
      </c>
      <c r="M4334" s="894" t="s">
        <v>19440</v>
      </c>
      <c r="N4334" s="894" t="s">
        <v>16778</v>
      </c>
      <c r="O4334" s="894" t="s">
        <v>19734</v>
      </c>
      <c r="P4334" s="894" t="s">
        <v>19735</v>
      </c>
      <c r="Q4334" s="894" t="s">
        <v>19736</v>
      </c>
      <c r="R4334" s="894" t="s">
        <v>18916</v>
      </c>
      <c r="S4334" s="894" t="s">
        <v>779</v>
      </c>
      <c r="T4334" s="894" t="s">
        <v>780</v>
      </c>
      <c r="U4334" s="894" t="s">
        <v>877</v>
      </c>
      <c r="V4334" s="894" t="s">
        <v>3306</v>
      </c>
      <c r="W4334" s="894" t="s">
        <v>18996</v>
      </c>
      <c r="X4334" s="894" t="s">
        <v>19002</v>
      </c>
      <c r="Y4334" s="894" t="s">
        <v>19003</v>
      </c>
      <c r="AA4334" s="894" t="s">
        <v>19090</v>
      </c>
    </row>
    <row r="4335" spans="1:27">
      <c r="A4335" s="894" t="s">
        <v>19737</v>
      </c>
      <c r="B4335" s="894" t="s">
        <v>19738</v>
      </c>
      <c r="C4335" s="894" t="s">
        <v>19732</v>
      </c>
      <c r="D4335" s="894" t="s">
        <v>19733</v>
      </c>
      <c r="E4335" s="351">
        <v>19964.6</v>
      </c>
      <c r="F4335" s="351">
        <v>998.25</v>
      </c>
      <c r="G4335" s="351">
        <v>18966.35</v>
      </c>
      <c r="H4335" s="351">
        <v>0</v>
      </c>
      <c r="I4335" s="894" t="s">
        <v>18996</v>
      </c>
      <c r="J4335" s="894" t="s">
        <v>839</v>
      </c>
      <c r="K4335" s="894" t="s">
        <v>19086</v>
      </c>
      <c r="L4335" s="894" t="s">
        <v>874</v>
      </c>
      <c r="M4335" s="894" t="s">
        <v>19440</v>
      </c>
      <c r="N4335" s="894" t="s">
        <v>16778</v>
      </c>
      <c r="O4335" s="894" t="s">
        <v>19734</v>
      </c>
      <c r="P4335" s="894" t="s">
        <v>19735</v>
      </c>
      <c r="Q4335" s="894" t="s">
        <v>19736</v>
      </c>
      <c r="R4335" s="894" t="s">
        <v>18916</v>
      </c>
      <c r="S4335" s="894" t="s">
        <v>779</v>
      </c>
      <c r="T4335" s="894" t="s">
        <v>780</v>
      </c>
      <c r="U4335" s="894" t="s">
        <v>877</v>
      </c>
      <c r="V4335" s="894" t="s">
        <v>3306</v>
      </c>
      <c r="W4335" s="894" t="s">
        <v>18996</v>
      </c>
      <c r="X4335" s="894" t="s">
        <v>19002</v>
      </c>
      <c r="Y4335" s="894" t="s">
        <v>19003</v>
      </c>
      <c r="AA4335" s="894" t="s">
        <v>19090</v>
      </c>
    </row>
    <row r="4336" spans="1:27">
      <c r="A4336" s="894" t="s">
        <v>19739</v>
      </c>
      <c r="B4336" s="894" t="s">
        <v>19740</v>
      </c>
      <c r="C4336" s="894" t="s">
        <v>19741</v>
      </c>
      <c r="D4336" s="894" t="s">
        <v>19742</v>
      </c>
      <c r="E4336" s="351">
        <v>11938.06</v>
      </c>
      <c r="F4336" s="351">
        <v>596.9</v>
      </c>
      <c r="G4336" s="351">
        <v>11341.16</v>
      </c>
      <c r="H4336" s="351">
        <v>0</v>
      </c>
      <c r="I4336" s="894" t="s">
        <v>18996</v>
      </c>
      <c r="J4336" s="894" t="s">
        <v>839</v>
      </c>
      <c r="K4336" s="894" t="s">
        <v>19086</v>
      </c>
      <c r="L4336" s="894" t="s">
        <v>874</v>
      </c>
      <c r="M4336" s="894" t="s">
        <v>19743</v>
      </c>
      <c r="N4336" s="894" t="s">
        <v>16418</v>
      </c>
      <c r="O4336" s="894" t="s">
        <v>19744</v>
      </c>
      <c r="P4336" s="894" t="s">
        <v>19745</v>
      </c>
      <c r="Q4336" s="894" t="s">
        <v>19746</v>
      </c>
      <c r="R4336" s="894" t="s">
        <v>18916</v>
      </c>
      <c r="S4336" s="894" t="s">
        <v>779</v>
      </c>
      <c r="T4336" s="894" t="s">
        <v>780</v>
      </c>
      <c r="U4336" s="894" t="s">
        <v>877</v>
      </c>
      <c r="V4336" s="894" t="s">
        <v>3306</v>
      </c>
      <c r="W4336" s="894" t="s">
        <v>18996</v>
      </c>
      <c r="X4336" s="894" t="s">
        <v>19002</v>
      </c>
      <c r="Y4336" s="894" t="s">
        <v>19003</v>
      </c>
      <c r="AA4336" s="894" t="s">
        <v>19090</v>
      </c>
    </row>
    <row r="4337" spans="1:27">
      <c r="A4337" s="894" t="s">
        <v>19747</v>
      </c>
      <c r="B4337" s="894" t="s">
        <v>19748</v>
      </c>
      <c r="C4337" s="894" t="s">
        <v>19741</v>
      </c>
      <c r="D4337" s="894" t="s">
        <v>19742</v>
      </c>
      <c r="E4337" s="351">
        <v>11938.06</v>
      </c>
      <c r="F4337" s="351">
        <v>596.9</v>
      </c>
      <c r="G4337" s="351">
        <v>11341.16</v>
      </c>
      <c r="H4337" s="351">
        <v>0</v>
      </c>
      <c r="I4337" s="894" t="s">
        <v>18996</v>
      </c>
      <c r="J4337" s="894" t="s">
        <v>839</v>
      </c>
      <c r="K4337" s="894" t="s">
        <v>19086</v>
      </c>
      <c r="L4337" s="894" t="s">
        <v>874</v>
      </c>
      <c r="M4337" s="894" t="s">
        <v>19749</v>
      </c>
      <c r="N4337" s="894" t="s">
        <v>16418</v>
      </c>
      <c r="O4337" s="894" t="s">
        <v>19744</v>
      </c>
      <c r="P4337" s="894" t="s">
        <v>19745</v>
      </c>
      <c r="Q4337" s="894" t="s">
        <v>19746</v>
      </c>
      <c r="R4337" s="894" t="s">
        <v>18916</v>
      </c>
      <c r="S4337" s="894" t="s">
        <v>779</v>
      </c>
      <c r="T4337" s="894" t="s">
        <v>780</v>
      </c>
      <c r="U4337" s="894" t="s">
        <v>877</v>
      </c>
      <c r="V4337" s="894" t="s">
        <v>3306</v>
      </c>
      <c r="W4337" s="894" t="s">
        <v>18996</v>
      </c>
      <c r="X4337" s="894" t="s">
        <v>19002</v>
      </c>
      <c r="Y4337" s="894" t="s">
        <v>19003</v>
      </c>
      <c r="AA4337" s="894" t="s">
        <v>19090</v>
      </c>
    </row>
    <row r="4338" spans="1:27">
      <c r="A4338" s="894" t="s">
        <v>19750</v>
      </c>
      <c r="B4338" s="894" t="s">
        <v>19751</v>
      </c>
      <c r="C4338" s="894" t="s">
        <v>19741</v>
      </c>
      <c r="D4338" s="894" t="s">
        <v>19752</v>
      </c>
      <c r="E4338" s="351">
        <v>9668.14</v>
      </c>
      <c r="F4338" s="351">
        <v>483.4</v>
      </c>
      <c r="G4338" s="351">
        <v>9184.74</v>
      </c>
      <c r="H4338" s="351">
        <v>0</v>
      </c>
      <c r="I4338" s="894" t="s">
        <v>18996</v>
      </c>
      <c r="J4338" s="894" t="s">
        <v>839</v>
      </c>
      <c r="K4338" s="894" t="s">
        <v>19086</v>
      </c>
      <c r="L4338" s="894" t="s">
        <v>874</v>
      </c>
      <c r="M4338" s="894" t="s">
        <v>19753</v>
      </c>
      <c r="N4338" s="894" t="s">
        <v>16418</v>
      </c>
      <c r="O4338" s="894" t="s">
        <v>19754</v>
      </c>
      <c r="P4338" s="894" t="s">
        <v>19755</v>
      </c>
      <c r="Q4338" s="894" t="s">
        <v>19756</v>
      </c>
      <c r="R4338" s="894" t="s">
        <v>18916</v>
      </c>
      <c r="S4338" s="894" t="s">
        <v>779</v>
      </c>
      <c r="T4338" s="894" t="s">
        <v>780</v>
      </c>
      <c r="U4338" s="894" t="s">
        <v>877</v>
      </c>
      <c r="V4338" s="894" t="s">
        <v>3306</v>
      </c>
      <c r="W4338" s="894" t="s">
        <v>18996</v>
      </c>
      <c r="X4338" s="894" t="s">
        <v>19002</v>
      </c>
      <c r="Y4338" s="894" t="s">
        <v>19003</v>
      </c>
      <c r="AA4338" s="894" t="s">
        <v>19090</v>
      </c>
    </row>
    <row r="4339" spans="1:27">
      <c r="A4339" s="894" t="s">
        <v>19757</v>
      </c>
      <c r="B4339" s="894" t="s">
        <v>19758</v>
      </c>
      <c r="C4339" s="894" t="s">
        <v>19741</v>
      </c>
      <c r="D4339" s="894" t="s">
        <v>19752</v>
      </c>
      <c r="E4339" s="351">
        <v>9668.14</v>
      </c>
      <c r="F4339" s="351">
        <v>483.4</v>
      </c>
      <c r="G4339" s="351">
        <v>9184.74</v>
      </c>
      <c r="H4339" s="351">
        <v>0</v>
      </c>
      <c r="I4339" s="894" t="s">
        <v>18996</v>
      </c>
      <c r="J4339" s="894" t="s">
        <v>839</v>
      </c>
      <c r="K4339" s="894" t="s">
        <v>19086</v>
      </c>
      <c r="L4339" s="894" t="s">
        <v>874</v>
      </c>
      <c r="M4339" s="894" t="s">
        <v>19759</v>
      </c>
      <c r="N4339" s="894" t="s">
        <v>16418</v>
      </c>
      <c r="O4339" s="894" t="s">
        <v>19754</v>
      </c>
      <c r="P4339" s="894" t="s">
        <v>19755</v>
      </c>
      <c r="Q4339" s="894" t="s">
        <v>19756</v>
      </c>
      <c r="R4339" s="894" t="s">
        <v>18916</v>
      </c>
      <c r="S4339" s="894" t="s">
        <v>779</v>
      </c>
      <c r="T4339" s="894" t="s">
        <v>780</v>
      </c>
      <c r="U4339" s="894" t="s">
        <v>877</v>
      </c>
      <c r="V4339" s="894" t="s">
        <v>3306</v>
      </c>
      <c r="W4339" s="894" t="s">
        <v>18996</v>
      </c>
      <c r="X4339" s="894" t="s">
        <v>19002</v>
      </c>
      <c r="Y4339" s="894" t="s">
        <v>19003</v>
      </c>
      <c r="AA4339" s="894" t="s">
        <v>19090</v>
      </c>
    </row>
    <row r="4340" spans="1:27">
      <c r="A4340" s="894" t="s">
        <v>19760</v>
      </c>
      <c r="B4340" s="894" t="s">
        <v>19761</v>
      </c>
      <c r="C4340" s="894" t="s">
        <v>19741</v>
      </c>
      <c r="D4340" s="894" t="s">
        <v>19752</v>
      </c>
      <c r="E4340" s="351">
        <v>9668.14</v>
      </c>
      <c r="F4340" s="351">
        <v>483.4</v>
      </c>
      <c r="G4340" s="351">
        <v>9184.74</v>
      </c>
      <c r="H4340" s="351">
        <v>0</v>
      </c>
      <c r="I4340" s="894" t="s">
        <v>18996</v>
      </c>
      <c r="J4340" s="894" t="s">
        <v>839</v>
      </c>
      <c r="K4340" s="894" t="s">
        <v>19086</v>
      </c>
      <c r="L4340" s="894" t="s">
        <v>874</v>
      </c>
      <c r="M4340" s="894" t="s">
        <v>19762</v>
      </c>
      <c r="N4340" s="894" t="s">
        <v>16418</v>
      </c>
      <c r="O4340" s="894" t="s">
        <v>19754</v>
      </c>
      <c r="P4340" s="894" t="s">
        <v>19755</v>
      </c>
      <c r="Q4340" s="894" t="s">
        <v>19756</v>
      </c>
      <c r="R4340" s="894" t="s">
        <v>18916</v>
      </c>
      <c r="S4340" s="894" t="s">
        <v>779</v>
      </c>
      <c r="T4340" s="894" t="s">
        <v>780</v>
      </c>
      <c r="U4340" s="894" t="s">
        <v>877</v>
      </c>
      <c r="V4340" s="894" t="s">
        <v>3306</v>
      </c>
      <c r="W4340" s="894" t="s">
        <v>18996</v>
      </c>
      <c r="X4340" s="894" t="s">
        <v>19002</v>
      </c>
      <c r="Y4340" s="894" t="s">
        <v>19003</v>
      </c>
      <c r="AA4340" s="894" t="s">
        <v>19090</v>
      </c>
    </row>
    <row r="4341" spans="1:27">
      <c r="A4341" s="894" t="s">
        <v>19763</v>
      </c>
      <c r="B4341" s="894" t="s">
        <v>19764</v>
      </c>
      <c r="C4341" s="894" t="s">
        <v>19741</v>
      </c>
      <c r="D4341" s="894" t="s">
        <v>19752</v>
      </c>
      <c r="E4341" s="351">
        <v>9668.14</v>
      </c>
      <c r="F4341" s="351">
        <v>483.4</v>
      </c>
      <c r="G4341" s="351">
        <v>9184.74</v>
      </c>
      <c r="H4341" s="351">
        <v>0</v>
      </c>
      <c r="I4341" s="894" t="s">
        <v>18996</v>
      </c>
      <c r="J4341" s="894" t="s">
        <v>839</v>
      </c>
      <c r="K4341" s="894" t="s">
        <v>19086</v>
      </c>
      <c r="L4341" s="894" t="s">
        <v>874</v>
      </c>
      <c r="M4341" s="894" t="s">
        <v>19765</v>
      </c>
      <c r="N4341" s="894" t="s">
        <v>16418</v>
      </c>
      <c r="O4341" s="894" t="s">
        <v>19754</v>
      </c>
      <c r="P4341" s="894" t="s">
        <v>19755</v>
      </c>
      <c r="Q4341" s="894" t="s">
        <v>19756</v>
      </c>
      <c r="R4341" s="894" t="s">
        <v>18916</v>
      </c>
      <c r="S4341" s="894" t="s">
        <v>779</v>
      </c>
      <c r="T4341" s="894" t="s">
        <v>780</v>
      </c>
      <c r="U4341" s="894" t="s">
        <v>877</v>
      </c>
      <c r="V4341" s="894" t="s">
        <v>3306</v>
      </c>
      <c r="W4341" s="894" t="s">
        <v>18996</v>
      </c>
      <c r="X4341" s="894" t="s">
        <v>19002</v>
      </c>
      <c r="Y4341" s="894" t="s">
        <v>19003</v>
      </c>
      <c r="AA4341" s="894" t="s">
        <v>19090</v>
      </c>
    </row>
    <row r="4342" spans="1:27">
      <c r="A4342" s="894" t="s">
        <v>19766</v>
      </c>
      <c r="B4342" s="894" t="s">
        <v>19767</v>
      </c>
      <c r="C4342" s="894" t="s">
        <v>19741</v>
      </c>
      <c r="D4342" s="894" t="s">
        <v>19752</v>
      </c>
      <c r="E4342" s="351">
        <v>9668.14</v>
      </c>
      <c r="F4342" s="351">
        <v>483.4</v>
      </c>
      <c r="G4342" s="351">
        <v>9184.74</v>
      </c>
      <c r="H4342" s="351">
        <v>0</v>
      </c>
      <c r="I4342" s="894" t="s">
        <v>18996</v>
      </c>
      <c r="J4342" s="894" t="s">
        <v>839</v>
      </c>
      <c r="K4342" s="894" t="s">
        <v>19086</v>
      </c>
      <c r="L4342" s="894" t="s">
        <v>874</v>
      </c>
      <c r="M4342" s="894" t="s">
        <v>19768</v>
      </c>
      <c r="N4342" s="894" t="s">
        <v>16418</v>
      </c>
      <c r="O4342" s="894" t="s">
        <v>19754</v>
      </c>
      <c r="P4342" s="894" t="s">
        <v>19755</v>
      </c>
      <c r="Q4342" s="894" t="s">
        <v>19756</v>
      </c>
      <c r="R4342" s="894" t="s">
        <v>18916</v>
      </c>
      <c r="S4342" s="894" t="s">
        <v>779</v>
      </c>
      <c r="T4342" s="894" t="s">
        <v>780</v>
      </c>
      <c r="U4342" s="894" t="s">
        <v>877</v>
      </c>
      <c r="V4342" s="894" t="s">
        <v>3306</v>
      </c>
      <c r="W4342" s="894" t="s">
        <v>18996</v>
      </c>
      <c r="X4342" s="894" t="s">
        <v>19002</v>
      </c>
      <c r="Y4342" s="894" t="s">
        <v>19003</v>
      </c>
      <c r="AA4342" s="894" t="s">
        <v>19090</v>
      </c>
    </row>
    <row r="4343" spans="1:27">
      <c r="A4343" s="894" t="s">
        <v>19769</v>
      </c>
      <c r="B4343" s="894" t="s">
        <v>19770</v>
      </c>
      <c r="C4343" s="894" t="s">
        <v>19741</v>
      </c>
      <c r="D4343" s="894" t="s">
        <v>19752</v>
      </c>
      <c r="E4343" s="351">
        <v>9668.14</v>
      </c>
      <c r="F4343" s="351">
        <v>483.4</v>
      </c>
      <c r="G4343" s="351">
        <v>9184.74</v>
      </c>
      <c r="H4343" s="351">
        <v>0</v>
      </c>
      <c r="I4343" s="894" t="s">
        <v>18996</v>
      </c>
      <c r="J4343" s="894" t="s">
        <v>839</v>
      </c>
      <c r="K4343" s="894" t="s">
        <v>19155</v>
      </c>
      <c r="L4343" s="894" t="s">
        <v>874</v>
      </c>
      <c r="M4343" s="894" t="s">
        <v>19771</v>
      </c>
      <c r="N4343" s="894" t="s">
        <v>16418</v>
      </c>
      <c r="O4343" s="894" t="s">
        <v>19754</v>
      </c>
      <c r="P4343" s="894" t="s">
        <v>19755</v>
      </c>
      <c r="Q4343" s="894" t="s">
        <v>19756</v>
      </c>
      <c r="R4343" s="894" t="s">
        <v>18916</v>
      </c>
      <c r="S4343" s="894" t="s">
        <v>779</v>
      </c>
      <c r="T4343" s="894" t="s">
        <v>780</v>
      </c>
      <c r="U4343" s="894" t="s">
        <v>877</v>
      </c>
      <c r="V4343" s="894" t="s">
        <v>3306</v>
      </c>
      <c r="W4343" s="894" t="s">
        <v>18996</v>
      </c>
      <c r="X4343" s="894" t="s">
        <v>19002</v>
      </c>
      <c r="Y4343" s="894" t="s">
        <v>19003</v>
      </c>
      <c r="AA4343" s="894" t="s">
        <v>19158</v>
      </c>
    </row>
    <row r="4344" spans="1:27">
      <c r="A4344" s="894" t="s">
        <v>19772</v>
      </c>
      <c r="B4344" s="894" t="s">
        <v>19773</v>
      </c>
      <c r="C4344" s="894" t="s">
        <v>19741</v>
      </c>
      <c r="D4344" s="894" t="s">
        <v>19752</v>
      </c>
      <c r="E4344" s="351">
        <v>9668.14</v>
      </c>
      <c r="F4344" s="351">
        <v>483.4</v>
      </c>
      <c r="G4344" s="351">
        <v>9184.74</v>
      </c>
      <c r="H4344" s="351">
        <v>0</v>
      </c>
      <c r="I4344" s="894" t="s">
        <v>18996</v>
      </c>
      <c r="J4344" s="894" t="s">
        <v>839</v>
      </c>
      <c r="K4344" s="894" t="s">
        <v>19155</v>
      </c>
      <c r="L4344" s="894" t="s">
        <v>874</v>
      </c>
      <c r="M4344" s="894" t="s">
        <v>19774</v>
      </c>
      <c r="N4344" s="894" t="s">
        <v>16418</v>
      </c>
      <c r="O4344" s="894" t="s">
        <v>19754</v>
      </c>
      <c r="P4344" s="894" t="s">
        <v>19755</v>
      </c>
      <c r="Q4344" s="894" t="s">
        <v>19756</v>
      </c>
      <c r="R4344" s="894" t="s">
        <v>18916</v>
      </c>
      <c r="S4344" s="894" t="s">
        <v>779</v>
      </c>
      <c r="T4344" s="894" t="s">
        <v>780</v>
      </c>
      <c r="U4344" s="894" t="s">
        <v>877</v>
      </c>
      <c r="V4344" s="894" t="s">
        <v>3306</v>
      </c>
      <c r="W4344" s="894" t="s">
        <v>18996</v>
      </c>
      <c r="X4344" s="894" t="s">
        <v>19002</v>
      </c>
      <c r="Y4344" s="894" t="s">
        <v>19003</v>
      </c>
      <c r="AA4344" s="894" t="s">
        <v>19158</v>
      </c>
    </row>
    <row r="4345" spans="1:27">
      <c r="A4345" s="894" t="s">
        <v>19775</v>
      </c>
      <c r="B4345" s="894" t="s">
        <v>19776</v>
      </c>
      <c r="C4345" s="894" t="s">
        <v>15051</v>
      </c>
      <c r="D4345" s="894" t="s">
        <v>19777</v>
      </c>
      <c r="E4345" s="351">
        <v>15929.2</v>
      </c>
      <c r="F4345" s="351">
        <v>796.45</v>
      </c>
      <c r="G4345" s="351">
        <v>15132.75</v>
      </c>
      <c r="H4345" s="351">
        <v>0</v>
      </c>
      <c r="I4345" s="894" t="s">
        <v>18996</v>
      </c>
      <c r="J4345" s="894" t="s">
        <v>839</v>
      </c>
      <c r="K4345" s="894" t="s">
        <v>19086</v>
      </c>
      <c r="L4345" s="894" t="s">
        <v>874</v>
      </c>
      <c r="M4345" s="894" t="s">
        <v>19440</v>
      </c>
      <c r="N4345" s="894" t="s">
        <v>13851</v>
      </c>
      <c r="O4345" s="894" t="s">
        <v>11573</v>
      </c>
      <c r="P4345" s="894" t="s">
        <v>19778</v>
      </c>
      <c r="Q4345" s="894" t="s">
        <v>12707</v>
      </c>
      <c r="R4345" s="894" t="s">
        <v>18916</v>
      </c>
      <c r="S4345" s="894" t="s">
        <v>779</v>
      </c>
      <c r="T4345" s="894" t="s">
        <v>780</v>
      </c>
      <c r="U4345" s="894" t="s">
        <v>877</v>
      </c>
      <c r="V4345" s="894" t="s">
        <v>3306</v>
      </c>
      <c r="W4345" s="894" t="s">
        <v>18996</v>
      </c>
      <c r="X4345" s="894" t="s">
        <v>19002</v>
      </c>
      <c r="Y4345" s="894" t="s">
        <v>19003</v>
      </c>
      <c r="AA4345" s="894" t="s">
        <v>19090</v>
      </c>
    </row>
    <row r="4346" spans="1:27">
      <c r="A4346" s="894" t="s">
        <v>19779</v>
      </c>
      <c r="B4346" s="894" t="s">
        <v>19780</v>
      </c>
      <c r="C4346" s="894" t="s">
        <v>15051</v>
      </c>
      <c r="D4346" s="894" t="s">
        <v>19777</v>
      </c>
      <c r="E4346" s="351">
        <v>15929.2</v>
      </c>
      <c r="F4346" s="351">
        <v>796.45</v>
      </c>
      <c r="G4346" s="351">
        <v>15132.75</v>
      </c>
      <c r="H4346" s="351">
        <v>0</v>
      </c>
      <c r="I4346" s="894" t="s">
        <v>18996</v>
      </c>
      <c r="J4346" s="894" t="s">
        <v>839</v>
      </c>
      <c r="K4346" s="894" t="s">
        <v>19155</v>
      </c>
      <c r="L4346" s="894" t="s">
        <v>874</v>
      </c>
      <c r="M4346" s="894" t="s">
        <v>19428</v>
      </c>
      <c r="N4346" s="894" t="s">
        <v>13851</v>
      </c>
      <c r="O4346" s="894" t="s">
        <v>11573</v>
      </c>
      <c r="P4346" s="894" t="s">
        <v>19778</v>
      </c>
      <c r="Q4346" s="894" t="s">
        <v>12707</v>
      </c>
      <c r="R4346" s="894" t="s">
        <v>18916</v>
      </c>
      <c r="S4346" s="894" t="s">
        <v>779</v>
      </c>
      <c r="T4346" s="894" t="s">
        <v>780</v>
      </c>
      <c r="U4346" s="894" t="s">
        <v>877</v>
      </c>
      <c r="V4346" s="894" t="s">
        <v>3306</v>
      </c>
      <c r="W4346" s="894" t="s">
        <v>18996</v>
      </c>
      <c r="X4346" s="894" t="s">
        <v>19002</v>
      </c>
      <c r="Y4346" s="894" t="s">
        <v>19003</v>
      </c>
      <c r="AA4346" s="894" t="s">
        <v>19158</v>
      </c>
    </row>
    <row r="4347" spans="1:27">
      <c r="A4347" s="894" t="s">
        <v>19781</v>
      </c>
      <c r="B4347" s="894" t="s">
        <v>19782</v>
      </c>
      <c r="C4347" s="894" t="s">
        <v>15051</v>
      </c>
      <c r="D4347" s="894" t="s">
        <v>19783</v>
      </c>
      <c r="E4347" s="351">
        <v>22831.86</v>
      </c>
      <c r="F4347" s="351">
        <v>1141.6</v>
      </c>
      <c r="G4347" s="351">
        <v>21690.26</v>
      </c>
      <c r="H4347" s="351">
        <v>0</v>
      </c>
      <c r="I4347" s="894" t="s">
        <v>18996</v>
      </c>
      <c r="J4347" s="894" t="s">
        <v>839</v>
      </c>
      <c r="K4347" s="894" t="s">
        <v>19086</v>
      </c>
      <c r="L4347" s="894" t="s">
        <v>874</v>
      </c>
      <c r="M4347" s="894" t="s">
        <v>19440</v>
      </c>
      <c r="N4347" s="894" t="s">
        <v>13851</v>
      </c>
      <c r="O4347" s="894" t="s">
        <v>19784</v>
      </c>
      <c r="P4347" s="894" t="s">
        <v>19785</v>
      </c>
      <c r="Q4347" s="894" t="s">
        <v>19786</v>
      </c>
      <c r="R4347" s="894" t="s">
        <v>18916</v>
      </c>
      <c r="S4347" s="894" t="s">
        <v>779</v>
      </c>
      <c r="T4347" s="894" t="s">
        <v>780</v>
      </c>
      <c r="U4347" s="894" t="s">
        <v>877</v>
      </c>
      <c r="V4347" s="894" t="s">
        <v>3306</v>
      </c>
      <c r="W4347" s="894" t="s">
        <v>18996</v>
      </c>
      <c r="X4347" s="894" t="s">
        <v>19002</v>
      </c>
      <c r="Y4347" s="894" t="s">
        <v>19003</v>
      </c>
      <c r="AA4347" s="894" t="s">
        <v>19090</v>
      </c>
    </row>
    <row r="4348" spans="1:27">
      <c r="A4348" s="894" t="s">
        <v>19787</v>
      </c>
      <c r="B4348" s="894" t="s">
        <v>19788</v>
      </c>
      <c r="C4348" s="894" t="s">
        <v>15051</v>
      </c>
      <c r="D4348" s="894" t="s">
        <v>19783</v>
      </c>
      <c r="E4348" s="351">
        <v>22831.86</v>
      </c>
      <c r="F4348" s="351">
        <v>1141.6</v>
      </c>
      <c r="G4348" s="351">
        <v>21690.26</v>
      </c>
      <c r="H4348" s="351">
        <v>0</v>
      </c>
      <c r="I4348" s="894" t="s">
        <v>18996</v>
      </c>
      <c r="J4348" s="894" t="s">
        <v>839</v>
      </c>
      <c r="K4348" s="894" t="s">
        <v>19155</v>
      </c>
      <c r="L4348" s="894" t="s">
        <v>874</v>
      </c>
      <c r="M4348" s="894" t="s">
        <v>19428</v>
      </c>
      <c r="N4348" s="894" t="s">
        <v>13851</v>
      </c>
      <c r="O4348" s="894" t="s">
        <v>19784</v>
      </c>
      <c r="P4348" s="894" t="s">
        <v>19785</v>
      </c>
      <c r="Q4348" s="894" t="s">
        <v>19786</v>
      </c>
      <c r="R4348" s="894" t="s">
        <v>18916</v>
      </c>
      <c r="S4348" s="894" t="s">
        <v>779</v>
      </c>
      <c r="T4348" s="894" t="s">
        <v>780</v>
      </c>
      <c r="U4348" s="894" t="s">
        <v>877</v>
      </c>
      <c r="V4348" s="894" t="s">
        <v>3306</v>
      </c>
      <c r="W4348" s="894" t="s">
        <v>18996</v>
      </c>
      <c r="X4348" s="894" t="s">
        <v>19002</v>
      </c>
      <c r="Y4348" s="894" t="s">
        <v>19003</v>
      </c>
      <c r="AA4348" s="894" t="s">
        <v>19158</v>
      </c>
    </row>
    <row r="4349" spans="1:27">
      <c r="A4349" s="894" t="s">
        <v>19789</v>
      </c>
      <c r="B4349" s="894" t="s">
        <v>19790</v>
      </c>
      <c r="C4349" s="894" t="s">
        <v>19791</v>
      </c>
      <c r="D4349" s="894" t="s">
        <v>19792</v>
      </c>
      <c r="E4349" s="351">
        <v>5752.21</v>
      </c>
      <c r="F4349" s="351">
        <v>287.6</v>
      </c>
      <c r="G4349" s="351">
        <v>5464.61</v>
      </c>
      <c r="H4349" s="351">
        <v>0</v>
      </c>
      <c r="I4349" s="894" t="s">
        <v>18996</v>
      </c>
      <c r="J4349" s="894" t="s">
        <v>839</v>
      </c>
      <c r="K4349" s="894" t="s">
        <v>19086</v>
      </c>
      <c r="L4349" s="894" t="s">
        <v>874</v>
      </c>
      <c r="M4349" s="894" t="s">
        <v>19440</v>
      </c>
      <c r="N4349" s="894" t="s">
        <v>19793</v>
      </c>
      <c r="O4349" s="894" t="s">
        <v>12639</v>
      </c>
      <c r="P4349" s="894" t="s">
        <v>19794</v>
      </c>
      <c r="Q4349" s="894" t="s">
        <v>12641</v>
      </c>
      <c r="R4349" s="894" t="s">
        <v>18916</v>
      </c>
      <c r="S4349" s="894" t="s">
        <v>779</v>
      </c>
      <c r="T4349" s="894" t="s">
        <v>780</v>
      </c>
      <c r="U4349" s="894" t="s">
        <v>877</v>
      </c>
      <c r="V4349" s="894" t="s">
        <v>3306</v>
      </c>
      <c r="W4349" s="894" t="s">
        <v>18996</v>
      </c>
      <c r="X4349" s="894" t="s">
        <v>19002</v>
      </c>
      <c r="Y4349" s="894" t="s">
        <v>19003</v>
      </c>
      <c r="AA4349" s="894" t="s">
        <v>19090</v>
      </c>
    </row>
    <row r="4350" spans="1:27">
      <c r="A4350" s="894" t="s">
        <v>19795</v>
      </c>
      <c r="B4350" s="894" t="s">
        <v>19796</v>
      </c>
      <c r="C4350" s="894" t="s">
        <v>19791</v>
      </c>
      <c r="D4350" s="894" t="s">
        <v>19792</v>
      </c>
      <c r="E4350" s="351">
        <v>5752.21</v>
      </c>
      <c r="F4350" s="351">
        <v>287.6</v>
      </c>
      <c r="G4350" s="351">
        <v>5464.61</v>
      </c>
      <c r="H4350" s="351">
        <v>0</v>
      </c>
      <c r="I4350" s="894" t="s">
        <v>18996</v>
      </c>
      <c r="J4350" s="894" t="s">
        <v>839</v>
      </c>
      <c r="K4350" s="894" t="s">
        <v>19086</v>
      </c>
      <c r="L4350" s="894" t="s">
        <v>874</v>
      </c>
      <c r="M4350" s="894" t="s">
        <v>19440</v>
      </c>
      <c r="N4350" s="894" t="s">
        <v>19793</v>
      </c>
      <c r="O4350" s="894" t="s">
        <v>12639</v>
      </c>
      <c r="P4350" s="894" t="s">
        <v>19794</v>
      </c>
      <c r="Q4350" s="894" t="s">
        <v>12641</v>
      </c>
      <c r="R4350" s="894" t="s">
        <v>18916</v>
      </c>
      <c r="S4350" s="894" t="s">
        <v>779</v>
      </c>
      <c r="T4350" s="894" t="s">
        <v>780</v>
      </c>
      <c r="U4350" s="894" t="s">
        <v>877</v>
      </c>
      <c r="V4350" s="894" t="s">
        <v>3306</v>
      </c>
      <c r="W4350" s="894" t="s">
        <v>18996</v>
      </c>
      <c r="X4350" s="894" t="s">
        <v>19002</v>
      </c>
      <c r="Y4350" s="894" t="s">
        <v>19003</v>
      </c>
      <c r="AA4350" s="894" t="s">
        <v>19090</v>
      </c>
    </row>
    <row r="4351" spans="1:27">
      <c r="A4351" s="894" t="s">
        <v>19797</v>
      </c>
      <c r="B4351" s="894" t="s">
        <v>19798</v>
      </c>
      <c r="C4351" s="894" t="s">
        <v>19791</v>
      </c>
      <c r="D4351" s="894" t="s">
        <v>19799</v>
      </c>
      <c r="E4351" s="351">
        <v>12831.86</v>
      </c>
      <c r="F4351" s="351">
        <v>641.6</v>
      </c>
      <c r="G4351" s="351">
        <v>12190.26</v>
      </c>
      <c r="H4351" s="351">
        <v>0</v>
      </c>
      <c r="I4351" s="894" t="s">
        <v>18996</v>
      </c>
      <c r="J4351" s="894" t="s">
        <v>839</v>
      </c>
      <c r="K4351" s="894" t="s">
        <v>19086</v>
      </c>
      <c r="L4351" s="894" t="s">
        <v>874</v>
      </c>
      <c r="M4351" s="894" t="s">
        <v>19440</v>
      </c>
      <c r="N4351" s="894" t="s">
        <v>19793</v>
      </c>
      <c r="O4351" s="894" t="s">
        <v>12661</v>
      </c>
      <c r="P4351" s="894" t="s">
        <v>19800</v>
      </c>
      <c r="Q4351" s="894" t="s">
        <v>12663</v>
      </c>
      <c r="R4351" s="894" t="s">
        <v>18916</v>
      </c>
      <c r="S4351" s="894" t="s">
        <v>779</v>
      </c>
      <c r="T4351" s="894" t="s">
        <v>780</v>
      </c>
      <c r="U4351" s="894" t="s">
        <v>877</v>
      </c>
      <c r="V4351" s="894" t="s">
        <v>3306</v>
      </c>
      <c r="W4351" s="894" t="s">
        <v>18996</v>
      </c>
      <c r="X4351" s="894" t="s">
        <v>19002</v>
      </c>
      <c r="Y4351" s="894" t="s">
        <v>19003</v>
      </c>
      <c r="AA4351" s="894" t="s">
        <v>19090</v>
      </c>
    </row>
    <row r="4352" spans="1:27">
      <c r="A4352" s="894" t="s">
        <v>19801</v>
      </c>
      <c r="B4352" s="894" t="s">
        <v>19802</v>
      </c>
      <c r="C4352" s="894" t="s">
        <v>19791</v>
      </c>
      <c r="D4352" s="894" t="s">
        <v>19799</v>
      </c>
      <c r="E4352" s="351">
        <v>12831.86</v>
      </c>
      <c r="F4352" s="351">
        <v>641.6</v>
      </c>
      <c r="G4352" s="351">
        <v>12190.26</v>
      </c>
      <c r="H4352" s="351">
        <v>0</v>
      </c>
      <c r="I4352" s="894" t="s">
        <v>18996</v>
      </c>
      <c r="J4352" s="894" t="s">
        <v>839</v>
      </c>
      <c r="K4352" s="894" t="s">
        <v>19086</v>
      </c>
      <c r="L4352" s="894" t="s">
        <v>874</v>
      </c>
      <c r="M4352" s="894" t="s">
        <v>19440</v>
      </c>
      <c r="N4352" s="894" t="s">
        <v>19793</v>
      </c>
      <c r="O4352" s="894" t="s">
        <v>12661</v>
      </c>
      <c r="P4352" s="894" t="s">
        <v>19800</v>
      </c>
      <c r="Q4352" s="894" t="s">
        <v>12663</v>
      </c>
      <c r="R4352" s="894" t="s">
        <v>18916</v>
      </c>
      <c r="S4352" s="894" t="s">
        <v>779</v>
      </c>
      <c r="T4352" s="894" t="s">
        <v>780</v>
      </c>
      <c r="U4352" s="894" t="s">
        <v>877</v>
      </c>
      <c r="V4352" s="894" t="s">
        <v>3306</v>
      </c>
      <c r="W4352" s="894" t="s">
        <v>18996</v>
      </c>
      <c r="X4352" s="894" t="s">
        <v>19002</v>
      </c>
      <c r="Y4352" s="894" t="s">
        <v>19003</v>
      </c>
      <c r="AA4352" s="894" t="s">
        <v>19090</v>
      </c>
    </row>
    <row r="4353" spans="1:27">
      <c r="A4353" s="894" t="s">
        <v>19803</v>
      </c>
      <c r="B4353" s="894" t="s">
        <v>19804</v>
      </c>
      <c r="C4353" s="894" t="s">
        <v>19791</v>
      </c>
      <c r="D4353" s="894" t="s">
        <v>19805</v>
      </c>
      <c r="E4353" s="351">
        <v>15044.25</v>
      </c>
      <c r="F4353" s="351">
        <v>752.2</v>
      </c>
      <c r="G4353" s="351">
        <v>14292.05</v>
      </c>
      <c r="H4353" s="351">
        <v>0</v>
      </c>
      <c r="I4353" s="894" t="s">
        <v>18996</v>
      </c>
      <c r="J4353" s="894" t="s">
        <v>839</v>
      </c>
      <c r="K4353" s="894" t="s">
        <v>19086</v>
      </c>
      <c r="L4353" s="894" t="s">
        <v>874</v>
      </c>
      <c r="M4353" s="894" t="s">
        <v>19440</v>
      </c>
      <c r="N4353" s="894" t="s">
        <v>19793</v>
      </c>
      <c r="O4353" s="894" t="s">
        <v>15179</v>
      </c>
      <c r="P4353" s="894" t="s">
        <v>19806</v>
      </c>
      <c r="Q4353" s="894" t="s">
        <v>15181</v>
      </c>
      <c r="R4353" s="894" t="s">
        <v>18916</v>
      </c>
      <c r="S4353" s="894" t="s">
        <v>779</v>
      </c>
      <c r="T4353" s="894" t="s">
        <v>780</v>
      </c>
      <c r="U4353" s="894" t="s">
        <v>877</v>
      </c>
      <c r="V4353" s="894" t="s">
        <v>3306</v>
      </c>
      <c r="W4353" s="894" t="s">
        <v>18996</v>
      </c>
      <c r="X4353" s="894" t="s">
        <v>19002</v>
      </c>
      <c r="Y4353" s="894" t="s">
        <v>19003</v>
      </c>
      <c r="AA4353" s="894" t="s">
        <v>19090</v>
      </c>
    </row>
    <row r="4354" spans="1:27">
      <c r="A4354" s="894" t="s">
        <v>19807</v>
      </c>
      <c r="B4354" s="894" t="s">
        <v>19808</v>
      </c>
      <c r="C4354" s="894" t="s">
        <v>19791</v>
      </c>
      <c r="D4354" s="894" t="s">
        <v>19809</v>
      </c>
      <c r="E4354" s="351">
        <v>23008.85</v>
      </c>
      <c r="F4354" s="351">
        <v>1150.45</v>
      </c>
      <c r="G4354" s="351">
        <v>21858.4</v>
      </c>
      <c r="H4354" s="351">
        <v>0</v>
      </c>
      <c r="I4354" s="894" t="s">
        <v>18996</v>
      </c>
      <c r="J4354" s="894" t="s">
        <v>839</v>
      </c>
      <c r="K4354" s="894" t="s">
        <v>19086</v>
      </c>
      <c r="L4354" s="894" t="s">
        <v>874</v>
      </c>
      <c r="M4354" s="894" t="s">
        <v>19440</v>
      </c>
      <c r="N4354" s="894" t="s">
        <v>19793</v>
      </c>
      <c r="O4354" s="894" t="s">
        <v>12641</v>
      </c>
      <c r="P4354" s="894" t="s">
        <v>19810</v>
      </c>
      <c r="Q4354" s="894" t="s">
        <v>15698</v>
      </c>
      <c r="R4354" s="894" t="s">
        <v>18916</v>
      </c>
      <c r="S4354" s="894" t="s">
        <v>779</v>
      </c>
      <c r="T4354" s="894" t="s">
        <v>780</v>
      </c>
      <c r="U4354" s="894" t="s">
        <v>877</v>
      </c>
      <c r="V4354" s="894" t="s">
        <v>3306</v>
      </c>
      <c r="W4354" s="894" t="s">
        <v>18996</v>
      </c>
      <c r="X4354" s="894" t="s">
        <v>19002</v>
      </c>
      <c r="Y4354" s="894" t="s">
        <v>19003</v>
      </c>
      <c r="AA4354" s="894" t="s">
        <v>19090</v>
      </c>
    </row>
    <row r="4355" spans="1:27">
      <c r="A4355" s="894" t="s">
        <v>19811</v>
      </c>
      <c r="B4355" s="894" t="s">
        <v>19812</v>
      </c>
      <c r="C4355" s="894" t="s">
        <v>19813</v>
      </c>
      <c r="D4355" s="894" t="s">
        <v>19814</v>
      </c>
      <c r="E4355" s="351">
        <v>1946.9</v>
      </c>
      <c r="F4355" s="351">
        <v>97.35</v>
      </c>
      <c r="G4355" s="351">
        <v>1849.55</v>
      </c>
      <c r="H4355" s="351">
        <v>0</v>
      </c>
      <c r="I4355" s="894" t="s">
        <v>18996</v>
      </c>
      <c r="J4355" s="894" t="s">
        <v>839</v>
      </c>
      <c r="K4355" s="894" t="s">
        <v>19086</v>
      </c>
      <c r="L4355" s="894" t="s">
        <v>874</v>
      </c>
      <c r="M4355" s="894" t="s">
        <v>19815</v>
      </c>
      <c r="N4355" s="894" t="s">
        <v>19816</v>
      </c>
      <c r="O4355" s="894" t="s">
        <v>12222</v>
      </c>
      <c r="P4355" s="894" t="s">
        <v>13346</v>
      </c>
      <c r="Q4355" s="894" t="s">
        <v>10776</v>
      </c>
      <c r="R4355" s="894" t="s">
        <v>18916</v>
      </c>
      <c r="S4355" s="894" t="s">
        <v>779</v>
      </c>
      <c r="T4355" s="894" t="s">
        <v>780</v>
      </c>
      <c r="U4355" s="894" t="s">
        <v>877</v>
      </c>
      <c r="V4355" s="894" t="s">
        <v>3306</v>
      </c>
      <c r="W4355" s="894" t="s">
        <v>18996</v>
      </c>
      <c r="X4355" s="894" t="s">
        <v>19002</v>
      </c>
      <c r="Y4355" s="894" t="s">
        <v>19003</v>
      </c>
      <c r="AA4355" s="894" t="s">
        <v>19090</v>
      </c>
    </row>
    <row r="4356" spans="1:27">
      <c r="A4356" s="894" t="s">
        <v>19817</v>
      </c>
      <c r="B4356" s="894" t="s">
        <v>19818</v>
      </c>
      <c r="C4356" s="894" t="s">
        <v>19813</v>
      </c>
      <c r="D4356" s="894" t="s">
        <v>19814</v>
      </c>
      <c r="E4356" s="351">
        <v>1946.9</v>
      </c>
      <c r="F4356" s="351">
        <v>97.35</v>
      </c>
      <c r="G4356" s="351">
        <v>1849.55</v>
      </c>
      <c r="H4356" s="351">
        <v>0</v>
      </c>
      <c r="I4356" s="894" t="s">
        <v>18996</v>
      </c>
      <c r="J4356" s="894" t="s">
        <v>839</v>
      </c>
      <c r="K4356" s="894" t="s">
        <v>19086</v>
      </c>
      <c r="L4356" s="894" t="s">
        <v>874</v>
      </c>
      <c r="M4356" s="894" t="s">
        <v>19819</v>
      </c>
      <c r="N4356" s="894" t="s">
        <v>19816</v>
      </c>
      <c r="O4356" s="894" t="s">
        <v>12222</v>
      </c>
      <c r="P4356" s="894" t="s">
        <v>13346</v>
      </c>
      <c r="Q4356" s="894" t="s">
        <v>10776</v>
      </c>
      <c r="R4356" s="894" t="s">
        <v>18916</v>
      </c>
      <c r="S4356" s="894" t="s">
        <v>779</v>
      </c>
      <c r="T4356" s="894" t="s">
        <v>780</v>
      </c>
      <c r="U4356" s="894" t="s">
        <v>877</v>
      </c>
      <c r="V4356" s="894" t="s">
        <v>3306</v>
      </c>
      <c r="W4356" s="894" t="s">
        <v>18996</v>
      </c>
      <c r="X4356" s="894" t="s">
        <v>19002</v>
      </c>
      <c r="Y4356" s="894" t="s">
        <v>19003</v>
      </c>
      <c r="AA4356" s="894" t="s">
        <v>19090</v>
      </c>
    </row>
    <row r="4357" spans="1:27">
      <c r="A4357" s="894" t="s">
        <v>19820</v>
      </c>
      <c r="B4357" s="894" t="s">
        <v>19821</v>
      </c>
      <c r="C4357" s="894" t="s">
        <v>19813</v>
      </c>
      <c r="D4357" s="894" t="s">
        <v>19814</v>
      </c>
      <c r="E4357" s="351">
        <v>1946.9</v>
      </c>
      <c r="F4357" s="351">
        <v>97.35</v>
      </c>
      <c r="G4357" s="351">
        <v>1849.55</v>
      </c>
      <c r="H4357" s="351">
        <v>0</v>
      </c>
      <c r="I4357" s="894" t="s">
        <v>18996</v>
      </c>
      <c r="J4357" s="894" t="s">
        <v>839</v>
      </c>
      <c r="K4357" s="894" t="s">
        <v>19155</v>
      </c>
      <c r="L4357" s="894" t="s">
        <v>874</v>
      </c>
      <c r="M4357" s="894" t="s">
        <v>19822</v>
      </c>
      <c r="N4357" s="894" t="s">
        <v>19816</v>
      </c>
      <c r="O4357" s="894" t="s">
        <v>12222</v>
      </c>
      <c r="P4357" s="894" t="s">
        <v>13346</v>
      </c>
      <c r="Q4357" s="894" t="s">
        <v>10776</v>
      </c>
      <c r="R4357" s="894" t="s">
        <v>18916</v>
      </c>
      <c r="S4357" s="894" t="s">
        <v>779</v>
      </c>
      <c r="T4357" s="894" t="s">
        <v>780</v>
      </c>
      <c r="U4357" s="894" t="s">
        <v>877</v>
      </c>
      <c r="V4357" s="894" t="s">
        <v>3306</v>
      </c>
      <c r="W4357" s="894" t="s">
        <v>18996</v>
      </c>
      <c r="X4357" s="894" t="s">
        <v>19002</v>
      </c>
      <c r="Y4357" s="894" t="s">
        <v>19003</v>
      </c>
      <c r="AA4357" s="894" t="s">
        <v>19158</v>
      </c>
    </row>
    <row r="4358" spans="1:27">
      <c r="A4358" s="894" t="s">
        <v>19823</v>
      </c>
      <c r="B4358" s="894" t="s">
        <v>19824</v>
      </c>
      <c r="C4358" s="894" t="s">
        <v>19813</v>
      </c>
      <c r="D4358" s="894" t="s">
        <v>19814</v>
      </c>
      <c r="E4358" s="351">
        <v>1946.9</v>
      </c>
      <c r="F4358" s="351">
        <v>97.35</v>
      </c>
      <c r="G4358" s="351">
        <v>1849.55</v>
      </c>
      <c r="H4358" s="351">
        <v>0</v>
      </c>
      <c r="I4358" s="894" t="s">
        <v>18996</v>
      </c>
      <c r="J4358" s="894" t="s">
        <v>839</v>
      </c>
      <c r="K4358" s="894" t="s">
        <v>19155</v>
      </c>
      <c r="L4358" s="894" t="s">
        <v>874</v>
      </c>
      <c r="M4358" s="894" t="s">
        <v>19825</v>
      </c>
      <c r="N4358" s="894" t="s">
        <v>19816</v>
      </c>
      <c r="O4358" s="894" t="s">
        <v>12222</v>
      </c>
      <c r="P4358" s="894" t="s">
        <v>13346</v>
      </c>
      <c r="Q4358" s="894" t="s">
        <v>10776</v>
      </c>
      <c r="R4358" s="894" t="s">
        <v>18916</v>
      </c>
      <c r="S4358" s="894" t="s">
        <v>779</v>
      </c>
      <c r="T4358" s="894" t="s">
        <v>780</v>
      </c>
      <c r="U4358" s="894" t="s">
        <v>877</v>
      </c>
      <c r="V4358" s="894" t="s">
        <v>3306</v>
      </c>
      <c r="W4358" s="894" t="s">
        <v>18996</v>
      </c>
      <c r="X4358" s="894" t="s">
        <v>19002</v>
      </c>
      <c r="Y4358" s="894" t="s">
        <v>19003</v>
      </c>
      <c r="AA4358" s="894" t="s">
        <v>19158</v>
      </c>
    </row>
    <row r="4359" spans="1:27">
      <c r="A4359" s="894" t="s">
        <v>19826</v>
      </c>
      <c r="B4359" s="894" t="s">
        <v>19827</v>
      </c>
      <c r="C4359" s="894" t="s">
        <v>19813</v>
      </c>
      <c r="D4359" s="894" t="s">
        <v>19814</v>
      </c>
      <c r="E4359" s="351">
        <v>1946.9</v>
      </c>
      <c r="F4359" s="351">
        <v>97.35</v>
      </c>
      <c r="G4359" s="351">
        <v>1849.55</v>
      </c>
      <c r="H4359" s="351">
        <v>0</v>
      </c>
      <c r="I4359" s="894" t="s">
        <v>18996</v>
      </c>
      <c r="J4359" s="894" t="s">
        <v>839</v>
      </c>
      <c r="K4359" s="894" t="s">
        <v>19155</v>
      </c>
      <c r="L4359" s="894" t="s">
        <v>874</v>
      </c>
      <c r="M4359" s="894" t="s">
        <v>19828</v>
      </c>
      <c r="N4359" s="894" t="s">
        <v>19816</v>
      </c>
      <c r="O4359" s="894" t="s">
        <v>12222</v>
      </c>
      <c r="P4359" s="894" t="s">
        <v>13346</v>
      </c>
      <c r="Q4359" s="894" t="s">
        <v>10776</v>
      </c>
      <c r="R4359" s="894" t="s">
        <v>18916</v>
      </c>
      <c r="S4359" s="894" t="s">
        <v>779</v>
      </c>
      <c r="T4359" s="894" t="s">
        <v>780</v>
      </c>
      <c r="U4359" s="894" t="s">
        <v>877</v>
      </c>
      <c r="V4359" s="894" t="s">
        <v>3306</v>
      </c>
      <c r="W4359" s="894" t="s">
        <v>18996</v>
      </c>
      <c r="X4359" s="894" t="s">
        <v>19002</v>
      </c>
      <c r="Y4359" s="894" t="s">
        <v>19003</v>
      </c>
      <c r="AA4359" s="894" t="s">
        <v>19158</v>
      </c>
    </row>
    <row r="4360" spans="1:27">
      <c r="A4360" s="894" t="s">
        <v>19829</v>
      </c>
      <c r="B4360" s="894" t="s">
        <v>19830</v>
      </c>
      <c r="C4360" s="894" t="s">
        <v>19831</v>
      </c>
      <c r="D4360" s="894" t="s">
        <v>19832</v>
      </c>
      <c r="E4360" s="351">
        <v>2619.47</v>
      </c>
      <c r="F4360" s="351">
        <v>130.95</v>
      </c>
      <c r="G4360" s="351">
        <v>2488.52</v>
      </c>
      <c r="H4360" s="351">
        <v>0</v>
      </c>
      <c r="I4360" s="894" t="s">
        <v>18996</v>
      </c>
      <c r="J4360" s="894" t="s">
        <v>839</v>
      </c>
      <c r="K4360" s="894" t="s">
        <v>19086</v>
      </c>
      <c r="L4360" s="894" t="s">
        <v>874</v>
      </c>
      <c r="M4360" s="894" t="s">
        <v>19833</v>
      </c>
      <c r="N4360" s="894" t="s">
        <v>19816</v>
      </c>
      <c r="O4360" s="894" t="s">
        <v>19834</v>
      </c>
      <c r="P4360" s="894" t="s">
        <v>19835</v>
      </c>
      <c r="Q4360" s="894" t="s">
        <v>19836</v>
      </c>
      <c r="R4360" s="894" t="s">
        <v>18916</v>
      </c>
      <c r="S4360" s="894" t="s">
        <v>779</v>
      </c>
      <c r="T4360" s="894" t="s">
        <v>780</v>
      </c>
      <c r="U4360" s="894" t="s">
        <v>877</v>
      </c>
      <c r="V4360" s="894" t="s">
        <v>3306</v>
      </c>
      <c r="W4360" s="894" t="s">
        <v>18996</v>
      </c>
      <c r="X4360" s="894" t="s">
        <v>19002</v>
      </c>
      <c r="Y4360" s="894" t="s">
        <v>19003</v>
      </c>
      <c r="AA4360" s="894" t="s">
        <v>19090</v>
      </c>
    </row>
    <row r="4361" spans="1:27">
      <c r="A4361" s="894" t="s">
        <v>19837</v>
      </c>
      <c r="B4361" s="894" t="s">
        <v>19838</v>
      </c>
      <c r="C4361" s="894" t="s">
        <v>19839</v>
      </c>
      <c r="D4361" s="894" t="s">
        <v>19832</v>
      </c>
      <c r="E4361" s="351">
        <v>2619.47</v>
      </c>
      <c r="F4361" s="351">
        <v>130.95</v>
      </c>
      <c r="G4361" s="351">
        <v>2488.52</v>
      </c>
      <c r="H4361" s="351">
        <v>0</v>
      </c>
      <c r="I4361" s="894" t="s">
        <v>18996</v>
      </c>
      <c r="J4361" s="894" t="s">
        <v>839</v>
      </c>
      <c r="K4361" s="894" t="s">
        <v>19086</v>
      </c>
      <c r="L4361" s="894" t="s">
        <v>874</v>
      </c>
      <c r="M4361" s="894" t="s">
        <v>19840</v>
      </c>
      <c r="N4361" s="894" t="s">
        <v>19816</v>
      </c>
      <c r="O4361" s="894" t="s">
        <v>19834</v>
      </c>
      <c r="P4361" s="894" t="s">
        <v>19835</v>
      </c>
      <c r="Q4361" s="894" t="s">
        <v>19836</v>
      </c>
      <c r="R4361" s="894" t="s">
        <v>18916</v>
      </c>
      <c r="S4361" s="894" t="s">
        <v>779</v>
      </c>
      <c r="T4361" s="894" t="s">
        <v>780</v>
      </c>
      <c r="U4361" s="894" t="s">
        <v>877</v>
      </c>
      <c r="V4361" s="894" t="s">
        <v>3306</v>
      </c>
      <c r="W4361" s="894" t="s">
        <v>18996</v>
      </c>
      <c r="X4361" s="894" t="s">
        <v>19002</v>
      </c>
      <c r="Y4361" s="894" t="s">
        <v>19003</v>
      </c>
      <c r="AA4361" s="894" t="s">
        <v>19090</v>
      </c>
    </row>
    <row r="4362" spans="1:27">
      <c r="A4362" s="894" t="s">
        <v>19841</v>
      </c>
      <c r="B4362" s="894" t="s">
        <v>19842</v>
      </c>
      <c r="C4362" s="894" t="s">
        <v>19843</v>
      </c>
      <c r="D4362" s="894" t="s">
        <v>19844</v>
      </c>
      <c r="E4362" s="351">
        <v>4646.01</v>
      </c>
      <c r="F4362" s="351">
        <v>232.3</v>
      </c>
      <c r="G4362" s="351">
        <v>4413.71</v>
      </c>
      <c r="H4362" s="351">
        <v>0</v>
      </c>
      <c r="I4362" s="894" t="s">
        <v>18996</v>
      </c>
      <c r="J4362" s="894" t="s">
        <v>839</v>
      </c>
      <c r="K4362" s="894" t="s">
        <v>19086</v>
      </c>
      <c r="L4362" s="894" t="s">
        <v>874</v>
      </c>
      <c r="M4362" s="894" t="s">
        <v>19845</v>
      </c>
      <c r="N4362" s="894" t="s">
        <v>19816</v>
      </c>
      <c r="O4362" s="894" t="s">
        <v>19846</v>
      </c>
      <c r="P4362" s="894" t="s">
        <v>19847</v>
      </c>
      <c r="Q4362" s="894" t="s">
        <v>17630</v>
      </c>
      <c r="R4362" s="894" t="s">
        <v>18916</v>
      </c>
      <c r="S4362" s="894" t="s">
        <v>779</v>
      </c>
      <c r="T4362" s="894" t="s">
        <v>780</v>
      </c>
      <c r="U4362" s="894" t="s">
        <v>877</v>
      </c>
      <c r="V4362" s="894" t="s">
        <v>3306</v>
      </c>
      <c r="W4362" s="894" t="s">
        <v>18996</v>
      </c>
      <c r="X4362" s="894" t="s">
        <v>19002</v>
      </c>
      <c r="Y4362" s="894" t="s">
        <v>19003</v>
      </c>
      <c r="AA4362" s="894" t="s">
        <v>19090</v>
      </c>
    </row>
    <row r="4363" spans="1:27">
      <c r="A4363" s="894" t="s">
        <v>19848</v>
      </c>
      <c r="B4363" s="894" t="s">
        <v>19849</v>
      </c>
      <c r="C4363" s="894" t="s">
        <v>19843</v>
      </c>
      <c r="D4363" s="894" t="s">
        <v>19844</v>
      </c>
      <c r="E4363" s="351">
        <v>4646.01</v>
      </c>
      <c r="F4363" s="351">
        <v>232.3</v>
      </c>
      <c r="G4363" s="351">
        <v>4413.71</v>
      </c>
      <c r="H4363" s="351">
        <v>0</v>
      </c>
      <c r="I4363" s="894" t="s">
        <v>18996</v>
      </c>
      <c r="J4363" s="894" t="s">
        <v>839</v>
      </c>
      <c r="K4363" s="894" t="s">
        <v>19155</v>
      </c>
      <c r="L4363" s="894" t="s">
        <v>874</v>
      </c>
      <c r="M4363" s="894" t="s">
        <v>19850</v>
      </c>
      <c r="N4363" s="894" t="s">
        <v>19816</v>
      </c>
      <c r="O4363" s="894" t="s">
        <v>19846</v>
      </c>
      <c r="P4363" s="894" t="s">
        <v>19847</v>
      </c>
      <c r="Q4363" s="894" t="s">
        <v>17630</v>
      </c>
      <c r="R4363" s="894" t="s">
        <v>18916</v>
      </c>
      <c r="S4363" s="894" t="s">
        <v>779</v>
      </c>
      <c r="T4363" s="894" t="s">
        <v>780</v>
      </c>
      <c r="U4363" s="894" t="s">
        <v>877</v>
      </c>
      <c r="V4363" s="894" t="s">
        <v>3306</v>
      </c>
      <c r="W4363" s="894" t="s">
        <v>18996</v>
      </c>
      <c r="X4363" s="894" t="s">
        <v>19002</v>
      </c>
      <c r="Y4363" s="894" t="s">
        <v>19003</v>
      </c>
      <c r="AA4363" s="894" t="s">
        <v>19158</v>
      </c>
    </row>
    <row r="4364" spans="1:27">
      <c r="A4364" s="894" t="s">
        <v>19851</v>
      </c>
      <c r="B4364" s="894" t="s">
        <v>19852</v>
      </c>
      <c r="C4364" s="894" t="s">
        <v>19843</v>
      </c>
      <c r="D4364" s="894" t="s">
        <v>19844</v>
      </c>
      <c r="E4364" s="351">
        <v>4646.01</v>
      </c>
      <c r="F4364" s="351">
        <v>232.3</v>
      </c>
      <c r="G4364" s="351">
        <v>4413.71</v>
      </c>
      <c r="H4364" s="351">
        <v>0</v>
      </c>
      <c r="I4364" s="894" t="s">
        <v>18996</v>
      </c>
      <c r="J4364" s="894" t="s">
        <v>839</v>
      </c>
      <c r="K4364" s="894" t="s">
        <v>19155</v>
      </c>
      <c r="L4364" s="894" t="s">
        <v>874</v>
      </c>
      <c r="M4364" s="894" t="s">
        <v>19853</v>
      </c>
      <c r="N4364" s="894" t="s">
        <v>19816</v>
      </c>
      <c r="O4364" s="894" t="s">
        <v>19846</v>
      </c>
      <c r="P4364" s="894" t="s">
        <v>19847</v>
      </c>
      <c r="Q4364" s="894" t="s">
        <v>17630</v>
      </c>
      <c r="R4364" s="894" t="s">
        <v>18916</v>
      </c>
      <c r="S4364" s="894" t="s">
        <v>779</v>
      </c>
      <c r="T4364" s="894" t="s">
        <v>780</v>
      </c>
      <c r="U4364" s="894" t="s">
        <v>877</v>
      </c>
      <c r="V4364" s="894" t="s">
        <v>3306</v>
      </c>
      <c r="W4364" s="894" t="s">
        <v>18996</v>
      </c>
      <c r="X4364" s="894" t="s">
        <v>19002</v>
      </c>
      <c r="Y4364" s="894" t="s">
        <v>19003</v>
      </c>
      <c r="AA4364" s="894" t="s">
        <v>19158</v>
      </c>
    </row>
    <row r="4365" spans="1:27">
      <c r="A4365" s="894" t="s">
        <v>19854</v>
      </c>
      <c r="B4365" s="894" t="s">
        <v>19855</v>
      </c>
      <c r="C4365" s="894" t="s">
        <v>19843</v>
      </c>
      <c r="D4365" s="894" t="s">
        <v>19844</v>
      </c>
      <c r="E4365" s="351">
        <v>4646.01</v>
      </c>
      <c r="F4365" s="351">
        <v>232.3</v>
      </c>
      <c r="G4365" s="351">
        <v>4413.71</v>
      </c>
      <c r="H4365" s="351">
        <v>0</v>
      </c>
      <c r="I4365" s="894" t="s">
        <v>18996</v>
      </c>
      <c r="J4365" s="894" t="s">
        <v>839</v>
      </c>
      <c r="K4365" s="894" t="s">
        <v>19155</v>
      </c>
      <c r="L4365" s="894" t="s">
        <v>874</v>
      </c>
      <c r="M4365" s="894" t="s">
        <v>19856</v>
      </c>
      <c r="N4365" s="894" t="s">
        <v>19816</v>
      </c>
      <c r="O4365" s="894" t="s">
        <v>19846</v>
      </c>
      <c r="P4365" s="894" t="s">
        <v>19847</v>
      </c>
      <c r="Q4365" s="894" t="s">
        <v>17630</v>
      </c>
      <c r="R4365" s="894" t="s">
        <v>18916</v>
      </c>
      <c r="S4365" s="894" t="s">
        <v>779</v>
      </c>
      <c r="T4365" s="894" t="s">
        <v>780</v>
      </c>
      <c r="U4365" s="894" t="s">
        <v>877</v>
      </c>
      <c r="V4365" s="894" t="s">
        <v>3306</v>
      </c>
      <c r="W4365" s="894" t="s">
        <v>18996</v>
      </c>
      <c r="X4365" s="894" t="s">
        <v>19002</v>
      </c>
      <c r="Y4365" s="894" t="s">
        <v>19003</v>
      </c>
      <c r="AA4365" s="894" t="s">
        <v>19158</v>
      </c>
    </row>
    <row r="4366" spans="1:27">
      <c r="A4366" s="894" t="s">
        <v>19857</v>
      </c>
      <c r="B4366" s="894" t="s">
        <v>19858</v>
      </c>
      <c r="C4366" s="894" t="s">
        <v>19843</v>
      </c>
      <c r="D4366" s="894" t="s">
        <v>19844</v>
      </c>
      <c r="E4366" s="351">
        <v>4646.01</v>
      </c>
      <c r="F4366" s="351">
        <v>232.3</v>
      </c>
      <c r="G4366" s="351">
        <v>4413.71</v>
      </c>
      <c r="H4366" s="351">
        <v>0</v>
      </c>
      <c r="I4366" s="894" t="s">
        <v>18996</v>
      </c>
      <c r="J4366" s="894" t="s">
        <v>839</v>
      </c>
      <c r="K4366" s="894" t="s">
        <v>19155</v>
      </c>
      <c r="L4366" s="894" t="s">
        <v>874</v>
      </c>
      <c r="M4366" s="894" t="s">
        <v>19859</v>
      </c>
      <c r="N4366" s="894" t="s">
        <v>19816</v>
      </c>
      <c r="O4366" s="894" t="s">
        <v>19846</v>
      </c>
      <c r="P4366" s="894" t="s">
        <v>19847</v>
      </c>
      <c r="Q4366" s="894" t="s">
        <v>17630</v>
      </c>
      <c r="R4366" s="894" t="s">
        <v>18916</v>
      </c>
      <c r="S4366" s="894" t="s">
        <v>779</v>
      </c>
      <c r="T4366" s="894" t="s">
        <v>780</v>
      </c>
      <c r="U4366" s="894" t="s">
        <v>877</v>
      </c>
      <c r="V4366" s="894" t="s">
        <v>3306</v>
      </c>
      <c r="W4366" s="894" t="s">
        <v>18996</v>
      </c>
      <c r="X4366" s="894" t="s">
        <v>19002</v>
      </c>
      <c r="Y4366" s="894" t="s">
        <v>19003</v>
      </c>
      <c r="AA4366" s="894" t="s">
        <v>19158</v>
      </c>
    </row>
    <row r="4367" spans="1:27">
      <c r="A4367" s="894" t="s">
        <v>19860</v>
      </c>
      <c r="B4367" s="894" t="s">
        <v>19861</v>
      </c>
      <c r="C4367" s="894" t="s">
        <v>19843</v>
      </c>
      <c r="D4367" s="894" t="s">
        <v>19844</v>
      </c>
      <c r="E4367" s="351">
        <v>4646.01</v>
      </c>
      <c r="F4367" s="351">
        <v>232.3</v>
      </c>
      <c r="G4367" s="351">
        <v>4413.71</v>
      </c>
      <c r="H4367" s="351">
        <v>0</v>
      </c>
      <c r="I4367" s="894" t="s">
        <v>18996</v>
      </c>
      <c r="J4367" s="894" t="s">
        <v>839</v>
      </c>
      <c r="K4367" s="894" t="s">
        <v>19155</v>
      </c>
      <c r="L4367" s="894" t="s">
        <v>874</v>
      </c>
      <c r="M4367" s="894" t="s">
        <v>19862</v>
      </c>
      <c r="N4367" s="894" t="s">
        <v>19816</v>
      </c>
      <c r="O4367" s="894" t="s">
        <v>19846</v>
      </c>
      <c r="P4367" s="894" t="s">
        <v>19847</v>
      </c>
      <c r="Q4367" s="894" t="s">
        <v>17630</v>
      </c>
      <c r="R4367" s="894" t="s">
        <v>18916</v>
      </c>
      <c r="S4367" s="894" t="s">
        <v>779</v>
      </c>
      <c r="T4367" s="894" t="s">
        <v>780</v>
      </c>
      <c r="U4367" s="894" t="s">
        <v>877</v>
      </c>
      <c r="V4367" s="894" t="s">
        <v>3306</v>
      </c>
      <c r="W4367" s="894" t="s">
        <v>18996</v>
      </c>
      <c r="X4367" s="894" t="s">
        <v>19002</v>
      </c>
      <c r="Y4367" s="894" t="s">
        <v>19003</v>
      </c>
      <c r="AA4367" s="894" t="s">
        <v>19158</v>
      </c>
    </row>
    <row r="4368" spans="1:27">
      <c r="A4368" s="894" t="s">
        <v>19863</v>
      </c>
      <c r="B4368" s="894" t="s">
        <v>19864</v>
      </c>
      <c r="C4368" s="894" t="s">
        <v>19843</v>
      </c>
      <c r="D4368" s="894" t="s">
        <v>19844</v>
      </c>
      <c r="E4368" s="351">
        <v>4646.02</v>
      </c>
      <c r="F4368" s="351">
        <v>232.3</v>
      </c>
      <c r="G4368" s="351">
        <v>4413.72</v>
      </c>
      <c r="H4368" s="351">
        <v>0</v>
      </c>
      <c r="I4368" s="894" t="s">
        <v>18996</v>
      </c>
      <c r="J4368" s="894" t="s">
        <v>839</v>
      </c>
      <c r="K4368" s="894" t="s">
        <v>19155</v>
      </c>
      <c r="L4368" s="894" t="s">
        <v>874</v>
      </c>
      <c r="M4368" s="894" t="s">
        <v>19865</v>
      </c>
      <c r="N4368" s="894" t="s">
        <v>19816</v>
      </c>
      <c r="O4368" s="894" t="s">
        <v>19846</v>
      </c>
      <c r="P4368" s="894" t="s">
        <v>19847</v>
      </c>
      <c r="Q4368" s="894" t="s">
        <v>17630</v>
      </c>
      <c r="R4368" s="894" t="s">
        <v>18916</v>
      </c>
      <c r="S4368" s="894" t="s">
        <v>779</v>
      </c>
      <c r="T4368" s="894" t="s">
        <v>780</v>
      </c>
      <c r="U4368" s="894" t="s">
        <v>877</v>
      </c>
      <c r="V4368" s="894" t="s">
        <v>3306</v>
      </c>
      <c r="W4368" s="894" t="s">
        <v>18996</v>
      </c>
      <c r="X4368" s="894" t="s">
        <v>19002</v>
      </c>
      <c r="Y4368" s="894" t="s">
        <v>19003</v>
      </c>
      <c r="AA4368" s="894" t="s">
        <v>19158</v>
      </c>
    </row>
    <row r="4369" spans="1:27">
      <c r="A4369" s="894" t="s">
        <v>19866</v>
      </c>
      <c r="B4369" s="894" t="s">
        <v>19867</v>
      </c>
      <c r="C4369" s="894" t="s">
        <v>19843</v>
      </c>
      <c r="D4369" s="894" t="s">
        <v>19844</v>
      </c>
      <c r="E4369" s="351">
        <v>4646.02</v>
      </c>
      <c r="F4369" s="351">
        <v>232.3</v>
      </c>
      <c r="G4369" s="351">
        <v>4413.72</v>
      </c>
      <c r="H4369" s="351">
        <v>0</v>
      </c>
      <c r="I4369" s="894" t="s">
        <v>18996</v>
      </c>
      <c r="J4369" s="894" t="s">
        <v>839</v>
      </c>
      <c r="K4369" s="894" t="s">
        <v>19155</v>
      </c>
      <c r="L4369" s="894" t="s">
        <v>874</v>
      </c>
      <c r="M4369" s="894" t="s">
        <v>19868</v>
      </c>
      <c r="N4369" s="894" t="s">
        <v>19816</v>
      </c>
      <c r="O4369" s="894" t="s">
        <v>19846</v>
      </c>
      <c r="P4369" s="894" t="s">
        <v>19847</v>
      </c>
      <c r="Q4369" s="894" t="s">
        <v>17630</v>
      </c>
      <c r="R4369" s="894" t="s">
        <v>18916</v>
      </c>
      <c r="S4369" s="894" t="s">
        <v>779</v>
      </c>
      <c r="T4369" s="894" t="s">
        <v>780</v>
      </c>
      <c r="U4369" s="894" t="s">
        <v>877</v>
      </c>
      <c r="V4369" s="894" t="s">
        <v>3306</v>
      </c>
      <c r="W4369" s="894" t="s">
        <v>18996</v>
      </c>
      <c r="X4369" s="894" t="s">
        <v>19002</v>
      </c>
      <c r="Y4369" s="894" t="s">
        <v>19003</v>
      </c>
      <c r="AA4369" s="894" t="s">
        <v>19158</v>
      </c>
    </row>
    <row r="4370" spans="1:27">
      <c r="A4370" s="894" t="s">
        <v>19869</v>
      </c>
      <c r="B4370" s="894" t="s">
        <v>19870</v>
      </c>
      <c r="C4370" s="894" t="s">
        <v>19871</v>
      </c>
      <c r="D4370" s="894" t="s">
        <v>19872</v>
      </c>
      <c r="E4370" s="351">
        <v>6176.99</v>
      </c>
      <c r="F4370" s="351">
        <v>308.85</v>
      </c>
      <c r="G4370" s="351">
        <v>5868.14</v>
      </c>
      <c r="H4370" s="351">
        <v>0</v>
      </c>
      <c r="I4370" s="894" t="s">
        <v>18996</v>
      </c>
      <c r="J4370" s="894" t="s">
        <v>839</v>
      </c>
      <c r="K4370" s="894" t="s">
        <v>19086</v>
      </c>
      <c r="L4370" s="894" t="s">
        <v>874</v>
      </c>
      <c r="M4370" s="894" t="s">
        <v>19873</v>
      </c>
      <c r="N4370" s="894" t="s">
        <v>19816</v>
      </c>
      <c r="O4370" s="894" t="s">
        <v>16972</v>
      </c>
      <c r="P4370" s="894" t="s">
        <v>19874</v>
      </c>
      <c r="Q4370" s="894" t="s">
        <v>16974</v>
      </c>
      <c r="R4370" s="894" t="s">
        <v>18916</v>
      </c>
      <c r="S4370" s="894" t="s">
        <v>779</v>
      </c>
      <c r="T4370" s="894" t="s">
        <v>780</v>
      </c>
      <c r="U4370" s="894" t="s">
        <v>877</v>
      </c>
      <c r="V4370" s="894" t="s">
        <v>3306</v>
      </c>
      <c r="W4370" s="894" t="s">
        <v>18996</v>
      </c>
      <c r="X4370" s="894" t="s">
        <v>19002</v>
      </c>
      <c r="Y4370" s="894" t="s">
        <v>19003</v>
      </c>
      <c r="AA4370" s="894" t="s">
        <v>19090</v>
      </c>
    </row>
    <row r="4371" spans="1:27">
      <c r="A4371" s="894" t="s">
        <v>19875</v>
      </c>
      <c r="B4371" s="894" t="s">
        <v>19876</v>
      </c>
      <c r="C4371" s="894" t="s">
        <v>19871</v>
      </c>
      <c r="D4371" s="894" t="s">
        <v>19872</v>
      </c>
      <c r="E4371" s="351">
        <v>6176.99</v>
      </c>
      <c r="F4371" s="351">
        <v>308.85</v>
      </c>
      <c r="G4371" s="351">
        <v>5868.14</v>
      </c>
      <c r="H4371" s="351">
        <v>0</v>
      </c>
      <c r="I4371" s="894" t="s">
        <v>18996</v>
      </c>
      <c r="J4371" s="894" t="s">
        <v>839</v>
      </c>
      <c r="K4371" s="894" t="s">
        <v>19086</v>
      </c>
      <c r="L4371" s="894" t="s">
        <v>874</v>
      </c>
      <c r="M4371" s="894" t="s">
        <v>19877</v>
      </c>
      <c r="N4371" s="894" t="s">
        <v>19816</v>
      </c>
      <c r="O4371" s="894" t="s">
        <v>16972</v>
      </c>
      <c r="P4371" s="894" t="s">
        <v>19874</v>
      </c>
      <c r="Q4371" s="894" t="s">
        <v>16974</v>
      </c>
      <c r="R4371" s="894" t="s">
        <v>18916</v>
      </c>
      <c r="S4371" s="894" t="s">
        <v>779</v>
      </c>
      <c r="T4371" s="894" t="s">
        <v>780</v>
      </c>
      <c r="U4371" s="894" t="s">
        <v>877</v>
      </c>
      <c r="V4371" s="894" t="s">
        <v>3306</v>
      </c>
      <c r="W4371" s="894" t="s">
        <v>18996</v>
      </c>
      <c r="X4371" s="894" t="s">
        <v>19002</v>
      </c>
      <c r="Y4371" s="894" t="s">
        <v>19003</v>
      </c>
      <c r="AA4371" s="894" t="s">
        <v>19090</v>
      </c>
    </row>
    <row r="4372" spans="1:27">
      <c r="A4372" s="894" t="s">
        <v>19878</v>
      </c>
      <c r="B4372" s="894" t="s">
        <v>19879</v>
      </c>
      <c r="C4372" s="894" t="s">
        <v>19871</v>
      </c>
      <c r="D4372" s="894" t="s">
        <v>19872</v>
      </c>
      <c r="E4372" s="351">
        <v>6176.99</v>
      </c>
      <c r="F4372" s="351">
        <v>308.85</v>
      </c>
      <c r="G4372" s="351">
        <v>5868.14</v>
      </c>
      <c r="H4372" s="351">
        <v>0</v>
      </c>
      <c r="I4372" s="894" t="s">
        <v>18996</v>
      </c>
      <c r="J4372" s="894" t="s">
        <v>839</v>
      </c>
      <c r="K4372" s="894" t="s">
        <v>19086</v>
      </c>
      <c r="L4372" s="894" t="s">
        <v>874</v>
      </c>
      <c r="M4372" s="894" t="s">
        <v>19880</v>
      </c>
      <c r="N4372" s="894" t="s">
        <v>19816</v>
      </c>
      <c r="O4372" s="894" t="s">
        <v>16972</v>
      </c>
      <c r="P4372" s="894" t="s">
        <v>19874</v>
      </c>
      <c r="Q4372" s="894" t="s">
        <v>16974</v>
      </c>
      <c r="R4372" s="894" t="s">
        <v>18916</v>
      </c>
      <c r="S4372" s="894" t="s">
        <v>779</v>
      </c>
      <c r="T4372" s="894" t="s">
        <v>780</v>
      </c>
      <c r="U4372" s="894" t="s">
        <v>877</v>
      </c>
      <c r="V4372" s="894" t="s">
        <v>3306</v>
      </c>
      <c r="W4372" s="894" t="s">
        <v>18996</v>
      </c>
      <c r="X4372" s="894" t="s">
        <v>19002</v>
      </c>
      <c r="Y4372" s="894" t="s">
        <v>19003</v>
      </c>
      <c r="AA4372" s="894" t="s">
        <v>19090</v>
      </c>
    </row>
    <row r="4373" spans="1:27">
      <c r="A4373" s="894" t="s">
        <v>19881</v>
      </c>
      <c r="B4373" s="894" t="s">
        <v>19882</v>
      </c>
      <c r="C4373" s="894" t="s">
        <v>19871</v>
      </c>
      <c r="D4373" s="894" t="s">
        <v>19872</v>
      </c>
      <c r="E4373" s="351">
        <v>6176.99</v>
      </c>
      <c r="F4373" s="351">
        <v>308.85</v>
      </c>
      <c r="G4373" s="351">
        <v>5868.14</v>
      </c>
      <c r="H4373" s="351">
        <v>0</v>
      </c>
      <c r="I4373" s="894" t="s">
        <v>18996</v>
      </c>
      <c r="J4373" s="894" t="s">
        <v>839</v>
      </c>
      <c r="K4373" s="894" t="s">
        <v>19086</v>
      </c>
      <c r="L4373" s="894" t="s">
        <v>874</v>
      </c>
      <c r="M4373" s="894" t="s">
        <v>19883</v>
      </c>
      <c r="N4373" s="894" t="s">
        <v>19816</v>
      </c>
      <c r="O4373" s="894" t="s">
        <v>16972</v>
      </c>
      <c r="P4373" s="894" t="s">
        <v>19874</v>
      </c>
      <c r="Q4373" s="894" t="s">
        <v>16974</v>
      </c>
      <c r="R4373" s="894" t="s">
        <v>18916</v>
      </c>
      <c r="S4373" s="894" t="s">
        <v>779</v>
      </c>
      <c r="T4373" s="894" t="s">
        <v>780</v>
      </c>
      <c r="U4373" s="894" t="s">
        <v>877</v>
      </c>
      <c r="V4373" s="894" t="s">
        <v>3306</v>
      </c>
      <c r="W4373" s="894" t="s">
        <v>18996</v>
      </c>
      <c r="X4373" s="894" t="s">
        <v>19002</v>
      </c>
      <c r="Y4373" s="894" t="s">
        <v>19003</v>
      </c>
      <c r="AA4373" s="894" t="s">
        <v>19090</v>
      </c>
    </row>
    <row r="4374" spans="1:27">
      <c r="A4374" s="894" t="s">
        <v>19884</v>
      </c>
      <c r="B4374" s="894" t="s">
        <v>19885</v>
      </c>
      <c r="C4374" s="894" t="s">
        <v>19886</v>
      </c>
      <c r="D4374" s="894" t="s">
        <v>19887</v>
      </c>
      <c r="E4374" s="351">
        <v>2884.96</v>
      </c>
      <c r="F4374" s="351">
        <v>144.25</v>
      </c>
      <c r="G4374" s="351">
        <v>2740.71</v>
      </c>
      <c r="H4374" s="351">
        <v>0</v>
      </c>
      <c r="I4374" s="894" t="s">
        <v>18996</v>
      </c>
      <c r="J4374" s="894" t="s">
        <v>839</v>
      </c>
      <c r="K4374" s="894" t="s">
        <v>19086</v>
      </c>
      <c r="L4374" s="894" t="s">
        <v>874</v>
      </c>
      <c r="M4374" s="894" t="s">
        <v>19888</v>
      </c>
      <c r="N4374" s="894" t="s">
        <v>19816</v>
      </c>
      <c r="O4374" s="894" t="s">
        <v>19889</v>
      </c>
      <c r="P4374" s="894" t="s">
        <v>19890</v>
      </c>
      <c r="Q4374" s="894" t="s">
        <v>19891</v>
      </c>
      <c r="R4374" s="894" t="s">
        <v>18916</v>
      </c>
      <c r="S4374" s="894" t="s">
        <v>779</v>
      </c>
      <c r="T4374" s="894" t="s">
        <v>780</v>
      </c>
      <c r="U4374" s="894" t="s">
        <v>877</v>
      </c>
      <c r="V4374" s="894" t="s">
        <v>3306</v>
      </c>
      <c r="W4374" s="894" t="s">
        <v>18996</v>
      </c>
      <c r="X4374" s="894" t="s">
        <v>19002</v>
      </c>
      <c r="Y4374" s="894" t="s">
        <v>19003</v>
      </c>
      <c r="AA4374" s="894" t="s">
        <v>19090</v>
      </c>
    </row>
    <row r="4375" spans="1:27">
      <c r="A4375" s="894" t="s">
        <v>19892</v>
      </c>
      <c r="B4375" s="894" t="s">
        <v>19893</v>
      </c>
      <c r="C4375" s="894" t="s">
        <v>19886</v>
      </c>
      <c r="D4375" s="894" t="s">
        <v>19887</v>
      </c>
      <c r="E4375" s="351">
        <v>2884.96</v>
      </c>
      <c r="F4375" s="351">
        <v>144.25</v>
      </c>
      <c r="G4375" s="351">
        <v>2740.71</v>
      </c>
      <c r="H4375" s="351">
        <v>0</v>
      </c>
      <c r="I4375" s="894" t="s">
        <v>18996</v>
      </c>
      <c r="J4375" s="894" t="s">
        <v>839</v>
      </c>
      <c r="K4375" s="894" t="s">
        <v>19155</v>
      </c>
      <c r="L4375" s="894" t="s">
        <v>874</v>
      </c>
      <c r="M4375" s="894" t="s">
        <v>19894</v>
      </c>
      <c r="N4375" s="894" t="s">
        <v>19816</v>
      </c>
      <c r="O4375" s="894" t="s">
        <v>19889</v>
      </c>
      <c r="P4375" s="894" t="s">
        <v>19890</v>
      </c>
      <c r="Q4375" s="894" t="s">
        <v>19891</v>
      </c>
      <c r="R4375" s="894" t="s">
        <v>18916</v>
      </c>
      <c r="S4375" s="894" t="s">
        <v>779</v>
      </c>
      <c r="T4375" s="894" t="s">
        <v>780</v>
      </c>
      <c r="U4375" s="894" t="s">
        <v>877</v>
      </c>
      <c r="V4375" s="894" t="s">
        <v>3306</v>
      </c>
      <c r="W4375" s="894" t="s">
        <v>18996</v>
      </c>
      <c r="X4375" s="894" t="s">
        <v>19002</v>
      </c>
      <c r="Y4375" s="894" t="s">
        <v>19003</v>
      </c>
      <c r="AA4375" s="894" t="s">
        <v>19158</v>
      </c>
    </row>
    <row r="4376" spans="1:27">
      <c r="A4376" s="894" t="s">
        <v>19895</v>
      </c>
      <c r="B4376" s="894" t="s">
        <v>19896</v>
      </c>
      <c r="C4376" s="894" t="s">
        <v>19886</v>
      </c>
      <c r="D4376" s="894" t="s">
        <v>19887</v>
      </c>
      <c r="E4376" s="351">
        <v>2884.96</v>
      </c>
      <c r="F4376" s="351">
        <v>144.25</v>
      </c>
      <c r="G4376" s="351">
        <v>2740.71</v>
      </c>
      <c r="H4376" s="351">
        <v>0</v>
      </c>
      <c r="I4376" s="894" t="s">
        <v>18996</v>
      </c>
      <c r="J4376" s="894" t="s">
        <v>839</v>
      </c>
      <c r="K4376" s="894" t="s">
        <v>19155</v>
      </c>
      <c r="L4376" s="894" t="s">
        <v>874</v>
      </c>
      <c r="M4376" s="894" t="s">
        <v>19897</v>
      </c>
      <c r="N4376" s="894" t="s">
        <v>19816</v>
      </c>
      <c r="O4376" s="894" t="s">
        <v>19889</v>
      </c>
      <c r="P4376" s="894" t="s">
        <v>19890</v>
      </c>
      <c r="Q4376" s="894" t="s">
        <v>19891</v>
      </c>
      <c r="R4376" s="894" t="s">
        <v>18916</v>
      </c>
      <c r="S4376" s="894" t="s">
        <v>779</v>
      </c>
      <c r="T4376" s="894" t="s">
        <v>780</v>
      </c>
      <c r="U4376" s="894" t="s">
        <v>877</v>
      </c>
      <c r="V4376" s="894" t="s">
        <v>3306</v>
      </c>
      <c r="W4376" s="894" t="s">
        <v>18996</v>
      </c>
      <c r="X4376" s="894" t="s">
        <v>19002</v>
      </c>
      <c r="Y4376" s="894" t="s">
        <v>19003</v>
      </c>
      <c r="AA4376" s="894" t="s">
        <v>19158</v>
      </c>
    </row>
    <row r="4377" spans="1:27">
      <c r="A4377" s="894" t="s">
        <v>19898</v>
      </c>
      <c r="B4377" s="894" t="s">
        <v>19899</v>
      </c>
      <c r="C4377" s="894" t="s">
        <v>19886</v>
      </c>
      <c r="D4377" s="894" t="s">
        <v>19887</v>
      </c>
      <c r="E4377" s="351">
        <v>2884.96</v>
      </c>
      <c r="F4377" s="351">
        <v>144.25</v>
      </c>
      <c r="G4377" s="351">
        <v>2740.71</v>
      </c>
      <c r="H4377" s="351">
        <v>0</v>
      </c>
      <c r="I4377" s="894" t="s">
        <v>18996</v>
      </c>
      <c r="J4377" s="894" t="s">
        <v>839</v>
      </c>
      <c r="K4377" s="894" t="s">
        <v>19155</v>
      </c>
      <c r="L4377" s="894" t="s">
        <v>874</v>
      </c>
      <c r="M4377" s="894" t="s">
        <v>19900</v>
      </c>
      <c r="N4377" s="894" t="s">
        <v>19816</v>
      </c>
      <c r="O4377" s="894" t="s">
        <v>19889</v>
      </c>
      <c r="P4377" s="894" t="s">
        <v>19890</v>
      </c>
      <c r="Q4377" s="894" t="s">
        <v>19891</v>
      </c>
      <c r="R4377" s="894" t="s">
        <v>18916</v>
      </c>
      <c r="S4377" s="894" t="s">
        <v>779</v>
      </c>
      <c r="T4377" s="894" t="s">
        <v>780</v>
      </c>
      <c r="U4377" s="894" t="s">
        <v>877</v>
      </c>
      <c r="V4377" s="894" t="s">
        <v>3306</v>
      </c>
      <c r="W4377" s="894" t="s">
        <v>18996</v>
      </c>
      <c r="X4377" s="894" t="s">
        <v>19002</v>
      </c>
      <c r="Y4377" s="894" t="s">
        <v>19003</v>
      </c>
      <c r="AA4377" s="894" t="s">
        <v>19158</v>
      </c>
    </row>
    <row r="4378" spans="1:27">
      <c r="A4378" s="894" t="s">
        <v>19901</v>
      </c>
      <c r="B4378" s="894" t="s">
        <v>19902</v>
      </c>
      <c r="C4378" s="894" t="s">
        <v>19886</v>
      </c>
      <c r="D4378" s="894" t="s">
        <v>19887</v>
      </c>
      <c r="E4378" s="351">
        <v>2884.96</v>
      </c>
      <c r="F4378" s="351">
        <v>144.25</v>
      </c>
      <c r="G4378" s="351">
        <v>2740.71</v>
      </c>
      <c r="H4378" s="351">
        <v>0</v>
      </c>
      <c r="I4378" s="894" t="s">
        <v>18996</v>
      </c>
      <c r="J4378" s="894" t="s">
        <v>839</v>
      </c>
      <c r="K4378" s="894" t="s">
        <v>19155</v>
      </c>
      <c r="L4378" s="894" t="s">
        <v>874</v>
      </c>
      <c r="M4378" s="894" t="s">
        <v>19903</v>
      </c>
      <c r="N4378" s="894" t="s">
        <v>19816</v>
      </c>
      <c r="O4378" s="894" t="s">
        <v>19889</v>
      </c>
      <c r="P4378" s="894" t="s">
        <v>19890</v>
      </c>
      <c r="Q4378" s="894" t="s">
        <v>19891</v>
      </c>
      <c r="R4378" s="894" t="s">
        <v>18916</v>
      </c>
      <c r="S4378" s="894" t="s">
        <v>779</v>
      </c>
      <c r="T4378" s="894" t="s">
        <v>780</v>
      </c>
      <c r="U4378" s="894" t="s">
        <v>877</v>
      </c>
      <c r="V4378" s="894" t="s">
        <v>3306</v>
      </c>
      <c r="W4378" s="894" t="s">
        <v>18996</v>
      </c>
      <c r="X4378" s="894" t="s">
        <v>19002</v>
      </c>
      <c r="Y4378" s="894" t="s">
        <v>19003</v>
      </c>
      <c r="AA4378" s="894" t="s">
        <v>19158</v>
      </c>
    </row>
    <row r="4379" spans="1:27">
      <c r="A4379" s="894" t="s">
        <v>19904</v>
      </c>
      <c r="B4379" s="894" t="s">
        <v>19905</v>
      </c>
      <c r="C4379" s="894" t="s">
        <v>19886</v>
      </c>
      <c r="D4379" s="894" t="s">
        <v>19887</v>
      </c>
      <c r="E4379" s="351">
        <v>2884.96</v>
      </c>
      <c r="F4379" s="351">
        <v>144.25</v>
      </c>
      <c r="G4379" s="351">
        <v>2740.71</v>
      </c>
      <c r="H4379" s="351">
        <v>0</v>
      </c>
      <c r="I4379" s="894" t="s">
        <v>18996</v>
      </c>
      <c r="J4379" s="894" t="s">
        <v>839</v>
      </c>
      <c r="K4379" s="894" t="s">
        <v>19155</v>
      </c>
      <c r="L4379" s="894" t="s">
        <v>874</v>
      </c>
      <c r="M4379" s="894" t="s">
        <v>19906</v>
      </c>
      <c r="N4379" s="894" t="s">
        <v>19816</v>
      </c>
      <c r="O4379" s="894" t="s">
        <v>19889</v>
      </c>
      <c r="P4379" s="894" t="s">
        <v>19890</v>
      </c>
      <c r="Q4379" s="894" t="s">
        <v>19891</v>
      </c>
      <c r="R4379" s="894" t="s">
        <v>18916</v>
      </c>
      <c r="S4379" s="894" t="s">
        <v>779</v>
      </c>
      <c r="T4379" s="894" t="s">
        <v>780</v>
      </c>
      <c r="U4379" s="894" t="s">
        <v>877</v>
      </c>
      <c r="V4379" s="894" t="s">
        <v>3306</v>
      </c>
      <c r="W4379" s="894" t="s">
        <v>18996</v>
      </c>
      <c r="X4379" s="894" t="s">
        <v>19002</v>
      </c>
      <c r="Y4379" s="894" t="s">
        <v>19003</v>
      </c>
      <c r="AA4379" s="894" t="s">
        <v>19158</v>
      </c>
    </row>
    <row r="4380" spans="1:27">
      <c r="A4380" s="894" t="s">
        <v>19907</v>
      </c>
      <c r="B4380" s="894" t="s">
        <v>19908</v>
      </c>
      <c r="C4380" s="894" t="s">
        <v>19886</v>
      </c>
      <c r="D4380" s="894" t="s">
        <v>19887</v>
      </c>
      <c r="E4380" s="351">
        <v>2884.96</v>
      </c>
      <c r="F4380" s="351">
        <v>144.25</v>
      </c>
      <c r="G4380" s="351">
        <v>2740.71</v>
      </c>
      <c r="H4380" s="351">
        <v>0</v>
      </c>
      <c r="I4380" s="894" t="s">
        <v>18996</v>
      </c>
      <c r="J4380" s="894" t="s">
        <v>839</v>
      </c>
      <c r="K4380" s="894" t="s">
        <v>19155</v>
      </c>
      <c r="L4380" s="894" t="s">
        <v>874</v>
      </c>
      <c r="M4380" s="894" t="s">
        <v>19909</v>
      </c>
      <c r="N4380" s="894" t="s">
        <v>19816</v>
      </c>
      <c r="O4380" s="894" t="s">
        <v>19889</v>
      </c>
      <c r="P4380" s="894" t="s">
        <v>19890</v>
      </c>
      <c r="Q4380" s="894" t="s">
        <v>19891</v>
      </c>
      <c r="R4380" s="894" t="s">
        <v>18916</v>
      </c>
      <c r="S4380" s="894" t="s">
        <v>779</v>
      </c>
      <c r="T4380" s="894" t="s">
        <v>780</v>
      </c>
      <c r="U4380" s="894" t="s">
        <v>877</v>
      </c>
      <c r="V4380" s="894" t="s">
        <v>3306</v>
      </c>
      <c r="W4380" s="894" t="s">
        <v>18996</v>
      </c>
      <c r="X4380" s="894" t="s">
        <v>19002</v>
      </c>
      <c r="Y4380" s="894" t="s">
        <v>19003</v>
      </c>
      <c r="AA4380" s="894" t="s">
        <v>19158</v>
      </c>
    </row>
    <row r="4381" spans="1:27">
      <c r="A4381" s="894" t="s">
        <v>19910</v>
      </c>
      <c r="B4381" s="894" t="s">
        <v>19911</v>
      </c>
      <c r="C4381" s="894" t="s">
        <v>19886</v>
      </c>
      <c r="D4381" s="894" t="s">
        <v>19887</v>
      </c>
      <c r="E4381" s="351">
        <v>2884.96</v>
      </c>
      <c r="F4381" s="351">
        <v>144.25</v>
      </c>
      <c r="G4381" s="351">
        <v>2740.71</v>
      </c>
      <c r="H4381" s="351">
        <v>0</v>
      </c>
      <c r="I4381" s="894" t="s">
        <v>18996</v>
      </c>
      <c r="J4381" s="894" t="s">
        <v>839</v>
      </c>
      <c r="K4381" s="894" t="s">
        <v>19155</v>
      </c>
      <c r="L4381" s="894" t="s">
        <v>874</v>
      </c>
      <c r="M4381" s="894" t="s">
        <v>19912</v>
      </c>
      <c r="N4381" s="894" t="s">
        <v>19816</v>
      </c>
      <c r="O4381" s="894" t="s">
        <v>19889</v>
      </c>
      <c r="P4381" s="894" t="s">
        <v>19890</v>
      </c>
      <c r="Q4381" s="894" t="s">
        <v>19891</v>
      </c>
      <c r="R4381" s="894" t="s">
        <v>18916</v>
      </c>
      <c r="S4381" s="894" t="s">
        <v>779</v>
      </c>
      <c r="T4381" s="894" t="s">
        <v>780</v>
      </c>
      <c r="U4381" s="894" t="s">
        <v>877</v>
      </c>
      <c r="V4381" s="894" t="s">
        <v>3306</v>
      </c>
      <c r="W4381" s="894" t="s">
        <v>18996</v>
      </c>
      <c r="X4381" s="894" t="s">
        <v>19002</v>
      </c>
      <c r="Y4381" s="894" t="s">
        <v>19003</v>
      </c>
      <c r="AA4381" s="894" t="s">
        <v>19158</v>
      </c>
    </row>
    <row r="4382" spans="1:27">
      <c r="A4382" s="894" t="s">
        <v>19913</v>
      </c>
      <c r="B4382" s="894" t="s">
        <v>19914</v>
      </c>
      <c r="C4382" s="894" t="s">
        <v>19886</v>
      </c>
      <c r="D4382" s="894" t="s">
        <v>19887</v>
      </c>
      <c r="E4382" s="351">
        <v>2884.96</v>
      </c>
      <c r="F4382" s="351">
        <v>144.25</v>
      </c>
      <c r="G4382" s="351">
        <v>2740.71</v>
      </c>
      <c r="H4382" s="351">
        <v>0</v>
      </c>
      <c r="I4382" s="894" t="s">
        <v>18996</v>
      </c>
      <c r="J4382" s="894" t="s">
        <v>839</v>
      </c>
      <c r="K4382" s="894" t="s">
        <v>19155</v>
      </c>
      <c r="L4382" s="894" t="s">
        <v>874</v>
      </c>
      <c r="M4382" s="894" t="s">
        <v>19915</v>
      </c>
      <c r="N4382" s="894" t="s">
        <v>19816</v>
      </c>
      <c r="O4382" s="894" t="s">
        <v>19889</v>
      </c>
      <c r="P4382" s="894" t="s">
        <v>19890</v>
      </c>
      <c r="Q4382" s="894" t="s">
        <v>19891</v>
      </c>
      <c r="R4382" s="894" t="s">
        <v>18916</v>
      </c>
      <c r="S4382" s="894" t="s">
        <v>779</v>
      </c>
      <c r="T4382" s="894" t="s">
        <v>780</v>
      </c>
      <c r="U4382" s="894" t="s">
        <v>877</v>
      </c>
      <c r="V4382" s="894" t="s">
        <v>3306</v>
      </c>
      <c r="W4382" s="894" t="s">
        <v>18996</v>
      </c>
      <c r="X4382" s="894" t="s">
        <v>19002</v>
      </c>
      <c r="Y4382" s="894" t="s">
        <v>19003</v>
      </c>
      <c r="AA4382" s="894" t="s">
        <v>19158</v>
      </c>
    </row>
    <row r="4383" spans="1:27">
      <c r="A4383" s="894" t="s">
        <v>19916</v>
      </c>
      <c r="B4383" s="894" t="s">
        <v>19917</v>
      </c>
      <c r="C4383" s="894" t="s">
        <v>19813</v>
      </c>
      <c r="D4383" s="894" t="s">
        <v>19918</v>
      </c>
      <c r="E4383" s="351">
        <v>2566.37</v>
      </c>
      <c r="F4383" s="351">
        <v>128.3</v>
      </c>
      <c r="G4383" s="351">
        <v>2438.07</v>
      </c>
      <c r="H4383" s="351">
        <v>0</v>
      </c>
      <c r="I4383" s="894" t="s">
        <v>18996</v>
      </c>
      <c r="J4383" s="894" t="s">
        <v>839</v>
      </c>
      <c r="K4383" s="894" t="s">
        <v>19086</v>
      </c>
      <c r="L4383" s="894" t="s">
        <v>874</v>
      </c>
      <c r="M4383" s="894" t="s">
        <v>19919</v>
      </c>
      <c r="N4383" s="894" t="s">
        <v>19816</v>
      </c>
      <c r="O4383" s="894" t="s">
        <v>15059</v>
      </c>
      <c r="P4383" s="894" t="s">
        <v>19920</v>
      </c>
      <c r="Q4383" s="894" t="s">
        <v>15061</v>
      </c>
      <c r="R4383" s="894" t="s">
        <v>18916</v>
      </c>
      <c r="S4383" s="894" t="s">
        <v>779</v>
      </c>
      <c r="T4383" s="894" t="s">
        <v>780</v>
      </c>
      <c r="U4383" s="894" t="s">
        <v>877</v>
      </c>
      <c r="V4383" s="894" t="s">
        <v>3306</v>
      </c>
      <c r="W4383" s="894" t="s">
        <v>18996</v>
      </c>
      <c r="X4383" s="894" t="s">
        <v>19002</v>
      </c>
      <c r="Y4383" s="894" t="s">
        <v>19003</v>
      </c>
      <c r="AA4383" s="894" t="s">
        <v>19090</v>
      </c>
    </row>
    <row r="4384" spans="1:27">
      <c r="A4384" s="894" t="s">
        <v>19921</v>
      </c>
      <c r="B4384" s="894" t="s">
        <v>19922</v>
      </c>
      <c r="C4384" s="894" t="s">
        <v>19813</v>
      </c>
      <c r="D4384" s="894" t="s">
        <v>19918</v>
      </c>
      <c r="E4384" s="351">
        <v>2566.37</v>
      </c>
      <c r="F4384" s="351">
        <v>128.3</v>
      </c>
      <c r="G4384" s="351">
        <v>2438.07</v>
      </c>
      <c r="H4384" s="351">
        <v>0</v>
      </c>
      <c r="I4384" s="894" t="s">
        <v>18996</v>
      </c>
      <c r="J4384" s="894" t="s">
        <v>839</v>
      </c>
      <c r="K4384" s="894" t="s">
        <v>19155</v>
      </c>
      <c r="L4384" s="894" t="s">
        <v>874</v>
      </c>
      <c r="M4384" s="894" t="s">
        <v>19923</v>
      </c>
      <c r="N4384" s="894" t="s">
        <v>19816</v>
      </c>
      <c r="O4384" s="894" t="s">
        <v>15059</v>
      </c>
      <c r="P4384" s="894" t="s">
        <v>19920</v>
      </c>
      <c r="Q4384" s="894" t="s">
        <v>15061</v>
      </c>
      <c r="R4384" s="894" t="s">
        <v>18916</v>
      </c>
      <c r="S4384" s="894" t="s">
        <v>779</v>
      </c>
      <c r="T4384" s="894" t="s">
        <v>780</v>
      </c>
      <c r="U4384" s="894" t="s">
        <v>877</v>
      </c>
      <c r="V4384" s="894" t="s">
        <v>3306</v>
      </c>
      <c r="W4384" s="894" t="s">
        <v>18996</v>
      </c>
      <c r="X4384" s="894" t="s">
        <v>19002</v>
      </c>
      <c r="Y4384" s="894" t="s">
        <v>19003</v>
      </c>
      <c r="AA4384" s="894" t="s">
        <v>19158</v>
      </c>
    </row>
    <row r="4385" spans="1:27">
      <c r="A4385" s="894" t="s">
        <v>19924</v>
      </c>
      <c r="B4385" s="894" t="s">
        <v>19925</v>
      </c>
      <c r="C4385" s="894" t="s">
        <v>19813</v>
      </c>
      <c r="D4385" s="894" t="s">
        <v>19918</v>
      </c>
      <c r="E4385" s="351">
        <v>2566.37</v>
      </c>
      <c r="F4385" s="351">
        <v>128.3</v>
      </c>
      <c r="G4385" s="351">
        <v>2438.07</v>
      </c>
      <c r="H4385" s="351">
        <v>0</v>
      </c>
      <c r="I4385" s="894" t="s">
        <v>18996</v>
      </c>
      <c r="J4385" s="894" t="s">
        <v>839</v>
      </c>
      <c r="K4385" s="894" t="s">
        <v>19155</v>
      </c>
      <c r="L4385" s="894" t="s">
        <v>874</v>
      </c>
      <c r="M4385" s="894" t="s">
        <v>19926</v>
      </c>
      <c r="N4385" s="894" t="s">
        <v>19816</v>
      </c>
      <c r="O4385" s="894" t="s">
        <v>15059</v>
      </c>
      <c r="P4385" s="894" t="s">
        <v>19920</v>
      </c>
      <c r="Q4385" s="894" t="s">
        <v>15061</v>
      </c>
      <c r="R4385" s="894" t="s">
        <v>18916</v>
      </c>
      <c r="S4385" s="894" t="s">
        <v>779</v>
      </c>
      <c r="T4385" s="894" t="s">
        <v>780</v>
      </c>
      <c r="U4385" s="894" t="s">
        <v>877</v>
      </c>
      <c r="V4385" s="894" t="s">
        <v>3306</v>
      </c>
      <c r="W4385" s="894" t="s">
        <v>18996</v>
      </c>
      <c r="X4385" s="894" t="s">
        <v>19002</v>
      </c>
      <c r="Y4385" s="894" t="s">
        <v>19003</v>
      </c>
      <c r="AA4385" s="894" t="s">
        <v>19158</v>
      </c>
    </row>
    <row r="4386" spans="1:27">
      <c r="A4386" s="894" t="s">
        <v>19927</v>
      </c>
      <c r="B4386" s="894" t="s">
        <v>19928</v>
      </c>
      <c r="C4386" s="894" t="s">
        <v>19813</v>
      </c>
      <c r="D4386" s="894" t="s">
        <v>19918</v>
      </c>
      <c r="E4386" s="351">
        <v>2566.37</v>
      </c>
      <c r="F4386" s="351">
        <v>128.3</v>
      </c>
      <c r="G4386" s="351">
        <v>2438.07</v>
      </c>
      <c r="H4386" s="351">
        <v>0</v>
      </c>
      <c r="I4386" s="894" t="s">
        <v>18996</v>
      </c>
      <c r="J4386" s="894" t="s">
        <v>839</v>
      </c>
      <c r="K4386" s="894" t="s">
        <v>19155</v>
      </c>
      <c r="L4386" s="894" t="s">
        <v>874</v>
      </c>
      <c r="M4386" s="894" t="s">
        <v>19929</v>
      </c>
      <c r="N4386" s="894" t="s">
        <v>19816</v>
      </c>
      <c r="O4386" s="894" t="s">
        <v>15059</v>
      </c>
      <c r="P4386" s="894" t="s">
        <v>19920</v>
      </c>
      <c r="Q4386" s="894" t="s">
        <v>15061</v>
      </c>
      <c r="R4386" s="894" t="s">
        <v>18916</v>
      </c>
      <c r="S4386" s="894" t="s">
        <v>779</v>
      </c>
      <c r="T4386" s="894" t="s">
        <v>780</v>
      </c>
      <c r="U4386" s="894" t="s">
        <v>877</v>
      </c>
      <c r="V4386" s="894" t="s">
        <v>3306</v>
      </c>
      <c r="W4386" s="894" t="s">
        <v>18996</v>
      </c>
      <c r="X4386" s="894" t="s">
        <v>19002</v>
      </c>
      <c r="Y4386" s="894" t="s">
        <v>19003</v>
      </c>
      <c r="AA4386" s="894" t="s">
        <v>19158</v>
      </c>
    </row>
    <row r="4387" spans="1:27">
      <c r="A4387" s="894" t="s">
        <v>19930</v>
      </c>
      <c r="B4387" s="894" t="s">
        <v>19931</v>
      </c>
      <c r="C4387" s="894" t="s">
        <v>19813</v>
      </c>
      <c r="D4387" s="894" t="s">
        <v>19932</v>
      </c>
      <c r="E4387" s="351">
        <v>3628.32</v>
      </c>
      <c r="F4387" s="351">
        <v>181.4</v>
      </c>
      <c r="G4387" s="351">
        <v>3446.92</v>
      </c>
      <c r="H4387" s="351">
        <v>0</v>
      </c>
      <c r="I4387" s="894" t="s">
        <v>18996</v>
      </c>
      <c r="J4387" s="894" t="s">
        <v>839</v>
      </c>
      <c r="K4387" s="894" t="s">
        <v>19155</v>
      </c>
      <c r="L4387" s="894" t="s">
        <v>874</v>
      </c>
      <c r="M4387" s="894" t="s">
        <v>19933</v>
      </c>
      <c r="N4387" s="894" t="s">
        <v>19816</v>
      </c>
      <c r="O4387" s="894" t="s">
        <v>19934</v>
      </c>
      <c r="P4387" s="894" t="s">
        <v>19935</v>
      </c>
      <c r="Q4387" s="894" t="s">
        <v>19936</v>
      </c>
      <c r="R4387" s="894" t="s">
        <v>18916</v>
      </c>
      <c r="S4387" s="894" t="s">
        <v>779</v>
      </c>
      <c r="T4387" s="894" t="s">
        <v>780</v>
      </c>
      <c r="U4387" s="894" t="s">
        <v>877</v>
      </c>
      <c r="V4387" s="894" t="s">
        <v>3306</v>
      </c>
      <c r="W4387" s="894" t="s">
        <v>18996</v>
      </c>
      <c r="X4387" s="894" t="s">
        <v>19002</v>
      </c>
      <c r="Y4387" s="894" t="s">
        <v>19003</v>
      </c>
      <c r="AA4387" s="894" t="s">
        <v>19158</v>
      </c>
    </row>
    <row r="4388" spans="1:27">
      <c r="A4388" s="894" t="s">
        <v>19937</v>
      </c>
      <c r="B4388" s="894" t="s">
        <v>19938</v>
      </c>
      <c r="C4388" s="894" t="s">
        <v>19813</v>
      </c>
      <c r="D4388" s="894" t="s">
        <v>19932</v>
      </c>
      <c r="E4388" s="351">
        <v>3628.32</v>
      </c>
      <c r="F4388" s="351">
        <v>181.4</v>
      </c>
      <c r="G4388" s="351">
        <v>3446.92</v>
      </c>
      <c r="H4388" s="351">
        <v>0</v>
      </c>
      <c r="I4388" s="894" t="s">
        <v>18996</v>
      </c>
      <c r="J4388" s="894" t="s">
        <v>839</v>
      </c>
      <c r="K4388" s="894" t="s">
        <v>19155</v>
      </c>
      <c r="L4388" s="894" t="s">
        <v>874</v>
      </c>
      <c r="M4388" s="894" t="s">
        <v>19933</v>
      </c>
      <c r="N4388" s="894" t="s">
        <v>19816</v>
      </c>
      <c r="O4388" s="894" t="s">
        <v>19934</v>
      </c>
      <c r="P4388" s="894" t="s">
        <v>19935</v>
      </c>
      <c r="Q4388" s="894" t="s">
        <v>19936</v>
      </c>
      <c r="R4388" s="894" t="s">
        <v>18916</v>
      </c>
      <c r="S4388" s="894" t="s">
        <v>779</v>
      </c>
      <c r="T4388" s="894" t="s">
        <v>780</v>
      </c>
      <c r="U4388" s="894" t="s">
        <v>877</v>
      </c>
      <c r="V4388" s="894" t="s">
        <v>3306</v>
      </c>
      <c r="W4388" s="894" t="s">
        <v>18996</v>
      </c>
      <c r="X4388" s="894" t="s">
        <v>19002</v>
      </c>
      <c r="Y4388" s="894" t="s">
        <v>19003</v>
      </c>
      <c r="AA4388" s="894" t="s">
        <v>19158</v>
      </c>
    </row>
    <row r="4389" spans="1:27">
      <c r="A4389" s="894" t="s">
        <v>19939</v>
      </c>
      <c r="B4389" s="894" t="s">
        <v>19940</v>
      </c>
      <c r="C4389" s="894" t="s">
        <v>6360</v>
      </c>
      <c r="D4389" s="894" t="s">
        <v>19941</v>
      </c>
      <c r="E4389" s="351">
        <v>5433.63</v>
      </c>
      <c r="F4389" s="351">
        <v>271.7</v>
      </c>
      <c r="G4389" s="351">
        <v>5161.93</v>
      </c>
      <c r="H4389" s="351">
        <v>0</v>
      </c>
      <c r="I4389" s="894" t="s">
        <v>18996</v>
      </c>
      <c r="J4389" s="894" t="s">
        <v>839</v>
      </c>
      <c r="K4389" s="894" t="s">
        <v>19086</v>
      </c>
      <c r="L4389" s="894" t="s">
        <v>874</v>
      </c>
      <c r="M4389" s="894" t="s">
        <v>19942</v>
      </c>
      <c r="N4389" s="894" t="s">
        <v>19816</v>
      </c>
      <c r="O4389" s="894" t="s">
        <v>19943</v>
      </c>
      <c r="P4389" s="894" t="s">
        <v>19944</v>
      </c>
      <c r="Q4389" s="894" t="s">
        <v>19945</v>
      </c>
      <c r="R4389" s="894" t="s">
        <v>18916</v>
      </c>
      <c r="S4389" s="894" t="s">
        <v>779</v>
      </c>
      <c r="T4389" s="894" t="s">
        <v>780</v>
      </c>
      <c r="U4389" s="894" t="s">
        <v>877</v>
      </c>
      <c r="V4389" s="894" t="s">
        <v>3306</v>
      </c>
      <c r="W4389" s="894" t="s">
        <v>18996</v>
      </c>
      <c r="X4389" s="894" t="s">
        <v>19002</v>
      </c>
      <c r="Y4389" s="894" t="s">
        <v>19003</v>
      </c>
      <c r="AA4389" s="894" t="s">
        <v>19090</v>
      </c>
    </row>
    <row r="4390" spans="1:27">
      <c r="A4390" s="894" t="s">
        <v>19946</v>
      </c>
      <c r="B4390" s="894" t="s">
        <v>19947</v>
      </c>
      <c r="C4390" s="894" t="s">
        <v>6360</v>
      </c>
      <c r="D4390" s="894" t="s">
        <v>19941</v>
      </c>
      <c r="E4390" s="351">
        <v>5433.63</v>
      </c>
      <c r="F4390" s="351">
        <v>271.7</v>
      </c>
      <c r="G4390" s="351">
        <v>5161.93</v>
      </c>
      <c r="H4390" s="351">
        <v>0</v>
      </c>
      <c r="I4390" s="894" t="s">
        <v>18996</v>
      </c>
      <c r="J4390" s="894" t="s">
        <v>839</v>
      </c>
      <c r="K4390" s="894" t="s">
        <v>19086</v>
      </c>
      <c r="L4390" s="894" t="s">
        <v>874</v>
      </c>
      <c r="M4390" s="894" t="s">
        <v>19948</v>
      </c>
      <c r="N4390" s="894" t="s">
        <v>19816</v>
      </c>
      <c r="O4390" s="894" t="s">
        <v>19943</v>
      </c>
      <c r="P4390" s="894" t="s">
        <v>19944</v>
      </c>
      <c r="Q4390" s="894" t="s">
        <v>19945</v>
      </c>
      <c r="R4390" s="894" t="s">
        <v>18916</v>
      </c>
      <c r="S4390" s="894" t="s">
        <v>779</v>
      </c>
      <c r="T4390" s="894" t="s">
        <v>780</v>
      </c>
      <c r="U4390" s="894" t="s">
        <v>877</v>
      </c>
      <c r="V4390" s="894" t="s">
        <v>3306</v>
      </c>
      <c r="W4390" s="894" t="s">
        <v>18996</v>
      </c>
      <c r="X4390" s="894" t="s">
        <v>19002</v>
      </c>
      <c r="Y4390" s="894" t="s">
        <v>19003</v>
      </c>
      <c r="AA4390" s="894" t="s">
        <v>19090</v>
      </c>
    </row>
    <row r="4391" spans="1:27">
      <c r="A4391" s="894" t="s">
        <v>19949</v>
      </c>
      <c r="B4391" s="894" t="s">
        <v>19950</v>
      </c>
      <c r="C4391" s="894" t="s">
        <v>6360</v>
      </c>
      <c r="D4391" s="894" t="s">
        <v>19941</v>
      </c>
      <c r="E4391" s="351">
        <v>5433.63</v>
      </c>
      <c r="F4391" s="351">
        <v>271.7</v>
      </c>
      <c r="G4391" s="351">
        <v>5161.93</v>
      </c>
      <c r="H4391" s="351">
        <v>0</v>
      </c>
      <c r="I4391" s="894" t="s">
        <v>18996</v>
      </c>
      <c r="J4391" s="894" t="s">
        <v>839</v>
      </c>
      <c r="K4391" s="894" t="s">
        <v>19086</v>
      </c>
      <c r="L4391" s="894" t="s">
        <v>874</v>
      </c>
      <c r="M4391" s="894" t="s">
        <v>19951</v>
      </c>
      <c r="N4391" s="894" t="s">
        <v>19816</v>
      </c>
      <c r="O4391" s="894" t="s">
        <v>19943</v>
      </c>
      <c r="P4391" s="894" t="s">
        <v>19944</v>
      </c>
      <c r="Q4391" s="894" t="s">
        <v>19945</v>
      </c>
      <c r="R4391" s="894" t="s">
        <v>18916</v>
      </c>
      <c r="S4391" s="894" t="s">
        <v>779</v>
      </c>
      <c r="T4391" s="894" t="s">
        <v>780</v>
      </c>
      <c r="U4391" s="894" t="s">
        <v>877</v>
      </c>
      <c r="V4391" s="894" t="s">
        <v>3306</v>
      </c>
      <c r="W4391" s="894" t="s">
        <v>18996</v>
      </c>
      <c r="X4391" s="894" t="s">
        <v>19002</v>
      </c>
      <c r="Y4391" s="894" t="s">
        <v>19003</v>
      </c>
      <c r="AA4391" s="894" t="s">
        <v>19090</v>
      </c>
    </row>
    <row r="4392" spans="1:27">
      <c r="A4392" s="894" t="s">
        <v>19952</v>
      </c>
      <c r="B4392" s="894" t="s">
        <v>19953</v>
      </c>
      <c r="C4392" s="894" t="s">
        <v>6360</v>
      </c>
      <c r="D4392" s="894" t="s">
        <v>19941</v>
      </c>
      <c r="E4392" s="351">
        <v>5433.63</v>
      </c>
      <c r="F4392" s="351">
        <v>271.7</v>
      </c>
      <c r="G4392" s="351">
        <v>5161.93</v>
      </c>
      <c r="H4392" s="351">
        <v>0</v>
      </c>
      <c r="I4392" s="894" t="s">
        <v>18996</v>
      </c>
      <c r="J4392" s="894" t="s">
        <v>839</v>
      </c>
      <c r="K4392" s="894" t="s">
        <v>19086</v>
      </c>
      <c r="L4392" s="894" t="s">
        <v>874</v>
      </c>
      <c r="M4392" s="894" t="s">
        <v>19954</v>
      </c>
      <c r="N4392" s="894" t="s">
        <v>19816</v>
      </c>
      <c r="O4392" s="894" t="s">
        <v>19943</v>
      </c>
      <c r="P4392" s="894" t="s">
        <v>19944</v>
      </c>
      <c r="Q4392" s="894" t="s">
        <v>19945</v>
      </c>
      <c r="R4392" s="894" t="s">
        <v>18916</v>
      </c>
      <c r="S4392" s="894" t="s">
        <v>779</v>
      </c>
      <c r="T4392" s="894" t="s">
        <v>780</v>
      </c>
      <c r="U4392" s="894" t="s">
        <v>877</v>
      </c>
      <c r="V4392" s="894" t="s">
        <v>3306</v>
      </c>
      <c r="W4392" s="894" t="s">
        <v>18996</v>
      </c>
      <c r="X4392" s="894" t="s">
        <v>19002</v>
      </c>
      <c r="Y4392" s="894" t="s">
        <v>19003</v>
      </c>
      <c r="AA4392" s="894" t="s">
        <v>19090</v>
      </c>
    </row>
    <row r="4393" spans="1:27">
      <c r="A4393" s="894" t="s">
        <v>19955</v>
      </c>
      <c r="B4393" s="894" t="s">
        <v>19956</v>
      </c>
      <c r="C4393" s="894" t="s">
        <v>6360</v>
      </c>
      <c r="D4393" s="894" t="s">
        <v>19941</v>
      </c>
      <c r="E4393" s="351">
        <v>5433.63</v>
      </c>
      <c r="F4393" s="351">
        <v>271.7</v>
      </c>
      <c r="G4393" s="351">
        <v>5161.93</v>
      </c>
      <c r="H4393" s="351">
        <v>0</v>
      </c>
      <c r="I4393" s="894" t="s">
        <v>18996</v>
      </c>
      <c r="J4393" s="894" t="s">
        <v>839</v>
      </c>
      <c r="K4393" s="894" t="s">
        <v>19086</v>
      </c>
      <c r="L4393" s="894" t="s">
        <v>874</v>
      </c>
      <c r="M4393" s="894" t="s">
        <v>19957</v>
      </c>
      <c r="N4393" s="894" t="s">
        <v>19816</v>
      </c>
      <c r="O4393" s="894" t="s">
        <v>19943</v>
      </c>
      <c r="P4393" s="894" t="s">
        <v>19944</v>
      </c>
      <c r="Q4393" s="894" t="s">
        <v>19945</v>
      </c>
      <c r="R4393" s="894" t="s">
        <v>18916</v>
      </c>
      <c r="S4393" s="894" t="s">
        <v>779</v>
      </c>
      <c r="T4393" s="894" t="s">
        <v>780</v>
      </c>
      <c r="U4393" s="894" t="s">
        <v>877</v>
      </c>
      <c r="V4393" s="894" t="s">
        <v>3306</v>
      </c>
      <c r="W4393" s="894" t="s">
        <v>18996</v>
      </c>
      <c r="X4393" s="894" t="s">
        <v>19002</v>
      </c>
      <c r="Y4393" s="894" t="s">
        <v>19003</v>
      </c>
      <c r="AA4393" s="894" t="s">
        <v>19090</v>
      </c>
    </row>
    <row r="4394" spans="1:27">
      <c r="A4394" s="894" t="s">
        <v>19958</v>
      </c>
      <c r="B4394" s="894" t="s">
        <v>19959</v>
      </c>
      <c r="C4394" s="894" t="s">
        <v>6360</v>
      </c>
      <c r="D4394" s="894" t="s">
        <v>19941</v>
      </c>
      <c r="E4394" s="351">
        <v>5433.63</v>
      </c>
      <c r="F4394" s="351">
        <v>271.7</v>
      </c>
      <c r="G4394" s="351">
        <v>5161.93</v>
      </c>
      <c r="H4394" s="351">
        <v>0</v>
      </c>
      <c r="I4394" s="894" t="s">
        <v>18996</v>
      </c>
      <c r="J4394" s="894" t="s">
        <v>839</v>
      </c>
      <c r="K4394" s="894" t="s">
        <v>19155</v>
      </c>
      <c r="L4394" s="894" t="s">
        <v>874</v>
      </c>
      <c r="M4394" s="894" t="s">
        <v>19960</v>
      </c>
      <c r="N4394" s="894" t="s">
        <v>19816</v>
      </c>
      <c r="O4394" s="894" t="s">
        <v>19943</v>
      </c>
      <c r="P4394" s="894" t="s">
        <v>19944</v>
      </c>
      <c r="Q4394" s="894" t="s">
        <v>19945</v>
      </c>
      <c r="R4394" s="894" t="s">
        <v>18916</v>
      </c>
      <c r="S4394" s="894" t="s">
        <v>779</v>
      </c>
      <c r="T4394" s="894" t="s">
        <v>780</v>
      </c>
      <c r="U4394" s="894" t="s">
        <v>877</v>
      </c>
      <c r="V4394" s="894" t="s">
        <v>3306</v>
      </c>
      <c r="W4394" s="894" t="s">
        <v>18996</v>
      </c>
      <c r="X4394" s="894" t="s">
        <v>19002</v>
      </c>
      <c r="Y4394" s="894" t="s">
        <v>19003</v>
      </c>
      <c r="AA4394" s="894" t="s">
        <v>19158</v>
      </c>
    </row>
    <row r="4395" spans="1:27">
      <c r="A4395" s="894" t="s">
        <v>19961</v>
      </c>
      <c r="B4395" s="894" t="s">
        <v>19962</v>
      </c>
      <c r="C4395" s="894" t="s">
        <v>6360</v>
      </c>
      <c r="D4395" s="894" t="s">
        <v>19941</v>
      </c>
      <c r="E4395" s="351">
        <v>5433.63</v>
      </c>
      <c r="F4395" s="351">
        <v>271.7</v>
      </c>
      <c r="G4395" s="351">
        <v>5161.93</v>
      </c>
      <c r="H4395" s="351">
        <v>0</v>
      </c>
      <c r="I4395" s="894" t="s">
        <v>18996</v>
      </c>
      <c r="J4395" s="894" t="s">
        <v>839</v>
      </c>
      <c r="K4395" s="894" t="s">
        <v>19155</v>
      </c>
      <c r="L4395" s="894" t="s">
        <v>874</v>
      </c>
      <c r="M4395" s="894" t="s">
        <v>19963</v>
      </c>
      <c r="N4395" s="894" t="s">
        <v>19816</v>
      </c>
      <c r="O4395" s="894" t="s">
        <v>19943</v>
      </c>
      <c r="P4395" s="894" t="s">
        <v>19944</v>
      </c>
      <c r="Q4395" s="894" t="s">
        <v>19945</v>
      </c>
      <c r="R4395" s="894" t="s">
        <v>18916</v>
      </c>
      <c r="S4395" s="894" t="s">
        <v>779</v>
      </c>
      <c r="T4395" s="894" t="s">
        <v>780</v>
      </c>
      <c r="U4395" s="894" t="s">
        <v>877</v>
      </c>
      <c r="V4395" s="894" t="s">
        <v>3306</v>
      </c>
      <c r="W4395" s="894" t="s">
        <v>18996</v>
      </c>
      <c r="X4395" s="894" t="s">
        <v>19002</v>
      </c>
      <c r="Y4395" s="894" t="s">
        <v>19003</v>
      </c>
      <c r="AA4395" s="894" t="s">
        <v>19158</v>
      </c>
    </row>
    <row r="4396" spans="1:27">
      <c r="A4396" s="894" t="s">
        <v>19964</v>
      </c>
      <c r="B4396" s="894" t="s">
        <v>19965</v>
      </c>
      <c r="C4396" s="894" t="s">
        <v>6360</v>
      </c>
      <c r="D4396" s="894" t="s">
        <v>19941</v>
      </c>
      <c r="E4396" s="351">
        <v>5433.63</v>
      </c>
      <c r="F4396" s="351">
        <v>271.7</v>
      </c>
      <c r="G4396" s="351">
        <v>5161.93</v>
      </c>
      <c r="H4396" s="351">
        <v>0</v>
      </c>
      <c r="I4396" s="894" t="s">
        <v>18996</v>
      </c>
      <c r="J4396" s="894" t="s">
        <v>839</v>
      </c>
      <c r="K4396" s="894" t="s">
        <v>19155</v>
      </c>
      <c r="L4396" s="894" t="s">
        <v>874</v>
      </c>
      <c r="M4396" s="894" t="s">
        <v>19966</v>
      </c>
      <c r="N4396" s="894" t="s">
        <v>19816</v>
      </c>
      <c r="O4396" s="894" t="s">
        <v>19943</v>
      </c>
      <c r="P4396" s="894" t="s">
        <v>19944</v>
      </c>
      <c r="Q4396" s="894" t="s">
        <v>19945</v>
      </c>
      <c r="R4396" s="894" t="s">
        <v>18916</v>
      </c>
      <c r="S4396" s="894" t="s">
        <v>779</v>
      </c>
      <c r="T4396" s="894" t="s">
        <v>780</v>
      </c>
      <c r="U4396" s="894" t="s">
        <v>877</v>
      </c>
      <c r="V4396" s="894" t="s">
        <v>3306</v>
      </c>
      <c r="W4396" s="894" t="s">
        <v>18996</v>
      </c>
      <c r="X4396" s="894" t="s">
        <v>19002</v>
      </c>
      <c r="Y4396" s="894" t="s">
        <v>19003</v>
      </c>
      <c r="AA4396" s="894" t="s">
        <v>19158</v>
      </c>
    </row>
    <row r="4397" spans="1:27">
      <c r="A4397" s="894" t="s">
        <v>19967</v>
      </c>
      <c r="B4397" s="894" t="s">
        <v>19968</v>
      </c>
      <c r="C4397" s="894" t="s">
        <v>6360</v>
      </c>
      <c r="D4397" s="894" t="s">
        <v>19941</v>
      </c>
      <c r="E4397" s="351">
        <v>5433.63</v>
      </c>
      <c r="F4397" s="351">
        <v>271.7</v>
      </c>
      <c r="G4397" s="351">
        <v>5161.93</v>
      </c>
      <c r="H4397" s="351">
        <v>0</v>
      </c>
      <c r="I4397" s="894" t="s">
        <v>18996</v>
      </c>
      <c r="J4397" s="894" t="s">
        <v>839</v>
      </c>
      <c r="K4397" s="894" t="s">
        <v>19155</v>
      </c>
      <c r="L4397" s="894" t="s">
        <v>874</v>
      </c>
      <c r="M4397" s="894" t="s">
        <v>19969</v>
      </c>
      <c r="N4397" s="894" t="s">
        <v>19816</v>
      </c>
      <c r="O4397" s="894" t="s">
        <v>19943</v>
      </c>
      <c r="P4397" s="894" t="s">
        <v>19944</v>
      </c>
      <c r="Q4397" s="894" t="s">
        <v>19945</v>
      </c>
      <c r="R4397" s="894" t="s">
        <v>18916</v>
      </c>
      <c r="S4397" s="894" t="s">
        <v>779</v>
      </c>
      <c r="T4397" s="894" t="s">
        <v>780</v>
      </c>
      <c r="U4397" s="894" t="s">
        <v>877</v>
      </c>
      <c r="V4397" s="894" t="s">
        <v>3306</v>
      </c>
      <c r="W4397" s="894" t="s">
        <v>18996</v>
      </c>
      <c r="X4397" s="894" t="s">
        <v>19002</v>
      </c>
      <c r="Y4397" s="894" t="s">
        <v>19003</v>
      </c>
      <c r="AA4397" s="894" t="s">
        <v>19158</v>
      </c>
    </row>
    <row r="4398" spans="1:27">
      <c r="A4398" s="894" t="s">
        <v>19970</v>
      </c>
      <c r="B4398" s="894" t="s">
        <v>19971</v>
      </c>
      <c r="C4398" s="894" t="s">
        <v>6360</v>
      </c>
      <c r="D4398" s="894" t="s">
        <v>19941</v>
      </c>
      <c r="E4398" s="351">
        <v>5433.63</v>
      </c>
      <c r="F4398" s="351">
        <v>271.7</v>
      </c>
      <c r="G4398" s="351">
        <v>5161.93</v>
      </c>
      <c r="H4398" s="351">
        <v>0</v>
      </c>
      <c r="I4398" s="894" t="s">
        <v>18996</v>
      </c>
      <c r="J4398" s="894" t="s">
        <v>839</v>
      </c>
      <c r="K4398" s="894" t="s">
        <v>19155</v>
      </c>
      <c r="L4398" s="894" t="s">
        <v>874</v>
      </c>
      <c r="M4398" s="894" t="s">
        <v>19972</v>
      </c>
      <c r="N4398" s="894" t="s">
        <v>19816</v>
      </c>
      <c r="O4398" s="894" t="s">
        <v>19943</v>
      </c>
      <c r="P4398" s="894" t="s">
        <v>19944</v>
      </c>
      <c r="Q4398" s="894" t="s">
        <v>19945</v>
      </c>
      <c r="R4398" s="894" t="s">
        <v>18916</v>
      </c>
      <c r="S4398" s="894" t="s">
        <v>779</v>
      </c>
      <c r="T4398" s="894" t="s">
        <v>780</v>
      </c>
      <c r="U4398" s="894" t="s">
        <v>877</v>
      </c>
      <c r="V4398" s="894" t="s">
        <v>3306</v>
      </c>
      <c r="W4398" s="894" t="s">
        <v>18996</v>
      </c>
      <c r="X4398" s="894" t="s">
        <v>19002</v>
      </c>
      <c r="Y4398" s="894" t="s">
        <v>19003</v>
      </c>
      <c r="AA4398" s="894" t="s">
        <v>19158</v>
      </c>
    </row>
    <row r="4399" spans="1:27">
      <c r="A4399" s="894" t="s">
        <v>19973</v>
      </c>
      <c r="B4399" s="894" t="s">
        <v>19974</v>
      </c>
      <c r="C4399" s="894" t="s">
        <v>6360</v>
      </c>
      <c r="D4399" s="894" t="s">
        <v>19941</v>
      </c>
      <c r="E4399" s="351">
        <v>5433.63</v>
      </c>
      <c r="F4399" s="351">
        <v>271.7</v>
      </c>
      <c r="G4399" s="351">
        <v>5161.93</v>
      </c>
      <c r="H4399" s="351">
        <v>0</v>
      </c>
      <c r="I4399" s="894" t="s">
        <v>18996</v>
      </c>
      <c r="J4399" s="894" t="s">
        <v>839</v>
      </c>
      <c r="K4399" s="894" t="s">
        <v>19155</v>
      </c>
      <c r="L4399" s="894" t="s">
        <v>874</v>
      </c>
      <c r="M4399" s="894" t="s">
        <v>19975</v>
      </c>
      <c r="N4399" s="894" t="s">
        <v>19816</v>
      </c>
      <c r="O4399" s="894" t="s">
        <v>19943</v>
      </c>
      <c r="P4399" s="894" t="s">
        <v>19944</v>
      </c>
      <c r="Q4399" s="894" t="s">
        <v>19945</v>
      </c>
      <c r="R4399" s="894" t="s">
        <v>18916</v>
      </c>
      <c r="S4399" s="894" t="s">
        <v>779</v>
      </c>
      <c r="T4399" s="894" t="s">
        <v>780</v>
      </c>
      <c r="U4399" s="894" t="s">
        <v>877</v>
      </c>
      <c r="V4399" s="894" t="s">
        <v>3306</v>
      </c>
      <c r="W4399" s="894" t="s">
        <v>18996</v>
      </c>
      <c r="X4399" s="894" t="s">
        <v>19002</v>
      </c>
      <c r="Y4399" s="894" t="s">
        <v>19003</v>
      </c>
      <c r="AA4399" s="894" t="s">
        <v>19158</v>
      </c>
    </row>
    <row r="4400" spans="1:27">
      <c r="A4400" s="894" t="s">
        <v>19976</v>
      </c>
      <c r="B4400" s="894" t="s">
        <v>19977</v>
      </c>
      <c r="C4400" s="894" t="s">
        <v>6360</v>
      </c>
      <c r="D4400" s="894" t="s">
        <v>19941</v>
      </c>
      <c r="E4400" s="351">
        <v>5433.63</v>
      </c>
      <c r="F4400" s="351">
        <v>271.7</v>
      </c>
      <c r="G4400" s="351">
        <v>5161.93</v>
      </c>
      <c r="H4400" s="351">
        <v>0</v>
      </c>
      <c r="I4400" s="894" t="s">
        <v>18996</v>
      </c>
      <c r="J4400" s="894" t="s">
        <v>839</v>
      </c>
      <c r="K4400" s="894" t="s">
        <v>19155</v>
      </c>
      <c r="L4400" s="894" t="s">
        <v>874</v>
      </c>
      <c r="M4400" s="894" t="s">
        <v>19978</v>
      </c>
      <c r="N4400" s="894" t="s">
        <v>19816</v>
      </c>
      <c r="O4400" s="894" t="s">
        <v>19943</v>
      </c>
      <c r="P4400" s="894" t="s">
        <v>19944</v>
      </c>
      <c r="Q4400" s="894" t="s">
        <v>19945</v>
      </c>
      <c r="R4400" s="894" t="s">
        <v>18916</v>
      </c>
      <c r="S4400" s="894" t="s">
        <v>779</v>
      </c>
      <c r="T4400" s="894" t="s">
        <v>780</v>
      </c>
      <c r="U4400" s="894" t="s">
        <v>877</v>
      </c>
      <c r="V4400" s="894" t="s">
        <v>3306</v>
      </c>
      <c r="W4400" s="894" t="s">
        <v>18996</v>
      </c>
      <c r="X4400" s="894" t="s">
        <v>19002</v>
      </c>
      <c r="Y4400" s="894" t="s">
        <v>19003</v>
      </c>
      <c r="AA4400" s="894" t="s">
        <v>19158</v>
      </c>
    </row>
    <row r="4401" spans="1:27">
      <c r="A4401" s="894" t="s">
        <v>19979</v>
      </c>
      <c r="B4401" s="894" t="s">
        <v>19980</v>
      </c>
      <c r="C4401" s="894" t="s">
        <v>6360</v>
      </c>
      <c r="D4401" s="894" t="s">
        <v>19941</v>
      </c>
      <c r="E4401" s="351">
        <v>5433.63</v>
      </c>
      <c r="F4401" s="351">
        <v>271.7</v>
      </c>
      <c r="G4401" s="351">
        <v>5161.93</v>
      </c>
      <c r="H4401" s="351">
        <v>0</v>
      </c>
      <c r="I4401" s="894" t="s">
        <v>18996</v>
      </c>
      <c r="J4401" s="894" t="s">
        <v>839</v>
      </c>
      <c r="K4401" s="894" t="s">
        <v>19155</v>
      </c>
      <c r="L4401" s="894" t="s">
        <v>874</v>
      </c>
      <c r="M4401" s="894" t="s">
        <v>19981</v>
      </c>
      <c r="N4401" s="894" t="s">
        <v>19816</v>
      </c>
      <c r="O4401" s="894" t="s">
        <v>19943</v>
      </c>
      <c r="P4401" s="894" t="s">
        <v>19944</v>
      </c>
      <c r="Q4401" s="894" t="s">
        <v>19945</v>
      </c>
      <c r="R4401" s="894" t="s">
        <v>18916</v>
      </c>
      <c r="S4401" s="894" t="s">
        <v>779</v>
      </c>
      <c r="T4401" s="894" t="s">
        <v>780</v>
      </c>
      <c r="U4401" s="894" t="s">
        <v>877</v>
      </c>
      <c r="V4401" s="894" t="s">
        <v>3306</v>
      </c>
      <c r="W4401" s="894" t="s">
        <v>18996</v>
      </c>
      <c r="X4401" s="894" t="s">
        <v>19002</v>
      </c>
      <c r="Y4401" s="894" t="s">
        <v>19003</v>
      </c>
      <c r="AA4401" s="894" t="s">
        <v>19158</v>
      </c>
    </row>
    <row r="4402" spans="1:27">
      <c r="A4402" s="894" t="s">
        <v>19982</v>
      </c>
      <c r="B4402" s="894" t="s">
        <v>19983</v>
      </c>
      <c r="C4402" s="894" t="s">
        <v>19984</v>
      </c>
      <c r="D4402" s="894" t="s">
        <v>19985</v>
      </c>
      <c r="E4402" s="351">
        <v>4916.81</v>
      </c>
      <c r="F4402" s="351">
        <v>245.85</v>
      </c>
      <c r="G4402" s="351">
        <v>4670.96</v>
      </c>
      <c r="H4402" s="351">
        <v>0</v>
      </c>
      <c r="I4402" s="894" t="s">
        <v>18996</v>
      </c>
      <c r="J4402" s="894" t="s">
        <v>839</v>
      </c>
      <c r="K4402" s="894" t="s">
        <v>19086</v>
      </c>
      <c r="L4402" s="894" t="s">
        <v>874</v>
      </c>
      <c r="M4402" s="894" t="s">
        <v>19440</v>
      </c>
      <c r="N4402" s="894" t="s">
        <v>19986</v>
      </c>
      <c r="O4402" s="894" t="s">
        <v>19987</v>
      </c>
      <c r="P4402" s="894" t="s">
        <v>19988</v>
      </c>
      <c r="Q4402" s="894" t="s">
        <v>19989</v>
      </c>
      <c r="R4402" s="894" t="s">
        <v>18916</v>
      </c>
      <c r="S4402" s="894" t="s">
        <v>779</v>
      </c>
      <c r="T4402" s="894" t="s">
        <v>780</v>
      </c>
      <c r="U4402" s="894" t="s">
        <v>877</v>
      </c>
      <c r="V4402" s="894" t="s">
        <v>3306</v>
      </c>
      <c r="W4402" s="894" t="s">
        <v>18996</v>
      </c>
      <c r="X4402" s="894" t="s">
        <v>19002</v>
      </c>
      <c r="Y4402" s="894" t="s">
        <v>19003</v>
      </c>
      <c r="AA4402" s="894" t="s">
        <v>19090</v>
      </c>
    </row>
    <row r="4403" spans="1:27">
      <c r="A4403" s="894" t="s">
        <v>19990</v>
      </c>
      <c r="B4403" s="894" t="s">
        <v>19991</v>
      </c>
      <c r="C4403" s="894" t="s">
        <v>19984</v>
      </c>
      <c r="D4403" s="894" t="s">
        <v>19985</v>
      </c>
      <c r="E4403" s="351">
        <v>4916.81</v>
      </c>
      <c r="F4403" s="351">
        <v>245.85</v>
      </c>
      <c r="G4403" s="351">
        <v>4670.96</v>
      </c>
      <c r="H4403" s="351">
        <v>0</v>
      </c>
      <c r="I4403" s="894" t="s">
        <v>18996</v>
      </c>
      <c r="J4403" s="894" t="s">
        <v>839</v>
      </c>
      <c r="K4403" s="894" t="s">
        <v>19086</v>
      </c>
      <c r="L4403" s="894" t="s">
        <v>874</v>
      </c>
      <c r="M4403" s="894" t="s">
        <v>19440</v>
      </c>
      <c r="N4403" s="894" t="s">
        <v>19986</v>
      </c>
      <c r="O4403" s="894" t="s">
        <v>19987</v>
      </c>
      <c r="P4403" s="894" t="s">
        <v>19988</v>
      </c>
      <c r="Q4403" s="894" t="s">
        <v>19989</v>
      </c>
      <c r="R4403" s="894" t="s">
        <v>18916</v>
      </c>
      <c r="S4403" s="894" t="s">
        <v>779</v>
      </c>
      <c r="T4403" s="894" t="s">
        <v>780</v>
      </c>
      <c r="U4403" s="894" t="s">
        <v>877</v>
      </c>
      <c r="V4403" s="894" t="s">
        <v>3306</v>
      </c>
      <c r="W4403" s="894" t="s">
        <v>18996</v>
      </c>
      <c r="X4403" s="894" t="s">
        <v>19002</v>
      </c>
      <c r="Y4403" s="894" t="s">
        <v>19003</v>
      </c>
      <c r="AA4403" s="894" t="s">
        <v>19090</v>
      </c>
    </row>
    <row r="4404" spans="1:27">
      <c r="A4404" s="894" t="s">
        <v>19992</v>
      </c>
      <c r="B4404" s="894" t="s">
        <v>19993</v>
      </c>
      <c r="C4404" s="894" t="s">
        <v>19984</v>
      </c>
      <c r="D4404" s="894" t="s">
        <v>19985</v>
      </c>
      <c r="E4404" s="351">
        <v>4916.82</v>
      </c>
      <c r="F4404" s="351">
        <v>245.85</v>
      </c>
      <c r="G4404" s="351">
        <v>4670.97</v>
      </c>
      <c r="H4404" s="351">
        <v>0</v>
      </c>
      <c r="I4404" s="894" t="s">
        <v>18996</v>
      </c>
      <c r="J4404" s="894" t="s">
        <v>839</v>
      </c>
      <c r="K4404" s="894" t="s">
        <v>19155</v>
      </c>
      <c r="L4404" s="894" t="s">
        <v>874</v>
      </c>
      <c r="M4404" s="894" t="s">
        <v>19428</v>
      </c>
      <c r="N4404" s="894" t="s">
        <v>19986</v>
      </c>
      <c r="O4404" s="894" t="s">
        <v>19987</v>
      </c>
      <c r="P4404" s="894" t="s">
        <v>19988</v>
      </c>
      <c r="Q4404" s="894" t="s">
        <v>19989</v>
      </c>
      <c r="R4404" s="894" t="s">
        <v>18916</v>
      </c>
      <c r="S4404" s="894" t="s">
        <v>779</v>
      </c>
      <c r="T4404" s="894" t="s">
        <v>780</v>
      </c>
      <c r="U4404" s="894" t="s">
        <v>877</v>
      </c>
      <c r="V4404" s="894" t="s">
        <v>3306</v>
      </c>
      <c r="W4404" s="894" t="s">
        <v>18996</v>
      </c>
      <c r="X4404" s="894" t="s">
        <v>19002</v>
      </c>
      <c r="Y4404" s="894" t="s">
        <v>19003</v>
      </c>
      <c r="AA4404" s="894" t="s">
        <v>19158</v>
      </c>
    </row>
    <row r="4405" spans="1:27">
      <c r="A4405" s="894" t="s">
        <v>19994</v>
      </c>
      <c r="B4405" s="894" t="s">
        <v>19995</v>
      </c>
      <c r="C4405" s="894" t="s">
        <v>19984</v>
      </c>
      <c r="D4405" s="894" t="s">
        <v>19985</v>
      </c>
      <c r="E4405" s="351">
        <v>4916.82</v>
      </c>
      <c r="F4405" s="351">
        <v>245.85</v>
      </c>
      <c r="G4405" s="351">
        <v>4670.97</v>
      </c>
      <c r="H4405" s="351">
        <v>0</v>
      </c>
      <c r="I4405" s="894" t="s">
        <v>18996</v>
      </c>
      <c r="J4405" s="894" t="s">
        <v>839</v>
      </c>
      <c r="K4405" s="894" t="s">
        <v>19155</v>
      </c>
      <c r="L4405" s="894" t="s">
        <v>874</v>
      </c>
      <c r="M4405" s="894" t="s">
        <v>19428</v>
      </c>
      <c r="N4405" s="894" t="s">
        <v>19986</v>
      </c>
      <c r="O4405" s="894" t="s">
        <v>19987</v>
      </c>
      <c r="P4405" s="894" t="s">
        <v>19988</v>
      </c>
      <c r="Q4405" s="894" t="s">
        <v>19989</v>
      </c>
      <c r="R4405" s="894" t="s">
        <v>18916</v>
      </c>
      <c r="S4405" s="894" t="s">
        <v>779</v>
      </c>
      <c r="T4405" s="894" t="s">
        <v>780</v>
      </c>
      <c r="U4405" s="894" t="s">
        <v>877</v>
      </c>
      <c r="V4405" s="894" t="s">
        <v>3306</v>
      </c>
      <c r="W4405" s="894" t="s">
        <v>18996</v>
      </c>
      <c r="X4405" s="894" t="s">
        <v>19002</v>
      </c>
      <c r="Y4405" s="894" t="s">
        <v>19003</v>
      </c>
      <c r="AA4405" s="894" t="s">
        <v>19158</v>
      </c>
    </row>
    <row r="4406" spans="1:27">
      <c r="A4406" s="894" t="s">
        <v>19996</v>
      </c>
      <c r="B4406" s="894" t="s">
        <v>19997</v>
      </c>
      <c r="C4406" s="894" t="s">
        <v>19998</v>
      </c>
      <c r="D4406" s="894" t="s">
        <v>19999</v>
      </c>
      <c r="E4406" s="351">
        <v>9559.29</v>
      </c>
      <c r="F4406" s="351">
        <v>477.95</v>
      </c>
      <c r="G4406" s="351">
        <v>9081.34</v>
      </c>
      <c r="H4406" s="351">
        <v>0</v>
      </c>
      <c r="I4406" s="894" t="s">
        <v>18996</v>
      </c>
      <c r="J4406" s="894" t="s">
        <v>839</v>
      </c>
      <c r="K4406" s="894" t="s">
        <v>19086</v>
      </c>
      <c r="L4406" s="894" t="s">
        <v>874</v>
      </c>
      <c r="M4406" s="894" t="s">
        <v>19440</v>
      </c>
      <c r="N4406" s="894" t="s">
        <v>19986</v>
      </c>
      <c r="O4406" s="894" t="s">
        <v>20000</v>
      </c>
      <c r="P4406" s="894" t="s">
        <v>20001</v>
      </c>
      <c r="Q4406" s="894" t="s">
        <v>20002</v>
      </c>
      <c r="R4406" s="894" t="s">
        <v>18916</v>
      </c>
      <c r="S4406" s="894" t="s">
        <v>779</v>
      </c>
      <c r="T4406" s="894" t="s">
        <v>780</v>
      </c>
      <c r="U4406" s="894" t="s">
        <v>877</v>
      </c>
      <c r="V4406" s="894" t="s">
        <v>3306</v>
      </c>
      <c r="W4406" s="894" t="s">
        <v>18996</v>
      </c>
      <c r="X4406" s="894" t="s">
        <v>19002</v>
      </c>
      <c r="Y4406" s="894" t="s">
        <v>19003</v>
      </c>
      <c r="AA4406" s="894" t="s">
        <v>19090</v>
      </c>
    </row>
    <row r="4407" spans="1:27">
      <c r="A4407" s="894" t="s">
        <v>20003</v>
      </c>
      <c r="B4407" s="894" t="s">
        <v>20004</v>
      </c>
      <c r="C4407" s="894" t="s">
        <v>19998</v>
      </c>
      <c r="D4407" s="894" t="s">
        <v>19999</v>
      </c>
      <c r="E4407" s="351">
        <v>9559.29</v>
      </c>
      <c r="F4407" s="351">
        <v>477.95</v>
      </c>
      <c r="G4407" s="351">
        <v>9081.34</v>
      </c>
      <c r="H4407" s="351">
        <v>0</v>
      </c>
      <c r="I4407" s="894" t="s">
        <v>18996</v>
      </c>
      <c r="J4407" s="894" t="s">
        <v>839</v>
      </c>
      <c r="K4407" s="894" t="s">
        <v>19155</v>
      </c>
      <c r="L4407" s="894" t="s">
        <v>874</v>
      </c>
      <c r="M4407" s="894" t="s">
        <v>19428</v>
      </c>
      <c r="N4407" s="894" t="s">
        <v>19986</v>
      </c>
      <c r="O4407" s="894" t="s">
        <v>20000</v>
      </c>
      <c r="P4407" s="894" t="s">
        <v>20001</v>
      </c>
      <c r="Q4407" s="894" t="s">
        <v>20002</v>
      </c>
      <c r="R4407" s="894" t="s">
        <v>18916</v>
      </c>
      <c r="S4407" s="894" t="s">
        <v>779</v>
      </c>
      <c r="T4407" s="894" t="s">
        <v>780</v>
      </c>
      <c r="U4407" s="894" t="s">
        <v>877</v>
      </c>
      <c r="V4407" s="894" t="s">
        <v>3306</v>
      </c>
      <c r="W4407" s="894" t="s">
        <v>18996</v>
      </c>
      <c r="X4407" s="894" t="s">
        <v>19002</v>
      </c>
      <c r="Y4407" s="894" t="s">
        <v>19003</v>
      </c>
      <c r="AA4407" s="894" t="s">
        <v>19158</v>
      </c>
    </row>
    <row r="4408" spans="1:27">
      <c r="A4408" s="894" t="s">
        <v>20005</v>
      </c>
      <c r="B4408" s="894" t="s">
        <v>20006</v>
      </c>
      <c r="C4408" s="894" t="s">
        <v>13352</v>
      </c>
      <c r="D4408" s="894" t="s">
        <v>20007</v>
      </c>
      <c r="E4408" s="351">
        <v>6061.95</v>
      </c>
      <c r="F4408" s="351">
        <v>303.1</v>
      </c>
      <c r="G4408" s="351">
        <v>5758.85</v>
      </c>
      <c r="H4408" s="351">
        <v>0</v>
      </c>
      <c r="I4408" s="894" t="s">
        <v>18996</v>
      </c>
      <c r="J4408" s="894" t="s">
        <v>839</v>
      </c>
      <c r="K4408" s="894" t="s">
        <v>19155</v>
      </c>
      <c r="L4408" s="894" t="s">
        <v>874</v>
      </c>
      <c r="M4408" s="894" t="s">
        <v>19428</v>
      </c>
      <c r="N4408" s="894" t="s">
        <v>20008</v>
      </c>
      <c r="O4408" s="894" t="s">
        <v>20009</v>
      </c>
      <c r="P4408" s="894" t="s">
        <v>20010</v>
      </c>
      <c r="Q4408" s="894" t="s">
        <v>16924</v>
      </c>
      <c r="R4408" s="894" t="s">
        <v>18916</v>
      </c>
      <c r="S4408" s="894" t="s">
        <v>779</v>
      </c>
      <c r="T4408" s="894" t="s">
        <v>780</v>
      </c>
      <c r="U4408" s="894" t="s">
        <v>877</v>
      </c>
      <c r="V4408" s="894" t="s">
        <v>3306</v>
      </c>
      <c r="W4408" s="894" t="s">
        <v>18996</v>
      </c>
      <c r="X4408" s="894" t="s">
        <v>19002</v>
      </c>
      <c r="Y4408" s="894" t="s">
        <v>19003</v>
      </c>
      <c r="AA4408" s="894" t="s">
        <v>19158</v>
      </c>
    </row>
    <row r="4409" spans="1:27">
      <c r="A4409" s="894" t="s">
        <v>20011</v>
      </c>
      <c r="B4409" s="894" t="s">
        <v>20012</v>
      </c>
      <c r="C4409" s="894" t="s">
        <v>13352</v>
      </c>
      <c r="D4409" s="894" t="s">
        <v>20007</v>
      </c>
      <c r="E4409" s="351">
        <v>6061.94</v>
      </c>
      <c r="F4409" s="351">
        <v>303.1</v>
      </c>
      <c r="G4409" s="351">
        <v>5758.84</v>
      </c>
      <c r="H4409" s="351">
        <v>0</v>
      </c>
      <c r="I4409" s="894" t="s">
        <v>18996</v>
      </c>
      <c r="J4409" s="894" t="s">
        <v>839</v>
      </c>
      <c r="K4409" s="894" t="s">
        <v>19086</v>
      </c>
      <c r="L4409" s="894" t="s">
        <v>874</v>
      </c>
      <c r="M4409" s="894" t="s">
        <v>19440</v>
      </c>
      <c r="N4409" s="894" t="s">
        <v>20008</v>
      </c>
      <c r="O4409" s="894" t="s">
        <v>20009</v>
      </c>
      <c r="P4409" s="894" t="s">
        <v>20010</v>
      </c>
      <c r="Q4409" s="894" t="s">
        <v>16924</v>
      </c>
      <c r="R4409" s="894" t="s">
        <v>18916</v>
      </c>
      <c r="S4409" s="894" t="s">
        <v>779</v>
      </c>
      <c r="T4409" s="894" t="s">
        <v>780</v>
      </c>
      <c r="U4409" s="894" t="s">
        <v>877</v>
      </c>
      <c r="V4409" s="894" t="s">
        <v>3306</v>
      </c>
      <c r="W4409" s="894" t="s">
        <v>18996</v>
      </c>
      <c r="X4409" s="894" t="s">
        <v>19002</v>
      </c>
      <c r="Y4409" s="894" t="s">
        <v>19003</v>
      </c>
      <c r="AA4409" s="894" t="s">
        <v>19090</v>
      </c>
    </row>
    <row r="4410" spans="1:27">
      <c r="A4410" s="894" t="s">
        <v>20013</v>
      </c>
      <c r="B4410" s="894" t="s">
        <v>20014</v>
      </c>
      <c r="C4410" s="894" t="s">
        <v>20015</v>
      </c>
      <c r="D4410" s="894" t="s">
        <v>20016</v>
      </c>
      <c r="E4410" s="351">
        <v>1725663.72</v>
      </c>
      <c r="F4410" s="351">
        <v>86283.2</v>
      </c>
      <c r="G4410" s="351">
        <v>1639380.52</v>
      </c>
      <c r="H4410" s="351">
        <v>0</v>
      </c>
      <c r="I4410" s="894" t="s">
        <v>18996</v>
      </c>
      <c r="J4410" s="894" t="s">
        <v>839</v>
      </c>
      <c r="K4410" s="894" t="s">
        <v>19086</v>
      </c>
      <c r="L4410" s="894" t="s">
        <v>874</v>
      </c>
      <c r="M4410" s="894" t="s">
        <v>19440</v>
      </c>
      <c r="N4410" s="894" t="s">
        <v>20017</v>
      </c>
      <c r="O4410" s="894" t="s">
        <v>20018</v>
      </c>
      <c r="P4410" s="894" t="s">
        <v>20019</v>
      </c>
      <c r="Q4410" s="894" t="s">
        <v>20020</v>
      </c>
      <c r="R4410" s="894" t="s">
        <v>18916</v>
      </c>
      <c r="S4410" s="894" t="s">
        <v>779</v>
      </c>
      <c r="T4410" s="894" t="s">
        <v>780</v>
      </c>
      <c r="U4410" s="894" t="s">
        <v>877</v>
      </c>
      <c r="V4410" s="894" t="s">
        <v>3306</v>
      </c>
      <c r="W4410" s="894" t="s">
        <v>18996</v>
      </c>
      <c r="X4410" s="894" t="s">
        <v>19002</v>
      </c>
      <c r="Y4410" s="894" t="s">
        <v>19003</v>
      </c>
      <c r="AA4410" s="894" t="s">
        <v>19090</v>
      </c>
    </row>
    <row r="4411" spans="1:27">
      <c r="A4411" s="894" t="s">
        <v>20021</v>
      </c>
      <c r="B4411" s="894" t="s">
        <v>20022</v>
      </c>
      <c r="C4411" s="894" t="s">
        <v>20015</v>
      </c>
      <c r="D4411" s="894" t="s">
        <v>20023</v>
      </c>
      <c r="E4411" s="351">
        <v>847787.6</v>
      </c>
      <c r="F4411" s="351">
        <v>42389.4</v>
      </c>
      <c r="G4411" s="351">
        <v>805398.2</v>
      </c>
      <c r="H4411" s="351">
        <v>0</v>
      </c>
      <c r="I4411" s="894" t="s">
        <v>18996</v>
      </c>
      <c r="J4411" s="894" t="s">
        <v>839</v>
      </c>
      <c r="K4411" s="894" t="s">
        <v>19086</v>
      </c>
      <c r="L4411" s="894" t="s">
        <v>874</v>
      </c>
      <c r="M4411" s="894" t="s">
        <v>19440</v>
      </c>
      <c r="N4411" s="894" t="s">
        <v>20017</v>
      </c>
      <c r="O4411" s="894" t="s">
        <v>20024</v>
      </c>
      <c r="P4411" s="894" t="s">
        <v>20025</v>
      </c>
      <c r="Q4411" s="894" t="s">
        <v>20026</v>
      </c>
      <c r="R4411" s="894" t="s">
        <v>18916</v>
      </c>
      <c r="S4411" s="894" t="s">
        <v>779</v>
      </c>
      <c r="T4411" s="894" t="s">
        <v>780</v>
      </c>
      <c r="U4411" s="894" t="s">
        <v>877</v>
      </c>
      <c r="V4411" s="894" t="s">
        <v>3306</v>
      </c>
      <c r="W4411" s="894" t="s">
        <v>18996</v>
      </c>
      <c r="X4411" s="894" t="s">
        <v>19002</v>
      </c>
      <c r="Y4411" s="894" t="s">
        <v>19003</v>
      </c>
      <c r="AA4411" s="894" t="s">
        <v>19090</v>
      </c>
    </row>
    <row r="4412" spans="1:27">
      <c r="A4412" s="894" t="s">
        <v>20027</v>
      </c>
      <c r="B4412" s="894" t="s">
        <v>20028</v>
      </c>
      <c r="C4412" s="894" t="s">
        <v>6757</v>
      </c>
      <c r="D4412" s="894" t="s">
        <v>20029</v>
      </c>
      <c r="E4412" s="351">
        <v>11946.9</v>
      </c>
      <c r="F4412" s="351">
        <v>597.35</v>
      </c>
      <c r="G4412" s="351">
        <v>11349.55</v>
      </c>
      <c r="H4412" s="351">
        <v>0</v>
      </c>
      <c r="I4412" s="894" t="s">
        <v>18996</v>
      </c>
      <c r="J4412" s="894" t="s">
        <v>839</v>
      </c>
      <c r="K4412" s="894" t="s">
        <v>19155</v>
      </c>
      <c r="L4412" s="894" t="s">
        <v>874</v>
      </c>
      <c r="M4412" s="894" t="s">
        <v>19428</v>
      </c>
      <c r="N4412" s="894" t="s">
        <v>14073</v>
      </c>
      <c r="O4412" s="894" t="s">
        <v>11067</v>
      </c>
      <c r="P4412" s="894" t="s">
        <v>19353</v>
      </c>
      <c r="Q4412" s="894" t="s">
        <v>11069</v>
      </c>
      <c r="R4412" s="894" t="s">
        <v>18916</v>
      </c>
      <c r="S4412" s="894" t="s">
        <v>779</v>
      </c>
      <c r="T4412" s="894" t="s">
        <v>780</v>
      </c>
      <c r="U4412" s="894" t="s">
        <v>877</v>
      </c>
      <c r="V4412" s="894" t="s">
        <v>3306</v>
      </c>
      <c r="W4412" s="894" t="s">
        <v>18996</v>
      </c>
      <c r="X4412" s="894" t="s">
        <v>19002</v>
      </c>
      <c r="Y4412" s="894" t="s">
        <v>19003</v>
      </c>
      <c r="AA4412" s="894" t="s">
        <v>19158</v>
      </c>
    </row>
    <row r="4413" spans="1:27">
      <c r="A4413" s="894" t="s">
        <v>20030</v>
      </c>
      <c r="B4413" s="894" t="s">
        <v>20031</v>
      </c>
      <c r="C4413" s="894" t="s">
        <v>6757</v>
      </c>
      <c r="D4413" s="894" t="s">
        <v>20029</v>
      </c>
      <c r="E4413" s="351">
        <v>11946.91</v>
      </c>
      <c r="F4413" s="351">
        <v>597.35</v>
      </c>
      <c r="G4413" s="351">
        <v>11349.56</v>
      </c>
      <c r="H4413" s="351">
        <v>0</v>
      </c>
      <c r="I4413" s="894" t="s">
        <v>18996</v>
      </c>
      <c r="J4413" s="894" t="s">
        <v>839</v>
      </c>
      <c r="K4413" s="894" t="s">
        <v>19155</v>
      </c>
      <c r="L4413" s="894" t="s">
        <v>874</v>
      </c>
      <c r="M4413" s="894" t="s">
        <v>19428</v>
      </c>
      <c r="N4413" s="894" t="s">
        <v>14073</v>
      </c>
      <c r="O4413" s="894" t="s">
        <v>11067</v>
      </c>
      <c r="P4413" s="894" t="s">
        <v>19353</v>
      </c>
      <c r="Q4413" s="894" t="s">
        <v>11069</v>
      </c>
      <c r="R4413" s="894" t="s">
        <v>18916</v>
      </c>
      <c r="S4413" s="894" t="s">
        <v>779</v>
      </c>
      <c r="T4413" s="894" t="s">
        <v>780</v>
      </c>
      <c r="U4413" s="894" t="s">
        <v>877</v>
      </c>
      <c r="V4413" s="894" t="s">
        <v>3306</v>
      </c>
      <c r="W4413" s="894" t="s">
        <v>18996</v>
      </c>
      <c r="X4413" s="894" t="s">
        <v>19002</v>
      </c>
      <c r="Y4413" s="894" t="s">
        <v>19003</v>
      </c>
      <c r="AA4413" s="894" t="s">
        <v>19158</v>
      </c>
    </row>
    <row r="4414" spans="1:27">
      <c r="A4414" s="894" t="s">
        <v>20032</v>
      </c>
      <c r="B4414" s="894" t="s">
        <v>20033</v>
      </c>
      <c r="C4414" s="894" t="s">
        <v>6757</v>
      </c>
      <c r="D4414" s="894" t="s">
        <v>20034</v>
      </c>
      <c r="E4414" s="351">
        <v>23008.85</v>
      </c>
      <c r="F4414" s="351">
        <v>1150.45</v>
      </c>
      <c r="G4414" s="351">
        <v>21858.4</v>
      </c>
      <c r="H4414" s="351">
        <v>0</v>
      </c>
      <c r="I4414" s="894" t="s">
        <v>18996</v>
      </c>
      <c r="J4414" s="894" t="s">
        <v>839</v>
      </c>
      <c r="K4414" s="894" t="s">
        <v>19086</v>
      </c>
      <c r="L4414" s="894" t="s">
        <v>874</v>
      </c>
      <c r="M4414" s="894" t="s">
        <v>19440</v>
      </c>
      <c r="N4414" s="894" t="s">
        <v>14073</v>
      </c>
      <c r="O4414" s="894" t="s">
        <v>12641</v>
      </c>
      <c r="P4414" s="894" t="s">
        <v>19810</v>
      </c>
      <c r="Q4414" s="894" t="s">
        <v>15698</v>
      </c>
      <c r="R4414" s="894" t="s">
        <v>18916</v>
      </c>
      <c r="S4414" s="894" t="s">
        <v>779</v>
      </c>
      <c r="T4414" s="894" t="s">
        <v>780</v>
      </c>
      <c r="U4414" s="894" t="s">
        <v>877</v>
      </c>
      <c r="V4414" s="894" t="s">
        <v>3306</v>
      </c>
      <c r="W4414" s="894" t="s">
        <v>18996</v>
      </c>
      <c r="X4414" s="894" t="s">
        <v>19002</v>
      </c>
      <c r="Y4414" s="894" t="s">
        <v>19003</v>
      </c>
      <c r="AA4414" s="894" t="s">
        <v>19090</v>
      </c>
    </row>
    <row r="4415" spans="1:27">
      <c r="A4415" s="894" t="s">
        <v>20035</v>
      </c>
      <c r="B4415" s="894" t="s">
        <v>20036</v>
      </c>
      <c r="C4415" s="894" t="s">
        <v>6757</v>
      </c>
      <c r="D4415" s="894" t="s">
        <v>20034</v>
      </c>
      <c r="E4415" s="351">
        <v>23008.85</v>
      </c>
      <c r="F4415" s="351">
        <v>1150.45</v>
      </c>
      <c r="G4415" s="351">
        <v>21858.4</v>
      </c>
      <c r="H4415" s="351">
        <v>0</v>
      </c>
      <c r="I4415" s="894" t="s">
        <v>18996</v>
      </c>
      <c r="J4415" s="894" t="s">
        <v>839</v>
      </c>
      <c r="K4415" s="894" t="s">
        <v>19086</v>
      </c>
      <c r="L4415" s="894" t="s">
        <v>874</v>
      </c>
      <c r="M4415" s="894" t="s">
        <v>19440</v>
      </c>
      <c r="N4415" s="894" t="s">
        <v>14073</v>
      </c>
      <c r="O4415" s="894" t="s">
        <v>12641</v>
      </c>
      <c r="P4415" s="894" t="s">
        <v>19810</v>
      </c>
      <c r="Q4415" s="894" t="s">
        <v>15698</v>
      </c>
      <c r="R4415" s="894" t="s">
        <v>18916</v>
      </c>
      <c r="S4415" s="894" t="s">
        <v>779</v>
      </c>
      <c r="T4415" s="894" t="s">
        <v>780</v>
      </c>
      <c r="U4415" s="894" t="s">
        <v>877</v>
      </c>
      <c r="V4415" s="894" t="s">
        <v>3306</v>
      </c>
      <c r="W4415" s="894" t="s">
        <v>18996</v>
      </c>
      <c r="X4415" s="894" t="s">
        <v>19002</v>
      </c>
      <c r="Y4415" s="894" t="s">
        <v>19003</v>
      </c>
      <c r="AA4415" s="894" t="s">
        <v>19090</v>
      </c>
    </row>
    <row r="4416" spans="1:27">
      <c r="A4416" s="894" t="s">
        <v>20037</v>
      </c>
      <c r="B4416" s="894" t="s">
        <v>20038</v>
      </c>
      <c r="C4416" s="894" t="s">
        <v>20039</v>
      </c>
      <c r="D4416" s="894" t="s">
        <v>15832</v>
      </c>
      <c r="E4416" s="351">
        <v>7079.65</v>
      </c>
      <c r="F4416" s="351">
        <v>354</v>
      </c>
      <c r="G4416" s="351">
        <v>6725.65</v>
      </c>
      <c r="H4416" s="351">
        <v>0</v>
      </c>
      <c r="I4416" s="894" t="s">
        <v>18996</v>
      </c>
      <c r="J4416" s="894" t="s">
        <v>839</v>
      </c>
      <c r="K4416" s="894" t="s">
        <v>19086</v>
      </c>
      <c r="L4416" s="894" t="s">
        <v>874</v>
      </c>
      <c r="M4416" s="894" t="s">
        <v>19440</v>
      </c>
      <c r="N4416" s="894" t="s">
        <v>10416</v>
      </c>
      <c r="O4416" s="894" t="s">
        <v>13400</v>
      </c>
      <c r="P4416" s="894" t="s">
        <v>20040</v>
      </c>
      <c r="Q4416" s="894" t="s">
        <v>13402</v>
      </c>
      <c r="R4416" s="894" t="s">
        <v>18916</v>
      </c>
      <c r="S4416" s="894" t="s">
        <v>779</v>
      </c>
      <c r="T4416" s="894" t="s">
        <v>780</v>
      </c>
      <c r="U4416" s="894" t="s">
        <v>877</v>
      </c>
      <c r="V4416" s="894" t="s">
        <v>3306</v>
      </c>
      <c r="W4416" s="894" t="s">
        <v>18996</v>
      </c>
      <c r="X4416" s="894" t="s">
        <v>19002</v>
      </c>
      <c r="Y4416" s="894" t="s">
        <v>19003</v>
      </c>
      <c r="AA4416" s="894" t="s">
        <v>19090</v>
      </c>
    </row>
    <row r="4417" spans="1:27">
      <c r="A4417" s="894" t="s">
        <v>20041</v>
      </c>
      <c r="B4417" s="894" t="s">
        <v>20042</v>
      </c>
      <c r="C4417" s="894" t="s">
        <v>20039</v>
      </c>
      <c r="D4417" s="894" t="s">
        <v>20043</v>
      </c>
      <c r="E4417" s="351">
        <v>8407.08</v>
      </c>
      <c r="F4417" s="351">
        <v>420.35</v>
      </c>
      <c r="G4417" s="351">
        <v>7986.73</v>
      </c>
      <c r="H4417" s="351">
        <v>0</v>
      </c>
      <c r="I4417" s="894" t="s">
        <v>18996</v>
      </c>
      <c r="J4417" s="894" t="s">
        <v>839</v>
      </c>
      <c r="K4417" s="894" t="s">
        <v>19155</v>
      </c>
      <c r="L4417" s="894" t="s">
        <v>874</v>
      </c>
      <c r="M4417" s="894" t="s">
        <v>19428</v>
      </c>
      <c r="N4417" s="894" t="s">
        <v>10416</v>
      </c>
      <c r="O4417" s="894" t="s">
        <v>13569</v>
      </c>
      <c r="P4417" s="894" t="s">
        <v>16615</v>
      </c>
      <c r="Q4417" s="894" t="s">
        <v>12571</v>
      </c>
      <c r="R4417" s="894" t="s">
        <v>18916</v>
      </c>
      <c r="S4417" s="894" t="s">
        <v>779</v>
      </c>
      <c r="T4417" s="894" t="s">
        <v>780</v>
      </c>
      <c r="U4417" s="894" t="s">
        <v>877</v>
      </c>
      <c r="V4417" s="894" t="s">
        <v>3306</v>
      </c>
      <c r="W4417" s="894" t="s">
        <v>18996</v>
      </c>
      <c r="X4417" s="894" t="s">
        <v>19002</v>
      </c>
      <c r="Y4417" s="894" t="s">
        <v>19003</v>
      </c>
      <c r="AA4417" s="894" t="s">
        <v>19158</v>
      </c>
    </row>
    <row r="4418" spans="1:27">
      <c r="A4418" s="894" t="s">
        <v>20044</v>
      </c>
      <c r="B4418" s="894" t="s">
        <v>20045</v>
      </c>
      <c r="C4418" s="894" t="s">
        <v>12985</v>
      </c>
      <c r="D4418" s="894" t="s">
        <v>20046</v>
      </c>
      <c r="E4418" s="351">
        <v>7964.6</v>
      </c>
      <c r="F4418" s="351">
        <v>398.25</v>
      </c>
      <c r="G4418" s="351">
        <v>7566.35</v>
      </c>
      <c r="H4418" s="351">
        <v>0</v>
      </c>
      <c r="I4418" s="894" t="s">
        <v>18996</v>
      </c>
      <c r="J4418" s="894" t="s">
        <v>839</v>
      </c>
      <c r="K4418" s="894" t="s">
        <v>19086</v>
      </c>
      <c r="L4418" s="894" t="s">
        <v>874</v>
      </c>
      <c r="M4418" s="894" t="s">
        <v>19440</v>
      </c>
      <c r="N4418" s="894" t="s">
        <v>10416</v>
      </c>
      <c r="O4418" s="894" t="s">
        <v>12405</v>
      </c>
      <c r="P4418" s="894" t="s">
        <v>19614</v>
      </c>
      <c r="Q4418" s="894" t="s">
        <v>10748</v>
      </c>
      <c r="R4418" s="894" t="s">
        <v>18916</v>
      </c>
      <c r="S4418" s="894" t="s">
        <v>779</v>
      </c>
      <c r="T4418" s="894" t="s">
        <v>780</v>
      </c>
      <c r="U4418" s="894" t="s">
        <v>877</v>
      </c>
      <c r="V4418" s="894" t="s">
        <v>3306</v>
      </c>
      <c r="W4418" s="894" t="s">
        <v>18996</v>
      </c>
      <c r="X4418" s="894" t="s">
        <v>19002</v>
      </c>
      <c r="Y4418" s="894" t="s">
        <v>19003</v>
      </c>
      <c r="AA4418" s="894" t="s">
        <v>19090</v>
      </c>
    </row>
    <row r="4419" spans="1:27">
      <c r="A4419" s="894" t="s">
        <v>20047</v>
      </c>
      <c r="B4419" s="894" t="s">
        <v>20048</v>
      </c>
      <c r="C4419" s="894" t="s">
        <v>12985</v>
      </c>
      <c r="D4419" s="894" t="s">
        <v>20049</v>
      </c>
      <c r="E4419" s="351">
        <v>19469.03</v>
      </c>
      <c r="F4419" s="351">
        <v>973.45</v>
      </c>
      <c r="G4419" s="351">
        <v>18495.58</v>
      </c>
      <c r="H4419" s="351">
        <v>0</v>
      </c>
      <c r="I4419" s="894" t="s">
        <v>18996</v>
      </c>
      <c r="J4419" s="894" t="s">
        <v>839</v>
      </c>
      <c r="K4419" s="894" t="s">
        <v>19155</v>
      </c>
      <c r="L4419" s="894" t="s">
        <v>874</v>
      </c>
      <c r="M4419" s="894" t="s">
        <v>19428</v>
      </c>
      <c r="N4419" s="894" t="s">
        <v>10416</v>
      </c>
      <c r="O4419" s="894" t="s">
        <v>13356</v>
      </c>
      <c r="P4419" s="894" t="s">
        <v>15459</v>
      </c>
      <c r="Q4419" s="894" t="s">
        <v>15167</v>
      </c>
      <c r="R4419" s="894" t="s">
        <v>18916</v>
      </c>
      <c r="S4419" s="894" t="s">
        <v>779</v>
      </c>
      <c r="T4419" s="894" t="s">
        <v>780</v>
      </c>
      <c r="U4419" s="894" t="s">
        <v>877</v>
      </c>
      <c r="V4419" s="894" t="s">
        <v>3306</v>
      </c>
      <c r="W4419" s="894" t="s">
        <v>18996</v>
      </c>
      <c r="X4419" s="894" t="s">
        <v>19002</v>
      </c>
      <c r="Y4419" s="894" t="s">
        <v>19003</v>
      </c>
      <c r="AA4419" s="894" t="s">
        <v>19158</v>
      </c>
    </row>
    <row r="4420" spans="1:27">
      <c r="A4420" s="894" t="s">
        <v>20050</v>
      </c>
      <c r="B4420" s="894" t="s">
        <v>20051</v>
      </c>
      <c r="C4420" s="894" t="s">
        <v>19871</v>
      </c>
      <c r="D4420" s="894" t="s">
        <v>19844</v>
      </c>
      <c r="E4420" s="351">
        <v>4026.55</v>
      </c>
      <c r="F4420" s="351">
        <v>201.35</v>
      </c>
      <c r="G4420" s="351">
        <v>3825.2</v>
      </c>
      <c r="H4420" s="351">
        <v>0</v>
      </c>
      <c r="I4420" s="894" t="s">
        <v>18996</v>
      </c>
      <c r="J4420" s="894" t="s">
        <v>839</v>
      </c>
      <c r="K4420" s="894" t="s">
        <v>8415</v>
      </c>
      <c r="L4420" s="894" t="s">
        <v>874</v>
      </c>
      <c r="M4420" s="894" t="s">
        <v>20052</v>
      </c>
      <c r="N4420" s="894" t="s">
        <v>20053</v>
      </c>
      <c r="O4420" s="894" t="s">
        <v>20054</v>
      </c>
      <c r="P4420" s="894" t="s">
        <v>20055</v>
      </c>
      <c r="Q4420" s="894" t="s">
        <v>13140</v>
      </c>
      <c r="R4420" s="894" t="s">
        <v>18916</v>
      </c>
      <c r="S4420" s="894" t="s">
        <v>779</v>
      </c>
      <c r="T4420" s="894" t="s">
        <v>780</v>
      </c>
      <c r="U4420" s="894" t="s">
        <v>877</v>
      </c>
      <c r="V4420" s="894" t="s">
        <v>3306</v>
      </c>
      <c r="W4420" s="894" t="s">
        <v>18996</v>
      </c>
      <c r="X4420" s="894" t="s">
        <v>19002</v>
      </c>
      <c r="Y4420" s="894" t="s">
        <v>19003</v>
      </c>
      <c r="AA4420" s="894" t="s">
        <v>8421</v>
      </c>
    </row>
    <row r="4421" spans="1:27">
      <c r="A4421" s="894" t="s">
        <v>20056</v>
      </c>
      <c r="B4421" s="894" t="s">
        <v>20057</v>
      </c>
      <c r="C4421" s="894" t="s">
        <v>19871</v>
      </c>
      <c r="D4421" s="894" t="s">
        <v>19844</v>
      </c>
      <c r="E4421" s="351">
        <v>4026.55</v>
      </c>
      <c r="F4421" s="351">
        <v>201.35</v>
      </c>
      <c r="G4421" s="351">
        <v>3825.2</v>
      </c>
      <c r="H4421" s="351">
        <v>0</v>
      </c>
      <c r="I4421" s="894" t="s">
        <v>18996</v>
      </c>
      <c r="J4421" s="894" t="s">
        <v>839</v>
      </c>
      <c r="K4421" s="894" t="s">
        <v>8415</v>
      </c>
      <c r="L4421" s="894" t="s">
        <v>874</v>
      </c>
      <c r="M4421" s="894" t="s">
        <v>20052</v>
      </c>
      <c r="N4421" s="894" t="s">
        <v>20053</v>
      </c>
      <c r="O4421" s="894" t="s">
        <v>20054</v>
      </c>
      <c r="P4421" s="894" t="s">
        <v>20055</v>
      </c>
      <c r="Q4421" s="894" t="s">
        <v>13140</v>
      </c>
      <c r="R4421" s="894" t="s">
        <v>18916</v>
      </c>
      <c r="S4421" s="894" t="s">
        <v>779</v>
      </c>
      <c r="T4421" s="894" t="s">
        <v>780</v>
      </c>
      <c r="U4421" s="894" t="s">
        <v>877</v>
      </c>
      <c r="V4421" s="894" t="s">
        <v>3306</v>
      </c>
      <c r="W4421" s="894" t="s">
        <v>18996</v>
      </c>
      <c r="X4421" s="894" t="s">
        <v>19002</v>
      </c>
      <c r="Y4421" s="894" t="s">
        <v>19003</v>
      </c>
      <c r="AA4421" s="894" t="s">
        <v>8421</v>
      </c>
    </row>
    <row r="4422" spans="1:27">
      <c r="A4422" s="894" t="s">
        <v>20058</v>
      </c>
      <c r="B4422" s="894" t="s">
        <v>20059</v>
      </c>
      <c r="C4422" s="894" t="s">
        <v>19871</v>
      </c>
      <c r="D4422" s="894" t="s">
        <v>19844</v>
      </c>
      <c r="E4422" s="351">
        <v>4026.55</v>
      </c>
      <c r="F4422" s="351">
        <v>201.35</v>
      </c>
      <c r="G4422" s="351">
        <v>3825.2</v>
      </c>
      <c r="H4422" s="351">
        <v>0</v>
      </c>
      <c r="I4422" s="894" t="s">
        <v>18996</v>
      </c>
      <c r="J4422" s="894" t="s">
        <v>839</v>
      </c>
      <c r="K4422" s="894" t="s">
        <v>8415</v>
      </c>
      <c r="L4422" s="894" t="s">
        <v>874</v>
      </c>
      <c r="M4422" s="894" t="s">
        <v>20052</v>
      </c>
      <c r="N4422" s="894" t="s">
        <v>20053</v>
      </c>
      <c r="O4422" s="894" t="s">
        <v>20054</v>
      </c>
      <c r="P4422" s="894" t="s">
        <v>20055</v>
      </c>
      <c r="Q4422" s="894" t="s">
        <v>13140</v>
      </c>
      <c r="R4422" s="894" t="s">
        <v>18916</v>
      </c>
      <c r="S4422" s="894" t="s">
        <v>779</v>
      </c>
      <c r="T4422" s="894" t="s">
        <v>780</v>
      </c>
      <c r="U4422" s="894" t="s">
        <v>877</v>
      </c>
      <c r="V4422" s="894" t="s">
        <v>3306</v>
      </c>
      <c r="W4422" s="894" t="s">
        <v>18996</v>
      </c>
      <c r="X4422" s="894" t="s">
        <v>19002</v>
      </c>
      <c r="Y4422" s="894" t="s">
        <v>19003</v>
      </c>
      <c r="AA4422" s="894" t="s">
        <v>8421</v>
      </c>
    </row>
    <row r="4423" spans="1:27">
      <c r="A4423" s="894" t="s">
        <v>20060</v>
      </c>
      <c r="B4423" s="894" t="s">
        <v>20061</v>
      </c>
      <c r="C4423" s="894" t="s">
        <v>19871</v>
      </c>
      <c r="D4423" s="894" t="s">
        <v>19844</v>
      </c>
      <c r="E4423" s="351">
        <v>4026.55</v>
      </c>
      <c r="F4423" s="351">
        <v>201.35</v>
      </c>
      <c r="G4423" s="351">
        <v>3825.2</v>
      </c>
      <c r="H4423" s="351">
        <v>0</v>
      </c>
      <c r="I4423" s="894" t="s">
        <v>18996</v>
      </c>
      <c r="J4423" s="894" t="s">
        <v>839</v>
      </c>
      <c r="K4423" s="894" t="s">
        <v>8415</v>
      </c>
      <c r="L4423" s="894" t="s">
        <v>874</v>
      </c>
      <c r="M4423" s="894" t="s">
        <v>20052</v>
      </c>
      <c r="N4423" s="894" t="s">
        <v>20053</v>
      </c>
      <c r="O4423" s="894" t="s">
        <v>20054</v>
      </c>
      <c r="P4423" s="894" t="s">
        <v>20055</v>
      </c>
      <c r="Q4423" s="894" t="s">
        <v>13140</v>
      </c>
      <c r="R4423" s="894" t="s">
        <v>18916</v>
      </c>
      <c r="S4423" s="894" t="s">
        <v>779</v>
      </c>
      <c r="T4423" s="894" t="s">
        <v>780</v>
      </c>
      <c r="U4423" s="894" t="s">
        <v>877</v>
      </c>
      <c r="V4423" s="894" t="s">
        <v>3306</v>
      </c>
      <c r="W4423" s="894" t="s">
        <v>18996</v>
      </c>
      <c r="X4423" s="894" t="s">
        <v>19002</v>
      </c>
      <c r="Y4423" s="894" t="s">
        <v>19003</v>
      </c>
      <c r="AA4423" s="894" t="s">
        <v>8421</v>
      </c>
    </row>
    <row r="4424" spans="1:27">
      <c r="A4424" s="894" t="s">
        <v>20062</v>
      </c>
      <c r="B4424" s="894" t="s">
        <v>20063</v>
      </c>
      <c r="C4424" s="894" t="s">
        <v>19871</v>
      </c>
      <c r="D4424" s="894" t="s">
        <v>19844</v>
      </c>
      <c r="E4424" s="351">
        <v>4026.55</v>
      </c>
      <c r="F4424" s="351">
        <v>201.35</v>
      </c>
      <c r="G4424" s="351">
        <v>3825.2</v>
      </c>
      <c r="H4424" s="351">
        <v>0</v>
      </c>
      <c r="I4424" s="894" t="s">
        <v>18996</v>
      </c>
      <c r="J4424" s="894" t="s">
        <v>839</v>
      </c>
      <c r="K4424" s="894" t="s">
        <v>8415</v>
      </c>
      <c r="L4424" s="894" t="s">
        <v>874</v>
      </c>
      <c r="M4424" s="894" t="s">
        <v>20052</v>
      </c>
      <c r="N4424" s="894" t="s">
        <v>20053</v>
      </c>
      <c r="O4424" s="894" t="s">
        <v>20054</v>
      </c>
      <c r="P4424" s="894" t="s">
        <v>20055</v>
      </c>
      <c r="Q4424" s="894" t="s">
        <v>13140</v>
      </c>
      <c r="R4424" s="894" t="s">
        <v>18916</v>
      </c>
      <c r="S4424" s="894" t="s">
        <v>779</v>
      </c>
      <c r="T4424" s="894" t="s">
        <v>780</v>
      </c>
      <c r="U4424" s="894" t="s">
        <v>877</v>
      </c>
      <c r="V4424" s="894" t="s">
        <v>3306</v>
      </c>
      <c r="W4424" s="894" t="s">
        <v>18996</v>
      </c>
      <c r="X4424" s="894" t="s">
        <v>19002</v>
      </c>
      <c r="Y4424" s="894" t="s">
        <v>19003</v>
      </c>
      <c r="AA4424" s="894" t="s">
        <v>8421</v>
      </c>
    </row>
    <row r="4425" spans="1:27">
      <c r="A4425" s="894" t="s">
        <v>20064</v>
      </c>
      <c r="B4425" s="894" t="s">
        <v>20065</v>
      </c>
      <c r="C4425" s="894" t="s">
        <v>19871</v>
      </c>
      <c r="D4425" s="894" t="s">
        <v>19844</v>
      </c>
      <c r="E4425" s="351">
        <v>4026.55</v>
      </c>
      <c r="F4425" s="351">
        <v>201.35</v>
      </c>
      <c r="G4425" s="351">
        <v>3825.2</v>
      </c>
      <c r="H4425" s="351">
        <v>0</v>
      </c>
      <c r="I4425" s="894" t="s">
        <v>18996</v>
      </c>
      <c r="J4425" s="894" t="s">
        <v>839</v>
      </c>
      <c r="K4425" s="894" t="s">
        <v>8415</v>
      </c>
      <c r="L4425" s="894" t="s">
        <v>874</v>
      </c>
      <c r="M4425" s="894" t="s">
        <v>20052</v>
      </c>
      <c r="N4425" s="894" t="s">
        <v>20053</v>
      </c>
      <c r="O4425" s="894" t="s">
        <v>20054</v>
      </c>
      <c r="P4425" s="894" t="s">
        <v>20055</v>
      </c>
      <c r="Q4425" s="894" t="s">
        <v>13140</v>
      </c>
      <c r="R4425" s="894" t="s">
        <v>18916</v>
      </c>
      <c r="S4425" s="894" t="s">
        <v>779</v>
      </c>
      <c r="T4425" s="894" t="s">
        <v>780</v>
      </c>
      <c r="U4425" s="894" t="s">
        <v>877</v>
      </c>
      <c r="V4425" s="894" t="s">
        <v>3306</v>
      </c>
      <c r="W4425" s="894" t="s">
        <v>18996</v>
      </c>
      <c r="X4425" s="894" t="s">
        <v>19002</v>
      </c>
      <c r="Y4425" s="894" t="s">
        <v>19003</v>
      </c>
      <c r="AA4425" s="894" t="s">
        <v>8421</v>
      </c>
    </row>
    <row r="4426" spans="1:27">
      <c r="A4426" s="894" t="s">
        <v>20066</v>
      </c>
      <c r="B4426" s="894" t="s">
        <v>20067</v>
      </c>
      <c r="C4426" s="894" t="s">
        <v>19871</v>
      </c>
      <c r="D4426" s="894" t="s">
        <v>19844</v>
      </c>
      <c r="E4426" s="351">
        <v>4026.55</v>
      </c>
      <c r="F4426" s="351">
        <v>201.35</v>
      </c>
      <c r="G4426" s="351">
        <v>3825.2</v>
      </c>
      <c r="H4426" s="351">
        <v>0</v>
      </c>
      <c r="I4426" s="894" t="s">
        <v>18996</v>
      </c>
      <c r="J4426" s="894" t="s">
        <v>839</v>
      </c>
      <c r="K4426" s="894" t="s">
        <v>8415</v>
      </c>
      <c r="L4426" s="894" t="s">
        <v>874</v>
      </c>
      <c r="M4426" s="894" t="s">
        <v>20052</v>
      </c>
      <c r="N4426" s="894" t="s">
        <v>20053</v>
      </c>
      <c r="O4426" s="894" t="s">
        <v>20054</v>
      </c>
      <c r="P4426" s="894" t="s">
        <v>20055</v>
      </c>
      <c r="Q4426" s="894" t="s">
        <v>13140</v>
      </c>
      <c r="R4426" s="894" t="s">
        <v>18916</v>
      </c>
      <c r="S4426" s="894" t="s">
        <v>779</v>
      </c>
      <c r="T4426" s="894" t="s">
        <v>780</v>
      </c>
      <c r="U4426" s="894" t="s">
        <v>877</v>
      </c>
      <c r="V4426" s="894" t="s">
        <v>3306</v>
      </c>
      <c r="W4426" s="894" t="s">
        <v>18996</v>
      </c>
      <c r="X4426" s="894" t="s">
        <v>19002</v>
      </c>
      <c r="Y4426" s="894" t="s">
        <v>19003</v>
      </c>
      <c r="AA4426" s="894" t="s">
        <v>8421</v>
      </c>
    </row>
    <row r="4427" spans="1:27">
      <c r="A4427" s="894" t="s">
        <v>20068</v>
      </c>
      <c r="B4427" s="894" t="s">
        <v>20069</v>
      </c>
      <c r="C4427" s="894" t="s">
        <v>19871</v>
      </c>
      <c r="D4427" s="894" t="s">
        <v>19844</v>
      </c>
      <c r="E4427" s="351">
        <v>4026.55</v>
      </c>
      <c r="F4427" s="351">
        <v>201.35</v>
      </c>
      <c r="G4427" s="351">
        <v>3825.2</v>
      </c>
      <c r="H4427" s="351">
        <v>0</v>
      </c>
      <c r="I4427" s="894" t="s">
        <v>18996</v>
      </c>
      <c r="J4427" s="894" t="s">
        <v>839</v>
      </c>
      <c r="K4427" s="894" t="s">
        <v>8415</v>
      </c>
      <c r="L4427" s="894" t="s">
        <v>874</v>
      </c>
      <c r="M4427" s="894" t="s">
        <v>20052</v>
      </c>
      <c r="N4427" s="894" t="s">
        <v>20053</v>
      </c>
      <c r="O4427" s="894" t="s">
        <v>20054</v>
      </c>
      <c r="P4427" s="894" t="s">
        <v>20055</v>
      </c>
      <c r="Q4427" s="894" t="s">
        <v>13140</v>
      </c>
      <c r="R4427" s="894" t="s">
        <v>18916</v>
      </c>
      <c r="S4427" s="894" t="s">
        <v>779</v>
      </c>
      <c r="T4427" s="894" t="s">
        <v>780</v>
      </c>
      <c r="U4427" s="894" t="s">
        <v>877</v>
      </c>
      <c r="V4427" s="894" t="s">
        <v>3306</v>
      </c>
      <c r="W4427" s="894" t="s">
        <v>18996</v>
      </c>
      <c r="X4427" s="894" t="s">
        <v>19002</v>
      </c>
      <c r="Y4427" s="894" t="s">
        <v>19003</v>
      </c>
      <c r="AA4427" s="894" t="s">
        <v>8421</v>
      </c>
    </row>
    <row r="4428" spans="1:27">
      <c r="A4428" s="894" t="s">
        <v>20070</v>
      </c>
      <c r="B4428" s="894" t="s">
        <v>20071</v>
      </c>
      <c r="C4428" s="894" t="s">
        <v>20072</v>
      </c>
      <c r="D4428" s="894" t="s">
        <v>19887</v>
      </c>
      <c r="E4428" s="351">
        <v>4955.75</v>
      </c>
      <c r="F4428" s="351">
        <v>247.8</v>
      </c>
      <c r="G4428" s="351">
        <v>4707.95</v>
      </c>
      <c r="H4428" s="351">
        <v>0</v>
      </c>
      <c r="I4428" s="894" t="s">
        <v>18996</v>
      </c>
      <c r="J4428" s="894" t="s">
        <v>839</v>
      </c>
      <c r="K4428" s="894" t="s">
        <v>19155</v>
      </c>
      <c r="L4428" s="894" t="s">
        <v>874</v>
      </c>
      <c r="M4428" s="894" t="s">
        <v>19428</v>
      </c>
      <c r="N4428" s="894" t="s">
        <v>20053</v>
      </c>
      <c r="O4428" s="894" t="s">
        <v>12471</v>
      </c>
      <c r="P4428" s="894" t="s">
        <v>20073</v>
      </c>
      <c r="Q4428" s="894" t="s">
        <v>12473</v>
      </c>
      <c r="R4428" s="894" t="s">
        <v>18916</v>
      </c>
      <c r="S4428" s="894" t="s">
        <v>779</v>
      </c>
      <c r="T4428" s="894" t="s">
        <v>780</v>
      </c>
      <c r="U4428" s="894" t="s">
        <v>877</v>
      </c>
      <c r="V4428" s="894" t="s">
        <v>3306</v>
      </c>
      <c r="W4428" s="894" t="s">
        <v>18996</v>
      </c>
      <c r="X4428" s="894" t="s">
        <v>19002</v>
      </c>
      <c r="Y4428" s="894" t="s">
        <v>19003</v>
      </c>
      <c r="AA4428" s="894" t="s">
        <v>19158</v>
      </c>
    </row>
    <row r="4429" spans="1:27">
      <c r="A4429" s="894" t="s">
        <v>20074</v>
      </c>
      <c r="B4429" s="894" t="s">
        <v>20075</v>
      </c>
      <c r="C4429" s="894" t="s">
        <v>20072</v>
      </c>
      <c r="D4429" s="894" t="s">
        <v>19887</v>
      </c>
      <c r="E4429" s="351">
        <v>4955.75</v>
      </c>
      <c r="F4429" s="351">
        <v>247.8</v>
      </c>
      <c r="G4429" s="351">
        <v>4707.95</v>
      </c>
      <c r="H4429" s="351">
        <v>0</v>
      </c>
      <c r="I4429" s="894" t="s">
        <v>18996</v>
      </c>
      <c r="J4429" s="894" t="s">
        <v>839</v>
      </c>
      <c r="K4429" s="894" t="s">
        <v>19155</v>
      </c>
      <c r="L4429" s="894" t="s">
        <v>874</v>
      </c>
      <c r="M4429" s="894" t="s">
        <v>19428</v>
      </c>
      <c r="N4429" s="894" t="s">
        <v>20053</v>
      </c>
      <c r="O4429" s="894" t="s">
        <v>12471</v>
      </c>
      <c r="P4429" s="894" t="s">
        <v>20073</v>
      </c>
      <c r="Q4429" s="894" t="s">
        <v>12473</v>
      </c>
      <c r="R4429" s="894" t="s">
        <v>18916</v>
      </c>
      <c r="S4429" s="894" t="s">
        <v>779</v>
      </c>
      <c r="T4429" s="894" t="s">
        <v>780</v>
      </c>
      <c r="U4429" s="894" t="s">
        <v>877</v>
      </c>
      <c r="V4429" s="894" t="s">
        <v>3306</v>
      </c>
      <c r="W4429" s="894" t="s">
        <v>18996</v>
      </c>
      <c r="X4429" s="894" t="s">
        <v>19002</v>
      </c>
      <c r="Y4429" s="894" t="s">
        <v>19003</v>
      </c>
      <c r="AA4429" s="894" t="s">
        <v>19158</v>
      </c>
    </row>
    <row r="4430" spans="1:27">
      <c r="A4430" s="894" t="s">
        <v>20076</v>
      </c>
      <c r="B4430" s="894" t="s">
        <v>20077</v>
      </c>
      <c r="C4430" s="894" t="s">
        <v>20072</v>
      </c>
      <c r="D4430" s="894" t="s">
        <v>19887</v>
      </c>
      <c r="E4430" s="351">
        <v>4955.75</v>
      </c>
      <c r="F4430" s="351">
        <v>247.8</v>
      </c>
      <c r="G4430" s="351">
        <v>4707.95</v>
      </c>
      <c r="H4430" s="351">
        <v>0</v>
      </c>
      <c r="I4430" s="894" t="s">
        <v>18996</v>
      </c>
      <c r="J4430" s="894" t="s">
        <v>839</v>
      </c>
      <c r="K4430" s="894" t="s">
        <v>19155</v>
      </c>
      <c r="L4430" s="894" t="s">
        <v>874</v>
      </c>
      <c r="M4430" s="894" t="s">
        <v>19428</v>
      </c>
      <c r="N4430" s="894" t="s">
        <v>20053</v>
      </c>
      <c r="O4430" s="894" t="s">
        <v>12471</v>
      </c>
      <c r="P4430" s="894" t="s">
        <v>20073</v>
      </c>
      <c r="Q4430" s="894" t="s">
        <v>12473</v>
      </c>
      <c r="R4430" s="894" t="s">
        <v>18916</v>
      </c>
      <c r="S4430" s="894" t="s">
        <v>779</v>
      </c>
      <c r="T4430" s="894" t="s">
        <v>780</v>
      </c>
      <c r="U4430" s="894" t="s">
        <v>877</v>
      </c>
      <c r="V4430" s="894" t="s">
        <v>3306</v>
      </c>
      <c r="W4430" s="894" t="s">
        <v>18996</v>
      </c>
      <c r="X4430" s="894" t="s">
        <v>19002</v>
      </c>
      <c r="Y4430" s="894" t="s">
        <v>19003</v>
      </c>
      <c r="AA4430" s="894" t="s">
        <v>19158</v>
      </c>
    </row>
    <row r="4431" spans="1:27">
      <c r="A4431" s="894" t="s">
        <v>20078</v>
      </c>
      <c r="B4431" s="894" t="s">
        <v>20079</v>
      </c>
      <c r="C4431" s="894" t="s">
        <v>20072</v>
      </c>
      <c r="D4431" s="894" t="s">
        <v>19887</v>
      </c>
      <c r="E4431" s="351">
        <v>4955.75</v>
      </c>
      <c r="F4431" s="351">
        <v>247.8</v>
      </c>
      <c r="G4431" s="351">
        <v>4707.95</v>
      </c>
      <c r="H4431" s="351">
        <v>0</v>
      </c>
      <c r="I4431" s="894" t="s">
        <v>18996</v>
      </c>
      <c r="J4431" s="894" t="s">
        <v>839</v>
      </c>
      <c r="K4431" s="894" t="s">
        <v>8415</v>
      </c>
      <c r="L4431" s="894" t="s">
        <v>874</v>
      </c>
      <c r="M4431" s="894" t="s">
        <v>20052</v>
      </c>
      <c r="N4431" s="894" t="s">
        <v>20053</v>
      </c>
      <c r="O4431" s="894" t="s">
        <v>12471</v>
      </c>
      <c r="P4431" s="894" t="s">
        <v>20073</v>
      </c>
      <c r="Q4431" s="894" t="s">
        <v>12473</v>
      </c>
      <c r="R4431" s="894" t="s">
        <v>18916</v>
      </c>
      <c r="S4431" s="894" t="s">
        <v>779</v>
      </c>
      <c r="T4431" s="894" t="s">
        <v>780</v>
      </c>
      <c r="U4431" s="894" t="s">
        <v>877</v>
      </c>
      <c r="V4431" s="894" t="s">
        <v>3306</v>
      </c>
      <c r="W4431" s="894" t="s">
        <v>18996</v>
      </c>
      <c r="X4431" s="894" t="s">
        <v>19002</v>
      </c>
      <c r="Y4431" s="894" t="s">
        <v>19003</v>
      </c>
      <c r="AA4431" s="894" t="s">
        <v>8421</v>
      </c>
    </row>
    <row r="4432" spans="1:27">
      <c r="A4432" s="894" t="s">
        <v>20080</v>
      </c>
      <c r="B4432" s="894" t="s">
        <v>20081</v>
      </c>
      <c r="C4432" s="894" t="s">
        <v>20082</v>
      </c>
      <c r="D4432" s="894" t="s">
        <v>20083</v>
      </c>
      <c r="E4432" s="351">
        <v>9292.04</v>
      </c>
      <c r="F4432" s="351">
        <v>464.6</v>
      </c>
      <c r="G4432" s="351">
        <v>8827.44</v>
      </c>
      <c r="H4432" s="351">
        <v>0</v>
      </c>
      <c r="I4432" s="894" t="s">
        <v>18996</v>
      </c>
      <c r="J4432" s="894" t="s">
        <v>839</v>
      </c>
      <c r="K4432" s="894" t="s">
        <v>8415</v>
      </c>
      <c r="L4432" s="894" t="s">
        <v>874</v>
      </c>
      <c r="M4432" s="894" t="s">
        <v>20052</v>
      </c>
      <c r="N4432" s="894" t="s">
        <v>20053</v>
      </c>
      <c r="O4432" s="894" t="s">
        <v>13183</v>
      </c>
      <c r="P4432" s="894" t="s">
        <v>20084</v>
      </c>
      <c r="Q4432" s="894" t="s">
        <v>13185</v>
      </c>
      <c r="R4432" s="894" t="s">
        <v>18916</v>
      </c>
      <c r="S4432" s="894" t="s">
        <v>779</v>
      </c>
      <c r="T4432" s="894" t="s">
        <v>780</v>
      </c>
      <c r="U4432" s="894" t="s">
        <v>877</v>
      </c>
      <c r="V4432" s="894" t="s">
        <v>3306</v>
      </c>
      <c r="W4432" s="894" t="s">
        <v>18996</v>
      </c>
      <c r="X4432" s="894" t="s">
        <v>19002</v>
      </c>
      <c r="Y4432" s="894" t="s">
        <v>19003</v>
      </c>
      <c r="AA4432" s="894" t="s">
        <v>8421</v>
      </c>
    </row>
    <row r="4433" spans="1:27">
      <c r="A4433" s="894" t="s">
        <v>20085</v>
      </c>
      <c r="B4433" s="894" t="s">
        <v>20086</v>
      </c>
      <c r="C4433" s="894" t="s">
        <v>20082</v>
      </c>
      <c r="D4433" s="894" t="s">
        <v>20083</v>
      </c>
      <c r="E4433" s="351">
        <v>9292.03</v>
      </c>
      <c r="F4433" s="351">
        <v>464.6</v>
      </c>
      <c r="G4433" s="351">
        <v>8827.43</v>
      </c>
      <c r="H4433" s="351">
        <v>0</v>
      </c>
      <c r="I4433" s="894" t="s">
        <v>18996</v>
      </c>
      <c r="J4433" s="894" t="s">
        <v>839</v>
      </c>
      <c r="K4433" s="894" t="s">
        <v>8415</v>
      </c>
      <c r="L4433" s="894" t="s">
        <v>874</v>
      </c>
      <c r="M4433" s="894" t="s">
        <v>20052</v>
      </c>
      <c r="N4433" s="894" t="s">
        <v>20053</v>
      </c>
      <c r="O4433" s="894" t="s">
        <v>13183</v>
      </c>
      <c r="P4433" s="894" t="s">
        <v>20084</v>
      </c>
      <c r="Q4433" s="894" t="s">
        <v>13185</v>
      </c>
      <c r="R4433" s="894" t="s">
        <v>18916</v>
      </c>
      <c r="S4433" s="894" t="s">
        <v>779</v>
      </c>
      <c r="T4433" s="894" t="s">
        <v>780</v>
      </c>
      <c r="U4433" s="894" t="s">
        <v>877</v>
      </c>
      <c r="V4433" s="894" t="s">
        <v>3306</v>
      </c>
      <c r="W4433" s="894" t="s">
        <v>18996</v>
      </c>
      <c r="X4433" s="894" t="s">
        <v>19002</v>
      </c>
      <c r="Y4433" s="894" t="s">
        <v>19003</v>
      </c>
      <c r="AA4433" s="894" t="s">
        <v>8421</v>
      </c>
    </row>
    <row r="4434" spans="1:27">
      <c r="A4434" s="894" t="s">
        <v>20087</v>
      </c>
      <c r="B4434" s="894" t="s">
        <v>20088</v>
      </c>
      <c r="C4434" s="894" t="s">
        <v>20089</v>
      </c>
      <c r="D4434" s="894" t="s">
        <v>20090</v>
      </c>
      <c r="E4434" s="351">
        <v>26395.58</v>
      </c>
      <c r="F4434" s="351">
        <v>1319.8</v>
      </c>
      <c r="G4434" s="351">
        <v>25075.78</v>
      </c>
      <c r="H4434" s="351">
        <v>0</v>
      </c>
      <c r="I4434" s="894" t="s">
        <v>18996</v>
      </c>
      <c r="J4434" s="894" t="s">
        <v>839</v>
      </c>
      <c r="K4434" s="894" t="s">
        <v>1114</v>
      </c>
      <c r="L4434" s="894" t="s">
        <v>874</v>
      </c>
      <c r="M4434" s="894" t="s">
        <v>20091</v>
      </c>
      <c r="N4434" s="894" t="s">
        <v>20092</v>
      </c>
      <c r="O4434" s="894" t="s">
        <v>20093</v>
      </c>
      <c r="P4434" s="894" t="s">
        <v>20094</v>
      </c>
      <c r="Q4434" s="894" t="s">
        <v>20095</v>
      </c>
      <c r="R4434" s="894" t="s">
        <v>18916</v>
      </c>
      <c r="S4434" s="894" t="s">
        <v>779</v>
      </c>
      <c r="T4434" s="894" t="s">
        <v>780</v>
      </c>
      <c r="U4434" s="894" t="s">
        <v>877</v>
      </c>
      <c r="V4434" s="894" t="s">
        <v>3306</v>
      </c>
      <c r="W4434" s="894" t="s">
        <v>18996</v>
      </c>
      <c r="X4434" s="894" t="s">
        <v>19002</v>
      </c>
      <c r="Y4434" s="894" t="s">
        <v>19003</v>
      </c>
      <c r="AA4434" s="894" t="s">
        <v>1116</v>
      </c>
    </row>
    <row r="4435" spans="1:27">
      <c r="A4435" s="894" t="s">
        <v>20096</v>
      </c>
      <c r="B4435" s="894" t="s">
        <v>20097</v>
      </c>
      <c r="C4435" s="894" t="s">
        <v>20098</v>
      </c>
      <c r="D4435" s="894" t="s">
        <v>20099</v>
      </c>
      <c r="E4435" s="351">
        <v>123071.68</v>
      </c>
      <c r="F4435" s="351">
        <v>6153.6</v>
      </c>
      <c r="G4435" s="351">
        <v>116918.08</v>
      </c>
      <c r="H4435" s="351">
        <v>0</v>
      </c>
      <c r="I4435" s="894" t="s">
        <v>18996</v>
      </c>
      <c r="J4435" s="894" t="s">
        <v>839</v>
      </c>
      <c r="K4435" s="894" t="s">
        <v>1114</v>
      </c>
      <c r="L4435" s="894" t="s">
        <v>874</v>
      </c>
      <c r="M4435" s="894" t="s">
        <v>20100</v>
      </c>
      <c r="N4435" s="894" t="s">
        <v>20092</v>
      </c>
      <c r="O4435" s="894" t="s">
        <v>6156</v>
      </c>
      <c r="P4435" s="894" t="s">
        <v>20101</v>
      </c>
      <c r="Q4435" s="894" t="s">
        <v>20102</v>
      </c>
      <c r="R4435" s="894" t="s">
        <v>18916</v>
      </c>
      <c r="S4435" s="894" t="s">
        <v>779</v>
      </c>
      <c r="T4435" s="894" t="s">
        <v>780</v>
      </c>
      <c r="U4435" s="894" t="s">
        <v>877</v>
      </c>
      <c r="V4435" s="894" t="s">
        <v>3306</v>
      </c>
      <c r="W4435" s="894" t="s">
        <v>18996</v>
      </c>
      <c r="X4435" s="894" t="s">
        <v>19002</v>
      </c>
      <c r="Y4435" s="894" t="s">
        <v>19003</v>
      </c>
      <c r="AA4435" s="894" t="s">
        <v>1116</v>
      </c>
    </row>
    <row r="4436" spans="1:27">
      <c r="A4436" s="894" t="s">
        <v>20103</v>
      </c>
      <c r="B4436" s="894" t="s">
        <v>20104</v>
      </c>
      <c r="C4436" s="894" t="s">
        <v>20105</v>
      </c>
      <c r="D4436" s="894" t="s">
        <v>20106</v>
      </c>
      <c r="E4436" s="351">
        <v>14697.35</v>
      </c>
      <c r="F4436" s="351">
        <v>734.85</v>
      </c>
      <c r="G4436" s="351">
        <v>13962.5</v>
      </c>
      <c r="H4436" s="351">
        <v>0</v>
      </c>
      <c r="I4436" s="894" t="s">
        <v>18996</v>
      </c>
      <c r="J4436" s="894" t="s">
        <v>839</v>
      </c>
      <c r="K4436" s="894" t="s">
        <v>1114</v>
      </c>
      <c r="L4436" s="894" t="s">
        <v>874</v>
      </c>
      <c r="M4436" s="894" t="s">
        <v>20107</v>
      </c>
      <c r="N4436" s="894" t="s">
        <v>20092</v>
      </c>
      <c r="O4436" s="894" t="s">
        <v>20108</v>
      </c>
      <c r="P4436" s="894" t="s">
        <v>20109</v>
      </c>
      <c r="Q4436" s="894" t="s">
        <v>20110</v>
      </c>
      <c r="R4436" s="894" t="s">
        <v>18916</v>
      </c>
      <c r="S4436" s="894" t="s">
        <v>779</v>
      </c>
      <c r="T4436" s="894" t="s">
        <v>780</v>
      </c>
      <c r="U4436" s="894" t="s">
        <v>877</v>
      </c>
      <c r="V4436" s="894" t="s">
        <v>3306</v>
      </c>
      <c r="W4436" s="894" t="s">
        <v>18996</v>
      </c>
      <c r="X4436" s="894" t="s">
        <v>19002</v>
      </c>
      <c r="Y4436" s="894" t="s">
        <v>19003</v>
      </c>
      <c r="AA4436" s="894" t="s">
        <v>1116</v>
      </c>
    </row>
    <row r="4437" spans="1:27">
      <c r="A4437" s="894" t="s">
        <v>20111</v>
      </c>
      <c r="B4437" s="894" t="s">
        <v>20112</v>
      </c>
      <c r="C4437" s="894" t="s">
        <v>20113</v>
      </c>
      <c r="D4437" s="894" t="s">
        <v>20106</v>
      </c>
      <c r="E4437" s="351">
        <v>19399.12</v>
      </c>
      <c r="F4437" s="351">
        <v>969.95</v>
      </c>
      <c r="G4437" s="351">
        <v>18429.17</v>
      </c>
      <c r="H4437" s="351">
        <v>0</v>
      </c>
      <c r="I4437" s="894" t="s">
        <v>18996</v>
      </c>
      <c r="J4437" s="894" t="s">
        <v>839</v>
      </c>
      <c r="K4437" s="894" t="s">
        <v>1114</v>
      </c>
      <c r="L4437" s="894" t="s">
        <v>874</v>
      </c>
      <c r="M4437" s="894" t="s">
        <v>20114</v>
      </c>
      <c r="N4437" s="894" t="s">
        <v>20092</v>
      </c>
      <c r="O4437" s="894" t="s">
        <v>20115</v>
      </c>
      <c r="P4437" s="894" t="s">
        <v>20116</v>
      </c>
      <c r="Q4437" s="894" t="s">
        <v>20117</v>
      </c>
      <c r="R4437" s="894" t="s">
        <v>18916</v>
      </c>
      <c r="S4437" s="894" t="s">
        <v>779</v>
      </c>
      <c r="T4437" s="894" t="s">
        <v>780</v>
      </c>
      <c r="U4437" s="894" t="s">
        <v>877</v>
      </c>
      <c r="V4437" s="894" t="s">
        <v>3306</v>
      </c>
      <c r="W4437" s="894" t="s">
        <v>18996</v>
      </c>
      <c r="X4437" s="894" t="s">
        <v>19002</v>
      </c>
      <c r="Y4437" s="894" t="s">
        <v>19003</v>
      </c>
      <c r="AA4437" s="894" t="s">
        <v>1116</v>
      </c>
    </row>
    <row r="4438" spans="1:27">
      <c r="A4438" s="894" t="s">
        <v>20118</v>
      </c>
      <c r="B4438" s="894" t="s">
        <v>20119</v>
      </c>
      <c r="C4438" s="894" t="s">
        <v>20120</v>
      </c>
      <c r="D4438" s="894" t="s">
        <v>20106</v>
      </c>
      <c r="E4438" s="351">
        <v>19581.42</v>
      </c>
      <c r="F4438" s="351">
        <v>979.05</v>
      </c>
      <c r="G4438" s="351">
        <v>18602.37</v>
      </c>
      <c r="H4438" s="351">
        <v>0</v>
      </c>
      <c r="I4438" s="894" t="s">
        <v>18996</v>
      </c>
      <c r="J4438" s="894" t="s">
        <v>839</v>
      </c>
      <c r="K4438" s="894" t="s">
        <v>1114</v>
      </c>
      <c r="L4438" s="894" t="s">
        <v>874</v>
      </c>
      <c r="M4438" s="894" t="s">
        <v>20121</v>
      </c>
      <c r="N4438" s="894" t="s">
        <v>20092</v>
      </c>
      <c r="O4438" s="894" t="s">
        <v>20122</v>
      </c>
      <c r="P4438" s="894" t="s">
        <v>20123</v>
      </c>
      <c r="Q4438" s="894" t="s">
        <v>20124</v>
      </c>
      <c r="R4438" s="894" t="s">
        <v>18916</v>
      </c>
      <c r="S4438" s="894" t="s">
        <v>779</v>
      </c>
      <c r="T4438" s="894" t="s">
        <v>780</v>
      </c>
      <c r="U4438" s="894" t="s">
        <v>877</v>
      </c>
      <c r="V4438" s="894" t="s">
        <v>3306</v>
      </c>
      <c r="W4438" s="894" t="s">
        <v>18996</v>
      </c>
      <c r="X4438" s="894" t="s">
        <v>19002</v>
      </c>
      <c r="Y4438" s="894" t="s">
        <v>19003</v>
      </c>
      <c r="AA4438" s="894" t="s">
        <v>1116</v>
      </c>
    </row>
    <row r="4439" spans="1:27">
      <c r="A4439" s="894" t="s">
        <v>20125</v>
      </c>
      <c r="B4439" s="894" t="s">
        <v>20126</v>
      </c>
      <c r="C4439" s="894" t="s">
        <v>20127</v>
      </c>
      <c r="D4439" s="894" t="s">
        <v>20099</v>
      </c>
      <c r="E4439" s="351">
        <v>26294.69</v>
      </c>
      <c r="F4439" s="351">
        <v>1314.75</v>
      </c>
      <c r="G4439" s="351">
        <v>24979.94</v>
      </c>
      <c r="H4439" s="351">
        <v>0</v>
      </c>
      <c r="I4439" s="894" t="s">
        <v>18996</v>
      </c>
      <c r="J4439" s="894" t="s">
        <v>839</v>
      </c>
      <c r="K4439" s="894" t="s">
        <v>1114</v>
      </c>
      <c r="L4439" s="894" t="s">
        <v>874</v>
      </c>
      <c r="M4439" s="894" t="s">
        <v>20128</v>
      </c>
      <c r="N4439" s="894" t="s">
        <v>20092</v>
      </c>
      <c r="O4439" s="894" t="s">
        <v>20129</v>
      </c>
      <c r="P4439" s="894" t="s">
        <v>20130</v>
      </c>
      <c r="Q4439" s="894" t="s">
        <v>20131</v>
      </c>
      <c r="R4439" s="894" t="s">
        <v>18916</v>
      </c>
      <c r="S4439" s="894" t="s">
        <v>779</v>
      </c>
      <c r="T4439" s="894" t="s">
        <v>780</v>
      </c>
      <c r="U4439" s="894" t="s">
        <v>877</v>
      </c>
      <c r="V4439" s="894" t="s">
        <v>3306</v>
      </c>
      <c r="W4439" s="894" t="s">
        <v>18996</v>
      </c>
      <c r="X4439" s="894" t="s">
        <v>19002</v>
      </c>
      <c r="Y4439" s="894" t="s">
        <v>19003</v>
      </c>
      <c r="AA4439" s="894" t="s">
        <v>1116</v>
      </c>
    </row>
    <row r="4440" spans="1:27">
      <c r="A4440" s="894" t="s">
        <v>20132</v>
      </c>
      <c r="B4440" s="894" t="s">
        <v>20133</v>
      </c>
      <c r="C4440" s="894" t="s">
        <v>20134</v>
      </c>
      <c r="D4440" s="894" t="s">
        <v>20106</v>
      </c>
      <c r="E4440" s="351">
        <v>30626.55</v>
      </c>
      <c r="F4440" s="351">
        <v>1531.35</v>
      </c>
      <c r="G4440" s="351">
        <v>29095.2</v>
      </c>
      <c r="H4440" s="351">
        <v>0</v>
      </c>
      <c r="I4440" s="894" t="s">
        <v>18996</v>
      </c>
      <c r="J4440" s="894" t="s">
        <v>839</v>
      </c>
      <c r="K4440" s="894" t="s">
        <v>1114</v>
      </c>
      <c r="L4440" s="894" t="s">
        <v>874</v>
      </c>
      <c r="M4440" s="894" t="s">
        <v>20135</v>
      </c>
      <c r="N4440" s="894" t="s">
        <v>20092</v>
      </c>
      <c r="O4440" s="894" t="s">
        <v>20136</v>
      </c>
      <c r="P4440" s="894" t="s">
        <v>20137</v>
      </c>
      <c r="Q4440" s="894" t="s">
        <v>20138</v>
      </c>
      <c r="R4440" s="894" t="s">
        <v>18916</v>
      </c>
      <c r="S4440" s="894" t="s">
        <v>779</v>
      </c>
      <c r="T4440" s="894" t="s">
        <v>780</v>
      </c>
      <c r="U4440" s="894" t="s">
        <v>877</v>
      </c>
      <c r="V4440" s="894" t="s">
        <v>3306</v>
      </c>
      <c r="W4440" s="894" t="s">
        <v>18996</v>
      </c>
      <c r="X4440" s="894" t="s">
        <v>19002</v>
      </c>
      <c r="Y4440" s="894" t="s">
        <v>19003</v>
      </c>
      <c r="AA4440" s="894" t="s">
        <v>1116</v>
      </c>
    </row>
    <row r="4441" spans="1:27">
      <c r="A4441" s="894" t="s">
        <v>20139</v>
      </c>
      <c r="B4441" s="894" t="s">
        <v>20140</v>
      </c>
      <c r="C4441" s="894" t="s">
        <v>20141</v>
      </c>
      <c r="D4441" s="894" t="s">
        <v>20106</v>
      </c>
      <c r="E4441" s="351">
        <v>30524.78</v>
      </c>
      <c r="F4441" s="351">
        <v>1526.25</v>
      </c>
      <c r="G4441" s="351">
        <v>28998.53</v>
      </c>
      <c r="H4441" s="351">
        <v>0</v>
      </c>
      <c r="I4441" s="894" t="s">
        <v>18996</v>
      </c>
      <c r="J4441" s="894" t="s">
        <v>839</v>
      </c>
      <c r="K4441" s="894" t="s">
        <v>1114</v>
      </c>
      <c r="L4441" s="894" t="s">
        <v>874</v>
      </c>
      <c r="M4441" s="894" t="s">
        <v>20142</v>
      </c>
      <c r="N4441" s="894" t="s">
        <v>20092</v>
      </c>
      <c r="O4441" s="894" t="s">
        <v>20143</v>
      </c>
      <c r="P4441" s="894" t="s">
        <v>20144</v>
      </c>
      <c r="Q4441" s="894" t="s">
        <v>20145</v>
      </c>
      <c r="R4441" s="894" t="s">
        <v>18916</v>
      </c>
      <c r="S4441" s="894" t="s">
        <v>779</v>
      </c>
      <c r="T4441" s="894" t="s">
        <v>780</v>
      </c>
      <c r="U4441" s="894" t="s">
        <v>877</v>
      </c>
      <c r="V4441" s="894" t="s">
        <v>3306</v>
      </c>
      <c r="W4441" s="894" t="s">
        <v>18996</v>
      </c>
      <c r="X4441" s="894" t="s">
        <v>19002</v>
      </c>
      <c r="Y4441" s="894" t="s">
        <v>19003</v>
      </c>
      <c r="AA4441" s="894" t="s">
        <v>1116</v>
      </c>
    </row>
    <row r="4442" spans="1:27">
      <c r="A4442" s="894" t="s">
        <v>20146</v>
      </c>
      <c r="B4442" s="894" t="s">
        <v>20147</v>
      </c>
      <c r="C4442" s="894" t="s">
        <v>20148</v>
      </c>
      <c r="D4442" s="894" t="s">
        <v>20106</v>
      </c>
      <c r="E4442" s="351">
        <v>28495.58</v>
      </c>
      <c r="F4442" s="351">
        <v>1424.8</v>
      </c>
      <c r="G4442" s="351">
        <v>27070.78</v>
      </c>
      <c r="H4442" s="351">
        <v>0</v>
      </c>
      <c r="I4442" s="894" t="s">
        <v>18996</v>
      </c>
      <c r="J4442" s="894" t="s">
        <v>839</v>
      </c>
      <c r="K4442" s="894" t="s">
        <v>1114</v>
      </c>
      <c r="L4442" s="894" t="s">
        <v>874</v>
      </c>
      <c r="M4442" s="894" t="s">
        <v>20149</v>
      </c>
      <c r="N4442" s="894" t="s">
        <v>20092</v>
      </c>
      <c r="O4442" s="894" t="s">
        <v>15022</v>
      </c>
      <c r="P4442" s="894" t="s">
        <v>20150</v>
      </c>
      <c r="Q4442" s="894" t="s">
        <v>20151</v>
      </c>
      <c r="R4442" s="894" t="s">
        <v>18916</v>
      </c>
      <c r="S4442" s="894" t="s">
        <v>779</v>
      </c>
      <c r="T4442" s="894" t="s">
        <v>780</v>
      </c>
      <c r="U4442" s="894" t="s">
        <v>877</v>
      </c>
      <c r="V4442" s="894" t="s">
        <v>3306</v>
      </c>
      <c r="W4442" s="894" t="s">
        <v>18996</v>
      </c>
      <c r="X4442" s="894" t="s">
        <v>19002</v>
      </c>
      <c r="Y4442" s="894" t="s">
        <v>19003</v>
      </c>
      <c r="AA4442" s="894" t="s">
        <v>1116</v>
      </c>
    </row>
    <row r="4443" spans="1:27">
      <c r="A4443" s="894" t="s">
        <v>20152</v>
      </c>
      <c r="B4443" s="894" t="s">
        <v>20153</v>
      </c>
      <c r="C4443" s="894" t="s">
        <v>20154</v>
      </c>
      <c r="D4443" s="894" t="s">
        <v>20106</v>
      </c>
      <c r="E4443" s="351">
        <v>29028.32</v>
      </c>
      <c r="F4443" s="351">
        <v>1451.4</v>
      </c>
      <c r="G4443" s="351">
        <v>27576.92</v>
      </c>
      <c r="H4443" s="351">
        <v>0</v>
      </c>
      <c r="I4443" s="894" t="s">
        <v>18996</v>
      </c>
      <c r="J4443" s="894" t="s">
        <v>839</v>
      </c>
      <c r="K4443" s="894" t="s">
        <v>1114</v>
      </c>
      <c r="L4443" s="894" t="s">
        <v>874</v>
      </c>
      <c r="M4443" s="894" t="s">
        <v>20155</v>
      </c>
      <c r="N4443" s="894" t="s">
        <v>20092</v>
      </c>
      <c r="O4443" s="894" t="s">
        <v>20156</v>
      </c>
      <c r="P4443" s="894" t="s">
        <v>20157</v>
      </c>
      <c r="Q4443" s="894" t="s">
        <v>20158</v>
      </c>
      <c r="R4443" s="894" t="s">
        <v>18916</v>
      </c>
      <c r="S4443" s="894" t="s">
        <v>779</v>
      </c>
      <c r="T4443" s="894" t="s">
        <v>780</v>
      </c>
      <c r="U4443" s="894" t="s">
        <v>877</v>
      </c>
      <c r="V4443" s="894" t="s">
        <v>3306</v>
      </c>
      <c r="W4443" s="894" t="s">
        <v>18996</v>
      </c>
      <c r="X4443" s="894" t="s">
        <v>19002</v>
      </c>
      <c r="Y4443" s="894" t="s">
        <v>19003</v>
      </c>
      <c r="AA4443" s="894" t="s">
        <v>1116</v>
      </c>
    </row>
    <row r="4444" spans="1:27">
      <c r="A4444" s="894" t="s">
        <v>20159</v>
      </c>
      <c r="B4444" s="894" t="s">
        <v>20160</v>
      </c>
      <c r="C4444" s="894" t="s">
        <v>20161</v>
      </c>
      <c r="D4444" s="894" t="s">
        <v>20106</v>
      </c>
      <c r="E4444" s="351">
        <v>30541.59</v>
      </c>
      <c r="F4444" s="351">
        <v>1527.1</v>
      </c>
      <c r="G4444" s="351">
        <v>29014.49</v>
      </c>
      <c r="H4444" s="351">
        <v>0</v>
      </c>
      <c r="I4444" s="894" t="s">
        <v>18996</v>
      </c>
      <c r="J4444" s="894" t="s">
        <v>839</v>
      </c>
      <c r="K4444" s="894" t="s">
        <v>1114</v>
      </c>
      <c r="L4444" s="894" t="s">
        <v>874</v>
      </c>
      <c r="M4444" s="894" t="s">
        <v>20162</v>
      </c>
      <c r="N4444" s="894" t="s">
        <v>20092</v>
      </c>
      <c r="O4444" s="894" t="s">
        <v>20163</v>
      </c>
      <c r="P4444" s="894" t="s">
        <v>20164</v>
      </c>
      <c r="Q4444" s="894" t="s">
        <v>20165</v>
      </c>
      <c r="R4444" s="894" t="s">
        <v>18916</v>
      </c>
      <c r="S4444" s="894" t="s">
        <v>779</v>
      </c>
      <c r="T4444" s="894" t="s">
        <v>780</v>
      </c>
      <c r="U4444" s="894" t="s">
        <v>877</v>
      </c>
      <c r="V4444" s="894" t="s">
        <v>3306</v>
      </c>
      <c r="W4444" s="894" t="s">
        <v>18996</v>
      </c>
      <c r="X4444" s="894" t="s">
        <v>19002</v>
      </c>
      <c r="Y4444" s="894" t="s">
        <v>19003</v>
      </c>
      <c r="AA4444" s="894" t="s">
        <v>1116</v>
      </c>
    </row>
    <row r="4445" spans="1:27">
      <c r="A4445" s="894" t="s">
        <v>20166</v>
      </c>
      <c r="B4445" s="894" t="s">
        <v>20167</v>
      </c>
      <c r="C4445" s="894" t="s">
        <v>20168</v>
      </c>
      <c r="D4445" s="894" t="s">
        <v>20106</v>
      </c>
      <c r="E4445" s="351">
        <v>25352.21</v>
      </c>
      <c r="F4445" s="351">
        <v>1267.6</v>
      </c>
      <c r="G4445" s="351">
        <v>24084.61</v>
      </c>
      <c r="H4445" s="351">
        <v>0</v>
      </c>
      <c r="I4445" s="894" t="s">
        <v>18996</v>
      </c>
      <c r="J4445" s="894" t="s">
        <v>839</v>
      </c>
      <c r="K4445" s="894" t="s">
        <v>1114</v>
      </c>
      <c r="L4445" s="894" t="s">
        <v>874</v>
      </c>
      <c r="M4445" s="894" t="s">
        <v>20169</v>
      </c>
      <c r="N4445" s="894" t="s">
        <v>20092</v>
      </c>
      <c r="O4445" s="894" t="s">
        <v>20170</v>
      </c>
      <c r="P4445" s="894" t="s">
        <v>20171</v>
      </c>
      <c r="Q4445" s="894" t="s">
        <v>20172</v>
      </c>
      <c r="R4445" s="894" t="s">
        <v>18916</v>
      </c>
      <c r="S4445" s="894" t="s">
        <v>779</v>
      </c>
      <c r="T4445" s="894" t="s">
        <v>780</v>
      </c>
      <c r="U4445" s="894" t="s">
        <v>877</v>
      </c>
      <c r="V4445" s="894" t="s">
        <v>3306</v>
      </c>
      <c r="W4445" s="894" t="s">
        <v>18996</v>
      </c>
      <c r="X4445" s="894" t="s">
        <v>19002</v>
      </c>
      <c r="Y4445" s="894" t="s">
        <v>19003</v>
      </c>
      <c r="AA4445" s="894" t="s">
        <v>1116</v>
      </c>
    </row>
    <row r="4446" spans="1:27">
      <c r="A4446" s="894" t="s">
        <v>20173</v>
      </c>
      <c r="B4446" s="894" t="s">
        <v>20174</v>
      </c>
      <c r="C4446" s="894" t="s">
        <v>20175</v>
      </c>
      <c r="D4446" s="894" t="s">
        <v>20106</v>
      </c>
      <c r="E4446" s="351">
        <v>25560.18</v>
      </c>
      <c r="F4446" s="351">
        <v>1278</v>
      </c>
      <c r="G4446" s="351">
        <v>24282.18</v>
      </c>
      <c r="H4446" s="351">
        <v>0</v>
      </c>
      <c r="I4446" s="894" t="s">
        <v>18996</v>
      </c>
      <c r="J4446" s="894" t="s">
        <v>839</v>
      </c>
      <c r="K4446" s="894" t="s">
        <v>1114</v>
      </c>
      <c r="L4446" s="894" t="s">
        <v>874</v>
      </c>
      <c r="M4446" s="894" t="s">
        <v>20176</v>
      </c>
      <c r="N4446" s="894" t="s">
        <v>20092</v>
      </c>
      <c r="O4446" s="894" t="s">
        <v>20177</v>
      </c>
      <c r="P4446" s="894" t="s">
        <v>20178</v>
      </c>
      <c r="Q4446" s="894" t="s">
        <v>20179</v>
      </c>
      <c r="R4446" s="894" t="s">
        <v>18916</v>
      </c>
      <c r="S4446" s="894" t="s">
        <v>779</v>
      </c>
      <c r="T4446" s="894" t="s">
        <v>780</v>
      </c>
      <c r="U4446" s="894" t="s">
        <v>877</v>
      </c>
      <c r="V4446" s="894" t="s">
        <v>3306</v>
      </c>
      <c r="W4446" s="894" t="s">
        <v>18996</v>
      </c>
      <c r="X4446" s="894" t="s">
        <v>19002</v>
      </c>
      <c r="Y4446" s="894" t="s">
        <v>19003</v>
      </c>
      <c r="AA4446" s="894" t="s">
        <v>1116</v>
      </c>
    </row>
    <row r="4447" spans="1:27">
      <c r="A4447" s="894" t="s">
        <v>20180</v>
      </c>
      <c r="B4447" s="894" t="s">
        <v>20181</v>
      </c>
      <c r="C4447" s="894" t="s">
        <v>20182</v>
      </c>
      <c r="D4447" s="894" t="s">
        <v>20106</v>
      </c>
      <c r="E4447" s="351">
        <v>23149.56</v>
      </c>
      <c r="F4447" s="351">
        <v>1157.5</v>
      </c>
      <c r="G4447" s="351">
        <v>21992.06</v>
      </c>
      <c r="H4447" s="351">
        <v>0</v>
      </c>
      <c r="I4447" s="894" t="s">
        <v>18996</v>
      </c>
      <c r="J4447" s="894" t="s">
        <v>839</v>
      </c>
      <c r="K4447" s="894" t="s">
        <v>1114</v>
      </c>
      <c r="L4447" s="894" t="s">
        <v>874</v>
      </c>
      <c r="M4447" s="894" t="s">
        <v>20183</v>
      </c>
      <c r="N4447" s="894" t="s">
        <v>20092</v>
      </c>
      <c r="O4447" s="894" t="s">
        <v>20184</v>
      </c>
      <c r="P4447" s="894" t="s">
        <v>20185</v>
      </c>
      <c r="Q4447" s="894" t="s">
        <v>20186</v>
      </c>
      <c r="R4447" s="894" t="s">
        <v>18916</v>
      </c>
      <c r="S4447" s="894" t="s">
        <v>779</v>
      </c>
      <c r="T4447" s="894" t="s">
        <v>780</v>
      </c>
      <c r="U4447" s="894" t="s">
        <v>877</v>
      </c>
      <c r="V4447" s="894" t="s">
        <v>3306</v>
      </c>
      <c r="W4447" s="894" t="s">
        <v>18996</v>
      </c>
      <c r="X4447" s="894" t="s">
        <v>19002</v>
      </c>
      <c r="Y4447" s="894" t="s">
        <v>19003</v>
      </c>
      <c r="AA4447" s="894" t="s">
        <v>1116</v>
      </c>
    </row>
    <row r="4448" spans="1:27">
      <c r="A4448" s="894" t="s">
        <v>20187</v>
      </c>
      <c r="B4448" s="894" t="s">
        <v>20188</v>
      </c>
      <c r="C4448" s="894" t="s">
        <v>20189</v>
      </c>
      <c r="D4448" s="894" t="s">
        <v>20099</v>
      </c>
      <c r="E4448" s="351">
        <v>26082.3</v>
      </c>
      <c r="F4448" s="351">
        <v>1304.1</v>
      </c>
      <c r="G4448" s="351">
        <v>24778.2</v>
      </c>
      <c r="H4448" s="351">
        <v>0</v>
      </c>
      <c r="I4448" s="894" t="s">
        <v>18996</v>
      </c>
      <c r="J4448" s="894" t="s">
        <v>839</v>
      </c>
      <c r="K4448" s="894" t="s">
        <v>1114</v>
      </c>
      <c r="L4448" s="894" t="s">
        <v>874</v>
      </c>
      <c r="M4448" s="894" t="s">
        <v>20190</v>
      </c>
      <c r="N4448" s="894" t="s">
        <v>20092</v>
      </c>
      <c r="O4448" s="894" t="s">
        <v>20191</v>
      </c>
      <c r="P4448" s="894" t="s">
        <v>20192</v>
      </c>
      <c r="Q4448" s="894" t="s">
        <v>20193</v>
      </c>
      <c r="R4448" s="894" t="s">
        <v>18916</v>
      </c>
      <c r="S4448" s="894" t="s">
        <v>779</v>
      </c>
      <c r="T4448" s="894" t="s">
        <v>780</v>
      </c>
      <c r="U4448" s="894" t="s">
        <v>877</v>
      </c>
      <c r="V4448" s="894" t="s">
        <v>3306</v>
      </c>
      <c r="W4448" s="894" t="s">
        <v>18996</v>
      </c>
      <c r="X4448" s="894" t="s">
        <v>19002</v>
      </c>
      <c r="Y4448" s="894" t="s">
        <v>19003</v>
      </c>
      <c r="AA4448" s="894" t="s">
        <v>1116</v>
      </c>
    </row>
    <row r="4449" spans="1:27">
      <c r="A4449" s="894" t="s">
        <v>20194</v>
      </c>
      <c r="B4449" s="894" t="s">
        <v>20195</v>
      </c>
      <c r="C4449" s="894" t="s">
        <v>20196</v>
      </c>
      <c r="D4449" s="894" t="s">
        <v>20106</v>
      </c>
      <c r="E4449" s="351">
        <v>30568.14</v>
      </c>
      <c r="F4449" s="351">
        <v>1528.4</v>
      </c>
      <c r="G4449" s="351">
        <v>29039.74</v>
      </c>
      <c r="H4449" s="351">
        <v>0</v>
      </c>
      <c r="I4449" s="894" t="s">
        <v>18996</v>
      </c>
      <c r="J4449" s="894" t="s">
        <v>839</v>
      </c>
      <c r="K4449" s="894" t="s">
        <v>1114</v>
      </c>
      <c r="L4449" s="894" t="s">
        <v>874</v>
      </c>
      <c r="M4449" s="894" t="s">
        <v>20197</v>
      </c>
      <c r="N4449" s="894" t="s">
        <v>20092</v>
      </c>
      <c r="O4449" s="894" t="s">
        <v>20198</v>
      </c>
      <c r="P4449" s="894" t="s">
        <v>20199</v>
      </c>
      <c r="Q4449" s="894" t="s">
        <v>20200</v>
      </c>
      <c r="R4449" s="894" t="s">
        <v>18916</v>
      </c>
      <c r="S4449" s="894" t="s">
        <v>779</v>
      </c>
      <c r="T4449" s="894" t="s">
        <v>780</v>
      </c>
      <c r="U4449" s="894" t="s">
        <v>877</v>
      </c>
      <c r="V4449" s="894" t="s">
        <v>3306</v>
      </c>
      <c r="W4449" s="894" t="s">
        <v>18996</v>
      </c>
      <c r="X4449" s="894" t="s">
        <v>19002</v>
      </c>
      <c r="Y4449" s="894" t="s">
        <v>19003</v>
      </c>
      <c r="AA4449" s="894" t="s">
        <v>1116</v>
      </c>
    </row>
    <row r="4450" spans="1:27">
      <c r="A4450" s="894" t="s">
        <v>20201</v>
      </c>
      <c r="B4450" s="894" t="s">
        <v>20202</v>
      </c>
      <c r="C4450" s="894" t="s">
        <v>20203</v>
      </c>
      <c r="D4450" s="894" t="s">
        <v>20106</v>
      </c>
      <c r="E4450" s="351">
        <v>30696.46</v>
      </c>
      <c r="F4450" s="351">
        <v>1534.8</v>
      </c>
      <c r="G4450" s="351">
        <v>29161.66</v>
      </c>
      <c r="H4450" s="351">
        <v>0</v>
      </c>
      <c r="I4450" s="894" t="s">
        <v>18996</v>
      </c>
      <c r="J4450" s="894" t="s">
        <v>839</v>
      </c>
      <c r="K4450" s="894" t="s">
        <v>1114</v>
      </c>
      <c r="L4450" s="894" t="s">
        <v>874</v>
      </c>
      <c r="M4450" s="894" t="s">
        <v>20204</v>
      </c>
      <c r="N4450" s="894" t="s">
        <v>20092</v>
      </c>
      <c r="O4450" s="894" t="s">
        <v>20205</v>
      </c>
      <c r="P4450" s="894" t="s">
        <v>20206</v>
      </c>
      <c r="Q4450" s="894" t="s">
        <v>20207</v>
      </c>
      <c r="R4450" s="894" t="s">
        <v>18916</v>
      </c>
      <c r="S4450" s="894" t="s">
        <v>779</v>
      </c>
      <c r="T4450" s="894" t="s">
        <v>780</v>
      </c>
      <c r="U4450" s="894" t="s">
        <v>877</v>
      </c>
      <c r="V4450" s="894" t="s">
        <v>3306</v>
      </c>
      <c r="W4450" s="894" t="s">
        <v>18996</v>
      </c>
      <c r="X4450" s="894" t="s">
        <v>19002</v>
      </c>
      <c r="Y4450" s="894" t="s">
        <v>19003</v>
      </c>
      <c r="AA4450" s="894" t="s">
        <v>1116</v>
      </c>
    </row>
    <row r="4451" spans="1:27">
      <c r="A4451" s="894" t="s">
        <v>20208</v>
      </c>
      <c r="B4451" s="894" t="s">
        <v>20209</v>
      </c>
      <c r="C4451" s="894" t="s">
        <v>20210</v>
      </c>
      <c r="D4451" s="894" t="s">
        <v>20106</v>
      </c>
      <c r="E4451" s="351">
        <v>30521.24</v>
      </c>
      <c r="F4451" s="351">
        <v>1526.05</v>
      </c>
      <c r="G4451" s="351">
        <v>28995.19</v>
      </c>
      <c r="H4451" s="351">
        <v>0</v>
      </c>
      <c r="I4451" s="894" t="s">
        <v>18996</v>
      </c>
      <c r="J4451" s="894" t="s">
        <v>839</v>
      </c>
      <c r="K4451" s="894" t="s">
        <v>1114</v>
      </c>
      <c r="L4451" s="894" t="s">
        <v>874</v>
      </c>
      <c r="M4451" s="894" t="s">
        <v>20211</v>
      </c>
      <c r="N4451" s="894" t="s">
        <v>20092</v>
      </c>
      <c r="O4451" s="894" t="s">
        <v>20212</v>
      </c>
      <c r="P4451" s="894" t="s">
        <v>20213</v>
      </c>
      <c r="Q4451" s="894" t="s">
        <v>20214</v>
      </c>
      <c r="R4451" s="894" t="s">
        <v>18916</v>
      </c>
      <c r="S4451" s="894" t="s">
        <v>779</v>
      </c>
      <c r="T4451" s="894" t="s">
        <v>780</v>
      </c>
      <c r="U4451" s="894" t="s">
        <v>877</v>
      </c>
      <c r="V4451" s="894" t="s">
        <v>3306</v>
      </c>
      <c r="W4451" s="894" t="s">
        <v>18996</v>
      </c>
      <c r="X4451" s="894" t="s">
        <v>19002</v>
      </c>
      <c r="Y4451" s="894" t="s">
        <v>19003</v>
      </c>
      <c r="AA4451" s="894" t="s">
        <v>1116</v>
      </c>
    </row>
    <row r="4452" spans="1:27">
      <c r="A4452" s="894" t="s">
        <v>20215</v>
      </c>
      <c r="B4452" s="894" t="s">
        <v>20216</v>
      </c>
      <c r="C4452" s="894" t="s">
        <v>20217</v>
      </c>
      <c r="D4452" s="894" t="s">
        <v>20106</v>
      </c>
      <c r="E4452" s="351">
        <v>30463.72</v>
      </c>
      <c r="F4452" s="351">
        <v>1523.2</v>
      </c>
      <c r="G4452" s="351">
        <v>28940.52</v>
      </c>
      <c r="H4452" s="351">
        <v>0</v>
      </c>
      <c r="I4452" s="894" t="s">
        <v>18996</v>
      </c>
      <c r="J4452" s="894" t="s">
        <v>839</v>
      </c>
      <c r="K4452" s="894" t="s">
        <v>1114</v>
      </c>
      <c r="L4452" s="894" t="s">
        <v>874</v>
      </c>
      <c r="M4452" s="894" t="s">
        <v>20218</v>
      </c>
      <c r="N4452" s="894" t="s">
        <v>20092</v>
      </c>
      <c r="O4452" s="894" t="s">
        <v>20219</v>
      </c>
      <c r="P4452" s="894" t="s">
        <v>20220</v>
      </c>
      <c r="Q4452" s="894" t="s">
        <v>20221</v>
      </c>
      <c r="R4452" s="894" t="s">
        <v>18916</v>
      </c>
      <c r="S4452" s="894" t="s">
        <v>779</v>
      </c>
      <c r="T4452" s="894" t="s">
        <v>780</v>
      </c>
      <c r="U4452" s="894" t="s">
        <v>877</v>
      </c>
      <c r="V4452" s="894" t="s">
        <v>3306</v>
      </c>
      <c r="W4452" s="894" t="s">
        <v>18996</v>
      </c>
      <c r="X4452" s="894" t="s">
        <v>19002</v>
      </c>
      <c r="Y4452" s="894" t="s">
        <v>19003</v>
      </c>
      <c r="AA4452" s="894" t="s">
        <v>1116</v>
      </c>
    </row>
    <row r="4453" spans="1:27">
      <c r="A4453" s="894" t="s">
        <v>20222</v>
      </c>
      <c r="B4453" s="894" t="s">
        <v>20223</v>
      </c>
      <c r="C4453" s="894" t="s">
        <v>20224</v>
      </c>
      <c r="D4453" s="894" t="s">
        <v>20106</v>
      </c>
      <c r="E4453" s="351">
        <v>30460.18</v>
      </c>
      <c r="F4453" s="351">
        <v>1523</v>
      </c>
      <c r="G4453" s="351">
        <v>28937.18</v>
      </c>
      <c r="H4453" s="351">
        <v>0</v>
      </c>
      <c r="I4453" s="894" t="s">
        <v>18996</v>
      </c>
      <c r="J4453" s="894" t="s">
        <v>839</v>
      </c>
      <c r="K4453" s="894" t="s">
        <v>1114</v>
      </c>
      <c r="L4453" s="894" t="s">
        <v>874</v>
      </c>
      <c r="M4453" s="894" t="s">
        <v>20225</v>
      </c>
      <c r="N4453" s="894" t="s">
        <v>20092</v>
      </c>
      <c r="O4453" s="894" t="s">
        <v>20226</v>
      </c>
      <c r="P4453" s="894" t="s">
        <v>20227</v>
      </c>
      <c r="Q4453" s="894" t="s">
        <v>20228</v>
      </c>
      <c r="R4453" s="894" t="s">
        <v>18916</v>
      </c>
      <c r="S4453" s="894" t="s">
        <v>779</v>
      </c>
      <c r="T4453" s="894" t="s">
        <v>780</v>
      </c>
      <c r="U4453" s="894" t="s">
        <v>877</v>
      </c>
      <c r="V4453" s="894" t="s">
        <v>3306</v>
      </c>
      <c r="W4453" s="894" t="s">
        <v>18996</v>
      </c>
      <c r="X4453" s="894" t="s">
        <v>19002</v>
      </c>
      <c r="Y4453" s="894" t="s">
        <v>19003</v>
      </c>
      <c r="AA4453" s="894" t="s">
        <v>1116</v>
      </c>
    </row>
    <row r="4454" spans="1:27">
      <c r="A4454" s="894" t="s">
        <v>20229</v>
      </c>
      <c r="B4454" s="894" t="s">
        <v>20230</v>
      </c>
      <c r="C4454" s="894" t="s">
        <v>20231</v>
      </c>
      <c r="D4454" s="894" t="s">
        <v>20106</v>
      </c>
      <c r="E4454" s="351">
        <v>30466.37</v>
      </c>
      <c r="F4454" s="351">
        <v>1523.3</v>
      </c>
      <c r="G4454" s="351">
        <v>28943.07</v>
      </c>
      <c r="H4454" s="351">
        <v>0</v>
      </c>
      <c r="I4454" s="894" t="s">
        <v>18996</v>
      </c>
      <c r="J4454" s="894" t="s">
        <v>839</v>
      </c>
      <c r="K4454" s="894" t="s">
        <v>1114</v>
      </c>
      <c r="L4454" s="894" t="s">
        <v>874</v>
      </c>
      <c r="M4454" s="894" t="s">
        <v>20232</v>
      </c>
      <c r="N4454" s="894" t="s">
        <v>20092</v>
      </c>
      <c r="O4454" s="894" t="s">
        <v>20233</v>
      </c>
      <c r="P4454" s="894" t="s">
        <v>20234</v>
      </c>
      <c r="Q4454" s="894" t="s">
        <v>20235</v>
      </c>
      <c r="R4454" s="894" t="s">
        <v>18916</v>
      </c>
      <c r="S4454" s="894" t="s">
        <v>779</v>
      </c>
      <c r="T4454" s="894" t="s">
        <v>780</v>
      </c>
      <c r="U4454" s="894" t="s">
        <v>877</v>
      </c>
      <c r="V4454" s="894" t="s">
        <v>3306</v>
      </c>
      <c r="W4454" s="894" t="s">
        <v>18996</v>
      </c>
      <c r="X4454" s="894" t="s">
        <v>19002</v>
      </c>
      <c r="Y4454" s="894" t="s">
        <v>19003</v>
      </c>
      <c r="AA4454" s="894" t="s">
        <v>1116</v>
      </c>
    </row>
    <row r="4455" spans="1:27">
      <c r="A4455" s="894" t="s">
        <v>20236</v>
      </c>
      <c r="B4455" s="894" t="s">
        <v>20237</v>
      </c>
      <c r="C4455" s="894" t="s">
        <v>20238</v>
      </c>
      <c r="D4455" s="894" t="s">
        <v>20106</v>
      </c>
      <c r="E4455" s="351">
        <v>30962.83</v>
      </c>
      <c r="F4455" s="351">
        <v>1548.15</v>
      </c>
      <c r="G4455" s="351">
        <v>29414.68</v>
      </c>
      <c r="H4455" s="351">
        <v>0</v>
      </c>
      <c r="I4455" s="894" t="s">
        <v>18996</v>
      </c>
      <c r="J4455" s="894" t="s">
        <v>839</v>
      </c>
      <c r="K4455" s="894" t="s">
        <v>1114</v>
      </c>
      <c r="L4455" s="894" t="s">
        <v>874</v>
      </c>
      <c r="M4455" s="894" t="s">
        <v>20239</v>
      </c>
      <c r="N4455" s="894" t="s">
        <v>20092</v>
      </c>
      <c r="O4455" s="894" t="s">
        <v>20240</v>
      </c>
      <c r="P4455" s="894" t="s">
        <v>20241</v>
      </c>
      <c r="Q4455" s="894" t="s">
        <v>20242</v>
      </c>
      <c r="R4455" s="894" t="s">
        <v>18916</v>
      </c>
      <c r="S4455" s="894" t="s">
        <v>779</v>
      </c>
      <c r="T4455" s="894" t="s">
        <v>780</v>
      </c>
      <c r="U4455" s="894" t="s">
        <v>877</v>
      </c>
      <c r="V4455" s="894" t="s">
        <v>3306</v>
      </c>
      <c r="W4455" s="894" t="s">
        <v>18996</v>
      </c>
      <c r="X4455" s="894" t="s">
        <v>19002</v>
      </c>
      <c r="Y4455" s="894" t="s">
        <v>19003</v>
      </c>
      <c r="AA4455" s="894" t="s">
        <v>1116</v>
      </c>
    </row>
    <row r="4456" spans="1:27">
      <c r="A4456" s="894" t="s">
        <v>20243</v>
      </c>
      <c r="B4456" s="894" t="s">
        <v>20244</v>
      </c>
      <c r="C4456" s="894" t="s">
        <v>20245</v>
      </c>
      <c r="D4456" s="894" t="s">
        <v>20106</v>
      </c>
      <c r="E4456" s="351">
        <v>16033.63</v>
      </c>
      <c r="F4456" s="351">
        <v>801.7</v>
      </c>
      <c r="G4456" s="351">
        <v>15231.93</v>
      </c>
      <c r="H4456" s="351">
        <v>0</v>
      </c>
      <c r="I4456" s="894" t="s">
        <v>18996</v>
      </c>
      <c r="J4456" s="894" t="s">
        <v>839</v>
      </c>
      <c r="K4456" s="894" t="s">
        <v>1114</v>
      </c>
      <c r="L4456" s="894" t="s">
        <v>874</v>
      </c>
      <c r="M4456" s="894" t="s">
        <v>20246</v>
      </c>
      <c r="N4456" s="894" t="s">
        <v>20092</v>
      </c>
      <c r="O4456" s="894" t="s">
        <v>20247</v>
      </c>
      <c r="P4456" s="894" t="s">
        <v>20248</v>
      </c>
      <c r="Q4456" s="894" t="s">
        <v>20249</v>
      </c>
      <c r="R4456" s="894" t="s">
        <v>18916</v>
      </c>
      <c r="S4456" s="894" t="s">
        <v>779</v>
      </c>
      <c r="T4456" s="894" t="s">
        <v>780</v>
      </c>
      <c r="U4456" s="894" t="s">
        <v>877</v>
      </c>
      <c r="V4456" s="894" t="s">
        <v>3306</v>
      </c>
      <c r="W4456" s="894" t="s">
        <v>18996</v>
      </c>
      <c r="X4456" s="894" t="s">
        <v>19002</v>
      </c>
      <c r="Y4456" s="894" t="s">
        <v>19003</v>
      </c>
      <c r="AA4456" s="894" t="s">
        <v>1116</v>
      </c>
    </row>
    <row r="4457" spans="1:27">
      <c r="A4457" s="894" t="s">
        <v>20250</v>
      </c>
      <c r="B4457" s="894" t="s">
        <v>20251</v>
      </c>
      <c r="C4457" s="894" t="s">
        <v>20252</v>
      </c>
      <c r="D4457" s="894" t="s">
        <v>20106</v>
      </c>
      <c r="E4457" s="351">
        <v>23769.03</v>
      </c>
      <c r="F4457" s="351">
        <v>1188.45</v>
      </c>
      <c r="G4457" s="351">
        <v>22580.58</v>
      </c>
      <c r="H4457" s="351">
        <v>0</v>
      </c>
      <c r="I4457" s="894" t="s">
        <v>18996</v>
      </c>
      <c r="J4457" s="894" t="s">
        <v>839</v>
      </c>
      <c r="K4457" s="894" t="s">
        <v>1114</v>
      </c>
      <c r="L4457" s="894" t="s">
        <v>874</v>
      </c>
      <c r="M4457" s="894" t="s">
        <v>20253</v>
      </c>
      <c r="N4457" s="894" t="s">
        <v>20092</v>
      </c>
      <c r="O4457" s="894" t="s">
        <v>20254</v>
      </c>
      <c r="P4457" s="894" t="s">
        <v>20255</v>
      </c>
      <c r="Q4457" s="894" t="s">
        <v>20256</v>
      </c>
      <c r="R4457" s="894" t="s">
        <v>18916</v>
      </c>
      <c r="S4457" s="894" t="s">
        <v>779</v>
      </c>
      <c r="T4457" s="894" t="s">
        <v>780</v>
      </c>
      <c r="U4457" s="894" t="s">
        <v>877</v>
      </c>
      <c r="V4457" s="894" t="s">
        <v>3306</v>
      </c>
      <c r="W4457" s="894" t="s">
        <v>18996</v>
      </c>
      <c r="X4457" s="894" t="s">
        <v>19002</v>
      </c>
      <c r="Y4457" s="894" t="s">
        <v>19003</v>
      </c>
      <c r="AA4457" s="894" t="s">
        <v>1116</v>
      </c>
    </row>
    <row r="4458" spans="1:27">
      <c r="A4458" s="894" t="s">
        <v>20257</v>
      </c>
      <c r="B4458" s="894" t="s">
        <v>20258</v>
      </c>
      <c r="C4458" s="894" t="s">
        <v>20259</v>
      </c>
      <c r="D4458" s="894" t="s">
        <v>20106</v>
      </c>
      <c r="E4458" s="351">
        <v>24815.93</v>
      </c>
      <c r="F4458" s="351">
        <v>1240.8</v>
      </c>
      <c r="G4458" s="351">
        <v>23575.13</v>
      </c>
      <c r="H4458" s="351">
        <v>0</v>
      </c>
      <c r="I4458" s="894" t="s">
        <v>18996</v>
      </c>
      <c r="J4458" s="894" t="s">
        <v>839</v>
      </c>
      <c r="K4458" s="894" t="s">
        <v>1114</v>
      </c>
      <c r="L4458" s="894" t="s">
        <v>874</v>
      </c>
      <c r="M4458" s="894" t="s">
        <v>20260</v>
      </c>
      <c r="N4458" s="894" t="s">
        <v>20092</v>
      </c>
      <c r="O4458" s="894" t="s">
        <v>20261</v>
      </c>
      <c r="P4458" s="894" t="s">
        <v>20262</v>
      </c>
      <c r="Q4458" s="894" t="s">
        <v>20263</v>
      </c>
      <c r="R4458" s="894" t="s">
        <v>18916</v>
      </c>
      <c r="S4458" s="894" t="s">
        <v>779</v>
      </c>
      <c r="T4458" s="894" t="s">
        <v>780</v>
      </c>
      <c r="U4458" s="894" t="s">
        <v>877</v>
      </c>
      <c r="V4458" s="894" t="s">
        <v>3306</v>
      </c>
      <c r="W4458" s="894" t="s">
        <v>18996</v>
      </c>
      <c r="X4458" s="894" t="s">
        <v>19002</v>
      </c>
      <c r="Y4458" s="894" t="s">
        <v>19003</v>
      </c>
      <c r="AA4458" s="894" t="s">
        <v>1116</v>
      </c>
    </row>
    <row r="4459" spans="1:27">
      <c r="A4459" s="894" t="s">
        <v>20264</v>
      </c>
      <c r="B4459" s="894" t="s">
        <v>20265</v>
      </c>
      <c r="C4459" s="894" t="s">
        <v>20266</v>
      </c>
      <c r="D4459" s="894" t="s">
        <v>20106</v>
      </c>
      <c r="E4459" s="351">
        <v>32936.28</v>
      </c>
      <c r="F4459" s="351">
        <v>1646.8</v>
      </c>
      <c r="G4459" s="351">
        <v>31289.48</v>
      </c>
      <c r="H4459" s="351">
        <v>0</v>
      </c>
      <c r="I4459" s="894" t="s">
        <v>18996</v>
      </c>
      <c r="J4459" s="894" t="s">
        <v>839</v>
      </c>
      <c r="K4459" s="894" t="s">
        <v>1114</v>
      </c>
      <c r="L4459" s="894" t="s">
        <v>874</v>
      </c>
      <c r="M4459" s="894" t="s">
        <v>20267</v>
      </c>
      <c r="N4459" s="894" t="s">
        <v>20092</v>
      </c>
      <c r="O4459" s="894" t="s">
        <v>20268</v>
      </c>
      <c r="P4459" s="894" t="s">
        <v>20269</v>
      </c>
      <c r="Q4459" s="894" t="s">
        <v>20270</v>
      </c>
      <c r="R4459" s="894" t="s">
        <v>18916</v>
      </c>
      <c r="S4459" s="894" t="s">
        <v>779</v>
      </c>
      <c r="T4459" s="894" t="s">
        <v>780</v>
      </c>
      <c r="U4459" s="894" t="s">
        <v>877</v>
      </c>
      <c r="V4459" s="894" t="s">
        <v>3306</v>
      </c>
      <c r="W4459" s="894" t="s">
        <v>18996</v>
      </c>
      <c r="X4459" s="894" t="s">
        <v>19002</v>
      </c>
      <c r="Y4459" s="894" t="s">
        <v>19003</v>
      </c>
      <c r="AA4459" s="894" t="s">
        <v>1116</v>
      </c>
    </row>
    <row r="4460" spans="1:27">
      <c r="A4460" s="894" t="s">
        <v>20271</v>
      </c>
      <c r="B4460" s="894" t="s">
        <v>20272</v>
      </c>
      <c r="C4460" s="894" t="s">
        <v>20273</v>
      </c>
      <c r="D4460" s="894" t="s">
        <v>20106</v>
      </c>
      <c r="E4460" s="351">
        <v>29995.58</v>
      </c>
      <c r="F4460" s="351">
        <v>1499.8</v>
      </c>
      <c r="G4460" s="351">
        <v>28495.78</v>
      </c>
      <c r="H4460" s="351">
        <v>0</v>
      </c>
      <c r="I4460" s="894" t="s">
        <v>18996</v>
      </c>
      <c r="J4460" s="894" t="s">
        <v>839</v>
      </c>
      <c r="K4460" s="894" t="s">
        <v>1114</v>
      </c>
      <c r="L4460" s="894" t="s">
        <v>874</v>
      </c>
      <c r="M4460" s="894" t="s">
        <v>20274</v>
      </c>
      <c r="N4460" s="894" t="s">
        <v>20092</v>
      </c>
      <c r="O4460" s="894" t="s">
        <v>20275</v>
      </c>
      <c r="P4460" s="894" t="s">
        <v>20276</v>
      </c>
      <c r="Q4460" s="894" t="s">
        <v>20277</v>
      </c>
      <c r="R4460" s="894" t="s">
        <v>18916</v>
      </c>
      <c r="S4460" s="894" t="s">
        <v>779</v>
      </c>
      <c r="T4460" s="894" t="s">
        <v>780</v>
      </c>
      <c r="U4460" s="894" t="s">
        <v>877</v>
      </c>
      <c r="V4460" s="894" t="s">
        <v>3306</v>
      </c>
      <c r="W4460" s="894" t="s">
        <v>18996</v>
      </c>
      <c r="X4460" s="894" t="s">
        <v>19002</v>
      </c>
      <c r="Y4460" s="894" t="s">
        <v>19003</v>
      </c>
      <c r="AA4460" s="894" t="s">
        <v>1116</v>
      </c>
    </row>
    <row r="4461" spans="1:27">
      <c r="A4461" s="894" t="s">
        <v>20278</v>
      </c>
      <c r="B4461" s="894" t="s">
        <v>20279</v>
      </c>
      <c r="C4461" s="894" t="s">
        <v>20280</v>
      </c>
      <c r="D4461" s="894" t="s">
        <v>20106</v>
      </c>
      <c r="E4461" s="351">
        <v>14114.16</v>
      </c>
      <c r="F4461" s="351">
        <v>705.7</v>
      </c>
      <c r="G4461" s="351">
        <v>13408.46</v>
      </c>
      <c r="H4461" s="351">
        <v>0</v>
      </c>
      <c r="I4461" s="894" t="s">
        <v>18996</v>
      </c>
      <c r="J4461" s="894" t="s">
        <v>839</v>
      </c>
      <c r="K4461" s="894" t="s">
        <v>1114</v>
      </c>
      <c r="L4461" s="894" t="s">
        <v>874</v>
      </c>
      <c r="M4461" s="894" t="s">
        <v>20281</v>
      </c>
      <c r="N4461" s="894" t="s">
        <v>20092</v>
      </c>
      <c r="O4461" s="894" t="s">
        <v>20282</v>
      </c>
      <c r="P4461" s="894" t="s">
        <v>20283</v>
      </c>
      <c r="Q4461" s="894" t="s">
        <v>20284</v>
      </c>
      <c r="R4461" s="894" t="s">
        <v>18916</v>
      </c>
      <c r="S4461" s="894" t="s">
        <v>779</v>
      </c>
      <c r="T4461" s="894" t="s">
        <v>780</v>
      </c>
      <c r="U4461" s="894" t="s">
        <v>877</v>
      </c>
      <c r="V4461" s="894" t="s">
        <v>3306</v>
      </c>
      <c r="W4461" s="894" t="s">
        <v>18996</v>
      </c>
      <c r="X4461" s="894" t="s">
        <v>19002</v>
      </c>
      <c r="Y4461" s="894" t="s">
        <v>19003</v>
      </c>
      <c r="AA4461" s="894" t="s">
        <v>1116</v>
      </c>
    </row>
    <row r="4462" spans="1:27">
      <c r="A4462" s="894" t="s">
        <v>20285</v>
      </c>
      <c r="B4462" s="894" t="s">
        <v>20286</v>
      </c>
      <c r="C4462" s="894" t="s">
        <v>20287</v>
      </c>
      <c r="D4462" s="894" t="s">
        <v>20106</v>
      </c>
      <c r="E4462" s="351">
        <v>21881.42</v>
      </c>
      <c r="F4462" s="351">
        <v>1094.05</v>
      </c>
      <c r="G4462" s="351">
        <v>20787.37</v>
      </c>
      <c r="H4462" s="351">
        <v>0</v>
      </c>
      <c r="I4462" s="894" t="s">
        <v>18996</v>
      </c>
      <c r="J4462" s="894" t="s">
        <v>839</v>
      </c>
      <c r="K4462" s="894" t="s">
        <v>1114</v>
      </c>
      <c r="L4462" s="894" t="s">
        <v>874</v>
      </c>
      <c r="M4462" s="894" t="s">
        <v>20288</v>
      </c>
      <c r="N4462" s="894" t="s">
        <v>20092</v>
      </c>
      <c r="O4462" s="894" t="s">
        <v>20289</v>
      </c>
      <c r="P4462" s="894" t="s">
        <v>20290</v>
      </c>
      <c r="Q4462" s="894" t="s">
        <v>20291</v>
      </c>
      <c r="R4462" s="894" t="s">
        <v>18916</v>
      </c>
      <c r="S4462" s="894" t="s">
        <v>779</v>
      </c>
      <c r="T4462" s="894" t="s">
        <v>780</v>
      </c>
      <c r="U4462" s="894" t="s">
        <v>877</v>
      </c>
      <c r="V4462" s="894" t="s">
        <v>3306</v>
      </c>
      <c r="W4462" s="894" t="s">
        <v>18996</v>
      </c>
      <c r="X4462" s="894" t="s">
        <v>19002</v>
      </c>
      <c r="Y4462" s="894" t="s">
        <v>19003</v>
      </c>
      <c r="AA4462" s="894" t="s">
        <v>1116</v>
      </c>
    </row>
    <row r="4463" spans="1:27">
      <c r="A4463" s="894" t="s">
        <v>20292</v>
      </c>
      <c r="B4463" s="894" t="s">
        <v>20293</v>
      </c>
      <c r="C4463" s="894" t="s">
        <v>20294</v>
      </c>
      <c r="D4463" s="894" t="s">
        <v>20295</v>
      </c>
      <c r="E4463" s="351">
        <v>35316.81</v>
      </c>
      <c r="F4463" s="351">
        <v>1765.85</v>
      </c>
      <c r="G4463" s="351">
        <v>33550.96</v>
      </c>
      <c r="H4463" s="351">
        <v>0</v>
      </c>
      <c r="I4463" s="894" t="s">
        <v>18996</v>
      </c>
      <c r="J4463" s="894" t="s">
        <v>839</v>
      </c>
      <c r="K4463" s="894" t="s">
        <v>1114</v>
      </c>
      <c r="L4463" s="894" t="s">
        <v>874</v>
      </c>
      <c r="M4463" s="894" t="s">
        <v>20296</v>
      </c>
      <c r="N4463" s="894" t="s">
        <v>20092</v>
      </c>
      <c r="O4463" s="894" t="s">
        <v>20297</v>
      </c>
      <c r="P4463" s="894" t="s">
        <v>20298</v>
      </c>
      <c r="Q4463" s="894" t="s">
        <v>20299</v>
      </c>
      <c r="R4463" s="894" t="s">
        <v>18916</v>
      </c>
      <c r="S4463" s="894" t="s">
        <v>779</v>
      </c>
      <c r="T4463" s="894" t="s">
        <v>780</v>
      </c>
      <c r="U4463" s="894" t="s">
        <v>877</v>
      </c>
      <c r="V4463" s="894" t="s">
        <v>3306</v>
      </c>
      <c r="W4463" s="894" t="s">
        <v>18996</v>
      </c>
      <c r="X4463" s="894" t="s">
        <v>19002</v>
      </c>
      <c r="Y4463" s="894" t="s">
        <v>19003</v>
      </c>
      <c r="AA4463" s="894" t="s">
        <v>1116</v>
      </c>
    </row>
    <row r="4464" spans="1:27">
      <c r="A4464" s="894" t="s">
        <v>20300</v>
      </c>
      <c r="B4464" s="894" t="s">
        <v>20301</v>
      </c>
      <c r="C4464" s="894" t="s">
        <v>20302</v>
      </c>
      <c r="D4464" s="894" t="s">
        <v>20303</v>
      </c>
      <c r="E4464" s="351">
        <v>9557.52</v>
      </c>
      <c r="F4464" s="351">
        <v>477.9</v>
      </c>
      <c r="G4464" s="351">
        <v>9079.62</v>
      </c>
      <c r="H4464" s="351">
        <v>0</v>
      </c>
      <c r="I4464" s="894" t="s">
        <v>18996</v>
      </c>
      <c r="J4464" s="894" t="s">
        <v>839</v>
      </c>
      <c r="K4464" s="894" t="s">
        <v>19155</v>
      </c>
      <c r="L4464" s="894" t="s">
        <v>874</v>
      </c>
      <c r="M4464" s="894" t="s">
        <v>19428</v>
      </c>
      <c r="N4464" s="894" t="s">
        <v>20304</v>
      </c>
      <c r="O4464" s="894" t="s">
        <v>11027</v>
      </c>
      <c r="P4464" s="894" t="s">
        <v>20305</v>
      </c>
      <c r="Q4464" s="894" t="s">
        <v>13281</v>
      </c>
      <c r="R4464" s="894" t="s">
        <v>18916</v>
      </c>
      <c r="S4464" s="894" t="s">
        <v>779</v>
      </c>
      <c r="T4464" s="894" t="s">
        <v>780</v>
      </c>
      <c r="U4464" s="894" t="s">
        <v>877</v>
      </c>
      <c r="V4464" s="894" t="s">
        <v>3306</v>
      </c>
      <c r="W4464" s="894" t="s">
        <v>18996</v>
      </c>
      <c r="X4464" s="894" t="s">
        <v>19002</v>
      </c>
      <c r="Y4464" s="894" t="s">
        <v>19003</v>
      </c>
      <c r="AA4464" s="894" t="s">
        <v>19158</v>
      </c>
    </row>
    <row r="4465" spans="1:27">
      <c r="A4465" s="894" t="s">
        <v>20306</v>
      </c>
      <c r="B4465" s="894" t="s">
        <v>20307</v>
      </c>
      <c r="C4465" s="894" t="s">
        <v>20302</v>
      </c>
      <c r="D4465" s="894" t="s">
        <v>20308</v>
      </c>
      <c r="E4465" s="351">
        <v>9557.52</v>
      </c>
      <c r="F4465" s="351">
        <v>477.9</v>
      </c>
      <c r="G4465" s="351">
        <v>9079.62</v>
      </c>
      <c r="H4465" s="351">
        <v>0</v>
      </c>
      <c r="I4465" s="894" t="s">
        <v>18996</v>
      </c>
      <c r="J4465" s="894" t="s">
        <v>839</v>
      </c>
      <c r="K4465" s="894" t="s">
        <v>19086</v>
      </c>
      <c r="L4465" s="894" t="s">
        <v>874</v>
      </c>
      <c r="M4465" s="894" t="s">
        <v>19440</v>
      </c>
      <c r="N4465" s="894" t="s">
        <v>20304</v>
      </c>
      <c r="O4465" s="894" t="s">
        <v>11027</v>
      </c>
      <c r="P4465" s="894" t="s">
        <v>20305</v>
      </c>
      <c r="Q4465" s="894" t="s">
        <v>13281</v>
      </c>
      <c r="R4465" s="894" t="s">
        <v>18916</v>
      </c>
      <c r="S4465" s="894" t="s">
        <v>779</v>
      </c>
      <c r="T4465" s="894" t="s">
        <v>780</v>
      </c>
      <c r="U4465" s="894" t="s">
        <v>877</v>
      </c>
      <c r="V4465" s="894" t="s">
        <v>3306</v>
      </c>
      <c r="W4465" s="894" t="s">
        <v>18996</v>
      </c>
      <c r="X4465" s="894" t="s">
        <v>19002</v>
      </c>
      <c r="Y4465" s="894" t="s">
        <v>19003</v>
      </c>
      <c r="AA4465" s="894" t="s">
        <v>19090</v>
      </c>
    </row>
    <row r="4466" spans="1:27">
      <c r="A4466" s="894" t="s">
        <v>20309</v>
      </c>
      <c r="B4466" s="894" t="s">
        <v>20310</v>
      </c>
      <c r="C4466" s="894" t="s">
        <v>20302</v>
      </c>
      <c r="D4466" s="894" t="s">
        <v>20311</v>
      </c>
      <c r="E4466" s="351">
        <v>46017.7</v>
      </c>
      <c r="F4466" s="351">
        <v>2300.9</v>
      </c>
      <c r="G4466" s="351">
        <v>43716.8</v>
      </c>
      <c r="H4466" s="351">
        <v>0</v>
      </c>
      <c r="I4466" s="894" t="s">
        <v>18996</v>
      </c>
      <c r="J4466" s="894" t="s">
        <v>839</v>
      </c>
      <c r="K4466" s="894" t="s">
        <v>19086</v>
      </c>
      <c r="L4466" s="894" t="s">
        <v>874</v>
      </c>
      <c r="M4466" s="894" t="s">
        <v>19440</v>
      </c>
      <c r="N4466" s="894" t="s">
        <v>20304</v>
      </c>
      <c r="O4466" s="894" t="s">
        <v>15055</v>
      </c>
      <c r="P4466" s="894" t="s">
        <v>20312</v>
      </c>
      <c r="Q4466" s="894" t="s">
        <v>15707</v>
      </c>
      <c r="R4466" s="894" t="s">
        <v>18916</v>
      </c>
      <c r="S4466" s="894" t="s">
        <v>779</v>
      </c>
      <c r="T4466" s="894" t="s">
        <v>780</v>
      </c>
      <c r="U4466" s="894" t="s">
        <v>877</v>
      </c>
      <c r="V4466" s="894" t="s">
        <v>3306</v>
      </c>
      <c r="W4466" s="894" t="s">
        <v>18996</v>
      </c>
      <c r="X4466" s="894" t="s">
        <v>19002</v>
      </c>
      <c r="Y4466" s="894" t="s">
        <v>19003</v>
      </c>
      <c r="AA4466" s="894" t="s">
        <v>19090</v>
      </c>
    </row>
    <row r="4467" spans="1:27">
      <c r="A4467" s="894" t="s">
        <v>20313</v>
      </c>
      <c r="B4467" s="894" t="s">
        <v>20314</v>
      </c>
      <c r="C4467" s="894" t="s">
        <v>20302</v>
      </c>
      <c r="D4467" s="894" t="s">
        <v>20315</v>
      </c>
      <c r="E4467" s="351">
        <v>78938.05</v>
      </c>
      <c r="F4467" s="351">
        <v>3946.9</v>
      </c>
      <c r="G4467" s="351">
        <v>74991.15</v>
      </c>
      <c r="H4467" s="351">
        <v>0</v>
      </c>
      <c r="I4467" s="894" t="s">
        <v>18996</v>
      </c>
      <c r="J4467" s="894" t="s">
        <v>839</v>
      </c>
      <c r="K4467" s="894" t="s">
        <v>19155</v>
      </c>
      <c r="L4467" s="894" t="s">
        <v>874</v>
      </c>
      <c r="M4467" s="894" t="s">
        <v>19428</v>
      </c>
      <c r="N4467" s="894" t="s">
        <v>20304</v>
      </c>
      <c r="O4467" s="894" t="s">
        <v>13621</v>
      </c>
      <c r="P4467" s="894" t="s">
        <v>20316</v>
      </c>
      <c r="Q4467" s="894" t="s">
        <v>20317</v>
      </c>
      <c r="R4467" s="894" t="s">
        <v>18916</v>
      </c>
      <c r="S4467" s="894" t="s">
        <v>779</v>
      </c>
      <c r="T4467" s="894" t="s">
        <v>780</v>
      </c>
      <c r="U4467" s="894" t="s">
        <v>877</v>
      </c>
      <c r="V4467" s="894" t="s">
        <v>3306</v>
      </c>
      <c r="W4467" s="894" t="s">
        <v>18996</v>
      </c>
      <c r="X4467" s="894" t="s">
        <v>19002</v>
      </c>
      <c r="Y4467" s="894" t="s">
        <v>19003</v>
      </c>
      <c r="AA4467" s="894" t="s">
        <v>19158</v>
      </c>
    </row>
    <row r="4468" spans="1:27">
      <c r="A4468" s="894" t="s">
        <v>20318</v>
      </c>
      <c r="B4468" s="894" t="s">
        <v>20319</v>
      </c>
      <c r="C4468" s="894" t="s">
        <v>16494</v>
      </c>
      <c r="D4468" s="894" t="s">
        <v>20320</v>
      </c>
      <c r="E4468" s="351">
        <v>15309.73</v>
      </c>
      <c r="F4468" s="351">
        <v>765.5</v>
      </c>
      <c r="G4468" s="351">
        <v>14544.23</v>
      </c>
      <c r="H4468" s="351">
        <v>0</v>
      </c>
      <c r="I4468" s="894" t="s">
        <v>18996</v>
      </c>
      <c r="J4468" s="894" t="s">
        <v>839</v>
      </c>
      <c r="K4468" s="894" t="s">
        <v>19086</v>
      </c>
      <c r="L4468" s="894" t="s">
        <v>874</v>
      </c>
      <c r="M4468" s="894" t="s">
        <v>19440</v>
      </c>
      <c r="N4468" s="894" t="s">
        <v>20321</v>
      </c>
      <c r="O4468" s="894" t="s">
        <v>20322</v>
      </c>
      <c r="P4468" s="894" t="s">
        <v>20323</v>
      </c>
      <c r="Q4468" s="894" t="s">
        <v>20324</v>
      </c>
      <c r="R4468" s="894" t="s">
        <v>18916</v>
      </c>
      <c r="S4468" s="894" t="s">
        <v>779</v>
      </c>
      <c r="T4468" s="894" t="s">
        <v>780</v>
      </c>
      <c r="U4468" s="894" t="s">
        <v>877</v>
      </c>
      <c r="V4468" s="894" t="s">
        <v>3306</v>
      </c>
      <c r="W4468" s="894" t="s">
        <v>18996</v>
      </c>
      <c r="X4468" s="894" t="s">
        <v>19002</v>
      </c>
      <c r="Y4468" s="894" t="s">
        <v>19003</v>
      </c>
      <c r="AA4468" s="894" t="s">
        <v>19090</v>
      </c>
    </row>
    <row r="4469" spans="1:27">
      <c r="A4469" s="894" t="s">
        <v>20325</v>
      </c>
      <c r="B4469" s="894" t="s">
        <v>20326</v>
      </c>
      <c r="C4469" s="894" t="s">
        <v>20327</v>
      </c>
      <c r="D4469" s="894" t="s">
        <v>20328</v>
      </c>
      <c r="E4469" s="351">
        <v>19292.04</v>
      </c>
      <c r="F4469" s="351">
        <v>964.6</v>
      </c>
      <c r="G4469" s="351">
        <v>18327.44</v>
      </c>
      <c r="H4469" s="351">
        <v>0</v>
      </c>
      <c r="I4469" s="894" t="s">
        <v>18996</v>
      </c>
      <c r="J4469" s="894" t="s">
        <v>839</v>
      </c>
      <c r="K4469" s="894" t="s">
        <v>19086</v>
      </c>
      <c r="L4469" s="894" t="s">
        <v>874</v>
      </c>
      <c r="M4469" s="894" t="s">
        <v>20329</v>
      </c>
      <c r="N4469" s="894" t="s">
        <v>20330</v>
      </c>
      <c r="O4469" s="894" t="s">
        <v>11061</v>
      </c>
      <c r="P4469" s="894" t="s">
        <v>18939</v>
      </c>
      <c r="Q4469" s="894" t="s">
        <v>18940</v>
      </c>
      <c r="R4469" s="894" t="s">
        <v>18916</v>
      </c>
      <c r="S4469" s="894" t="s">
        <v>779</v>
      </c>
      <c r="T4469" s="894" t="s">
        <v>780</v>
      </c>
      <c r="U4469" s="894" t="s">
        <v>877</v>
      </c>
      <c r="V4469" s="894" t="s">
        <v>3306</v>
      </c>
      <c r="W4469" s="894" t="s">
        <v>18996</v>
      </c>
      <c r="X4469" s="894" t="s">
        <v>19002</v>
      </c>
      <c r="Y4469" s="894" t="s">
        <v>19003</v>
      </c>
      <c r="AA4469" s="894" t="s">
        <v>19090</v>
      </c>
    </row>
    <row r="4470" spans="1:27">
      <c r="A4470" s="894" t="s">
        <v>20331</v>
      </c>
      <c r="B4470" s="894" t="s">
        <v>20332</v>
      </c>
      <c r="C4470" s="894" t="s">
        <v>20333</v>
      </c>
      <c r="D4470" s="894" t="s">
        <v>20334</v>
      </c>
      <c r="E4470" s="351">
        <v>7433.63</v>
      </c>
      <c r="F4470" s="351">
        <v>371.7</v>
      </c>
      <c r="G4470" s="351">
        <v>7061.93</v>
      </c>
      <c r="H4470" s="351">
        <v>0</v>
      </c>
      <c r="I4470" s="894" t="s">
        <v>18996</v>
      </c>
      <c r="J4470" s="894" t="s">
        <v>839</v>
      </c>
      <c r="K4470" s="894" t="s">
        <v>8415</v>
      </c>
      <c r="L4470" s="894" t="s">
        <v>874</v>
      </c>
      <c r="M4470" s="894" t="s">
        <v>20052</v>
      </c>
      <c r="N4470" s="894" t="s">
        <v>20335</v>
      </c>
      <c r="O4470" s="894" t="s">
        <v>12230</v>
      </c>
      <c r="P4470" s="894" t="s">
        <v>20336</v>
      </c>
      <c r="Q4470" s="894" t="s">
        <v>12232</v>
      </c>
      <c r="R4470" s="894" t="s">
        <v>18916</v>
      </c>
      <c r="S4470" s="894" t="s">
        <v>779</v>
      </c>
      <c r="T4470" s="894" t="s">
        <v>780</v>
      </c>
      <c r="U4470" s="894" t="s">
        <v>877</v>
      </c>
      <c r="V4470" s="894" t="s">
        <v>3306</v>
      </c>
      <c r="W4470" s="894" t="s">
        <v>18996</v>
      </c>
      <c r="X4470" s="894" t="s">
        <v>19002</v>
      </c>
      <c r="Y4470" s="894" t="s">
        <v>19003</v>
      </c>
      <c r="AA4470" s="894" t="s">
        <v>8421</v>
      </c>
    </row>
    <row r="4471" spans="1:27">
      <c r="A4471" s="894" t="s">
        <v>20337</v>
      </c>
      <c r="B4471" s="894" t="s">
        <v>20338</v>
      </c>
      <c r="C4471" s="894" t="s">
        <v>20333</v>
      </c>
      <c r="D4471" s="894" t="s">
        <v>20339</v>
      </c>
      <c r="E4471" s="351">
        <v>8778.76</v>
      </c>
      <c r="F4471" s="351">
        <v>438.95</v>
      </c>
      <c r="G4471" s="351">
        <v>8339.81</v>
      </c>
      <c r="H4471" s="351">
        <v>0</v>
      </c>
      <c r="I4471" s="894" t="s">
        <v>18996</v>
      </c>
      <c r="J4471" s="894" t="s">
        <v>839</v>
      </c>
      <c r="K4471" s="894" t="s">
        <v>8415</v>
      </c>
      <c r="L4471" s="894" t="s">
        <v>874</v>
      </c>
      <c r="M4471" s="894" t="s">
        <v>20052</v>
      </c>
      <c r="N4471" s="894" t="s">
        <v>20335</v>
      </c>
      <c r="O4471" s="894" t="s">
        <v>11551</v>
      </c>
      <c r="P4471" s="894" t="s">
        <v>20340</v>
      </c>
      <c r="Q4471" s="894" t="s">
        <v>20341</v>
      </c>
      <c r="R4471" s="894" t="s">
        <v>18916</v>
      </c>
      <c r="S4471" s="894" t="s">
        <v>779</v>
      </c>
      <c r="T4471" s="894" t="s">
        <v>780</v>
      </c>
      <c r="U4471" s="894" t="s">
        <v>877</v>
      </c>
      <c r="V4471" s="894" t="s">
        <v>3306</v>
      </c>
      <c r="W4471" s="894" t="s">
        <v>18996</v>
      </c>
      <c r="X4471" s="894" t="s">
        <v>19002</v>
      </c>
      <c r="Y4471" s="894" t="s">
        <v>19003</v>
      </c>
      <c r="AA4471" s="894" t="s">
        <v>8421</v>
      </c>
    </row>
    <row r="4472" spans="1:27">
      <c r="A4472" s="894" t="s">
        <v>20342</v>
      </c>
      <c r="B4472" s="894" t="s">
        <v>20343</v>
      </c>
      <c r="C4472" s="894" t="s">
        <v>20333</v>
      </c>
      <c r="D4472" s="894" t="s">
        <v>20339</v>
      </c>
      <c r="E4472" s="351">
        <v>8778.76</v>
      </c>
      <c r="F4472" s="351">
        <v>438.95</v>
      </c>
      <c r="G4472" s="351">
        <v>8339.81</v>
      </c>
      <c r="H4472" s="351">
        <v>0</v>
      </c>
      <c r="I4472" s="894" t="s">
        <v>18996</v>
      </c>
      <c r="J4472" s="894" t="s">
        <v>839</v>
      </c>
      <c r="K4472" s="894" t="s">
        <v>8415</v>
      </c>
      <c r="L4472" s="894" t="s">
        <v>874</v>
      </c>
      <c r="M4472" s="894" t="s">
        <v>20052</v>
      </c>
      <c r="N4472" s="894" t="s">
        <v>20335</v>
      </c>
      <c r="O4472" s="894" t="s">
        <v>11551</v>
      </c>
      <c r="P4472" s="894" t="s">
        <v>20340</v>
      </c>
      <c r="Q4472" s="894" t="s">
        <v>20341</v>
      </c>
      <c r="R4472" s="894" t="s">
        <v>18916</v>
      </c>
      <c r="S4472" s="894" t="s">
        <v>779</v>
      </c>
      <c r="T4472" s="894" t="s">
        <v>780</v>
      </c>
      <c r="U4472" s="894" t="s">
        <v>877</v>
      </c>
      <c r="V4472" s="894" t="s">
        <v>3306</v>
      </c>
      <c r="W4472" s="894" t="s">
        <v>18996</v>
      </c>
      <c r="X4472" s="894" t="s">
        <v>19002</v>
      </c>
      <c r="Y4472" s="894" t="s">
        <v>19003</v>
      </c>
      <c r="AA4472" s="894" t="s">
        <v>8421</v>
      </c>
    </row>
    <row r="4473" spans="1:27">
      <c r="A4473" s="894" t="s">
        <v>20344</v>
      </c>
      <c r="B4473" s="894" t="s">
        <v>20345</v>
      </c>
      <c r="C4473" s="894" t="s">
        <v>15051</v>
      </c>
      <c r="D4473" s="894" t="s">
        <v>20346</v>
      </c>
      <c r="E4473" s="351">
        <v>19148.67</v>
      </c>
      <c r="F4473" s="351">
        <v>957.45</v>
      </c>
      <c r="G4473" s="351">
        <v>18191.22</v>
      </c>
      <c r="H4473" s="351">
        <v>0</v>
      </c>
      <c r="I4473" s="894" t="s">
        <v>18996</v>
      </c>
      <c r="J4473" s="894" t="s">
        <v>839</v>
      </c>
      <c r="K4473" s="894" t="s">
        <v>19086</v>
      </c>
      <c r="L4473" s="894" t="s">
        <v>874</v>
      </c>
      <c r="M4473" s="894" t="s">
        <v>19440</v>
      </c>
      <c r="N4473" s="894" t="s">
        <v>20347</v>
      </c>
      <c r="O4473" s="894" t="s">
        <v>20348</v>
      </c>
      <c r="P4473" s="894" t="s">
        <v>20349</v>
      </c>
      <c r="Q4473" s="894" t="s">
        <v>20350</v>
      </c>
      <c r="R4473" s="894" t="s">
        <v>18916</v>
      </c>
      <c r="S4473" s="894" t="s">
        <v>779</v>
      </c>
      <c r="T4473" s="894" t="s">
        <v>780</v>
      </c>
      <c r="U4473" s="894" t="s">
        <v>877</v>
      </c>
      <c r="V4473" s="894" t="s">
        <v>3306</v>
      </c>
      <c r="W4473" s="894" t="s">
        <v>18996</v>
      </c>
      <c r="X4473" s="894" t="s">
        <v>19002</v>
      </c>
      <c r="Y4473" s="894" t="s">
        <v>19003</v>
      </c>
      <c r="AA4473" s="894" t="s">
        <v>19090</v>
      </c>
    </row>
    <row r="4474" spans="1:27">
      <c r="A4474" s="894" t="s">
        <v>20351</v>
      </c>
      <c r="B4474" s="894" t="s">
        <v>20352</v>
      </c>
      <c r="C4474" s="894" t="s">
        <v>15051</v>
      </c>
      <c r="D4474" s="894" t="s">
        <v>20346</v>
      </c>
      <c r="E4474" s="351">
        <v>19148.68</v>
      </c>
      <c r="F4474" s="351">
        <v>957.45</v>
      </c>
      <c r="G4474" s="351">
        <v>18191.23</v>
      </c>
      <c r="H4474" s="351">
        <v>0</v>
      </c>
      <c r="I4474" s="894" t="s">
        <v>18996</v>
      </c>
      <c r="J4474" s="894" t="s">
        <v>839</v>
      </c>
      <c r="K4474" s="894" t="s">
        <v>19155</v>
      </c>
      <c r="L4474" s="894" t="s">
        <v>874</v>
      </c>
      <c r="M4474" s="894" t="s">
        <v>19428</v>
      </c>
      <c r="N4474" s="894" t="s">
        <v>20347</v>
      </c>
      <c r="O4474" s="894" t="s">
        <v>20348</v>
      </c>
      <c r="P4474" s="894" t="s">
        <v>20349</v>
      </c>
      <c r="Q4474" s="894" t="s">
        <v>20350</v>
      </c>
      <c r="R4474" s="894" t="s">
        <v>18916</v>
      </c>
      <c r="S4474" s="894" t="s">
        <v>779</v>
      </c>
      <c r="T4474" s="894" t="s">
        <v>780</v>
      </c>
      <c r="U4474" s="894" t="s">
        <v>877</v>
      </c>
      <c r="V4474" s="894" t="s">
        <v>3306</v>
      </c>
      <c r="W4474" s="894" t="s">
        <v>18996</v>
      </c>
      <c r="X4474" s="894" t="s">
        <v>19002</v>
      </c>
      <c r="Y4474" s="894" t="s">
        <v>19003</v>
      </c>
      <c r="AA4474" s="894" t="s">
        <v>19158</v>
      </c>
    </row>
    <row r="4475" spans="1:27">
      <c r="A4475" s="894" t="s">
        <v>20353</v>
      </c>
      <c r="B4475" s="894" t="s">
        <v>20354</v>
      </c>
      <c r="C4475" s="894" t="s">
        <v>20355</v>
      </c>
      <c r="D4475" s="894" t="s">
        <v>20356</v>
      </c>
      <c r="E4475" s="351">
        <v>113274.34</v>
      </c>
      <c r="F4475" s="351">
        <v>5663.7</v>
      </c>
      <c r="G4475" s="351">
        <v>107610.64</v>
      </c>
      <c r="H4475" s="351">
        <v>0</v>
      </c>
      <c r="I4475" s="894" t="s">
        <v>18996</v>
      </c>
      <c r="J4475" s="894" t="s">
        <v>839</v>
      </c>
      <c r="K4475" s="894" t="s">
        <v>8415</v>
      </c>
      <c r="L4475" s="894" t="s">
        <v>874</v>
      </c>
      <c r="M4475" s="894" t="s">
        <v>20052</v>
      </c>
      <c r="N4475" s="894" t="s">
        <v>20357</v>
      </c>
      <c r="O4475" s="894" t="s">
        <v>9261</v>
      </c>
      <c r="P4475" s="894" t="s">
        <v>20358</v>
      </c>
      <c r="Q4475" s="894" t="s">
        <v>9263</v>
      </c>
      <c r="R4475" s="894" t="s">
        <v>18916</v>
      </c>
      <c r="S4475" s="894" t="s">
        <v>779</v>
      </c>
      <c r="T4475" s="894" t="s">
        <v>780</v>
      </c>
      <c r="U4475" s="894" t="s">
        <v>877</v>
      </c>
      <c r="V4475" s="894" t="s">
        <v>3306</v>
      </c>
      <c r="W4475" s="894" t="s">
        <v>18996</v>
      </c>
      <c r="X4475" s="894" t="s">
        <v>19002</v>
      </c>
      <c r="Y4475" s="894" t="s">
        <v>19003</v>
      </c>
      <c r="AA4475" s="894" t="s">
        <v>8421</v>
      </c>
    </row>
    <row r="4476" spans="1:27">
      <c r="A4476" s="894" t="s">
        <v>20359</v>
      </c>
      <c r="B4476" s="894" t="s">
        <v>20360</v>
      </c>
      <c r="C4476" s="894" t="s">
        <v>20361</v>
      </c>
      <c r="D4476" s="894" t="s">
        <v>20362</v>
      </c>
      <c r="E4476" s="351">
        <v>3787.61</v>
      </c>
      <c r="F4476" s="351">
        <v>189.4</v>
      </c>
      <c r="G4476" s="351">
        <v>3598.21</v>
      </c>
      <c r="H4476" s="351">
        <v>0</v>
      </c>
      <c r="I4476" s="894" t="s">
        <v>18996</v>
      </c>
      <c r="J4476" s="894" t="s">
        <v>839</v>
      </c>
      <c r="K4476" s="894" t="s">
        <v>19155</v>
      </c>
      <c r="L4476" s="894" t="s">
        <v>874</v>
      </c>
      <c r="M4476" s="894" t="s">
        <v>19428</v>
      </c>
      <c r="N4476" s="894" t="s">
        <v>19816</v>
      </c>
      <c r="O4476" s="894" t="s">
        <v>20363</v>
      </c>
      <c r="P4476" s="894" t="s">
        <v>20364</v>
      </c>
      <c r="Q4476" s="894" t="s">
        <v>20365</v>
      </c>
      <c r="R4476" s="894" t="s">
        <v>18916</v>
      </c>
      <c r="S4476" s="894" t="s">
        <v>779</v>
      </c>
      <c r="T4476" s="894" t="s">
        <v>780</v>
      </c>
      <c r="U4476" s="894" t="s">
        <v>877</v>
      </c>
      <c r="V4476" s="894" t="s">
        <v>3306</v>
      </c>
      <c r="W4476" s="894" t="s">
        <v>18996</v>
      </c>
      <c r="X4476" s="894" t="s">
        <v>19002</v>
      </c>
      <c r="Y4476" s="894" t="s">
        <v>19003</v>
      </c>
      <c r="AA4476" s="894" t="s">
        <v>19158</v>
      </c>
    </row>
    <row r="4477" spans="1:27">
      <c r="A4477" s="894" t="s">
        <v>20366</v>
      </c>
      <c r="B4477" s="894" t="s">
        <v>20367</v>
      </c>
      <c r="C4477" s="894" t="s">
        <v>20361</v>
      </c>
      <c r="D4477" s="894" t="s">
        <v>20362</v>
      </c>
      <c r="E4477" s="351">
        <v>3787.61</v>
      </c>
      <c r="F4477" s="351">
        <v>189.4</v>
      </c>
      <c r="G4477" s="351">
        <v>3598.21</v>
      </c>
      <c r="H4477" s="351">
        <v>0</v>
      </c>
      <c r="I4477" s="894" t="s">
        <v>18996</v>
      </c>
      <c r="J4477" s="894" t="s">
        <v>839</v>
      </c>
      <c r="K4477" s="894" t="s">
        <v>19155</v>
      </c>
      <c r="L4477" s="894" t="s">
        <v>874</v>
      </c>
      <c r="M4477" s="894" t="s">
        <v>19428</v>
      </c>
      <c r="N4477" s="894" t="s">
        <v>19816</v>
      </c>
      <c r="O4477" s="894" t="s">
        <v>20363</v>
      </c>
      <c r="P4477" s="894" t="s">
        <v>20364</v>
      </c>
      <c r="Q4477" s="894" t="s">
        <v>20365</v>
      </c>
      <c r="R4477" s="894" t="s">
        <v>18916</v>
      </c>
      <c r="S4477" s="894" t="s">
        <v>779</v>
      </c>
      <c r="T4477" s="894" t="s">
        <v>780</v>
      </c>
      <c r="U4477" s="894" t="s">
        <v>877</v>
      </c>
      <c r="V4477" s="894" t="s">
        <v>3306</v>
      </c>
      <c r="W4477" s="894" t="s">
        <v>18996</v>
      </c>
      <c r="X4477" s="894" t="s">
        <v>19002</v>
      </c>
      <c r="Y4477" s="894" t="s">
        <v>19003</v>
      </c>
      <c r="AA4477" s="894" t="s">
        <v>19158</v>
      </c>
    </row>
    <row r="4478" spans="1:27">
      <c r="A4478" s="894" t="s">
        <v>20368</v>
      </c>
      <c r="B4478" s="894" t="s">
        <v>20369</v>
      </c>
      <c r="C4478" s="894" t="s">
        <v>20327</v>
      </c>
      <c r="D4478" s="894" t="s">
        <v>20370</v>
      </c>
      <c r="E4478" s="351">
        <v>13699.12</v>
      </c>
      <c r="F4478" s="351">
        <v>684.95</v>
      </c>
      <c r="G4478" s="351">
        <v>13014.17</v>
      </c>
      <c r="H4478" s="351">
        <v>0</v>
      </c>
      <c r="I4478" s="894" t="s">
        <v>18996</v>
      </c>
      <c r="J4478" s="894" t="s">
        <v>839</v>
      </c>
      <c r="K4478" s="894" t="s">
        <v>1114</v>
      </c>
      <c r="L4478" s="894" t="s">
        <v>874</v>
      </c>
      <c r="M4478" s="894" t="s">
        <v>20371</v>
      </c>
      <c r="N4478" s="894" t="s">
        <v>20330</v>
      </c>
      <c r="O4478" s="894" t="s">
        <v>13518</v>
      </c>
      <c r="P4478" s="894" t="s">
        <v>20372</v>
      </c>
      <c r="Q4478" s="894" t="s">
        <v>20373</v>
      </c>
      <c r="R4478" s="894" t="s">
        <v>18916</v>
      </c>
      <c r="S4478" s="894" t="s">
        <v>779</v>
      </c>
      <c r="T4478" s="894" t="s">
        <v>780</v>
      </c>
      <c r="U4478" s="894" t="s">
        <v>877</v>
      </c>
      <c r="V4478" s="894" t="s">
        <v>3306</v>
      </c>
      <c r="W4478" s="894" t="s">
        <v>18996</v>
      </c>
      <c r="X4478" s="894" t="s">
        <v>19002</v>
      </c>
      <c r="Y4478" s="894" t="s">
        <v>19003</v>
      </c>
      <c r="AA4478" s="894" t="s">
        <v>1116</v>
      </c>
    </row>
    <row r="4479" spans="1:27">
      <c r="A4479" s="894" t="s">
        <v>20374</v>
      </c>
      <c r="B4479" s="894" t="s">
        <v>20375</v>
      </c>
      <c r="C4479" s="894" t="s">
        <v>20376</v>
      </c>
      <c r="D4479" s="894" t="s">
        <v>20370</v>
      </c>
      <c r="E4479" s="351">
        <v>9752.21</v>
      </c>
      <c r="F4479" s="351">
        <v>487.6</v>
      </c>
      <c r="G4479" s="351">
        <v>9264.61</v>
      </c>
      <c r="H4479" s="351">
        <v>0</v>
      </c>
      <c r="I4479" s="894" t="s">
        <v>18996</v>
      </c>
      <c r="J4479" s="894" t="s">
        <v>839</v>
      </c>
      <c r="K4479" s="894" t="s">
        <v>1114</v>
      </c>
      <c r="L4479" s="894" t="s">
        <v>874</v>
      </c>
      <c r="M4479" s="894" t="s">
        <v>20296</v>
      </c>
      <c r="N4479" s="894" t="s">
        <v>20330</v>
      </c>
      <c r="O4479" s="894" t="s">
        <v>20377</v>
      </c>
      <c r="P4479" s="894" t="s">
        <v>20378</v>
      </c>
      <c r="Q4479" s="894" t="s">
        <v>20379</v>
      </c>
      <c r="R4479" s="894" t="s">
        <v>18916</v>
      </c>
      <c r="S4479" s="894" t="s">
        <v>779</v>
      </c>
      <c r="T4479" s="894" t="s">
        <v>780</v>
      </c>
      <c r="U4479" s="894" t="s">
        <v>877</v>
      </c>
      <c r="V4479" s="894" t="s">
        <v>3306</v>
      </c>
      <c r="W4479" s="894" t="s">
        <v>18996</v>
      </c>
      <c r="X4479" s="894" t="s">
        <v>19002</v>
      </c>
      <c r="Y4479" s="894" t="s">
        <v>19003</v>
      </c>
      <c r="AA4479" s="894" t="s">
        <v>1116</v>
      </c>
    </row>
    <row r="4480" spans="1:27">
      <c r="A4480" s="894" t="s">
        <v>20380</v>
      </c>
      <c r="B4480" s="894" t="s">
        <v>20381</v>
      </c>
      <c r="C4480" s="894" t="s">
        <v>20355</v>
      </c>
      <c r="D4480" s="894" t="s">
        <v>20382</v>
      </c>
      <c r="E4480" s="351">
        <v>55752.21</v>
      </c>
      <c r="F4480" s="351">
        <v>2787.6</v>
      </c>
      <c r="G4480" s="351">
        <v>52964.61</v>
      </c>
      <c r="H4480" s="351">
        <v>0</v>
      </c>
      <c r="I4480" s="894" t="s">
        <v>18996</v>
      </c>
      <c r="J4480" s="894" t="s">
        <v>839</v>
      </c>
      <c r="K4480" s="894" t="s">
        <v>8415</v>
      </c>
      <c r="L4480" s="894" t="s">
        <v>874</v>
      </c>
      <c r="M4480" s="894" t="s">
        <v>20052</v>
      </c>
      <c r="N4480" s="894" t="s">
        <v>20383</v>
      </c>
      <c r="O4480" s="894" t="s">
        <v>20384</v>
      </c>
      <c r="P4480" s="894" t="s">
        <v>20385</v>
      </c>
      <c r="Q4480" s="894" t="s">
        <v>20386</v>
      </c>
      <c r="R4480" s="894" t="s">
        <v>18916</v>
      </c>
      <c r="S4480" s="894" t="s">
        <v>779</v>
      </c>
      <c r="T4480" s="894" t="s">
        <v>780</v>
      </c>
      <c r="U4480" s="894" t="s">
        <v>877</v>
      </c>
      <c r="V4480" s="894" t="s">
        <v>3306</v>
      </c>
      <c r="W4480" s="894" t="s">
        <v>18996</v>
      </c>
      <c r="X4480" s="894" t="s">
        <v>19002</v>
      </c>
      <c r="Y4480" s="894" t="s">
        <v>19003</v>
      </c>
      <c r="AA4480" s="894" t="s">
        <v>8421</v>
      </c>
    </row>
    <row r="4481" spans="1:27">
      <c r="A4481" s="894" t="s">
        <v>20387</v>
      </c>
      <c r="B4481" s="894" t="s">
        <v>20388</v>
      </c>
      <c r="C4481" s="894" t="s">
        <v>20389</v>
      </c>
      <c r="D4481" s="894" t="s">
        <v>20390</v>
      </c>
      <c r="E4481" s="351">
        <v>32000</v>
      </c>
      <c r="F4481" s="351">
        <v>1600</v>
      </c>
      <c r="G4481" s="351">
        <v>30400</v>
      </c>
      <c r="H4481" s="351">
        <v>0</v>
      </c>
      <c r="I4481" s="894" t="s">
        <v>18996</v>
      </c>
      <c r="J4481" s="894" t="s">
        <v>839</v>
      </c>
      <c r="K4481" s="894" t="s">
        <v>8415</v>
      </c>
      <c r="L4481" s="894" t="s">
        <v>958</v>
      </c>
      <c r="M4481" s="894" t="s">
        <v>20052</v>
      </c>
      <c r="N4481" s="894" t="s">
        <v>20391</v>
      </c>
      <c r="O4481" s="894" t="s">
        <v>20392</v>
      </c>
      <c r="P4481" s="894" t="s">
        <v>20393</v>
      </c>
      <c r="Q4481" s="894" t="s">
        <v>20394</v>
      </c>
      <c r="R4481" s="894" t="s">
        <v>18916</v>
      </c>
      <c r="S4481" s="894" t="s">
        <v>779</v>
      </c>
      <c r="T4481" s="894" t="s">
        <v>780</v>
      </c>
      <c r="U4481" s="894" t="s">
        <v>877</v>
      </c>
      <c r="V4481" s="894" t="s">
        <v>3306</v>
      </c>
      <c r="W4481" s="894" t="s">
        <v>18996</v>
      </c>
      <c r="X4481" s="894" t="s">
        <v>19002</v>
      </c>
      <c r="Y4481" s="894" t="s">
        <v>19003</v>
      </c>
      <c r="AA4481" s="894" t="s">
        <v>8421</v>
      </c>
    </row>
    <row r="4482" spans="1:27">
      <c r="A4482" s="894" t="s">
        <v>20395</v>
      </c>
      <c r="B4482" s="894" t="s">
        <v>20396</v>
      </c>
      <c r="C4482" s="894" t="s">
        <v>20397</v>
      </c>
      <c r="D4482" s="894" t="s">
        <v>20398</v>
      </c>
      <c r="E4482" s="351">
        <v>52212.39</v>
      </c>
      <c r="F4482" s="351">
        <v>2610.6</v>
      </c>
      <c r="G4482" s="351">
        <v>49601.79</v>
      </c>
      <c r="H4482" s="351">
        <v>0</v>
      </c>
      <c r="I4482" s="894" t="s">
        <v>18996</v>
      </c>
      <c r="J4482" s="894" t="s">
        <v>839</v>
      </c>
      <c r="K4482" s="894" t="s">
        <v>8415</v>
      </c>
      <c r="L4482" s="894" t="s">
        <v>874</v>
      </c>
      <c r="M4482" s="894" t="s">
        <v>20052</v>
      </c>
      <c r="N4482" s="894" t="s">
        <v>20399</v>
      </c>
      <c r="O4482" s="894" t="s">
        <v>20400</v>
      </c>
      <c r="P4482" s="894" t="s">
        <v>20401</v>
      </c>
      <c r="Q4482" s="894" t="s">
        <v>20402</v>
      </c>
      <c r="R4482" s="894" t="s">
        <v>18916</v>
      </c>
      <c r="S4482" s="894" t="s">
        <v>779</v>
      </c>
      <c r="T4482" s="894" t="s">
        <v>780</v>
      </c>
      <c r="U4482" s="894" t="s">
        <v>877</v>
      </c>
      <c r="V4482" s="894" t="s">
        <v>3306</v>
      </c>
      <c r="W4482" s="894" t="s">
        <v>18996</v>
      </c>
      <c r="X4482" s="894" t="s">
        <v>19002</v>
      </c>
      <c r="Y4482" s="894" t="s">
        <v>19003</v>
      </c>
      <c r="AA4482" s="894" t="s">
        <v>8421</v>
      </c>
    </row>
    <row r="4483" spans="1:27">
      <c r="A4483" s="894" t="s">
        <v>20403</v>
      </c>
      <c r="B4483" s="894" t="s">
        <v>20404</v>
      </c>
      <c r="C4483" s="894" t="s">
        <v>20333</v>
      </c>
      <c r="D4483" s="894" t="s">
        <v>20405</v>
      </c>
      <c r="E4483" s="351">
        <v>7495.58</v>
      </c>
      <c r="F4483" s="351">
        <v>374.8</v>
      </c>
      <c r="G4483" s="351">
        <v>7120.78</v>
      </c>
      <c r="H4483" s="351">
        <v>0</v>
      </c>
      <c r="I4483" s="894" t="s">
        <v>18996</v>
      </c>
      <c r="J4483" s="894" t="s">
        <v>839</v>
      </c>
      <c r="K4483" s="894" t="s">
        <v>8415</v>
      </c>
      <c r="L4483" s="894" t="s">
        <v>874</v>
      </c>
      <c r="M4483" s="894" t="s">
        <v>20052</v>
      </c>
      <c r="N4483" s="894" t="s">
        <v>20335</v>
      </c>
      <c r="O4483" s="894" t="s">
        <v>20406</v>
      </c>
      <c r="P4483" s="894" t="s">
        <v>20407</v>
      </c>
      <c r="Q4483" s="894" t="s">
        <v>20408</v>
      </c>
      <c r="R4483" s="894" t="s">
        <v>18916</v>
      </c>
      <c r="S4483" s="894" t="s">
        <v>779</v>
      </c>
      <c r="T4483" s="894" t="s">
        <v>780</v>
      </c>
      <c r="U4483" s="894" t="s">
        <v>877</v>
      </c>
      <c r="V4483" s="894" t="s">
        <v>3306</v>
      </c>
      <c r="W4483" s="894" t="s">
        <v>18996</v>
      </c>
      <c r="X4483" s="894" t="s">
        <v>19002</v>
      </c>
      <c r="Y4483" s="894" t="s">
        <v>19003</v>
      </c>
      <c r="AA4483" s="894" t="s">
        <v>8421</v>
      </c>
    </row>
    <row r="4484" spans="1:27">
      <c r="A4484" s="894" t="s">
        <v>20409</v>
      </c>
      <c r="B4484" s="894" t="s">
        <v>20410</v>
      </c>
      <c r="C4484" s="894" t="s">
        <v>20333</v>
      </c>
      <c r="D4484" s="894" t="s">
        <v>20405</v>
      </c>
      <c r="E4484" s="351">
        <v>7495.58</v>
      </c>
      <c r="F4484" s="351">
        <v>374.8</v>
      </c>
      <c r="G4484" s="351">
        <v>7120.78</v>
      </c>
      <c r="H4484" s="351">
        <v>0</v>
      </c>
      <c r="I4484" s="894" t="s">
        <v>18996</v>
      </c>
      <c r="J4484" s="894" t="s">
        <v>839</v>
      </c>
      <c r="K4484" s="894" t="s">
        <v>8415</v>
      </c>
      <c r="L4484" s="894" t="s">
        <v>874</v>
      </c>
      <c r="M4484" s="894" t="s">
        <v>20052</v>
      </c>
      <c r="N4484" s="894" t="s">
        <v>20335</v>
      </c>
      <c r="O4484" s="894" t="s">
        <v>20406</v>
      </c>
      <c r="P4484" s="894" t="s">
        <v>20407</v>
      </c>
      <c r="Q4484" s="894" t="s">
        <v>20408</v>
      </c>
      <c r="R4484" s="894" t="s">
        <v>18916</v>
      </c>
      <c r="S4484" s="894" t="s">
        <v>779</v>
      </c>
      <c r="T4484" s="894" t="s">
        <v>780</v>
      </c>
      <c r="U4484" s="894" t="s">
        <v>877</v>
      </c>
      <c r="V4484" s="894" t="s">
        <v>3306</v>
      </c>
      <c r="W4484" s="894" t="s">
        <v>18996</v>
      </c>
      <c r="X4484" s="894" t="s">
        <v>19002</v>
      </c>
      <c r="Y4484" s="894" t="s">
        <v>19003</v>
      </c>
      <c r="AA4484" s="894" t="s">
        <v>8421</v>
      </c>
    </row>
    <row r="4485" spans="1:27">
      <c r="A4485" s="894" t="s">
        <v>20411</v>
      </c>
      <c r="B4485" s="894" t="s">
        <v>20412</v>
      </c>
      <c r="C4485" s="894" t="s">
        <v>20333</v>
      </c>
      <c r="D4485" s="894" t="s">
        <v>20405</v>
      </c>
      <c r="E4485" s="351">
        <v>7495.57</v>
      </c>
      <c r="F4485" s="351">
        <v>374.8</v>
      </c>
      <c r="G4485" s="351">
        <v>7120.77</v>
      </c>
      <c r="H4485" s="351">
        <v>0</v>
      </c>
      <c r="I4485" s="894" t="s">
        <v>18996</v>
      </c>
      <c r="J4485" s="894" t="s">
        <v>839</v>
      </c>
      <c r="K4485" s="894" t="s">
        <v>8415</v>
      </c>
      <c r="L4485" s="894" t="s">
        <v>874</v>
      </c>
      <c r="M4485" s="894" t="s">
        <v>20052</v>
      </c>
      <c r="N4485" s="894" t="s">
        <v>20335</v>
      </c>
      <c r="O4485" s="894" t="s">
        <v>20406</v>
      </c>
      <c r="P4485" s="894" t="s">
        <v>20407</v>
      </c>
      <c r="Q4485" s="894" t="s">
        <v>20408</v>
      </c>
      <c r="R4485" s="894" t="s">
        <v>18916</v>
      </c>
      <c r="S4485" s="894" t="s">
        <v>779</v>
      </c>
      <c r="T4485" s="894" t="s">
        <v>780</v>
      </c>
      <c r="U4485" s="894" t="s">
        <v>877</v>
      </c>
      <c r="V4485" s="894" t="s">
        <v>3306</v>
      </c>
      <c r="W4485" s="894" t="s">
        <v>18996</v>
      </c>
      <c r="X4485" s="894" t="s">
        <v>19002</v>
      </c>
      <c r="Y4485" s="894" t="s">
        <v>19003</v>
      </c>
      <c r="AA4485" s="894" t="s">
        <v>8421</v>
      </c>
    </row>
    <row r="4486" spans="1:27">
      <c r="A4486" s="894" t="s">
        <v>20413</v>
      </c>
      <c r="B4486" s="894" t="s">
        <v>20414</v>
      </c>
      <c r="C4486" s="894" t="s">
        <v>20415</v>
      </c>
      <c r="D4486" s="894" t="s">
        <v>20416</v>
      </c>
      <c r="E4486" s="351">
        <v>13274.34</v>
      </c>
      <c r="F4486" s="351">
        <v>663.7</v>
      </c>
      <c r="G4486" s="351">
        <v>12610.64</v>
      </c>
      <c r="H4486" s="351">
        <v>0</v>
      </c>
      <c r="I4486" s="894" t="s">
        <v>18996</v>
      </c>
      <c r="J4486" s="894" t="s">
        <v>839</v>
      </c>
      <c r="K4486" s="894" t="s">
        <v>19155</v>
      </c>
      <c r="L4486" s="894" t="s">
        <v>874</v>
      </c>
      <c r="M4486" s="894" t="s">
        <v>19428</v>
      </c>
      <c r="N4486" s="894" t="s">
        <v>14715</v>
      </c>
      <c r="O4486" s="894" t="s">
        <v>11303</v>
      </c>
      <c r="P4486" s="894" t="s">
        <v>19652</v>
      </c>
      <c r="Q4486" s="894" t="s">
        <v>11305</v>
      </c>
      <c r="R4486" s="894" t="s">
        <v>18916</v>
      </c>
      <c r="S4486" s="894" t="s">
        <v>779</v>
      </c>
      <c r="T4486" s="894" t="s">
        <v>780</v>
      </c>
      <c r="U4486" s="894" t="s">
        <v>877</v>
      </c>
      <c r="V4486" s="894" t="s">
        <v>3306</v>
      </c>
      <c r="W4486" s="894" t="s">
        <v>18996</v>
      </c>
      <c r="X4486" s="894" t="s">
        <v>19002</v>
      </c>
      <c r="Y4486" s="894" t="s">
        <v>19003</v>
      </c>
      <c r="AA4486" s="894" t="s">
        <v>19158</v>
      </c>
    </row>
    <row r="4487" spans="1:27">
      <c r="A4487" s="894" t="s">
        <v>20417</v>
      </c>
      <c r="B4487" s="894" t="s">
        <v>20418</v>
      </c>
      <c r="C4487" s="894" t="s">
        <v>6360</v>
      </c>
      <c r="D4487" s="894" t="s">
        <v>20419</v>
      </c>
      <c r="E4487" s="351">
        <v>11946.9</v>
      </c>
      <c r="F4487" s="351">
        <v>597.35</v>
      </c>
      <c r="G4487" s="351">
        <v>11349.55</v>
      </c>
      <c r="H4487" s="351">
        <v>0</v>
      </c>
      <c r="I4487" s="894" t="s">
        <v>18996</v>
      </c>
      <c r="J4487" s="894" t="s">
        <v>839</v>
      </c>
      <c r="K4487" s="894" t="s">
        <v>8415</v>
      </c>
      <c r="L4487" s="894" t="s">
        <v>874</v>
      </c>
      <c r="M4487" s="894" t="s">
        <v>20052</v>
      </c>
      <c r="N4487" s="894" t="s">
        <v>13953</v>
      </c>
      <c r="O4487" s="894" t="s">
        <v>11067</v>
      </c>
      <c r="P4487" s="894" t="s">
        <v>19353</v>
      </c>
      <c r="Q4487" s="894" t="s">
        <v>11069</v>
      </c>
      <c r="R4487" s="894" t="s">
        <v>18916</v>
      </c>
      <c r="S4487" s="894" t="s">
        <v>779</v>
      </c>
      <c r="T4487" s="894" t="s">
        <v>780</v>
      </c>
      <c r="U4487" s="894" t="s">
        <v>877</v>
      </c>
      <c r="V4487" s="894" t="s">
        <v>3306</v>
      </c>
      <c r="W4487" s="894" t="s">
        <v>18996</v>
      </c>
      <c r="X4487" s="894" t="s">
        <v>19002</v>
      </c>
      <c r="Y4487" s="894" t="s">
        <v>19003</v>
      </c>
      <c r="AA4487" s="894" t="s">
        <v>8421</v>
      </c>
    </row>
    <row r="4488" spans="1:27">
      <c r="A4488" s="894" t="s">
        <v>20420</v>
      </c>
      <c r="B4488" s="894" t="s">
        <v>20421</v>
      </c>
      <c r="C4488" s="894" t="s">
        <v>6360</v>
      </c>
      <c r="D4488" s="894" t="s">
        <v>20419</v>
      </c>
      <c r="E4488" s="351">
        <v>11946.91</v>
      </c>
      <c r="F4488" s="351">
        <v>597.35</v>
      </c>
      <c r="G4488" s="351">
        <v>11349.56</v>
      </c>
      <c r="H4488" s="351">
        <v>0</v>
      </c>
      <c r="I4488" s="894" t="s">
        <v>18996</v>
      </c>
      <c r="J4488" s="894" t="s">
        <v>839</v>
      </c>
      <c r="K4488" s="894" t="s">
        <v>8415</v>
      </c>
      <c r="L4488" s="894" t="s">
        <v>874</v>
      </c>
      <c r="M4488" s="894" t="s">
        <v>20052</v>
      </c>
      <c r="N4488" s="894" t="s">
        <v>13953</v>
      </c>
      <c r="O4488" s="894" t="s">
        <v>11067</v>
      </c>
      <c r="P4488" s="894" t="s">
        <v>19353</v>
      </c>
      <c r="Q4488" s="894" t="s">
        <v>11069</v>
      </c>
      <c r="R4488" s="894" t="s">
        <v>18916</v>
      </c>
      <c r="S4488" s="894" t="s">
        <v>779</v>
      </c>
      <c r="T4488" s="894" t="s">
        <v>780</v>
      </c>
      <c r="U4488" s="894" t="s">
        <v>877</v>
      </c>
      <c r="V4488" s="894" t="s">
        <v>3306</v>
      </c>
      <c r="W4488" s="894" t="s">
        <v>18996</v>
      </c>
      <c r="X4488" s="894" t="s">
        <v>19002</v>
      </c>
      <c r="Y4488" s="894" t="s">
        <v>19003</v>
      </c>
      <c r="AA4488" s="894" t="s">
        <v>8421</v>
      </c>
    </row>
    <row r="4489" spans="1:27">
      <c r="A4489" s="894" t="s">
        <v>20422</v>
      </c>
      <c r="B4489" s="894" t="s">
        <v>20423</v>
      </c>
      <c r="C4489" s="894" t="s">
        <v>16980</v>
      </c>
      <c r="D4489" s="894" t="s">
        <v>20424</v>
      </c>
      <c r="E4489" s="351">
        <v>22123.89</v>
      </c>
      <c r="F4489" s="351">
        <v>1106.2</v>
      </c>
      <c r="G4489" s="351">
        <v>21017.69</v>
      </c>
      <c r="H4489" s="351">
        <v>0</v>
      </c>
      <c r="I4489" s="894" t="s">
        <v>18996</v>
      </c>
      <c r="J4489" s="894" t="s">
        <v>839</v>
      </c>
      <c r="K4489" s="894" t="s">
        <v>19155</v>
      </c>
      <c r="L4489" s="894" t="s">
        <v>874</v>
      </c>
      <c r="M4489" s="894" t="s">
        <v>19428</v>
      </c>
      <c r="N4489" s="894" t="s">
        <v>17092</v>
      </c>
      <c r="O4489" s="894" t="s">
        <v>12806</v>
      </c>
      <c r="P4489" s="894" t="s">
        <v>20425</v>
      </c>
      <c r="Q4489" s="894" t="s">
        <v>12808</v>
      </c>
      <c r="R4489" s="894" t="s">
        <v>18916</v>
      </c>
      <c r="S4489" s="894" t="s">
        <v>779</v>
      </c>
      <c r="T4489" s="894" t="s">
        <v>780</v>
      </c>
      <c r="U4489" s="894" t="s">
        <v>877</v>
      </c>
      <c r="V4489" s="894" t="s">
        <v>3306</v>
      </c>
      <c r="W4489" s="894" t="s">
        <v>18996</v>
      </c>
      <c r="X4489" s="894" t="s">
        <v>19002</v>
      </c>
      <c r="Y4489" s="894" t="s">
        <v>19003</v>
      </c>
      <c r="AA4489" s="894" t="s">
        <v>19158</v>
      </c>
    </row>
    <row r="4490" spans="1:27">
      <c r="A4490" s="894" t="s">
        <v>20426</v>
      </c>
      <c r="B4490" s="894" t="s">
        <v>20427</v>
      </c>
      <c r="C4490" s="894" t="s">
        <v>16980</v>
      </c>
      <c r="D4490" s="894" t="s">
        <v>20424</v>
      </c>
      <c r="E4490" s="351">
        <v>22123.89</v>
      </c>
      <c r="F4490" s="351">
        <v>1106.2</v>
      </c>
      <c r="G4490" s="351">
        <v>21017.69</v>
      </c>
      <c r="H4490" s="351">
        <v>0</v>
      </c>
      <c r="I4490" s="894" t="s">
        <v>18996</v>
      </c>
      <c r="J4490" s="894" t="s">
        <v>839</v>
      </c>
      <c r="K4490" s="894" t="s">
        <v>19155</v>
      </c>
      <c r="L4490" s="894" t="s">
        <v>874</v>
      </c>
      <c r="M4490" s="894" t="s">
        <v>19428</v>
      </c>
      <c r="N4490" s="894" t="s">
        <v>17092</v>
      </c>
      <c r="O4490" s="894" t="s">
        <v>12806</v>
      </c>
      <c r="P4490" s="894" t="s">
        <v>20425</v>
      </c>
      <c r="Q4490" s="894" t="s">
        <v>12808</v>
      </c>
      <c r="R4490" s="894" t="s">
        <v>18916</v>
      </c>
      <c r="S4490" s="894" t="s">
        <v>779</v>
      </c>
      <c r="T4490" s="894" t="s">
        <v>780</v>
      </c>
      <c r="U4490" s="894" t="s">
        <v>877</v>
      </c>
      <c r="V4490" s="894" t="s">
        <v>3306</v>
      </c>
      <c r="W4490" s="894" t="s">
        <v>18996</v>
      </c>
      <c r="X4490" s="894" t="s">
        <v>19002</v>
      </c>
      <c r="Y4490" s="894" t="s">
        <v>19003</v>
      </c>
      <c r="AA4490" s="894" t="s">
        <v>19158</v>
      </c>
    </row>
    <row r="4491" spans="1:27">
      <c r="A4491" s="894" t="s">
        <v>20428</v>
      </c>
      <c r="B4491" s="894" t="s">
        <v>20429</v>
      </c>
      <c r="C4491" s="894" t="s">
        <v>16980</v>
      </c>
      <c r="D4491" s="894" t="s">
        <v>20424</v>
      </c>
      <c r="E4491" s="351">
        <v>22123.89</v>
      </c>
      <c r="F4491" s="351">
        <v>1106.2</v>
      </c>
      <c r="G4491" s="351">
        <v>21017.69</v>
      </c>
      <c r="H4491" s="351">
        <v>0</v>
      </c>
      <c r="I4491" s="894" t="s">
        <v>18996</v>
      </c>
      <c r="J4491" s="894" t="s">
        <v>839</v>
      </c>
      <c r="K4491" s="894" t="s">
        <v>19155</v>
      </c>
      <c r="L4491" s="894" t="s">
        <v>874</v>
      </c>
      <c r="M4491" s="894" t="s">
        <v>19428</v>
      </c>
      <c r="N4491" s="894" t="s">
        <v>17092</v>
      </c>
      <c r="O4491" s="894" t="s">
        <v>12806</v>
      </c>
      <c r="P4491" s="894" t="s">
        <v>20425</v>
      </c>
      <c r="Q4491" s="894" t="s">
        <v>12808</v>
      </c>
      <c r="R4491" s="894" t="s">
        <v>18916</v>
      </c>
      <c r="S4491" s="894" t="s">
        <v>779</v>
      </c>
      <c r="T4491" s="894" t="s">
        <v>780</v>
      </c>
      <c r="U4491" s="894" t="s">
        <v>877</v>
      </c>
      <c r="V4491" s="894" t="s">
        <v>3306</v>
      </c>
      <c r="W4491" s="894" t="s">
        <v>18996</v>
      </c>
      <c r="X4491" s="894" t="s">
        <v>19002</v>
      </c>
      <c r="Y4491" s="894" t="s">
        <v>19003</v>
      </c>
      <c r="AA4491" s="894" t="s">
        <v>19158</v>
      </c>
    </row>
    <row r="4492" spans="1:27">
      <c r="A4492" s="894" t="s">
        <v>20430</v>
      </c>
      <c r="B4492" s="894" t="s">
        <v>20431</v>
      </c>
      <c r="C4492" s="894" t="s">
        <v>16980</v>
      </c>
      <c r="D4492" s="894" t="s">
        <v>20424</v>
      </c>
      <c r="E4492" s="351">
        <v>22123.89</v>
      </c>
      <c r="F4492" s="351">
        <v>1106.2</v>
      </c>
      <c r="G4492" s="351">
        <v>21017.69</v>
      </c>
      <c r="H4492" s="351">
        <v>0</v>
      </c>
      <c r="I4492" s="894" t="s">
        <v>18996</v>
      </c>
      <c r="J4492" s="894" t="s">
        <v>839</v>
      </c>
      <c r="K4492" s="894" t="s">
        <v>19155</v>
      </c>
      <c r="L4492" s="894" t="s">
        <v>874</v>
      </c>
      <c r="M4492" s="894" t="s">
        <v>19428</v>
      </c>
      <c r="N4492" s="894" t="s">
        <v>17092</v>
      </c>
      <c r="O4492" s="894" t="s">
        <v>12806</v>
      </c>
      <c r="P4492" s="894" t="s">
        <v>20425</v>
      </c>
      <c r="Q4492" s="894" t="s">
        <v>12808</v>
      </c>
      <c r="R4492" s="894" t="s">
        <v>18916</v>
      </c>
      <c r="S4492" s="894" t="s">
        <v>779</v>
      </c>
      <c r="T4492" s="894" t="s">
        <v>780</v>
      </c>
      <c r="U4492" s="894" t="s">
        <v>877</v>
      </c>
      <c r="V4492" s="894" t="s">
        <v>3306</v>
      </c>
      <c r="W4492" s="894" t="s">
        <v>18996</v>
      </c>
      <c r="X4492" s="894" t="s">
        <v>19002</v>
      </c>
      <c r="Y4492" s="894" t="s">
        <v>19003</v>
      </c>
      <c r="AA4492" s="894" t="s">
        <v>19158</v>
      </c>
    </row>
    <row r="4493" spans="1:27">
      <c r="A4493" s="894" t="s">
        <v>20432</v>
      </c>
      <c r="B4493" s="894" t="s">
        <v>20433</v>
      </c>
      <c r="C4493" s="894" t="s">
        <v>16980</v>
      </c>
      <c r="D4493" s="894" t="s">
        <v>20424</v>
      </c>
      <c r="E4493" s="351">
        <v>22123.9</v>
      </c>
      <c r="F4493" s="351">
        <v>1106.2</v>
      </c>
      <c r="G4493" s="351">
        <v>21017.7</v>
      </c>
      <c r="H4493" s="351">
        <v>0</v>
      </c>
      <c r="I4493" s="894" t="s">
        <v>18996</v>
      </c>
      <c r="J4493" s="894" t="s">
        <v>839</v>
      </c>
      <c r="K4493" s="894" t="s">
        <v>19155</v>
      </c>
      <c r="L4493" s="894" t="s">
        <v>874</v>
      </c>
      <c r="M4493" s="894" t="s">
        <v>19428</v>
      </c>
      <c r="N4493" s="894" t="s">
        <v>17092</v>
      </c>
      <c r="O4493" s="894" t="s">
        <v>12806</v>
      </c>
      <c r="P4493" s="894" t="s">
        <v>20425</v>
      </c>
      <c r="Q4493" s="894" t="s">
        <v>12808</v>
      </c>
      <c r="R4493" s="894" t="s">
        <v>18916</v>
      </c>
      <c r="S4493" s="894" t="s">
        <v>779</v>
      </c>
      <c r="T4493" s="894" t="s">
        <v>780</v>
      </c>
      <c r="U4493" s="894" t="s">
        <v>877</v>
      </c>
      <c r="V4493" s="894" t="s">
        <v>3306</v>
      </c>
      <c r="W4493" s="894" t="s">
        <v>18996</v>
      </c>
      <c r="X4493" s="894" t="s">
        <v>19002</v>
      </c>
      <c r="Y4493" s="894" t="s">
        <v>19003</v>
      </c>
      <c r="AA4493" s="894" t="s">
        <v>19158</v>
      </c>
    </row>
    <row r="4494" spans="1:27">
      <c r="A4494" s="894" t="s">
        <v>20434</v>
      </c>
      <c r="B4494" s="894" t="s">
        <v>20435</v>
      </c>
      <c r="C4494" s="894" t="s">
        <v>16980</v>
      </c>
      <c r="D4494" s="894" t="s">
        <v>20424</v>
      </c>
      <c r="E4494" s="351">
        <v>22123.9</v>
      </c>
      <c r="F4494" s="351">
        <v>1106.2</v>
      </c>
      <c r="G4494" s="351">
        <v>21017.7</v>
      </c>
      <c r="H4494" s="351">
        <v>0</v>
      </c>
      <c r="I4494" s="894" t="s">
        <v>18996</v>
      </c>
      <c r="J4494" s="894" t="s">
        <v>839</v>
      </c>
      <c r="K4494" s="894" t="s">
        <v>19155</v>
      </c>
      <c r="L4494" s="894" t="s">
        <v>874</v>
      </c>
      <c r="M4494" s="894" t="s">
        <v>19428</v>
      </c>
      <c r="N4494" s="894" t="s">
        <v>17092</v>
      </c>
      <c r="O4494" s="894" t="s">
        <v>12806</v>
      </c>
      <c r="P4494" s="894" t="s">
        <v>20425</v>
      </c>
      <c r="Q4494" s="894" t="s">
        <v>12808</v>
      </c>
      <c r="R4494" s="894" t="s">
        <v>18916</v>
      </c>
      <c r="S4494" s="894" t="s">
        <v>779</v>
      </c>
      <c r="T4494" s="894" t="s">
        <v>780</v>
      </c>
      <c r="U4494" s="894" t="s">
        <v>877</v>
      </c>
      <c r="V4494" s="894" t="s">
        <v>3306</v>
      </c>
      <c r="W4494" s="894" t="s">
        <v>18996</v>
      </c>
      <c r="X4494" s="894" t="s">
        <v>19002</v>
      </c>
      <c r="Y4494" s="894" t="s">
        <v>19003</v>
      </c>
      <c r="AA4494" s="894" t="s">
        <v>19158</v>
      </c>
    </row>
    <row r="4495" spans="1:27">
      <c r="A4495" s="894" t="s">
        <v>20436</v>
      </c>
      <c r="B4495" s="894" t="s">
        <v>20437</v>
      </c>
      <c r="C4495" s="894" t="s">
        <v>16980</v>
      </c>
      <c r="D4495" s="894" t="s">
        <v>20424</v>
      </c>
      <c r="E4495" s="351">
        <v>22123.9</v>
      </c>
      <c r="F4495" s="351">
        <v>1106.2</v>
      </c>
      <c r="G4495" s="351">
        <v>21017.7</v>
      </c>
      <c r="H4495" s="351">
        <v>0</v>
      </c>
      <c r="I4495" s="894" t="s">
        <v>18996</v>
      </c>
      <c r="J4495" s="894" t="s">
        <v>839</v>
      </c>
      <c r="K4495" s="894" t="s">
        <v>19155</v>
      </c>
      <c r="L4495" s="894" t="s">
        <v>874</v>
      </c>
      <c r="M4495" s="894" t="s">
        <v>19428</v>
      </c>
      <c r="N4495" s="894" t="s">
        <v>17092</v>
      </c>
      <c r="O4495" s="894" t="s">
        <v>12806</v>
      </c>
      <c r="P4495" s="894" t="s">
        <v>20425</v>
      </c>
      <c r="Q4495" s="894" t="s">
        <v>12808</v>
      </c>
      <c r="R4495" s="894" t="s">
        <v>18916</v>
      </c>
      <c r="S4495" s="894" t="s">
        <v>779</v>
      </c>
      <c r="T4495" s="894" t="s">
        <v>780</v>
      </c>
      <c r="U4495" s="894" t="s">
        <v>877</v>
      </c>
      <c r="V4495" s="894" t="s">
        <v>3306</v>
      </c>
      <c r="W4495" s="894" t="s">
        <v>18996</v>
      </c>
      <c r="X4495" s="894" t="s">
        <v>19002</v>
      </c>
      <c r="Y4495" s="894" t="s">
        <v>19003</v>
      </c>
      <c r="AA4495" s="894" t="s">
        <v>19158</v>
      </c>
    </row>
    <row r="4496" spans="1:27">
      <c r="A4496" s="894" t="s">
        <v>20438</v>
      </c>
      <c r="B4496" s="894" t="s">
        <v>20439</v>
      </c>
      <c r="C4496" s="894" t="s">
        <v>16980</v>
      </c>
      <c r="D4496" s="894" t="s">
        <v>20424</v>
      </c>
      <c r="E4496" s="351">
        <v>22123.9</v>
      </c>
      <c r="F4496" s="351">
        <v>1106.2</v>
      </c>
      <c r="G4496" s="351">
        <v>21017.7</v>
      </c>
      <c r="H4496" s="351">
        <v>0</v>
      </c>
      <c r="I4496" s="894" t="s">
        <v>18996</v>
      </c>
      <c r="J4496" s="894" t="s">
        <v>839</v>
      </c>
      <c r="K4496" s="894" t="s">
        <v>19155</v>
      </c>
      <c r="L4496" s="894" t="s">
        <v>874</v>
      </c>
      <c r="M4496" s="894" t="s">
        <v>19428</v>
      </c>
      <c r="N4496" s="894" t="s">
        <v>17092</v>
      </c>
      <c r="O4496" s="894" t="s">
        <v>12806</v>
      </c>
      <c r="P4496" s="894" t="s">
        <v>20425</v>
      </c>
      <c r="Q4496" s="894" t="s">
        <v>12808</v>
      </c>
      <c r="R4496" s="894" t="s">
        <v>18916</v>
      </c>
      <c r="S4496" s="894" t="s">
        <v>779</v>
      </c>
      <c r="T4496" s="894" t="s">
        <v>780</v>
      </c>
      <c r="U4496" s="894" t="s">
        <v>877</v>
      </c>
      <c r="V4496" s="894" t="s">
        <v>3306</v>
      </c>
      <c r="W4496" s="894" t="s">
        <v>18996</v>
      </c>
      <c r="X4496" s="894" t="s">
        <v>19002</v>
      </c>
      <c r="Y4496" s="894" t="s">
        <v>19003</v>
      </c>
      <c r="AA4496" s="894" t="s">
        <v>19158</v>
      </c>
    </row>
    <row r="4497" spans="1:27">
      <c r="A4497" s="894" t="s">
        <v>20440</v>
      </c>
      <c r="B4497" s="894" t="s">
        <v>20441</v>
      </c>
      <c r="C4497" s="894" t="s">
        <v>10383</v>
      </c>
      <c r="D4497" s="894" t="s">
        <v>20442</v>
      </c>
      <c r="E4497" s="351">
        <v>5929.2</v>
      </c>
      <c r="F4497" s="351">
        <v>296.45</v>
      </c>
      <c r="G4497" s="351">
        <v>5632.75</v>
      </c>
      <c r="H4497" s="351">
        <v>0</v>
      </c>
      <c r="I4497" s="894" t="s">
        <v>18996</v>
      </c>
      <c r="J4497" s="894" t="s">
        <v>839</v>
      </c>
      <c r="K4497" s="894" t="s">
        <v>8415</v>
      </c>
      <c r="L4497" s="894" t="s">
        <v>874</v>
      </c>
      <c r="M4497" s="894" t="s">
        <v>20052</v>
      </c>
      <c r="N4497" s="894" t="s">
        <v>20443</v>
      </c>
      <c r="O4497" s="894" t="s">
        <v>16274</v>
      </c>
      <c r="P4497" s="894" t="s">
        <v>20444</v>
      </c>
      <c r="Q4497" s="894" t="s">
        <v>16276</v>
      </c>
      <c r="R4497" s="894" t="s">
        <v>18916</v>
      </c>
      <c r="S4497" s="894" t="s">
        <v>779</v>
      </c>
      <c r="T4497" s="894" t="s">
        <v>780</v>
      </c>
      <c r="U4497" s="894" t="s">
        <v>877</v>
      </c>
      <c r="V4497" s="894" t="s">
        <v>3306</v>
      </c>
      <c r="W4497" s="894" t="s">
        <v>18996</v>
      </c>
      <c r="X4497" s="894" t="s">
        <v>19002</v>
      </c>
      <c r="Y4497" s="894" t="s">
        <v>19003</v>
      </c>
      <c r="AA4497" s="894" t="s">
        <v>8421</v>
      </c>
    </row>
    <row r="4498" spans="1:27">
      <c r="A4498" s="894" t="s">
        <v>20445</v>
      </c>
      <c r="B4498" s="894" t="s">
        <v>20446</v>
      </c>
      <c r="C4498" s="894" t="s">
        <v>20447</v>
      </c>
      <c r="D4498" s="894" t="s">
        <v>20448</v>
      </c>
      <c r="E4498" s="351">
        <v>11327.43</v>
      </c>
      <c r="F4498" s="351">
        <v>566.35</v>
      </c>
      <c r="G4498" s="351">
        <v>10761.08</v>
      </c>
      <c r="H4498" s="351">
        <v>0</v>
      </c>
      <c r="I4498" s="894" t="s">
        <v>18996</v>
      </c>
      <c r="J4498" s="894" t="s">
        <v>839</v>
      </c>
      <c r="K4498" s="894" t="s">
        <v>8415</v>
      </c>
      <c r="L4498" s="894" t="s">
        <v>874</v>
      </c>
      <c r="M4498" s="894" t="s">
        <v>20052</v>
      </c>
      <c r="N4498" s="894" t="s">
        <v>20443</v>
      </c>
      <c r="O4498" s="894" t="s">
        <v>16550</v>
      </c>
      <c r="P4498" s="894" t="s">
        <v>20449</v>
      </c>
      <c r="Q4498" s="894" t="s">
        <v>20450</v>
      </c>
      <c r="R4498" s="894" t="s">
        <v>18916</v>
      </c>
      <c r="S4498" s="894" t="s">
        <v>779</v>
      </c>
      <c r="T4498" s="894" t="s">
        <v>780</v>
      </c>
      <c r="U4498" s="894" t="s">
        <v>877</v>
      </c>
      <c r="V4498" s="894" t="s">
        <v>3306</v>
      </c>
      <c r="W4498" s="894" t="s">
        <v>18996</v>
      </c>
      <c r="X4498" s="894" t="s">
        <v>19002</v>
      </c>
      <c r="Y4498" s="894" t="s">
        <v>19003</v>
      </c>
      <c r="AA4498" s="894" t="s">
        <v>8421</v>
      </c>
    </row>
    <row r="4499" spans="1:27">
      <c r="A4499" s="894" t="s">
        <v>20451</v>
      </c>
      <c r="B4499" s="894" t="s">
        <v>20452</v>
      </c>
      <c r="C4499" s="894" t="s">
        <v>16980</v>
      </c>
      <c r="D4499" s="894" t="s">
        <v>20424</v>
      </c>
      <c r="E4499" s="351">
        <v>22123.89</v>
      </c>
      <c r="F4499" s="351">
        <v>1106.2</v>
      </c>
      <c r="G4499" s="351">
        <v>21017.69</v>
      </c>
      <c r="H4499" s="351">
        <v>0</v>
      </c>
      <c r="I4499" s="894" t="s">
        <v>18996</v>
      </c>
      <c r="J4499" s="894" t="s">
        <v>839</v>
      </c>
      <c r="K4499" s="894" t="s">
        <v>19155</v>
      </c>
      <c r="L4499" s="894" t="s">
        <v>874</v>
      </c>
      <c r="M4499" s="894" t="s">
        <v>19428</v>
      </c>
      <c r="N4499" s="894" t="s">
        <v>17092</v>
      </c>
      <c r="O4499" s="894" t="s">
        <v>12806</v>
      </c>
      <c r="P4499" s="894" t="s">
        <v>20425</v>
      </c>
      <c r="Q4499" s="894" t="s">
        <v>12808</v>
      </c>
      <c r="R4499" s="894" t="s">
        <v>18916</v>
      </c>
      <c r="S4499" s="894" t="s">
        <v>779</v>
      </c>
      <c r="T4499" s="894" t="s">
        <v>780</v>
      </c>
      <c r="U4499" s="894" t="s">
        <v>877</v>
      </c>
      <c r="V4499" s="894" t="s">
        <v>3306</v>
      </c>
      <c r="W4499" s="894" t="s">
        <v>18996</v>
      </c>
      <c r="X4499" s="894" t="s">
        <v>19002</v>
      </c>
      <c r="Y4499" s="894" t="s">
        <v>19003</v>
      </c>
      <c r="AA4499" s="894" t="s">
        <v>19158</v>
      </c>
    </row>
    <row r="4500" spans="1:27">
      <c r="A4500" s="894" t="s">
        <v>20453</v>
      </c>
      <c r="B4500" s="894" t="s">
        <v>20454</v>
      </c>
      <c r="C4500" s="894" t="s">
        <v>16980</v>
      </c>
      <c r="D4500" s="894" t="s">
        <v>20424</v>
      </c>
      <c r="E4500" s="351">
        <v>22123.89</v>
      </c>
      <c r="F4500" s="351">
        <v>1106.2</v>
      </c>
      <c r="G4500" s="351">
        <v>21017.69</v>
      </c>
      <c r="H4500" s="351">
        <v>0</v>
      </c>
      <c r="I4500" s="894" t="s">
        <v>18996</v>
      </c>
      <c r="J4500" s="894" t="s">
        <v>839</v>
      </c>
      <c r="K4500" s="894" t="s">
        <v>19086</v>
      </c>
      <c r="L4500" s="894" t="s">
        <v>874</v>
      </c>
      <c r="M4500" s="894" t="s">
        <v>19440</v>
      </c>
      <c r="N4500" s="894" t="s">
        <v>17092</v>
      </c>
      <c r="O4500" s="894" t="s">
        <v>12806</v>
      </c>
      <c r="P4500" s="894" t="s">
        <v>20425</v>
      </c>
      <c r="Q4500" s="894" t="s">
        <v>12808</v>
      </c>
      <c r="R4500" s="894" t="s">
        <v>18916</v>
      </c>
      <c r="S4500" s="894" t="s">
        <v>779</v>
      </c>
      <c r="T4500" s="894" t="s">
        <v>780</v>
      </c>
      <c r="U4500" s="894" t="s">
        <v>877</v>
      </c>
      <c r="V4500" s="894" t="s">
        <v>3306</v>
      </c>
      <c r="W4500" s="894" t="s">
        <v>18996</v>
      </c>
      <c r="X4500" s="894" t="s">
        <v>19002</v>
      </c>
      <c r="Y4500" s="894" t="s">
        <v>19003</v>
      </c>
      <c r="AA4500" s="894" t="s">
        <v>19090</v>
      </c>
    </row>
    <row r="4501" spans="1:27">
      <c r="A4501" s="894" t="s">
        <v>20455</v>
      </c>
      <c r="B4501" s="894" t="s">
        <v>20456</v>
      </c>
      <c r="C4501" s="894" t="s">
        <v>16980</v>
      </c>
      <c r="D4501" s="894" t="s">
        <v>20424</v>
      </c>
      <c r="E4501" s="351">
        <v>22123.89</v>
      </c>
      <c r="F4501" s="351">
        <v>1106.2</v>
      </c>
      <c r="G4501" s="351">
        <v>21017.69</v>
      </c>
      <c r="H4501" s="351">
        <v>0</v>
      </c>
      <c r="I4501" s="894" t="s">
        <v>18996</v>
      </c>
      <c r="J4501" s="894" t="s">
        <v>839</v>
      </c>
      <c r="K4501" s="894" t="s">
        <v>19086</v>
      </c>
      <c r="L4501" s="894" t="s">
        <v>874</v>
      </c>
      <c r="M4501" s="894" t="s">
        <v>19440</v>
      </c>
      <c r="N4501" s="894" t="s">
        <v>17092</v>
      </c>
      <c r="O4501" s="894" t="s">
        <v>12806</v>
      </c>
      <c r="P4501" s="894" t="s">
        <v>20425</v>
      </c>
      <c r="Q4501" s="894" t="s">
        <v>12808</v>
      </c>
      <c r="R4501" s="894" t="s">
        <v>18916</v>
      </c>
      <c r="S4501" s="894" t="s">
        <v>779</v>
      </c>
      <c r="T4501" s="894" t="s">
        <v>780</v>
      </c>
      <c r="U4501" s="894" t="s">
        <v>877</v>
      </c>
      <c r="V4501" s="894" t="s">
        <v>3306</v>
      </c>
      <c r="W4501" s="894" t="s">
        <v>18996</v>
      </c>
      <c r="X4501" s="894" t="s">
        <v>19002</v>
      </c>
      <c r="Y4501" s="894" t="s">
        <v>19003</v>
      </c>
      <c r="AA4501" s="894" t="s">
        <v>19090</v>
      </c>
    </row>
    <row r="4502" spans="1:27">
      <c r="A4502" s="894" t="s">
        <v>20457</v>
      </c>
      <c r="B4502" s="894" t="s">
        <v>20458</v>
      </c>
      <c r="C4502" s="894" t="s">
        <v>16980</v>
      </c>
      <c r="D4502" s="894" t="s">
        <v>20424</v>
      </c>
      <c r="E4502" s="351">
        <v>22123.89</v>
      </c>
      <c r="F4502" s="351">
        <v>1106.2</v>
      </c>
      <c r="G4502" s="351">
        <v>21017.69</v>
      </c>
      <c r="H4502" s="351">
        <v>0</v>
      </c>
      <c r="I4502" s="894" t="s">
        <v>18996</v>
      </c>
      <c r="J4502" s="894" t="s">
        <v>839</v>
      </c>
      <c r="K4502" s="894" t="s">
        <v>19086</v>
      </c>
      <c r="L4502" s="894" t="s">
        <v>874</v>
      </c>
      <c r="M4502" s="894" t="s">
        <v>19440</v>
      </c>
      <c r="N4502" s="894" t="s">
        <v>17092</v>
      </c>
      <c r="O4502" s="894" t="s">
        <v>12806</v>
      </c>
      <c r="P4502" s="894" t="s">
        <v>20425</v>
      </c>
      <c r="Q4502" s="894" t="s">
        <v>12808</v>
      </c>
      <c r="R4502" s="894" t="s">
        <v>18916</v>
      </c>
      <c r="S4502" s="894" t="s">
        <v>779</v>
      </c>
      <c r="T4502" s="894" t="s">
        <v>780</v>
      </c>
      <c r="U4502" s="894" t="s">
        <v>877</v>
      </c>
      <c r="V4502" s="894" t="s">
        <v>3306</v>
      </c>
      <c r="W4502" s="894" t="s">
        <v>18996</v>
      </c>
      <c r="X4502" s="894" t="s">
        <v>19002</v>
      </c>
      <c r="Y4502" s="894" t="s">
        <v>19003</v>
      </c>
      <c r="AA4502" s="894" t="s">
        <v>19090</v>
      </c>
    </row>
    <row r="4503" spans="1:27">
      <c r="A4503" s="894" t="s">
        <v>20459</v>
      </c>
      <c r="B4503" s="894" t="s">
        <v>20460</v>
      </c>
      <c r="C4503" s="894" t="s">
        <v>16980</v>
      </c>
      <c r="D4503" s="894" t="s">
        <v>20424</v>
      </c>
      <c r="E4503" s="351">
        <v>22123.9</v>
      </c>
      <c r="F4503" s="351">
        <v>1106.2</v>
      </c>
      <c r="G4503" s="351">
        <v>21017.7</v>
      </c>
      <c r="H4503" s="351">
        <v>0</v>
      </c>
      <c r="I4503" s="894" t="s">
        <v>18996</v>
      </c>
      <c r="J4503" s="894" t="s">
        <v>839</v>
      </c>
      <c r="K4503" s="894" t="s">
        <v>19086</v>
      </c>
      <c r="L4503" s="894" t="s">
        <v>874</v>
      </c>
      <c r="M4503" s="894" t="s">
        <v>19440</v>
      </c>
      <c r="N4503" s="894" t="s">
        <v>17092</v>
      </c>
      <c r="O4503" s="894" t="s">
        <v>12806</v>
      </c>
      <c r="P4503" s="894" t="s">
        <v>20425</v>
      </c>
      <c r="Q4503" s="894" t="s">
        <v>12808</v>
      </c>
      <c r="R4503" s="894" t="s">
        <v>18916</v>
      </c>
      <c r="S4503" s="894" t="s">
        <v>779</v>
      </c>
      <c r="T4503" s="894" t="s">
        <v>780</v>
      </c>
      <c r="U4503" s="894" t="s">
        <v>877</v>
      </c>
      <c r="V4503" s="894" t="s">
        <v>3306</v>
      </c>
      <c r="W4503" s="894" t="s">
        <v>18996</v>
      </c>
      <c r="X4503" s="894" t="s">
        <v>19002</v>
      </c>
      <c r="Y4503" s="894" t="s">
        <v>19003</v>
      </c>
      <c r="AA4503" s="894" t="s">
        <v>19090</v>
      </c>
    </row>
    <row r="4504" spans="1:27">
      <c r="A4504" s="894" t="s">
        <v>20461</v>
      </c>
      <c r="B4504" s="894" t="s">
        <v>20462</v>
      </c>
      <c r="C4504" s="894" t="s">
        <v>16980</v>
      </c>
      <c r="D4504" s="894" t="s">
        <v>20424</v>
      </c>
      <c r="E4504" s="351">
        <v>22123.9</v>
      </c>
      <c r="F4504" s="351">
        <v>1106.2</v>
      </c>
      <c r="G4504" s="351">
        <v>21017.7</v>
      </c>
      <c r="H4504" s="351">
        <v>0</v>
      </c>
      <c r="I4504" s="894" t="s">
        <v>18996</v>
      </c>
      <c r="J4504" s="894" t="s">
        <v>839</v>
      </c>
      <c r="K4504" s="894" t="s">
        <v>19086</v>
      </c>
      <c r="L4504" s="894" t="s">
        <v>874</v>
      </c>
      <c r="M4504" s="894" t="s">
        <v>19440</v>
      </c>
      <c r="N4504" s="894" t="s">
        <v>17092</v>
      </c>
      <c r="O4504" s="894" t="s">
        <v>12806</v>
      </c>
      <c r="P4504" s="894" t="s">
        <v>20425</v>
      </c>
      <c r="Q4504" s="894" t="s">
        <v>12808</v>
      </c>
      <c r="R4504" s="894" t="s">
        <v>18916</v>
      </c>
      <c r="S4504" s="894" t="s">
        <v>779</v>
      </c>
      <c r="T4504" s="894" t="s">
        <v>780</v>
      </c>
      <c r="U4504" s="894" t="s">
        <v>877</v>
      </c>
      <c r="V4504" s="894" t="s">
        <v>3306</v>
      </c>
      <c r="W4504" s="894" t="s">
        <v>18996</v>
      </c>
      <c r="X4504" s="894" t="s">
        <v>19002</v>
      </c>
      <c r="Y4504" s="894" t="s">
        <v>19003</v>
      </c>
      <c r="AA4504" s="894" t="s">
        <v>19090</v>
      </c>
    </row>
    <row r="4505" spans="1:27">
      <c r="A4505" s="894" t="s">
        <v>20463</v>
      </c>
      <c r="B4505" s="894" t="s">
        <v>20464</v>
      </c>
      <c r="C4505" s="894" t="s">
        <v>16980</v>
      </c>
      <c r="D4505" s="894" t="s">
        <v>20424</v>
      </c>
      <c r="E4505" s="351">
        <v>22123.9</v>
      </c>
      <c r="F4505" s="351">
        <v>1106.2</v>
      </c>
      <c r="G4505" s="351">
        <v>21017.7</v>
      </c>
      <c r="H4505" s="351">
        <v>0</v>
      </c>
      <c r="I4505" s="894" t="s">
        <v>18996</v>
      </c>
      <c r="J4505" s="894" t="s">
        <v>839</v>
      </c>
      <c r="K4505" s="894" t="s">
        <v>19086</v>
      </c>
      <c r="L4505" s="894" t="s">
        <v>874</v>
      </c>
      <c r="M4505" s="894" t="s">
        <v>19440</v>
      </c>
      <c r="N4505" s="894" t="s">
        <v>17092</v>
      </c>
      <c r="O4505" s="894" t="s">
        <v>12806</v>
      </c>
      <c r="P4505" s="894" t="s">
        <v>20425</v>
      </c>
      <c r="Q4505" s="894" t="s">
        <v>12808</v>
      </c>
      <c r="R4505" s="894" t="s">
        <v>18916</v>
      </c>
      <c r="S4505" s="894" t="s">
        <v>779</v>
      </c>
      <c r="T4505" s="894" t="s">
        <v>780</v>
      </c>
      <c r="U4505" s="894" t="s">
        <v>877</v>
      </c>
      <c r="V4505" s="894" t="s">
        <v>3306</v>
      </c>
      <c r="W4505" s="894" t="s">
        <v>18996</v>
      </c>
      <c r="X4505" s="894" t="s">
        <v>19002</v>
      </c>
      <c r="Y4505" s="894" t="s">
        <v>19003</v>
      </c>
      <c r="AA4505" s="894" t="s">
        <v>19090</v>
      </c>
    </row>
    <row r="4506" spans="1:27">
      <c r="A4506" s="894" t="s">
        <v>20465</v>
      </c>
      <c r="B4506" s="894" t="s">
        <v>20466</v>
      </c>
      <c r="C4506" s="894" t="s">
        <v>20467</v>
      </c>
      <c r="D4506" s="894" t="s">
        <v>20468</v>
      </c>
      <c r="E4506" s="351">
        <v>92920.35</v>
      </c>
      <c r="F4506" s="351">
        <v>4646</v>
      </c>
      <c r="G4506" s="351">
        <v>88274.35</v>
      </c>
      <c r="H4506" s="351">
        <v>0</v>
      </c>
      <c r="I4506" s="894" t="s">
        <v>18996</v>
      </c>
      <c r="J4506" s="894" t="s">
        <v>839</v>
      </c>
      <c r="K4506" s="894" t="s">
        <v>8415</v>
      </c>
      <c r="L4506" s="894" t="s">
        <v>874</v>
      </c>
      <c r="M4506" s="894" t="s">
        <v>20469</v>
      </c>
      <c r="N4506" s="894" t="s">
        <v>15762</v>
      </c>
      <c r="O4506" s="894" t="s">
        <v>19596</v>
      </c>
      <c r="P4506" s="894" t="s">
        <v>19597</v>
      </c>
      <c r="Q4506" s="894" t="s">
        <v>19598</v>
      </c>
      <c r="R4506" s="894" t="s">
        <v>18916</v>
      </c>
      <c r="S4506" s="894" t="s">
        <v>779</v>
      </c>
      <c r="T4506" s="894" t="s">
        <v>780</v>
      </c>
      <c r="U4506" s="894" t="s">
        <v>877</v>
      </c>
      <c r="V4506" s="894" t="s">
        <v>3306</v>
      </c>
      <c r="W4506" s="894" t="s">
        <v>18996</v>
      </c>
      <c r="X4506" s="894" t="s">
        <v>19002</v>
      </c>
      <c r="Y4506" s="894" t="s">
        <v>19003</v>
      </c>
      <c r="AA4506" s="894" t="s">
        <v>8421</v>
      </c>
    </row>
    <row r="4507" spans="1:27">
      <c r="A4507" s="894" t="s">
        <v>20470</v>
      </c>
      <c r="B4507" s="894" t="s">
        <v>20471</v>
      </c>
      <c r="C4507" s="894" t="s">
        <v>20467</v>
      </c>
      <c r="D4507" s="894" t="s">
        <v>20468</v>
      </c>
      <c r="E4507" s="351">
        <v>92920.36</v>
      </c>
      <c r="F4507" s="351">
        <v>4646</v>
      </c>
      <c r="G4507" s="351">
        <v>88274.36</v>
      </c>
      <c r="H4507" s="351">
        <v>0</v>
      </c>
      <c r="I4507" s="894" t="s">
        <v>18996</v>
      </c>
      <c r="J4507" s="894" t="s">
        <v>839</v>
      </c>
      <c r="K4507" s="894" t="s">
        <v>8415</v>
      </c>
      <c r="L4507" s="894" t="s">
        <v>874</v>
      </c>
      <c r="M4507" s="894" t="s">
        <v>6300</v>
      </c>
      <c r="N4507" s="894" t="s">
        <v>15762</v>
      </c>
      <c r="O4507" s="894" t="s">
        <v>19596</v>
      </c>
      <c r="P4507" s="894" t="s">
        <v>19597</v>
      </c>
      <c r="Q4507" s="894" t="s">
        <v>19598</v>
      </c>
      <c r="R4507" s="894" t="s">
        <v>18916</v>
      </c>
      <c r="S4507" s="894" t="s">
        <v>779</v>
      </c>
      <c r="T4507" s="894" t="s">
        <v>780</v>
      </c>
      <c r="U4507" s="894" t="s">
        <v>877</v>
      </c>
      <c r="V4507" s="894" t="s">
        <v>3306</v>
      </c>
      <c r="W4507" s="894" t="s">
        <v>18996</v>
      </c>
      <c r="X4507" s="894" t="s">
        <v>19002</v>
      </c>
      <c r="Y4507" s="894" t="s">
        <v>19003</v>
      </c>
      <c r="AA4507" s="894" t="s">
        <v>8421</v>
      </c>
    </row>
    <row r="4508" spans="1:27">
      <c r="A4508" s="894" t="s">
        <v>20472</v>
      </c>
      <c r="B4508" s="894" t="s">
        <v>20473</v>
      </c>
      <c r="C4508" s="894" t="s">
        <v>12336</v>
      </c>
      <c r="D4508" s="894" t="s">
        <v>20474</v>
      </c>
      <c r="E4508" s="351">
        <v>3097.35</v>
      </c>
      <c r="F4508" s="351">
        <v>154.85</v>
      </c>
      <c r="G4508" s="351">
        <v>2942.5</v>
      </c>
      <c r="H4508" s="351">
        <v>0</v>
      </c>
      <c r="I4508" s="894" t="s">
        <v>18996</v>
      </c>
      <c r="J4508" s="894" t="s">
        <v>839</v>
      </c>
      <c r="K4508" s="894" t="s">
        <v>19086</v>
      </c>
      <c r="L4508" s="894" t="s">
        <v>874</v>
      </c>
      <c r="M4508" s="894" t="s">
        <v>19440</v>
      </c>
      <c r="N4508" s="894" t="s">
        <v>15684</v>
      </c>
      <c r="O4508" s="894" t="s">
        <v>11309</v>
      </c>
      <c r="P4508" s="894" t="s">
        <v>20475</v>
      </c>
      <c r="Q4508" s="894" t="s">
        <v>11021</v>
      </c>
      <c r="R4508" s="894" t="s">
        <v>18916</v>
      </c>
      <c r="S4508" s="894" t="s">
        <v>779</v>
      </c>
      <c r="T4508" s="894" t="s">
        <v>780</v>
      </c>
      <c r="U4508" s="894" t="s">
        <v>877</v>
      </c>
      <c r="V4508" s="894" t="s">
        <v>3306</v>
      </c>
      <c r="W4508" s="894" t="s">
        <v>18996</v>
      </c>
      <c r="X4508" s="894" t="s">
        <v>19002</v>
      </c>
      <c r="Y4508" s="894" t="s">
        <v>19003</v>
      </c>
      <c r="AA4508" s="894" t="s">
        <v>19090</v>
      </c>
    </row>
    <row r="4509" spans="1:27">
      <c r="A4509" s="894" t="s">
        <v>20476</v>
      </c>
      <c r="B4509" s="894" t="s">
        <v>20477</v>
      </c>
      <c r="C4509" s="894" t="s">
        <v>12336</v>
      </c>
      <c r="D4509" s="894" t="s">
        <v>20474</v>
      </c>
      <c r="E4509" s="351">
        <v>3097.35</v>
      </c>
      <c r="F4509" s="351">
        <v>154.85</v>
      </c>
      <c r="G4509" s="351">
        <v>2942.5</v>
      </c>
      <c r="H4509" s="351">
        <v>0</v>
      </c>
      <c r="I4509" s="894" t="s">
        <v>18996</v>
      </c>
      <c r="J4509" s="894" t="s">
        <v>839</v>
      </c>
      <c r="K4509" s="894" t="s">
        <v>19155</v>
      </c>
      <c r="L4509" s="894" t="s">
        <v>874</v>
      </c>
      <c r="M4509" s="894" t="s">
        <v>19428</v>
      </c>
      <c r="N4509" s="894" t="s">
        <v>15684</v>
      </c>
      <c r="O4509" s="894" t="s">
        <v>11309</v>
      </c>
      <c r="P4509" s="894" t="s">
        <v>20475</v>
      </c>
      <c r="Q4509" s="894" t="s">
        <v>11021</v>
      </c>
      <c r="R4509" s="894" t="s">
        <v>18916</v>
      </c>
      <c r="S4509" s="894" t="s">
        <v>779</v>
      </c>
      <c r="T4509" s="894" t="s">
        <v>780</v>
      </c>
      <c r="U4509" s="894" t="s">
        <v>877</v>
      </c>
      <c r="V4509" s="894" t="s">
        <v>3306</v>
      </c>
      <c r="W4509" s="894" t="s">
        <v>18996</v>
      </c>
      <c r="X4509" s="894" t="s">
        <v>19002</v>
      </c>
      <c r="Y4509" s="894" t="s">
        <v>19003</v>
      </c>
      <c r="AA4509" s="894" t="s">
        <v>19158</v>
      </c>
    </row>
    <row r="4510" spans="1:27">
      <c r="A4510" s="894" t="s">
        <v>20478</v>
      </c>
      <c r="B4510" s="894" t="s">
        <v>20479</v>
      </c>
      <c r="C4510" s="894" t="s">
        <v>12336</v>
      </c>
      <c r="D4510" s="894" t="s">
        <v>20474</v>
      </c>
      <c r="E4510" s="351">
        <v>3097.34</v>
      </c>
      <c r="F4510" s="351">
        <v>154.85</v>
      </c>
      <c r="G4510" s="351">
        <v>2942.49</v>
      </c>
      <c r="H4510" s="351">
        <v>0</v>
      </c>
      <c r="I4510" s="894" t="s">
        <v>18996</v>
      </c>
      <c r="J4510" s="894" t="s">
        <v>839</v>
      </c>
      <c r="K4510" s="894" t="s">
        <v>19155</v>
      </c>
      <c r="L4510" s="894" t="s">
        <v>874</v>
      </c>
      <c r="M4510" s="894" t="s">
        <v>19428</v>
      </c>
      <c r="N4510" s="894" t="s">
        <v>15684</v>
      </c>
      <c r="O4510" s="894" t="s">
        <v>11309</v>
      </c>
      <c r="P4510" s="894" t="s">
        <v>20475</v>
      </c>
      <c r="Q4510" s="894" t="s">
        <v>11021</v>
      </c>
      <c r="R4510" s="894" t="s">
        <v>18916</v>
      </c>
      <c r="S4510" s="894" t="s">
        <v>779</v>
      </c>
      <c r="T4510" s="894" t="s">
        <v>780</v>
      </c>
      <c r="U4510" s="894" t="s">
        <v>877</v>
      </c>
      <c r="V4510" s="894" t="s">
        <v>3306</v>
      </c>
      <c r="W4510" s="894" t="s">
        <v>18996</v>
      </c>
      <c r="X4510" s="894" t="s">
        <v>19002</v>
      </c>
      <c r="Y4510" s="894" t="s">
        <v>19003</v>
      </c>
      <c r="AA4510" s="894" t="s">
        <v>19158</v>
      </c>
    </row>
    <row r="4511" spans="1:27">
      <c r="A4511" s="894" t="s">
        <v>20480</v>
      </c>
      <c r="B4511" s="894" t="s">
        <v>20481</v>
      </c>
      <c r="C4511" s="894" t="s">
        <v>20482</v>
      </c>
      <c r="D4511" s="894" t="s">
        <v>20483</v>
      </c>
      <c r="E4511" s="351">
        <v>4513.27</v>
      </c>
      <c r="F4511" s="351">
        <v>225.65</v>
      </c>
      <c r="G4511" s="351">
        <v>4287.62</v>
      </c>
      <c r="H4511" s="351">
        <v>0</v>
      </c>
      <c r="I4511" s="894" t="s">
        <v>18996</v>
      </c>
      <c r="J4511" s="894" t="s">
        <v>839</v>
      </c>
      <c r="K4511" s="894" t="s">
        <v>19155</v>
      </c>
      <c r="L4511" s="894" t="s">
        <v>874</v>
      </c>
      <c r="M4511" s="894" t="s">
        <v>19428</v>
      </c>
      <c r="N4511" s="894" t="s">
        <v>20484</v>
      </c>
      <c r="O4511" s="894" t="s">
        <v>12610</v>
      </c>
      <c r="P4511" s="894" t="s">
        <v>20485</v>
      </c>
      <c r="Q4511" s="894" t="s">
        <v>12612</v>
      </c>
      <c r="R4511" s="894" t="s">
        <v>18916</v>
      </c>
      <c r="S4511" s="894" t="s">
        <v>779</v>
      </c>
      <c r="T4511" s="894" t="s">
        <v>780</v>
      </c>
      <c r="U4511" s="894" t="s">
        <v>877</v>
      </c>
      <c r="V4511" s="894" t="s">
        <v>3306</v>
      </c>
      <c r="W4511" s="894" t="s">
        <v>18996</v>
      </c>
      <c r="X4511" s="894" t="s">
        <v>19002</v>
      </c>
      <c r="Y4511" s="894" t="s">
        <v>19003</v>
      </c>
      <c r="AA4511" s="894" t="s">
        <v>19158</v>
      </c>
    </row>
    <row r="4512" spans="1:27">
      <c r="A4512" s="894" t="s">
        <v>20486</v>
      </c>
      <c r="B4512" s="894" t="s">
        <v>20487</v>
      </c>
      <c r="C4512" s="894" t="s">
        <v>20482</v>
      </c>
      <c r="D4512" s="894" t="s">
        <v>20488</v>
      </c>
      <c r="E4512" s="351">
        <v>4513.28</v>
      </c>
      <c r="F4512" s="351">
        <v>225.65</v>
      </c>
      <c r="G4512" s="351">
        <v>4287.63</v>
      </c>
      <c r="H4512" s="351">
        <v>0</v>
      </c>
      <c r="I4512" s="894" t="s">
        <v>18996</v>
      </c>
      <c r="J4512" s="894" t="s">
        <v>839</v>
      </c>
      <c r="K4512" s="894" t="s">
        <v>19086</v>
      </c>
      <c r="L4512" s="894" t="s">
        <v>874</v>
      </c>
      <c r="M4512" s="894" t="s">
        <v>19440</v>
      </c>
      <c r="N4512" s="894" t="s">
        <v>20484</v>
      </c>
      <c r="O4512" s="894" t="s">
        <v>12610</v>
      </c>
      <c r="P4512" s="894" t="s">
        <v>20485</v>
      </c>
      <c r="Q4512" s="894" t="s">
        <v>12612</v>
      </c>
      <c r="R4512" s="894" t="s">
        <v>18916</v>
      </c>
      <c r="S4512" s="894" t="s">
        <v>779</v>
      </c>
      <c r="T4512" s="894" t="s">
        <v>780</v>
      </c>
      <c r="U4512" s="894" t="s">
        <v>877</v>
      </c>
      <c r="V4512" s="894" t="s">
        <v>3306</v>
      </c>
      <c r="W4512" s="894" t="s">
        <v>18996</v>
      </c>
      <c r="X4512" s="894" t="s">
        <v>19002</v>
      </c>
      <c r="Y4512" s="894" t="s">
        <v>19003</v>
      </c>
      <c r="AA4512" s="894" t="s">
        <v>19090</v>
      </c>
    </row>
    <row r="4513" spans="1:27">
      <c r="A4513" s="894" t="s">
        <v>20489</v>
      </c>
      <c r="B4513" s="894" t="s">
        <v>20490</v>
      </c>
      <c r="C4513" s="894" t="s">
        <v>20302</v>
      </c>
      <c r="D4513" s="894" t="s">
        <v>20491</v>
      </c>
      <c r="E4513" s="351">
        <v>34955.75</v>
      </c>
      <c r="F4513" s="351">
        <v>1747.8</v>
      </c>
      <c r="G4513" s="351">
        <v>33207.95</v>
      </c>
      <c r="H4513" s="351">
        <v>0</v>
      </c>
      <c r="I4513" s="894" t="s">
        <v>18996</v>
      </c>
      <c r="J4513" s="894" t="s">
        <v>839</v>
      </c>
      <c r="K4513" s="894" t="s">
        <v>19086</v>
      </c>
      <c r="L4513" s="894" t="s">
        <v>874</v>
      </c>
      <c r="M4513" s="894" t="s">
        <v>19440</v>
      </c>
      <c r="N4513" s="894" t="s">
        <v>16990</v>
      </c>
      <c r="O4513" s="894" t="s">
        <v>12152</v>
      </c>
      <c r="P4513" s="894" t="s">
        <v>20492</v>
      </c>
      <c r="Q4513" s="894" t="s">
        <v>15126</v>
      </c>
      <c r="R4513" s="894" t="s">
        <v>18916</v>
      </c>
      <c r="S4513" s="894" t="s">
        <v>779</v>
      </c>
      <c r="T4513" s="894" t="s">
        <v>780</v>
      </c>
      <c r="U4513" s="894" t="s">
        <v>877</v>
      </c>
      <c r="V4513" s="894" t="s">
        <v>3306</v>
      </c>
      <c r="W4513" s="894" t="s">
        <v>18996</v>
      </c>
      <c r="X4513" s="894" t="s">
        <v>19002</v>
      </c>
      <c r="Y4513" s="894" t="s">
        <v>19003</v>
      </c>
      <c r="AA4513" s="894" t="s">
        <v>19090</v>
      </c>
    </row>
    <row r="4514" spans="1:27">
      <c r="A4514" s="894" t="s">
        <v>20493</v>
      </c>
      <c r="B4514" s="894" t="s">
        <v>20494</v>
      </c>
      <c r="C4514" s="894" t="s">
        <v>20302</v>
      </c>
      <c r="D4514" s="894" t="s">
        <v>20495</v>
      </c>
      <c r="E4514" s="351">
        <v>27433.63</v>
      </c>
      <c r="F4514" s="351">
        <v>1371.7</v>
      </c>
      <c r="G4514" s="351">
        <v>26061.93</v>
      </c>
      <c r="H4514" s="351">
        <v>0</v>
      </c>
      <c r="I4514" s="894" t="s">
        <v>18996</v>
      </c>
      <c r="J4514" s="894" t="s">
        <v>839</v>
      </c>
      <c r="K4514" s="894" t="s">
        <v>19155</v>
      </c>
      <c r="L4514" s="894" t="s">
        <v>874</v>
      </c>
      <c r="M4514" s="894" t="s">
        <v>19428</v>
      </c>
      <c r="N4514" s="894" t="s">
        <v>16990</v>
      </c>
      <c r="O4514" s="894" t="s">
        <v>12386</v>
      </c>
      <c r="P4514" s="894" t="s">
        <v>20496</v>
      </c>
      <c r="Q4514" s="894" t="s">
        <v>12388</v>
      </c>
      <c r="R4514" s="894" t="s">
        <v>18916</v>
      </c>
      <c r="S4514" s="894" t="s">
        <v>779</v>
      </c>
      <c r="T4514" s="894" t="s">
        <v>780</v>
      </c>
      <c r="U4514" s="894" t="s">
        <v>877</v>
      </c>
      <c r="V4514" s="894" t="s">
        <v>3306</v>
      </c>
      <c r="W4514" s="894" t="s">
        <v>18996</v>
      </c>
      <c r="X4514" s="894" t="s">
        <v>19002</v>
      </c>
      <c r="Y4514" s="894" t="s">
        <v>19003</v>
      </c>
      <c r="AA4514" s="894" t="s">
        <v>19158</v>
      </c>
    </row>
    <row r="4515" spans="1:27">
      <c r="A4515" s="894" t="s">
        <v>20497</v>
      </c>
      <c r="B4515" s="894" t="s">
        <v>20498</v>
      </c>
      <c r="C4515" s="894" t="s">
        <v>14162</v>
      </c>
      <c r="D4515" s="894" t="s">
        <v>20499</v>
      </c>
      <c r="E4515" s="351">
        <v>23008.85</v>
      </c>
      <c r="F4515" s="351">
        <v>1150.45</v>
      </c>
      <c r="G4515" s="351">
        <v>21858.4</v>
      </c>
      <c r="H4515" s="351">
        <v>0</v>
      </c>
      <c r="I4515" s="894" t="s">
        <v>18996</v>
      </c>
      <c r="J4515" s="894" t="s">
        <v>839</v>
      </c>
      <c r="K4515" s="894" t="s">
        <v>19155</v>
      </c>
      <c r="L4515" s="894" t="s">
        <v>874</v>
      </c>
      <c r="M4515" s="894" t="s">
        <v>19428</v>
      </c>
      <c r="N4515" s="894" t="s">
        <v>16990</v>
      </c>
      <c r="O4515" s="894" t="s">
        <v>12641</v>
      </c>
      <c r="P4515" s="894" t="s">
        <v>19810</v>
      </c>
      <c r="Q4515" s="894" t="s">
        <v>15698</v>
      </c>
      <c r="R4515" s="894" t="s">
        <v>18916</v>
      </c>
      <c r="S4515" s="894" t="s">
        <v>779</v>
      </c>
      <c r="T4515" s="894" t="s">
        <v>780</v>
      </c>
      <c r="U4515" s="894" t="s">
        <v>877</v>
      </c>
      <c r="V4515" s="894" t="s">
        <v>3306</v>
      </c>
      <c r="W4515" s="894" t="s">
        <v>18996</v>
      </c>
      <c r="X4515" s="894" t="s">
        <v>19002</v>
      </c>
      <c r="Y4515" s="894" t="s">
        <v>19003</v>
      </c>
      <c r="AA4515" s="894" t="s">
        <v>19158</v>
      </c>
    </row>
    <row r="4516" spans="1:27">
      <c r="A4516" s="894" t="s">
        <v>20500</v>
      </c>
      <c r="B4516" s="894" t="s">
        <v>20501</v>
      </c>
      <c r="C4516" s="894" t="s">
        <v>12985</v>
      </c>
      <c r="D4516" s="894" t="s">
        <v>20502</v>
      </c>
      <c r="E4516" s="351">
        <v>19026.55</v>
      </c>
      <c r="F4516" s="351">
        <v>951.35</v>
      </c>
      <c r="G4516" s="351">
        <v>18075.2</v>
      </c>
      <c r="H4516" s="351">
        <v>0</v>
      </c>
      <c r="I4516" s="894" t="s">
        <v>18996</v>
      </c>
      <c r="J4516" s="894" t="s">
        <v>839</v>
      </c>
      <c r="K4516" s="894" t="s">
        <v>19155</v>
      </c>
      <c r="L4516" s="894" t="s">
        <v>874</v>
      </c>
      <c r="M4516" s="894" t="s">
        <v>19428</v>
      </c>
      <c r="N4516" s="894" t="s">
        <v>10416</v>
      </c>
      <c r="O4516" s="894" t="s">
        <v>15230</v>
      </c>
      <c r="P4516" s="894" t="s">
        <v>20503</v>
      </c>
      <c r="Q4516" s="894" t="s">
        <v>15232</v>
      </c>
      <c r="R4516" s="894" t="s">
        <v>18916</v>
      </c>
      <c r="S4516" s="894" t="s">
        <v>779</v>
      </c>
      <c r="T4516" s="894" t="s">
        <v>780</v>
      </c>
      <c r="U4516" s="894" t="s">
        <v>877</v>
      </c>
      <c r="V4516" s="894" t="s">
        <v>3306</v>
      </c>
      <c r="W4516" s="894" t="s">
        <v>18996</v>
      </c>
      <c r="X4516" s="894" t="s">
        <v>19002</v>
      </c>
      <c r="Y4516" s="894" t="s">
        <v>19003</v>
      </c>
      <c r="AA4516" s="894" t="s">
        <v>19158</v>
      </c>
    </row>
    <row r="4517" spans="1:27">
      <c r="A4517" s="894" t="s">
        <v>20504</v>
      </c>
      <c r="B4517" s="894" t="s">
        <v>20505</v>
      </c>
      <c r="C4517" s="894" t="s">
        <v>12985</v>
      </c>
      <c r="D4517" s="894" t="s">
        <v>20502</v>
      </c>
      <c r="E4517" s="351">
        <v>19026.55</v>
      </c>
      <c r="F4517" s="351">
        <v>951.35</v>
      </c>
      <c r="G4517" s="351">
        <v>18075.2</v>
      </c>
      <c r="H4517" s="351">
        <v>0</v>
      </c>
      <c r="I4517" s="894" t="s">
        <v>18996</v>
      </c>
      <c r="J4517" s="894" t="s">
        <v>839</v>
      </c>
      <c r="K4517" s="894" t="s">
        <v>19086</v>
      </c>
      <c r="L4517" s="894" t="s">
        <v>874</v>
      </c>
      <c r="M4517" s="894" t="s">
        <v>19440</v>
      </c>
      <c r="N4517" s="894" t="s">
        <v>10416</v>
      </c>
      <c r="O4517" s="894" t="s">
        <v>15230</v>
      </c>
      <c r="P4517" s="894" t="s">
        <v>20503</v>
      </c>
      <c r="Q4517" s="894" t="s">
        <v>15232</v>
      </c>
      <c r="R4517" s="894" t="s">
        <v>18916</v>
      </c>
      <c r="S4517" s="894" t="s">
        <v>779</v>
      </c>
      <c r="T4517" s="894" t="s">
        <v>780</v>
      </c>
      <c r="U4517" s="894" t="s">
        <v>877</v>
      </c>
      <c r="V4517" s="894" t="s">
        <v>3306</v>
      </c>
      <c r="W4517" s="894" t="s">
        <v>18996</v>
      </c>
      <c r="X4517" s="894" t="s">
        <v>19002</v>
      </c>
      <c r="Y4517" s="894" t="s">
        <v>19003</v>
      </c>
      <c r="AA4517" s="894" t="s">
        <v>19090</v>
      </c>
    </row>
    <row r="4518" spans="1:27">
      <c r="A4518" s="894" t="s">
        <v>20506</v>
      </c>
      <c r="B4518" s="894" t="s">
        <v>20507</v>
      </c>
      <c r="C4518" s="894" t="s">
        <v>14162</v>
      </c>
      <c r="D4518" s="894" t="s">
        <v>20508</v>
      </c>
      <c r="E4518" s="351">
        <v>25221.24</v>
      </c>
      <c r="F4518" s="351">
        <v>1261.05</v>
      </c>
      <c r="G4518" s="351">
        <v>23960.19</v>
      </c>
      <c r="H4518" s="351">
        <v>0</v>
      </c>
      <c r="I4518" s="894" t="s">
        <v>18996</v>
      </c>
      <c r="J4518" s="894" t="s">
        <v>839</v>
      </c>
      <c r="K4518" s="894" t="s">
        <v>8415</v>
      </c>
      <c r="L4518" s="894" t="s">
        <v>874</v>
      </c>
      <c r="M4518" s="894" t="s">
        <v>20509</v>
      </c>
      <c r="N4518" s="894" t="s">
        <v>20510</v>
      </c>
      <c r="O4518" s="894" t="s">
        <v>20511</v>
      </c>
      <c r="P4518" s="894" t="s">
        <v>20512</v>
      </c>
      <c r="Q4518" s="894" t="s">
        <v>20513</v>
      </c>
      <c r="R4518" s="894" t="s">
        <v>18916</v>
      </c>
      <c r="S4518" s="894" t="s">
        <v>779</v>
      </c>
      <c r="T4518" s="894" t="s">
        <v>780</v>
      </c>
      <c r="U4518" s="894" t="s">
        <v>877</v>
      </c>
      <c r="V4518" s="894" t="s">
        <v>3306</v>
      </c>
      <c r="W4518" s="894" t="s">
        <v>18996</v>
      </c>
      <c r="X4518" s="894" t="s">
        <v>19002</v>
      </c>
      <c r="Y4518" s="894" t="s">
        <v>19003</v>
      </c>
      <c r="AA4518" s="894" t="s">
        <v>8421</v>
      </c>
    </row>
    <row r="4519" spans="1:27">
      <c r="A4519" s="894" t="s">
        <v>20514</v>
      </c>
      <c r="B4519" s="894" t="s">
        <v>20515</v>
      </c>
      <c r="C4519" s="894" t="s">
        <v>14162</v>
      </c>
      <c r="D4519" s="894" t="s">
        <v>20516</v>
      </c>
      <c r="E4519" s="351">
        <v>25221.24</v>
      </c>
      <c r="F4519" s="351">
        <v>1261.05</v>
      </c>
      <c r="G4519" s="351">
        <v>23960.19</v>
      </c>
      <c r="H4519" s="351">
        <v>0</v>
      </c>
      <c r="I4519" s="894" t="s">
        <v>18996</v>
      </c>
      <c r="J4519" s="894" t="s">
        <v>839</v>
      </c>
      <c r="K4519" s="894" t="s">
        <v>8415</v>
      </c>
      <c r="L4519" s="894" t="s">
        <v>874</v>
      </c>
      <c r="M4519" s="894" t="s">
        <v>20509</v>
      </c>
      <c r="N4519" s="894" t="s">
        <v>20510</v>
      </c>
      <c r="O4519" s="894" t="s">
        <v>20511</v>
      </c>
      <c r="P4519" s="894" t="s">
        <v>20512</v>
      </c>
      <c r="Q4519" s="894" t="s">
        <v>20513</v>
      </c>
      <c r="R4519" s="894" t="s">
        <v>18916</v>
      </c>
      <c r="S4519" s="894" t="s">
        <v>779</v>
      </c>
      <c r="T4519" s="894" t="s">
        <v>780</v>
      </c>
      <c r="U4519" s="894" t="s">
        <v>877</v>
      </c>
      <c r="V4519" s="894" t="s">
        <v>3306</v>
      </c>
      <c r="W4519" s="894" t="s">
        <v>18996</v>
      </c>
      <c r="X4519" s="894" t="s">
        <v>19002</v>
      </c>
      <c r="Y4519" s="894" t="s">
        <v>19003</v>
      </c>
      <c r="AA4519" s="894" t="s">
        <v>8421</v>
      </c>
    </row>
    <row r="4520" spans="1:27">
      <c r="A4520" s="894" t="s">
        <v>20517</v>
      </c>
      <c r="B4520" s="894" t="s">
        <v>20518</v>
      </c>
      <c r="C4520" s="894" t="s">
        <v>14162</v>
      </c>
      <c r="D4520" s="894" t="s">
        <v>20516</v>
      </c>
      <c r="E4520" s="351">
        <v>25221.24</v>
      </c>
      <c r="F4520" s="351">
        <v>1261.05</v>
      </c>
      <c r="G4520" s="351">
        <v>23960.19</v>
      </c>
      <c r="H4520" s="351">
        <v>0</v>
      </c>
      <c r="I4520" s="894" t="s">
        <v>18996</v>
      </c>
      <c r="J4520" s="894" t="s">
        <v>839</v>
      </c>
      <c r="K4520" s="894" t="s">
        <v>8415</v>
      </c>
      <c r="L4520" s="894" t="s">
        <v>874</v>
      </c>
      <c r="M4520" s="894" t="s">
        <v>20519</v>
      </c>
      <c r="N4520" s="894" t="s">
        <v>20510</v>
      </c>
      <c r="O4520" s="894" t="s">
        <v>20511</v>
      </c>
      <c r="P4520" s="894" t="s">
        <v>20512</v>
      </c>
      <c r="Q4520" s="894" t="s">
        <v>20513</v>
      </c>
      <c r="R4520" s="894" t="s">
        <v>18916</v>
      </c>
      <c r="S4520" s="894" t="s">
        <v>779</v>
      </c>
      <c r="T4520" s="894" t="s">
        <v>780</v>
      </c>
      <c r="U4520" s="894" t="s">
        <v>877</v>
      </c>
      <c r="V4520" s="894" t="s">
        <v>3306</v>
      </c>
      <c r="W4520" s="894" t="s">
        <v>18996</v>
      </c>
      <c r="X4520" s="894" t="s">
        <v>19002</v>
      </c>
      <c r="Y4520" s="894" t="s">
        <v>19003</v>
      </c>
      <c r="AA4520" s="894" t="s">
        <v>8421</v>
      </c>
    </row>
    <row r="4521" spans="1:27">
      <c r="A4521" s="894" t="s">
        <v>20520</v>
      </c>
      <c r="B4521" s="894" t="s">
        <v>20521</v>
      </c>
      <c r="C4521" s="894" t="s">
        <v>14162</v>
      </c>
      <c r="D4521" s="894" t="s">
        <v>20522</v>
      </c>
      <c r="E4521" s="351">
        <v>22566.37</v>
      </c>
      <c r="F4521" s="351">
        <v>1128.3</v>
      </c>
      <c r="G4521" s="351">
        <v>21438.07</v>
      </c>
      <c r="H4521" s="351">
        <v>0</v>
      </c>
      <c r="I4521" s="894" t="s">
        <v>18996</v>
      </c>
      <c r="J4521" s="894" t="s">
        <v>839</v>
      </c>
      <c r="K4521" s="894" t="s">
        <v>8415</v>
      </c>
      <c r="L4521" s="894" t="s">
        <v>874</v>
      </c>
      <c r="M4521" s="894" t="s">
        <v>20519</v>
      </c>
      <c r="N4521" s="894" t="s">
        <v>20510</v>
      </c>
      <c r="O4521" s="894" t="s">
        <v>20523</v>
      </c>
      <c r="P4521" s="894" t="s">
        <v>20524</v>
      </c>
      <c r="Q4521" s="894" t="s">
        <v>20525</v>
      </c>
      <c r="R4521" s="894" t="s">
        <v>18916</v>
      </c>
      <c r="S4521" s="894" t="s">
        <v>779</v>
      </c>
      <c r="T4521" s="894" t="s">
        <v>780</v>
      </c>
      <c r="U4521" s="894" t="s">
        <v>877</v>
      </c>
      <c r="V4521" s="894" t="s">
        <v>3306</v>
      </c>
      <c r="W4521" s="894" t="s">
        <v>18996</v>
      </c>
      <c r="X4521" s="894" t="s">
        <v>19002</v>
      </c>
      <c r="Y4521" s="894" t="s">
        <v>19003</v>
      </c>
      <c r="AA4521" s="894" t="s">
        <v>8421</v>
      </c>
    </row>
    <row r="4522" spans="1:27">
      <c r="A4522" s="894" t="s">
        <v>20526</v>
      </c>
      <c r="B4522" s="894" t="s">
        <v>20527</v>
      </c>
      <c r="C4522" s="894" t="s">
        <v>14162</v>
      </c>
      <c r="D4522" s="894" t="s">
        <v>20522</v>
      </c>
      <c r="E4522" s="351">
        <v>22566.37</v>
      </c>
      <c r="F4522" s="351">
        <v>1128.3</v>
      </c>
      <c r="G4522" s="351">
        <v>21438.07</v>
      </c>
      <c r="H4522" s="351">
        <v>0</v>
      </c>
      <c r="I4522" s="894" t="s">
        <v>18996</v>
      </c>
      <c r="J4522" s="894" t="s">
        <v>839</v>
      </c>
      <c r="K4522" s="894" t="s">
        <v>8415</v>
      </c>
      <c r="L4522" s="894" t="s">
        <v>874</v>
      </c>
      <c r="M4522" s="894" t="s">
        <v>20528</v>
      </c>
      <c r="N4522" s="894" t="s">
        <v>20510</v>
      </c>
      <c r="O4522" s="894" t="s">
        <v>20523</v>
      </c>
      <c r="P4522" s="894" t="s">
        <v>20524</v>
      </c>
      <c r="Q4522" s="894" t="s">
        <v>20525</v>
      </c>
      <c r="R4522" s="894" t="s">
        <v>18916</v>
      </c>
      <c r="S4522" s="894" t="s">
        <v>779</v>
      </c>
      <c r="T4522" s="894" t="s">
        <v>780</v>
      </c>
      <c r="U4522" s="894" t="s">
        <v>877</v>
      </c>
      <c r="V4522" s="894" t="s">
        <v>3306</v>
      </c>
      <c r="W4522" s="894" t="s">
        <v>18996</v>
      </c>
      <c r="X4522" s="894" t="s">
        <v>19002</v>
      </c>
      <c r="Y4522" s="894" t="s">
        <v>19003</v>
      </c>
      <c r="AA4522" s="894" t="s">
        <v>8421</v>
      </c>
    </row>
    <row r="4523" spans="1:27">
      <c r="A4523" s="894" t="s">
        <v>20529</v>
      </c>
      <c r="B4523" s="894" t="s">
        <v>20530</v>
      </c>
      <c r="C4523" s="894" t="s">
        <v>20531</v>
      </c>
      <c r="D4523" s="894" t="s">
        <v>20532</v>
      </c>
      <c r="E4523" s="351">
        <v>228318.6</v>
      </c>
      <c r="F4523" s="351">
        <v>11415.95</v>
      </c>
      <c r="G4523" s="351">
        <v>216902.65</v>
      </c>
      <c r="H4523" s="351">
        <v>0</v>
      </c>
      <c r="I4523" s="894" t="s">
        <v>18996</v>
      </c>
      <c r="J4523" s="894" t="s">
        <v>839</v>
      </c>
      <c r="K4523" s="894" t="s">
        <v>8415</v>
      </c>
      <c r="L4523" s="894" t="s">
        <v>958</v>
      </c>
      <c r="M4523" s="894" t="s">
        <v>20533</v>
      </c>
      <c r="N4523" s="894" t="s">
        <v>20534</v>
      </c>
      <c r="O4523" s="894" t="s">
        <v>20535</v>
      </c>
      <c r="P4523" s="894" t="s">
        <v>20536</v>
      </c>
      <c r="Q4523" s="894" t="s">
        <v>20537</v>
      </c>
      <c r="R4523" s="894" t="s">
        <v>18916</v>
      </c>
      <c r="S4523" s="894" t="s">
        <v>779</v>
      </c>
      <c r="T4523" s="894" t="s">
        <v>780</v>
      </c>
      <c r="U4523" s="894" t="s">
        <v>877</v>
      </c>
      <c r="V4523" s="894" t="s">
        <v>3306</v>
      </c>
      <c r="W4523" s="894" t="s">
        <v>18996</v>
      </c>
      <c r="X4523" s="894" t="s">
        <v>19002</v>
      </c>
      <c r="Y4523" s="894" t="s">
        <v>19003</v>
      </c>
      <c r="AA4523" s="894" t="s">
        <v>8421</v>
      </c>
    </row>
    <row r="4524" spans="1:27">
      <c r="A4524" s="894" t="s">
        <v>20538</v>
      </c>
      <c r="B4524" s="894" t="s">
        <v>20539</v>
      </c>
      <c r="C4524" s="894" t="s">
        <v>20540</v>
      </c>
      <c r="D4524" s="894" t="s">
        <v>20541</v>
      </c>
      <c r="E4524" s="351">
        <v>4092.92</v>
      </c>
      <c r="F4524" s="351">
        <v>204.65</v>
      </c>
      <c r="G4524" s="351">
        <v>3888.27</v>
      </c>
      <c r="H4524" s="351">
        <v>0</v>
      </c>
      <c r="I4524" s="894" t="s">
        <v>18996</v>
      </c>
      <c r="J4524" s="894" t="s">
        <v>839</v>
      </c>
      <c r="K4524" s="894" t="s">
        <v>19086</v>
      </c>
      <c r="L4524" s="894" t="s">
        <v>874</v>
      </c>
      <c r="M4524" s="894" t="s">
        <v>19440</v>
      </c>
      <c r="N4524" s="894" t="s">
        <v>20510</v>
      </c>
      <c r="O4524" s="894" t="s">
        <v>20542</v>
      </c>
      <c r="P4524" s="894" t="s">
        <v>20543</v>
      </c>
      <c r="Q4524" s="894" t="s">
        <v>11837</v>
      </c>
      <c r="R4524" s="894" t="s">
        <v>18916</v>
      </c>
      <c r="S4524" s="894" t="s">
        <v>779</v>
      </c>
      <c r="T4524" s="894" t="s">
        <v>780</v>
      </c>
      <c r="U4524" s="894" t="s">
        <v>877</v>
      </c>
      <c r="V4524" s="894" t="s">
        <v>3306</v>
      </c>
      <c r="W4524" s="894" t="s">
        <v>18996</v>
      </c>
      <c r="X4524" s="894" t="s">
        <v>19002</v>
      </c>
      <c r="Y4524" s="894" t="s">
        <v>19003</v>
      </c>
      <c r="AA4524" s="894" t="s">
        <v>19090</v>
      </c>
    </row>
    <row r="4525" spans="1:27">
      <c r="A4525" s="894" t="s">
        <v>20544</v>
      </c>
      <c r="B4525" s="894" t="s">
        <v>20545</v>
      </c>
      <c r="C4525" s="894" t="s">
        <v>20540</v>
      </c>
      <c r="D4525" s="894" t="s">
        <v>20541</v>
      </c>
      <c r="E4525" s="351">
        <v>4092.92</v>
      </c>
      <c r="F4525" s="351">
        <v>204.65</v>
      </c>
      <c r="G4525" s="351">
        <v>3888.27</v>
      </c>
      <c r="H4525" s="351">
        <v>0</v>
      </c>
      <c r="I4525" s="894" t="s">
        <v>18996</v>
      </c>
      <c r="J4525" s="894" t="s">
        <v>839</v>
      </c>
      <c r="K4525" s="894" t="s">
        <v>19086</v>
      </c>
      <c r="L4525" s="894" t="s">
        <v>874</v>
      </c>
      <c r="M4525" s="894" t="s">
        <v>19440</v>
      </c>
      <c r="N4525" s="894" t="s">
        <v>20510</v>
      </c>
      <c r="O4525" s="894" t="s">
        <v>20542</v>
      </c>
      <c r="P4525" s="894" t="s">
        <v>20543</v>
      </c>
      <c r="Q4525" s="894" t="s">
        <v>11837</v>
      </c>
      <c r="R4525" s="894" t="s">
        <v>18916</v>
      </c>
      <c r="S4525" s="894" t="s">
        <v>779</v>
      </c>
      <c r="T4525" s="894" t="s">
        <v>780</v>
      </c>
      <c r="U4525" s="894" t="s">
        <v>877</v>
      </c>
      <c r="V4525" s="894" t="s">
        <v>3306</v>
      </c>
      <c r="W4525" s="894" t="s">
        <v>18996</v>
      </c>
      <c r="X4525" s="894" t="s">
        <v>19002</v>
      </c>
      <c r="Y4525" s="894" t="s">
        <v>19003</v>
      </c>
      <c r="AA4525" s="894" t="s">
        <v>19090</v>
      </c>
    </row>
    <row r="4526" spans="1:27">
      <c r="A4526" s="894" t="s">
        <v>20546</v>
      </c>
      <c r="B4526" s="894" t="s">
        <v>20547</v>
      </c>
      <c r="C4526" s="894" t="s">
        <v>20540</v>
      </c>
      <c r="D4526" s="894" t="s">
        <v>20548</v>
      </c>
      <c r="E4526" s="351">
        <v>4092.92</v>
      </c>
      <c r="F4526" s="351">
        <v>204.65</v>
      </c>
      <c r="G4526" s="351">
        <v>3888.27</v>
      </c>
      <c r="H4526" s="351">
        <v>0</v>
      </c>
      <c r="I4526" s="894" t="s">
        <v>18996</v>
      </c>
      <c r="J4526" s="894" t="s">
        <v>839</v>
      </c>
      <c r="K4526" s="894" t="s">
        <v>19155</v>
      </c>
      <c r="L4526" s="894" t="s">
        <v>874</v>
      </c>
      <c r="M4526" s="894" t="s">
        <v>19428</v>
      </c>
      <c r="N4526" s="894" t="s">
        <v>20510</v>
      </c>
      <c r="O4526" s="894" t="s">
        <v>20542</v>
      </c>
      <c r="P4526" s="894" t="s">
        <v>20543</v>
      </c>
      <c r="Q4526" s="894" t="s">
        <v>11837</v>
      </c>
      <c r="R4526" s="894" t="s">
        <v>18916</v>
      </c>
      <c r="S4526" s="894" t="s">
        <v>779</v>
      </c>
      <c r="T4526" s="894" t="s">
        <v>780</v>
      </c>
      <c r="U4526" s="894" t="s">
        <v>877</v>
      </c>
      <c r="V4526" s="894" t="s">
        <v>3306</v>
      </c>
      <c r="W4526" s="894" t="s">
        <v>18996</v>
      </c>
      <c r="X4526" s="894" t="s">
        <v>19002</v>
      </c>
      <c r="Y4526" s="894" t="s">
        <v>19003</v>
      </c>
      <c r="AA4526" s="894" t="s">
        <v>19158</v>
      </c>
    </row>
    <row r="4527" spans="1:27">
      <c r="A4527" s="894" t="s">
        <v>20549</v>
      </c>
      <c r="B4527" s="894" t="s">
        <v>20550</v>
      </c>
      <c r="C4527" s="894" t="s">
        <v>20540</v>
      </c>
      <c r="D4527" s="894" t="s">
        <v>20548</v>
      </c>
      <c r="E4527" s="351">
        <v>4092.92</v>
      </c>
      <c r="F4527" s="351">
        <v>204.65</v>
      </c>
      <c r="G4527" s="351">
        <v>3888.27</v>
      </c>
      <c r="H4527" s="351">
        <v>0</v>
      </c>
      <c r="I4527" s="894" t="s">
        <v>18996</v>
      </c>
      <c r="J4527" s="894" t="s">
        <v>839</v>
      </c>
      <c r="K4527" s="894" t="s">
        <v>19155</v>
      </c>
      <c r="L4527" s="894" t="s">
        <v>874</v>
      </c>
      <c r="M4527" s="894" t="s">
        <v>19428</v>
      </c>
      <c r="N4527" s="894" t="s">
        <v>20510</v>
      </c>
      <c r="O4527" s="894" t="s">
        <v>20542</v>
      </c>
      <c r="P4527" s="894" t="s">
        <v>20543</v>
      </c>
      <c r="Q4527" s="894" t="s">
        <v>11837</v>
      </c>
      <c r="R4527" s="894" t="s">
        <v>18916</v>
      </c>
      <c r="S4527" s="894" t="s">
        <v>779</v>
      </c>
      <c r="T4527" s="894" t="s">
        <v>780</v>
      </c>
      <c r="U4527" s="894" t="s">
        <v>877</v>
      </c>
      <c r="V4527" s="894" t="s">
        <v>3306</v>
      </c>
      <c r="W4527" s="894" t="s">
        <v>18996</v>
      </c>
      <c r="X4527" s="894" t="s">
        <v>19002</v>
      </c>
      <c r="Y4527" s="894" t="s">
        <v>19003</v>
      </c>
      <c r="AA4527" s="894" t="s">
        <v>19158</v>
      </c>
    </row>
    <row r="4528" spans="1:27">
      <c r="A4528" s="894" t="s">
        <v>20551</v>
      </c>
      <c r="B4528" s="894" t="s">
        <v>20552</v>
      </c>
      <c r="C4528" s="894" t="s">
        <v>20553</v>
      </c>
      <c r="D4528" s="894" t="s">
        <v>20554</v>
      </c>
      <c r="E4528" s="351">
        <v>28318.58</v>
      </c>
      <c r="F4528" s="351">
        <v>1415.95</v>
      </c>
      <c r="G4528" s="351">
        <v>26902.63</v>
      </c>
      <c r="H4528" s="351">
        <v>0</v>
      </c>
      <c r="I4528" s="894" t="s">
        <v>18996</v>
      </c>
      <c r="J4528" s="894" t="s">
        <v>839</v>
      </c>
      <c r="K4528" s="894" t="s">
        <v>19155</v>
      </c>
      <c r="L4528" s="894" t="s">
        <v>874</v>
      </c>
      <c r="M4528" s="894" t="s">
        <v>19428</v>
      </c>
      <c r="N4528" s="894" t="s">
        <v>14119</v>
      </c>
      <c r="O4528" s="894" t="s">
        <v>13402</v>
      </c>
      <c r="P4528" s="894" t="s">
        <v>19499</v>
      </c>
      <c r="Q4528" s="894" t="s">
        <v>9261</v>
      </c>
      <c r="R4528" s="894" t="s">
        <v>18916</v>
      </c>
      <c r="S4528" s="894" t="s">
        <v>779</v>
      </c>
      <c r="T4528" s="894" t="s">
        <v>780</v>
      </c>
      <c r="U4528" s="894" t="s">
        <v>877</v>
      </c>
      <c r="V4528" s="894" t="s">
        <v>3306</v>
      </c>
      <c r="W4528" s="894" t="s">
        <v>18996</v>
      </c>
      <c r="X4528" s="894" t="s">
        <v>19002</v>
      </c>
      <c r="Y4528" s="894" t="s">
        <v>19003</v>
      </c>
      <c r="AA4528" s="894" t="s">
        <v>19158</v>
      </c>
    </row>
    <row r="4529" spans="1:27">
      <c r="A4529" s="894" t="s">
        <v>20555</v>
      </c>
      <c r="B4529" s="894" t="s">
        <v>20556</v>
      </c>
      <c r="C4529" s="894" t="s">
        <v>20553</v>
      </c>
      <c r="D4529" s="894" t="s">
        <v>20557</v>
      </c>
      <c r="E4529" s="351">
        <v>33628.32</v>
      </c>
      <c r="F4529" s="351">
        <v>1681.4</v>
      </c>
      <c r="G4529" s="351">
        <v>31946.92</v>
      </c>
      <c r="H4529" s="351">
        <v>0</v>
      </c>
      <c r="I4529" s="894" t="s">
        <v>18996</v>
      </c>
      <c r="J4529" s="894" t="s">
        <v>839</v>
      </c>
      <c r="K4529" s="894" t="s">
        <v>19155</v>
      </c>
      <c r="L4529" s="894" t="s">
        <v>874</v>
      </c>
      <c r="M4529" s="894" t="s">
        <v>19428</v>
      </c>
      <c r="N4529" s="894" t="s">
        <v>13807</v>
      </c>
      <c r="O4529" s="894" t="s">
        <v>12571</v>
      </c>
      <c r="P4529" s="894" t="s">
        <v>20558</v>
      </c>
      <c r="Q4529" s="894" t="s">
        <v>12995</v>
      </c>
      <c r="R4529" s="894" t="s">
        <v>18916</v>
      </c>
      <c r="S4529" s="894" t="s">
        <v>779</v>
      </c>
      <c r="T4529" s="894" t="s">
        <v>780</v>
      </c>
      <c r="U4529" s="894" t="s">
        <v>877</v>
      </c>
      <c r="V4529" s="894" t="s">
        <v>3306</v>
      </c>
      <c r="W4529" s="894" t="s">
        <v>18996</v>
      </c>
      <c r="X4529" s="894" t="s">
        <v>19002</v>
      </c>
      <c r="Y4529" s="894" t="s">
        <v>19003</v>
      </c>
      <c r="AA4529" s="894" t="s">
        <v>19158</v>
      </c>
    </row>
    <row r="4530" spans="1:27">
      <c r="A4530" s="894" t="s">
        <v>20559</v>
      </c>
      <c r="B4530" s="894" t="s">
        <v>20560</v>
      </c>
      <c r="C4530" s="894" t="s">
        <v>13352</v>
      </c>
      <c r="D4530" s="894" t="s">
        <v>20561</v>
      </c>
      <c r="E4530" s="351">
        <v>3628.32</v>
      </c>
      <c r="F4530" s="351">
        <v>181.4</v>
      </c>
      <c r="G4530" s="351">
        <v>3446.92</v>
      </c>
      <c r="H4530" s="351">
        <v>0</v>
      </c>
      <c r="I4530" s="894" t="s">
        <v>18996</v>
      </c>
      <c r="J4530" s="894" t="s">
        <v>839</v>
      </c>
      <c r="K4530" s="894" t="s">
        <v>19155</v>
      </c>
      <c r="L4530" s="894" t="s">
        <v>874</v>
      </c>
      <c r="M4530" s="894" t="s">
        <v>19428</v>
      </c>
      <c r="N4530" s="894" t="s">
        <v>20562</v>
      </c>
      <c r="O4530" s="894" t="s">
        <v>19934</v>
      </c>
      <c r="P4530" s="894" t="s">
        <v>19935</v>
      </c>
      <c r="Q4530" s="894" t="s">
        <v>19936</v>
      </c>
      <c r="R4530" s="894" t="s">
        <v>18916</v>
      </c>
      <c r="S4530" s="894" t="s">
        <v>779</v>
      </c>
      <c r="T4530" s="894" t="s">
        <v>780</v>
      </c>
      <c r="U4530" s="894" t="s">
        <v>877</v>
      </c>
      <c r="V4530" s="894" t="s">
        <v>3306</v>
      </c>
      <c r="W4530" s="894" t="s">
        <v>18996</v>
      </c>
      <c r="X4530" s="894" t="s">
        <v>19002</v>
      </c>
      <c r="Y4530" s="894" t="s">
        <v>19003</v>
      </c>
      <c r="AA4530" s="894" t="s">
        <v>19158</v>
      </c>
    </row>
    <row r="4531" spans="1:27">
      <c r="A4531" s="894" t="s">
        <v>20563</v>
      </c>
      <c r="B4531" s="894" t="s">
        <v>20564</v>
      </c>
      <c r="C4531" s="894" t="s">
        <v>20565</v>
      </c>
      <c r="D4531" s="894" t="s">
        <v>20566</v>
      </c>
      <c r="E4531" s="351">
        <v>119292.04</v>
      </c>
      <c r="F4531" s="351">
        <v>5964.6</v>
      </c>
      <c r="G4531" s="351">
        <v>113327.44</v>
      </c>
      <c r="H4531" s="351">
        <v>0</v>
      </c>
      <c r="I4531" s="894" t="s">
        <v>18996</v>
      </c>
      <c r="J4531" s="894" t="s">
        <v>839</v>
      </c>
      <c r="K4531" s="894" t="s">
        <v>19155</v>
      </c>
      <c r="L4531" s="894" t="s">
        <v>874</v>
      </c>
      <c r="M4531" s="894" t="s">
        <v>19428</v>
      </c>
      <c r="N4531" s="894" t="s">
        <v>20567</v>
      </c>
      <c r="O4531" s="894" t="s">
        <v>20568</v>
      </c>
      <c r="P4531" s="894" t="s">
        <v>20569</v>
      </c>
      <c r="Q4531" s="894" t="s">
        <v>20570</v>
      </c>
      <c r="R4531" s="894" t="s">
        <v>18916</v>
      </c>
      <c r="S4531" s="894" t="s">
        <v>779</v>
      </c>
      <c r="T4531" s="894" t="s">
        <v>780</v>
      </c>
      <c r="U4531" s="894" t="s">
        <v>877</v>
      </c>
      <c r="V4531" s="894" t="s">
        <v>3306</v>
      </c>
      <c r="W4531" s="894" t="s">
        <v>18996</v>
      </c>
      <c r="X4531" s="894" t="s">
        <v>19002</v>
      </c>
      <c r="Y4531" s="894" t="s">
        <v>19003</v>
      </c>
      <c r="AA4531" s="894" t="s">
        <v>19158</v>
      </c>
    </row>
    <row r="4532" spans="1:27">
      <c r="A4532" s="894" t="s">
        <v>20571</v>
      </c>
      <c r="B4532" s="894" t="s">
        <v>20572</v>
      </c>
      <c r="C4532" s="894" t="s">
        <v>14586</v>
      </c>
      <c r="D4532" s="894" t="s">
        <v>20573</v>
      </c>
      <c r="E4532" s="351">
        <v>8008.85</v>
      </c>
      <c r="F4532" s="351">
        <v>400.45</v>
      </c>
      <c r="G4532" s="351">
        <v>7608.4</v>
      </c>
      <c r="H4532" s="351">
        <v>0</v>
      </c>
      <c r="I4532" s="894" t="s">
        <v>18996</v>
      </c>
      <c r="J4532" s="894" t="s">
        <v>839</v>
      </c>
      <c r="K4532" s="894" t="s">
        <v>19155</v>
      </c>
      <c r="L4532" s="894" t="s">
        <v>874</v>
      </c>
      <c r="M4532" s="894" t="s">
        <v>20574</v>
      </c>
      <c r="N4532" s="894" t="s">
        <v>14005</v>
      </c>
      <c r="O4532" s="894" t="s">
        <v>20575</v>
      </c>
      <c r="P4532" s="894" t="s">
        <v>20576</v>
      </c>
      <c r="Q4532" s="894" t="s">
        <v>20577</v>
      </c>
      <c r="R4532" s="894" t="s">
        <v>18916</v>
      </c>
      <c r="S4532" s="894" t="s">
        <v>779</v>
      </c>
      <c r="T4532" s="894" t="s">
        <v>780</v>
      </c>
      <c r="U4532" s="894" t="s">
        <v>877</v>
      </c>
      <c r="V4532" s="894" t="s">
        <v>3306</v>
      </c>
      <c r="W4532" s="894" t="s">
        <v>18996</v>
      </c>
      <c r="X4532" s="894" t="s">
        <v>19002</v>
      </c>
      <c r="Y4532" s="894" t="s">
        <v>19003</v>
      </c>
      <c r="AA4532" s="894" t="s">
        <v>19158</v>
      </c>
    </row>
    <row r="4533" spans="1:27">
      <c r="A4533" s="894" t="s">
        <v>20578</v>
      </c>
      <c r="B4533" s="894" t="s">
        <v>20579</v>
      </c>
      <c r="C4533" s="894" t="s">
        <v>14586</v>
      </c>
      <c r="D4533" s="894" t="s">
        <v>20573</v>
      </c>
      <c r="E4533" s="351">
        <v>8008.85</v>
      </c>
      <c r="F4533" s="351">
        <v>400.45</v>
      </c>
      <c r="G4533" s="351">
        <v>7608.4</v>
      </c>
      <c r="H4533" s="351">
        <v>0</v>
      </c>
      <c r="I4533" s="894" t="s">
        <v>18996</v>
      </c>
      <c r="J4533" s="894" t="s">
        <v>839</v>
      </c>
      <c r="K4533" s="894" t="s">
        <v>19155</v>
      </c>
      <c r="L4533" s="894" t="s">
        <v>874</v>
      </c>
      <c r="M4533" s="894" t="s">
        <v>20580</v>
      </c>
      <c r="N4533" s="894" t="s">
        <v>14005</v>
      </c>
      <c r="O4533" s="894" t="s">
        <v>20575</v>
      </c>
      <c r="P4533" s="894" t="s">
        <v>20576</v>
      </c>
      <c r="Q4533" s="894" t="s">
        <v>20577</v>
      </c>
      <c r="R4533" s="894" t="s">
        <v>18916</v>
      </c>
      <c r="S4533" s="894" t="s">
        <v>779</v>
      </c>
      <c r="T4533" s="894" t="s">
        <v>780</v>
      </c>
      <c r="U4533" s="894" t="s">
        <v>877</v>
      </c>
      <c r="V4533" s="894" t="s">
        <v>3306</v>
      </c>
      <c r="W4533" s="894" t="s">
        <v>18996</v>
      </c>
      <c r="X4533" s="894" t="s">
        <v>19002</v>
      </c>
      <c r="Y4533" s="894" t="s">
        <v>19003</v>
      </c>
      <c r="AA4533" s="894" t="s">
        <v>19158</v>
      </c>
    </row>
    <row r="4534" spans="1:27">
      <c r="A4534" s="894" t="s">
        <v>20581</v>
      </c>
      <c r="B4534" s="894" t="s">
        <v>20582</v>
      </c>
      <c r="C4534" s="894" t="s">
        <v>20583</v>
      </c>
      <c r="D4534" s="894" t="s">
        <v>20584</v>
      </c>
      <c r="E4534" s="351">
        <v>2424248.89</v>
      </c>
      <c r="F4534" s="351">
        <v>121212.45</v>
      </c>
      <c r="G4534" s="351">
        <v>2303036.44</v>
      </c>
      <c r="H4534" s="351">
        <v>0</v>
      </c>
      <c r="I4534" s="894" t="s">
        <v>18996</v>
      </c>
      <c r="J4534" s="894" t="s">
        <v>839</v>
      </c>
      <c r="K4534" s="894" t="s">
        <v>19086</v>
      </c>
      <c r="L4534" s="894" t="s">
        <v>874</v>
      </c>
      <c r="M4534" s="894" t="s">
        <v>19440</v>
      </c>
      <c r="N4534" s="894" t="s">
        <v>20585</v>
      </c>
      <c r="O4534" s="894" t="s">
        <v>20586</v>
      </c>
      <c r="P4534" s="894" t="s">
        <v>20587</v>
      </c>
      <c r="Q4534" s="894" t="s">
        <v>20588</v>
      </c>
      <c r="R4534" s="894" t="s">
        <v>18916</v>
      </c>
      <c r="S4534" s="894" t="s">
        <v>779</v>
      </c>
      <c r="T4534" s="894" t="s">
        <v>780</v>
      </c>
      <c r="U4534" s="894" t="s">
        <v>877</v>
      </c>
      <c r="V4534" s="894" t="s">
        <v>3306</v>
      </c>
      <c r="W4534" s="894" t="s">
        <v>18996</v>
      </c>
      <c r="X4534" s="894" t="s">
        <v>19002</v>
      </c>
      <c r="Y4534" s="894" t="s">
        <v>19003</v>
      </c>
      <c r="AA4534" s="894" t="s">
        <v>19090</v>
      </c>
    </row>
    <row r="4535" spans="1:27">
      <c r="A4535" s="894" t="s">
        <v>20589</v>
      </c>
      <c r="B4535" s="894" t="s">
        <v>20590</v>
      </c>
      <c r="C4535" s="894" t="s">
        <v>20591</v>
      </c>
      <c r="D4535" s="894" t="s">
        <v>20584</v>
      </c>
      <c r="E4535" s="351">
        <v>3656946.49</v>
      </c>
      <c r="F4535" s="351">
        <v>182847.3</v>
      </c>
      <c r="G4535" s="351">
        <v>3474099.19</v>
      </c>
      <c r="H4535" s="351">
        <v>0</v>
      </c>
      <c r="I4535" s="894" t="s">
        <v>18996</v>
      </c>
      <c r="J4535" s="894" t="s">
        <v>839</v>
      </c>
      <c r="K4535" s="894" t="s">
        <v>19155</v>
      </c>
      <c r="L4535" s="894" t="s">
        <v>874</v>
      </c>
      <c r="M4535" s="894" t="s">
        <v>19428</v>
      </c>
      <c r="N4535" s="894" t="s">
        <v>20585</v>
      </c>
      <c r="O4535" s="894" t="s">
        <v>20592</v>
      </c>
      <c r="P4535" s="894" t="s">
        <v>20593</v>
      </c>
      <c r="Q4535" s="894" t="s">
        <v>20594</v>
      </c>
      <c r="R4535" s="894" t="s">
        <v>18916</v>
      </c>
      <c r="S4535" s="894" t="s">
        <v>779</v>
      </c>
      <c r="T4535" s="894" t="s">
        <v>780</v>
      </c>
      <c r="U4535" s="894" t="s">
        <v>877</v>
      </c>
      <c r="V4535" s="894" t="s">
        <v>3306</v>
      </c>
      <c r="W4535" s="894" t="s">
        <v>18996</v>
      </c>
      <c r="X4535" s="894" t="s">
        <v>19002</v>
      </c>
      <c r="Y4535" s="894" t="s">
        <v>19003</v>
      </c>
      <c r="AA4535" s="894" t="s">
        <v>19158</v>
      </c>
    </row>
    <row r="4536" spans="1:27">
      <c r="A4536" s="894" t="s">
        <v>20595</v>
      </c>
      <c r="B4536" s="894" t="s">
        <v>20596</v>
      </c>
      <c r="C4536" s="894" t="s">
        <v>20597</v>
      </c>
      <c r="D4536" s="894" t="s">
        <v>20584</v>
      </c>
      <c r="E4536" s="351">
        <v>1588842.58</v>
      </c>
      <c r="F4536" s="351">
        <v>79442.15</v>
      </c>
      <c r="G4536" s="351">
        <v>1509400.43</v>
      </c>
      <c r="H4536" s="351">
        <v>0</v>
      </c>
      <c r="I4536" s="894" t="s">
        <v>18996</v>
      </c>
      <c r="J4536" s="894" t="s">
        <v>839</v>
      </c>
      <c r="K4536" s="894" t="s">
        <v>8415</v>
      </c>
      <c r="L4536" s="894" t="s">
        <v>874</v>
      </c>
      <c r="M4536" s="894" t="s">
        <v>20598</v>
      </c>
      <c r="N4536" s="894" t="s">
        <v>20599</v>
      </c>
      <c r="O4536" s="894" t="s">
        <v>20600</v>
      </c>
      <c r="P4536" s="894" t="s">
        <v>20601</v>
      </c>
      <c r="Q4536" s="894" t="s">
        <v>20602</v>
      </c>
      <c r="R4536" s="894" t="s">
        <v>18916</v>
      </c>
      <c r="S4536" s="894" t="s">
        <v>779</v>
      </c>
      <c r="T4536" s="894" t="s">
        <v>780</v>
      </c>
      <c r="U4536" s="894" t="s">
        <v>877</v>
      </c>
      <c r="V4536" s="894" t="s">
        <v>3306</v>
      </c>
      <c r="W4536" s="894" t="s">
        <v>18996</v>
      </c>
      <c r="X4536" s="894" t="s">
        <v>19002</v>
      </c>
      <c r="Y4536" s="894" t="s">
        <v>19003</v>
      </c>
      <c r="AA4536" s="894" t="s">
        <v>8421</v>
      </c>
    </row>
    <row r="4537" spans="1:27">
      <c r="A4537" s="894" t="s">
        <v>20603</v>
      </c>
      <c r="B4537" s="894" t="s">
        <v>20604</v>
      </c>
      <c r="C4537" s="894" t="s">
        <v>20605</v>
      </c>
      <c r="D4537" s="894" t="s">
        <v>20606</v>
      </c>
      <c r="E4537" s="351">
        <v>2466314.64</v>
      </c>
      <c r="F4537" s="351">
        <v>123315.75</v>
      </c>
      <c r="G4537" s="351">
        <v>2342998.89</v>
      </c>
      <c r="H4537" s="351">
        <v>0</v>
      </c>
      <c r="I4537" s="894" t="s">
        <v>18996</v>
      </c>
      <c r="J4537" s="894" t="s">
        <v>839</v>
      </c>
      <c r="K4537" s="894" t="s">
        <v>1114</v>
      </c>
      <c r="L4537" s="894" t="s">
        <v>5710</v>
      </c>
      <c r="M4537" s="894" t="s">
        <v>20605</v>
      </c>
      <c r="N4537" s="894" t="s">
        <v>20607</v>
      </c>
      <c r="O4537" s="894" t="s">
        <v>20608</v>
      </c>
      <c r="P4537" s="894" t="s">
        <v>20609</v>
      </c>
      <c r="Q4537" s="894" t="s">
        <v>20610</v>
      </c>
      <c r="R4537" s="894" t="s">
        <v>18916</v>
      </c>
      <c r="S4537" s="894" t="s">
        <v>779</v>
      </c>
      <c r="T4537" s="894" t="s">
        <v>780</v>
      </c>
      <c r="U4537" s="894" t="s">
        <v>877</v>
      </c>
      <c r="V4537" s="894" t="s">
        <v>3306</v>
      </c>
      <c r="W4537" s="894" t="s">
        <v>18996</v>
      </c>
      <c r="X4537" s="894" t="s">
        <v>19002</v>
      </c>
      <c r="Y4537" s="894" t="s">
        <v>19003</v>
      </c>
      <c r="AA4537" s="894" t="s">
        <v>1116</v>
      </c>
    </row>
    <row r="4538" spans="1:27">
      <c r="A4538" s="894" t="s">
        <v>20611</v>
      </c>
      <c r="B4538" s="894" t="s">
        <v>20612</v>
      </c>
      <c r="C4538" s="894" t="s">
        <v>20613</v>
      </c>
      <c r="D4538" s="894" t="s">
        <v>20614</v>
      </c>
      <c r="E4538" s="351">
        <v>2689357.85</v>
      </c>
      <c r="F4538" s="351">
        <v>134467.9</v>
      </c>
      <c r="G4538" s="351">
        <v>2554889.95</v>
      </c>
      <c r="H4538" s="351">
        <v>0</v>
      </c>
      <c r="I4538" s="894" t="s">
        <v>18996</v>
      </c>
      <c r="J4538" s="894" t="s">
        <v>839</v>
      </c>
      <c r="K4538" s="894" t="s">
        <v>8415</v>
      </c>
      <c r="L4538" s="894" t="s">
        <v>874</v>
      </c>
      <c r="M4538" s="894" t="s">
        <v>20615</v>
      </c>
      <c r="N4538" s="894" t="s">
        <v>20616</v>
      </c>
      <c r="O4538" s="894" t="s">
        <v>20617</v>
      </c>
      <c r="P4538" s="894" t="s">
        <v>20618</v>
      </c>
      <c r="Q4538" s="894" t="s">
        <v>20619</v>
      </c>
      <c r="R4538" s="894" t="s">
        <v>18916</v>
      </c>
      <c r="S4538" s="894" t="s">
        <v>779</v>
      </c>
      <c r="T4538" s="894" t="s">
        <v>780</v>
      </c>
      <c r="U4538" s="894" t="s">
        <v>877</v>
      </c>
      <c r="V4538" s="894" t="s">
        <v>3306</v>
      </c>
      <c r="W4538" s="894" t="s">
        <v>18996</v>
      </c>
      <c r="X4538" s="894" t="s">
        <v>19002</v>
      </c>
      <c r="Y4538" s="894" t="s">
        <v>19003</v>
      </c>
      <c r="AA4538" s="894" t="s">
        <v>8421</v>
      </c>
    </row>
    <row r="4539" spans="1:27">
      <c r="A4539" s="894" t="s">
        <v>20620</v>
      </c>
      <c r="B4539" s="894" t="s">
        <v>20621</v>
      </c>
      <c r="C4539" s="894" t="s">
        <v>20622</v>
      </c>
      <c r="D4539" s="894" t="s">
        <v>20623</v>
      </c>
      <c r="E4539" s="351">
        <v>5070893.63</v>
      </c>
      <c r="F4539" s="351">
        <v>253544.7</v>
      </c>
      <c r="G4539" s="351">
        <v>4817348.93</v>
      </c>
      <c r="H4539" s="351">
        <v>0</v>
      </c>
      <c r="I4539" s="894" t="s">
        <v>18996</v>
      </c>
      <c r="J4539" s="894" t="s">
        <v>839</v>
      </c>
      <c r="K4539" s="894" t="s">
        <v>19086</v>
      </c>
      <c r="L4539" s="894" t="s">
        <v>874</v>
      </c>
      <c r="M4539" s="894" t="s">
        <v>19440</v>
      </c>
      <c r="N4539" s="894" t="s">
        <v>20624</v>
      </c>
      <c r="O4539" s="894" t="s">
        <v>20625</v>
      </c>
      <c r="P4539" s="894" t="s">
        <v>20626</v>
      </c>
      <c r="Q4539" s="894" t="s">
        <v>20627</v>
      </c>
      <c r="R4539" s="894" t="s">
        <v>18916</v>
      </c>
      <c r="S4539" s="894" t="s">
        <v>779</v>
      </c>
      <c r="T4539" s="894" t="s">
        <v>780</v>
      </c>
      <c r="U4539" s="894" t="s">
        <v>877</v>
      </c>
      <c r="V4539" s="894" t="s">
        <v>3306</v>
      </c>
      <c r="W4539" s="894" t="s">
        <v>18996</v>
      </c>
      <c r="X4539" s="894" t="s">
        <v>19002</v>
      </c>
      <c r="Y4539" s="894" t="s">
        <v>19003</v>
      </c>
      <c r="AA4539" s="894" t="s">
        <v>19090</v>
      </c>
    </row>
    <row r="4540" spans="1:27">
      <c r="A4540" s="894" t="s">
        <v>20628</v>
      </c>
      <c r="B4540" s="894" t="s">
        <v>20629</v>
      </c>
      <c r="C4540" s="894" t="s">
        <v>20630</v>
      </c>
      <c r="D4540" s="894" t="s">
        <v>20623</v>
      </c>
      <c r="E4540" s="351">
        <v>6201159.48</v>
      </c>
      <c r="F4540" s="351">
        <v>310057.95</v>
      </c>
      <c r="G4540" s="351">
        <v>5891101.53</v>
      </c>
      <c r="H4540" s="351">
        <v>0</v>
      </c>
      <c r="I4540" s="894" t="s">
        <v>18996</v>
      </c>
      <c r="J4540" s="894" t="s">
        <v>839</v>
      </c>
      <c r="K4540" s="894" t="s">
        <v>19155</v>
      </c>
      <c r="L4540" s="894" t="s">
        <v>874</v>
      </c>
      <c r="M4540" s="894" t="s">
        <v>19428</v>
      </c>
      <c r="N4540" s="894" t="s">
        <v>20624</v>
      </c>
      <c r="O4540" s="894" t="s">
        <v>20631</v>
      </c>
      <c r="P4540" s="894" t="s">
        <v>20632</v>
      </c>
      <c r="Q4540" s="894" t="s">
        <v>20633</v>
      </c>
      <c r="R4540" s="894" t="s">
        <v>18916</v>
      </c>
      <c r="S4540" s="894" t="s">
        <v>779</v>
      </c>
      <c r="T4540" s="894" t="s">
        <v>780</v>
      </c>
      <c r="U4540" s="894" t="s">
        <v>877</v>
      </c>
      <c r="V4540" s="894" t="s">
        <v>3306</v>
      </c>
      <c r="W4540" s="894" t="s">
        <v>18996</v>
      </c>
      <c r="X4540" s="894" t="s">
        <v>19002</v>
      </c>
      <c r="Y4540" s="894" t="s">
        <v>19003</v>
      </c>
      <c r="AA4540" s="894" t="s">
        <v>19158</v>
      </c>
    </row>
    <row r="4541" hidden="1" spans="1:27">
      <c r="A4541" s="894" t="s">
        <v>20634</v>
      </c>
      <c r="B4541" s="894" t="s">
        <v>20635</v>
      </c>
      <c r="C4541" s="894" t="s">
        <v>20636</v>
      </c>
      <c r="D4541" s="894" t="s">
        <v>20637</v>
      </c>
      <c r="E4541" s="351">
        <v>3930321.15</v>
      </c>
      <c r="F4541" s="351">
        <v>39303.2</v>
      </c>
      <c r="G4541" s="351">
        <v>3891017.95</v>
      </c>
      <c r="H4541" s="351">
        <v>0</v>
      </c>
      <c r="I4541" s="894" t="s">
        <v>18996</v>
      </c>
      <c r="J4541" s="894" t="s">
        <v>794</v>
      </c>
      <c r="K4541" s="894" t="s">
        <v>795</v>
      </c>
      <c r="L4541" s="894" t="s">
        <v>874</v>
      </c>
      <c r="M4541" s="894" t="s">
        <v>18652</v>
      </c>
      <c r="N4541" s="894" t="s">
        <v>20638</v>
      </c>
      <c r="O4541" s="894" t="s">
        <v>20639</v>
      </c>
      <c r="P4541" s="894" t="s">
        <v>20640</v>
      </c>
      <c r="Q4541" s="894" t="s">
        <v>20641</v>
      </c>
      <c r="R4541" s="894" t="s">
        <v>18916</v>
      </c>
      <c r="S4541" s="894" t="s">
        <v>779</v>
      </c>
      <c r="T4541" s="894" t="s">
        <v>780</v>
      </c>
      <c r="U4541" s="894" t="s">
        <v>877</v>
      </c>
      <c r="V4541" s="894" t="s">
        <v>3306</v>
      </c>
      <c r="W4541" s="894" t="s">
        <v>18996</v>
      </c>
      <c r="X4541" s="894" t="s">
        <v>19002</v>
      </c>
      <c r="Y4541" s="894" t="s">
        <v>19003</v>
      </c>
      <c r="AA4541" s="894" t="s">
        <v>801</v>
      </c>
    </row>
    <row r="4542" hidden="1" spans="1:27">
      <c r="A4542" s="894" t="s">
        <v>20642</v>
      </c>
      <c r="B4542" s="894" t="s">
        <v>20643</v>
      </c>
      <c r="C4542" s="894" t="s">
        <v>20644</v>
      </c>
      <c r="D4542" s="894" t="s">
        <v>20645</v>
      </c>
      <c r="E4542" s="351">
        <v>6626678.87</v>
      </c>
      <c r="F4542" s="351">
        <v>66266.8</v>
      </c>
      <c r="G4542" s="351">
        <v>6560412.07</v>
      </c>
      <c r="H4542" s="351">
        <v>0</v>
      </c>
      <c r="I4542" s="894" t="s">
        <v>18996</v>
      </c>
      <c r="J4542" s="894" t="s">
        <v>794</v>
      </c>
      <c r="K4542" s="894" t="s">
        <v>795</v>
      </c>
      <c r="L4542" s="894" t="s">
        <v>874</v>
      </c>
      <c r="M4542" s="894" t="s">
        <v>18652</v>
      </c>
      <c r="N4542" s="894" t="s">
        <v>20646</v>
      </c>
      <c r="O4542" s="894" t="s">
        <v>20647</v>
      </c>
      <c r="P4542" s="894" t="s">
        <v>20648</v>
      </c>
      <c r="Q4542" s="894" t="s">
        <v>20649</v>
      </c>
      <c r="R4542" s="894" t="s">
        <v>18916</v>
      </c>
      <c r="S4542" s="894" t="s">
        <v>779</v>
      </c>
      <c r="T4542" s="894" t="s">
        <v>780</v>
      </c>
      <c r="U4542" s="894" t="s">
        <v>877</v>
      </c>
      <c r="V4542" s="894" t="s">
        <v>3306</v>
      </c>
      <c r="W4542" s="894" t="s">
        <v>18996</v>
      </c>
      <c r="X4542" s="894" t="s">
        <v>19002</v>
      </c>
      <c r="Y4542" s="894" t="s">
        <v>19003</v>
      </c>
      <c r="AA4542" s="894" t="s">
        <v>801</v>
      </c>
    </row>
    <row r="4543" hidden="1" spans="1:27">
      <c r="A4543" s="894" t="s">
        <v>20650</v>
      </c>
      <c r="B4543" s="894" t="s">
        <v>20651</v>
      </c>
      <c r="C4543" s="894" t="s">
        <v>20652</v>
      </c>
      <c r="D4543" s="894" t="s">
        <v>20653</v>
      </c>
      <c r="E4543" s="351">
        <v>5319356.84</v>
      </c>
      <c r="F4543" s="351">
        <v>53193.55</v>
      </c>
      <c r="G4543" s="351">
        <v>5266163.29</v>
      </c>
      <c r="H4543" s="351">
        <v>0</v>
      </c>
      <c r="I4543" s="894" t="s">
        <v>18996</v>
      </c>
      <c r="J4543" s="894" t="s">
        <v>794</v>
      </c>
      <c r="K4543" s="894" t="s">
        <v>795</v>
      </c>
      <c r="L4543" s="894" t="s">
        <v>958</v>
      </c>
      <c r="M4543" s="894" t="s">
        <v>18652</v>
      </c>
      <c r="N4543" s="894" t="s">
        <v>20654</v>
      </c>
      <c r="O4543" s="894" t="s">
        <v>20655</v>
      </c>
      <c r="P4543" s="894" t="s">
        <v>20656</v>
      </c>
      <c r="Q4543" s="894" t="s">
        <v>20657</v>
      </c>
      <c r="R4543" s="894" t="s">
        <v>18916</v>
      </c>
      <c r="S4543" s="894" t="s">
        <v>779</v>
      </c>
      <c r="T4543" s="894" t="s">
        <v>780</v>
      </c>
      <c r="U4543" s="894" t="s">
        <v>877</v>
      </c>
      <c r="V4543" s="894" t="s">
        <v>3306</v>
      </c>
      <c r="W4543" s="894" t="s">
        <v>18996</v>
      </c>
      <c r="X4543" s="894" t="s">
        <v>19002</v>
      </c>
      <c r="Y4543" s="894" t="s">
        <v>19003</v>
      </c>
      <c r="AA4543" s="894" t="s">
        <v>801</v>
      </c>
    </row>
    <row r="4544" hidden="1" spans="1:27">
      <c r="A4544" s="894" t="s">
        <v>20658</v>
      </c>
      <c r="B4544" s="894" t="s">
        <v>20659</v>
      </c>
      <c r="C4544" s="894" t="s">
        <v>20296</v>
      </c>
      <c r="D4544" s="894" t="s">
        <v>20660</v>
      </c>
      <c r="E4544" s="351">
        <v>2372047.79</v>
      </c>
      <c r="F4544" s="351">
        <v>23720.5</v>
      </c>
      <c r="G4544" s="351">
        <v>2348327.29</v>
      </c>
      <c r="H4544" s="351">
        <v>0</v>
      </c>
      <c r="I4544" s="894" t="s">
        <v>18996</v>
      </c>
      <c r="J4544" s="894" t="s">
        <v>794</v>
      </c>
      <c r="K4544" s="894" t="s">
        <v>795</v>
      </c>
      <c r="L4544" s="894" t="s">
        <v>874</v>
      </c>
      <c r="M4544" s="894" t="s">
        <v>18652</v>
      </c>
      <c r="N4544" s="894" t="s">
        <v>20654</v>
      </c>
      <c r="O4544" s="894" t="s">
        <v>20661</v>
      </c>
      <c r="P4544" s="894" t="s">
        <v>20662</v>
      </c>
      <c r="Q4544" s="894" t="s">
        <v>20663</v>
      </c>
      <c r="R4544" s="894" t="s">
        <v>18916</v>
      </c>
      <c r="S4544" s="894" t="s">
        <v>779</v>
      </c>
      <c r="T4544" s="894" t="s">
        <v>780</v>
      </c>
      <c r="U4544" s="894" t="s">
        <v>877</v>
      </c>
      <c r="V4544" s="894" t="s">
        <v>3306</v>
      </c>
      <c r="W4544" s="894" t="s">
        <v>18996</v>
      </c>
      <c r="X4544" s="894" t="s">
        <v>19002</v>
      </c>
      <c r="Y4544" s="894" t="s">
        <v>19003</v>
      </c>
      <c r="AA4544" s="894" t="s">
        <v>801</v>
      </c>
    </row>
    <row r="4545" hidden="1" spans="1:27">
      <c r="A4545" s="894" t="s">
        <v>20664</v>
      </c>
      <c r="B4545" s="894" t="s">
        <v>20665</v>
      </c>
      <c r="C4545" s="894" t="s">
        <v>20666</v>
      </c>
      <c r="D4545" s="894" t="s">
        <v>20667</v>
      </c>
      <c r="E4545" s="351">
        <v>3228178.38</v>
      </c>
      <c r="F4545" s="351">
        <v>32281.8</v>
      </c>
      <c r="G4545" s="351">
        <v>3195896.58</v>
      </c>
      <c r="H4545" s="351">
        <v>0</v>
      </c>
      <c r="I4545" s="894" t="s">
        <v>18996</v>
      </c>
      <c r="J4545" s="894" t="s">
        <v>794</v>
      </c>
      <c r="K4545" s="894" t="s">
        <v>795</v>
      </c>
      <c r="L4545" s="894" t="s">
        <v>874</v>
      </c>
      <c r="M4545" s="894" t="s">
        <v>18652</v>
      </c>
      <c r="N4545" s="894" t="s">
        <v>20668</v>
      </c>
      <c r="O4545" s="894" t="s">
        <v>20669</v>
      </c>
      <c r="P4545" s="894" t="s">
        <v>20670</v>
      </c>
      <c r="Q4545" s="894" t="s">
        <v>20671</v>
      </c>
      <c r="R4545" s="894" t="s">
        <v>18916</v>
      </c>
      <c r="S4545" s="894" t="s">
        <v>779</v>
      </c>
      <c r="T4545" s="894" t="s">
        <v>780</v>
      </c>
      <c r="U4545" s="894" t="s">
        <v>877</v>
      </c>
      <c r="V4545" s="894" t="s">
        <v>3306</v>
      </c>
      <c r="W4545" s="894" t="s">
        <v>18996</v>
      </c>
      <c r="X4545" s="894" t="s">
        <v>19002</v>
      </c>
      <c r="Y4545" s="894" t="s">
        <v>19003</v>
      </c>
      <c r="AA4545" s="894" t="s">
        <v>801</v>
      </c>
    </row>
    <row r="4546" hidden="1" spans="1:27">
      <c r="A4546" s="894" t="s">
        <v>20672</v>
      </c>
      <c r="B4546" s="894" t="s">
        <v>20673</v>
      </c>
      <c r="C4546" s="894" t="s">
        <v>20052</v>
      </c>
      <c r="D4546" s="894" t="s">
        <v>20674</v>
      </c>
      <c r="E4546" s="351">
        <v>2609536.05</v>
      </c>
      <c r="F4546" s="351">
        <v>104381.45</v>
      </c>
      <c r="G4546" s="351">
        <v>2505154.6</v>
      </c>
      <c r="H4546" s="351">
        <v>0</v>
      </c>
      <c r="I4546" s="894" t="s">
        <v>18996</v>
      </c>
      <c r="J4546" s="894" t="s">
        <v>3957</v>
      </c>
      <c r="K4546" s="894" t="s">
        <v>7596</v>
      </c>
      <c r="L4546" s="894" t="s">
        <v>874</v>
      </c>
      <c r="M4546" s="894" t="s">
        <v>18652</v>
      </c>
      <c r="N4546" s="894" t="s">
        <v>20668</v>
      </c>
      <c r="O4546" s="894" t="s">
        <v>20675</v>
      </c>
      <c r="P4546" s="894" t="s">
        <v>20676</v>
      </c>
      <c r="Q4546" s="894" t="s">
        <v>20677</v>
      </c>
      <c r="R4546" s="894" t="s">
        <v>18916</v>
      </c>
      <c r="S4546" s="894" t="s">
        <v>779</v>
      </c>
      <c r="T4546" s="894" t="s">
        <v>780</v>
      </c>
      <c r="U4546" s="894" t="s">
        <v>877</v>
      </c>
      <c r="V4546" s="894" t="s">
        <v>3306</v>
      </c>
      <c r="W4546" s="894" t="s">
        <v>18996</v>
      </c>
      <c r="X4546" s="894" t="s">
        <v>19002</v>
      </c>
      <c r="Y4546" s="894" t="s">
        <v>19003</v>
      </c>
      <c r="AA4546" s="894" t="s">
        <v>1026</v>
      </c>
    </row>
    <row r="4547" hidden="1" spans="1:27">
      <c r="A4547" s="894" t="s">
        <v>20678</v>
      </c>
      <c r="B4547" s="894" t="s">
        <v>20679</v>
      </c>
      <c r="C4547" s="894" t="s">
        <v>20680</v>
      </c>
      <c r="D4547" s="894" t="s">
        <v>20681</v>
      </c>
      <c r="E4547" s="351">
        <v>342849.04</v>
      </c>
      <c r="F4547" s="351">
        <v>13713.95</v>
      </c>
      <c r="G4547" s="351">
        <v>329135.09</v>
      </c>
      <c r="H4547" s="351">
        <v>0</v>
      </c>
      <c r="I4547" s="894" t="s">
        <v>18996</v>
      </c>
      <c r="J4547" s="894" t="s">
        <v>3957</v>
      </c>
      <c r="K4547" s="894" t="s">
        <v>5709</v>
      </c>
      <c r="L4547" s="894" t="s">
        <v>874</v>
      </c>
      <c r="M4547" s="894" t="s">
        <v>18652</v>
      </c>
      <c r="N4547" s="894" t="s">
        <v>20682</v>
      </c>
      <c r="O4547" s="894" t="s">
        <v>20683</v>
      </c>
      <c r="P4547" s="894" t="s">
        <v>20684</v>
      </c>
      <c r="Q4547" s="894" t="s">
        <v>20685</v>
      </c>
      <c r="R4547" s="894" t="s">
        <v>18916</v>
      </c>
      <c r="S4547" s="894" t="s">
        <v>779</v>
      </c>
      <c r="T4547" s="894" t="s">
        <v>780</v>
      </c>
      <c r="U4547" s="894" t="s">
        <v>877</v>
      </c>
      <c r="V4547" s="894" t="s">
        <v>3306</v>
      </c>
      <c r="W4547" s="894" t="s">
        <v>18996</v>
      </c>
      <c r="X4547" s="894" t="s">
        <v>19002</v>
      </c>
      <c r="Y4547" s="894" t="s">
        <v>19003</v>
      </c>
      <c r="AA4547" s="894" t="s">
        <v>5717</v>
      </c>
    </row>
    <row r="4548" hidden="1" spans="1:27">
      <c r="A4548" s="894" t="s">
        <v>20686</v>
      </c>
      <c r="B4548" s="894" t="s">
        <v>20687</v>
      </c>
      <c r="C4548" s="894" t="s">
        <v>20688</v>
      </c>
      <c r="D4548" s="894" t="s">
        <v>20681</v>
      </c>
      <c r="E4548" s="351">
        <v>520801.47</v>
      </c>
      <c r="F4548" s="351">
        <v>20832.05</v>
      </c>
      <c r="G4548" s="351">
        <v>499969.42</v>
      </c>
      <c r="H4548" s="351">
        <v>0</v>
      </c>
      <c r="I4548" s="894" t="s">
        <v>18996</v>
      </c>
      <c r="J4548" s="894" t="s">
        <v>3957</v>
      </c>
      <c r="K4548" s="894" t="s">
        <v>5709</v>
      </c>
      <c r="L4548" s="894" t="s">
        <v>958</v>
      </c>
      <c r="M4548" s="894" t="s">
        <v>18652</v>
      </c>
      <c r="N4548" s="894" t="s">
        <v>20682</v>
      </c>
      <c r="O4548" s="894" t="s">
        <v>20689</v>
      </c>
      <c r="P4548" s="894" t="s">
        <v>20690</v>
      </c>
      <c r="Q4548" s="894" t="s">
        <v>20691</v>
      </c>
      <c r="R4548" s="894" t="s">
        <v>18916</v>
      </c>
      <c r="S4548" s="894" t="s">
        <v>779</v>
      </c>
      <c r="T4548" s="894" t="s">
        <v>780</v>
      </c>
      <c r="U4548" s="894" t="s">
        <v>877</v>
      </c>
      <c r="V4548" s="894" t="s">
        <v>3306</v>
      </c>
      <c r="W4548" s="894" t="s">
        <v>18996</v>
      </c>
      <c r="X4548" s="894" t="s">
        <v>19002</v>
      </c>
      <c r="Y4548" s="894" t="s">
        <v>19003</v>
      </c>
      <c r="AA4548" s="894" t="s">
        <v>5717</v>
      </c>
    </row>
    <row r="4549" spans="1:27">
      <c r="A4549" s="894" t="s">
        <v>20692</v>
      </c>
      <c r="B4549" s="894" t="s">
        <v>20693</v>
      </c>
      <c r="C4549" s="894" t="s">
        <v>20694</v>
      </c>
      <c r="D4549" s="894" t="s">
        <v>20695</v>
      </c>
      <c r="E4549" s="351">
        <v>409697.2</v>
      </c>
      <c r="F4549" s="351">
        <v>20484.85</v>
      </c>
      <c r="G4549" s="351">
        <v>389212.35</v>
      </c>
      <c r="H4549" s="351">
        <v>0</v>
      </c>
      <c r="I4549" s="894" t="s">
        <v>18996</v>
      </c>
      <c r="J4549" s="894" t="s">
        <v>839</v>
      </c>
      <c r="K4549" s="894" t="s">
        <v>8415</v>
      </c>
      <c r="L4549" s="894" t="s">
        <v>874</v>
      </c>
      <c r="M4549" s="894" t="s">
        <v>20598</v>
      </c>
      <c r="N4549" s="894" t="s">
        <v>20696</v>
      </c>
      <c r="O4549" s="894" t="s">
        <v>20697</v>
      </c>
      <c r="P4549" s="894" t="s">
        <v>20698</v>
      </c>
      <c r="Q4549" s="894" t="s">
        <v>20699</v>
      </c>
      <c r="R4549" s="894" t="s">
        <v>18916</v>
      </c>
      <c r="S4549" s="894" t="s">
        <v>779</v>
      </c>
      <c r="T4549" s="894" t="s">
        <v>780</v>
      </c>
      <c r="U4549" s="894" t="s">
        <v>877</v>
      </c>
      <c r="V4549" s="894" t="s">
        <v>3306</v>
      </c>
      <c r="W4549" s="894" t="s">
        <v>18996</v>
      </c>
      <c r="X4549" s="894" t="s">
        <v>20700</v>
      </c>
      <c r="Y4549" s="894" t="s">
        <v>20701</v>
      </c>
      <c r="AA4549" s="894" t="s">
        <v>8421</v>
      </c>
    </row>
    <row r="4550" spans="1:27">
      <c r="A4550" s="894" t="s">
        <v>20702</v>
      </c>
      <c r="B4550" s="894" t="s">
        <v>20703</v>
      </c>
      <c r="C4550" s="894" t="s">
        <v>20704</v>
      </c>
      <c r="D4550" s="894" t="s">
        <v>20705</v>
      </c>
      <c r="E4550" s="351">
        <v>305403.65</v>
      </c>
      <c r="F4550" s="351">
        <v>15270.2</v>
      </c>
      <c r="G4550" s="351">
        <v>290133.45</v>
      </c>
      <c r="H4550" s="351">
        <v>0</v>
      </c>
      <c r="I4550" s="894" t="s">
        <v>18996</v>
      </c>
      <c r="J4550" s="894" t="s">
        <v>839</v>
      </c>
      <c r="K4550" s="894" t="s">
        <v>8415</v>
      </c>
      <c r="L4550" s="894" t="s">
        <v>874</v>
      </c>
      <c r="M4550" s="894" t="s">
        <v>20598</v>
      </c>
      <c r="N4550" s="894" t="s">
        <v>20706</v>
      </c>
      <c r="O4550" s="894" t="s">
        <v>20707</v>
      </c>
      <c r="P4550" s="894" t="s">
        <v>20708</v>
      </c>
      <c r="Q4550" s="894" t="s">
        <v>20709</v>
      </c>
      <c r="R4550" s="894" t="s">
        <v>18916</v>
      </c>
      <c r="S4550" s="894" t="s">
        <v>779</v>
      </c>
      <c r="T4550" s="894" t="s">
        <v>780</v>
      </c>
      <c r="U4550" s="894" t="s">
        <v>877</v>
      </c>
      <c r="V4550" s="894" t="s">
        <v>3306</v>
      </c>
      <c r="W4550" s="894" t="s">
        <v>18996</v>
      </c>
      <c r="X4550" s="894" t="s">
        <v>20700</v>
      </c>
      <c r="Y4550" s="894" t="s">
        <v>20701</v>
      </c>
      <c r="AA4550" s="894" t="s">
        <v>8421</v>
      </c>
    </row>
    <row r="4551" spans="1:27">
      <c r="A4551" s="894" t="s">
        <v>20710</v>
      </c>
      <c r="B4551" s="894" t="s">
        <v>20711</v>
      </c>
      <c r="C4551" s="894" t="s">
        <v>20712</v>
      </c>
      <c r="D4551" s="894" t="s">
        <v>20623</v>
      </c>
      <c r="E4551" s="351">
        <v>1358337.66</v>
      </c>
      <c r="F4551" s="351">
        <v>67916.81</v>
      </c>
      <c r="G4551" s="351">
        <v>1290420.85</v>
      </c>
      <c r="H4551" s="351">
        <v>0</v>
      </c>
      <c r="I4551" s="894" t="s">
        <v>18996</v>
      </c>
      <c r="J4551" s="894" t="s">
        <v>839</v>
      </c>
      <c r="K4551" s="894" t="s">
        <v>8415</v>
      </c>
      <c r="L4551" s="894" t="s">
        <v>5710</v>
      </c>
      <c r="M4551" s="894" t="s">
        <v>20052</v>
      </c>
      <c r="N4551" s="894" t="s">
        <v>20713</v>
      </c>
      <c r="O4551" s="894" t="s">
        <v>20714</v>
      </c>
      <c r="P4551" s="894" t="s">
        <v>20715</v>
      </c>
      <c r="Q4551" s="894" t="s">
        <v>20716</v>
      </c>
      <c r="R4551" s="894" t="s">
        <v>18916</v>
      </c>
      <c r="S4551" s="894" t="s">
        <v>779</v>
      </c>
      <c r="T4551" s="894" t="s">
        <v>780</v>
      </c>
      <c r="U4551" s="894" t="s">
        <v>877</v>
      </c>
      <c r="V4551" s="894" t="s">
        <v>3306</v>
      </c>
      <c r="W4551" s="894" t="s">
        <v>20717</v>
      </c>
      <c r="Y4551" s="894" t="s">
        <v>19003</v>
      </c>
      <c r="AA4551" s="894" t="s">
        <v>8421</v>
      </c>
    </row>
    <row r="4552" spans="1:27">
      <c r="A4552" s="894" t="s">
        <v>20718</v>
      </c>
      <c r="B4552" s="894" t="s">
        <v>20719</v>
      </c>
      <c r="C4552" s="894" t="s">
        <v>20720</v>
      </c>
      <c r="D4552" s="894" t="s">
        <v>20721</v>
      </c>
      <c r="E4552" s="351">
        <v>66371.68</v>
      </c>
      <c r="F4552" s="351">
        <v>3318.6</v>
      </c>
      <c r="G4552" s="351">
        <v>63053.08</v>
      </c>
      <c r="H4552" s="351">
        <v>0</v>
      </c>
      <c r="I4552" s="894" t="s">
        <v>18996</v>
      </c>
      <c r="J4552" s="894" t="s">
        <v>839</v>
      </c>
      <c r="K4552" s="894" t="s">
        <v>8415</v>
      </c>
      <c r="L4552" s="894" t="s">
        <v>958</v>
      </c>
      <c r="M4552" s="894" t="s">
        <v>20722</v>
      </c>
      <c r="N4552" s="894" t="s">
        <v>20723</v>
      </c>
      <c r="O4552" s="894" t="s">
        <v>13647</v>
      </c>
      <c r="P4552" s="894" t="s">
        <v>12822</v>
      </c>
      <c r="Q4552" s="894" t="s">
        <v>13649</v>
      </c>
      <c r="R4552" s="894" t="s">
        <v>18916</v>
      </c>
      <c r="S4552" s="894" t="s">
        <v>779</v>
      </c>
      <c r="T4552" s="894" t="s">
        <v>780</v>
      </c>
      <c r="U4552" s="894" t="s">
        <v>877</v>
      </c>
      <c r="V4552" s="894" t="s">
        <v>3306</v>
      </c>
      <c r="W4552" s="894" t="s">
        <v>20717</v>
      </c>
      <c r="Y4552" s="894" t="s">
        <v>19003</v>
      </c>
      <c r="AA4552" s="894" t="s">
        <v>8421</v>
      </c>
    </row>
    <row r="4553" spans="1:27">
      <c r="A4553" s="894" t="s">
        <v>20724</v>
      </c>
      <c r="B4553" s="894" t="s">
        <v>20725</v>
      </c>
      <c r="C4553" s="894" t="s">
        <v>20726</v>
      </c>
      <c r="D4553" s="894" t="s">
        <v>20721</v>
      </c>
      <c r="E4553" s="351">
        <v>66371.68</v>
      </c>
      <c r="F4553" s="351">
        <v>3318.6</v>
      </c>
      <c r="G4553" s="351">
        <v>63053.08</v>
      </c>
      <c r="H4553" s="351">
        <v>0</v>
      </c>
      <c r="I4553" s="894" t="s">
        <v>18996</v>
      </c>
      <c r="J4553" s="894" t="s">
        <v>839</v>
      </c>
      <c r="K4553" s="894" t="s">
        <v>8415</v>
      </c>
      <c r="L4553" s="894" t="s">
        <v>874</v>
      </c>
      <c r="M4553" s="894" t="s">
        <v>20727</v>
      </c>
      <c r="N4553" s="894" t="s">
        <v>20723</v>
      </c>
      <c r="O4553" s="894" t="s">
        <v>13647</v>
      </c>
      <c r="P4553" s="894" t="s">
        <v>12822</v>
      </c>
      <c r="Q4553" s="894" t="s">
        <v>13649</v>
      </c>
      <c r="R4553" s="894" t="s">
        <v>18916</v>
      </c>
      <c r="S4553" s="894" t="s">
        <v>779</v>
      </c>
      <c r="T4553" s="894" t="s">
        <v>780</v>
      </c>
      <c r="U4553" s="894" t="s">
        <v>877</v>
      </c>
      <c r="V4553" s="894" t="s">
        <v>3306</v>
      </c>
      <c r="W4553" s="894" t="s">
        <v>20717</v>
      </c>
      <c r="Y4553" s="894" t="s">
        <v>19003</v>
      </c>
      <c r="AA4553" s="894" t="s">
        <v>8421</v>
      </c>
    </row>
    <row r="4554" spans="1:27">
      <c r="A4554" s="894" t="s">
        <v>20728</v>
      </c>
      <c r="B4554" s="894" t="s">
        <v>20729</v>
      </c>
      <c r="C4554" s="894" t="s">
        <v>20730</v>
      </c>
      <c r="D4554" s="894" t="s">
        <v>20721</v>
      </c>
      <c r="E4554" s="351">
        <v>66371.68</v>
      </c>
      <c r="F4554" s="351">
        <v>3318.6</v>
      </c>
      <c r="G4554" s="351">
        <v>63053.08</v>
      </c>
      <c r="H4554" s="351">
        <v>0</v>
      </c>
      <c r="I4554" s="894" t="s">
        <v>18996</v>
      </c>
      <c r="J4554" s="894" t="s">
        <v>839</v>
      </c>
      <c r="K4554" s="894" t="s">
        <v>8415</v>
      </c>
      <c r="L4554" s="894" t="s">
        <v>874</v>
      </c>
      <c r="M4554" s="894" t="s">
        <v>20731</v>
      </c>
      <c r="N4554" s="894" t="s">
        <v>20723</v>
      </c>
      <c r="O4554" s="894" t="s">
        <v>13647</v>
      </c>
      <c r="P4554" s="894" t="s">
        <v>12822</v>
      </c>
      <c r="Q4554" s="894" t="s">
        <v>13649</v>
      </c>
      <c r="R4554" s="894" t="s">
        <v>18916</v>
      </c>
      <c r="S4554" s="894" t="s">
        <v>779</v>
      </c>
      <c r="T4554" s="894" t="s">
        <v>780</v>
      </c>
      <c r="U4554" s="894" t="s">
        <v>877</v>
      </c>
      <c r="V4554" s="894" t="s">
        <v>3306</v>
      </c>
      <c r="W4554" s="894" t="s">
        <v>20717</v>
      </c>
      <c r="Y4554" s="894" t="s">
        <v>19003</v>
      </c>
      <c r="AA4554" s="894" t="s">
        <v>8421</v>
      </c>
    </row>
    <row r="4555" spans="1:27">
      <c r="A4555" s="894" t="s">
        <v>20732</v>
      </c>
      <c r="B4555" s="894" t="s">
        <v>20733</v>
      </c>
      <c r="C4555" s="894" t="s">
        <v>20734</v>
      </c>
      <c r="D4555" s="894" t="s">
        <v>20721</v>
      </c>
      <c r="E4555" s="351">
        <v>66371.68</v>
      </c>
      <c r="F4555" s="351">
        <v>3318.6</v>
      </c>
      <c r="G4555" s="351">
        <v>63053.08</v>
      </c>
      <c r="H4555" s="351">
        <v>0</v>
      </c>
      <c r="I4555" s="894" t="s">
        <v>18996</v>
      </c>
      <c r="J4555" s="894" t="s">
        <v>839</v>
      </c>
      <c r="K4555" s="894" t="s">
        <v>8415</v>
      </c>
      <c r="L4555" s="894" t="s">
        <v>958</v>
      </c>
      <c r="M4555" s="894" t="s">
        <v>20735</v>
      </c>
      <c r="N4555" s="894" t="s">
        <v>20723</v>
      </c>
      <c r="O4555" s="894" t="s">
        <v>13647</v>
      </c>
      <c r="P4555" s="894" t="s">
        <v>12822</v>
      </c>
      <c r="Q4555" s="894" t="s">
        <v>13649</v>
      </c>
      <c r="R4555" s="894" t="s">
        <v>18916</v>
      </c>
      <c r="S4555" s="894" t="s">
        <v>779</v>
      </c>
      <c r="T4555" s="894" t="s">
        <v>780</v>
      </c>
      <c r="U4555" s="894" t="s">
        <v>877</v>
      </c>
      <c r="V4555" s="894" t="s">
        <v>3306</v>
      </c>
      <c r="W4555" s="894" t="s">
        <v>20717</v>
      </c>
      <c r="Y4555" s="894" t="s">
        <v>19003</v>
      </c>
      <c r="AA4555" s="894" t="s">
        <v>8421</v>
      </c>
    </row>
    <row r="4556" spans="1:27">
      <c r="A4556" s="894" t="s">
        <v>20736</v>
      </c>
      <c r="B4556" s="894" t="s">
        <v>20737</v>
      </c>
      <c r="C4556" s="894" t="s">
        <v>20738</v>
      </c>
      <c r="D4556" s="894" t="s">
        <v>20721</v>
      </c>
      <c r="E4556" s="351">
        <v>66371.68</v>
      </c>
      <c r="F4556" s="351">
        <v>3318.6</v>
      </c>
      <c r="G4556" s="351">
        <v>63053.08</v>
      </c>
      <c r="H4556" s="351">
        <v>0</v>
      </c>
      <c r="I4556" s="894" t="s">
        <v>18996</v>
      </c>
      <c r="J4556" s="894" t="s">
        <v>839</v>
      </c>
      <c r="K4556" s="894" t="s">
        <v>8415</v>
      </c>
      <c r="L4556" s="894" t="s">
        <v>958</v>
      </c>
      <c r="M4556" s="894" t="s">
        <v>20739</v>
      </c>
      <c r="N4556" s="894" t="s">
        <v>20723</v>
      </c>
      <c r="O4556" s="894" t="s">
        <v>13647</v>
      </c>
      <c r="P4556" s="894" t="s">
        <v>12822</v>
      </c>
      <c r="Q4556" s="894" t="s">
        <v>13649</v>
      </c>
      <c r="R4556" s="894" t="s">
        <v>18916</v>
      </c>
      <c r="S4556" s="894" t="s">
        <v>779</v>
      </c>
      <c r="T4556" s="894" t="s">
        <v>780</v>
      </c>
      <c r="U4556" s="894" t="s">
        <v>877</v>
      </c>
      <c r="V4556" s="894" t="s">
        <v>3306</v>
      </c>
      <c r="W4556" s="894" t="s">
        <v>20717</v>
      </c>
      <c r="Y4556" s="894" t="s">
        <v>19003</v>
      </c>
      <c r="AA4556" s="894" t="s">
        <v>8421</v>
      </c>
    </row>
    <row r="4557" spans="1:27">
      <c r="A4557" s="894" t="s">
        <v>20740</v>
      </c>
      <c r="B4557" s="894" t="s">
        <v>20741</v>
      </c>
      <c r="C4557" s="894" t="s">
        <v>20742</v>
      </c>
      <c r="D4557" s="894" t="s">
        <v>20721</v>
      </c>
      <c r="E4557" s="351">
        <v>66371.68</v>
      </c>
      <c r="F4557" s="351">
        <v>3318.6</v>
      </c>
      <c r="G4557" s="351">
        <v>63053.08</v>
      </c>
      <c r="H4557" s="351">
        <v>0</v>
      </c>
      <c r="I4557" s="894" t="s">
        <v>18996</v>
      </c>
      <c r="J4557" s="894" t="s">
        <v>839</v>
      </c>
      <c r="K4557" s="894" t="s">
        <v>8415</v>
      </c>
      <c r="L4557" s="894" t="s">
        <v>958</v>
      </c>
      <c r="M4557" s="894" t="s">
        <v>20743</v>
      </c>
      <c r="N4557" s="894" t="s">
        <v>20723</v>
      </c>
      <c r="O4557" s="894" t="s">
        <v>13647</v>
      </c>
      <c r="P4557" s="894" t="s">
        <v>12822</v>
      </c>
      <c r="Q4557" s="894" t="s">
        <v>13649</v>
      </c>
      <c r="R4557" s="894" t="s">
        <v>18916</v>
      </c>
      <c r="S4557" s="894" t="s">
        <v>779</v>
      </c>
      <c r="T4557" s="894" t="s">
        <v>780</v>
      </c>
      <c r="U4557" s="894" t="s">
        <v>877</v>
      </c>
      <c r="V4557" s="894" t="s">
        <v>3306</v>
      </c>
      <c r="W4557" s="894" t="s">
        <v>20717</v>
      </c>
      <c r="Y4557" s="894" t="s">
        <v>19003</v>
      </c>
      <c r="AA4557" s="894" t="s">
        <v>8421</v>
      </c>
    </row>
    <row r="4558" spans="1:27">
      <c r="A4558" s="894" t="s">
        <v>20744</v>
      </c>
      <c r="B4558" s="894" t="s">
        <v>20745</v>
      </c>
      <c r="C4558" s="894" t="s">
        <v>20746</v>
      </c>
      <c r="D4558" s="894" t="s">
        <v>20721</v>
      </c>
      <c r="E4558" s="351">
        <v>66371.68</v>
      </c>
      <c r="F4558" s="351">
        <v>3318.6</v>
      </c>
      <c r="G4558" s="351">
        <v>63053.08</v>
      </c>
      <c r="H4558" s="351">
        <v>0</v>
      </c>
      <c r="I4558" s="894" t="s">
        <v>18996</v>
      </c>
      <c r="J4558" s="894" t="s">
        <v>839</v>
      </c>
      <c r="K4558" s="894" t="s">
        <v>8415</v>
      </c>
      <c r="L4558" s="894" t="s">
        <v>874</v>
      </c>
      <c r="M4558" s="894" t="s">
        <v>20747</v>
      </c>
      <c r="N4558" s="894" t="s">
        <v>20723</v>
      </c>
      <c r="O4558" s="894" t="s">
        <v>13647</v>
      </c>
      <c r="P4558" s="894" t="s">
        <v>12822</v>
      </c>
      <c r="Q4558" s="894" t="s">
        <v>13649</v>
      </c>
      <c r="R4558" s="894" t="s">
        <v>18916</v>
      </c>
      <c r="S4558" s="894" t="s">
        <v>779</v>
      </c>
      <c r="T4558" s="894" t="s">
        <v>780</v>
      </c>
      <c r="U4558" s="894" t="s">
        <v>877</v>
      </c>
      <c r="V4558" s="894" t="s">
        <v>3306</v>
      </c>
      <c r="W4558" s="894" t="s">
        <v>20717</v>
      </c>
      <c r="Y4558" s="894" t="s">
        <v>19003</v>
      </c>
      <c r="AA4558" s="894" t="s">
        <v>8421</v>
      </c>
    </row>
    <row r="4559" spans="1:27">
      <c r="A4559" s="894" t="s">
        <v>20748</v>
      </c>
      <c r="B4559" s="894" t="s">
        <v>20749</v>
      </c>
      <c r="C4559" s="894" t="s">
        <v>20750</v>
      </c>
      <c r="D4559" s="894" t="s">
        <v>20721</v>
      </c>
      <c r="E4559" s="351">
        <v>66371.68</v>
      </c>
      <c r="F4559" s="351">
        <v>3318.6</v>
      </c>
      <c r="G4559" s="351">
        <v>63053.08</v>
      </c>
      <c r="H4559" s="351">
        <v>0</v>
      </c>
      <c r="I4559" s="894" t="s">
        <v>18996</v>
      </c>
      <c r="J4559" s="894" t="s">
        <v>839</v>
      </c>
      <c r="K4559" s="894" t="s">
        <v>8415</v>
      </c>
      <c r="L4559" s="894" t="s">
        <v>874</v>
      </c>
      <c r="M4559" s="894" t="s">
        <v>20751</v>
      </c>
      <c r="N4559" s="894" t="s">
        <v>20723</v>
      </c>
      <c r="O4559" s="894" t="s">
        <v>13647</v>
      </c>
      <c r="P4559" s="894" t="s">
        <v>12822</v>
      </c>
      <c r="Q4559" s="894" t="s">
        <v>13649</v>
      </c>
      <c r="R4559" s="894" t="s">
        <v>18916</v>
      </c>
      <c r="S4559" s="894" t="s">
        <v>779</v>
      </c>
      <c r="T4559" s="894" t="s">
        <v>780</v>
      </c>
      <c r="U4559" s="894" t="s">
        <v>877</v>
      </c>
      <c r="V4559" s="894" t="s">
        <v>3306</v>
      </c>
      <c r="W4559" s="894" t="s">
        <v>20717</v>
      </c>
      <c r="Y4559" s="894" t="s">
        <v>19003</v>
      </c>
      <c r="AA4559" s="894" t="s">
        <v>8421</v>
      </c>
    </row>
    <row r="4560" spans="1:27">
      <c r="A4560" s="894" t="s">
        <v>20752</v>
      </c>
      <c r="B4560" s="894" t="s">
        <v>20753</v>
      </c>
      <c r="C4560" s="894" t="s">
        <v>20754</v>
      </c>
      <c r="D4560" s="894" t="s">
        <v>20721</v>
      </c>
      <c r="E4560" s="351">
        <v>66371.68</v>
      </c>
      <c r="F4560" s="351">
        <v>3318.6</v>
      </c>
      <c r="G4560" s="351">
        <v>63053.08</v>
      </c>
      <c r="H4560" s="351">
        <v>0</v>
      </c>
      <c r="I4560" s="894" t="s">
        <v>18996</v>
      </c>
      <c r="J4560" s="894" t="s">
        <v>839</v>
      </c>
      <c r="K4560" s="894" t="s">
        <v>8415</v>
      </c>
      <c r="L4560" s="894" t="s">
        <v>874</v>
      </c>
      <c r="M4560" s="894" t="s">
        <v>20755</v>
      </c>
      <c r="N4560" s="894" t="s">
        <v>20723</v>
      </c>
      <c r="O4560" s="894" t="s">
        <v>13647</v>
      </c>
      <c r="P4560" s="894" t="s">
        <v>12822</v>
      </c>
      <c r="Q4560" s="894" t="s">
        <v>13649</v>
      </c>
      <c r="R4560" s="894" t="s">
        <v>18916</v>
      </c>
      <c r="S4560" s="894" t="s">
        <v>779</v>
      </c>
      <c r="T4560" s="894" t="s">
        <v>780</v>
      </c>
      <c r="U4560" s="894" t="s">
        <v>877</v>
      </c>
      <c r="V4560" s="894" t="s">
        <v>3306</v>
      </c>
      <c r="W4560" s="894" t="s">
        <v>20717</v>
      </c>
      <c r="Y4560" s="894" t="s">
        <v>19003</v>
      </c>
      <c r="AA4560" s="894" t="s">
        <v>8421</v>
      </c>
    </row>
    <row r="4561" hidden="1" spans="1:27">
      <c r="A4561" s="894" t="s">
        <v>20756</v>
      </c>
      <c r="B4561" s="894" t="s">
        <v>20757</v>
      </c>
      <c r="C4561" s="894" t="s">
        <v>20758</v>
      </c>
      <c r="D4561" s="894" t="s">
        <v>20759</v>
      </c>
      <c r="E4561" s="351">
        <v>6318.58</v>
      </c>
      <c r="F4561" s="351">
        <v>404.4</v>
      </c>
      <c r="G4561" s="351">
        <v>5914.18</v>
      </c>
      <c r="H4561" s="351">
        <v>0</v>
      </c>
      <c r="I4561" s="894" t="s">
        <v>20760</v>
      </c>
      <c r="J4561" s="894" t="s">
        <v>773</v>
      </c>
      <c r="K4561" s="894" t="s">
        <v>631</v>
      </c>
      <c r="L4561" s="894" t="s">
        <v>9405</v>
      </c>
      <c r="M4561" s="894" t="s">
        <v>18986</v>
      </c>
      <c r="N4561" s="894" t="s">
        <v>20761</v>
      </c>
      <c r="O4561" s="894" t="s">
        <v>20762</v>
      </c>
      <c r="P4561" s="894" t="s">
        <v>20763</v>
      </c>
      <c r="Q4561" s="894" t="s">
        <v>20764</v>
      </c>
      <c r="R4561" s="894" t="s">
        <v>20765</v>
      </c>
      <c r="S4561" s="894" t="s">
        <v>779</v>
      </c>
      <c r="T4561" s="894" t="s">
        <v>780</v>
      </c>
      <c r="U4561" s="894" t="s">
        <v>781</v>
      </c>
      <c r="V4561" s="894" t="s">
        <v>3306</v>
      </c>
      <c r="W4561" s="894" t="s">
        <v>20760</v>
      </c>
      <c r="X4561" s="894" t="s">
        <v>7648</v>
      </c>
      <c r="AA4561" s="894" t="s">
        <v>967</v>
      </c>
    </row>
    <row r="4562" spans="1:27">
      <c r="A4562" s="894" t="s">
        <v>20766</v>
      </c>
      <c r="B4562" s="894" t="s">
        <v>20767</v>
      </c>
      <c r="C4562" s="894" t="s">
        <v>20768</v>
      </c>
      <c r="D4562" s="894" t="s">
        <v>20769</v>
      </c>
      <c r="E4562" s="351">
        <v>39823.01</v>
      </c>
      <c r="F4562" s="351">
        <v>1592.92</v>
      </c>
      <c r="G4562" s="351">
        <v>38230.09</v>
      </c>
      <c r="H4562" s="351">
        <v>0</v>
      </c>
      <c r="I4562" s="894" t="s">
        <v>20770</v>
      </c>
      <c r="J4562" s="894" t="s">
        <v>839</v>
      </c>
      <c r="K4562" s="894" t="s">
        <v>1091</v>
      </c>
      <c r="L4562" s="894" t="s">
        <v>874</v>
      </c>
      <c r="M4562" s="894" t="s">
        <v>6300</v>
      </c>
      <c r="N4562" s="894" t="s">
        <v>20771</v>
      </c>
      <c r="O4562" s="894" t="s">
        <v>10968</v>
      </c>
      <c r="P4562" s="894" t="s">
        <v>10970</v>
      </c>
      <c r="Q4562" s="894" t="s">
        <v>10970</v>
      </c>
      <c r="R4562" s="894" t="s">
        <v>20765</v>
      </c>
      <c r="S4562" s="894" t="s">
        <v>779</v>
      </c>
      <c r="T4562" s="894" t="s">
        <v>780</v>
      </c>
      <c r="U4562" s="894" t="s">
        <v>781</v>
      </c>
      <c r="V4562" s="894" t="s">
        <v>3306</v>
      </c>
      <c r="W4562" s="894" t="s">
        <v>20770</v>
      </c>
      <c r="X4562" s="894" t="s">
        <v>20772</v>
      </c>
      <c r="AA4562" s="894" t="s">
        <v>1093</v>
      </c>
    </row>
    <row r="4563" spans="1:27">
      <c r="A4563" s="894" t="s">
        <v>20773</v>
      </c>
      <c r="B4563" s="894" t="s">
        <v>20774</v>
      </c>
      <c r="C4563" s="894" t="s">
        <v>20775</v>
      </c>
      <c r="D4563" s="894" t="s">
        <v>20776</v>
      </c>
      <c r="E4563" s="351">
        <v>4336.28</v>
      </c>
      <c r="F4563" s="351">
        <v>277.52</v>
      </c>
      <c r="G4563" s="351">
        <v>4058.76</v>
      </c>
      <c r="H4563" s="351">
        <v>0</v>
      </c>
      <c r="I4563" s="894" t="s">
        <v>20770</v>
      </c>
      <c r="J4563" s="894" t="s">
        <v>773</v>
      </c>
      <c r="K4563" s="894" t="s">
        <v>1025</v>
      </c>
      <c r="L4563" s="894" t="s">
        <v>958</v>
      </c>
      <c r="M4563" s="894" t="s">
        <v>17890</v>
      </c>
      <c r="N4563" s="894" t="s">
        <v>20777</v>
      </c>
      <c r="O4563" s="894" t="s">
        <v>20778</v>
      </c>
      <c r="P4563" s="894" t="s">
        <v>20779</v>
      </c>
      <c r="Q4563" s="894" t="s">
        <v>13379</v>
      </c>
      <c r="R4563" s="894" t="s">
        <v>20765</v>
      </c>
      <c r="S4563" s="894" t="s">
        <v>779</v>
      </c>
      <c r="T4563" s="894" t="s">
        <v>780</v>
      </c>
      <c r="U4563" s="894" t="s">
        <v>781</v>
      </c>
      <c r="V4563" s="894" t="s">
        <v>3306</v>
      </c>
      <c r="W4563" s="894" t="s">
        <v>20770</v>
      </c>
      <c r="X4563" s="894" t="s">
        <v>20780</v>
      </c>
      <c r="AA4563" s="894" t="s">
        <v>1029</v>
      </c>
    </row>
    <row r="4564" spans="1:27">
      <c r="A4564" s="894" t="s">
        <v>20781</v>
      </c>
      <c r="B4564" s="894" t="s">
        <v>20782</v>
      </c>
      <c r="C4564" s="894" t="s">
        <v>20783</v>
      </c>
      <c r="D4564" s="894" t="s">
        <v>20784</v>
      </c>
      <c r="E4564" s="351">
        <v>2610.62</v>
      </c>
      <c r="F4564" s="351">
        <v>167.08</v>
      </c>
      <c r="G4564" s="351">
        <v>2443.54</v>
      </c>
      <c r="H4564" s="351">
        <v>0</v>
      </c>
      <c r="I4564" s="894" t="s">
        <v>20770</v>
      </c>
      <c r="J4564" s="894" t="s">
        <v>773</v>
      </c>
      <c r="K4564" s="894" t="s">
        <v>1025</v>
      </c>
      <c r="L4564" s="894" t="s">
        <v>958</v>
      </c>
      <c r="M4564" s="894" t="s">
        <v>17890</v>
      </c>
      <c r="N4564" s="894" t="s">
        <v>20785</v>
      </c>
      <c r="O4564" s="894" t="s">
        <v>20786</v>
      </c>
      <c r="P4564" s="894" t="s">
        <v>20787</v>
      </c>
      <c r="Q4564" s="894" t="s">
        <v>20788</v>
      </c>
      <c r="R4564" s="894" t="s">
        <v>20765</v>
      </c>
      <c r="S4564" s="894" t="s">
        <v>779</v>
      </c>
      <c r="T4564" s="894" t="s">
        <v>780</v>
      </c>
      <c r="U4564" s="894" t="s">
        <v>781</v>
      </c>
      <c r="V4564" s="894" t="s">
        <v>3306</v>
      </c>
      <c r="W4564" s="894" t="s">
        <v>20770</v>
      </c>
      <c r="X4564" s="894" t="s">
        <v>20780</v>
      </c>
      <c r="AA4564" s="894" t="s">
        <v>1029</v>
      </c>
    </row>
    <row r="4565" spans="1:27">
      <c r="A4565" s="894" t="s">
        <v>20789</v>
      </c>
      <c r="B4565" s="894" t="s">
        <v>20790</v>
      </c>
      <c r="C4565" s="894" t="s">
        <v>20783</v>
      </c>
      <c r="D4565" s="894" t="s">
        <v>20784</v>
      </c>
      <c r="E4565" s="351">
        <v>2610.62</v>
      </c>
      <c r="F4565" s="351">
        <v>167.08</v>
      </c>
      <c r="G4565" s="351">
        <v>2443.54</v>
      </c>
      <c r="H4565" s="351">
        <v>0</v>
      </c>
      <c r="I4565" s="894" t="s">
        <v>20770</v>
      </c>
      <c r="J4565" s="894" t="s">
        <v>773</v>
      </c>
      <c r="K4565" s="894" t="s">
        <v>1025</v>
      </c>
      <c r="L4565" s="894" t="s">
        <v>958</v>
      </c>
      <c r="M4565" s="894" t="s">
        <v>17890</v>
      </c>
      <c r="N4565" s="894" t="s">
        <v>20785</v>
      </c>
      <c r="O4565" s="894" t="s">
        <v>20786</v>
      </c>
      <c r="P4565" s="894" t="s">
        <v>20787</v>
      </c>
      <c r="Q4565" s="894" t="s">
        <v>20788</v>
      </c>
      <c r="R4565" s="894" t="s">
        <v>20765</v>
      </c>
      <c r="S4565" s="894" t="s">
        <v>779</v>
      </c>
      <c r="T4565" s="894" t="s">
        <v>780</v>
      </c>
      <c r="U4565" s="894" t="s">
        <v>781</v>
      </c>
      <c r="V4565" s="894" t="s">
        <v>3306</v>
      </c>
      <c r="W4565" s="894" t="s">
        <v>20770</v>
      </c>
      <c r="X4565" s="894" t="s">
        <v>20780</v>
      </c>
      <c r="AA4565" s="894" t="s">
        <v>1029</v>
      </c>
    </row>
    <row r="4566" spans="1:27">
      <c r="A4566" s="894" t="s">
        <v>20791</v>
      </c>
      <c r="B4566" s="894" t="s">
        <v>20792</v>
      </c>
      <c r="C4566" s="894" t="s">
        <v>20783</v>
      </c>
      <c r="D4566" s="894" t="s">
        <v>20784</v>
      </c>
      <c r="E4566" s="351">
        <v>2610.62</v>
      </c>
      <c r="F4566" s="351">
        <v>167.08</v>
      </c>
      <c r="G4566" s="351">
        <v>2443.54</v>
      </c>
      <c r="H4566" s="351">
        <v>0</v>
      </c>
      <c r="I4566" s="894" t="s">
        <v>20770</v>
      </c>
      <c r="J4566" s="894" t="s">
        <v>773</v>
      </c>
      <c r="K4566" s="894" t="s">
        <v>1025</v>
      </c>
      <c r="L4566" s="894" t="s">
        <v>958</v>
      </c>
      <c r="M4566" s="894" t="s">
        <v>17890</v>
      </c>
      <c r="N4566" s="894" t="s">
        <v>20785</v>
      </c>
      <c r="O4566" s="894" t="s">
        <v>20786</v>
      </c>
      <c r="P4566" s="894" t="s">
        <v>20787</v>
      </c>
      <c r="Q4566" s="894" t="s">
        <v>20788</v>
      </c>
      <c r="R4566" s="894" t="s">
        <v>20765</v>
      </c>
      <c r="S4566" s="894" t="s">
        <v>779</v>
      </c>
      <c r="T4566" s="894" t="s">
        <v>780</v>
      </c>
      <c r="U4566" s="894" t="s">
        <v>781</v>
      </c>
      <c r="V4566" s="894" t="s">
        <v>3306</v>
      </c>
      <c r="W4566" s="894" t="s">
        <v>20770</v>
      </c>
      <c r="X4566" s="894" t="s">
        <v>20780</v>
      </c>
      <c r="AA4566" s="894" t="s">
        <v>1029</v>
      </c>
    </row>
    <row r="4567" spans="1:27">
      <c r="A4567" s="894" t="s">
        <v>20793</v>
      </c>
      <c r="B4567" s="894" t="s">
        <v>20794</v>
      </c>
      <c r="C4567" s="894" t="s">
        <v>20795</v>
      </c>
      <c r="D4567" s="894" t="s">
        <v>20796</v>
      </c>
      <c r="E4567" s="351">
        <v>118805.31</v>
      </c>
      <c r="F4567" s="351">
        <v>4752.2</v>
      </c>
      <c r="G4567" s="351">
        <v>114053.11</v>
      </c>
      <c r="H4567" s="351">
        <v>0</v>
      </c>
      <c r="I4567" s="894" t="s">
        <v>20797</v>
      </c>
      <c r="J4567" s="894" t="s">
        <v>839</v>
      </c>
      <c r="K4567" s="894" t="s">
        <v>8415</v>
      </c>
      <c r="L4567" s="894" t="s">
        <v>874</v>
      </c>
      <c r="M4567" s="894" t="s">
        <v>20598</v>
      </c>
      <c r="N4567" s="894" t="s">
        <v>20798</v>
      </c>
      <c r="O4567" s="894" t="s">
        <v>20799</v>
      </c>
      <c r="P4567" s="894" t="s">
        <v>20800</v>
      </c>
      <c r="Q4567" s="894" t="s">
        <v>20801</v>
      </c>
      <c r="R4567" s="894" t="s">
        <v>20765</v>
      </c>
      <c r="S4567" s="894" t="s">
        <v>779</v>
      </c>
      <c r="T4567" s="894" t="s">
        <v>780</v>
      </c>
      <c r="U4567" s="894" t="s">
        <v>877</v>
      </c>
      <c r="V4567" s="894" t="s">
        <v>3306</v>
      </c>
      <c r="W4567" s="894" t="s">
        <v>20797</v>
      </c>
      <c r="X4567" s="894" t="s">
        <v>20802</v>
      </c>
      <c r="Y4567" s="894" t="s">
        <v>20803</v>
      </c>
      <c r="AA4567" s="894" t="s">
        <v>8421</v>
      </c>
    </row>
    <row r="4568" spans="1:27">
      <c r="A4568" s="894" t="s">
        <v>20804</v>
      </c>
      <c r="B4568" s="894" t="s">
        <v>20805</v>
      </c>
      <c r="C4568" s="894" t="s">
        <v>20795</v>
      </c>
      <c r="D4568" s="894" t="s">
        <v>20796</v>
      </c>
      <c r="E4568" s="351">
        <v>118805.32</v>
      </c>
      <c r="F4568" s="351">
        <v>4752.2</v>
      </c>
      <c r="G4568" s="351">
        <v>114053.12</v>
      </c>
      <c r="H4568" s="351">
        <v>0</v>
      </c>
      <c r="I4568" s="894" t="s">
        <v>20797</v>
      </c>
      <c r="J4568" s="894" t="s">
        <v>839</v>
      </c>
      <c r="K4568" s="894" t="s">
        <v>8415</v>
      </c>
      <c r="L4568" s="894" t="s">
        <v>874</v>
      </c>
      <c r="M4568" s="894" t="s">
        <v>20598</v>
      </c>
      <c r="N4568" s="894" t="s">
        <v>20798</v>
      </c>
      <c r="O4568" s="894" t="s">
        <v>20799</v>
      </c>
      <c r="P4568" s="894" t="s">
        <v>20800</v>
      </c>
      <c r="Q4568" s="894" t="s">
        <v>20801</v>
      </c>
      <c r="R4568" s="894" t="s">
        <v>20765</v>
      </c>
      <c r="S4568" s="894" t="s">
        <v>779</v>
      </c>
      <c r="T4568" s="894" t="s">
        <v>780</v>
      </c>
      <c r="U4568" s="894" t="s">
        <v>877</v>
      </c>
      <c r="V4568" s="894" t="s">
        <v>3306</v>
      </c>
      <c r="W4568" s="894" t="s">
        <v>20797</v>
      </c>
      <c r="X4568" s="894" t="s">
        <v>20802</v>
      </c>
      <c r="Y4568" s="894" t="s">
        <v>20803</v>
      </c>
      <c r="AA4568" s="894" t="s">
        <v>8421</v>
      </c>
    </row>
    <row r="4569" spans="1:27">
      <c r="A4569" s="894" t="s">
        <v>20806</v>
      </c>
      <c r="B4569" s="894" t="s">
        <v>20807</v>
      </c>
      <c r="C4569" s="894" t="s">
        <v>20808</v>
      </c>
      <c r="D4569" s="894" t="s">
        <v>20809</v>
      </c>
      <c r="E4569" s="351">
        <v>1117527.66</v>
      </c>
      <c r="F4569" s="351">
        <v>44701.12</v>
      </c>
      <c r="G4569" s="351">
        <v>1072826.54</v>
      </c>
      <c r="H4569" s="351">
        <v>0</v>
      </c>
      <c r="I4569" s="894" t="s">
        <v>20797</v>
      </c>
      <c r="J4569" s="894" t="s">
        <v>839</v>
      </c>
      <c r="K4569" s="894" t="s">
        <v>1008</v>
      </c>
      <c r="L4569" s="894" t="s">
        <v>874</v>
      </c>
      <c r="M4569" s="894" t="s">
        <v>8764</v>
      </c>
      <c r="N4569" s="894" t="s">
        <v>20810</v>
      </c>
      <c r="O4569" s="894" t="s">
        <v>20811</v>
      </c>
      <c r="P4569" s="894" t="s">
        <v>20812</v>
      </c>
      <c r="Q4569" s="894" t="s">
        <v>20813</v>
      </c>
      <c r="R4569" s="894" t="s">
        <v>20765</v>
      </c>
      <c r="S4569" s="894" t="s">
        <v>779</v>
      </c>
      <c r="T4569" s="894" t="s">
        <v>780</v>
      </c>
      <c r="U4569" s="894" t="s">
        <v>877</v>
      </c>
      <c r="V4569" s="894" t="s">
        <v>3306</v>
      </c>
      <c r="W4569" s="894" t="s">
        <v>20797</v>
      </c>
      <c r="X4569" s="894" t="s">
        <v>20802</v>
      </c>
      <c r="Y4569" s="894" t="s">
        <v>20803</v>
      </c>
      <c r="AA4569" s="894" t="s">
        <v>1012</v>
      </c>
    </row>
    <row r="4570" spans="1:27">
      <c r="A4570" s="894" t="s">
        <v>20814</v>
      </c>
      <c r="B4570" s="894" t="s">
        <v>20815</v>
      </c>
      <c r="C4570" s="894" t="s">
        <v>20816</v>
      </c>
      <c r="D4570" s="894" t="s">
        <v>20817</v>
      </c>
      <c r="E4570" s="351">
        <v>1308947.11</v>
      </c>
      <c r="F4570" s="351">
        <v>52357.88</v>
      </c>
      <c r="G4570" s="351">
        <v>1256589.23</v>
      </c>
      <c r="H4570" s="351">
        <v>0</v>
      </c>
      <c r="I4570" s="894" t="s">
        <v>20797</v>
      </c>
      <c r="J4570" s="894" t="s">
        <v>839</v>
      </c>
      <c r="K4570" s="894" t="s">
        <v>901</v>
      </c>
      <c r="L4570" s="894" t="s">
        <v>874</v>
      </c>
      <c r="M4570" s="894" t="s">
        <v>2815</v>
      </c>
      <c r="N4570" s="894" t="s">
        <v>20818</v>
      </c>
      <c r="O4570" s="894" t="s">
        <v>20819</v>
      </c>
      <c r="P4570" s="894" t="s">
        <v>20820</v>
      </c>
      <c r="Q4570" s="894" t="s">
        <v>20821</v>
      </c>
      <c r="R4570" s="894" t="s">
        <v>20765</v>
      </c>
      <c r="S4570" s="894" t="s">
        <v>779</v>
      </c>
      <c r="T4570" s="894" t="s">
        <v>780</v>
      </c>
      <c r="U4570" s="894" t="s">
        <v>877</v>
      </c>
      <c r="V4570" s="894" t="s">
        <v>3306</v>
      </c>
      <c r="W4570" s="894" t="s">
        <v>20797</v>
      </c>
      <c r="X4570" s="894" t="s">
        <v>20802</v>
      </c>
      <c r="Y4570" s="894" t="s">
        <v>20803</v>
      </c>
      <c r="AA4570" s="894" t="s">
        <v>904</v>
      </c>
    </row>
    <row r="4571" spans="1:27">
      <c r="A4571" s="894" t="s">
        <v>20822</v>
      </c>
      <c r="B4571" s="894" t="s">
        <v>20823</v>
      </c>
      <c r="C4571" s="894" t="s">
        <v>20824</v>
      </c>
      <c r="D4571" s="894" t="s">
        <v>20825</v>
      </c>
      <c r="E4571" s="351">
        <v>237760.44</v>
      </c>
      <c r="F4571" s="351">
        <v>9510.4</v>
      </c>
      <c r="G4571" s="351">
        <v>228250.04</v>
      </c>
      <c r="H4571" s="351">
        <v>0</v>
      </c>
      <c r="I4571" s="894" t="s">
        <v>20826</v>
      </c>
      <c r="J4571" s="894" t="s">
        <v>839</v>
      </c>
      <c r="K4571" s="894" t="s">
        <v>16466</v>
      </c>
      <c r="L4571" s="894" t="s">
        <v>874</v>
      </c>
      <c r="M4571" s="894" t="s">
        <v>20827</v>
      </c>
      <c r="N4571" s="894" t="s">
        <v>20828</v>
      </c>
      <c r="O4571" s="894" t="s">
        <v>20829</v>
      </c>
      <c r="P4571" s="894" t="s">
        <v>20830</v>
      </c>
      <c r="Q4571" s="894" t="s">
        <v>20831</v>
      </c>
      <c r="R4571" s="894" t="s">
        <v>20765</v>
      </c>
      <c r="S4571" s="894" t="s">
        <v>779</v>
      </c>
      <c r="T4571" s="894" t="s">
        <v>780</v>
      </c>
      <c r="U4571" s="894" t="s">
        <v>781</v>
      </c>
      <c r="V4571" s="894" t="s">
        <v>3306</v>
      </c>
      <c r="W4571" s="894" t="s">
        <v>20826</v>
      </c>
      <c r="X4571" s="894" t="s">
        <v>20832</v>
      </c>
      <c r="AA4571" s="894" t="s">
        <v>16468</v>
      </c>
    </row>
    <row r="4572" spans="1:27">
      <c r="A4572" s="894" t="s">
        <v>20833</v>
      </c>
      <c r="B4572" s="894" t="s">
        <v>20834</v>
      </c>
      <c r="C4572" s="894" t="s">
        <v>6829</v>
      </c>
      <c r="D4572" s="894" t="s">
        <v>20835</v>
      </c>
      <c r="E4572" s="351">
        <v>88318.58</v>
      </c>
      <c r="F4572" s="351">
        <v>2649.57</v>
      </c>
      <c r="G4572" s="351">
        <v>85669.01</v>
      </c>
      <c r="H4572" s="351">
        <v>0</v>
      </c>
      <c r="I4572" s="894" t="s">
        <v>20836</v>
      </c>
      <c r="J4572" s="894" t="s">
        <v>839</v>
      </c>
      <c r="K4572" s="894" t="s">
        <v>1025</v>
      </c>
      <c r="L4572" s="894" t="s">
        <v>958</v>
      </c>
      <c r="M4572" s="894" t="s">
        <v>8289</v>
      </c>
      <c r="N4572" s="894" t="s">
        <v>20837</v>
      </c>
      <c r="O4572" s="894" t="s">
        <v>20838</v>
      </c>
      <c r="P4572" s="894" t="s">
        <v>20839</v>
      </c>
      <c r="Q4572" s="894" t="s">
        <v>20840</v>
      </c>
      <c r="R4572" s="894" t="s">
        <v>20841</v>
      </c>
      <c r="S4572" s="894" t="s">
        <v>779</v>
      </c>
      <c r="T4572" s="894" t="s">
        <v>780</v>
      </c>
      <c r="U4572" s="894" t="s">
        <v>781</v>
      </c>
      <c r="V4572" s="894" t="s">
        <v>3306</v>
      </c>
      <c r="W4572" s="894" t="s">
        <v>20836</v>
      </c>
      <c r="X4572" s="894" t="s">
        <v>20842</v>
      </c>
      <c r="AA4572" s="894" t="s">
        <v>1029</v>
      </c>
    </row>
    <row r="4573" spans="1:27">
      <c r="A4573" s="894" t="s">
        <v>20843</v>
      </c>
      <c r="B4573" s="894" t="s">
        <v>20844</v>
      </c>
      <c r="C4573" s="894" t="s">
        <v>20845</v>
      </c>
      <c r="D4573" s="894" t="s">
        <v>20846</v>
      </c>
      <c r="E4573" s="351">
        <v>17699.12</v>
      </c>
      <c r="F4573" s="351">
        <v>530.97</v>
      </c>
      <c r="G4573" s="351">
        <v>17168.15</v>
      </c>
      <c r="H4573" s="351">
        <v>0</v>
      </c>
      <c r="I4573" s="894" t="s">
        <v>20847</v>
      </c>
      <c r="J4573" s="894" t="s">
        <v>839</v>
      </c>
      <c r="K4573" s="894" t="s">
        <v>840</v>
      </c>
      <c r="L4573" s="894" t="s">
        <v>841</v>
      </c>
      <c r="M4573" s="894" t="s">
        <v>15939</v>
      </c>
      <c r="N4573" s="894" t="s">
        <v>20848</v>
      </c>
      <c r="O4573" s="894" t="s">
        <v>11197</v>
      </c>
      <c r="P4573" s="894" t="s">
        <v>11305</v>
      </c>
      <c r="Q4573" s="894" t="s">
        <v>11199</v>
      </c>
      <c r="R4573" s="894" t="s">
        <v>20841</v>
      </c>
      <c r="S4573" s="894" t="s">
        <v>779</v>
      </c>
      <c r="T4573" s="894" t="s">
        <v>780</v>
      </c>
      <c r="U4573" s="894" t="s">
        <v>781</v>
      </c>
      <c r="V4573" s="894" t="s">
        <v>3306</v>
      </c>
      <c r="W4573" s="894" t="s">
        <v>20847</v>
      </c>
      <c r="X4573" s="894" t="s">
        <v>9972</v>
      </c>
      <c r="AA4573" s="894" t="s">
        <v>844</v>
      </c>
    </row>
    <row r="4574" spans="1:27">
      <c r="A4574" s="894" t="s">
        <v>20849</v>
      </c>
      <c r="B4574" s="894" t="s">
        <v>20850</v>
      </c>
      <c r="C4574" s="894" t="s">
        <v>20851</v>
      </c>
      <c r="D4574" s="894" t="s">
        <v>20852</v>
      </c>
      <c r="E4574" s="351">
        <v>2566.37</v>
      </c>
      <c r="F4574" s="351">
        <v>76.98</v>
      </c>
      <c r="G4574" s="351">
        <v>2489.39</v>
      </c>
      <c r="H4574" s="351">
        <v>0</v>
      </c>
      <c r="I4574" s="894" t="s">
        <v>20847</v>
      </c>
      <c r="J4574" s="894" t="s">
        <v>839</v>
      </c>
      <c r="K4574" s="894" t="s">
        <v>1357</v>
      </c>
      <c r="L4574" s="894" t="s">
        <v>1590</v>
      </c>
      <c r="M4574" s="894" t="s">
        <v>18785</v>
      </c>
      <c r="N4574" s="894" t="s">
        <v>20853</v>
      </c>
      <c r="O4574" s="894" t="s">
        <v>15059</v>
      </c>
      <c r="P4574" s="894" t="s">
        <v>20854</v>
      </c>
      <c r="Q4574" s="894" t="s">
        <v>15061</v>
      </c>
      <c r="R4574" s="894" t="s">
        <v>20841</v>
      </c>
      <c r="S4574" s="894" t="s">
        <v>779</v>
      </c>
      <c r="T4574" s="894" t="s">
        <v>780</v>
      </c>
      <c r="U4574" s="894" t="s">
        <v>781</v>
      </c>
      <c r="V4574" s="894" t="s">
        <v>3306</v>
      </c>
      <c r="W4574" s="894" t="s">
        <v>20847</v>
      </c>
      <c r="X4574" s="894" t="s">
        <v>9983</v>
      </c>
      <c r="AA4574" s="894" t="s">
        <v>1359</v>
      </c>
    </row>
    <row r="4575" spans="1:27">
      <c r="A4575" s="894" t="s">
        <v>20855</v>
      </c>
      <c r="B4575" s="894" t="s">
        <v>20856</v>
      </c>
      <c r="C4575" s="894" t="s">
        <v>18397</v>
      </c>
      <c r="D4575" s="894" t="s">
        <v>20857</v>
      </c>
      <c r="E4575" s="351">
        <v>21238.94</v>
      </c>
      <c r="F4575" s="351">
        <v>637.17</v>
      </c>
      <c r="G4575" s="351">
        <v>20601.77</v>
      </c>
      <c r="H4575" s="351">
        <v>0</v>
      </c>
      <c r="I4575" s="894" t="s">
        <v>20858</v>
      </c>
      <c r="J4575" s="894" t="s">
        <v>839</v>
      </c>
      <c r="K4575" s="894" t="s">
        <v>19155</v>
      </c>
      <c r="L4575" s="894" t="s">
        <v>874</v>
      </c>
      <c r="M4575" s="894" t="s">
        <v>20859</v>
      </c>
      <c r="N4575" s="894" t="s">
        <v>18399</v>
      </c>
      <c r="O4575" s="894" t="s">
        <v>10864</v>
      </c>
      <c r="P4575" s="894" t="s">
        <v>12707</v>
      </c>
      <c r="Q4575" s="894" t="s">
        <v>10866</v>
      </c>
      <c r="R4575" s="894" t="s">
        <v>20841</v>
      </c>
      <c r="S4575" s="894" t="s">
        <v>779</v>
      </c>
      <c r="T4575" s="894" t="s">
        <v>780</v>
      </c>
      <c r="U4575" s="894" t="s">
        <v>781</v>
      </c>
      <c r="V4575" s="894" t="s">
        <v>3306</v>
      </c>
      <c r="W4575" s="894" t="s">
        <v>20858</v>
      </c>
      <c r="X4575" s="894" t="s">
        <v>10578</v>
      </c>
      <c r="AA4575" s="894" t="s">
        <v>19158</v>
      </c>
    </row>
    <row r="4576" spans="1:27">
      <c r="A4576" s="894" t="s">
        <v>20860</v>
      </c>
      <c r="B4576" s="894" t="s">
        <v>20861</v>
      </c>
      <c r="C4576" s="894" t="s">
        <v>10294</v>
      </c>
      <c r="D4576" s="894" t="s">
        <v>20862</v>
      </c>
      <c r="E4576" s="351">
        <v>13274.34</v>
      </c>
      <c r="F4576" s="351">
        <v>398.22</v>
      </c>
      <c r="G4576" s="351">
        <v>12876.12</v>
      </c>
      <c r="H4576" s="351">
        <v>0</v>
      </c>
      <c r="I4576" s="894" t="s">
        <v>20863</v>
      </c>
      <c r="J4576" s="894" t="s">
        <v>839</v>
      </c>
      <c r="K4576" s="894" t="s">
        <v>1025</v>
      </c>
      <c r="L4576" s="894" t="s">
        <v>958</v>
      </c>
      <c r="M4576" s="894" t="s">
        <v>17850</v>
      </c>
      <c r="N4576" s="894" t="s">
        <v>17772</v>
      </c>
      <c r="O4576" s="894" t="s">
        <v>11303</v>
      </c>
      <c r="P4576" s="894" t="s">
        <v>20864</v>
      </c>
      <c r="Q4576" s="894" t="s">
        <v>11305</v>
      </c>
      <c r="R4576" s="894" t="s">
        <v>20841</v>
      </c>
      <c r="S4576" s="894" t="s">
        <v>779</v>
      </c>
      <c r="T4576" s="894" t="s">
        <v>780</v>
      </c>
      <c r="U4576" s="894" t="s">
        <v>781</v>
      </c>
      <c r="V4576" s="894" t="s">
        <v>3306</v>
      </c>
      <c r="W4576" s="894" t="s">
        <v>20863</v>
      </c>
      <c r="X4576" s="894" t="s">
        <v>8938</v>
      </c>
      <c r="AA4576" s="894" t="s">
        <v>1029</v>
      </c>
    </row>
    <row r="4577" hidden="1" spans="1:27">
      <c r="A4577" s="894" t="s">
        <v>20865</v>
      </c>
      <c r="B4577" s="894" t="s">
        <v>20866</v>
      </c>
      <c r="C4577" s="894" t="s">
        <v>20867</v>
      </c>
      <c r="D4577" s="894" t="s">
        <v>20868</v>
      </c>
      <c r="E4577" s="351">
        <v>38495.58</v>
      </c>
      <c r="F4577" s="351">
        <v>1231.86</v>
      </c>
      <c r="G4577" s="351">
        <v>37263.72</v>
      </c>
      <c r="H4577" s="351">
        <v>0</v>
      </c>
      <c r="I4577" s="894" t="s">
        <v>20869</v>
      </c>
      <c r="J4577" s="894" t="s">
        <v>773</v>
      </c>
      <c r="K4577" s="894" t="s">
        <v>774</v>
      </c>
      <c r="L4577" s="894" t="s">
        <v>1933</v>
      </c>
      <c r="M4577" s="894" t="s">
        <v>20870</v>
      </c>
      <c r="N4577" s="894" t="s">
        <v>20871</v>
      </c>
      <c r="O4577" s="894" t="s">
        <v>20872</v>
      </c>
      <c r="P4577" s="894" t="s">
        <v>20873</v>
      </c>
      <c r="Q4577" s="894" t="s">
        <v>10811</v>
      </c>
      <c r="R4577" s="894" t="s">
        <v>8873</v>
      </c>
      <c r="S4577" s="894" t="s">
        <v>779</v>
      </c>
      <c r="T4577" s="894" t="s">
        <v>780</v>
      </c>
      <c r="U4577" s="894" t="s">
        <v>781</v>
      </c>
      <c r="V4577" s="894" t="s">
        <v>3306</v>
      </c>
      <c r="W4577" s="894" t="s">
        <v>20869</v>
      </c>
      <c r="X4577" s="894" t="s">
        <v>11594</v>
      </c>
      <c r="AA4577" s="894" t="s">
        <v>784</v>
      </c>
    </row>
    <row r="4578" spans="1:27">
      <c r="A4578" s="894" t="s">
        <v>20874</v>
      </c>
      <c r="B4578" s="894" t="s">
        <v>20875</v>
      </c>
      <c r="C4578" s="894" t="s">
        <v>14162</v>
      </c>
      <c r="D4578" s="894" t="s">
        <v>20876</v>
      </c>
      <c r="E4578" s="351">
        <v>10619.46</v>
      </c>
      <c r="F4578" s="351">
        <v>212.38</v>
      </c>
      <c r="G4578" s="351">
        <v>10407.08</v>
      </c>
      <c r="H4578" s="351">
        <v>0</v>
      </c>
      <c r="I4578" s="894" t="s">
        <v>20877</v>
      </c>
      <c r="J4578" s="894" t="s">
        <v>839</v>
      </c>
      <c r="K4578" s="894" t="s">
        <v>1025</v>
      </c>
      <c r="L4578" s="894" t="s">
        <v>958</v>
      </c>
      <c r="M4578" s="894" t="s">
        <v>959</v>
      </c>
      <c r="N4578" s="894" t="s">
        <v>20878</v>
      </c>
      <c r="O4578" s="894" t="s">
        <v>10873</v>
      </c>
      <c r="P4578" s="894" t="s">
        <v>20879</v>
      </c>
      <c r="Q4578" s="894" t="s">
        <v>10875</v>
      </c>
      <c r="R4578" s="894" t="s">
        <v>8873</v>
      </c>
      <c r="S4578" s="894" t="s">
        <v>779</v>
      </c>
      <c r="T4578" s="894" t="s">
        <v>780</v>
      </c>
      <c r="U4578" s="894" t="s">
        <v>781</v>
      </c>
      <c r="V4578" s="894" t="s">
        <v>3306</v>
      </c>
      <c r="W4578" s="894" t="s">
        <v>20877</v>
      </c>
      <c r="X4578" s="894" t="s">
        <v>4759</v>
      </c>
      <c r="AA4578" s="894" t="s">
        <v>1029</v>
      </c>
    </row>
    <row r="4579" spans="1:27">
      <c r="A4579" s="894" t="s">
        <v>20880</v>
      </c>
      <c r="B4579" s="894" t="s">
        <v>20881</v>
      </c>
      <c r="C4579" s="894" t="s">
        <v>14162</v>
      </c>
      <c r="D4579" s="894" t="s">
        <v>20876</v>
      </c>
      <c r="E4579" s="351">
        <v>10619.46</v>
      </c>
      <c r="F4579" s="351">
        <v>212.38</v>
      </c>
      <c r="G4579" s="351">
        <v>10407.08</v>
      </c>
      <c r="H4579" s="351">
        <v>0</v>
      </c>
      <c r="I4579" s="894" t="s">
        <v>20877</v>
      </c>
      <c r="J4579" s="894" t="s">
        <v>839</v>
      </c>
      <c r="K4579" s="894" t="s">
        <v>1025</v>
      </c>
      <c r="L4579" s="894" t="s">
        <v>958</v>
      </c>
      <c r="M4579" s="894" t="s">
        <v>959</v>
      </c>
      <c r="N4579" s="894" t="s">
        <v>20878</v>
      </c>
      <c r="O4579" s="894" t="s">
        <v>10873</v>
      </c>
      <c r="P4579" s="894" t="s">
        <v>20879</v>
      </c>
      <c r="Q4579" s="894" t="s">
        <v>10875</v>
      </c>
      <c r="R4579" s="894" t="s">
        <v>8873</v>
      </c>
      <c r="S4579" s="894" t="s">
        <v>779</v>
      </c>
      <c r="T4579" s="894" t="s">
        <v>780</v>
      </c>
      <c r="U4579" s="894" t="s">
        <v>781</v>
      </c>
      <c r="V4579" s="894" t="s">
        <v>3306</v>
      </c>
      <c r="W4579" s="894" t="s">
        <v>20877</v>
      </c>
      <c r="X4579" s="894" t="s">
        <v>4759</v>
      </c>
      <c r="AA4579" s="894" t="s">
        <v>1029</v>
      </c>
    </row>
    <row r="4580" spans="1:27">
      <c r="A4580" s="894" t="s">
        <v>20882</v>
      </c>
      <c r="B4580" s="894" t="s">
        <v>20883</v>
      </c>
      <c r="C4580" s="894" t="s">
        <v>14162</v>
      </c>
      <c r="D4580" s="894" t="s">
        <v>20884</v>
      </c>
      <c r="E4580" s="351">
        <v>10619.47</v>
      </c>
      <c r="F4580" s="351">
        <v>212.38</v>
      </c>
      <c r="G4580" s="351">
        <v>10407.09</v>
      </c>
      <c r="H4580" s="351">
        <v>0</v>
      </c>
      <c r="I4580" s="894" t="s">
        <v>20877</v>
      </c>
      <c r="J4580" s="894" t="s">
        <v>839</v>
      </c>
      <c r="K4580" s="894" t="s">
        <v>1025</v>
      </c>
      <c r="L4580" s="894" t="s">
        <v>958</v>
      </c>
      <c r="M4580" s="894" t="s">
        <v>959</v>
      </c>
      <c r="N4580" s="894" t="s">
        <v>20878</v>
      </c>
      <c r="O4580" s="894" t="s">
        <v>10873</v>
      </c>
      <c r="P4580" s="894" t="s">
        <v>20879</v>
      </c>
      <c r="Q4580" s="894" t="s">
        <v>10875</v>
      </c>
      <c r="R4580" s="894" t="s">
        <v>8873</v>
      </c>
      <c r="S4580" s="894" t="s">
        <v>779</v>
      </c>
      <c r="T4580" s="894" t="s">
        <v>780</v>
      </c>
      <c r="U4580" s="894" t="s">
        <v>781</v>
      </c>
      <c r="V4580" s="894" t="s">
        <v>3306</v>
      </c>
      <c r="W4580" s="894" t="s">
        <v>20877</v>
      </c>
      <c r="X4580" s="894" t="s">
        <v>4759</v>
      </c>
      <c r="AA4580" s="894" t="s">
        <v>1029</v>
      </c>
    </row>
    <row r="4581" spans="1:27">
      <c r="A4581" s="894" t="s">
        <v>20885</v>
      </c>
      <c r="B4581" s="894" t="s">
        <v>20886</v>
      </c>
      <c r="C4581" s="894" t="s">
        <v>14162</v>
      </c>
      <c r="D4581" s="894" t="s">
        <v>20884</v>
      </c>
      <c r="E4581" s="351">
        <v>10619.47</v>
      </c>
      <c r="F4581" s="351">
        <v>212.38</v>
      </c>
      <c r="G4581" s="351">
        <v>10407.09</v>
      </c>
      <c r="H4581" s="351">
        <v>0</v>
      </c>
      <c r="I4581" s="894" t="s">
        <v>20877</v>
      </c>
      <c r="J4581" s="894" t="s">
        <v>839</v>
      </c>
      <c r="K4581" s="894" t="s">
        <v>1025</v>
      </c>
      <c r="L4581" s="894" t="s">
        <v>958</v>
      </c>
      <c r="M4581" s="894" t="s">
        <v>959</v>
      </c>
      <c r="N4581" s="894" t="s">
        <v>20878</v>
      </c>
      <c r="O4581" s="894" t="s">
        <v>10873</v>
      </c>
      <c r="P4581" s="894" t="s">
        <v>20879</v>
      </c>
      <c r="Q4581" s="894" t="s">
        <v>10875</v>
      </c>
      <c r="R4581" s="894" t="s">
        <v>8873</v>
      </c>
      <c r="S4581" s="894" t="s">
        <v>779</v>
      </c>
      <c r="T4581" s="894" t="s">
        <v>780</v>
      </c>
      <c r="U4581" s="894" t="s">
        <v>781</v>
      </c>
      <c r="V4581" s="894" t="s">
        <v>3306</v>
      </c>
      <c r="W4581" s="894" t="s">
        <v>20877</v>
      </c>
      <c r="X4581" s="894" t="s">
        <v>4759</v>
      </c>
      <c r="AA4581" s="894" t="s">
        <v>1029</v>
      </c>
    </row>
    <row r="4582" spans="1:27">
      <c r="A4582" s="894" t="s">
        <v>20887</v>
      </c>
      <c r="B4582" s="894" t="s">
        <v>20888</v>
      </c>
      <c r="C4582" s="894" t="s">
        <v>14162</v>
      </c>
      <c r="D4582" s="894" t="s">
        <v>20884</v>
      </c>
      <c r="E4582" s="351">
        <v>10619.47</v>
      </c>
      <c r="F4582" s="351">
        <v>212.38</v>
      </c>
      <c r="G4582" s="351">
        <v>10407.09</v>
      </c>
      <c r="H4582" s="351">
        <v>0</v>
      </c>
      <c r="I4582" s="894" t="s">
        <v>20877</v>
      </c>
      <c r="J4582" s="894" t="s">
        <v>839</v>
      </c>
      <c r="K4582" s="894" t="s">
        <v>1025</v>
      </c>
      <c r="L4582" s="894" t="s">
        <v>958</v>
      </c>
      <c r="M4582" s="894" t="s">
        <v>959</v>
      </c>
      <c r="N4582" s="894" t="s">
        <v>20878</v>
      </c>
      <c r="O4582" s="894" t="s">
        <v>10873</v>
      </c>
      <c r="P4582" s="894" t="s">
        <v>20879</v>
      </c>
      <c r="Q4582" s="894" t="s">
        <v>10875</v>
      </c>
      <c r="R4582" s="894" t="s">
        <v>8873</v>
      </c>
      <c r="S4582" s="894" t="s">
        <v>779</v>
      </c>
      <c r="T4582" s="894" t="s">
        <v>780</v>
      </c>
      <c r="U4582" s="894" t="s">
        <v>781</v>
      </c>
      <c r="V4582" s="894" t="s">
        <v>3306</v>
      </c>
      <c r="W4582" s="894" t="s">
        <v>20877</v>
      </c>
      <c r="X4582" s="894" t="s">
        <v>4759</v>
      </c>
      <c r="AA4582" s="894" t="s">
        <v>1029</v>
      </c>
    </row>
    <row r="4583" spans="1:27">
      <c r="A4583" s="894" t="s">
        <v>20889</v>
      </c>
      <c r="B4583" s="894" t="s">
        <v>20890</v>
      </c>
      <c r="C4583" s="894" t="s">
        <v>14162</v>
      </c>
      <c r="D4583" s="894" t="s">
        <v>20884</v>
      </c>
      <c r="E4583" s="351">
        <v>10619.47</v>
      </c>
      <c r="F4583" s="351">
        <v>212.38</v>
      </c>
      <c r="G4583" s="351">
        <v>10407.09</v>
      </c>
      <c r="H4583" s="351">
        <v>0</v>
      </c>
      <c r="I4583" s="894" t="s">
        <v>20877</v>
      </c>
      <c r="J4583" s="894" t="s">
        <v>839</v>
      </c>
      <c r="K4583" s="894" t="s">
        <v>1025</v>
      </c>
      <c r="L4583" s="894" t="s">
        <v>958</v>
      </c>
      <c r="M4583" s="894" t="s">
        <v>959</v>
      </c>
      <c r="N4583" s="894" t="s">
        <v>20878</v>
      </c>
      <c r="O4583" s="894" t="s">
        <v>10873</v>
      </c>
      <c r="P4583" s="894" t="s">
        <v>20879</v>
      </c>
      <c r="Q4583" s="894" t="s">
        <v>10875</v>
      </c>
      <c r="R4583" s="894" t="s">
        <v>8873</v>
      </c>
      <c r="S4583" s="894" t="s">
        <v>779</v>
      </c>
      <c r="T4583" s="894" t="s">
        <v>780</v>
      </c>
      <c r="U4583" s="894" t="s">
        <v>781</v>
      </c>
      <c r="V4583" s="894" t="s">
        <v>3306</v>
      </c>
      <c r="W4583" s="894" t="s">
        <v>20877</v>
      </c>
      <c r="X4583" s="894" t="s">
        <v>4759</v>
      </c>
      <c r="AA4583" s="894" t="s">
        <v>1029</v>
      </c>
    </row>
    <row r="4584" spans="1:27">
      <c r="A4584" s="894" t="s">
        <v>20891</v>
      </c>
      <c r="B4584" s="894" t="s">
        <v>20892</v>
      </c>
      <c r="C4584" s="894" t="s">
        <v>14162</v>
      </c>
      <c r="D4584" s="894" t="s">
        <v>20884</v>
      </c>
      <c r="E4584" s="351">
        <v>10619.47</v>
      </c>
      <c r="F4584" s="351">
        <v>212.38</v>
      </c>
      <c r="G4584" s="351">
        <v>10407.09</v>
      </c>
      <c r="H4584" s="351">
        <v>0</v>
      </c>
      <c r="I4584" s="894" t="s">
        <v>20877</v>
      </c>
      <c r="J4584" s="894" t="s">
        <v>839</v>
      </c>
      <c r="K4584" s="894" t="s">
        <v>1025</v>
      </c>
      <c r="L4584" s="894" t="s">
        <v>958</v>
      </c>
      <c r="M4584" s="894" t="s">
        <v>6103</v>
      </c>
      <c r="N4584" s="894" t="s">
        <v>20878</v>
      </c>
      <c r="O4584" s="894" t="s">
        <v>10873</v>
      </c>
      <c r="P4584" s="894" t="s">
        <v>20879</v>
      </c>
      <c r="Q4584" s="894" t="s">
        <v>10875</v>
      </c>
      <c r="R4584" s="894" t="s">
        <v>8873</v>
      </c>
      <c r="S4584" s="894" t="s">
        <v>779</v>
      </c>
      <c r="T4584" s="894" t="s">
        <v>780</v>
      </c>
      <c r="U4584" s="894" t="s">
        <v>781</v>
      </c>
      <c r="V4584" s="894" t="s">
        <v>3306</v>
      </c>
      <c r="W4584" s="894" t="s">
        <v>20877</v>
      </c>
      <c r="X4584" s="894" t="s">
        <v>4759</v>
      </c>
      <c r="AA4584" s="894" t="s">
        <v>1029</v>
      </c>
    </row>
    <row r="4585" spans="1:27">
      <c r="A4585" s="894" t="s">
        <v>20893</v>
      </c>
      <c r="B4585" s="894" t="s">
        <v>20894</v>
      </c>
      <c r="C4585" s="894" t="s">
        <v>14162</v>
      </c>
      <c r="D4585" s="894" t="s">
        <v>20884</v>
      </c>
      <c r="E4585" s="351">
        <v>10619.47</v>
      </c>
      <c r="F4585" s="351">
        <v>212.38</v>
      </c>
      <c r="G4585" s="351">
        <v>10407.09</v>
      </c>
      <c r="H4585" s="351">
        <v>0</v>
      </c>
      <c r="I4585" s="894" t="s">
        <v>20877</v>
      </c>
      <c r="J4585" s="894" t="s">
        <v>839</v>
      </c>
      <c r="K4585" s="894" t="s">
        <v>1025</v>
      </c>
      <c r="L4585" s="894" t="s">
        <v>958</v>
      </c>
      <c r="M4585" s="894" t="s">
        <v>6103</v>
      </c>
      <c r="N4585" s="894" t="s">
        <v>20878</v>
      </c>
      <c r="O4585" s="894" t="s">
        <v>10873</v>
      </c>
      <c r="P4585" s="894" t="s">
        <v>20879</v>
      </c>
      <c r="Q4585" s="894" t="s">
        <v>10875</v>
      </c>
      <c r="R4585" s="894" t="s">
        <v>8873</v>
      </c>
      <c r="S4585" s="894" t="s">
        <v>779</v>
      </c>
      <c r="T4585" s="894" t="s">
        <v>780</v>
      </c>
      <c r="U4585" s="894" t="s">
        <v>781</v>
      </c>
      <c r="V4585" s="894" t="s">
        <v>3306</v>
      </c>
      <c r="W4585" s="894" t="s">
        <v>20877</v>
      </c>
      <c r="X4585" s="894" t="s">
        <v>4759</v>
      </c>
      <c r="AA4585" s="894" t="s">
        <v>1029</v>
      </c>
    </row>
    <row r="4586" spans="1:27">
      <c r="A4586" s="894" t="s">
        <v>20895</v>
      </c>
      <c r="B4586" s="894" t="s">
        <v>20896</v>
      </c>
      <c r="C4586" s="894" t="s">
        <v>14162</v>
      </c>
      <c r="D4586" s="894" t="s">
        <v>20876</v>
      </c>
      <c r="E4586" s="351">
        <v>10619.47</v>
      </c>
      <c r="F4586" s="351">
        <v>212.38</v>
      </c>
      <c r="G4586" s="351">
        <v>10407.09</v>
      </c>
      <c r="H4586" s="351">
        <v>0</v>
      </c>
      <c r="I4586" s="894" t="s">
        <v>20877</v>
      </c>
      <c r="J4586" s="894" t="s">
        <v>839</v>
      </c>
      <c r="K4586" s="894" t="s">
        <v>1025</v>
      </c>
      <c r="L4586" s="894" t="s">
        <v>958</v>
      </c>
      <c r="M4586" s="894" t="s">
        <v>6103</v>
      </c>
      <c r="N4586" s="894" t="s">
        <v>20878</v>
      </c>
      <c r="O4586" s="894" t="s">
        <v>10873</v>
      </c>
      <c r="P4586" s="894" t="s">
        <v>20879</v>
      </c>
      <c r="Q4586" s="894" t="s">
        <v>10875</v>
      </c>
      <c r="R4586" s="894" t="s">
        <v>8873</v>
      </c>
      <c r="S4586" s="894" t="s">
        <v>779</v>
      </c>
      <c r="T4586" s="894" t="s">
        <v>780</v>
      </c>
      <c r="U4586" s="894" t="s">
        <v>781</v>
      </c>
      <c r="V4586" s="894" t="s">
        <v>3306</v>
      </c>
      <c r="W4586" s="894" t="s">
        <v>20877</v>
      </c>
      <c r="X4586" s="894" t="s">
        <v>4759</v>
      </c>
      <c r="AA4586" s="894" t="s">
        <v>1029</v>
      </c>
    </row>
    <row r="4587" spans="1:27">
      <c r="A4587" s="894" t="s">
        <v>20897</v>
      </c>
      <c r="B4587" s="894" t="s">
        <v>20898</v>
      </c>
      <c r="C4587" s="894" t="s">
        <v>14162</v>
      </c>
      <c r="D4587" s="894" t="s">
        <v>20876</v>
      </c>
      <c r="E4587" s="351">
        <v>10619.47</v>
      </c>
      <c r="F4587" s="351">
        <v>212.38</v>
      </c>
      <c r="G4587" s="351">
        <v>10407.09</v>
      </c>
      <c r="H4587" s="351">
        <v>0</v>
      </c>
      <c r="I4587" s="894" t="s">
        <v>20877</v>
      </c>
      <c r="J4587" s="894" t="s">
        <v>839</v>
      </c>
      <c r="K4587" s="894" t="s">
        <v>1025</v>
      </c>
      <c r="L4587" s="894" t="s">
        <v>958</v>
      </c>
      <c r="M4587" s="894" t="s">
        <v>6103</v>
      </c>
      <c r="N4587" s="894" t="s">
        <v>20878</v>
      </c>
      <c r="O4587" s="894" t="s">
        <v>10873</v>
      </c>
      <c r="P4587" s="894" t="s">
        <v>20879</v>
      </c>
      <c r="Q4587" s="894" t="s">
        <v>10875</v>
      </c>
      <c r="R4587" s="894" t="s">
        <v>8873</v>
      </c>
      <c r="S4587" s="894" t="s">
        <v>779</v>
      </c>
      <c r="T4587" s="894" t="s">
        <v>780</v>
      </c>
      <c r="U4587" s="894" t="s">
        <v>781</v>
      </c>
      <c r="V4587" s="894" t="s">
        <v>3306</v>
      </c>
      <c r="W4587" s="894" t="s">
        <v>20877</v>
      </c>
      <c r="X4587" s="894" t="s">
        <v>4759</v>
      </c>
      <c r="AA4587" s="894" t="s">
        <v>1029</v>
      </c>
    </row>
    <row r="4588" spans="1:27">
      <c r="A4588" s="894" t="s">
        <v>20899</v>
      </c>
      <c r="B4588" s="894" t="s">
        <v>20900</v>
      </c>
      <c r="C4588" s="894" t="s">
        <v>14162</v>
      </c>
      <c r="D4588" s="894" t="s">
        <v>20876</v>
      </c>
      <c r="E4588" s="351">
        <v>10619.47</v>
      </c>
      <c r="F4588" s="351">
        <v>212.38</v>
      </c>
      <c r="G4588" s="351">
        <v>10407.09</v>
      </c>
      <c r="H4588" s="351">
        <v>0</v>
      </c>
      <c r="I4588" s="894" t="s">
        <v>20877</v>
      </c>
      <c r="J4588" s="894" t="s">
        <v>839</v>
      </c>
      <c r="K4588" s="894" t="s">
        <v>1025</v>
      </c>
      <c r="L4588" s="894" t="s">
        <v>958</v>
      </c>
      <c r="M4588" s="894" t="s">
        <v>17890</v>
      </c>
      <c r="N4588" s="894" t="s">
        <v>20878</v>
      </c>
      <c r="O4588" s="894" t="s">
        <v>10873</v>
      </c>
      <c r="P4588" s="894" t="s">
        <v>20879</v>
      </c>
      <c r="Q4588" s="894" t="s">
        <v>10875</v>
      </c>
      <c r="R4588" s="894" t="s">
        <v>8873</v>
      </c>
      <c r="S4588" s="894" t="s">
        <v>779</v>
      </c>
      <c r="T4588" s="894" t="s">
        <v>780</v>
      </c>
      <c r="U4588" s="894" t="s">
        <v>781</v>
      </c>
      <c r="V4588" s="894" t="s">
        <v>3306</v>
      </c>
      <c r="W4588" s="894" t="s">
        <v>20877</v>
      </c>
      <c r="X4588" s="894" t="s">
        <v>4759</v>
      </c>
      <c r="AA4588" s="894" t="s">
        <v>1029</v>
      </c>
    </row>
    <row r="4589" spans="1:27">
      <c r="A4589" s="894" t="s">
        <v>20901</v>
      </c>
      <c r="B4589" s="894" t="s">
        <v>20902</v>
      </c>
      <c r="C4589" s="894" t="s">
        <v>14162</v>
      </c>
      <c r="D4589" s="894" t="s">
        <v>20876</v>
      </c>
      <c r="E4589" s="351">
        <v>10619.47</v>
      </c>
      <c r="F4589" s="351">
        <v>212.38</v>
      </c>
      <c r="G4589" s="351">
        <v>10407.09</v>
      </c>
      <c r="H4589" s="351">
        <v>0</v>
      </c>
      <c r="I4589" s="894" t="s">
        <v>20877</v>
      </c>
      <c r="J4589" s="894" t="s">
        <v>839</v>
      </c>
      <c r="K4589" s="894" t="s">
        <v>1025</v>
      </c>
      <c r="L4589" s="894" t="s">
        <v>958</v>
      </c>
      <c r="M4589" s="894" t="s">
        <v>17890</v>
      </c>
      <c r="N4589" s="894" t="s">
        <v>20878</v>
      </c>
      <c r="O4589" s="894" t="s">
        <v>10873</v>
      </c>
      <c r="P4589" s="894" t="s">
        <v>20879</v>
      </c>
      <c r="Q4589" s="894" t="s">
        <v>10875</v>
      </c>
      <c r="R4589" s="894" t="s">
        <v>8873</v>
      </c>
      <c r="S4589" s="894" t="s">
        <v>779</v>
      </c>
      <c r="T4589" s="894" t="s">
        <v>780</v>
      </c>
      <c r="U4589" s="894" t="s">
        <v>781</v>
      </c>
      <c r="V4589" s="894" t="s">
        <v>3306</v>
      </c>
      <c r="W4589" s="894" t="s">
        <v>20877</v>
      </c>
      <c r="X4589" s="894" t="s">
        <v>4759</v>
      </c>
      <c r="AA4589" s="894" t="s">
        <v>1029</v>
      </c>
    </row>
    <row r="4590" spans="1:27">
      <c r="A4590" s="894" t="s">
        <v>20903</v>
      </c>
      <c r="B4590" s="894" t="s">
        <v>20904</v>
      </c>
      <c r="C4590" s="894" t="s">
        <v>14162</v>
      </c>
      <c r="D4590" s="894" t="s">
        <v>20876</v>
      </c>
      <c r="E4590" s="351">
        <v>10619.47</v>
      </c>
      <c r="F4590" s="351">
        <v>212.38</v>
      </c>
      <c r="G4590" s="351">
        <v>10407.09</v>
      </c>
      <c r="H4590" s="351">
        <v>0</v>
      </c>
      <c r="I4590" s="894" t="s">
        <v>20877</v>
      </c>
      <c r="J4590" s="894" t="s">
        <v>839</v>
      </c>
      <c r="K4590" s="894" t="s">
        <v>1025</v>
      </c>
      <c r="L4590" s="894" t="s">
        <v>958</v>
      </c>
      <c r="M4590" s="894" t="s">
        <v>16871</v>
      </c>
      <c r="N4590" s="894" t="s">
        <v>20878</v>
      </c>
      <c r="O4590" s="894" t="s">
        <v>10873</v>
      </c>
      <c r="P4590" s="894" t="s">
        <v>20879</v>
      </c>
      <c r="Q4590" s="894" t="s">
        <v>10875</v>
      </c>
      <c r="R4590" s="894" t="s">
        <v>8873</v>
      </c>
      <c r="S4590" s="894" t="s">
        <v>779</v>
      </c>
      <c r="T4590" s="894" t="s">
        <v>780</v>
      </c>
      <c r="U4590" s="894" t="s">
        <v>781</v>
      </c>
      <c r="V4590" s="894" t="s">
        <v>3306</v>
      </c>
      <c r="W4590" s="894" t="s">
        <v>20877</v>
      </c>
      <c r="X4590" s="894" t="s">
        <v>4759</v>
      </c>
      <c r="AA4590" s="894" t="s">
        <v>1029</v>
      </c>
    </row>
    <row r="4591" spans="1:27">
      <c r="A4591" s="894" t="s">
        <v>20905</v>
      </c>
      <c r="B4591" s="894" t="s">
        <v>20906</v>
      </c>
      <c r="C4591" s="894" t="s">
        <v>14162</v>
      </c>
      <c r="D4591" s="894" t="s">
        <v>20876</v>
      </c>
      <c r="E4591" s="351">
        <v>10619.47</v>
      </c>
      <c r="F4591" s="351">
        <v>212.38</v>
      </c>
      <c r="G4591" s="351">
        <v>10407.09</v>
      </c>
      <c r="H4591" s="351">
        <v>0</v>
      </c>
      <c r="I4591" s="894" t="s">
        <v>20877</v>
      </c>
      <c r="J4591" s="894" t="s">
        <v>839</v>
      </c>
      <c r="K4591" s="894" t="s">
        <v>1025</v>
      </c>
      <c r="L4591" s="894" t="s">
        <v>958</v>
      </c>
      <c r="M4591" s="894" t="s">
        <v>16871</v>
      </c>
      <c r="N4591" s="894" t="s">
        <v>20878</v>
      </c>
      <c r="O4591" s="894" t="s">
        <v>10873</v>
      </c>
      <c r="P4591" s="894" t="s">
        <v>20879</v>
      </c>
      <c r="Q4591" s="894" t="s">
        <v>10875</v>
      </c>
      <c r="R4591" s="894" t="s">
        <v>8873</v>
      </c>
      <c r="S4591" s="894" t="s">
        <v>779</v>
      </c>
      <c r="T4591" s="894" t="s">
        <v>780</v>
      </c>
      <c r="U4591" s="894" t="s">
        <v>781</v>
      </c>
      <c r="V4591" s="894" t="s">
        <v>3306</v>
      </c>
      <c r="W4591" s="894" t="s">
        <v>20877</v>
      </c>
      <c r="X4591" s="894" t="s">
        <v>4759</v>
      </c>
      <c r="AA4591" s="894" t="s">
        <v>1029</v>
      </c>
    </row>
    <row r="4592" hidden="1" spans="1:27">
      <c r="A4592" s="894" t="s">
        <v>20907</v>
      </c>
      <c r="B4592" s="894" t="s">
        <v>20908</v>
      </c>
      <c r="C4592" s="894" t="s">
        <v>20909</v>
      </c>
      <c r="D4592" s="894" t="s">
        <v>20910</v>
      </c>
      <c r="E4592" s="351">
        <v>261504.43</v>
      </c>
      <c r="F4592" s="351">
        <v>8368.14</v>
      </c>
      <c r="G4592" s="351">
        <v>253136.29</v>
      </c>
      <c r="H4592" s="351">
        <v>0</v>
      </c>
      <c r="I4592" s="894" t="s">
        <v>20911</v>
      </c>
      <c r="J4592" s="894" t="s">
        <v>773</v>
      </c>
      <c r="K4592" s="894" t="s">
        <v>11375</v>
      </c>
      <c r="L4592" s="894" t="s">
        <v>5710</v>
      </c>
      <c r="M4592" s="894" t="s">
        <v>20912</v>
      </c>
      <c r="N4592" s="894" t="s">
        <v>20913</v>
      </c>
      <c r="O4592" s="894" t="s">
        <v>20914</v>
      </c>
      <c r="P4592" s="894" t="s">
        <v>20915</v>
      </c>
      <c r="Q4592" s="894" t="s">
        <v>20916</v>
      </c>
      <c r="R4592" s="894" t="s">
        <v>8873</v>
      </c>
      <c r="S4592" s="894" t="s">
        <v>779</v>
      </c>
      <c r="T4592" s="894" t="s">
        <v>780</v>
      </c>
      <c r="U4592" s="894" t="s">
        <v>781</v>
      </c>
      <c r="V4592" s="894" t="s">
        <v>3306</v>
      </c>
      <c r="W4592" s="894" t="s">
        <v>20911</v>
      </c>
      <c r="X4592" s="894" t="s">
        <v>4788</v>
      </c>
      <c r="AA4592" s="894" t="s">
        <v>11380</v>
      </c>
    </row>
    <row r="4593" spans="1:27">
      <c r="A4593" s="894" t="s">
        <v>20917</v>
      </c>
      <c r="B4593" s="894" t="s">
        <v>20918</v>
      </c>
      <c r="C4593" s="894" t="s">
        <v>1389</v>
      </c>
      <c r="D4593" s="894" t="s">
        <v>1961</v>
      </c>
      <c r="E4593" s="351">
        <v>40707.96</v>
      </c>
      <c r="F4593" s="351">
        <v>814.16</v>
      </c>
      <c r="G4593" s="351">
        <v>39893.8</v>
      </c>
      <c r="H4593" s="351">
        <v>0</v>
      </c>
      <c r="I4593" s="894" t="s">
        <v>20919</v>
      </c>
      <c r="J4593" s="894" t="s">
        <v>839</v>
      </c>
      <c r="K4593" s="894" t="s">
        <v>11486</v>
      </c>
      <c r="L4593" s="894" t="s">
        <v>874</v>
      </c>
      <c r="M4593" s="894" t="s">
        <v>11487</v>
      </c>
      <c r="N4593" s="894" t="s">
        <v>20920</v>
      </c>
      <c r="O4593" s="894" t="s">
        <v>11782</v>
      </c>
      <c r="P4593" s="894" t="s">
        <v>12746</v>
      </c>
      <c r="Q4593" s="894" t="s">
        <v>18440</v>
      </c>
      <c r="R4593" s="894" t="s">
        <v>8873</v>
      </c>
      <c r="S4593" s="894" t="s">
        <v>779</v>
      </c>
      <c r="T4593" s="894" t="s">
        <v>780</v>
      </c>
      <c r="U4593" s="894" t="s">
        <v>781</v>
      </c>
      <c r="V4593" s="894" t="s">
        <v>3306</v>
      </c>
      <c r="W4593" s="894" t="s">
        <v>20919</v>
      </c>
      <c r="X4593" s="894" t="s">
        <v>20921</v>
      </c>
      <c r="AA4593" s="894" t="s">
        <v>11491</v>
      </c>
    </row>
    <row r="4594" hidden="1" spans="1:27">
      <c r="A4594" s="894" t="s">
        <v>20922</v>
      </c>
      <c r="B4594" s="894" t="s">
        <v>20923</v>
      </c>
      <c r="C4594" s="894" t="s">
        <v>20924</v>
      </c>
      <c r="D4594" s="894" t="s">
        <v>20925</v>
      </c>
      <c r="E4594" s="351">
        <v>4700</v>
      </c>
      <c r="F4594" s="351">
        <v>150.4</v>
      </c>
      <c r="G4594" s="351">
        <v>4549.6</v>
      </c>
      <c r="H4594" s="351">
        <v>0</v>
      </c>
      <c r="I4594" s="894" t="s">
        <v>20919</v>
      </c>
      <c r="J4594" s="894" t="s">
        <v>773</v>
      </c>
      <c r="K4594" s="894" t="s">
        <v>774</v>
      </c>
      <c r="L4594" s="894" t="s">
        <v>1933</v>
      </c>
      <c r="M4594" s="894" t="s">
        <v>16152</v>
      </c>
      <c r="N4594" s="894" t="s">
        <v>20926</v>
      </c>
      <c r="O4594" s="894" t="s">
        <v>20927</v>
      </c>
      <c r="P4594" s="894" t="s">
        <v>20928</v>
      </c>
      <c r="Q4594" s="894" t="s">
        <v>940</v>
      </c>
      <c r="R4594" s="894" t="s">
        <v>8873</v>
      </c>
      <c r="S4594" s="894" t="s">
        <v>779</v>
      </c>
      <c r="T4594" s="894" t="s">
        <v>780</v>
      </c>
      <c r="U4594" s="894" t="s">
        <v>781</v>
      </c>
      <c r="V4594" s="894" t="s">
        <v>3306</v>
      </c>
      <c r="W4594" s="894" t="s">
        <v>20919</v>
      </c>
      <c r="X4594" s="894" t="s">
        <v>4812</v>
      </c>
      <c r="AA4594" s="894" t="s">
        <v>784</v>
      </c>
    </row>
    <row r="4595" hidden="1" spans="1:27">
      <c r="A4595" s="894" t="s">
        <v>20929</v>
      </c>
      <c r="B4595" s="894" t="s">
        <v>20930</v>
      </c>
      <c r="C4595" s="894" t="s">
        <v>20931</v>
      </c>
      <c r="D4595" s="894" t="s">
        <v>20932</v>
      </c>
      <c r="E4595" s="351">
        <v>75044.24</v>
      </c>
      <c r="F4595" s="351">
        <v>2401.42</v>
      </c>
      <c r="G4595" s="351">
        <v>72642.82</v>
      </c>
      <c r="H4595" s="351">
        <v>0</v>
      </c>
      <c r="I4595" s="894" t="s">
        <v>20919</v>
      </c>
      <c r="J4595" s="894" t="s">
        <v>773</v>
      </c>
      <c r="K4595" s="894" t="s">
        <v>774</v>
      </c>
      <c r="L4595" s="894" t="s">
        <v>1933</v>
      </c>
      <c r="M4595" s="894" t="s">
        <v>20933</v>
      </c>
      <c r="N4595" s="894" t="s">
        <v>20934</v>
      </c>
      <c r="O4595" s="894" t="s">
        <v>20935</v>
      </c>
      <c r="P4595" s="894" t="s">
        <v>20936</v>
      </c>
      <c r="Q4595" s="894" t="s">
        <v>20937</v>
      </c>
      <c r="R4595" s="894" t="s">
        <v>8873</v>
      </c>
      <c r="S4595" s="894" t="s">
        <v>779</v>
      </c>
      <c r="T4595" s="894" t="s">
        <v>780</v>
      </c>
      <c r="U4595" s="894" t="s">
        <v>781</v>
      </c>
      <c r="V4595" s="894" t="s">
        <v>3306</v>
      </c>
      <c r="W4595" s="894" t="s">
        <v>20919</v>
      </c>
      <c r="X4595" s="894" t="s">
        <v>20938</v>
      </c>
      <c r="AA4595" s="894" t="s">
        <v>784</v>
      </c>
    </row>
    <row r="4596" spans="1:27">
      <c r="A4596" s="894" t="s">
        <v>20939</v>
      </c>
      <c r="B4596" s="894" t="s">
        <v>20940</v>
      </c>
      <c r="C4596" s="894" t="s">
        <v>19642</v>
      </c>
      <c r="D4596" s="894" t="s">
        <v>20941</v>
      </c>
      <c r="E4596" s="351">
        <v>16371.68</v>
      </c>
      <c r="F4596" s="351">
        <v>163.72</v>
      </c>
      <c r="G4596" s="351">
        <v>16207.96</v>
      </c>
      <c r="H4596" s="351">
        <v>0</v>
      </c>
      <c r="I4596" s="894" t="s">
        <v>20942</v>
      </c>
      <c r="J4596" s="894" t="s">
        <v>839</v>
      </c>
      <c r="K4596" s="894" t="s">
        <v>1091</v>
      </c>
      <c r="L4596" s="894" t="s">
        <v>874</v>
      </c>
      <c r="M4596" s="894" t="s">
        <v>6300</v>
      </c>
      <c r="N4596" s="894" t="s">
        <v>20943</v>
      </c>
      <c r="O4596" s="894" t="s">
        <v>11837</v>
      </c>
      <c r="P4596" s="894" t="s">
        <v>11837</v>
      </c>
      <c r="Q4596" s="894" t="s">
        <v>11833</v>
      </c>
      <c r="R4596" s="894" t="s">
        <v>778</v>
      </c>
      <c r="S4596" s="894" t="s">
        <v>779</v>
      </c>
      <c r="T4596" s="894" t="s">
        <v>780</v>
      </c>
      <c r="U4596" s="894" t="s">
        <v>781</v>
      </c>
      <c r="V4596" s="894" t="s">
        <v>3306</v>
      </c>
      <c r="W4596" s="894" t="s">
        <v>20942</v>
      </c>
      <c r="X4596" s="894" t="s">
        <v>16199</v>
      </c>
      <c r="AA4596" s="894" t="s">
        <v>1093</v>
      </c>
    </row>
    <row r="4597" spans="1:27">
      <c r="A4597" s="894" t="s">
        <v>20944</v>
      </c>
      <c r="B4597" s="894" t="s">
        <v>20945</v>
      </c>
      <c r="C4597" s="894" t="s">
        <v>14162</v>
      </c>
      <c r="D4597" s="894" t="s">
        <v>20946</v>
      </c>
      <c r="E4597" s="351">
        <v>11946.9</v>
      </c>
      <c r="F4597" s="351">
        <v>119.47</v>
      </c>
      <c r="G4597" s="351">
        <v>11827.43</v>
      </c>
      <c r="H4597" s="351">
        <v>0</v>
      </c>
      <c r="I4597" s="894" t="s">
        <v>20942</v>
      </c>
      <c r="J4597" s="894" t="s">
        <v>839</v>
      </c>
      <c r="K4597" s="894" t="s">
        <v>8415</v>
      </c>
      <c r="L4597" s="894" t="s">
        <v>874</v>
      </c>
      <c r="M4597" s="894" t="s">
        <v>20052</v>
      </c>
      <c r="N4597" s="894" t="s">
        <v>20947</v>
      </c>
      <c r="O4597" s="894" t="s">
        <v>11067</v>
      </c>
      <c r="P4597" s="894" t="s">
        <v>11067</v>
      </c>
      <c r="Q4597" s="894" t="s">
        <v>11069</v>
      </c>
      <c r="R4597" s="894" t="s">
        <v>778</v>
      </c>
      <c r="S4597" s="894" t="s">
        <v>779</v>
      </c>
      <c r="T4597" s="894" t="s">
        <v>780</v>
      </c>
      <c r="U4597" s="894" t="s">
        <v>781</v>
      </c>
      <c r="V4597" s="894" t="s">
        <v>3306</v>
      </c>
      <c r="W4597" s="894" t="s">
        <v>20942</v>
      </c>
      <c r="X4597" s="894" t="s">
        <v>16026</v>
      </c>
      <c r="AA4597" s="894" t="s">
        <v>8421</v>
      </c>
    </row>
    <row r="4598" spans="1:27">
      <c r="A4598" s="894" t="s">
        <v>20948</v>
      </c>
      <c r="B4598" s="894" t="s">
        <v>20949</v>
      </c>
      <c r="C4598" s="894" t="s">
        <v>14162</v>
      </c>
      <c r="D4598" s="894" t="s">
        <v>20946</v>
      </c>
      <c r="E4598" s="351">
        <v>11946.91</v>
      </c>
      <c r="F4598" s="351">
        <v>119.47</v>
      </c>
      <c r="G4598" s="351">
        <v>11827.44</v>
      </c>
      <c r="H4598" s="351">
        <v>0</v>
      </c>
      <c r="I4598" s="894" t="s">
        <v>20942</v>
      </c>
      <c r="J4598" s="894" t="s">
        <v>839</v>
      </c>
      <c r="K4598" s="894" t="s">
        <v>8415</v>
      </c>
      <c r="L4598" s="894" t="s">
        <v>874</v>
      </c>
      <c r="M4598" s="894" t="s">
        <v>20052</v>
      </c>
      <c r="N4598" s="894" t="s">
        <v>20947</v>
      </c>
      <c r="O4598" s="894" t="s">
        <v>11067</v>
      </c>
      <c r="P4598" s="894" t="s">
        <v>11067</v>
      </c>
      <c r="Q4598" s="894" t="s">
        <v>11069</v>
      </c>
      <c r="R4598" s="894" t="s">
        <v>778</v>
      </c>
      <c r="S4598" s="894" t="s">
        <v>779</v>
      </c>
      <c r="T4598" s="894" t="s">
        <v>780</v>
      </c>
      <c r="U4598" s="894" t="s">
        <v>781</v>
      </c>
      <c r="V4598" s="894" t="s">
        <v>3306</v>
      </c>
      <c r="W4598" s="894" t="s">
        <v>20942</v>
      </c>
      <c r="X4598" s="894" t="s">
        <v>16026</v>
      </c>
      <c r="AA4598" s="894" t="s">
        <v>8421</v>
      </c>
    </row>
    <row r="4599" spans="1:27">
      <c r="A4599" s="894" t="s">
        <v>20950</v>
      </c>
      <c r="B4599" s="894" t="s">
        <v>20951</v>
      </c>
      <c r="C4599" s="894" t="s">
        <v>16612</v>
      </c>
      <c r="D4599" s="894" t="s">
        <v>20952</v>
      </c>
      <c r="E4599" s="351">
        <v>12566.37</v>
      </c>
      <c r="F4599" s="351">
        <v>125.66</v>
      </c>
      <c r="G4599" s="351">
        <v>12440.71</v>
      </c>
      <c r="H4599" s="351">
        <v>0</v>
      </c>
      <c r="I4599" s="894" t="s">
        <v>20942</v>
      </c>
      <c r="J4599" s="894" t="s">
        <v>839</v>
      </c>
      <c r="K4599" s="894" t="s">
        <v>8415</v>
      </c>
      <c r="L4599" s="894" t="s">
        <v>874</v>
      </c>
      <c r="M4599" s="894" t="s">
        <v>20052</v>
      </c>
      <c r="N4599" s="894" t="s">
        <v>20953</v>
      </c>
      <c r="O4599" s="894" t="s">
        <v>17400</v>
      </c>
      <c r="P4599" s="894" t="s">
        <v>17400</v>
      </c>
      <c r="Q4599" s="894" t="s">
        <v>18327</v>
      </c>
      <c r="R4599" s="894" t="s">
        <v>778</v>
      </c>
      <c r="S4599" s="894" t="s">
        <v>779</v>
      </c>
      <c r="T4599" s="894" t="s">
        <v>780</v>
      </c>
      <c r="U4599" s="894" t="s">
        <v>781</v>
      </c>
      <c r="V4599" s="894" t="s">
        <v>3306</v>
      </c>
      <c r="W4599" s="894" t="s">
        <v>20942</v>
      </c>
      <c r="X4599" s="894" t="s">
        <v>16026</v>
      </c>
      <c r="AA4599" s="894" t="s">
        <v>8421</v>
      </c>
    </row>
    <row r="4600" spans="1:27">
      <c r="A4600" s="894" t="s">
        <v>20954</v>
      </c>
      <c r="B4600" s="894" t="s">
        <v>20955</v>
      </c>
      <c r="C4600" s="894" t="s">
        <v>15593</v>
      </c>
      <c r="D4600" s="894" t="s">
        <v>20956</v>
      </c>
      <c r="E4600" s="351">
        <v>39380.53</v>
      </c>
      <c r="F4600" s="351">
        <v>393.81</v>
      </c>
      <c r="G4600" s="351">
        <v>38986.72</v>
      </c>
      <c r="H4600" s="351">
        <v>0</v>
      </c>
      <c r="I4600" s="894" t="s">
        <v>20957</v>
      </c>
      <c r="J4600" s="894" t="s">
        <v>839</v>
      </c>
      <c r="K4600" s="894" t="s">
        <v>1008</v>
      </c>
      <c r="L4600" s="894" t="s">
        <v>874</v>
      </c>
      <c r="M4600" s="894" t="s">
        <v>8764</v>
      </c>
      <c r="N4600" s="894" t="s">
        <v>20958</v>
      </c>
      <c r="O4600" s="894" t="s">
        <v>20959</v>
      </c>
      <c r="P4600" s="894" t="s">
        <v>20959</v>
      </c>
      <c r="Q4600" s="894" t="s">
        <v>20960</v>
      </c>
      <c r="R4600" s="894" t="s">
        <v>778</v>
      </c>
      <c r="S4600" s="894" t="s">
        <v>779</v>
      </c>
      <c r="T4600" s="894" t="s">
        <v>780</v>
      </c>
      <c r="U4600" s="894" t="s">
        <v>781</v>
      </c>
      <c r="V4600" s="894" t="s">
        <v>3306</v>
      </c>
      <c r="W4600" s="894" t="s">
        <v>20957</v>
      </c>
      <c r="X4600" s="894" t="s">
        <v>9158</v>
      </c>
      <c r="AA4600" s="894" t="s">
        <v>1012</v>
      </c>
    </row>
    <row r="4601" spans="1:27">
      <c r="A4601" s="894" t="s">
        <v>20961</v>
      </c>
      <c r="B4601" s="894" t="s">
        <v>20962</v>
      </c>
      <c r="C4601" s="894" t="s">
        <v>15593</v>
      </c>
      <c r="D4601" s="894" t="s">
        <v>20956</v>
      </c>
      <c r="E4601" s="351">
        <v>39380.53</v>
      </c>
      <c r="F4601" s="351">
        <v>393.81</v>
      </c>
      <c r="G4601" s="351">
        <v>38986.72</v>
      </c>
      <c r="H4601" s="351">
        <v>0</v>
      </c>
      <c r="I4601" s="894" t="s">
        <v>20957</v>
      </c>
      <c r="J4601" s="894" t="s">
        <v>839</v>
      </c>
      <c r="K4601" s="894" t="s">
        <v>901</v>
      </c>
      <c r="L4601" s="894" t="s">
        <v>874</v>
      </c>
      <c r="M4601" s="894" t="s">
        <v>2815</v>
      </c>
      <c r="N4601" s="894" t="s">
        <v>20958</v>
      </c>
      <c r="O4601" s="894" t="s">
        <v>20959</v>
      </c>
      <c r="P4601" s="894" t="s">
        <v>20959</v>
      </c>
      <c r="Q4601" s="894" t="s">
        <v>20960</v>
      </c>
      <c r="R4601" s="894" t="s">
        <v>778</v>
      </c>
      <c r="S4601" s="894" t="s">
        <v>779</v>
      </c>
      <c r="T4601" s="894" t="s">
        <v>780</v>
      </c>
      <c r="U4601" s="894" t="s">
        <v>781</v>
      </c>
      <c r="V4601" s="894" t="s">
        <v>3306</v>
      </c>
      <c r="W4601" s="894" t="s">
        <v>20957</v>
      </c>
      <c r="X4601" s="894" t="s">
        <v>9158</v>
      </c>
      <c r="AA4601" s="894" t="s">
        <v>904</v>
      </c>
    </row>
    <row r="4602" spans="1:27">
      <c r="A4602" s="894" t="s">
        <v>20963</v>
      </c>
      <c r="B4602" s="894" t="s">
        <v>20964</v>
      </c>
      <c r="C4602" s="894" t="s">
        <v>19642</v>
      </c>
      <c r="D4602" s="894" t="s">
        <v>20965</v>
      </c>
      <c r="E4602" s="351">
        <v>8141.59</v>
      </c>
      <c r="F4602" s="351">
        <v>81.42</v>
      </c>
      <c r="G4602" s="351">
        <v>8060.17</v>
      </c>
      <c r="H4602" s="351">
        <v>0</v>
      </c>
      <c r="I4602" s="894" t="s">
        <v>20957</v>
      </c>
      <c r="J4602" s="894" t="s">
        <v>839</v>
      </c>
      <c r="K4602" s="894" t="s">
        <v>1008</v>
      </c>
      <c r="L4602" s="894" t="s">
        <v>874</v>
      </c>
      <c r="M4602" s="894" t="s">
        <v>8764</v>
      </c>
      <c r="N4602" s="894" t="s">
        <v>20966</v>
      </c>
      <c r="O4602" s="894" t="s">
        <v>11119</v>
      </c>
      <c r="P4602" s="894" t="s">
        <v>11119</v>
      </c>
      <c r="Q4602" s="894" t="s">
        <v>20967</v>
      </c>
      <c r="R4602" s="894" t="s">
        <v>778</v>
      </c>
      <c r="S4602" s="894" t="s">
        <v>779</v>
      </c>
      <c r="T4602" s="894" t="s">
        <v>780</v>
      </c>
      <c r="U4602" s="894" t="s">
        <v>781</v>
      </c>
      <c r="V4602" s="894" t="s">
        <v>3306</v>
      </c>
      <c r="W4602" s="894" t="s">
        <v>20957</v>
      </c>
      <c r="X4602" s="894" t="s">
        <v>9176</v>
      </c>
      <c r="AA4602" s="894" t="s">
        <v>1012</v>
      </c>
    </row>
    <row r="4603" spans="1:27">
      <c r="A4603" s="894" t="s">
        <v>20968</v>
      </c>
      <c r="B4603" s="894" t="s">
        <v>20969</v>
      </c>
      <c r="C4603" s="894" t="s">
        <v>19642</v>
      </c>
      <c r="D4603" s="894" t="s">
        <v>20965</v>
      </c>
      <c r="E4603" s="351">
        <v>8141.59</v>
      </c>
      <c r="F4603" s="351">
        <v>81.42</v>
      </c>
      <c r="G4603" s="351">
        <v>8060.17</v>
      </c>
      <c r="H4603" s="351">
        <v>0</v>
      </c>
      <c r="I4603" s="894" t="s">
        <v>20957</v>
      </c>
      <c r="J4603" s="894" t="s">
        <v>839</v>
      </c>
      <c r="K4603" s="894" t="s">
        <v>1008</v>
      </c>
      <c r="L4603" s="894" t="s">
        <v>874</v>
      </c>
      <c r="M4603" s="894" t="s">
        <v>8764</v>
      </c>
      <c r="N4603" s="894" t="s">
        <v>20966</v>
      </c>
      <c r="O4603" s="894" t="s">
        <v>11119</v>
      </c>
      <c r="P4603" s="894" t="s">
        <v>11119</v>
      </c>
      <c r="Q4603" s="894" t="s">
        <v>20967</v>
      </c>
      <c r="R4603" s="894" t="s">
        <v>778</v>
      </c>
      <c r="S4603" s="894" t="s">
        <v>779</v>
      </c>
      <c r="T4603" s="894" t="s">
        <v>780</v>
      </c>
      <c r="U4603" s="894" t="s">
        <v>781</v>
      </c>
      <c r="V4603" s="894" t="s">
        <v>3306</v>
      </c>
      <c r="W4603" s="894" t="s">
        <v>20957</v>
      </c>
      <c r="X4603" s="894" t="s">
        <v>9176</v>
      </c>
      <c r="AA4603" s="894" t="s">
        <v>1012</v>
      </c>
    </row>
    <row r="4604" spans="1:27">
      <c r="A4604" s="894" t="s">
        <v>20970</v>
      </c>
      <c r="B4604" s="894" t="s">
        <v>20971</v>
      </c>
      <c r="C4604" s="894" t="s">
        <v>19642</v>
      </c>
      <c r="D4604" s="894" t="s">
        <v>20965</v>
      </c>
      <c r="E4604" s="351">
        <v>8141.59</v>
      </c>
      <c r="F4604" s="351">
        <v>81.42</v>
      </c>
      <c r="G4604" s="351">
        <v>8060.17</v>
      </c>
      <c r="H4604" s="351">
        <v>0</v>
      </c>
      <c r="I4604" s="894" t="s">
        <v>20957</v>
      </c>
      <c r="J4604" s="894" t="s">
        <v>839</v>
      </c>
      <c r="K4604" s="894" t="s">
        <v>901</v>
      </c>
      <c r="L4604" s="894" t="s">
        <v>874</v>
      </c>
      <c r="M4604" s="894" t="s">
        <v>2815</v>
      </c>
      <c r="N4604" s="894" t="s">
        <v>20966</v>
      </c>
      <c r="O4604" s="894" t="s">
        <v>11119</v>
      </c>
      <c r="P4604" s="894" t="s">
        <v>11119</v>
      </c>
      <c r="Q4604" s="894" t="s">
        <v>20967</v>
      </c>
      <c r="R4604" s="894" t="s">
        <v>778</v>
      </c>
      <c r="S4604" s="894" t="s">
        <v>779</v>
      </c>
      <c r="T4604" s="894" t="s">
        <v>780</v>
      </c>
      <c r="U4604" s="894" t="s">
        <v>781</v>
      </c>
      <c r="V4604" s="894" t="s">
        <v>3306</v>
      </c>
      <c r="W4604" s="894" t="s">
        <v>20957</v>
      </c>
      <c r="X4604" s="894" t="s">
        <v>9176</v>
      </c>
      <c r="AA4604" s="894" t="s">
        <v>904</v>
      </c>
    </row>
    <row r="4605" spans="1:27">
      <c r="A4605" s="894" t="s">
        <v>20972</v>
      </c>
      <c r="B4605" s="894" t="s">
        <v>20973</v>
      </c>
      <c r="C4605" s="894" t="s">
        <v>19642</v>
      </c>
      <c r="D4605" s="894" t="s">
        <v>20965</v>
      </c>
      <c r="E4605" s="351">
        <v>8141.6</v>
      </c>
      <c r="F4605" s="351">
        <v>81.42</v>
      </c>
      <c r="G4605" s="351">
        <v>8060.18</v>
      </c>
      <c r="H4605" s="351">
        <v>0</v>
      </c>
      <c r="I4605" s="894" t="s">
        <v>20957</v>
      </c>
      <c r="J4605" s="894" t="s">
        <v>839</v>
      </c>
      <c r="K4605" s="894" t="s">
        <v>901</v>
      </c>
      <c r="L4605" s="894" t="s">
        <v>874</v>
      </c>
      <c r="M4605" s="894" t="s">
        <v>2815</v>
      </c>
      <c r="N4605" s="894" t="s">
        <v>20966</v>
      </c>
      <c r="O4605" s="894" t="s">
        <v>11119</v>
      </c>
      <c r="P4605" s="894" t="s">
        <v>11119</v>
      </c>
      <c r="Q4605" s="894" t="s">
        <v>20967</v>
      </c>
      <c r="R4605" s="894" t="s">
        <v>778</v>
      </c>
      <c r="S4605" s="894" t="s">
        <v>779</v>
      </c>
      <c r="T4605" s="894" t="s">
        <v>780</v>
      </c>
      <c r="U4605" s="894" t="s">
        <v>781</v>
      </c>
      <c r="V4605" s="894" t="s">
        <v>3306</v>
      </c>
      <c r="W4605" s="894" t="s">
        <v>20957</v>
      </c>
      <c r="X4605" s="894" t="s">
        <v>9176</v>
      </c>
      <c r="AA4605" s="894" t="s">
        <v>904</v>
      </c>
    </row>
    <row r="4606" hidden="1" spans="1:27">
      <c r="A4606" s="894" t="s">
        <v>20974</v>
      </c>
      <c r="B4606" s="894" t="s">
        <v>20975</v>
      </c>
      <c r="C4606" s="894" t="s">
        <v>20976</v>
      </c>
      <c r="D4606" s="894" t="s">
        <v>20977</v>
      </c>
      <c r="E4606" s="351">
        <v>73166.51</v>
      </c>
      <c r="F4606" s="351">
        <v>585.33</v>
      </c>
      <c r="G4606" s="351">
        <v>72581.18</v>
      </c>
      <c r="H4606" s="351">
        <v>0</v>
      </c>
      <c r="I4606" s="894" t="s">
        <v>20978</v>
      </c>
      <c r="J4606" s="894" t="s">
        <v>3957</v>
      </c>
      <c r="K4606" s="894" t="s">
        <v>7596</v>
      </c>
      <c r="L4606" s="894" t="s">
        <v>5710</v>
      </c>
      <c r="M4606" s="894" t="s">
        <v>20979</v>
      </c>
      <c r="N4606" s="894" t="s">
        <v>20980</v>
      </c>
      <c r="O4606" s="894" t="s">
        <v>20981</v>
      </c>
      <c r="P4606" s="894" t="s">
        <v>20981</v>
      </c>
      <c r="Q4606" s="894" t="s">
        <v>20982</v>
      </c>
      <c r="R4606" s="894" t="s">
        <v>778</v>
      </c>
      <c r="S4606" s="894" t="s">
        <v>779</v>
      </c>
      <c r="T4606" s="894" t="s">
        <v>780</v>
      </c>
      <c r="U4606" s="894" t="s">
        <v>781</v>
      </c>
      <c r="V4606" s="894" t="s">
        <v>3306</v>
      </c>
      <c r="W4606" s="894" t="s">
        <v>20978</v>
      </c>
      <c r="X4606" s="894" t="s">
        <v>9183</v>
      </c>
      <c r="AA4606" s="894" t="s">
        <v>1026</v>
      </c>
    </row>
    <row r="4607" spans="1:27">
      <c r="A4607" s="894" t="s">
        <v>20983</v>
      </c>
      <c r="B4607" s="894" t="s">
        <v>20984</v>
      </c>
      <c r="C4607" s="894" t="s">
        <v>1970</v>
      </c>
      <c r="D4607" s="894" t="s">
        <v>1961</v>
      </c>
      <c r="E4607" s="351">
        <v>41592.92</v>
      </c>
      <c r="F4607" s="351">
        <v>0</v>
      </c>
      <c r="G4607" s="351">
        <v>41592.92</v>
      </c>
      <c r="H4607" s="351">
        <v>0</v>
      </c>
      <c r="I4607" s="894" t="s">
        <v>20985</v>
      </c>
      <c r="J4607" s="894" t="s">
        <v>839</v>
      </c>
      <c r="K4607" s="894" t="s">
        <v>11486</v>
      </c>
      <c r="L4607" s="894" t="s">
        <v>874</v>
      </c>
      <c r="M4607" s="894" t="s">
        <v>11487</v>
      </c>
      <c r="N4607" s="894" t="s">
        <v>20986</v>
      </c>
      <c r="O4607" s="894" t="s">
        <v>777</v>
      </c>
      <c r="P4607" s="894" t="s">
        <v>777</v>
      </c>
      <c r="Q4607" s="894" t="s">
        <v>18171</v>
      </c>
      <c r="R4607" s="894" t="s">
        <v>778</v>
      </c>
      <c r="S4607" s="894" t="s">
        <v>779</v>
      </c>
      <c r="T4607" s="894" t="s">
        <v>780</v>
      </c>
      <c r="U4607" s="894" t="s">
        <v>781</v>
      </c>
      <c r="V4607" s="894" t="s">
        <v>3306</v>
      </c>
      <c r="W4607" s="894" t="s">
        <v>20985</v>
      </c>
      <c r="X4607" s="894" t="s">
        <v>17614</v>
      </c>
      <c r="AA4607" s="894" t="s">
        <v>11491</v>
      </c>
    </row>
    <row r="4608" spans="1:27">
      <c r="A4608" s="894" t="s">
        <v>20987</v>
      </c>
      <c r="B4608" s="894" t="s">
        <v>20988</v>
      </c>
      <c r="C4608" s="894" t="s">
        <v>20989</v>
      </c>
      <c r="D4608" s="894" t="s">
        <v>20990</v>
      </c>
      <c r="E4608" s="351">
        <v>19327.43</v>
      </c>
      <c r="F4608" s="351">
        <v>0</v>
      </c>
      <c r="G4608" s="351">
        <v>19327.43</v>
      </c>
      <c r="H4608" s="351">
        <v>0</v>
      </c>
      <c r="I4608" s="894" t="s">
        <v>20991</v>
      </c>
      <c r="J4608" s="894" t="s">
        <v>839</v>
      </c>
      <c r="K4608" s="894" t="s">
        <v>1008</v>
      </c>
      <c r="L4608" s="894" t="s">
        <v>874</v>
      </c>
      <c r="M4608" s="894" t="s">
        <v>8764</v>
      </c>
      <c r="N4608" s="894" t="s">
        <v>20992</v>
      </c>
      <c r="O4608" s="894" t="s">
        <v>777</v>
      </c>
      <c r="P4608" s="894" t="s">
        <v>777</v>
      </c>
      <c r="Q4608" s="894" t="s">
        <v>20993</v>
      </c>
      <c r="R4608" s="894" t="s">
        <v>778</v>
      </c>
      <c r="S4608" s="894" t="s">
        <v>779</v>
      </c>
      <c r="T4608" s="894" t="s">
        <v>780</v>
      </c>
      <c r="U4608" s="894" t="s">
        <v>781</v>
      </c>
      <c r="V4608" s="894" t="s">
        <v>3306</v>
      </c>
      <c r="W4608" s="894" t="s">
        <v>20991</v>
      </c>
      <c r="X4608" s="894" t="s">
        <v>10932</v>
      </c>
      <c r="AA4608" s="894" t="s">
        <v>1012</v>
      </c>
    </row>
    <row r="4609" spans="1:27">
      <c r="A4609" s="894" t="s">
        <v>20994</v>
      </c>
      <c r="B4609" s="894" t="s">
        <v>20995</v>
      </c>
      <c r="C4609" s="894" t="s">
        <v>20989</v>
      </c>
      <c r="D4609" s="894" t="s">
        <v>20990</v>
      </c>
      <c r="E4609" s="351">
        <v>19327.44</v>
      </c>
      <c r="F4609" s="351">
        <v>0</v>
      </c>
      <c r="G4609" s="351">
        <v>19327.44</v>
      </c>
      <c r="H4609" s="351">
        <v>0</v>
      </c>
      <c r="I4609" s="894" t="s">
        <v>20991</v>
      </c>
      <c r="J4609" s="894" t="s">
        <v>839</v>
      </c>
      <c r="K4609" s="894" t="s">
        <v>19155</v>
      </c>
      <c r="L4609" s="894" t="s">
        <v>874</v>
      </c>
      <c r="M4609" s="894" t="s">
        <v>20859</v>
      </c>
      <c r="N4609" s="894" t="s">
        <v>20992</v>
      </c>
      <c r="O4609" s="894" t="s">
        <v>777</v>
      </c>
      <c r="P4609" s="894" t="s">
        <v>777</v>
      </c>
      <c r="Q4609" s="894" t="s">
        <v>20993</v>
      </c>
      <c r="R4609" s="894" t="s">
        <v>778</v>
      </c>
      <c r="S4609" s="894" t="s">
        <v>779</v>
      </c>
      <c r="T4609" s="894" t="s">
        <v>780</v>
      </c>
      <c r="U4609" s="894" t="s">
        <v>781</v>
      </c>
      <c r="V4609" s="894" t="s">
        <v>3306</v>
      </c>
      <c r="W4609" s="894" t="s">
        <v>20991</v>
      </c>
      <c r="X4609" s="894" t="s">
        <v>10932</v>
      </c>
      <c r="AA4609" s="894" t="s">
        <v>19158</v>
      </c>
    </row>
    <row r="4610" spans="1:27">
      <c r="A4610" s="894" t="s">
        <v>20996</v>
      </c>
      <c r="B4610" s="894" t="s">
        <v>20997</v>
      </c>
      <c r="C4610" s="894" t="s">
        <v>20998</v>
      </c>
      <c r="D4610" s="894" t="s">
        <v>20999</v>
      </c>
      <c r="E4610" s="351">
        <v>16061.95</v>
      </c>
      <c r="F4610" s="351">
        <v>0</v>
      </c>
      <c r="G4610" s="351">
        <v>16061.95</v>
      </c>
      <c r="H4610" s="351">
        <v>0</v>
      </c>
      <c r="I4610" s="894" t="s">
        <v>20991</v>
      </c>
      <c r="J4610" s="894" t="s">
        <v>839</v>
      </c>
      <c r="K4610" s="894" t="s">
        <v>1025</v>
      </c>
      <c r="L4610" s="894" t="s">
        <v>958</v>
      </c>
      <c r="M4610" s="894" t="s">
        <v>17701</v>
      </c>
      <c r="N4610" s="894" t="s">
        <v>21000</v>
      </c>
      <c r="O4610" s="894" t="s">
        <v>777</v>
      </c>
      <c r="P4610" s="894" t="s">
        <v>777</v>
      </c>
      <c r="Q4610" s="894" t="s">
        <v>21001</v>
      </c>
      <c r="R4610" s="894" t="s">
        <v>778</v>
      </c>
      <c r="S4610" s="894" t="s">
        <v>779</v>
      </c>
      <c r="T4610" s="894" t="s">
        <v>780</v>
      </c>
      <c r="U4610" s="894" t="s">
        <v>781</v>
      </c>
      <c r="V4610" s="894" t="s">
        <v>3306</v>
      </c>
      <c r="W4610" s="894" t="s">
        <v>20991</v>
      </c>
      <c r="X4610" s="894" t="s">
        <v>17688</v>
      </c>
      <c r="AA4610" s="894" t="s">
        <v>1029</v>
      </c>
    </row>
    <row r="4611" hidden="1" spans="1:27">
      <c r="A4611" s="894" t="s">
        <v>21002</v>
      </c>
      <c r="B4611" s="894" t="s">
        <v>21003</v>
      </c>
      <c r="C4611" s="894" t="s">
        <v>21004</v>
      </c>
      <c r="E4611" s="351">
        <v>3010685.85</v>
      </c>
      <c r="F4611" s="351">
        <v>0</v>
      </c>
      <c r="G4611" s="351">
        <v>3010685.85</v>
      </c>
      <c r="H4611" s="351">
        <v>0</v>
      </c>
      <c r="I4611" s="894" t="s">
        <v>21005</v>
      </c>
      <c r="J4611" s="894" t="s">
        <v>3957</v>
      </c>
      <c r="K4611" s="894" t="s">
        <v>7596</v>
      </c>
      <c r="L4611" s="894" t="s">
        <v>5710</v>
      </c>
      <c r="M4611" s="894" t="s">
        <v>18652</v>
      </c>
      <c r="N4611" s="894" t="s">
        <v>21006</v>
      </c>
      <c r="O4611" s="894" t="s">
        <v>777</v>
      </c>
      <c r="P4611" s="894" t="s">
        <v>777</v>
      </c>
      <c r="Q4611" s="894" t="s">
        <v>21007</v>
      </c>
      <c r="R4611" s="894" t="s">
        <v>778</v>
      </c>
      <c r="S4611" s="894" t="s">
        <v>779</v>
      </c>
      <c r="T4611" s="894" t="s">
        <v>780</v>
      </c>
      <c r="U4611" s="894" t="s">
        <v>877</v>
      </c>
      <c r="V4611" s="894" t="s">
        <v>3306</v>
      </c>
      <c r="W4611" s="894" t="s">
        <v>21005</v>
      </c>
      <c r="X4611" s="894" t="s">
        <v>21008</v>
      </c>
      <c r="Y4611" s="894" t="s">
        <v>21009</v>
      </c>
      <c r="AA4611" s="894" t="s">
        <v>1026</v>
      </c>
    </row>
    <row r="4612" hidden="1" spans="1:27">
      <c r="A4612" s="894" t="s">
        <v>21010</v>
      </c>
      <c r="E4612" s="351">
        <v>369165067.08</v>
      </c>
      <c r="F4612" s="351">
        <v>142266765.81</v>
      </c>
      <c r="G4612" s="351">
        <v>225165057.94</v>
      </c>
      <c r="H4612" s="351">
        <v>1733243.33</v>
      </c>
      <c r="O4612" s="894" t="s">
        <v>21011</v>
      </c>
      <c r="P4612" s="894" t="s">
        <v>21012</v>
      </c>
      <c r="Q4612" s="894" t="s">
        <v>21013</v>
      </c>
    </row>
  </sheetData>
  <autoFilter xmlns:etc="http://www.wps.cn/officeDocument/2017/etCustomData" ref="A1:AA4612" etc:filterBottomFollowUsedRange="0">
    <filterColumn colId="1">
      <customFilters>
        <customFilter operator="equal" val="03*"/>
      </customFilters>
    </filterColumn>
    <extLst/>
  </autoFilter>
  <pageMargins left="0.75" right="0.75" top="1" bottom="1" header="0.5" footer="0.5"/>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8"/>
  <sheetViews>
    <sheetView showGridLines="0" showZeros="0" defaultGridColor="0" colorId="38" workbookViewId="0">
      <pane ySplit="6" topLeftCell="A7" activePane="bottomLeft" state="frozen"/>
      <selection/>
      <selection pane="bottomLeft" activeCell="V1" sqref="V$1:V$1048576"/>
    </sheetView>
  </sheetViews>
  <sheetFormatPr defaultColWidth="9.07619047619048" defaultRowHeight="15" customHeight="1"/>
  <cols>
    <col min="1" max="1" width="4.28571428571429" style="27" customWidth="1"/>
    <col min="2" max="2" width="7.71428571428571" style="27" customWidth="1"/>
    <col min="3" max="3" width="25.4285714285714" style="27" hidden="1" customWidth="1" outlineLevel="1"/>
    <col min="4" max="4" width="11.5714285714286" style="27" customWidth="1" collapsed="1"/>
    <col min="5" max="5" width="17.2857142857143" style="27" customWidth="1"/>
    <col min="6" max="7" width="8.71428571428571" style="28" customWidth="1"/>
    <col min="8" max="8" width="8.71428571428571" style="120" customWidth="1"/>
    <col min="9" max="9" width="5.07619047619048" style="120" customWidth="1"/>
    <col min="10" max="10" width="8.71428571428571" style="120" customWidth="1"/>
    <col min="11" max="11" width="10.7142857142857" style="120" customWidth="1"/>
    <col min="12" max="15" width="10.7142857142857" style="120" hidden="1" customWidth="1" outlineLevel="1"/>
    <col min="16" max="16" width="12.7142857142857" style="29" customWidth="1" collapsed="1"/>
    <col min="17" max="17" width="12.7142857142857" style="29" customWidth="1"/>
    <col min="18" max="19" width="12.7142857142857" style="341" customWidth="1"/>
    <col min="20" max="20" width="7.57142857142857" style="29" customWidth="1"/>
    <col min="21" max="21" width="9.28571428571429" style="29" customWidth="1"/>
    <col min="22" max="22" width="10.2095238095238" style="27" customWidth="1"/>
    <col min="23" max="23" width="4.71428571428571" style="39" customWidth="1"/>
    <col min="24" max="16384" width="9.07619047619048" style="27"/>
  </cols>
  <sheetData>
    <row r="1" s="22" customFormat="1" customHeight="1" spans="1:23">
      <c r="A1" s="30" t="s">
        <v>116</v>
      </c>
      <c r="B1" s="342" t="s">
        <v>8</v>
      </c>
      <c r="C1" s="343"/>
      <c r="F1" s="33"/>
      <c r="G1" s="33"/>
      <c r="H1" s="115"/>
      <c r="I1" s="115"/>
      <c r="J1" s="115"/>
      <c r="K1" s="115"/>
      <c r="L1" s="115"/>
      <c r="M1" s="115"/>
      <c r="N1" s="115"/>
      <c r="O1" s="115"/>
      <c r="P1" s="34"/>
      <c r="Q1" s="34"/>
      <c r="R1" s="344"/>
      <c r="S1" s="344"/>
      <c r="T1" s="34"/>
      <c r="U1" s="34"/>
      <c r="W1" s="345"/>
    </row>
    <row r="2" s="23" customFormat="1" ht="18" customHeight="1" spans="1:23">
      <c r="A2" s="116" t="s">
        <v>21014</v>
      </c>
      <c r="B2" s="117"/>
      <c r="C2" s="117"/>
      <c r="D2" s="117"/>
      <c r="E2" s="117"/>
      <c r="F2" s="117"/>
      <c r="G2" s="117"/>
      <c r="H2" s="117"/>
      <c r="I2" s="117"/>
      <c r="J2" s="117"/>
      <c r="K2" s="117"/>
      <c r="L2" s="117"/>
      <c r="M2" s="117"/>
      <c r="N2" s="117"/>
      <c r="O2" s="117"/>
      <c r="P2" s="117"/>
      <c r="Q2" s="117"/>
      <c r="R2" s="117"/>
      <c r="S2" s="117"/>
      <c r="T2" s="117"/>
      <c r="U2" s="117"/>
      <c r="V2" s="117"/>
      <c r="W2" s="118"/>
    </row>
    <row r="3" s="23" customFormat="1" ht="11.2" customHeight="1" spans="1:23">
      <c r="A3" s="118"/>
      <c r="B3" s="118"/>
      <c r="C3" s="118"/>
      <c r="D3" s="118"/>
      <c r="E3" s="118"/>
      <c r="F3" s="118"/>
      <c r="G3" s="118"/>
      <c r="H3" s="118"/>
      <c r="I3" s="118"/>
      <c r="J3" s="118"/>
      <c r="K3" s="118"/>
      <c r="L3" s="118"/>
      <c r="M3" s="118"/>
      <c r="N3" s="118"/>
      <c r="O3" s="118"/>
      <c r="P3" s="197"/>
      <c r="Q3" s="197"/>
      <c r="R3" s="346"/>
      <c r="S3" s="346"/>
      <c r="T3" s="197"/>
      <c r="U3" s="197"/>
      <c r="V3" s="38" t="s">
        <v>21015</v>
      </c>
      <c r="W3" s="118"/>
    </row>
    <row r="4" ht="11.2" customHeight="1" spans="1:23">
      <c r="A4" s="39" t="e">
        <f>#REF!&amp;#REF!&amp;#REF!&amp;#REF!&amp;#REF!&amp;#REF!&amp;#REF!</f>
        <v>#REF!</v>
      </c>
      <c r="B4" s="39"/>
      <c r="C4" s="39"/>
      <c r="D4" s="39"/>
      <c r="E4" s="39"/>
      <c r="F4" s="39"/>
      <c r="G4" s="39"/>
      <c r="H4" s="39"/>
      <c r="I4" s="39"/>
      <c r="J4" s="39"/>
      <c r="K4" s="39"/>
      <c r="L4" s="39"/>
      <c r="M4" s="39"/>
      <c r="N4" s="39"/>
      <c r="O4" s="39"/>
      <c r="P4" s="39"/>
      <c r="Q4" s="39"/>
      <c r="R4" s="39"/>
      <c r="S4" s="39"/>
      <c r="T4" s="39"/>
      <c r="U4" s="39"/>
      <c r="V4" s="39"/>
    </row>
    <row r="5" ht="11.2" customHeight="1" spans="1:23">
      <c r="A5" s="40" t="e">
        <f>#REF!&amp;#REF!</f>
        <v>#REF!</v>
      </c>
      <c r="B5" s="40"/>
      <c r="C5" s="40"/>
      <c r="D5" s="40"/>
      <c r="E5" s="41"/>
      <c r="F5" s="41"/>
      <c r="G5" s="41"/>
      <c r="H5" s="242"/>
      <c r="I5" s="242"/>
      <c r="Q5" s="198"/>
      <c r="T5" s="273"/>
      <c r="U5" s="273"/>
      <c r="V5" s="44" t="s">
        <v>35</v>
      </c>
    </row>
    <row r="6" s="71" customFormat="1" ht="32.25" customHeight="1" spans="1:23">
      <c r="A6" s="45" t="s">
        <v>102</v>
      </c>
      <c r="B6" s="274" t="s">
        <v>475</v>
      </c>
      <c r="C6" s="244" t="s">
        <v>21016</v>
      </c>
      <c r="D6" s="46" t="s">
        <v>477</v>
      </c>
      <c r="E6" s="46" t="s">
        <v>478</v>
      </c>
      <c r="F6" s="275" t="s">
        <v>479</v>
      </c>
      <c r="G6" s="275" t="s">
        <v>480</v>
      </c>
      <c r="H6" s="318" t="s">
        <v>481</v>
      </c>
      <c r="I6" s="318" t="s">
        <v>482</v>
      </c>
      <c r="J6" s="318" t="s">
        <v>483</v>
      </c>
      <c r="K6" s="318" t="s">
        <v>21017</v>
      </c>
      <c r="L6" s="83" t="s">
        <v>21018</v>
      </c>
      <c r="M6" s="83" t="s">
        <v>21019</v>
      </c>
      <c r="N6" s="83" t="s">
        <v>21020</v>
      </c>
      <c r="O6" s="83" t="s">
        <v>21021</v>
      </c>
      <c r="P6" s="83" t="s">
        <v>337</v>
      </c>
      <c r="Q6" s="48" t="s">
        <v>122</v>
      </c>
      <c r="R6" s="335" t="s">
        <v>123</v>
      </c>
      <c r="S6" s="308" t="s">
        <v>168</v>
      </c>
      <c r="T6" s="347" t="s">
        <v>125</v>
      </c>
      <c r="U6" s="347" t="s">
        <v>486</v>
      </c>
      <c r="V6" s="46" t="s">
        <v>174</v>
      </c>
      <c r="W6" s="281" t="s">
        <v>346</v>
      </c>
    </row>
    <row r="7" s="25" customFormat="1" ht="16.05" customHeight="1" spans="1:23">
      <c r="A7" s="50">
        <v>1</v>
      </c>
      <c r="B7" s="51"/>
      <c r="C7" s="51"/>
      <c r="D7" s="51"/>
      <c r="E7" s="288"/>
      <c r="F7" s="52"/>
      <c r="G7" s="52"/>
      <c r="H7" s="111"/>
      <c r="I7" s="348"/>
      <c r="J7" s="349"/>
      <c r="K7" s="349"/>
      <c r="L7" s="55"/>
      <c r="M7" s="55"/>
      <c r="N7" s="55"/>
      <c r="O7" s="55"/>
      <c r="P7" s="86">
        <f>L7+N7</f>
        <v>0</v>
      </c>
      <c r="Q7" s="86">
        <f>M7+O7</f>
        <v>0</v>
      </c>
      <c r="R7" s="340"/>
      <c r="S7" s="155">
        <f t="shared" ref="S7:S35" si="0">IF((R7-Q7)=0,0,R7-Q7)</f>
        <v>0</v>
      </c>
      <c r="T7" s="156">
        <f t="shared" ref="T7:T36" si="1">IF(S7=0,0,IF(S7=R7,100,IF(Q7&lt;0,-(S7/Q7*100),IF(S7&gt;0,ABS(S7/Q7*100),(S7/Q7*100)))))</f>
        <v>0</v>
      </c>
      <c r="U7" s="350">
        <f t="shared" ref="U7:U35" si="2">IF(K7=0,0,R7/K7)</f>
        <v>0</v>
      </c>
      <c r="V7" s="51"/>
      <c r="W7" s="50"/>
    </row>
    <row r="8" s="25" customFormat="1" ht="16.05" customHeight="1" spans="1:23">
      <c r="A8" s="50"/>
      <c r="B8" s="51"/>
      <c r="C8" s="51"/>
      <c r="D8" s="51"/>
      <c r="E8" s="288"/>
      <c r="F8" s="52"/>
      <c r="G8" s="52"/>
      <c r="H8" s="111"/>
      <c r="I8" s="348">
        <f t="shared" ref="I8:I35" si="3">IF(H8=0,0,J8/H8)</f>
        <v>0</v>
      </c>
      <c r="J8" s="349"/>
      <c r="K8" s="349"/>
      <c r="L8" s="55"/>
      <c r="M8" s="55"/>
      <c r="N8" s="55"/>
      <c r="O8" s="55"/>
      <c r="P8" s="86">
        <f t="shared" ref="P8:P35" si="4">L8+N8</f>
        <v>0</v>
      </c>
      <c r="Q8" s="86">
        <f t="shared" ref="Q8:Q35" si="5">M8+O8</f>
        <v>0</v>
      </c>
      <c r="R8" s="340"/>
      <c r="S8" s="155">
        <f t="shared" si="0"/>
        <v>0</v>
      </c>
      <c r="T8" s="156">
        <f t="shared" si="1"/>
        <v>0</v>
      </c>
      <c r="U8" s="350">
        <f t="shared" si="2"/>
        <v>0</v>
      </c>
      <c r="V8" s="51"/>
      <c r="W8" s="50"/>
    </row>
    <row r="9" s="25" customFormat="1" ht="16.05" customHeight="1" spans="1:23">
      <c r="A9" s="50"/>
      <c r="B9" s="51"/>
      <c r="C9" s="51"/>
      <c r="D9" s="51"/>
      <c r="E9" s="288"/>
      <c r="F9" s="52"/>
      <c r="G9" s="52"/>
      <c r="H9" s="111"/>
      <c r="I9" s="348">
        <f t="shared" si="3"/>
        <v>0</v>
      </c>
      <c r="J9" s="349"/>
      <c r="K9" s="349"/>
      <c r="L9" s="55"/>
      <c r="M9" s="55"/>
      <c r="N9" s="55"/>
      <c r="O9" s="55"/>
      <c r="P9" s="86">
        <f t="shared" si="4"/>
        <v>0</v>
      </c>
      <c r="Q9" s="86">
        <f t="shared" si="5"/>
        <v>0</v>
      </c>
      <c r="R9" s="340"/>
      <c r="S9" s="155">
        <f t="shared" si="0"/>
        <v>0</v>
      </c>
      <c r="T9" s="156">
        <f t="shared" si="1"/>
        <v>0</v>
      </c>
      <c r="U9" s="350">
        <f t="shared" si="2"/>
        <v>0</v>
      </c>
      <c r="V9" s="51"/>
      <c r="W9" s="50"/>
    </row>
    <row r="10" s="25" customFormat="1" ht="16.05" customHeight="1" spans="1:23">
      <c r="A10" s="50"/>
      <c r="B10" s="51"/>
      <c r="C10" s="51"/>
      <c r="D10" s="51"/>
      <c r="E10" s="288"/>
      <c r="F10" s="52"/>
      <c r="G10" s="52"/>
      <c r="H10" s="111"/>
      <c r="I10" s="348">
        <f t="shared" si="3"/>
        <v>0</v>
      </c>
      <c r="J10" s="349"/>
      <c r="K10" s="349"/>
      <c r="L10" s="55"/>
      <c r="M10" s="55"/>
      <c r="N10" s="55"/>
      <c r="O10" s="55"/>
      <c r="P10" s="86">
        <f t="shared" si="4"/>
        <v>0</v>
      </c>
      <c r="Q10" s="86">
        <f t="shared" si="5"/>
        <v>0</v>
      </c>
      <c r="R10" s="340"/>
      <c r="S10" s="155">
        <f t="shared" si="0"/>
        <v>0</v>
      </c>
      <c r="T10" s="156">
        <f t="shared" si="1"/>
        <v>0</v>
      </c>
      <c r="U10" s="350">
        <f t="shared" si="2"/>
        <v>0</v>
      </c>
      <c r="V10" s="51"/>
      <c r="W10" s="50"/>
    </row>
    <row r="11" s="25" customFormat="1" ht="16.05" customHeight="1" spans="1:23">
      <c r="A11" s="50"/>
      <c r="B11" s="51"/>
      <c r="C11" s="51"/>
      <c r="D11" s="51"/>
      <c r="E11" s="288"/>
      <c r="F11" s="52"/>
      <c r="G11" s="52"/>
      <c r="H11" s="111"/>
      <c r="I11" s="348">
        <f t="shared" si="3"/>
        <v>0</v>
      </c>
      <c r="J11" s="349"/>
      <c r="K11" s="349"/>
      <c r="L11" s="55"/>
      <c r="M11" s="55"/>
      <c r="N11" s="55"/>
      <c r="O11" s="55"/>
      <c r="P11" s="86">
        <f t="shared" si="4"/>
        <v>0</v>
      </c>
      <c r="Q11" s="86">
        <f t="shared" si="5"/>
        <v>0</v>
      </c>
      <c r="R11" s="340"/>
      <c r="S11" s="155">
        <f t="shared" si="0"/>
        <v>0</v>
      </c>
      <c r="T11" s="156">
        <f t="shared" si="1"/>
        <v>0</v>
      </c>
      <c r="U11" s="350">
        <f t="shared" si="2"/>
        <v>0</v>
      </c>
      <c r="V11" s="51"/>
      <c r="W11" s="50"/>
    </row>
    <row r="12" s="25" customFormat="1" ht="16.05" customHeight="1" spans="1:23">
      <c r="A12" s="50"/>
      <c r="B12" s="51"/>
      <c r="C12" s="51"/>
      <c r="D12" s="51"/>
      <c r="E12" s="288"/>
      <c r="F12" s="52"/>
      <c r="G12" s="52"/>
      <c r="H12" s="111"/>
      <c r="I12" s="348">
        <f t="shared" si="3"/>
        <v>0</v>
      </c>
      <c r="J12" s="349"/>
      <c r="K12" s="349"/>
      <c r="L12" s="55"/>
      <c r="M12" s="55"/>
      <c r="N12" s="55"/>
      <c r="O12" s="55"/>
      <c r="P12" s="86">
        <f t="shared" si="4"/>
        <v>0</v>
      </c>
      <c r="Q12" s="86">
        <f t="shared" si="5"/>
        <v>0</v>
      </c>
      <c r="R12" s="340"/>
      <c r="S12" s="155">
        <f t="shared" si="0"/>
        <v>0</v>
      </c>
      <c r="T12" s="156">
        <f t="shared" si="1"/>
        <v>0</v>
      </c>
      <c r="U12" s="350">
        <f t="shared" si="2"/>
        <v>0</v>
      </c>
      <c r="V12" s="51"/>
      <c r="W12" s="50"/>
    </row>
    <row r="13" s="25" customFormat="1" ht="16.05" customHeight="1" spans="1:23">
      <c r="A13" s="50"/>
      <c r="B13" s="51"/>
      <c r="C13" s="51"/>
      <c r="D13" s="51"/>
      <c r="E13" s="288"/>
      <c r="F13" s="52"/>
      <c r="G13" s="52"/>
      <c r="H13" s="111"/>
      <c r="I13" s="348">
        <f t="shared" si="3"/>
        <v>0</v>
      </c>
      <c r="J13" s="349"/>
      <c r="K13" s="349"/>
      <c r="L13" s="55"/>
      <c r="M13" s="55"/>
      <c r="N13" s="55"/>
      <c r="O13" s="55"/>
      <c r="P13" s="86">
        <f t="shared" si="4"/>
        <v>0</v>
      </c>
      <c r="Q13" s="86">
        <f t="shared" si="5"/>
        <v>0</v>
      </c>
      <c r="R13" s="340"/>
      <c r="S13" s="155">
        <f t="shared" si="0"/>
        <v>0</v>
      </c>
      <c r="T13" s="156">
        <f t="shared" si="1"/>
        <v>0</v>
      </c>
      <c r="U13" s="350">
        <f t="shared" si="2"/>
        <v>0</v>
      </c>
      <c r="V13" s="51"/>
      <c r="W13" s="50"/>
    </row>
    <row r="14" s="25" customFormat="1" ht="16.05" customHeight="1" spans="1:23">
      <c r="A14" s="50"/>
      <c r="B14" s="51"/>
      <c r="C14" s="51"/>
      <c r="D14" s="51"/>
      <c r="E14" s="288"/>
      <c r="F14" s="52"/>
      <c r="G14" s="52"/>
      <c r="H14" s="111"/>
      <c r="I14" s="348">
        <f t="shared" si="3"/>
        <v>0</v>
      </c>
      <c r="J14" s="349"/>
      <c r="K14" s="349"/>
      <c r="L14" s="55"/>
      <c r="M14" s="55"/>
      <c r="N14" s="55"/>
      <c r="O14" s="55"/>
      <c r="P14" s="86">
        <f t="shared" si="4"/>
        <v>0</v>
      </c>
      <c r="Q14" s="86">
        <f t="shared" si="5"/>
        <v>0</v>
      </c>
      <c r="R14" s="340"/>
      <c r="S14" s="155">
        <f t="shared" si="0"/>
        <v>0</v>
      </c>
      <c r="T14" s="156">
        <f t="shared" si="1"/>
        <v>0</v>
      </c>
      <c r="U14" s="350">
        <f t="shared" si="2"/>
        <v>0</v>
      </c>
      <c r="V14" s="51"/>
      <c r="W14" s="50"/>
    </row>
    <row r="15" s="25" customFormat="1" ht="16.05" customHeight="1" spans="1:23">
      <c r="A15" s="50"/>
      <c r="B15" s="51"/>
      <c r="C15" s="51"/>
      <c r="D15" s="51"/>
      <c r="E15" s="288"/>
      <c r="F15" s="52"/>
      <c r="G15" s="52"/>
      <c r="H15" s="111"/>
      <c r="I15" s="348">
        <f t="shared" si="3"/>
        <v>0</v>
      </c>
      <c r="J15" s="349"/>
      <c r="K15" s="349"/>
      <c r="L15" s="55"/>
      <c r="M15" s="55"/>
      <c r="N15" s="55"/>
      <c r="O15" s="55"/>
      <c r="P15" s="86">
        <f t="shared" si="4"/>
        <v>0</v>
      </c>
      <c r="Q15" s="86">
        <f t="shared" si="5"/>
        <v>0</v>
      </c>
      <c r="R15" s="340"/>
      <c r="S15" s="155">
        <f t="shared" si="0"/>
        <v>0</v>
      </c>
      <c r="T15" s="156">
        <f t="shared" si="1"/>
        <v>0</v>
      </c>
      <c r="U15" s="350">
        <f t="shared" si="2"/>
        <v>0</v>
      </c>
      <c r="V15" s="51"/>
      <c r="W15" s="50"/>
    </row>
    <row r="16" s="25" customFormat="1" ht="16.05" customHeight="1" spans="1:23">
      <c r="A16" s="50"/>
      <c r="B16" s="51"/>
      <c r="C16" s="51"/>
      <c r="D16" s="51"/>
      <c r="E16" s="288"/>
      <c r="F16" s="52"/>
      <c r="G16" s="52"/>
      <c r="H16" s="111"/>
      <c r="I16" s="348">
        <f t="shared" si="3"/>
        <v>0</v>
      </c>
      <c r="J16" s="349"/>
      <c r="K16" s="349"/>
      <c r="L16" s="55"/>
      <c r="M16" s="55"/>
      <c r="N16" s="55"/>
      <c r="O16" s="55"/>
      <c r="P16" s="86">
        <f t="shared" si="4"/>
        <v>0</v>
      </c>
      <c r="Q16" s="86">
        <f t="shared" si="5"/>
        <v>0</v>
      </c>
      <c r="R16" s="340"/>
      <c r="S16" s="155">
        <f t="shared" si="0"/>
        <v>0</v>
      </c>
      <c r="T16" s="156">
        <f t="shared" si="1"/>
        <v>0</v>
      </c>
      <c r="U16" s="350">
        <f t="shared" si="2"/>
        <v>0</v>
      </c>
      <c r="V16" s="51"/>
      <c r="W16" s="50"/>
    </row>
    <row r="17" s="25" customFormat="1" ht="16.05" customHeight="1" spans="1:23">
      <c r="A17" s="50"/>
      <c r="B17" s="51"/>
      <c r="C17" s="51"/>
      <c r="D17" s="51"/>
      <c r="E17" s="288"/>
      <c r="F17" s="52"/>
      <c r="G17" s="52"/>
      <c r="H17" s="111"/>
      <c r="I17" s="348">
        <f t="shared" si="3"/>
        <v>0</v>
      </c>
      <c r="J17" s="349"/>
      <c r="K17" s="349"/>
      <c r="L17" s="55"/>
      <c r="M17" s="55"/>
      <c r="N17" s="55"/>
      <c r="O17" s="55"/>
      <c r="P17" s="86">
        <f t="shared" si="4"/>
        <v>0</v>
      </c>
      <c r="Q17" s="86">
        <f t="shared" si="5"/>
        <v>0</v>
      </c>
      <c r="R17" s="340"/>
      <c r="S17" s="155">
        <f t="shared" si="0"/>
        <v>0</v>
      </c>
      <c r="T17" s="156">
        <f t="shared" si="1"/>
        <v>0</v>
      </c>
      <c r="U17" s="350">
        <f t="shared" si="2"/>
        <v>0</v>
      </c>
      <c r="V17" s="51"/>
      <c r="W17" s="50"/>
    </row>
    <row r="18" s="25" customFormat="1" ht="16.05" customHeight="1" spans="1:23">
      <c r="A18" s="50"/>
      <c r="B18" s="51"/>
      <c r="C18" s="51"/>
      <c r="D18" s="51"/>
      <c r="E18" s="288"/>
      <c r="F18" s="52"/>
      <c r="G18" s="52"/>
      <c r="H18" s="111"/>
      <c r="I18" s="348">
        <f t="shared" si="3"/>
        <v>0</v>
      </c>
      <c r="J18" s="349"/>
      <c r="K18" s="349"/>
      <c r="L18" s="55"/>
      <c r="M18" s="55"/>
      <c r="N18" s="55"/>
      <c r="O18" s="55"/>
      <c r="P18" s="86">
        <f t="shared" si="4"/>
        <v>0</v>
      </c>
      <c r="Q18" s="86">
        <f t="shared" si="5"/>
        <v>0</v>
      </c>
      <c r="R18" s="340"/>
      <c r="S18" s="155">
        <f t="shared" si="0"/>
        <v>0</v>
      </c>
      <c r="T18" s="156">
        <f t="shared" si="1"/>
        <v>0</v>
      </c>
      <c r="U18" s="350">
        <f t="shared" si="2"/>
        <v>0</v>
      </c>
      <c r="V18" s="51"/>
      <c r="W18" s="50"/>
    </row>
    <row r="19" s="25" customFormat="1" ht="16.05" customHeight="1" spans="1:23">
      <c r="A19" s="50"/>
      <c r="B19" s="51"/>
      <c r="C19" s="51"/>
      <c r="D19" s="51"/>
      <c r="E19" s="288"/>
      <c r="F19" s="52"/>
      <c r="G19" s="52"/>
      <c r="H19" s="111"/>
      <c r="I19" s="348">
        <f t="shared" si="3"/>
        <v>0</v>
      </c>
      <c r="J19" s="349"/>
      <c r="K19" s="349"/>
      <c r="L19" s="55"/>
      <c r="M19" s="55"/>
      <c r="N19" s="55"/>
      <c r="O19" s="55"/>
      <c r="P19" s="86">
        <f t="shared" si="4"/>
        <v>0</v>
      </c>
      <c r="Q19" s="86">
        <f t="shared" si="5"/>
        <v>0</v>
      </c>
      <c r="R19" s="340"/>
      <c r="S19" s="155">
        <f t="shared" si="0"/>
        <v>0</v>
      </c>
      <c r="T19" s="156">
        <f t="shared" si="1"/>
        <v>0</v>
      </c>
      <c r="U19" s="350">
        <f t="shared" si="2"/>
        <v>0</v>
      </c>
      <c r="V19" s="51"/>
      <c r="W19" s="50"/>
    </row>
    <row r="20" s="25" customFormat="1" ht="16.05" customHeight="1" spans="1:23">
      <c r="A20" s="50"/>
      <c r="B20" s="51"/>
      <c r="C20" s="51"/>
      <c r="D20" s="51"/>
      <c r="E20" s="288"/>
      <c r="F20" s="52"/>
      <c r="G20" s="52"/>
      <c r="H20" s="111"/>
      <c r="I20" s="348">
        <f t="shared" si="3"/>
        <v>0</v>
      </c>
      <c r="J20" s="349"/>
      <c r="K20" s="349"/>
      <c r="L20" s="55"/>
      <c r="M20" s="55"/>
      <c r="N20" s="55"/>
      <c r="O20" s="55"/>
      <c r="P20" s="86">
        <f t="shared" si="4"/>
        <v>0</v>
      </c>
      <c r="Q20" s="86">
        <f t="shared" si="5"/>
        <v>0</v>
      </c>
      <c r="R20" s="340"/>
      <c r="S20" s="155">
        <f t="shared" si="0"/>
        <v>0</v>
      </c>
      <c r="T20" s="156">
        <f t="shared" si="1"/>
        <v>0</v>
      </c>
      <c r="U20" s="350">
        <f t="shared" si="2"/>
        <v>0</v>
      </c>
      <c r="V20" s="51"/>
      <c r="W20" s="50"/>
    </row>
    <row r="21" s="25" customFormat="1" ht="16.05" customHeight="1" spans="1:23">
      <c r="A21" s="50"/>
      <c r="B21" s="51"/>
      <c r="C21" s="51"/>
      <c r="D21" s="51"/>
      <c r="E21" s="288"/>
      <c r="F21" s="52"/>
      <c r="G21" s="52"/>
      <c r="H21" s="111"/>
      <c r="I21" s="348">
        <f t="shared" si="3"/>
        <v>0</v>
      </c>
      <c r="J21" s="349"/>
      <c r="K21" s="349"/>
      <c r="L21" s="55"/>
      <c r="M21" s="55"/>
      <c r="N21" s="55"/>
      <c r="O21" s="55"/>
      <c r="P21" s="86">
        <f t="shared" si="4"/>
        <v>0</v>
      </c>
      <c r="Q21" s="86">
        <f t="shared" si="5"/>
        <v>0</v>
      </c>
      <c r="R21" s="340"/>
      <c r="S21" s="155">
        <f t="shared" si="0"/>
        <v>0</v>
      </c>
      <c r="T21" s="156">
        <f t="shared" si="1"/>
        <v>0</v>
      </c>
      <c r="U21" s="350">
        <f t="shared" si="2"/>
        <v>0</v>
      </c>
      <c r="V21" s="51"/>
      <c r="W21" s="50"/>
    </row>
    <row r="22" s="25" customFormat="1" ht="16.05" customHeight="1" spans="1:23">
      <c r="A22" s="50"/>
      <c r="B22" s="51"/>
      <c r="C22" s="51"/>
      <c r="D22" s="51"/>
      <c r="E22" s="288"/>
      <c r="F22" s="52"/>
      <c r="G22" s="52"/>
      <c r="H22" s="111"/>
      <c r="I22" s="348">
        <f t="shared" si="3"/>
        <v>0</v>
      </c>
      <c r="J22" s="349"/>
      <c r="K22" s="349"/>
      <c r="L22" s="55"/>
      <c r="M22" s="55"/>
      <c r="N22" s="55"/>
      <c r="O22" s="55"/>
      <c r="P22" s="86">
        <f t="shared" si="4"/>
        <v>0</v>
      </c>
      <c r="Q22" s="86">
        <f t="shared" si="5"/>
        <v>0</v>
      </c>
      <c r="R22" s="340"/>
      <c r="S22" s="155">
        <f t="shared" si="0"/>
        <v>0</v>
      </c>
      <c r="T22" s="156">
        <f t="shared" si="1"/>
        <v>0</v>
      </c>
      <c r="U22" s="350">
        <f t="shared" si="2"/>
        <v>0</v>
      </c>
      <c r="V22" s="51"/>
      <c r="W22" s="50"/>
    </row>
    <row r="23" s="25" customFormat="1" ht="16.05" customHeight="1" spans="1:23">
      <c r="A23" s="50"/>
      <c r="B23" s="51"/>
      <c r="C23" s="51"/>
      <c r="D23" s="51"/>
      <c r="E23" s="288"/>
      <c r="F23" s="52"/>
      <c r="G23" s="52"/>
      <c r="H23" s="111"/>
      <c r="I23" s="348">
        <f t="shared" si="3"/>
        <v>0</v>
      </c>
      <c r="J23" s="349"/>
      <c r="K23" s="349"/>
      <c r="L23" s="55"/>
      <c r="M23" s="55"/>
      <c r="N23" s="55"/>
      <c r="O23" s="55"/>
      <c r="P23" s="86">
        <f t="shared" si="4"/>
        <v>0</v>
      </c>
      <c r="Q23" s="86">
        <f t="shared" si="5"/>
        <v>0</v>
      </c>
      <c r="R23" s="340"/>
      <c r="S23" s="155">
        <f t="shared" si="0"/>
        <v>0</v>
      </c>
      <c r="T23" s="156">
        <f t="shared" si="1"/>
        <v>0</v>
      </c>
      <c r="U23" s="350">
        <f t="shared" si="2"/>
        <v>0</v>
      </c>
      <c r="V23" s="51"/>
      <c r="W23" s="50"/>
    </row>
    <row r="24" s="25" customFormat="1" ht="16.05" customHeight="1" spans="1:23">
      <c r="A24" s="50"/>
      <c r="B24" s="51"/>
      <c r="C24" s="51"/>
      <c r="D24" s="51"/>
      <c r="E24" s="288"/>
      <c r="F24" s="52"/>
      <c r="G24" s="52"/>
      <c r="H24" s="111"/>
      <c r="I24" s="348">
        <f t="shared" si="3"/>
        <v>0</v>
      </c>
      <c r="J24" s="349"/>
      <c r="K24" s="349"/>
      <c r="L24" s="55"/>
      <c r="M24" s="55"/>
      <c r="N24" s="55"/>
      <c r="O24" s="55"/>
      <c r="P24" s="86">
        <f t="shared" si="4"/>
        <v>0</v>
      </c>
      <c r="Q24" s="86">
        <f t="shared" si="5"/>
        <v>0</v>
      </c>
      <c r="R24" s="340"/>
      <c r="S24" s="155">
        <f t="shared" si="0"/>
        <v>0</v>
      </c>
      <c r="T24" s="156">
        <f t="shared" si="1"/>
        <v>0</v>
      </c>
      <c r="U24" s="350">
        <f t="shared" si="2"/>
        <v>0</v>
      </c>
      <c r="V24" s="51"/>
      <c r="W24" s="50"/>
    </row>
    <row r="25" s="25" customFormat="1" ht="16.05" customHeight="1" spans="1:23">
      <c r="A25" s="50"/>
      <c r="B25" s="51"/>
      <c r="C25" s="51"/>
      <c r="D25" s="51"/>
      <c r="E25" s="288"/>
      <c r="F25" s="52"/>
      <c r="G25" s="52"/>
      <c r="H25" s="111"/>
      <c r="I25" s="348">
        <f t="shared" si="3"/>
        <v>0</v>
      </c>
      <c r="J25" s="349"/>
      <c r="K25" s="349"/>
      <c r="L25" s="55"/>
      <c r="M25" s="55"/>
      <c r="N25" s="55"/>
      <c r="O25" s="55"/>
      <c r="P25" s="86">
        <f t="shared" si="4"/>
        <v>0</v>
      </c>
      <c r="Q25" s="86">
        <f t="shared" si="5"/>
        <v>0</v>
      </c>
      <c r="R25" s="340"/>
      <c r="S25" s="155">
        <f t="shared" si="0"/>
        <v>0</v>
      </c>
      <c r="T25" s="156">
        <f t="shared" si="1"/>
        <v>0</v>
      </c>
      <c r="U25" s="350">
        <f t="shared" si="2"/>
        <v>0</v>
      </c>
      <c r="V25" s="51"/>
      <c r="W25" s="50"/>
    </row>
    <row r="26" s="25" customFormat="1" ht="16.05" customHeight="1" spans="1:23">
      <c r="A26" s="50"/>
      <c r="B26" s="51"/>
      <c r="C26" s="51"/>
      <c r="D26" s="51"/>
      <c r="E26" s="288"/>
      <c r="F26" s="52"/>
      <c r="G26" s="52"/>
      <c r="H26" s="111"/>
      <c r="I26" s="348"/>
      <c r="J26" s="349"/>
      <c r="K26" s="349"/>
      <c r="L26" s="55"/>
      <c r="M26" s="55"/>
      <c r="N26" s="55"/>
      <c r="O26" s="55"/>
      <c r="P26" s="86">
        <f t="shared" si="4"/>
        <v>0</v>
      </c>
      <c r="Q26" s="86">
        <f t="shared" si="5"/>
        <v>0</v>
      </c>
      <c r="R26" s="340"/>
      <c r="S26" s="155">
        <f t="shared" ref="S26:S34" si="6">IF((R26-Q26)=0,0,R26-Q26)</f>
        <v>0</v>
      </c>
      <c r="T26" s="156">
        <f t="shared" ref="T26:T34" si="7">IF(S26=0,0,IF(S26=R26,100,IF(Q26&lt;0,-(S26/Q26*100),IF(S26&gt;0,ABS(S26/Q26*100),(S26/Q26*100)))))</f>
        <v>0</v>
      </c>
      <c r="U26" s="350">
        <f t="shared" si="2"/>
        <v>0</v>
      </c>
      <c r="V26" s="51"/>
      <c r="W26" s="50"/>
    </row>
    <row r="27" s="25" customFormat="1" ht="16.05" customHeight="1" spans="1:23">
      <c r="A27" s="50"/>
      <c r="B27" s="51"/>
      <c r="C27" s="51"/>
      <c r="D27" s="51"/>
      <c r="E27" s="288"/>
      <c r="F27" s="52"/>
      <c r="G27" s="52"/>
      <c r="H27" s="111"/>
      <c r="I27" s="348"/>
      <c r="J27" s="349"/>
      <c r="K27" s="349"/>
      <c r="L27" s="55"/>
      <c r="M27" s="55"/>
      <c r="N27" s="55"/>
      <c r="O27" s="55"/>
      <c r="P27" s="86">
        <f t="shared" si="4"/>
        <v>0</v>
      </c>
      <c r="Q27" s="86">
        <f t="shared" si="5"/>
        <v>0</v>
      </c>
      <c r="R27" s="340"/>
      <c r="S27" s="155">
        <f t="shared" si="6"/>
        <v>0</v>
      </c>
      <c r="T27" s="156">
        <f t="shared" si="7"/>
        <v>0</v>
      </c>
      <c r="U27" s="350">
        <f t="shared" si="2"/>
        <v>0</v>
      </c>
      <c r="V27" s="51"/>
      <c r="W27" s="50"/>
    </row>
    <row r="28" s="25" customFormat="1" ht="16.05" customHeight="1" spans="1:23">
      <c r="A28" s="50"/>
      <c r="B28" s="51"/>
      <c r="C28" s="51"/>
      <c r="D28" s="51"/>
      <c r="E28" s="288"/>
      <c r="F28" s="52"/>
      <c r="G28" s="52"/>
      <c r="H28" s="111"/>
      <c r="I28" s="348"/>
      <c r="J28" s="349"/>
      <c r="K28" s="349"/>
      <c r="L28" s="55"/>
      <c r="M28" s="55"/>
      <c r="N28" s="55"/>
      <c r="O28" s="55"/>
      <c r="P28" s="86">
        <f t="shared" si="4"/>
        <v>0</v>
      </c>
      <c r="Q28" s="86">
        <f t="shared" si="5"/>
        <v>0</v>
      </c>
      <c r="R28" s="340"/>
      <c r="S28" s="155">
        <f t="shared" si="6"/>
        <v>0</v>
      </c>
      <c r="T28" s="156">
        <f t="shared" si="7"/>
        <v>0</v>
      </c>
      <c r="U28" s="350">
        <f t="shared" si="2"/>
        <v>0</v>
      </c>
      <c r="V28" s="51"/>
      <c r="W28" s="50"/>
    </row>
    <row r="29" s="25" customFormat="1" ht="16.05" customHeight="1" spans="1:23">
      <c r="A29" s="50"/>
      <c r="B29" s="51"/>
      <c r="C29" s="51"/>
      <c r="D29" s="51"/>
      <c r="E29" s="288"/>
      <c r="F29" s="52"/>
      <c r="G29" s="52"/>
      <c r="H29" s="111"/>
      <c r="I29" s="348"/>
      <c r="J29" s="349"/>
      <c r="K29" s="349"/>
      <c r="L29" s="55"/>
      <c r="M29" s="55"/>
      <c r="N29" s="55"/>
      <c r="O29" s="55"/>
      <c r="P29" s="86">
        <f t="shared" si="4"/>
        <v>0</v>
      </c>
      <c r="Q29" s="86">
        <f t="shared" si="5"/>
        <v>0</v>
      </c>
      <c r="R29" s="340"/>
      <c r="S29" s="155">
        <f t="shared" si="6"/>
        <v>0</v>
      </c>
      <c r="T29" s="156">
        <f t="shared" si="7"/>
        <v>0</v>
      </c>
      <c r="U29" s="350">
        <f t="shared" si="2"/>
        <v>0</v>
      </c>
      <c r="V29" s="51"/>
      <c r="W29" s="50"/>
    </row>
    <row r="30" s="25" customFormat="1" ht="16.05" customHeight="1" spans="1:23">
      <c r="A30" s="50"/>
      <c r="B30" s="51"/>
      <c r="C30" s="51"/>
      <c r="D30" s="51"/>
      <c r="E30" s="288"/>
      <c r="F30" s="52"/>
      <c r="G30" s="52"/>
      <c r="H30" s="111"/>
      <c r="I30" s="348">
        <f t="shared" si="3"/>
        <v>0</v>
      </c>
      <c r="J30" s="349"/>
      <c r="K30" s="349"/>
      <c r="L30" s="55"/>
      <c r="M30" s="55"/>
      <c r="N30" s="55"/>
      <c r="O30" s="55"/>
      <c r="P30" s="86">
        <f t="shared" si="4"/>
        <v>0</v>
      </c>
      <c r="Q30" s="86">
        <f t="shared" si="5"/>
        <v>0</v>
      </c>
      <c r="R30" s="340"/>
      <c r="S30" s="155">
        <f t="shared" si="6"/>
        <v>0</v>
      </c>
      <c r="T30" s="156">
        <f t="shared" si="7"/>
        <v>0</v>
      </c>
      <c r="U30" s="350">
        <f t="shared" si="2"/>
        <v>0</v>
      </c>
      <c r="V30" s="51"/>
      <c r="W30" s="50"/>
    </row>
    <row r="31" s="25" customFormat="1" ht="16.05" customHeight="1" spans="1:23">
      <c r="A31" s="50"/>
      <c r="B31" s="51"/>
      <c r="C31" s="51"/>
      <c r="D31" s="51"/>
      <c r="E31" s="288"/>
      <c r="F31" s="52"/>
      <c r="G31" s="52"/>
      <c r="H31" s="111"/>
      <c r="I31" s="348">
        <f t="shared" si="3"/>
        <v>0</v>
      </c>
      <c r="J31" s="349"/>
      <c r="K31" s="349"/>
      <c r="L31" s="55"/>
      <c r="M31" s="55"/>
      <c r="N31" s="55"/>
      <c r="O31" s="55"/>
      <c r="P31" s="86">
        <f t="shared" si="4"/>
        <v>0</v>
      </c>
      <c r="Q31" s="86">
        <f t="shared" si="5"/>
        <v>0</v>
      </c>
      <c r="R31" s="340"/>
      <c r="S31" s="155">
        <f t="shared" si="6"/>
        <v>0</v>
      </c>
      <c r="T31" s="156">
        <f t="shared" si="7"/>
        <v>0</v>
      </c>
      <c r="U31" s="350">
        <f t="shared" si="2"/>
        <v>0</v>
      </c>
      <c r="V31" s="51"/>
      <c r="W31" s="50"/>
    </row>
    <row r="32" s="25" customFormat="1" ht="16.05" customHeight="1" spans="1:23">
      <c r="A32" s="50"/>
      <c r="B32" s="51"/>
      <c r="C32" s="51"/>
      <c r="D32" s="51"/>
      <c r="E32" s="288"/>
      <c r="F32" s="52"/>
      <c r="G32" s="52"/>
      <c r="H32" s="111"/>
      <c r="I32" s="348">
        <f t="shared" si="3"/>
        <v>0</v>
      </c>
      <c r="J32" s="349"/>
      <c r="K32" s="349"/>
      <c r="L32" s="55"/>
      <c r="M32" s="55"/>
      <c r="N32" s="55"/>
      <c r="O32" s="55"/>
      <c r="P32" s="86">
        <f t="shared" si="4"/>
        <v>0</v>
      </c>
      <c r="Q32" s="86">
        <f t="shared" si="5"/>
        <v>0</v>
      </c>
      <c r="R32" s="340"/>
      <c r="S32" s="155">
        <f t="shared" si="6"/>
        <v>0</v>
      </c>
      <c r="T32" s="156">
        <f t="shared" si="7"/>
        <v>0</v>
      </c>
      <c r="U32" s="350">
        <f t="shared" si="2"/>
        <v>0</v>
      </c>
      <c r="V32" s="51"/>
      <c r="W32" s="50"/>
    </row>
    <row r="33" s="25" customFormat="1" ht="16.05" customHeight="1" spans="1:23">
      <c r="A33" s="50"/>
      <c r="B33" s="51"/>
      <c r="C33" s="51"/>
      <c r="D33" s="51"/>
      <c r="E33" s="288"/>
      <c r="F33" s="52"/>
      <c r="G33" s="52"/>
      <c r="H33" s="111"/>
      <c r="I33" s="348">
        <f t="shared" si="3"/>
        <v>0</v>
      </c>
      <c r="J33" s="349"/>
      <c r="K33" s="349"/>
      <c r="L33" s="55"/>
      <c r="M33" s="55"/>
      <c r="N33" s="55"/>
      <c r="O33" s="55"/>
      <c r="P33" s="86">
        <f t="shared" si="4"/>
        <v>0</v>
      </c>
      <c r="Q33" s="86">
        <f t="shared" si="5"/>
        <v>0</v>
      </c>
      <c r="R33" s="340"/>
      <c r="S33" s="155">
        <f t="shared" si="6"/>
        <v>0</v>
      </c>
      <c r="T33" s="156">
        <f t="shared" si="7"/>
        <v>0</v>
      </c>
      <c r="U33" s="350">
        <f t="shared" si="2"/>
        <v>0</v>
      </c>
      <c r="V33" s="51"/>
      <c r="W33" s="50"/>
    </row>
    <row r="34" s="25" customFormat="1" ht="16.05" customHeight="1" spans="1:23">
      <c r="A34" s="50"/>
      <c r="B34" s="51"/>
      <c r="C34" s="51"/>
      <c r="D34" s="51"/>
      <c r="E34" s="288"/>
      <c r="F34" s="52"/>
      <c r="G34" s="52"/>
      <c r="H34" s="111"/>
      <c r="I34" s="348">
        <f t="shared" si="3"/>
        <v>0</v>
      </c>
      <c r="J34" s="349"/>
      <c r="K34" s="349"/>
      <c r="L34" s="55"/>
      <c r="M34" s="55"/>
      <c r="N34" s="55"/>
      <c r="O34" s="55"/>
      <c r="P34" s="86">
        <f t="shared" si="4"/>
        <v>0</v>
      </c>
      <c r="Q34" s="86">
        <f t="shared" si="5"/>
        <v>0</v>
      </c>
      <c r="R34" s="340"/>
      <c r="S34" s="155">
        <f t="shared" si="6"/>
        <v>0</v>
      </c>
      <c r="T34" s="156">
        <f t="shared" si="7"/>
        <v>0</v>
      </c>
      <c r="U34" s="350">
        <f t="shared" si="2"/>
        <v>0</v>
      </c>
      <c r="V34" s="51"/>
      <c r="W34" s="50"/>
    </row>
    <row r="35" s="25" customFormat="1" ht="16.05" customHeight="1" spans="1:23">
      <c r="A35" s="50"/>
      <c r="B35" s="51"/>
      <c r="C35" s="51"/>
      <c r="D35" s="51"/>
      <c r="E35" s="288"/>
      <c r="F35" s="52"/>
      <c r="G35" s="52"/>
      <c r="H35" s="111"/>
      <c r="I35" s="348">
        <f t="shared" si="3"/>
        <v>0</v>
      </c>
      <c r="J35" s="349"/>
      <c r="K35" s="349"/>
      <c r="L35" s="55"/>
      <c r="M35" s="55"/>
      <c r="N35" s="55"/>
      <c r="O35" s="55"/>
      <c r="P35" s="86">
        <f t="shared" si="4"/>
        <v>0</v>
      </c>
      <c r="Q35" s="86">
        <f t="shared" si="5"/>
        <v>0</v>
      </c>
      <c r="R35" s="340"/>
      <c r="S35" s="155">
        <f t="shared" si="0"/>
        <v>0</v>
      </c>
      <c r="T35" s="156">
        <f t="shared" si="1"/>
        <v>0</v>
      </c>
      <c r="U35" s="350">
        <f t="shared" si="2"/>
        <v>0</v>
      </c>
      <c r="V35" s="51"/>
      <c r="W35" s="50"/>
    </row>
    <row r="36" s="26" customFormat="1" ht="16.05" customHeight="1" spans="1:23">
      <c r="A36" s="226" t="s">
        <v>487</v>
      </c>
      <c r="B36" s="297"/>
      <c r="C36" s="297"/>
      <c r="D36" s="227"/>
      <c r="E36" s="293"/>
      <c r="F36" s="58"/>
      <c r="G36" s="58"/>
      <c r="H36" s="112"/>
      <c r="I36" s="112"/>
      <c r="J36" s="173">
        <f>ROUND(SUM(J7:J35),2)</f>
        <v>0</v>
      </c>
      <c r="K36" s="173"/>
      <c r="L36" s="292">
        <f t="shared" ref="L36:S36" si="8">ROUND(SUM(L7:L35),2)</f>
        <v>0</v>
      </c>
      <c r="M36" s="292">
        <f t="shared" si="8"/>
        <v>0</v>
      </c>
      <c r="N36" s="292">
        <f t="shared" si="8"/>
        <v>0</v>
      </c>
      <c r="O36" s="292">
        <f t="shared" si="8"/>
        <v>0</v>
      </c>
      <c r="P36" s="292">
        <f t="shared" si="8"/>
        <v>0</v>
      </c>
      <c r="Q36" s="292">
        <f t="shared" si="8"/>
        <v>0</v>
      </c>
      <c r="R36" s="292">
        <f t="shared" si="8"/>
        <v>0</v>
      </c>
      <c r="S36" s="292">
        <f t="shared" si="8"/>
        <v>0</v>
      </c>
      <c r="T36" s="183">
        <f t="shared" si="1"/>
        <v>0</v>
      </c>
      <c r="U36" s="204"/>
      <c r="V36" s="56"/>
      <c r="W36" s="127"/>
    </row>
    <row r="37" ht="13.05" customHeight="1" spans="1:23">
      <c r="A37" s="27" t="e">
        <f>#REF!&amp;#REF!</f>
        <v>#REF!</v>
      </c>
      <c r="J37" s="120" t="e">
        <f>#REF!</f>
        <v>#REF!</v>
      </c>
    </row>
    <row r="38" ht="13.05" customHeight="1" spans="1:23">
      <c r="A38" s="27" t="e">
        <f>#REF!&amp;#REF!&amp;#REF!&amp;#REF!&amp;#REF!&amp;#REF!&amp;#REF!</f>
        <v>#REF!</v>
      </c>
      <c r="J38" s="120" t="e">
        <f>#REF!&amp;#REF!</f>
        <v>#REF!</v>
      </c>
    </row>
  </sheetData>
  <sheetProtection formatCells="0" formatColumns="0" formatRows="0" insertRows="0" deleteRows="0" autoFilter="0"/>
  <mergeCells count="3">
    <mergeCell ref="A2:V2"/>
    <mergeCell ref="A4:V4"/>
    <mergeCell ref="A36:D36"/>
  </mergeCells>
  <hyperlinks>
    <hyperlink ref="A1" location="固定资产汇总表!B19" display="返回"/>
    <hyperlink ref="B1" location="参数!M65" display="返回索引页"/>
  </hyperlinks>
  <printOptions horizontalCentered="1"/>
  <pageMargins left="0.669291338582677" right="0.669291338582677" top="0.76" bottom="0.57" header="1.12" footer="0.52"/>
  <pageSetup paperSize="9" scale="87" orientation="landscape" blackAndWhite="1"/>
  <headerFooter alignWithMargins="0">
    <oddHeader>&amp;R&amp;8共&amp;N页第&amp;P页</oddHeader>
    <oddFooter>&amp;L&amp;8 &amp;C&amp;8 &amp;R&amp;8</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8"/>
  <sheetViews>
    <sheetView showGridLines="0" showZeros="0" defaultGridColor="0" colorId="38" topLeftCell="B1" workbookViewId="0">
      <pane ySplit="7" topLeftCell="A29" activePane="bottomLeft" state="frozen"/>
      <selection/>
      <selection pane="bottomLeft" activeCell="R6" sqref="$A6:$XFD7"/>
    </sheetView>
  </sheetViews>
  <sheetFormatPr defaultColWidth="9.07619047619048" defaultRowHeight="15" customHeight="1"/>
  <cols>
    <col min="1" max="1" width="4.42857142857143" style="27" customWidth="1"/>
    <col min="2" max="2" width="29.2857142857143" style="27" customWidth="1"/>
    <col min="3" max="5" width="9.28571428571429" style="27" customWidth="1"/>
    <col min="6" max="6" width="5.42857142857143" style="27" customWidth="1"/>
    <col min="7" max="7" width="11.0761904761905" style="27" customWidth="1"/>
    <col min="8" max="11" width="12.7142857142857" style="27" hidden="1" customWidth="1" outlineLevel="1"/>
    <col min="12" max="12" width="13.7142857142857" style="29" customWidth="1" collapsed="1"/>
    <col min="13" max="15" width="13.7142857142857" style="29" customWidth="1"/>
    <col min="16" max="16" width="8.28571428571429" style="29" customWidth="1"/>
    <col min="17" max="17" width="26.7142857142857" style="27" customWidth="1"/>
    <col min="18" max="16384" width="9.07619047619048" style="27"/>
  </cols>
  <sheetData>
    <row r="1" s="22" customFormat="1" customHeight="1" spans="1:17">
      <c r="A1" s="30" t="s">
        <v>116</v>
      </c>
      <c r="B1" s="31" t="s">
        <v>8</v>
      </c>
      <c r="L1" s="34"/>
      <c r="M1" s="34"/>
      <c r="N1" s="34"/>
      <c r="O1" s="34"/>
      <c r="P1" s="34"/>
    </row>
    <row r="2" s="23" customFormat="1" ht="18" customHeight="1" spans="1:17">
      <c r="A2" s="116" t="s">
        <v>21022</v>
      </c>
      <c r="B2" s="117"/>
      <c r="C2" s="117"/>
      <c r="D2" s="117"/>
      <c r="E2" s="117"/>
      <c r="F2" s="117"/>
      <c r="G2" s="117"/>
      <c r="H2" s="117"/>
      <c r="I2" s="117"/>
      <c r="J2" s="117"/>
      <c r="K2" s="117"/>
      <c r="L2" s="117"/>
      <c r="M2" s="117"/>
      <c r="N2" s="117"/>
      <c r="O2" s="117"/>
      <c r="P2" s="117"/>
      <c r="Q2" s="117"/>
    </row>
    <row r="3" s="23" customFormat="1" ht="11.2" customHeight="1" spans="1:17">
      <c r="A3" s="118"/>
      <c r="B3" s="118"/>
      <c r="C3" s="118"/>
      <c r="D3" s="118"/>
      <c r="E3" s="118"/>
      <c r="F3" s="118"/>
      <c r="G3" s="118"/>
      <c r="H3" s="118"/>
      <c r="I3" s="118"/>
      <c r="J3" s="118"/>
      <c r="K3" s="118"/>
      <c r="L3" s="197"/>
      <c r="M3" s="197"/>
      <c r="N3" s="197"/>
      <c r="O3" s="197"/>
      <c r="P3" s="197"/>
      <c r="Q3" s="38" t="s">
        <v>21023</v>
      </c>
    </row>
    <row r="4" ht="11.2" customHeight="1" spans="1:17">
      <c r="A4" s="39" t="e">
        <f>#REF!&amp;#REF!&amp;#REF!&amp;#REF!&amp;#REF!&amp;#REF!&amp;#REF!</f>
        <v>#REF!</v>
      </c>
      <c r="B4" s="39"/>
      <c r="C4" s="39"/>
      <c r="D4" s="39"/>
      <c r="E4" s="39"/>
      <c r="F4" s="39"/>
      <c r="G4" s="39"/>
      <c r="H4" s="39"/>
      <c r="I4" s="39"/>
      <c r="J4" s="39"/>
      <c r="K4" s="39"/>
      <c r="L4" s="39"/>
      <c r="M4" s="39"/>
      <c r="N4" s="39"/>
      <c r="O4" s="39"/>
      <c r="P4" s="39"/>
      <c r="Q4" s="39"/>
    </row>
    <row r="5" ht="11.2" customHeight="1" spans="1:17">
      <c r="A5" s="40" t="e">
        <f>#REF!&amp;#REF!</f>
        <v>#REF!</v>
      </c>
      <c r="B5" s="40"/>
      <c r="C5" s="40"/>
      <c r="D5" s="40"/>
      <c r="E5" s="40"/>
      <c r="L5" s="72"/>
      <c r="Q5" s="44" t="s">
        <v>35</v>
      </c>
    </row>
    <row r="6" s="24" customFormat="1" ht="14.2" customHeight="1" spans="1:17">
      <c r="A6" s="45" t="s">
        <v>102</v>
      </c>
      <c r="B6" s="46" t="s">
        <v>21024</v>
      </c>
      <c r="C6" s="46" t="s">
        <v>21025</v>
      </c>
      <c r="D6" s="46" t="s">
        <v>21026</v>
      </c>
      <c r="E6" s="46" t="s">
        <v>21027</v>
      </c>
      <c r="F6" s="110" t="s">
        <v>303</v>
      </c>
      <c r="G6" s="46" t="s">
        <v>325</v>
      </c>
      <c r="H6" s="331" t="s">
        <v>120</v>
      </c>
      <c r="I6" s="332"/>
      <c r="J6" s="331" t="s">
        <v>121</v>
      </c>
      <c r="K6" s="332"/>
      <c r="L6" s="333" t="s">
        <v>337</v>
      </c>
      <c r="M6" s="334" t="s">
        <v>122</v>
      </c>
      <c r="N6" s="335" t="s">
        <v>123</v>
      </c>
      <c r="O6" s="308" t="s">
        <v>168</v>
      </c>
      <c r="P6" s="308" t="s">
        <v>125</v>
      </c>
      <c r="Q6" s="74" t="s">
        <v>174</v>
      </c>
    </row>
    <row r="7" s="24" customFormat="1" ht="14.2" customHeight="1" spans="1:17">
      <c r="A7" s="251"/>
      <c r="B7" s="282"/>
      <c r="C7" s="282"/>
      <c r="D7" s="282"/>
      <c r="E7" s="282"/>
      <c r="F7" s="336"/>
      <c r="G7" s="282"/>
      <c r="H7" s="83" t="s">
        <v>748</v>
      </c>
      <c r="I7" s="83" t="s">
        <v>376</v>
      </c>
      <c r="J7" s="83" t="s">
        <v>748</v>
      </c>
      <c r="K7" s="83" t="s">
        <v>376</v>
      </c>
      <c r="L7" s="337"/>
      <c r="M7" s="338"/>
      <c r="N7" s="339"/>
      <c r="O7" s="312"/>
      <c r="P7" s="312"/>
      <c r="Q7" s="81"/>
    </row>
    <row r="8" s="25" customFormat="1" customHeight="1" spans="1:17">
      <c r="A8" s="50">
        <v>1</v>
      </c>
      <c r="B8" s="51"/>
      <c r="C8" s="51"/>
      <c r="D8" s="51"/>
      <c r="E8" s="51"/>
      <c r="F8" s="51"/>
      <c r="G8" s="111"/>
      <c r="H8" s="53"/>
      <c r="I8" s="53"/>
      <c r="J8" s="53"/>
      <c r="K8" s="53"/>
      <c r="L8" s="86">
        <f>H8+J8</f>
        <v>0</v>
      </c>
      <c r="M8" s="86">
        <f>I8+K8</f>
        <v>0</v>
      </c>
      <c r="N8" s="340"/>
      <c r="O8" s="155">
        <f>IF((N8-M8)=0,0,N8-M8)</f>
        <v>0</v>
      </c>
      <c r="P8" s="156">
        <f>IF(O8=0,0,IF(O8=N8,100,IF(M8&lt;0,-(O8/M8*100),IF(O8&gt;0,ABS(O8/M8*100),(O8/M8*100)))))</f>
        <v>0</v>
      </c>
      <c r="Q8" s="51"/>
    </row>
    <row r="9" s="25" customFormat="1" customHeight="1" spans="1:17">
      <c r="A9" s="50"/>
      <c r="B9" s="51"/>
      <c r="C9" s="51"/>
      <c r="D9" s="51"/>
      <c r="E9" s="51"/>
      <c r="F9" s="51"/>
      <c r="G9" s="111"/>
      <c r="H9" s="53"/>
      <c r="I9" s="53"/>
      <c r="J9" s="53"/>
      <c r="K9" s="53"/>
      <c r="L9" s="86">
        <f t="shared" ref="L9:L35" si="0">H9+J9</f>
        <v>0</v>
      </c>
      <c r="M9" s="86">
        <f t="shared" ref="M9:M35" si="1">I9+K9</f>
        <v>0</v>
      </c>
      <c r="N9" s="340"/>
      <c r="O9" s="155">
        <f t="shared" ref="O9:O36" si="2">IF((N9-M9)=0,0,N9-M9)</f>
        <v>0</v>
      </c>
      <c r="P9" s="156">
        <f t="shared" ref="P9:P36" si="3">IF(O9=0,0,IF(O9=N9,100,IF(M9&lt;0,-(O9/M9*100),IF(O9&gt;0,ABS(O9/M9*100),(O9/M9*100)))))</f>
        <v>0</v>
      </c>
      <c r="Q9" s="51"/>
    </row>
    <row r="10" s="25" customFormat="1" customHeight="1" spans="1:17">
      <c r="A10" s="50"/>
      <c r="B10" s="51"/>
      <c r="C10" s="51"/>
      <c r="D10" s="51"/>
      <c r="E10" s="51"/>
      <c r="F10" s="51"/>
      <c r="G10" s="111"/>
      <c r="H10" s="53"/>
      <c r="I10" s="53"/>
      <c r="J10" s="53"/>
      <c r="K10" s="53"/>
      <c r="L10" s="86">
        <f t="shared" si="0"/>
        <v>0</v>
      </c>
      <c r="M10" s="86">
        <f t="shared" si="1"/>
        <v>0</v>
      </c>
      <c r="N10" s="340"/>
      <c r="O10" s="155">
        <f t="shared" si="2"/>
        <v>0</v>
      </c>
      <c r="P10" s="156">
        <f t="shared" si="3"/>
        <v>0</v>
      </c>
      <c r="Q10" s="51"/>
    </row>
    <row r="11" s="25" customFormat="1" customHeight="1" spans="1:17">
      <c r="A11" s="50"/>
      <c r="B11" s="51"/>
      <c r="C11" s="51"/>
      <c r="D11" s="51"/>
      <c r="E11" s="51"/>
      <c r="F11" s="51"/>
      <c r="G11" s="111"/>
      <c r="H11" s="53"/>
      <c r="I11" s="53"/>
      <c r="J11" s="53"/>
      <c r="K11" s="53"/>
      <c r="L11" s="86">
        <f t="shared" si="0"/>
        <v>0</v>
      </c>
      <c r="M11" s="86">
        <f t="shared" si="1"/>
        <v>0</v>
      </c>
      <c r="N11" s="340"/>
      <c r="O11" s="155">
        <f t="shared" si="2"/>
        <v>0</v>
      </c>
      <c r="P11" s="156">
        <f t="shared" si="3"/>
        <v>0</v>
      </c>
      <c r="Q11" s="51"/>
    </row>
    <row r="12" s="25" customFormat="1" customHeight="1" spans="1:17">
      <c r="A12" s="50"/>
      <c r="B12" s="51"/>
      <c r="C12" s="51"/>
      <c r="D12" s="51"/>
      <c r="E12" s="51"/>
      <c r="F12" s="51"/>
      <c r="G12" s="111"/>
      <c r="H12" s="53"/>
      <c r="I12" s="53"/>
      <c r="J12" s="53"/>
      <c r="K12" s="53"/>
      <c r="L12" s="86">
        <f t="shared" si="0"/>
        <v>0</v>
      </c>
      <c r="M12" s="86">
        <f t="shared" si="1"/>
        <v>0</v>
      </c>
      <c r="N12" s="340"/>
      <c r="O12" s="155">
        <f t="shared" si="2"/>
        <v>0</v>
      </c>
      <c r="P12" s="156">
        <f t="shared" si="3"/>
        <v>0</v>
      </c>
      <c r="Q12" s="51"/>
    </row>
    <row r="13" s="25" customFormat="1" customHeight="1" spans="1:17">
      <c r="A13" s="50"/>
      <c r="B13" s="51"/>
      <c r="C13" s="51"/>
      <c r="D13" s="51"/>
      <c r="E13" s="51"/>
      <c r="F13" s="51"/>
      <c r="G13" s="111"/>
      <c r="H13" s="53"/>
      <c r="I13" s="53"/>
      <c r="J13" s="53"/>
      <c r="K13" s="53"/>
      <c r="L13" s="86">
        <f t="shared" si="0"/>
        <v>0</v>
      </c>
      <c r="M13" s="86">
        <f t="shared" si="1"/>
        <v>0</v>
      </c>
      <c r="N13" s="340"/>
      <c r="O13" s="155">
        <f t="shared" si="2"/>
        <v>0</v>
      </c>
      <c r="P13" s="156">
        <f t="shared" si="3"/>
        <v>0</v>
      </c>
      <c r="Q13" s="51"/>
    </row>
    <row r="14" s="25" customFormat="1" customHeight="1" spans="1:17">
      <c r="A14" s="50"/>
      <c r="B14" s="51"/>
      <c r="C14" s="51"/>
      <c r="D14" s="51"/>
      <c r="E14" s="51"/>
      <c r="F14" s="51"/>
      <c r="G14" s="111"/>
      <c r="H14" s="53"/>
      <c r="I14" s="53"/>
      <c r="J14" s="53"/>
      <c r="K14" s="53"/>
      <c r="L14" s="86">
        <f t="shared" si="0"/>
        <v>0</v>
      </c>
      <c r="M14" s="86">
        <f t="shared" si="1"/>
        <v>0</v>
      </c>
      <c r="N14" s="340"/>
      <c r="O14" s="155">
        <f t="shared" si="2"/>
        <v>0</v>
      </c>
      <c r="P14" s="156">
        <f t="shared" si="3"/>
        <v>0</v>
      </c>
      <c r="Q14" s="51"/>
    </row>
    <row r="15" s="25" customFormat="1" customHeight="1" spans="1:17">
      <c r="A15" s="50"/>
      <c r="B15" s="51"/>
      <c r="C15" s="51"/>
      <c r="D15" s="51"/>
      <c r="E15" s="51"/>
      <c r="F15" s="51"/>
      <c r="G15" s="111"/>
      <c r="H15" s="53"/>
      <c r="I15" s="53"/>
      <c r="J15" s="53"/>
      <c r="K15" s="53"/>
      <c r="L15" s="86">
        <f t="shared" si="0"/>
        <v>0</v>
      </c>
      <c r="M15" s="86">
        <f t="shared" si="1"/>
        <v>0</v>
      </c>
      <c r="N15" s="340"/>
      <c r="O15" s="155">
        <f t="shared" si="2"/>
        <v>0</v>
      </c>
      <c r="P15" s="156">
        <f t="shared" si="3"/>
        <v>0</v>
      </c>
      <c r="Q15" s="51"/>
    </row>
    <row r="16" s="25" customFormat="1" customHeight="1" spans="1:17">
      <c r="A16" s="50"/>
      <c r="B16" s="51"/>
      <c r="C16" s="51"/>
      <c r="D16" s="51"/>
      <c r="E16" s="51"/>
      <c r="F16" s="51"/>
      <c r="G16" s="111"/>
      <c r="H16" s="53"/>
      <c r="I16" s="53"/>
      <c r="J16" s="53"/>
      <c r="K16" s="53"/>
      <c r="L16" s="86">
        <f t="shared" si="0"/>
        <v>0</v>
      </c>
      <c r="M16" s="86">
        <f t="shared" si="1"/>
        <v>0</v>
      </c>
      <c r="N16" s="340"/>
      <c r="O16" s="155">
        <f t="shared" si="2"/>
        <v>0</v>
      </c>
      <c r="P16" s="156">
        <f t="shared" si="3"/>
        <v>0</v>
      </c>
      <c r="Q16" s="51"/>
    </row>
    <row r="17" s="25" customFormat="1" customHeight="1" spans="1:17">
      <c r="A17" s="50"/>
      <c r="B17" s="51"/>
      <c r="C17" s="51"/>
      <c r="D17" s="51"/>
      <c r="E17" s="51"/>
      <c r="F17" s="51"/>
      <c r="G17" s="111"/>
      <c r="H17" s="53"/>
      <c r="I17" s="53"/>
      <c r="J17" s="53"/>
      <c r="K17" s="53"/>
      <c r="L17" s="86">
        <f t="shared" si="0"/>
        <v>0</v>
      </c>
      <c r="M17" s="86">
        <f t="shared" si="1"/>
        <v>0</v>
      </c>
      <c r="N17" s="340"/>
      <c r="O17" s="155">
        <f t="shared" si="2"/>
        <v>0</v>
      </c>
      <c r="P17" s="156">
        <f t="shared" si="3"/>
        <v>0</v>
      </c>
      <c r="Q17" s="51"/>
    </row>
    <row r="18" s="25" customFormat="1" customHeight="1" spans="1:17">
      <c r="A18" s="50"/>
      <c r="B18" s="51"/>
      <c r="C18" s="51"/>
      <c r="D18" s="51"/>
      <c r="E18" s="51"/>
      <c r="F18" s="51"/>
      <c r="G18" s="111"/>
      <c r="H18" s="53"/>
      <c r="I18" s="53"/>
      <c r="J18" s="53"/>
      <c r="K18" s="53"/>
      <c r="L18" s="86">
        <f t="shared" si="0"/>
        <v>0</v>
      </c>
      <c r="M18" s="86">
        <f t="shared" si="1"/>
        <v>0</v>
      </c>
      <c r="N18" s="340"/>
      <c r="O18" s="155">
        <f t="shared" si="2"/>
        <v>0</v>
      </c>
      <c r="P18" s="156">
        <f t="shared" si="3"/>
        <v>0</v>
      </c>
      <c r="Q18" s="51"/>
    </row>
    <row r="19" s="25" customFormat="1" customHeight="1" spans="1:17">
      <c r="A19" s="50"/>
      <c r="B19" s="51"/>
      <c r="C19" s="51"/>
      <c r="D19" s="51"/>
      <c r="E19" s="51"/>
      <c r="F19" s="51"/>
      <c r="G19" s="111"/>
      <c r="H19" s="53"/>
      <c r="I19" s="53"/>
      <c r="J19" s="53"/>
      <c r="K19" s="53"/>
      <c r="L19" s="86">
        <f t="shared" si="0"/>
        <v>0</v>
      </c>
      <c r="M19" s="86">
        <f t="shared" si="1"/>
        <v>0</v>
      </c>
      <c r="N19" s="340"/>
      <c r="O19" s="155">
        <f t="shared" si="2"/>
        <v>0</v>
      </c>
      <c r="P19" s="156">
        <f t="shared" si="3"/>
        <v>0</v>
      </c>
      <c r="Q19" s="51"/>
    </row>
    <row r="20" s="25" customFormat="1" customHeight="1" spans="1:17">
      <c r="A20" s="50"/>
      <c r="B20" s="51"/>
      <c r="C20" s="51"/>
      <c r="D20" s="51"/>
      <c r="E20" s="51"/>
      <c r="F20" s="51"/>
      <c r="G20" s="111"/>
      <c r="H20" s="53"/>
      <c r="I20" s="53"/>
      <c r="J20" s="53"/>
      <c r="K20" s="53"/>
      <c r="L20" s="86">
        <f t="shared" si="0"/>
        <v>0</v>
      </c>
      <c r="M20" s="86">
        <f t="shared" si="1"/>
        <v>0</v>
      </c>
      <c r="N20" s="340"/>
      <c r="O20" s="155">
        <f t="shared" si="2"/>
        <v>0</v>
      </c>
      <c r="P20" s="156">
        <f t="shared" si="3"/>
        <v>0</v>
      </c>
      <c r="Q20" s="51"/>
    </row>
    <row r="21" s="25" customFormat="1" customHeight="1" spans="1:17">
      <c r="A21" s="50"/>
      <c r="B21" s="51"/>
      <c r="C21" s="51"/>
      <c r="D21" s="51"/>
      <c r="E21" s="51"/>
      <c r="F21" s="51"/>
      <c r="G21" s="111"/>
      <c r="H21" s="53"/>
      <c r="I21" s="53"/>
      <c r="J21" s="53"/>
      <c r="K21" s="53"/>
      <c r="L21" s="86">
        <f t="shared" si="0"/>
        <v>0</v>
      </c>
      <c r="M21" s="86">
        <f t="shared" si="1"/>
        <v>0</v>
      </c>
      <c r="N21" s="340"/>
      <c r="O21" s="155">
        <f t="shared" si="2"/>
        <v>0</v>
      </c>
      <c r="P21" s="156">
        <f t="shared" si="3"/>
        <v>0</v>
      </c>
      <c r="Q21" s="51"/>
    </row>
    <row r="22" s="25" customFormat="1" customHeight="1" spans="1:17">
      <c r="A22" s="50"/>
      <c r="B22" s="51"/>
      <c r="C22" s="51"/>
      <c r="D22" s="51"/>
      <c r="E22" s="51"/>
      <c r="F22" s="51"/>
      <c r="G22" s="111"/>
      <c r="H22" s="53"/>
      <c r="I22" s="53"/>
      <c r="J22" s="53"/>
      <c r="K22" s="53"/>
      <c r="L22" s="86">
        <f t="shared" si="0"/>
        <v>0</v>
      </c>
      <c r="M22" s="86">
        <f t="shared" si="1"/>
        <v>0</v>
      </c>
      <c r="N22" s="340"/>
      <c r="O22" s="155">
        <f t="shared" si="2"/>
        <v>0</v>
      </c>
      <c r="P22" s="156">
        <f t="shared" si="3"/>
        <v>0</v>
      </c>
      <c r="Q22" s="51"/>
    </row>
    <row r="23" s="25" customFormat="1" customHeight="1" spans="1:17">
      <c r="A23" s="50"/>
      <c r="B23" s="51"/>
      <c r="C23" s="51"/>
      <c r="D23" s="51"/>
      <c r="E23" s="51"/>
      <c r="F23" s="51"/>
      <c r="G23" s="111"/>
      <c r="H23" s="53"/>
      <c r="I23" s="53"/>
      <c r="J23" s="53"/>
      <c r="K23" s="53"/>
      <c r="L23" s="86">
        <f t="shared" si="0"/>
        <v>0</v>
      </c>
      <c r="M23" s="86">
        <f t="shared" si="1"/>
        <v>0</v>
      </c>
      <c r="N23" s="340"/>
      <c r="O23" s="155">
        <f t="shared" si="2"/>
        <v>0</v>
      </c>
      <c r="P23" s="156">
        <f t="shared" si="3"/>
        <v>0</v>
      </c>
      <c r="Q23" s="51"/>
    </row>
    <row r="24" s="25" customFormat="1" customHeight="1" spans="1:17">
      <c r="A24" s="50"/>
      <c r="B24" s="51"/>
      <c r="C24" s="51"/>
      <c r="D24" s="51"/>
      <c r="E24" s="51"/>
      <c r="F24" s="51"/>
      <c r="G24" s="111"/>
      <c r="H24" s="53"/>
      <c r="I24" s="53"/>
      <c r="J24" s="53"/>
      <c r="K24" s="53"/>
      <c r="L24" s="86">
        <f t="shared" si="0"/>
        <v>0</v>
      </c>
      <c r="M24" s="86">
        <f t="shared" si="1"/>
        <v>0</v>
      </c>
      <c r="N24" s="340"/>
      <c r="O24" s="155">
        <f t="shared" si="2"/>
        <v>0</v>
      </c>
      <c r="P24" s="156">
        <f t="shared" si="3"/>
        <v>0</v>
      </c>
      <c r="Q24" s="51"/>
    </row>
    <row r="25" s="25" customFormat="1" customHeight="1" spans="1:17">
      <c r="A25" s="50"/>
      <c r="B25" s="51"/>
      <c r="C25" s="51"/>
      <c r="D25" s="51"/>
      <c r="E25" s="51"/>
      <c r="F25" s="51"/>
      <c r="G25" s="111"/>
      <c r="H25" s="53"/>
      <c r="I25" s="53"/>
      <c r="J25" s="53"/>
      <c r="K25" s="53"/>
      <c r="L25" s="86">
        <f t="shared" si="0"/>
        <v>0</v>
      </c>
      <c r="M25" s="86">
        <f t="shared" si="1"/>
        <v>0</v>
      </c>
      <c r="N25" s="340"/>
      <c r="O25" s="155">
        <f t="shared" si="2"/>
        <v>0</v>
      </c>
      <c r="P25" s="156">
        <f t="shared" si="3"/>
        <v>0</v>
      </c>
      <c r="Q25" s="51"/>
    </row>
    <row r="26" s="25" customFormat="1" customHeight="1" spans="1:17">
      <c r="A26" s="50"/>
      <c r="B26" s="51"/>
      <c r="C26" s="51"/>
      <c r="D26" s="51"/>
      <c r="E26" s="51"/>
      <c r="F26" s="51"/>
      <c r="G26" s="111"/>
      <c r="H26" s="53"/>
      <c r="I26" s="53"/>
      <c r="J26" s="53"/>
      <c r="K26" s="53"/>
      <c r="L26" s="86">
        <f t="shared" si="0"/>
        <v>0</v>
      </c>
      <c r="M26" s="86">
        <f t="shared" si="1"/>
        <v>0</v>
      </c>
      <c r="N26" s="340"/>
      <c r="O26" s="155">
        <f t="shared" si="2"/>
        <v>0</v>
      </c>
      <c r="P26" s="156">
        <f t="shared" si="3"/>
        <v>0</v>
      </c>
      <c r="Q26" s="51"/>
    </row>
    <row r="27" s="25" customFormat="1" customHeight="1" spans="1:17">
      <c r="A27" s="50"/>
      <c r="B27" s="51"/>
      <c r="C27" s="51"/>
      <c r="D27" s="51"/>
      <c r="E27" s="51"/>
      <c r="F27" s="51"/>
      <c r="G27" s="111"/>
      <c r="H27" s="53"/>
      <c r="I27" s="53"/>
      <c r="J27" s="53"/>
      <c r="K27" s="53"/>
      <c r="L27" s="86">
        <f t="shared" si="0"/>
        <v>0</v>
      </c>
      <c r="M27" s="86">
        <f t="shared" si="1"/>
        <v>0</v>
      </c>
      <c r="N27" s="340"/>
      <c r="O27" s="155">
        <f t="shared" si="2"/>
        <v>0</v>
      </c>
      <c r="P27" s="156">
        <f t="shared" si="3"/>
        <v>0</v>
      </c>
      <c r="Q27" s="51"/>
    </row>
    <row r="28" s="25" customFormat="1" customHeight="1" spans="1:17">
      <c r="A28" s="50"/>
      <c r="B28" s="51"/>
      <c r="C28" s="51"/>
      <c r="D28" s="51"/>
      <c r="E28" s="51"/>
      <c r="F28" s="51"/>
      <c r="G28" s="111"/>
      <c r="H28" s="53"/>
      <c r="I28" s="53"/>
      <c r="J28" s="53"/>
      <c r="K28" s="53"/>
      <c r="L28" s="86">
        <f t="shared" si="0"/>
        <v>0</v>
      </c>
      <c r="M28" s="86">
        <f t="shared" si="1"/>
        <v>0</v>
      </c>
      <c r="N28" s="340"/>
      <c r="O28" s="155">
        <f t="shared" si="2"/>
        <v>0</v>
      </c>
      <c r="P28" s="156">
        <f t="shared" si="3"/>
        <v>0</v>
      </c>
      <c r="Q28" s="51"/>
    </row>
    <row r="29" s="25" customFormat="1" customHeight="1" spans="1:17">
      <c r="A29" s="50"/>
      <c r="B29" s="51"/>
      <c r="C29" s="51"/>
      <c r="D29" s="51"/>
      <c r="E29" s="51"/>
      <c r="F29" s="51"/>
      <c r="G29" s="111"/>
      <c r="H29" s="53"/>
      <c r="I29" s="53"/>
      <c r="J29" s="53"/>
      <c r="K29" s="53"/>
      <c r="L29" s="86">
        <f t="shared" si="0"/>
        <v>0</v>
      </c>
      <c r="M29" s="86">
        <f t="shared" si="1"/>
        <v>0</v>
      </c>
      <c r="N29" s="340"/>
      <c r="O29" s="155">
        <f t="shared" si="2"/>
        <v>0</v>
      </c>
      <c r="P29" s="156">
        <f t="shared" si="3"/>
        <v>0</v>
      </c>
      <c r="Q29" s="51"/>
    </row>
    <row r="30" s="25" customFormat="1" customHeight="1" spans="1:17">
      <c r="A30" s="50"/>
      <c r="B30" s="51"/>
      <c r="C30" s="51"/>
      <c r="D30" s="51"/>
      <c r="E30" s="51"/>
      <c r="F30" s="51"/>
      <c r="G30" s="111"/>
      <c r="H30" s="53"/>
      <c r="I30" s="53"/>
      <c r="J30" s="53"/>
      <c r="K30" s="53"/>
      <c r="L30" s="86">
        <f t="shared" si="0"/>
        <v>0</v>
      </c>
      <c r="M30" s="86">
        <f t="shared" si="1"/>
        <v>0</v>
      </c>
      <c r="N30" s="340"/>
      <c r="O30" s="155">
        <f t="shared" si="2"/>
        <v>0</v>
      </c>
      <c r="P30" s="156">
        <f t="shared" si="3"/>
        <v>0</v>
      </c>
      <c r="Q30" s="51"/>
    </row>
    <row r="31" s="25" customFormat="1" customHeight="1" spans="1:17">
      <c r="A31" s="50"/>
      <c r="B31" s="51"/>
      <c r="C31" s="51"/>
      <c r="D31" s="51"/>
      <c r="E31" s="51"/>
      <c r="F31" s="51"/>
      <c r="G31" s="111"/>
      <c r="H31" s="53"/>
      <c r="I31" s="53"/>
      <c r="J31" s="53"/>
      <c r="K31" s="53"/>
      <c r="L31" s="86">
        <f t="shared" si="0"/>
        <v>0</v>
      </c>
      <c r="M31" s="86">
        <f t="shared" si="1"/>
        <v>0</v>
      </c>
      <c r="N31" s="340"/>
      <c r="O31" s="155">
        <f t="shared" si="2"/>
        <v>0</v>
      </c>
      <c r="P31" s="156">
        <f t="shared" si="3"/>
        <v>0</v>
      </c>
      <c r="Q31" s="51"/>
    </row>
    <row r="32" s="25" customFormat="1" customHeight="1" spans="1:17">
      <c r="A32" s="50"/>
      <c r="B32" s="51"/>
      <c r="C32" s="51"/>
      <c r="D32" s="51"/>
      <c r="E32" s="51"/>
      <c r="F32" s="51"/>
      <c r="G32" s="111"/>
      <c r="H32" s="53"/>
      <c r="I32" s="53"/>
      <c r="J32" s="53"/>
      <c r="K32" s="53"/>
      <c r="L32" s="86">
        <f t="shared" si="0"/>
        <v>0</v>
      </c>
      <c r="M32" s="86">
        <f t="shared" si="1"/>
        <v>0</v>
      </c>
      <c r="N32" s="340"/>
      <c r="O32" s="155">
        <f t="shared" si="2"/>
        <v>0</v>
      </c>
      <c r="P32" s="156">
        <f t="shared" si="3"/>
        <v>0</v>
      </c>
      <c r="Q32" s="51"/>
    </row>
    <row r="33" s="25" customFormat="1" customHeight="1" spans="1:17">
      <c r="A33" s="50"/>
      <c r="B33" s="51"/>
      <c r="C33" s="51"/>
      <c r="D33" s="51"/>
      <c r="E33" s="51"/>
      <c r="F33" s="51"/>
      <c r="G33" s="111"/>
      <c r="H33" s="53"/>
      <c r="I33" s="53"/>
      <c r="J33" s="53"/>
      <c r="K33" s="53"/>
      <c r="L33" s="86">
        <f t="shared" si="0"/>
        <v>0</v>
      </c>
      <c r="M33" s="86">
        <f t="shared" si="1"/>
        <v>0</v>
      </c>
      <c r="N33" s="340"/>
      <c r="O33" s="155">
        <f t="shared" si="2"/>
        <v>0</v>
      </c>
      <c r="P33" s="156">
        <f t="shared" si="3"/>
        <v>0</v>
      </c>
      <c r="Q33" s="51"/>
    </row>
    <row r="34" s="25" customFormat="1" customHeight="1" spans="1:17">
      <c r="A34" s="50"/>
      <c r="B34" s="51"/>
      <c r="C34" s="51"/>
      <c r="D34" s="51"/>
      <c r="E34" s="51"/>
      <c r="F34" s="51"/>
      <c r="G34" s="111"/>
      <c r="H34" s="53"/>
      <c r="I34" s="53"/>
      <c r="J34" s="53"/>
      <c r="K34" s="53"/>
      <c r="L34" s="86">
        <f t="shared" si="0"/>
        <v>0</v>
      </c>
      <c r="M34" s="86">
        <f t="shared" si="1"/>
        <v>0</v>
      </c>
      <c r="N34" s="340"/>
      <c r="O34" s="155">
        <f t="shared" si="2"/>
        <v>0</v>
      </c>
      <c r="P34" s="156">
        <f t="shared" si="3"/>
        <v>0</v>
      </c>
      <c r="Q34" s="51"/>
    </row>
    <row r="35" s="25" customFormat="1" customHeight="1" spans="1:17">
      <c r="A35" s="50"/>
      <c r="B35" s="51"/>
      <c r="C35" s="51"/>
      <c r="D35" s="51"/>
      <c r="E35" s="51"/>
      <c r="F35" s="51"/>
      <c r="G35" s="111"/>
      <c r="H35" s="53"/>
      <c r="I35" s="53"/>
      <c r="J35" s="53"/>
      <c r="K35" s="53"/>
      <c r="L35" s="86">
        <f t="shared" si="0"/>
        <v>0</v>
      </c>
      <c r="M35" s="86">
        <f t="shared" si="1"/>
        <v>0</v>
      </c>
      <c r="N35" s="340"/>
      <c r="O35" s="155">
        <f t="shared" si="2"/>
        <v>0</v>
      </c>
      <c r="P35" s="156">
        <f t="shared" si="3"/>
        <v>0</v>
      </c>
      <c r="Q35" s="51"/>
    </row>
    <row r="36" s="26" customFormat="1" customHeight="1" spans="1:17">
      <c r="A36" s="56"/>
      <c r="B36" s="57" t="s">
        <v>72</v>
      </c>
      <c r="C36" s="56"/>
      <c r="D36" s="56"/>
      <c r="E36" s="56"/>
      <c r="F36" s="56"/>
      <c r="G36" s="112"/>
      <c r="H36" s="54">
        <f t="shared" ref="H36:N36" si="4">ROUND(SUM(H8:H35),2)</f>
        <v>0</v>
      </c>
      <c r="I36" s="54">
        <f t="shared" si="4"/>
        <v>0</v>
      </c>
      <c r="J36" s="54">
        <f t="shared" si="4"/>
        <v>0</v>
      </c>
      <c r="K36" s="54">
        <f t="shared" si="4"/>
        <v>0</v>
      </c>
      <c r="L36" s="54">
        <f t="shared" si="4"/>
        <v>0</v>
      </c>
      <c r="M36" s="54">
        <f t="shared" si="4"/>
        <v>0</v>
      </c>
      <c r="N36" s="54">
        <f t="shared" si="4"/>
        <v>0</v>
      </c>
      <c r="O36" s="54">
        <f t="shared" si="2"/>
        <v>0</v>
      </c>
      <c r="P36" s="183">
        <f t="shared" si="3"/>
        <v>0</v>
      </c>
      <c r="Q36" s="56"/>
    </row>
    <row r="37" ht="13.05" customHeight="1" spans="1:17">
      <c r="A37" s="27" t="e">
        <f>#REF!&amp;#REF!</f>
        <v>#REF!</v>
      </c>
      <c r="L37" s="29" t="e">
        <f>#REF!</f>
        <v>#REF!</v>
      </c>
    </row>
    <row r="38" ht="13.05" customHeight="1" spans="1:17">
      <c r="A38" s="27" t="e">
        <f>#REF!&amp;#REF!&amp;#REF!&amp;#REF!&amp;#REF!&amp;#REF!&amp;#REF!</f>
        <v>#REF!</v>
      </c>
      <c r="L38" s="29" t="e">
        <f>#REF!&amp;#REF!</f>
        <v>#REF!</v>
      </c>
    </row>
  </sheetData>
  <sheetProtection formatCells="0" formatColumns="0" formatRows="0" insertRows="0" deleteRows="0" autoFilter="0"/>
  <mergeCells count="17">
    <mergeCell ref="A2:Q2"/>
    <mergeCell ref="A4:Q4"/>
    <mergeCell ref="H6:I6"/>
    <mergeCell ref="J6:K6"/>
    <mergeCell ref="A6:A7"/>
    <mergeCell ref="B6:B7"/>
    <mergeCell ref="C6:C7"/>
    <mergeCell ref="D6:D7"/>
    <mergeCell ref="E6:E7"/>
    <mergeCell ref="F6:F7"/>
    <mergeCell ref="G6:G7"/>
    <mergeCell ref="L6:L7"/>
    <mergeCell ref="M6:M7"/>
    <mergeCell ref="N6:N7"/>
    <mergeCell ref="O6:O7"/>
    <mergeCell ref="P6:P7"/>
    <mergeCell ref="Q6:Q7"/>
  </mergeCells>
  <hyperlinks>
    <hyperlink ref="A1" location="固定资产汇总表!B20" display="返回"/>
    <hyperlink ref="B1" location="参数!M66" display="返回索引页"/>
  </hyperlinks>
  <printOptions horizontalCentered="1"/>
  <pageMargins left="0.669291338582677" right="0.669291338582677" top="0.866141732283464" bottom="0.68" header="1.10236220472441" footer="0.63"/>
  <pageSetup paperSize="9" scale="87"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showGridLines="0" showZeros="0" defaultGridColor="0" colorId="38" workbookViewId="0">
      <selection activeCell="I6" sqref="$A6:$XFD7"/>
    </sheetView>
  </sheetViews>
  <sheetFormatPr defaultColWidth="9.07619047619048" defaultRowHeight="15" customHeight="1" outlineLevelCol="7"/>
  <cols>
    <col min="1" max="1" width="7.92380952380952" style="166" customWidth="1"/>
    <col min="2" max="2" width="41" style="27" customWidth="1"/>
    <col min="3" max="4" width="12.7142857142857" style="27" hidden="1" customWidth="1" outlineLevel="1"/>
    <col min="5" max="5" width="24.7142857142857" style="322" customWidth="1" collapsed="1"/>
    <col min="6" max="7" width="24.7142857142857" style="322" customWidth="1"/>
    <col min="8" max="8" width="22.7142857142857" style="27" customWidth="1"/>
    <col min="9" max="16384" width="9.07619047619048" style="27"/>
  </cols>
  <sheetData>
    <row r="1" s="139" customFormat="1" customHeight="1" spans="1:8">
      <c r="A1" s="30" t="s">
        <v>116</v>
      </c>
      <c r="B1" s="176" t="s">
        <v>8</v>
      </c>
      <c r="C1" s="177"/>
      <c r="D1" s="177"/>
      <c r="E1" s="323"/>
      <c r="F1" s="323"/>
      <c r="G1" s="323"/>
    </row>
    <row r="2" s="321" customFormat="1" ht="18" customHeight="1" spans="1:8">
      <c r="A2" s="324" t="s">
        <v>21028</v>
      </c>
      <c r="B2" s="324"/>
      <c r="C2" s="324"/>
      <c r="D2" s="324"/>
      <c r="E2" s="324"/>
      <c r="F2" s="324"/>
      <c r="G2" s="324"/>
      <c r="H2" s="324"/>
    </row>
    <row r="3" s="23" customFormat="1" ht="11.2" customHeight="1" spans="1:8">
      <c r="A3" s="145"/>
      <c r="B3" s="145"/>
      <c r="C3" s="145"/>
      <c r="D3" s="145"/>
      <c r="E3" s="145"/>
      <c r="F3" s="145"/>
      <c r="G3" s="145"/>
      <c r="H3" s="38" t="s">
        <v>469</v>
      </c>
    </row>
    <row r="4" ht="11.2" customHeight="1" spans="1:8">
      <c r="A4" s="39" t="e">
        <f>#REF!&amp;#REF!&amp;#REF!&amp;#REF!&amp;#REF!&amp;#REF!&amp;#REF!</f>
        <v>#REF!</v>
      </c>
      <c r="B4" s="39"/>
      <c r="C4" s="39"/>
      <c r="D4" s="39"/>
      <c r="E4" s="39"/>
      <c r="F4" s="39"/>
      <c r="G4" s="39"/>
      <c r="H4" s="39"/>
    </row>
    <row r="5" ht="11.2" customHeight="1" spans="1:8">
      <c r="A5" s="41" t="e">
        <f>#REF!&amp;#REF!</f>
        <v>#REF!</v>
      </c>
      <c r="B5" s="40"/>
      <c r="C5" s="40"/>
      <c r="D5" s="40"/>
      <c r="E5" s="40"/>
      <c r="H5" s="38" t="s">
        <v>35</v>
      </c>
    </row>
    <row r="6" s="71" customFormat="1" customHeight="1" spans="1:8">
      <c r="A6" s="149" t="s">
        <v>119</v>
      </c>
      <c r="B6" s="45" t="s">
        <v>21029</v>
      </c>
      <c r="C6" s="73" t="s">
        <v>21030</v>
      </c>
      <c r="D6" s="73" t="s">
        <v>121</v>
      </c>
      <c r="E6" s="325" t="s">
        <v>122</v>
      </c>
      <c r="F6" s="325" t="s">
        <v>123</v>
      </c>
      <c r="G6" s="326" t="s">
        <v>168</v>
      </c>
      <c r="H6" s="327" t="s">
        <v>125</v>
      </c>
    </row>
    <row r="7" s="24" customFormat="1" customHeight="1" spans="1:8">
      <c r="A7" s="250"/>
      <c r="B7" s="251"/>
      <c r="C7" s="252"/>
      <c r="D7" s="252"/>
      <c r="E7" s="328"/>
      <c r="F7" s="328"/>
      <c r="G7" s="329"/>
      <c r="H7" s="330"/>
    </row>
    <row r="8" ht="18" customHeight="1" spans="1:8">
      <c r="A8" s="256" t="s">
        <v>21031</v>
      </c>
      <c r="B8" s="257" t="s">
        <v>21032</v>
      </c>
      <c r="C8" s="258">
        <f>土建在建工程!I32</f>
        <v>0</v>
      </c>
      <c r="D8" s="258">
        <f>E8-C8</f>
        <v>0</v>
      </c>
      <c r="E8" s="258">
        <f>土建在建工程!K32</f>
        <v>0</v>
      </c>
      <c r="F8" s="258">
        <f>土建在建工程!L32</f>
        <v>0</v>
      </c>
      <c r="G8" s="182">
        <f>ROUND(IF((F8-E8)=0,0,F8-E8),2)</f>
        <v>0</v>
      </c>
      <c r="H8" s="183">
        <f>ROUND(IF(G8=0,0,IF(G8=F8,100,IF(E8&lt;0,-G8/E8*100,IF(G8&gt;0,ABS(G8/E8*100),G8/E8*100)))),2)</f>
        <v>0</v>
      </c>
    </row>
    <row r="9" ht="18" customHeight="1" spans="1:8">
      <c r="A9" s="256" t="s">
        <v>21033</v>
      </c>
      <c r="B9" s="257" t="s">
        <v>21034</v>
      </c>
      <c r="C9" s="258">
        <f>设备安装在建工程!K32</f>
        <v>0</v>
      </c>
      <c r="D9" s="258">
        <f>E9-C9</f>
        <v>0</v>
      </c>
      <c r="E9" s="258">
        <f>设备安装在建工程!P32</f>
        <v>0</v>
      </c>
      <c r="F9" s="258">
        <f>设备安装在建工程!T32</f>
        <v>0</v>
      </c>
      <c r="G9" s="182">
        <f t="shared" ref="G9:G22" si="0">ROUND(IF((F9-E9)=0,0,F9-E9),2)</f>
        <v>0</v>
      </c>
      <c r="H9" s="183">
        <f t="shared" ref="H9:H22" si="1">ROUND(IF(G9=0,0,IF(G9=F9,100,IF(E9&lt;0,-G9/E9*100,IF(G9&gt;0,ABS(G9/E9*100),G9/E9*100)))),2)</f>
        <v>0</v>
      </c>
    </row>
    <row r="10" ht="18" customHeight="1" spans="1:8">
      <c r="A10" s="256"/>
      <c r="B10" s="259"/>
      <c r="C10" s="259"/>
      <c r="D10" s="259"/>
      <c r="E10" s="258"/>
      <c r="F10" s="258"/>
      <c r="G10" s="182">
        <f t="shared" si="0"/>
        <v>0</v>
      </c>
      <c r="H10" s="183">
        <f t="shared" si="1"/>
        <v>0</v>
      </c>
    </row>
    <row r="11" ht="18" customHeight="1" spans="1:8">
      <c r="A11" s="256"/>
      <c r="B11" s="259"/>
      <c r="C11" s="259"/>
      <c r="D11" s="259"/>
      <c r="E11" s="258"/>
      <c r="F11" s="258"/>
      <c r="G11" s="182">
        <f t="shared" si="0"/>
        <v>0</v>
      </c>
      <c r="H11" s="183">
        <f t="shared" si="1"/>
        <v>0</v>
      </c>
    </row>
    <row r="12" ht="18" customHeight="1" spans="1:8">
      <c r="A12" s="256"/>
      <c r="B12" s="259"/>
      <c r="C12" s="259"/>
      <c r="D12" s="259"/>
      <c r="E12" s="258"/>
      <c r="F12" s="258"/>
      <c r="G12" s="182">
        <f t="shared" si="0"/>
        <v>0</v>
      </c>
      <c r="H12" s="183">
        <f t="shared" si="1"/>
        <v>0</v>
      </c>
    </row>
    <row r="13" ht="18" customHeight="1" spans="1:8">
      <c r="A13" s="256"/>
      <c r="B13" s="259"/>
      <c r="C13" s="259"/>
      <c r="D13" s="259"/>
      <c r="E13" s="258"/>
      <c r="F13" s="258"/>
      <c r="G13" s="182">
        <f t="shared" si="0"/>
        <v>0</v>
      </c>
      <c r="H13" s="183">
        <f t="shared" si="1"/>
        <v>0</v>
      </c>
    </row>
    <row r="14" ht="18" customHeight="1" spans="1:8">
      <c r="A14" s="256"/>
      <c r="B14" s="259"/>
      <c r="C14" s="259"/>
      <c r="D14" s="259"/>
      <c r="E14" s="258"/>
      <c r="F14" s="258"/>
      <c r="G14" s="182">
        <f t="shared" si="0"/>
        <v>0</v>
      </c>
      <c r="H14" s="183">
        <f t="shared" si="1"/>
        <v>0</v>
      </c>
    </row>
    <row r="15" ht="18" customHeight="1" spans="1:8">
      <c r="A15" s="256"/>
      <c r="B15" s="259"/>
      <c r="C15" s="259"/>
      <c r="D15" s="259"/>
      <c r="E15" s="258"/>
      <c r="F15" s="258"/>
      <c r="G15" s="182">
        <f t="shared" si="0"/>
        <v>0</v>
      </c>
      <c r="H15" s="183">
        <f t="shared" si="1"/>
        <v>0</v>
      </c>
    </row>
    <row r="16" ht="18" customHeight="1" spans="1:8">
      <c r="A16" s="256"/>
      <c r="B16" s="259"/>
      <c r="C16" s="259"/>
      <c r="D16" s="259"/>
      <c r="E16" s="258"/>
      <c r="F16" s="258"/>
      <c r="G16" s="182">
        <f t="shared" si="0"/>
        <v>0</v>
      </c>
      <c r="H16" s="183">
        <f t="shared" si="1"/>
        <v>0</v>
      </c>
    </row>
    <row r="17" ht="18" customHeight="1" spans="1:8">
      <c r="A17" s="256"/>
      <c r="B17" s="259"/>
      <c r="C17" s="259"/>
      <c r="D17" s="259"/>
      <c r="E17" s="258"/>
      <c r="F17" s="258"/>
      <c r="G17" s="182">
        <f t="shared" si="0"/>
        <v>0</v>
      </c>
      <c r="H17" s="183">
        <f t="shared" si="1"/>
        <v>0</v>
      </c>
    </row>
    <row r="18" ht="18" customHeight="1" spans="1:8">
      <c r="A18" s="256"/>
      <c r="B18" s="259"/>
      <c r="C18" s="259"/>
      <c r="D18" s="259"/>
      <c r="E18" s="258"/>
      <c r="F18" s="258"/>
      <c r="G18" s="182">
        <f t="shared" si="0"/>
        <v>0</v>
      </c>
      <c r="H18" s="183">
        <f t="shared" si="1"/>
        <v>0</v>
      </c>
    </row>
    <row r="19" ht="18" customHeight="1" spans="1:8">
      <c r="A19" s="256"/>
      <c r="B19" s="259"/>
      <c r="C19" s="259"/>
      <c r="D19" s="259"/>
      <c r="E19" s="258"/>
      <c r="F19" s="258"/>
      <c r="G19" s="182">
        <f t="shared" si="0"/>
        <v>0</v>
      </c>
      <c r="H19" s="183">
        <f t="shared" si="1"/>
        <v>0</v>
      </c>
    </row>
    <row r="20" s="26" customFormat="1" ht="18" customHeight="1" spans="1:8">
      <c r="A20" s="260" t="s">
        <v>21035</v>
      </c>
      <c r="B20" s="261"/>
      <c r="C20" s="182">
        <f>SUM(C8:C19)</f>
        <v>0</v>
      </c>
      <c r="D20" s="182">
        <f>SUM(D8:D19)</f>
        <v>0</v>
      </c>
      <c r="E20" s="182">
        <f>SUM(E8:E19)</f>
        <v>0</v>
      </c>
      <c r="F20" s="182">
        <f>SUM(F8:F19)</f>
        <v>0</v>
      </c>
      <c r="G20" s="182">
        <f t="shared" si="0"/>
        <v>0</v>
      </c>
      <c r="H20" s="183">
        <f t="shared" si="1"/>
        <v>0</v>
      </c>
    </row>
    <row r="21" ht="18" customHeight="1" spans="1:8">
      <c r="A21" s="262" t="s">
        <v>21036</v>
      </c>
      <c r="B21" s="263"/>
      <c r="C21" s="258">
        <f>土建在建工程!I33+设备安装在建工程!N33</f>
        <v>0</v>
      </c>
      <c r="D21" s="258">
        <f>E21-C21</f>
        <v>0</v>
      </c>
      <c r="E21" s="258">
        <f>土建在建工程!K33+设备安装在建工程!P33</f>
        <v>0</v>
      </c>
      <c r="F21" s="258">
        <f>土建在建工程!L33+设备安装在建工程!T33</f>
        <v>0</v>
      </c>
      <c r="G21" s="182">
        <f t="shared" si="0"/>
        <v>0</v>
      </c>
      <c r="H21" s="183">
        <f t="shared" si="1"/>
        <v>0</v>
      </c>
    </row>
    <row r="22" s="26" customFormat="1" ht="18" customHeight="1" spans="1:8">
      <c r="A22" s="260" t="s">
        <v>21035</v>
      </c>
      <c r="B22" s="261"/>
      <c r="C22" s="182">
        <f>C20-C21</f>
        <v>0</v>
      </c>
      <c r="D22" s="182">
        <f>D20-D21</f>
        <v>0</v>
      </c>
      <c r="E22" s="182">
        <f>E20-E21</f>
        <v>0</v>
      </c>
      <c r="F22" s="182">
        <f>F20-F21</f>
        <v>0</v>
      </c>
      <c r="G22" s="182">
        <f t="shared" si="0"/>
        <v>0</v>
      </c>
      <c r="H22" s="183">
        <f t="shared" si="1"/>
        <v>0</v>
      </c>
    </row>
    <row r="23" customHeight="1" spans="1:8">
      <c r="A23" s="163"/>
      <c r="B23" s="42"/>
      <c r="C23" s="42"/>
      <c r="D23" s="42"/>
      <c r="E23" s="27"/>
      <c r="F23" s="27" t="e">
        <f>#REF!</f>
        <v>#REF!</v>
      </c>
      <c r="G23" s="27"/>
    </row>
    <row r="24" customHeight="1" spans="1:8">
      <c r="F24" s="27" t="e">
        <f>#REF!&amp;#REF!</f>
        <v>#REF!</v>
      </c>
    </row>
  </sheetData>
  <sheetProtection password="CA91" sheet="1" objects="1" scenarios="1"/>
  <mergeCells count="13">
    <mergeCell ref="A2:H2"/>
    <mergeCell ref="A4:H4"/>
    <mergeCell ref="A20:B20"/>
    <mergeCell ref="A21:B21"/>
    <mergeCell ref="A22:B22"/>
    <mergeCell ref="A6:A7"/>
    <mergeCell ref="B6:B7"/>
    <mergeCell ref="C6:C7"/>
    <mergeCell ref="D6:D7"/>
    <mergeCell ref="E6:E7"/>
    <mergeCell ref="F6:F7"/>
    <mergeCell ref="G6:G7"/>
    <mergeCell ref="H6:H7"/>
  </mergeCells>
  <hyperlinks>
    <hyperlink ref="B1" location="参数!M67" display="返回索引页"/>
    <hyperlink ref="B8" location="土建在建工程!A1" display="在建工程—土建工程"/>
    <hyperlink ref="B9" location="设备安装在建工程!A1" display="在建工程—设备安装工程"/>
    <hyperlink ref="A1" location="非流动资产汇总表!B15" display="返回"/>
  </hyperlinks>
  <printOptions horizontalCentered="1"/>
  <pageMargins left="0.551181102362205" right="0.551181102362205" top="0.984251968503937" bottom="0.984251968503937" header="1.41732283464567" footer="0.511811023622047"/>
  <pageSetup paperSize="9" orientation="landscape" blackAndWhite="1"/>
  <headerFooter alignWithMargins="0">
    <oddHeader>&amp;R&amp;8共&amp;N页第&amp;P页</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
  <sheetViews>
    <sheetView showGridLines="0" showZeros="0" defaultGridColor="0" colorId="38" workbookViewId="0">
      <pane ySplit="6" topLeftCell="A31" activePane="bottomLeft" state="frozen"/>
      <selection/>
      <selection pane="bottomLeft" activeCell="R6" sqref="$A6:$XFD7"/>
    </sheetView>
  </sheetViews>
  <sheetFormatPr defaultColWidth="9.07619047619048" defaultRowHeight="15" customHeight="1"/>
  <cols>
    <col min="1" max="1" width="5.57142857142857" style="27" customWidth="1"/>
    <col min="2" max="2" width="21.0761904761905" style="27" customWidth="1"/>
    <col min="3" max="3" width="6.42857142857143" style="27" customWidth="1"/>
    <col min="4" max="4" width="7.71428571428571" style="27" customWidth="1"/>
    <col min="5" max="5" width="7.92380952380952" style="28" customWidth="1"/>
    <col min="6" max="6" width="11.7142857142857" style="28" customWidth="1"/>
    <col min="7" max="7" width="8.71428571428571" style="27" customWidth="1"/>
    <col min="8" max="8" width="8.71428571428571" style="120" customWidth="1"/>
    <col min="9" max="10" width="12.7142857142857" style="120" hidden="1" customWidth="1" outlineLevel="1"/>
    <col min="11" max="11" width="14.4285714285714" style="29" customWidth="1" collapsed="1"/>
    <col min="12" max="13" width="14.4285714285714" style="29" customWidth="1"/>
    <col min="14" max="14" width="7.57142857142857" style="29" customWidth="1"/>
    <col min="15" max="15" width="16.7142857142857" style="27" customWidth="1"/>
    <col min="16" max="16384" width="9.07619047619048" style="27"/>
  </cols>
  <sheetData>
    <row r="1" s="22" customFormat="1" customHeight="1" spans="1:15">
      <c r="A1" s="30" t="s">
        <v>116</v>
      </c>
      <c r="B1" s="31" t="s">
        <v>8</v>
      </c>
      <c r="C1" s="32"/>
      <c r="D1" s="32"/>
      <c r="E1" s="33"/>
      <c r="F1" s="33"/>
      <c r="H1" s="115"/>
      <c r="I1" s="115"/>
      <c r="J1" s="115"/>
      <c r="K1" s="34"/>
      <c r="L1" s="34"/>
      <c r="M1" s="34"/>
      <c r="N1" s="34"/>
    </row>
    <row r="2" s="23" customFormat="1" ht="18" customHeight="1" spans="1:15">
      <c r="A2" s="35" t="s">
        <v>21037</v>
      </c>
      <c r="B2" s="36"/>
      <c r="C2" s="36"/>
      <c r="D2" s="36"/>
      <c r="E2" s="36"/>
      <c r="F2" s="36"/>
      <c r="G2" s="36"/>
      <c r="H2" s="36"/>
      <c r="I2" s="36"/>
      <c r="J2" s="36"/>
      <c r="K2" s="36"/>
      <c r="L2" s="36"/>
      <c r="M2" s="36"/>
      <c r="N2" s="36"/>
      <c r="O2" s="36"/>
    </row>
    <row r="3" s="23" customFormat="1" ht="11.2" customHeight="1" spans="1:15">
      <c r="A3" s="6"/>
      <c r="B3" s="6"/>
      <c r="C3" s="6"/>
      <c r="D3" s="6"/>
      <c r="E3" s="6"/>
      <c r="F3" s="6"/>
      <c r="G3" s="6"/>
      <c r="H3" s="6"/>
      <c r="I3" s="6"/>
      <c r="J3" s="6"/>
      <c r="K3" s="37"/>
      <c r="L3" s="37"/>
      <c r="M3" s="37"/>
      <c r="N3" s="37"/>
      <c r="O3" s="38" t="s">
        <v>21038</v>
      </c>
    </row>
    <row r="4" ht="11.2" customHeight="1" spans="1:15">
      <c r="A4" s="39" t="e">
        <f>#REF!&amp;#REF!&amp;#REF!&amp;#REF!&amp;#REF!&amp;#REF!&amp;#REF!</f>
        <v>#REF!</v>
      </c>
      <c r="B4" s="39"/>
      <c r="C4" s="39"/>
      <c r="D4" s="39"/>
      <c r="E4" s="39"/>
      <c r="F4" s="39"/>
      <c r="G4" s="39"/>
      <c r="H4" s="39"/>
      <c r="I4" s="39"/>
      <c r="J4" s="39"/>
      <c r="K4" s="39"/>
      <c r="L4" s="39"/>
      <c r="M4" s="39"/>
      <c r="N4" s="39"/>
      <c r="O4" s="39"/>
    </row>
    <row r="5" ht="11.2" customHeight="1" spans="1:15">
      <c r="A5" s="40" t="e">
        <f>#REF!&amp;#REF!</f>
        <v>#REF!</v>
      </c>
      <c r="B5" s="40"/>
      <c r="C5" s="59"/>
      <c r="D5" s="59"/>
      <c r="G5" s="316"/>
      <c r="L5" s="43"/>
      <c r="M5" s="43"/>
      <c r="O5" s="44" t="s">
        <v>35</v>
      </c>
    </row>
    <row r="6" s="24" customFormat="1" ht="25.05" customHeight="1" spans="1:15">
      <c r="A6" s="45" t="s">
        <v>102</v>
      </c>
      <c r="B6" s="46" t="s">
        <v>21039</v>
      </c>
      <c r="C6" s="46" t="s">
        <v>432</v>
      </c>
      <c r="D6" s="110" t="s">
        <v>21040</v>
      </c>
      <c r="E6" s="47" t="s">
        <v>21041</v>
      </c>
      <c r="F6" s="317" t="s">
        <v>21042</v>
      </c>
      <c r="G6" s="46" t="s">
        <v>21043</v>
      </c>
      <c r="H6" s="318" t="s">
        <v>21044</v>
      </c>
      <c r="I6" s="318" t="s">
        <v>21030</v>
      </c>
      <c r="J6" s="318" t="s">
        <v>121</v>
      </c>
      <c r="K6" s="48" t="s">
        <v>122</v>
      </c>
      <c r="L6" s="49" t="s">
        <v>123</v>
      </c>
      <c r="M6" s="49" t="s">
        <v>168</v>
      </c>
      <c r="N6" s="49" t="s">
        <v>125</v>
      </c>
      <c r="O6" s="46" t="s">
        <v>21045</v>
      </c>
    </row>
    <row r="7" s="25" customFormat="1" ht="14" customHeight="1" spans="1:15">
      <c r="A7" s="50">
        <v>1</v>
      </c>
      <c r="B7" s="51"/>
      <c r="C7" s="51"/>
      <c r="D7" s="51"/>
      <c r="E7" s="52"/>
      <c r="F7" s="52"/>
      <c r="G7" s="51"/>
      <c r="H7" s="288"/>
      <c r="I7" s="53"/>
      <c r="J7" s="53"/>
      <c r="K7" s="86">
        <f>I7+J7</f>
        <v>0</v>
      </c>
      <c r="L7" s="55"/>
      <c r="M7" s="217">
        <f>ROUND(IF((L7-K7)=0,0,L7-K7),2)</f>
        <v>0</v>
      </c>
      <c r="N7" s="156">
        <f>ROUND(IF(M7=0,0,IF(M7=L7,100,IF(K7&lt;0,-M7/K7*100,IF(M7&gt;0,ABS(M7/K7*100),M7/K7*100)))),2)</f>
        <v>0</v>
      </c>
      <c r="O7" s="51"/>
    </row>
    <row r="8" s="25" customFormat="1" ht="14" customHeight="1" spans="1:15">
      <c r="A8" s="50"/>
      <c r="B8" s="51"/>
      <c r="C8" s="51"/>
      <c r="D8" s="51"/>
      <c r="E8" s="52"/>
      <c r="F8" s="52"/>
      <c r="G8" s="51"/>
      <c r="H8" s="288"/>
      <c r="I8" s="53"/>
      <c r="J8" s="53"/>
      <c r="K8" s="86">
        <f t="shared" ref="K8:K33" si="0">I8+J8</f>
        <v>0</v>
      </c>
      <c r="L8" s="55"/>
      <c r="M8" s="217">
        <f t="shared" ref="M8:M26" si="1">ROUND(IF((L8-K8)=0,0,L8-K8),2)</f>
        <v>0</v>
      </c>
      <c r="N8" s="156">
        <f t="shared" ref="N8:N26" si="2">ROUND(IF(M8=0,0,IF(M8=L8,100,IF(K8&lt;0,-M8/K8*100,IF(M8&gt;0,ABS(M8/K8*100),M8/K8*100)))),2)</f>
        <v>0</v>
      </c>
      <c r="O8" s="51"/>
    </row>
    <row r="9" s="25" customFormat="1" ht="14" customHeight="1" spans="1:15">
      <c r="A9" s="50"/>
      <c r="B9" s="51"/>
      <c r="C9" s="51"/>
      <c r="D9" s="51"/>
      <c r="E9" s="52"/>
      <c r="F9" s="52"/>
      <c r="G9" s="51"/>
      <c r="H9" s="288"/>
      <c r="I9" s="53"/>
      <c r="J9" s="53"/>
      <c r="K9" s="86">
        <f t="shared" si="0"/>
        <v>0</v>
      </c>
      <c r="L9" s="55"/>
      <c r="M9" s="217">
        <f t="shared" si="1"/>
        <v>0</v>
      </c>
      <c r="N9" s="156">
        <f t="shared" si="2"/>
        <v>0</v>
      </c>
      <c r="O9" s="51"/>
    </row>
    <row r="10" s="25" customFormat="1" ht="14" customHeight="1" spans="1:15">
      <c r="A10" s="50"/>
      <c r="B10" s="51"/>
      <c r="C10" s="51"/>
      <c r="D10" s="51"/>
      <c r="E10" s="52"/>
      <c r="F10" s="52"/>
      <c r="G10" s="51"/>
      <c r="H10" s="288"/>
      <c r="I10" s="53"/>
      <c r="J10" s="53"/>
      <c r="K10" s="86">
        <f t="shared" si="0"/>
        <v>0</v>
      </c>
      <c r="L10" s="55"/>
      <c r="M10" s="217">
        <f t="shared" si="1"/>
        <v>0</v>
      </c>
      <c r="N10" s="156">
        <f t="shared" si="2"/>
        <v>0</v>
      </c>
      <c r="O10" s="51"/>
    </row>
    <row r="11" s="25" customFormat="1" ht="14" customHeight="1" spans="1:15">
      <c r="A11" s="50"/>
      <c r="B11" s="51"/>
      <c r="C11" s="51"/>
      <c r="D11" s="51"/>
      <c r="E11" s="52"/>
      <c r="F11" s="52"/>
      <c r="G11" s="51"/>
      <c r="H11" s="288"/>
      <c r="I11" s="53"/>
      <c r="J11" s="53"/>
      <c r="K11" s="86">
        <f t="shared" si="0"/>
        <v>0</v>
      </c>
      <c r="L11" s="55"/>
      <c r="M11" s="217">
        <f t="shared" si="1"/>
        <v>0</v>
      </c>
      <c r="N11" s="156">
        <f t="shared" si="2"/>
        <v>0</v>
      </c>
      <c r="O11" s="51"/>
    </row>
    <row r="12" s="25" customFormat="1" ht="14" customHeight="1" spans="1:15">
      <c r="A12" s="50"/>
      <c r="B12" s="51"/>
      <c r="C12" s="51"/>
      <c r="D12" s="51"/>
      <c r="E12" s="52"/>
      <c r="F12" s="52"/>
      <c r="G12" s="51"/>
      <c r="H12" s="288"/>
      <c r="I12" s="53"/>
      <c r="J12" s="53"/>
      <c r="K12" s="86">
        <f t="shared" si="0"/>
        <v>0</v>
      </c>
      <c r="L12" s="55"/>
      <c r="M12" s="217">
        <f t="shared" si="1"/>
        <v>0</v>
      </c>
      <c r="N12" s="156">
        <f t="shared" si="2"/>
        <v>0</v>
      </c>
      <c r="O12" s="51"/>
    </row>
    <row r="13" s="25" customFormat="1" ht="14" customHeight="1" spans="1:15">
      <c r="A13" s="50"/>
      <c r="B13" s="51"/>
      <c r="C13" s="51"/>
      <c r="D13" s="51"/>
      <c r="E13" s="52"/>
      <c r="F13" s="52"/>
      <c r="G13" s="51"/>
      <c r="H13" s="288"/>
      <c r="I13" s="53"/>
      <c r="J13" s="53"/>
      <c r="K13" s="86">
        <f t="shared" si="0"/>
        <v>0</v>
      </c>
      <c r="L13" s="55"/>
      <c r="M13" s="217">
        <f t="shared" si="1"/>
        <v>0</v>
      </c>
      <c r="N13" s="156">
        <f t="shared" si="2"/>
        <v>0</v>
      </c>
      <c r="O13" s="51"/>
    </row>
    <row r="14" s="25" customFormat="1" ht="14" customHeight="1" spans="1:15">
      <c r="A14" s="50"/>
      <c r="B14" s="51"/>
      <c r="C14" s="51"/>
      <c r="D14" s="51"/>
      <c r="E14" s="52"/>
      <c r="F14" s="52"/>
      <c r="G14" s="51"/>
      <c r="H14" s="288"/>
      <c r="I14" s="53"/>
      <c r="J14" s="53"/>
      <c r="K14" s="86">
        <f t="shared" si="0"/>
        <v>0</v>
      </c>
      <c r="L14" s="55"/>
      <c r="M14" s="217">
        <f t="shared" si="1"/>
        <v>0</v>
      </c>
      <c r="N14" s="156">
        <f t="shared" si="2"/>
        <v>0</v>
      </c>
      <c r="O14" s="51"/>
    </row>
    <row r="15" s="25" customFormat="1" ht="14" customHeight="1" spans="1:15">
      <c r="A15" s="50"/>
      <c r="B15" s="51"/>
      <c r="C15" s="51"/>
      <c r="D15" s="51"/>
      <c r="E15" s="52"/>
      <c r="F15" s="52"/>
      <c r="G15" s="51"/>
      <c r="H15" s="288"/>
      <c r="I15" s="53"/>
      <c r="J15" s="53"/>
      <c r="K15" s="86">
        <f t="shared" si="0"/>
        <v>0</v>
      </c>
      <c r="L15" s="55"/>
      <c r="M15" s="217">
        <f t="shared" si="1"/>
        <v>0</v>
      </c>
      <c r="N15" s="156">
        <f t="shared" si="2"/>
        <v>0</v>
      </c>
      <c r="O15" s="51"/>
    </row>
    <row r="16" s="25" customFormat="1" ht="14" customHeight="1" spans="1:15">
      <c r="A16" s="50"/>
      <c r="B16" s="51"/>
      <c r="C16" s="51"/>
      <c r="D16" s="51"/>
      <c r="E16" s="52"/>
      <c r="F16" s="52"/>
      <c r="G16" s="51"/>
      <c r="H16" s="288"/>
      <c r="I16" s="53"/>
      <c r="J16" s="53"/>
      <c r="K16" s="86">
        <f t="shared" si="0"/>
        <v>0</v>
      </c>
      <c r="L16" s="55"/>
      <c r="M16" s="217">
        <f t="shared" si="1"/>
        <v>0</v>
      </c>
      <c r="N16" s="156">
        <f t="shared" si="2"/>
        <v>0</v>
      </c>
      <c r="O16" s="51"/>
    </row>
    <row r="17" s="25" customFormat="1" ht="14" customHeight="1" spans="1:15">
      <c r="A17" s="50"/>
      <c r="B17" s="51"/>
      <c r="C17" s="51"/>
      <c r="D17" s="51"/>
      <c r="E17" s="52"/>
      <c r="F17" s="52"/>
      <c r="G17" s="51"/>
      <c r="H17" s="288"/>
      <c r="I17" s="53"/>
      <c r="J17" s="53"/>
      <c r="K17" s="86">
        <f t="shared" si="0"/>
        <v>0</v>
      </c>
      <c r="L17" s="55"/>
      <c r="M17" s="217">
        <f t="shared" si="1"/>
        <v>0</v>
      </c>
      <c r="N17" s="156">
        <f t="shared" si="2"/>
        <v>0</v>
      </c>
      <c r="O17" s="51"/>
    </row>
    <row r="18" s="25" customFormat="1" ht="14" customHeight="1" spans="1:15">
      <c r="A18" s="50"/>
      <c r="B18" s="51"/>
      <c r="C18" s="51"/>
      <c r="D18" s="51"/>
      <c r="E18" s="52"/>
      <c r="F18" s="52"/>
      <c r="G18" s="51"/>
      <c r="H18" s="288"/>
      <c r="I18" s="53"/>
      <c r="J18" s="53"/>
      <c r="K18" s="86">
        <f t="shared" si="0"/>
        <v>0</v>
      </c>
      <c r="L18" s="55"/>
      <c r="M18" s="217">
        <f t="shared" si="1"/>
        <v>0</v>
      </c>
      <c r="N18" s="156">
        <f t="shared" si="2"/>
        <v>0</v>
      </c>
      <c r="O18" s="51"/>
    </row>
    <row r="19" s="25" customFormat="1" ht="14" customHeight="1" spans="1:15">
      <c r="A19" s="50"/>
      <c r="B19" s="51"/>
      <c r="C19" s="51"/>
      <c r="D19" s="51"/>
      <c r="E19" s="52"/>
      <c r="F19" s="52"/>
      <c r="G19" s="51"/>
      <c r="H19" s="288"/>
      <c r="I19" s="53"/>
      <c r="J19" s="53"/>
      <c r="K19" s="86">
        <f t="shared" si="0"/>
        <v>0</v>
      </c>
      <c r="L19" s="55"/>
      <c r="M19" s="217">
        <f t="shared" si="1"/>
        <v>0</v>
      </c>
      <c r="N19" s="156">
        <f t="shared" si="2"/>
        <v>0</v>
      </c>
      <c r="O19" s="51"/>
    </row>
    <row r="20" s="25" customFormat="1" ht="14" customHeight="1" spans="1:15">
      <c r="A20" s="50"/>
      <c r="B20" s="51"/>
      <c r="C20" s="51"/>
      <c r="D20" s="51"/>
      <c r="E20" s="52"/>
      <c r="F20" s="52"/>
      <c r="G20" s="51"/>
      <c r="H20" s="288"/>
      <c r="I20" s="53"/>
      <c r="J20" s="53"/>
      <c r="K20" s="86">
        <f t="shared" si="0"/>
        <v>0</v>
      </c>
      <c r="L20" s="55"/>
      <c r="M20" s="217">
        <f t="shared" si="1"/>
        <v>0</v>
      </c>
      <c r="N20" s="156">
        <f t="shared" si="2"/>
        <v>0</v>
      </c>
      <c r="O20" s="51"/>
    </row>
    <row r="21" s="25" customFormat="1" ht="14" customHeight="1" spans="1:15">
      <c r="A21" s="50"/>
      <c r="B21" s="51"/>
      <c r="C21" s="51"/>
      <c r="D21" s="51"/>
      <c r="E21" s="52"/>
      <c r="F21" s="52"/>
      <c r="G21" s="51"/>
      <c r="H21" s="288"/>
      <c r="I21" s="53"/>
      <c r="J21" s="53"/>
      <c r="K21" s="86">
        <f t="shared" si="0"/>
        <v>0</v>
      </c>
      <c r="L21" s="55"/>
      <c r="M21" s="217">
        <f t="shared" si="1"/>
        <v>0</v>
      </c>
      <c r="N21" s="156">
        <f t="shared" si="2"/>
        <v>0</v>
      </c>
      <c r="O21" s="51"/>
    </row>
    <row r="22" s="25" customFormat="1" ht="14" customHeight="1" spans="1:15">
      <c r="A22" s="50"/>
      <c r="B22" s="51"/>
      <c r="C22" s="51"/>
      <c r="D22" s="51"/>
      <c r="E22" s="52"/>
      <c r="F22" s="52"/>
      <c r="G22" s="51"/>
      <c r="H22" s="288"/>
      <c r="I22" s="53"/>
      <c r="J22" s="53"/>
      <c r="K22" s="86">
        <f t="shared" si="0"/>
        <v>0</v>
      </c>
      <c r="L22" s="55"/>
      <c r="M22" s="217">
        <f t="shared" si="1"/>
        <v>0</v>
      </c>
      <c r="N22" s="156">
        <f t="shared" si="2"/>
        <v>0</v>
      </c>
      <c r="O22" s="51"/>
    </row>
    <row r="23" s="25" customFormat="1" ht="14" customHeight="1" spans="1:15">
      <c r="A23" s="50"/>
      <c r="B23" s="51"/>
      <c r="C23" s="51"/>
      <c r="D23" s="51"/>
      <c r="E23" s="52"/>
      <c r="F23" s="52"/>
      <c r="G23" s="51"/>
      <c r="H23" s="288"/>
      <c r="I23" s="53"/>
      <c r="J23" s="53"/>
      <c r="K23" s="86">
        <f t="shared" si="0"/>
        <v>0</v>
      </c>
      <c r="L23" s="55"/>
      <c r="M23" s="217">
        <f t="shared" si="1"/>
        <v>0</v>
      </c>
      <c r="N23" s="156">
        <f t="shared" si="2"/>
        <v>0</v>
      </c>
      <c r="O23" s="51"/>
    </row>
    <row r="24" s="25" customFormat="1" ht="14" customHeight="1" spans="1:15">
      <c r="A24" s="50"/>
      <c r="B24" s="51"/>
      <c r="C24" s="51"/>
      <c r="D24" s="51"/>
      <c r="E24" s="52"/>
      <c r="F24" s="52"/>
      <c r="G24" s="51"/>
      <c r="H24" s="288"/>
      <c r="I24" s="53"/>
      <c r="J24" s="53"/>
      <c r="K24" s="86">
        <f t="shared" si="0"/>
        <v>0</v>
      </c>
      <c r="L24" s="55"/>
      <c r="M24" s="217">
        <f t="shared" si="1"/>
        <v>0</v>
      </c>
      <c r="N24" s="156">
        <f t="shared" si="2"/>
        <v>0</v>
      </c>
      <c r="O24" s="51"/>
    </row>
    <row r="25" s="25" customFormat="1" ht="14" customHeight="1" spans="1:15">
      <c r="A25" s="50"/>
      <c r="B25" s="51"/>
      <c r="C25" s="51"/>
      <c r="D25" s="51"/>
      <c r="E25" s="52"/>
      <c r="F25" s="52"/>
      <c r="G25" s="51"/>
      <c r="H25" s="288"/>
      <c r="I25" s="53"/>
      <c r="J25" s="53"/>
      <c r="K25" s="86">
        <f t="shared" si="0"/>
        <v>0</v>
      </c>
      <c r="L25" s="55"/>
      <c r="M25" s="217">
        <f t="shared" si="1"/>
        <v>0</v>
      </c>
      <c r="N25" s="156">
        <f t="shared" si="2"/>
        <v>0</v>
      </c>
      <c r="O25" s="51"/>
    </row>
    <row r="26" s="25" customFormat="1" ht="14" customHeight="1" spans="1:15">
      <c r="A26" s="50"/>
      <c r="B26" s="51"/>
      <c r="C26" s="51"/>
      <c r="D26" s="51"/>
      <c r="E26" s="52"/>
      <c r="F26" s="52"/>
      <c r="G26" s="51"/>
      <c r="H26" s="288"/>
      <c r="I26" s="53"/>
      <c r="J26" s="53"/>
      <c r="K26" s="86">
        <f t="shared" si="0"/>
        <v>0</v>
      </c>
      <c r="L26" s="55"/>
      <c r="M26" s="217">
        <f t="shared" si="1"/>
        <v>0</v>
      </c>
      <c r="N26" s="156">
        <f t="shared" si="2"/>
        <v>0</v>
      </c>
      <c r="O26" s="51"/>
    </row>
    <row r="27" s="25" customFormat="1" ht="14" customHeight="1" spans="1:15">
      <c r="A27" s="50"/>
      <c r="B27" s="51"/>
      <c r="C27" s="51"/>
      <c r="D27" s="51"/>
      <c r="E27" s="52"/>
      <c r="F27" s="52"/>
      <c r="G27" s="51"/>
      <c r="H27" s="288"/>
      <c r="I27" s="53"/>
      <c r="J27" s="53"/>
      <c r="K27" s="86">
        <f t="shared" si="0"/>
        <v>0</v>
      </c>
      <c r="L27" s="55"/>
      <c r="M27" s="217">
        <f t="shared" ref="M27:M34" si="3">ROUND(IF((L27-K27)=0,0,L27-K27),2)</f>
        <v>0</v>
      </c>
      <c r="N27" s="156">
        <f t="shared" ref="N27:N34" si="4">ROUND(IF(M27=0,0,IF(M27=L27,100,IF(K27&lt;0,-M27/K27*100,IF(M27&gt;0,ABS(M27/K27*100),M27/K27*100)))),2)</f>
        <v>0</v>
      </c>
      <c r="O27" s="51"/>
    </row>
    <row r="28" s="25" customFormat="1" ht="14" customHeight="1" spans="1:15">
      <c r="A28" s="50"/>
      <c r="B28" s="51"/>
      <c r="C28" s="51"/>
      <c r="D28" s="51"/>
      <c r="E28" s="52"/>
      <c r="F28" s="52"/>
      <c r="G28" s="51"/>
      <c r="H28" s="288"/>
      <c r="I28" s="53"/>
      <c r="J28" s="53"/>
      <c r="K28" s="86">
        <f t="shared" si="0"/>
        <v>0</v>
      </c>
      <c r="L28" s="55"/>
      <c r="M28" s="217">
        <f t="shared" si="3"/>
        <v>0</v>
      </c>
      <c r="N28" s="156">
        <f t="shared" si="4"/>
        <v>0</v>
      </c>
      <c r="O28" s="51"/>
    </row>
    <row r="29" s="25" customFormat="1" ht="14" customHeight="1" spans="1:15">
      <c r="A29" s="50"/>
      <c r="B29" s="51"/>
      <c r="C29" s="51"/>
      <c r="D29" s="51"/>
      <c r="E29" s="52"/>
      <c r="F29" s="52"/>
      <c r="G29" s="51"/>
      <c r="H29" s="288"/>
      <c r="I29" s="53"/>
      <c r="J29" s="53"/>
      <c r="K29" s="86">
        <f t="shared" si="0"/>
        <v>0</v>
      </c>
      <c r="L29" s="55"/>
      <c r="M29" s="217">
        <f t="shared" si="3"/>
        <v>0</v>
      </c>
      <c r="N29" s="156">
        <f t="shared" si="4"/>
        <v>0</v>
      </c>
      <c r="O29" s="51"/>
    </row>
    <row r="30" s="25" customFormat="1" ht="14" customHeight="1" spans="1:15">
      <c r="A30" s="50"/>
      <c r="B30" s="51"/>
      <c r="C30" s="51"/>
      <c r="D30" s="51"/>
      <c r="E30" s="52"/>
      <c r="F30" s="52"/>
      <c r="G30" s="51"/>
      <c r="H30" s="288"/>
      <c r="I30" s="53"/>
      <c r="J30" s="53"/>
      <c r="K30" s="86">
        <f t="shared" si="0"/>
        <v>0</v>
      </c>
      <c r="L30" s="55"/>
      <c r="M30" s="217">
        <f t="shared" si="3"/>
        <v>0</v>
      </c>
      <c r="N30" s="156">
        <f t="shared" si="4"/>
        <v>0</v>
      </c>
      <c r="O30" s="51"/>
    </row>
    <row r="31" s="25" customFormat="1" ht="14" customHeight="1" spans="1:15">
      <c r="A31" s="50"/>
      <c r="B31" s="51"/>
      <c r="C31" s="51"/>
      <c r="D31" s="51"/>
      <c r="E31" s="52"/>
      <c r="F31" s="52"/>
      <c r="G31" s="51"/>
      <c r="H31" s="288"/>
      <c r="I31" s="53"/>
      <c r="J31" s="53"/>
      <c r="K31" s="86">
        <f t="shared" si="0"/>
        <v>0</v>
      </c>
      <c r="L31" s="55"/>
      <c r="M31" s="217">
        <f t="shared" si="3"/>
        <v>0</v>
      </c>
      <c r="N31" s="156">
        <f t="shared" si="4"/>
        <v>0</v>
      </c>
      <c r="O31" s="51"/>
    </row>
    <row r="32" s="26" customFormat="1" ht="14" customHeight="1" spans="1:15">
      <c r="A32" s="226" t="s">
        <v>573</v>
      </c>
      <c r="B32" s="297"/>
      <c r="C32" s="297"/>
      <c r="D32" s="297"/>
      <c r="E32" s="227"/>
      <c r="F32" s="58"/>
      <c r="G32" s="56"/>
      <c r="H32" s="293"/>
      <c r="I32" s="54">
        <f>ROUND(SUM(I7:I31),2)</f>
        <v>0</v>
      </c>
      <c r="J32" s="54">
        <f>ROUND(SUM(J7:J31),2)</f>
        <v>0</v>
      </c>
      <c r="K32" s="54">
        <f>ROUND(SUM(K7:K31),2)</f>
        <v>0</v>
      </c>
      <c r="L32" s="54">
        <f>ROUND(SUM(L7:L31),2)</f>
        <v>0</v>
      </c>
      <c r="M32" s="182">
        <f t="shared" si="3"/>
        <v>0</v>
      </c>
      <c r="N32" s="183">
        <f t="shared" si="4"/>
        <v>0</v>
      </c>
      <c r="O32" s="56"/>
    </row>
    <row r="33" s="25" customFormat="1" ht="14" customHeight="1" spans="1:19">
      <c r="A33" s="228" t="s">
        <v>21046</v>
      </c>
      <c r="B33" s="298"/>
      <c r="C33" s="298"/>
      <c r="D33" s="298"/>
      <c r="E33" s="229"/>
      <c r="F33" s="52"/>
      <c r="G33" s="51"/>
      <c r="H33" s="288"/>
      <c r="I33" s="55"/>
      <c r="J33" s="55"/>
      <c r="K33" s="86">
        <f t="shared" si="0"/>
        <v>0</v>
      </c>
      <c r="L33" s="55"/>
      <c r="M33" s="217">
        <f t="shared" si="3"/>
        <v>0</v>
      </c>
      <c r="N33" s="156">
        <f t="shared" si="4"/>
        <v>0</v>
      </c>
      <c r="O33" s="51"/>
    </row>
    <row r="34" s="26" customFormat="1" ht="14" customHeight="1" spans="1:19">
      <c r="A34" s="226" t="s">
        <v>573</v>
      </c>
      <c r="B34" s="297"/>
      <c r="C34" s="297"/>
      <c r="D34" s="297"/>
      <c r="E34" s="227"/>
      <c r="F34" s="58"/>
      <c r="G34" s="56"/>
      <c r="H34" s="293"/>
      <c r="I34" s="54">
        <f>I32-I33</f>
        <v>0</v>
      </c>
      <c r="J34" s="54">
        <f>J32-J33</f>
        <v>0</v>
      </c>
      <c r="K34" s="54">
        <f>K32-K33</f>
        <v>0</v>
      </c>
      <c r="L34" s="54">
        <f>L32-L33</f>
        <v>0</v>
      </c>
      <c r="M34" s="182">
        <f t="shared" si="3"/>
        <v>0</v>
      </c>
      <c r="N34" s="183">
        <f t="shared" si="4"/>
        <v>0</v>
      </c>
      <c r="O34" s="56"/>
    </row>
    <row r="35" ht="13.05" customHeight="1" spans="1:19">
      <c r="A35" s="59" t="e">
        <f>#REF!&amp;#REF!</f>
        <v>#REF!</v>
      </c>
      <c r="E35" s="163"/>
      <c r="F35" s="130"/>
      <c r="H35" s="319"/>
      <c r="I35" s="320"/>
      <c r="J35" s="320"/>
      <c r="K35" s="29" t="e">
        <f>#REF!</f>
        <v>#REF!</v>
      </c>
      <c r="P35" s="28"/>
      <c r="S35" s="28"/>
    </row>
    <row r="36" ht="13.05" customHeight="1" spans="1:19">
      <c r="A36" s="27" t="e">
        <f>#REF!&amp;#REF!&amp;#REF!&amp;#REF!&amp;#REF!&amp;#REF!&amp;#REF!</f>
        <v>#REF!</v>
      </c>
      <c r="K36" s="29" t="e">
        <f>#REF!&amp;#REF!</f>
        <v>#REF!</v>
      </c>
    </row>
  </sheetData>
  <sheetProtection formatCells="0" formatColumns="0" formatRows="0" insertRows="0" deleteRows="0" autoFilter="0"/>
  <mergeCells count="5">
    <mergeCell ref="A2:O2"/>
    <mergeCell ref="A4:O4"/>
    <mergeCell ref="A32:E32"/>
    <mergeCell ref="A33:E33"/>
    <mergeCell ref="A34:E34"/>
  </mergeCells>
  <hyperlinks>
    <hyperlink ref="B1" location="参数!M68" display="返回索引页"/>
    <hyperlink ref="A1" location="在建工程汇总表!B8" display="返回"/>
  </hyperlinks>
  <printOptions horizontalCentered="1"/>
  <pageMargins left="0.748031496062992" right="0.748031496062992" top="0.866141732283464" bottom="0.77"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6"/>
  <sheetViews>
    <sheetView showGridLines="0" showZeros="0" defaultGridColor="0" colorId="38" workbookViewId="0">
      <pane ySplit="7" topLeftCell="A26" activePane="bottomLeft" state="frozen"/>
      <selection/>
      <selection pane="bottomLeft" activeCell="Q6" sqref="$A6:$XFD7"/>
    </sheetView>
  </sheetViews>
  <sheetFormatPr defaultColWidth="9.07619047619048" defaultRowHeight="15" customHeight="1"/>
  <cols>
    <col min="1" max="1" width="4.57142857142857" style="27" customWidth="1"/>
    <col min="2" max="2" width="16.5714285714286" style="27" customWidth="1"/>
    <col min="3" max="3" width="10.5714285714286" style="28" customWidth="1"/>
    <col min="4" max="4" width="4.92380952380952" style="28" customWidth="1"/>
    <col min="5" max="5" width="5.07619047619048" style="28" customWidth="1"/>
    <col min="6" max="7" width="7.07619047619048" style="28" customWidth="1"/>
    <col min="8" max="12" width="11.7142857142857" style="28" hidden="1" customWidth="1" outlineLevel="1"/>
    <col min="13" max="13" width="11.7142857142857" style="29" customWidth="1" collapsed="1"/>
    <col min="14" max="14" width="9.71428571428571" style="29" customWidth="1"/>
    <col min="15" max="15" width="8.42857142857143" style="29" customWidth="1"/>
    <col min="16" max="17" width="11.7142857142857" style="29" customWidth="1"/>
    <col min="18" max="18" width="9.71428571428571" style="29" customWidth="1"/>
    <col min="19" max="19" width="8.28571428571429" style="29" customWidth="1"/>
    <col min="20" max="20" width="11.7142857142857" style="29" customWidth="1"/>
    <col min="21" max="21" width="9.57142857142857" style="29" customWidth="1"/>
    <col min="22" max="22" width="7.07619047619048" style="29" customWidth="1"/>
    <col min="23" max="23" width="12.7142857142857" style="27" customWidth="1"/>
    <col min="24" max="16384" width="9.07619047619048" style="27"/>
  </cols>
  <sheetData>
    <row r="1" s="22" customFormat="1" customHeight="1" spans="1:23">
      <c r="A1" s="30" t="s">
        <v>116</v>
      </c>
      <c r="B1" s="31" t="s">
        <v>8</v>
      </c>
      <c r="C1" s="33"/>
      <c r="D1" s="33"/>
      <c r="E1" s="33"/>
      <c r="F1" s="33"/>
      <c r="G1" s="33"/>
      <c r="H1" s="33"/>
      <c r="I1" s="33"/>
      <c r="J1" s="33"/>
      <c r="K1" s="33"/>
      <c r="L1" s="33"/>
      <c r="M1" s="34"/>
      <c r="N1" s="34"/>
      <c r="O1" s="34"/>
      <c r="P1" s="34"/>
      <c r="Q1" s="34"/>
      <c r="R1" s="34"/>
      <c r="S1" s="34"/>
      <c r="T1" s="34"/>
      <c r="U1" s="34"/>
      <c r="V1" s="34"/>
    </row>
    <row r="2" s="94" customFormat="1" ht="18" customHeight="1" spans="1:23">
      <c r="A2" s="299" t="s">
        <v>21047</v>
      </c>
      <c r="B2" s="300"/>
      <c r="C2" s="300"/>
      <c r="D2" s="300"/>
      <c r="E2" s="300"/>
      <c r="F2" s="300"/>
      <c r="G2" s="300"/>
      <c r="H2" s="300"/>
      <c r="I2" s="300"/>
      <c r="J2" s="300"/>
      <c r="K2" s="300"/>
      <c r="L2" s="300"/>
      <c r="M2" s="300"/>
      <c r="N2" s="300"/>
      <c r="O2" s="300"/>
      <c r="P2" s="300"/>
      <c r="Q2" s="300"/>
      <c r="R2" s="300"/>
      <c r="S2" s="300"/>
      <c r="T2" s="300"/>
      <c r="U2" s="300"/>
      <c r="V2" s="300"/>
      <c r="W2" s="300"/>
    </row>
    <row r="3" s="94" customFormat="1" ht="11.2" customHeight="1" spans="1:23">
      <c r="A3" s="301"/>
      <c r="B3" s="301"/>
      <c r="C3" s="301"/>
      <c r="D3" s="301"/>
      <c r="E3" s="301"/>
      <c r="F3" s="301"/>
      <c r="G3" s="301"/>
      <c r="H3" s="301"/>
      <c r="I3" s="301"/>
      <c r="J3" s="301"/>
      <c r="K3" s="301"/>
      <c r="L3" s="301"/>
      <c r="M3" s="302"/>
      <c r="N3" s="302"/>
      <c r="O3" s="302"/>
      <c r="P3" s="302"/>
      <c r="Q3" s="302"/>
      <c r="R3" s="302"/>
      <c r="S3" s="302"/>
      <c r="T3" s="302"/>
      <c r="U3" s="302"/>
      <c r="V3" s="302"/>
      <c r="W3" s="99" t="s">
        <v>21048</v>
      </c>
    </row>
    <row r="4" s="93" customFormat="1" ht="11.2" customHeight="1" spans="1:23">
      <c r="A4" s="100" t="e">
        <f>#REF!&amp;#REF!&amp;#REF!&amp;#REF!&amp;#REF!&amp;#REF!&amp;#REF!</f>
        <v>#REF!</v>
      </c>
      <c r="B4" s="100"/>
      <c r="C4" s="100"/>
      <c r="D4" s="100"/>
      <c r="E4" s="100"/>
      <c r="F4" s="100"/>
      <c r="G4" s="100"/>
      <c r="H4" s="100"/>
      <c r="I4" s="100"/>
      <c r="J4" s="100"/>
      <c r="K4" s="100"/>
      <c r="L4" s="100"/>
      <c r="M4" s="100"/>
      <c r="N4" s="100"/>
      <c r="O4" s="100"/>
      <c r="P4" s="100"/>
      <c r="Q4" s="100"/>
      <c r="R4" s="100"/>
      <c r="S4" s="100"/>
      <c r="T4" s="100"/>
      <c r="U4" s="100"/>
      <c r="V4" s="100"/>
      <c r="W4" s="100"/>
    </row>
    <row r="5" s="94" customFormat="1" ht="11.2" customHeight="1" spans="1:23">
      <c r="A5" s="101" t="e">
        <f>#REF!&amp;#REF!</f>
        <v>#REF!</v>
      </c>
      <c r="B5" s="101"/>
      <c r="C5" s="103"/>
      <c r="D5" s="103"/>
      <c r="E5" s="103"/>
      <c r="F5" s="103"/>
      <c r="G5" s="103"/>
      <c r="H5" s="103"/>
      <c r="I5" s="103"/>
      <c r="J5" s="103"/>
      <c r="K5" s="103"/>
      <c r="L5" s="103"/>
      <c r="M5" s="215" t="s">
        <v>299</v>
      </c>
      <c r="N5" s="303"/>
      <c r="O5" s="215" t="s">
        <v>299</v>
      </c>
      <c r="P5" s="104"/>
      <c r="Q5" s="104"/>
      <c r="R5" s="104"/>
      <c r="S5" s="104"/>
      <c r="T5" s="105"/>
      <c r="U5" s="105"/>
      <c r="V5" s="104"/>
      <c r="W5" s="106" t="s">
        <v>35</v>
      </c>
    </row>
    <row r="6" s="71" customFormat="1" ht="16.05" customHeight="1" spans="1:23">
      <c r="A6" s="45" t="s">
        <v>102</v>
      </c>
      <c r="B6" s="46" t="s">
        <v>21039</v>
      </c>
      <c r="C6" s="74" t="s">
        <v>556</v>
      </c>
      <c r="D6" s="74" t="s">
        <v>325</v>
      </c>
      <c r="E6" s="110" t="s">
        <v>434</v>
      </c>
      <c r="F6" s="110" t="s">
        <v>21049</v>
      </c>
      <c r="G6" s="110" t="s">
        <v>21050</v>
      </c>
      <c r="H6" s="199" t="s">
        <v>21030</v>
      </c>
      <c r="I6" s="304"/>
      <c r="J6" s="304"/>
      <c r="K6" s="304"/>
      <c r="L6" s="274" t="s">
        <v>121</v>
      </c>
      <c r="M6" s="199" t="s">
        <v>21051</v>
      </c>
      <c r="N6" s="304"/>
      <c r="O6" s="304"/>
      <c r="P6" s="304"/>
      <c r="Q6" s="305" t="s">
        <v>123</v>
      </c>
      <c r="R6" s="306"/>
      <c r="S6" s="306"/>
      <c r="T6" s="307"/>
      <c r="U6" s="308" t="s">
        <v>168</v>
      </c>
      <c r="V6" s="221" t="s">
        <v>125</v>
      </c>
      <c r="W6" s="46" t="s">
        <v>256</v>
      </c>
    </row>
    <row r="7" s="24" customFormat="1" ht="27.75" customHeight="1" spans="1:23">
      <c r="A7" s="251"/>
      <c r="B7" s="282"/>
      <c r="C7" s="81"/>
      <c r="D7" s="81"/>
      <c r="E7" s="282"/>
      <c r="F7" s="282"/>
      <c r="G7" s="282"/>
      <c r="H7" s="309" t="s">
        <v>21052</v>
      </c>
      <c r="I7" s="199" t="s">
        <v>452</v>
      </c>
      <c r="J7" s="200" t="s">
        <v>21053</v>
      </c>
      <c r="K7" s="199" t="s">
        <v>21054</v>
      </c>
      <c r="L7" s="310"/>
      <c r="M7" s="309" t="s">
        <v>21052</v>
      </c>
      <c r="N7" s="199" t="s">
        <v>452</v>
      </c>
      <c r="O7" s="200" t="s">
        <v>21055</v>
      </c>
      <c r="P7" s="199" t="s">
        <v>21054</v>
      </c>
      <c r="Q7" s="49" t="s">
        <v>21052</v>
      </c>
      <c r="R7" s="49" t="s">
        <v>452</v>
      </c>
      <c r="S7" s="311" t="s">
        <v>21055</v>
      </c>
      <c r="T7" s="221" t="s">
        <v>573</v>
      </c>
      <c r="U7" s="312"/>
      <c r="V7" s="255"/>
      <c r="W7" s="282"/>
    </row>
    <row r="8" s="25" customFormat="1" customHeight="1" spans="1:23">
      <c r="A8" s="50">
        <v>1</v>
      </c>
      <c r="B8" s="51"/>
      <c r="C8" s="52"/>
      <c r="D8" s="52"/>
      <c r="E8" s="52"/>
      <c r="F8" s="52"/>
      <c r="G8" s="52"/>
      <c r="H8" s="53"/>
      <c r="I8" s="53"/>
      <c r="J8" s="53"/>
      <c r="K8" s="155">
        <f>SUM(H8:J8)</f>
        <v>0</v>
      </c>
      <c r="L8" s="53"/>
      <c r="M8" s="55">
        <f>K8+L8</f>
        <v>0</v>
      </c>
      <c r="N8" s="55"/>
      <c r="O8" s="55"/>
      <c r="P8" s="155">
        <f>SUM(M8:O8)</f>
        <v>0</v>
      </c>
      <c r="Q8" s="55"/>
      <c r="R8" s="55"/>
      <c r="S8" s="55"/>
      <c r="T8" s="155">
        <f>SUM(Q8:S8)</f>
        <v>0</v>
      </c>
      <c r="U8" s="155">
        <f>IF((T8-P8)=0,0,T8-P8)</f>
        <v>0</v>
      </c>
      <c r="V8" s="313">
        <f>IF(U8=0,0,IF(T8=U8,100,IF(U8&gt;0,ABS(U8/P8*100),IF(P8&lt;0,-(U8/P8*100),U8/P8*100))))</f>
        <v>0</v>
      </c>
      <c r="W8" s="51"/>
    </row>
    <row r="9" s="25" customFormat="1" customHeight="1" spans="1:23">
      <c r="A9" s="50"/>
      <c r="B9" s="51"/>
      <c r="C9" s="52"/>
      <c r="D9" s="52"/>
      <c r="E9" s="52"/>
      <c r="F9" s="52"/>
      <c r="G9" s="52"/>
      <c r="H9" s="53"/>
      <c r="I9" s="53"/>
      <c r="J9" s="53"/>
      <c r="K9" s="155">
        <f t="shared" ref="K9:K31" si="0">SUM(H9:J9)</f>
        <v>0</v>
      </c>
      <c r="L9" s="53"/>
      <c r="M9" s="55">
        <f t="shared" ref="M9:M33" si="1">K9+L9</f>
        <v>0</v>
      </c>
      <c r="N9" s="55"/>
      <c r="O9" s="55"/>
      <c r="P9" s="155">
        <f t="shared" ref="P9:P33" si="2">SUM(M9:O9)</f>
        <v>0</v>
      </c>
      <c r="Q9" s="55"/>
      <c r="R9" s="55"/>
      <c r="S9" s="55"/>
      <c r="T9" s="155">
        <f t="shared" ref="T9:T33" si="3">SUM(Q9:S9)</f>
        <v>0</v>
      </c>
      <c r="U9" s="155">
        <f t="shared" ref="U9:U24" si="4">IF((T9-P9)=0,0,T9-P9)</f>
        <v>0</v>
      </c>
      <c r="V9" s="313">
        <f t="shared" ref="V9:V24" si="5">IF(U9=0,0,IF(T9=U9,100,IF(U9&gt;0,ABS(U9/P9*100),IF(P9&lt;0,-(U9/P9*100),U9/P9*100))))</f>
        <v>0</v>
      </c>
      <c r="W9" s="51"/>
    </row>
    <row r="10" s="25" customFormat="1" customHeight="1" spans="1:23">
      <c r="A10" s="50"/>
      <c r="B10" s="51"/>
      <c r="C10" s="52"/>
      <c r="D10" s="52"/>
      <c r="E10" s="52"/>
      <c r="F10" s="52"/>
      <c r="G10" s="52"/>
      <c r="H10" s="53"/>
      <c r="I10" s="53"/>
      <c r="J10" s="53"/>
      <c r="K10" s="155">
        <f t="shared" si="0"/>
        <v>0</v>
      </c>
      <c r="L10" s="53"/>
      <c r="M10" s="55">
        <f t="shared" si="1"/>
        <v>0</v>
      </c>
      <c r="N10" s="55"/>
      <c r="O10" s="55"/>
      <c r="P10" s="155">
        <f t="shared" si="2"/>
        <v>0</v>
      </c>
      <c r="Q10" s="55"/>
      <c r="R10" s="55"/>
      <c r="S10" s="55"/>
      <c r="T10" s="155">
        <f t="shared" si="3"/>
        <v>0</v>
      </c>
      <c r="U10" s="155">
        <f t="shared" si="4"/>
        <v>0</v>
      </c>
      <c r="V10" s="313">
        <f t="shared" si="5"/>
        <v>0</v>
      </c>
      <c r="W10" s="51"/>
    </row>
    <row r="11" s="25" customFormat="1" customHeight="1" spans="1:23">
      <c r="A11" s="50"/>
      <c r="B11" s="51"/>
      <c r="C11" s="52"/>
      <c r="D11" s="52"/>
      <c r="E11" s="52"/>
      <c r="F11" s="52"/>
      <c r="G11" s="52"/>
      <c r="H11" s="53"/>
      <c r="I11" s="53"/>
      <c r="J11" s="53"/>
      <c r="K11" s="155">
        <f t="shared" si="0"/>
        <v>0</v>
      </c>
      <c r="L11" s="53"/>
      <c r="M11" s="55">
        <f t="shared" si="1"/>
        <v>0</v>
      </c>
      <c r="N11" s="55"/>
      <c r="O11" s="55"/>
      <c r="P11" s="155">
        <f t="shared" si="2"/>
        <v>0</v>
      </c>
      <c r="Q11" s="55"/>
      <c r="R11" s="55"/>
      <c r="S11" s="55"/>
      <c r="T11" s="155">
        <f t="shared" si="3"/>
        <v>0</v>
      </c>
      <c r="U11" s="155">
        <f t="shared" si="4"/>
        <v>0</v>
      </c>
      <c r="V11" s="313">
        <f t="shared" si="5"/>
        <v>0</v>
      </c>
      <c r="W11" s="51"/>
    </row>
    <row r="12" s="25" customFormat="1" customHeight="1" spans="1:23">
      <c r="A12" s="50"/>
      <c r="B12" s="51"/>
      <c r="C12" s="52"/>
      <c r="D12" s="52"/>
      <c r="E12" s="52"/>
      <c r="F12" s="52"/>
      <c r="G12" s="52"/>
      <c r="H12" s="53"/>
      <c r="I12" s="53"/>
      <c r="J12" s="53"/>
      <c r="K12" s="155">
        <f t="shared" si="0"/>
        <v>0</v>
      </c>
      <c r="L12" s="53"/>
      <c r="M12" s="55">
        <f t="shared" si="1"/>
        <v>0</v>
      </c>
      <c r="N12" s="55"/>
      <c r="O12" s="55"/>
      <c r="P12" s="155">
        <f t="shared" si="2"/>
        <v>0</v>
      </c>
      <c r="Q12" s="55"/>
      <c r="R12" s="55"/>
      <c r="S12" s="55"/>
      <c r="T12" s="155">
        <f t="shared" si="3"/>
        <v>0</v>
      </c>
      <c r="U12" s="155">
        <f t="shared" si="4"/>
        <v>0</v>
      </c>
      <c r="V12" s="313">
        <f t="shared" si="5"/>
        <v>0</v>
      </c>
      <c r="W12" s="51"/>
    </row>
    <row r="13" s="25" customFormat="1" customHeight="1" spans="1:23">
      <c r="A13" s="50"/>
      <c r="B13" s="51"/>
      <c r="C13" s="52"/>
      <c r="D13" s="52"/>
      <c r="E13" s="52"/>
      <c r="F13" s="52"/>
      <c r="G13" s="52"/>
      <c r="H13" s="53"/>
      <c r="I13" s="53"/>
      <c r="J13" s="53"/>
      <c r="K13" s="155">
        <f t="shared" si="0"/>
        <v>0</v>
      </c>
      <c r="L13" s="53"/>
      <c r="M13" s="55">
        <f t="shared" si="1"/>
        <v>0</v>
      </c>
      <c r="N13" s="55"/>
      <c r="O13" s="55"/>
      <c r="P13" s="155">
        <f t="shared" si="2"/>
        <v>0</v>
      </c>
      <c r="Q13" s="55"/>
      <c r="R13" s="55"/>
      <c r="S13" s="55"/>
      <c r="T13" s="155">
        <f t="shared" si="3"/>
        <v>0</v>
      </c>
      <c r="U13" s="155">
        <f t="shared" si="4"/>
        <v>0</v>
      </c>
      <c r="V13" s="313">
        <f t="shared" si="5"/>
        <v>0</v>
      </c>
      <c r="W13" s="51"/>
    </row>
    <row r="14" s="25" customFormat="1" customHeight="1" spans="1:23">
      <c r="A14" s="50"/>
      <c r="B14" s="51"/>
      <c r="C14" s="52"/>
      <c r="D14" s="52"/>
      <c r="E14" s="52"/>
      <c r="F14" s="52"/>
      <c r="G14" s="52"/>
      <c r="H14" s="53"/>
      <c r="I14" s="53"/>
      <c r="J14" s="53"/>
      <c r="K14" s="155">
        <f t="shared" si="0"/>
        <v>0</v>
      </c>
      <c r="L14" s="53"/>
      <c r="M14" s="55">
        <f t="shared" si="1"/>
        <v>0</v>
      </c>
      <c r="N14" s="55"/>
      <c r="O14" s="55"/>
      <c r="P14" s="155">
        <f t="shared" si="2"/>
        <v>0</v>
      </c>
      <c r="Q14" s="55"/>
      <c r="R14" s="55"/>
      <c r="S14" s="55"/>
      <c r="T14" s="155">
        <f t="shared" si="3"/>
        <v>0</v>
      </c>
      <c r="U14" s="155">
        <f t="shared" si="4"/>
        <v>0</v>
      </c>
      <c r="V14" s="313">
        <f t="shared" si="5"/>
        <v>0</v>
      </c>
      <c r="W14" s="51"/>
    </row>
    <row r="15" s="25" customFormat="1" customHeight="1" spans="1:23">
      <c r="A15" s="50"/>
      <c r="B15" s="51"/>
      <c r="C15" s="52"/>
      <c r="D15" s="52"/>
      <c r="E15" s="52"/>
      <c r="F15" s="52"/>
      <c r="G15" s="52"/>
      <c r="H15" s="53"/>
      <c r="I15" s="53"/>
      <c r="J15" s="53"/>
      <c r="K15" s="155">
        <f t="shared" si="0"/>
        <v>0</v>
      </c>
      <c r="L15" s="53"/>
      <c r="M15" s="55">
        <f t="shared" si="1"/>
        <v>0</v>
      </c>
      <c r="N15" s="55"/>
      <c r="O15" s="55"/>
      <c r="P15" s="155">
        <f t="shared" si="2"/>
        <v>0</v>
      </c>
      <c r="Q15" s="55"/>
      <c r="R15" s="55"/>
      <c r="S15" s="55"/>
      <c r="T15" s="155">
        <f t="shared" si="3"/>
        <v>0</v>
      </c>
      <c r="U15" s="155">
        <f t="shared" si="4"/>
        <v>0</v>
      </c>
      <c r="V15" s="313">
        <f t="shared" si="5"/>
        <v>0</v>
      </c>
      <c r="W15" s="51"/>
    </row>
    <row r="16" s="25" customFormat="1" customHeight="1" spans="1:23">
      <c r="A16" s="50"/>
      <c r="B16" s="51"/>
      <c r="C16" s="52"/>
      <c r="D16" s="52"/>
      <c r="E16" s="52"/>
      <c r="F16" s="52"/>
      <c r="G16" s="52"/>
      <c r="H16" s="53"/>
      <c r="I16" s="53"/>
      <c r="J16" s="53"/>
      <c r="K16" s="155">
        <f t="shared" si="0"/>
        <v>0</v>
      </c>
      <c r="L16" s="53"/>
      <c r="M16" s="55">
        <f t="shared" si="1"/>
        <v>0</v>
      </c>
      <c r="N16" s="55"/>
      <c r="O16" s="55"/>
      <c r="P16" s="155">
        <f t="shared" si="2"/>
        <v>0</v>
      </c>
      <c r="Q16" s="55"/>
      <c r="R16" s="55"/>
      <c r="S16" s="55"/>
      <c r="T16" s="155">
        <f t="shared" si="3"/>
        <v>0</v>
      </c>
      <c r="U16" s="155">
        <f t="shared" si="4"/>
        <v>0</v>
      </c>
      <c r="V16" s="313">
        <f t="shared" si="5"/>
        <v>0</v>
      </c>
      <c r="W16" s="51"/>
    </row>
    <row r="17" s="25" customFormat="1" customHeight="1" spans="1:23">
      <c r="A17" s="50"/>
      <c r="B17" s="51"/>
      <c r="C17" s="52"/>
      <c r="D17" s="52"/>
      <c r="E17" s="52"/>
      <c r="F17" s="52"/>
      <c r="G17" s="52"/>
      <c r="H17" s="53"/>
      <c r="I17" s="53"/>
      <c r="J17" s="53"/>
      <c r="K17" s="155">
        <f t="shared" si="0"/>
        <v>0</v>
      </c>
      <c r="L17" s="53"/>
      <c r="M17" s="55">
        <f t="shared" si="1"/>
        <v>0</v>
      </c>
      <c r="N17" s="55"/>
      <c r="O17" s="55"/>
      <c r="P17" s="155">
        <f t="shared" si="2"/>
        <v>0</v>
      </c>
      <c r="Q17" s="55"/>
      <c r="R17" s="55"/>
      <c r="S17" s="55"/>
      <c r="T17" s="155">
        <f t="shared" si="3"/>
        <v>0</v>
      </c>
      <c r="U17" s="155">
        <f t="shared" si="4"/>
        <v>0</v>
      </c>
      <c r="V17" s="313">
        <f t="shared" si="5"/>
        <v>0</v>
      </c>
      <c r="W17" s="51"/>
    </row>
    <row r="18" s="25" customFormat="1" customHeight="1" spans="1:23">
      <c r="A18" s="50"/>
      <c r="B18" s="51"/>
      <c r="C18" s="52"/>
      <c r="D18" s="52"/>
      <c r="E18" s="52"/>
      <c r="F18" s="52"/>
      <c r="G18" s="52"/>
      <c r="H18" s="53"/>
      <c r="I18" s="53"/>
      <c r="J18" s="53"/>
      <c r="K18" s="155">
        <f t="shared" si="0"/>
        <v>0</v>
      </c>
      <c r="L18" s="53"/>
      <c r="M18" s="55">
        <f t="shared" si="1"/>
        <v>0</v>
      </c>
      <c r="N18" s="55"/>
      <c r="O18" s="55"/>
      <c r="P18" s="155">
        <f t="shared" si="2"/>
        <v>0</v>
      </c>
      <c r="Q18" s="55"/>
      <c r="R18" s="55"/>
      <c r="S18" s="55"/>
      <c r="T18" s="155">
        <f t="shared" si="3"/>
        <v>0</v>
      </c>
      <c r="U18" s="155">
        <f t="shared" si="4"/>
        <v>0</v>
      </c>
      <c r="V18" s="313">
        <f t="shared" si="5"/>
        <v>0</v>
      </c>
      <c r="W18" s="51"/>
    </row>
    <row r="19" s="25" customFormat="1" customHeight="1" spans="1:23">
      <c r="A19" s="50"/>
      <c r="B19" s="51"/>
      <c r="C19" s="52"/>
      <c r="D19" s="52"/>
      <c r="E19" s="52"/>
      <c r="F19" s="52"/>
      <c r="G19" s="52"/>
      <c r="H19" s="53"/>
      <c r="I19" s="53"/>
      <c r="J19" s="53"/>
      <c r="K19" s="155">
        <f t="shared" si="0"/>
        <v>0</v>
      </c>
      <c r="L19" s="53"/>
      <c r="M19" s="55">
        <f t="shared" si="1"/>
        <v>0</v>
      </c>
      <c r="N19" s="55"/>
      <c r="O19" s="55"/>
      <c r="P19" s="155">
        <f t="shared" si="2"/>
        <v>0</v>
      </c>
      <c r="Q19" s="55"/>
      <c r="R19" s="55"/>
      <c r="S19" s="55"/>
      <c r="T19" s="155">
        <f t="shared" si="3"/>
        <v>0</v>
      </c>
      <c r="U19" s="155">
        <f t="shared" si="4"/>
        <v>0</v>
      </c>
      <c r="V19" s="313">
        <f t="shared" si="5"/>
        <v>0</v>
      </c>
      <c r="W19" s="51"/>
    </row>
    <row r="20" s="25" customFormat="1" customHeight="1" spans="1:23">
      <c r="A20" s="50"/>
      <c r="B20" s="51"/>
      <c r="C20" s="52"/>
      <c r="D20" s="52"/>
      <c r="E20" s="52"/>
      <c r="F20" s="52"/>
      <c r="G20" s="52"/>
      <c r="H20" s="53"/>
      <c r="I20" s="53"/>
      <c r="J20" s="53"/>
      <c r="K20" s="155">
        <f t="shared" si="0"/>
        <v>0</v>
      </c>
      <c r="L20" s="53"/>
      <c r="M20" s="55">
        <f t="shared" si="1"/>
        <v>0</v>
      </c>
      <c r="N20" s="55"/>
      <c r="O20" s="55"/>
      <c r="P20" s="155">
        <f t="shared" si="2"/>
        <v>0</v>
      </c>
      <c r="Q20" s="55"/>
      <c r="R20" s="55"/>
      <c r="S20" s="55"/>
      <c r="T20" s="155">
        <f t="shared" si="3"/>
        <v>0</v>
      </c>
      <c r="U20" s="155">
        <f t="shared" si="4"/>
        <v>0</v>
      </c>
      <c r="V20" s="313">
        <f t="shared" si="5"/>
        <v>0</v>
      </c>
      <c r="W20" s="51"/>
    </row>
    <row r="21" s="25" customFormat="1" customHeight="1" spans="1:23">
      <c r="A21" s="50"/>
      <c r="B21" s="51"/>
      <c r="C21" s="52"/>
      <c r="D21" s="52"/>
      <c r="E21" s="52"/>
      <c r="F21" s="52"/>
      <c r="G21" s="52"/>
      <c r="H21" s="53"/>
      <c r="I21" s="53"/>
      <c r="J21" s="53"/>
      <c r="K21" s="155">
        <f t="shared" si="0"/>
        <v>0</v>
      </c>
      <c r="L21" s="53"/>
      <c r="M21" s="55">
        <f t="shared" si="1"/>
        <v>0</v>
      </c>
      <c r="N21" s="55"/>
      <c r="O21" s="55"/>
      <c r="P21" s="155">
        <f t="shared" si="2"/>
        <v>0</v>
      </c>
      <c r="Q21" s="55"/>
      <c r="R21" s="55"/>
      <c r="S21" s="55"/>
      <c r="T21" s="155">
        <f t="shared" si="3"/>
        <v>0</v>
      </c>
      <c r="U21" s="155">
        <f t="shared" si="4"/>
        <v>0</v>
      </c>
      <c r="V21" s="313">
        <f t="shared" si="5"/>
        <v>0</v>
      </c>
      <c r="W21" s="51"/>
    </row>
    <row r="22" s="25" customFormat="1" customHeight="1" spans="1:23">
      <c r="A22" s="50"/>
      <c r="B22" s="51"/>
      <c r="C22" s="52"/>
      <c r="D22" s="52"/>
      <c r="E22" s="52"/>
      <c r="F22" s="52"/>
      <c r="G22" s="52"/>
      <c r="H22" s="53"/>
      <c r="I22" s="53"/>
      <c r="J22" s="53"/>
      <c r="K22" s="155">
        <f t="shared" si="0"/>
        <v>0</v>
      </c>
      <c r="L22" s="53"/>
      <c r="M22" s="55">
        <f t="shared" si="1"/>
        <v>0</v>
      </c>
      <c r="N22" s="55"/>
      <c r="O22" s="55"/>
      <c r="P22" s="155">
        <f t="shared" si="2"/>
        <v>0</v>
      </c>
      <c r="Q22" s="55"/>
      <c r="R22" s="55"/>
      <c r="S22" s="55"/>
      <c r="T22" s="155">
        <f t="shared" si="3"/>
        <v>0</v>
      </c>
      <c r="U22" s="155">
        <f t="shared" si="4"/>
        <v>0</v>
      </c>
      <c r="V22" s="313">
        <f t="shared" si="5"/>
        <v>0</v>
      </c>
      <c r="W22" s="51"/>
    </row>
    <row r="23" s="25" customFormat="1" customHeight="1" spans="1:23">
      <c r="A23" s="50"/>
      <c r="B23" s="51"/>
      <c r="C23" s="52"/>
      <c r="D23" s="52"/>
      <c r="E23" s="52"/>
      <c r="F23" s="52"/>
      <c r="G23" s="52"/>
      <c r="H23" s="53"/>
      <c r="I23" s="53"/>
      <c r="J23" s="53"/>
      <c r="K23" s="155">
        <f t="shared" si="0"/>
        <v>0</v>
      </c>
      <c r="L23" s="53"/>
      <c r="M23" s="55">
        <f t="shared" si="1"/>
        <v>0</v>
      </c>
      <c r="N23" s="55"/>
      <c r="O23" s="55"/>
      <c r="P23" s="155">
        <f t="shared" si="2"/>
        <v>0</v>
      </c>
      <c r="Q23" s="55"/>
      <c r="R23" s="55"/>
      <c r="S23" s="55"/>
      <c r="T23" s="155">
        <f t="shared" si="3"/>
        <v>0</v>
      </c>
      <c r="U23" s="155">
        <f t="shared" si="4"/>
        <v>0</v>
      </c>
      <c r="V23" s="313">
        <f t="shared" si="5"/>
        <v>0</v>
      </c>
      <c r="W23" s="51"/>
    </row>
    <row r="24" s="25" customFormat="1" customHeight="1" spans="1:23">
      <c r="A24" s="50"/>
      <c r="B24" s="51"/>
      <c r="C24" s="52"/>
      <c r="D24" s="52"/>
      <c r="E24" s="52"/>
      <c r="F24" s="52"/>
      <c r="G24" s="52"/>
      <c r="H24" s="53"/>
      <c r="I24" s="53"/>
      <c r="J24" s="53"/>
      <c r="K24" s="155">
        <f t="shared" si="0"/>
        <v>0</v>
      </c>
      <c r="L24" s="53"/>
      <c r="M24" s="55">
        <f t="shared" si="1"/>
        <v>0</v>
      </c>
      <c r="N24" s="55"/>
      <c r="O24" s="55"/>
      <c r="P24" s="155">
        <f t="shared" si="2"/>
        <v>0</v>
      </c>
      <c r="Q24" s="55"/>
      <c r="R24" s="55"/>
      <c r="S24" s="55"/>
      <c r="T24" s="155">
        <f t="shared" si="3"/>
        <v>0</v>
      </c>
      <c r="U24" s="155">
        <f t="shared" si="4"/>
        <v>0</v>
      </c>
      <c r="V24" s="313">
        <f t="shared" si="5"/>
        <v>0</v>
      </c>
      <c r="W24" s="51"/>
    </row>
    <row r="25" s="25" customFormat="1" customHeight="1" spans="1:23">
      <c r="A25" s="50"/>
      <c r="B25" s="51"/>
      <c r="C25" s="52"/>
      <c r="D25" s="52"/>
      <c r="E25" s="52"/>
      <c r="F25" s="52"/>
      <c r="G25" s="52"/>
      <c r="H25" s="53"/>
      <c r="I25" s="53"/>
      <c r="J25" s="53"/>
      <c r="K25" s="155">
        <f t="shared" si="0"/>
        <v>0</v>
      </c>
      <c r="L25" s="53"/>
      <c r="M25" s="55">
        <f t="shared" si="1"/>
        <v>0</v>
      </c>
      <c r="N25" s="55"/>
      <c r="O25" s="55"/>
      <c r="P25" s="155">
        <f t="shared" si="2"/>
        <v>0</v>
      </c>
      <c r="Q25" s="55"/>
      <c r="R25" s="55"/>
      <c r="S25" s="55"/>
      <c r="T25" s="155">
        <f t="shared" si="3"/>
        <v>0</v>
      </c>
      <c r="U25" s="155">
        <f t="shared" ref="U25:U34" si="6">IF((T25-P25)=0,0,T25-P25)</f>
        <v>0</v>
      </c>
      <c r="V25" s="313">
        <f t="shared" ref="V25:V34" si="7">IF(U25=0,0,IF(T25=U25,100,IF(U25&gt;0,ABS(U25/P25*100),IF(P25&lt;0,-(U25/P25*100),U25/P25*100))))</f>
        <v>0</v>
      </c>
      <c r="W25" s="51"/>
    </row>
    <row r="26" s="25" customFormat="1" customHeight="1" spans="1:23">
      <c r="A26" s="50"/>
      <c r="B26" s="51"/>
      <c r="C26" s="52"/>
      <c r="D26" s="52"/>
      <c r="E26" s="52"/>
      <c r="F26" s="52"/>
      <c r="G26" s="52"/>
      <c r="H26" s="53"/>
      <c r="I26" s="53"/>
      <c r="J26" s="53"/>
      <c r="K26" s="155">
        <f t="shared" si="0"/>
        <v>0</v>
      </c>
      <c r="L26" s="53"/>
      <c r="M26" s="55">
        <f t="shared" si="1"/>
        <v>0</v>
      </c>
      <c r="N26" s="55"/>
      <c r="O26" s="55"/>
      <c r="P26" s="155">
        <f t="shared" si="2"/>
        <v>0</v>
      </c>
      <c r="Q26" s="55"/>
      <c r="R26" s="55"/>
      <c r="S26" s="55"/>
      <c r="T26" s="155">
        <f t="shared" si="3"/>
        <v>0</v>
      </c>
      <c r="U26" s="155">
        <f t="shared" si="6"/>
        <v>0</v>
      </c>
      <c r="V26" s="313">
        <f t="shared" si="7"/>
        <v>0</v>
      </c>
      <c r="W26" s="51"/>
    </row>
    <row r="27" s="25" customFormat="1" customHeight="1" spans="1:23">
      <c r="A27" s="50"/>
      <c r="B27" s="51"/>
      <c r="C27" s="52"/>
      <c r="D27" s="52"/>
      <c r="E27" s="52"/>
      <c r="F27" s="52"/>
      <c r="G27" s="52"/>
      <c r="H27" s="53"/>
      <c r="I27" s="53"/>
      <c r="J27" s="53"/>
      <c r="K27" s="155"/>
      <c r="L27" s="53"/>
      <c r="M27" s="55">
        <f t="shared" si="1"/>
        <v>0</v>
      </c>
      <c r="N27" s="55"/>
      <c r="O27" s="55"/>
      <c r="P27" s="155"/>
      <c r="Q27" s="55"/>
      <c r="R27" s="55"/>
      <c r="S27" s="55"/>
      <c r="T27" s="155"/>
      <c r="U27" s="155">
        <f t="shared" si="6"/>
        <v>0</v>
      </c>
      <c r="V27" s="313">
        <f t="shared" si="7"/>
        <v>0</v>
      </c>
      <c r="W27" s="51"/>
    </row>
    <row r="28" s="25" customFormat="1" customHeight="1" spans="1:23">
      <c r="A28" s="50"/>
      <c r="B28" s="51"/>
      <c r="C28" s="52"/>
      <c r="D28" s="52"/>
      <c r="E28" s="52"/>
      <c r="F28" s="52"/>
      <c r="G28" s="52"/>
      <c r="H28" s="53"/>
      <c r="I28" s="53"/>
      <c r="J28" s="53"/>
      <c r="K28" s="155">
        <f t="shared" si="0"/>
        <v>0</v>
      </c>
      <c r="L28" s="53"/>
      <c r="M28" s="55">
        <f t="shared" si="1"/>
        <v>0</v>
      </c>
      <c r="N28" s="55"/>
      <c r="O28" s="55"/>
      <c r="P28" s="155">
        <f t="shared" si="2"/>
        <v>0</v>
      </c>
      <c r="Q28" s="55"/>
      <c r="R28" s="55"/>
      <c r="S28" s="55"/>
      <c r="T28" s="155">
        <f t="shared" si="3"/>
        <v>0</v>
      </c>
      <c r="U28" s="155">
        <f t="shared" si="6"/>
        <v>0</v>
      </c>
      <c r="V28" s="313">
        <f t="shared" si="7"/>
        <v>0</v>
      </c>
      <c r="W28" s="51"/>
    </row>
    <row r="29" s="25" customFormat="1" customHeight="1" spans="1:23">
      <c r="A29" s="50"/>
      <c r="B29" s="51"/>
      <c r="C29" s="52"/>
      <c r="D29" s="52"/>
      <c r="E29" s="52"/>
      <c r="F29" s="52"/>
      <c r="G29" s="52"/>
      <c r="H29" s="53"/>
      <c r="I29" s="53"/>
      <c r="J29" s="53"/>
      <c r="K29" s="155">
        <f t="shared" si="0"/>
        <v>0</v>
      </c>
      <c r="L29" s="53"/>
      <c r="M29" s="55">
        <f t="shared" si="1"/>
        <v>0</v>
      </c>
      <c r="N29" s="55"/>
      <c r="O29" s="55"/>
      <c r="P29" s="155">
        <f t="shared" si="2"/>
        <v>0</v>
      </c>
      <c r="Q29" s="55"/>
      <c r="R29" s="55"/>
      <c r="S29" s="55"/>
      <c r="T29" s="155">
        <f t="shared" si="3"/>
        <v>0</v>
      </c>
      <c r="U29" s="155">
        <f t="shared" si="6"/>
        <v>0</v>
      </c>
      <c r="V29" s="313">
        <f t="shared" si="7"/>
        <v>0</v>
      </c>
      <c r="W29" s="51"/>
    </row>
    <row r="30" s="25" customFormat="1" customHeight="1" spans="1:23">
      <c r="A30" s="50"/>
      <c r="B30" s="51"/>
      <c r="C30" s="52"/>
      <c r="D30" s="52"/>
      <c r="E30" s="52"/>
      <c r="F30" s="52"/>
      <c r="G30" s="52"/>
      <c r="H30" s="53"/>
      <c r="I30" s="53"/>
      <c r="J30" s="53"/>
      <c r="K30" s="155">
        <f t="shared" si="0"/>
        <v>0</v>
      </c>
      <c r="L30" s="53"/>
      <c r="M30" s="55">
        <f t="shared" si="1"/>
        <v>0</v>
      </c>
      <c r="N30" s="55"/>
      <c r="O30" s="55"/>
      <c r="P30" s="155">
        <f t="shared" si="2"/>
        <v>0</v>
      </c>
      <c r="Q30" s="55"/>
      <c r="R30" s="55"/>
      <c r="S30" s="55"/>
      <c r="T30" s="155">
        <f t="shared" si="3"/>
        <v>0</v>
      </c>
      <c r="U30" s="155">
        <f t="shared" si="6"/>
        <v>0</v>
      </c>
      <c r="V30" s="313">
        <f t="shared" si="7"/>
        <v>0</v>
      </c>
      <c r="W30" s="51"/>
    </row>
    <row r="31" s="25" customFormat="1" customHeight="1" spans="1:23">
      <c r="A31" s="50"/>
      <c r="B31" s="51"/>
      <c r="C31" s="52"/>
      <c r="D31" s="52"/>
      <c r="E31" s="52"/>
      <c r="F31" s="52"/>
      <c r="G31" s="52"/>
      <c r="H31" s="53"/>
      <c r="I31" s="53"/>
      <c r="J31" s="53"/>
      <c r="K31" s="155">
        <f t="shared" si="0"/>
        <v>0</v>
      </c>
      <c r="L31" s="53"/>
      <c r="M31" s="55">
        <f t="shared" si="1"/>
        <v>0</v>
      </c>
      <c r="N31" s="55"/>
      <c r="O31" s="55"/>
      <c r="P31" s="155">
        <f t="shared" si="2"/>
        <v>0</v>
      </c>
      <c r="Q31" s="55"/>
      <c r="R31" s="55"/>
      <c r="S31" s="55"/>
      <c r="T31" s="155">
        <f t="shared" si="3"/>
        <v>0</v>
      </c>
      <c r="U31" s="155">
        <f t="shared" si="6"/>
        <v>0</v>
      </c>
      <c r="V31" s="313">
        <f t="shared" si="7"/>
        <v>0</v>
      </c>
      <c r="W31" s="51"/>
    </row>
    <row r="32" s="26" customFormat="1" customHeight="1" spans="1:23">
      <c r="A32" s="226" t="s">
        <v>573</v>
      </c>
      <c r="B32" s="297"/>
      <c r="C32" s="227"/>
      <c r="D32" s="227"/>
      <c r="E32" s="227"/>
      <c r="F32" s="227"/>
      <c r="G32" s="58"/>
      <c r="H32" s="54"/>
      <c r="I32" s="54"/>
      <c r="J32" s="54"/>
      <c r="K32" s="54">
        <f>ROUND(SUM(K8:K31),2)</f>
        <v>0</v>
      </c>
      <c r="L32" s="54">
        <f>ROUND(SUM(L8:L31),2)</f>
        <v>0</v>
      </c>
      <c r="M32" s="54"/>
      <c r="N32" s="54"/>
      <c r="O32" s="54"/>
      <c r="P32" s="54">
        <f>ROUND(SUM(P8:P31),2)</f>
        <v>0</v>
      </c>
      <c r="Q32" s="54"/>
      <c r="R32" s="54"/>
      <c r="S32" s="54"/>
      <c r="T32" s="54">
        <f>ROUND(SUM(T8:T31),2)</f>
        <v>0</v>
      </c>
      <c r="U32" s="54">
        <f t="shared" si="6"/>
        <v>0</v>
      </c>
      <c r="V32" s="314">
        <f t="shared" si="7"/>
        <v>0</v>
      </c>
      <c r="W32" s="56"/>
    </row>
    <row r="33" s="25" customFormat="1" customHeight="1" spans="1:23">
      <c r="A33" s="228" t="s">
        <v>21056</v>
      </c>
      <c r="B33" s="298"/>
      <c r="C33" s="229"/>
      <c r="D33" s="229"/>
      <c r="E33" s="229"/>
      <c r="F33" s="229"/>
      <c r="G33" s="52"/>
      <c r="H33" s="55"/>
      <c r="I33" s="55"/>
      <c r="J33" s="55"/>
      <c r="K33" s="155">
        <f>SUM(H33:J33)</f>
        <v>0</v>
      </c>
      <c r="L33" s="53"/>
      <c r="M33" s="55">
        <f t="shared" si="1"/>
        <v>0</v>
      </c>
      <c r="N33" s="55"/>
      <c r="O33" s="55"/>
      <c r="P33" s="155">
        <f t="shared" si="2"/>
        <v>0</v>
      </c>
      <c r="Q33" s="55"/>
      <c r="R33" s="55"/>
      <c r="S33" s="55"/>
      <c r="T33" s="155">
        <f t="shared" si="3"/>
        <v>0</v>
      </c>
      <c r="U33" s="155">
        <f t="shared" si="6"/>
        <v>0</v>
      </c>
      <c r="V33" s="313">
        <f t="shared" si="7"/>
        <v>0</v>
      </c>
      <c r="W33" s="51"/>
    </row>
    <row r="34" s="26" customFormat="1" customHeight="1" spans="1:23">
      <c r="A34" s="226" t="s">
        <v>573</v>
      </c>
      <c r="B34" s="297"/>
      <c r="C34" s="227"/>
      <c r="D34" s="227"/>
      <c r="E34" s="227"/>
      <c r="F34" s="227"/>
      <c r="G34" s="58"/>
      <c r="H34" s="54"/>
      <c r="I34" s="54"/>
      <c r="J34" s="54"/>
      <c r="K34" s="54">
        <f>K32-K33</f>
        <v>0</v>
      </c>
      <c r="L34" s="54">
        <f>L32-L33</f>
        <v>0</v>
      </c>
      <c r="M34" s="54"/>
      <c r="N34" s="54"/>
      <c r="O34" s="54"/>
      <c r="P34" s="54">
        <f>P32-P33</f>
        <v>0</v>
      </c>
      <c r="Q34" s="54"/>
      <c r="R34" s="54"/>
      <c r="S34" s="54"/>
      <c r="T34" s="54">
        <f>T32-T33</f>
        <v>0</v>
      </c>
      <c r="U34" s="54">
        <f t="shared" si="6"/>
        <v>0</v>
      </c>
      <c r="V34" s="314">
        <f t="shared" si="7"/>
        <v>0</v>
      </c>
      <c r="W34" s="56"/>
    </row>
    <row r="35" ht="13.05" customHeight="1" spans="1:23">
      <c r="A35" s="59" t="e">
        <f>#REF!&amp;#REF!</f>
        <v>#REF!</v>
      </c>
      <c r="C35" s="163"/>
      <c r="D35" s="163"/>
      <c r="E35" s="163"/>
      <c r="F35" s="163"/>
      <c r="G35" s="315"/>
      <c r="H35" s="166"/>
      <c r="I35" s="166"/>
      <c r="J35" s="166"/>
      <c r="K35" s="166"/>
      <c r="L35" s="166"/>
      <c r="N35" s="206" t="e">
        <f>#REF!</f>
        <v>#REF!</v>
      </c>
      <c r="W35" s="28"/>
    </row>
    <row r="36" ht="13.05" customHeight="1" spans="1:23">
      <c r="A36" s="27" t="e">
        <f>#REF!&amp;#REF!&amp;#REF!&amp;#REF!&amp;#REF!&amp;#REF!&amp;#REF!</f>
        <v>#REF!</v>
      </c>
      <c r="N36" s="29" t="e">
        <f>#REF!&amp;#REF!</f>
        <v>#REF!</v>
      </c>
    </row>
  </sheetData>
  <sheetProtection formatCells="0" formatColumns="0" formatRows="0" insertRows="0" deleteRows="0" autoFilter="0"/>
  <mergeCells count="19">
    <mergeCell ref="A2:W2"/>
    <mergeCell ref="A4:W4"/>
    <mergeCell ref="H6:K6"/>
    <mergeCell ref="M6:P6"/>
    <mergeCell ref="Q6:T6"/>
    <mergeCell ref="A32:C32"/>
    <mergeCell ref="A33:C33"/>
    <mergeCell ref="A34:C34"/>
    <mergeCell ref="A6:A7"/>
    <mergeCell ref="B6:B7"/>
    <mergeCell ref="C6:C7"/>
    <mergeCell ref="D6:D7"/>
    <mergeCell ref="E6:E7"/>
    <mergeCell ref="F6:F7"/>
    <mergeCell ref="G6:G7"/>
    <mergeCell ref="L6:L7"/>
    <mergeCell ref="U6:U7"/>
    <mergeCell ref="V6:V7"/>
    <mergeCell ref="W6:W7"/>
  </mergeCells>
  <hyperlinks>
    <hyperlink ref="A1" location="在建工程汇总表!B9" display="返回"/>
    <hyperlink ref="B1" location="参数!M69" display="返回索引页"/>
  </hyperlinks>
  <printOptions horizontalCentered="1"/>
  <pageMargins left="0.669291338582677" right="0.669291338582677" top="0.93" bottom="0.8" header="1.17" footer="0.68"/>
  <pageSetup paperSize="9" scale="87"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7"/>
  <sheetViews>
    <sheetView showGridLines="0" showZeros="0" defaultGridColor="0" colorId="38" workbookViewId="0">
      <selection activeCell="R6" sqref="$A6:$XFD7"/>
    </sheetView>
  </sheetViews>
  <sheetFormatPr defaultColWidth="9.07619047619048" defaultRowHeight="16.05" customHeight="1"/>
  <cols>
    <col min="1" max="1" width="4" style="27" customWidth="1"/>
    <col min="2" max="2" width="19.2857142857143" style="27" customWidth="1"/>
    <col min="3" max="3" width="13.4285714285714" style="27" customWidth="1"/>
    <col min="4" max="4" width="5" style="27" customWidth="1"/>
    <col min="5" max="5" width="8.07619047619048" style="28" customWidth="1"/>
    <col min="6" max="6" width="8" style="28" customWidth="1"/>
    <col min="7" max="10" width="12.7142857142857" style="28" hidden="1" customWidth="1" outlineLevel="1"/>
    <col min="11" max="11" width="12.0761904761905" style="29" customWidth="1" collapsed="1"/>
    <col min="12" max="12" width="12.0761904761905" style="29" customWidth="1"/>
    <col min="13" max="13" width="8" style="29" customWidth="1"/>
    <col min="14" max="14" width="12.0761904761905" style="29" customWidth="1"/>
    <col min="15" max="15" width="8" style="120" customWidth="1"/>
    <col min="16" max="16" width="12.0761904761905" style="29" customWidth="1"/>
    <col min="17" max="17" width="7.57142857142857" style="29" customWidth="1"/>
    <col min="18" max="18" width="15.9238095238095" style="27" customWidth="1"/>
    <col min="19" max="19" width="4.71428571428571" style="268" customWidth="1"/>
    <col min="20" max="16384" width="9.07619047619048" style="27"/>
  </cols>
  <sheetData>
    <row r="1" s="22" customFormat="1" customHeight="1" spans="1:19">
      <c r="A1" s="295" t="s">
        <v>116</v>
      </c>
      <c r="B1" s="31" t="s">
        <v>8</v>
      </c>
      <c r="E1" s="33"/>
      <c r="F1" s="33"/>
      <c r="G1" s="33"/>
      <c r="H1" s="33"/>
      <c r="I1" s="33"/>
      <c r="J1" s="33"/>
      <c r="K1" s="34"/>
      <c r="L1" s="34"/>
      <c r="M1" s="34"/>
      <c r="N1" s="34"/>
      <c r="O1" s="115"/>
      <c r="P1" s="34"/>
      <c r="Q1" s="34"/>
      <c r="S1" s="296"/>
    </row>
    <row r="2" s="23" customFormat="1" ht="18" customHeight="1" spans="1:19">
      <c r="A2" s="116" t="s">
        <v>21057</v>
      </c>
      <c r="B2" s="117"/>
      <c r="C2" s="117"/>
      <c r="D2" s="117"/>
      <c r="E2" s="117"/>
      <c r="F2" s="117"/>
      <c r="G2" s="117"/>
      <c r="H2" s="117"/>
      <c r="I2" s="117"/>
      <c r="J2" s="117"/>
      <c r="K2" s="117"/>
      <c r="L2" s="117"/>
      <c r="M2" s="117"/>
      <c r="N2" s="117"/>
      <c r="O2" s="117"/>
      <c r="P2" s="117"/>
      <c r="Q2" s="117"/>
      <c r="R2" s="117"/>
      <c r="S2" s="272"/>
    </row>
    <row r="3" s="23" customFormat="1" ht="11.2" customHeight="1" spans="1:19">
      <c r="A3" s="118"/>
      <c r="B3" s="118"/>
      <c r="C3" s="118"/>
      <c r="D3" s="118"/>
      <c r="E3" s="118"/>
      <c r="F3" s="118"/>
      <c r="G3" s="118"/>
      <c r="H3" s="118"/>
      <c r="I3" s="118"/>
      <c r="J3" s="118"/>
      <c r="K3" s="197"/>
      <c r="L3" s="197"/>
      <c r="M3" s="197"/>
      <c r="N3" s="197"/>
      <c r="O3" s="118"/>
      <c r="P3" s="197"/>
      <c r="Q3" s="197"/>
      <c r="R3" s="38" t="s">
        <v>419</v>
      </c>
      <c r="S3" s="272"/>
    </row>
    <row r="4" ht="11.2" customHeight="1" spans="1:19">
      <c r="A4" s="39" t="e">
        <f>#REF!&amp;#REF!&amp;#REF!&amp;#REF!&amp;#REF!&amp;#REF!&amp;#REF!</f>
        <v>#REF!</v>
      </c>
      <c r="B4" s="39"/>
      <c r="C4" s="39"/>
      <c r="D4" s="39"/>
      <c r="E4" s="39"/>
      <c r="F4" s="39"/>
      <c r="G4" s="39"/>
      <c r="H4" s="39"/>
      <c r="I4" s="39"/>
      <c r="J4" s="39"/>
      <c r="K4" s="39"/>
      <c r="L4" s="39"/>
      <c r="M4" s="39"/>
      <c r="N4" s="39"/>
      <c r="O4" s="39"/>
      <c r="P4" s="39"/>
      <c r="Q4" s="39"/>
      <c r="R4" s="39"/>
    </row>
    <row r="5" ht="11.2" customHeight="1" spans="1:19">
      <c r="A5" s="40" t="e">
        <f>#REF!&amp;#REF!</f>
        <v>#REF!</v>
      </c>
      <c r="B5" s="40"/>
      <c r="C5" s="40"/>
      <c r="D5" s="41"/>
      <c r="E5" s="41"/>
      <c r="F5" s="41"/>
      <c r="G5" s="42"/>
      <c r="H5" s="42"/>
      <c r="I5" s="42"/>
      <c r="J5" s="42"/>
      <c r="L5" s="72"/>
      <c r="M5" s="62"/>
      <c r="Q5" s="273"/>
      <c r="R5" s="44" t="s">
        <v>35</v>
      </c>
    </row>
    <row r="6" s="71" customFormat="1" customHeight="1" spans="1:19">
      <c r="A6" s="45" t="s">
        <v>102</v>
      </c>
      <c r="B6" s="46" t="s">
        <v>21058</v>
      </c>
      <c r="C6" s="110" t="s">
        <v>21059</v>
      </c>
      <c r="D6" s="110" t="s">
        <v>434</v>
      </c>
      <c r="E6" s="275" t="s">
        <v>325</v>
      </c>
      <c r="F6" s="275" t="s">
        <v>558</v>
      </c>
      <c r="G6" s="83" t="s">
        <v>21030</v>
      </c>
      <c r="H6" s="83"/>
      <c r="I6" s="83" t="s">
        <v>121</v>
      </c>
      <c r="J6" s="83"/>
      <c r="K6" s="276" t="s">
        <v>122</v>
      </c>
      <c r="L6" s="78"/>
      <c r="M6" s="277" t="s">
        <v>123</v>
      </c>
      <c r="N6" s="278"/>
      <c r="O6" s="278"/>
      <c r="P6" s="279"/>
      <c r="Q6" s="280" t="s">
        <v>125</v>
      </c>
      <c r="R6" s="274" t="s">
        <v>256</v>
      </c>
      <c r="S6" s="281" t="s">
        <v>346</v>
      </c>
    </row>
    <row r="7" s="71" customFormat="1" customHeight="1" spans="1:19">
      <c r="A7" s="251"/>
      <c r="B7" s="282"/>
      <c r="C7" s="282"/>
      <c r="D7" s="282"/>
      <c r="E7" s="284"/>
      <c r="F7" s="284"/>
      <c r="G7" s="48" t="s">
        <v>457</v>
      </c>
      <c r="H7" s="48" t="s">
        <v>458</v>
      </c>
      <c r="I7" s="48" t="s">
        <v>457</v>
      </c>
      <c r="J7" s="48" t="s">
        <v>458</v>
      </c>
      <c r="K7" s="48" t="s">
        <v>457</v>
      </c>
      <c r="L7" s="48" t="s">
        <v>458</v>
      </c>
      <c r="M7" s="285" t="s">
        <v>307</v>
      </c>
      <c r="N7" s="49" t="s">
        <v>460</v>
      </c>
      <c r="O7" s="151" t="s">
        <v>461</v>
      </c>
      <c r="P7" s="49" t="s">
        <v>123</v>
      </c>
      <c r="Q7" s="286"/>
      <c r="R7" s="283"/>
      <c r="S7" s="287"/>
    </row>
    <row r="8" s="25" customFormat="1" ht="13.05" customHeight="1" spans="1:19">
      <c r="A8" s="50">
        <v>1</v>
      </c>
      <c r="B8" s="51"/>
      <c r="C8" s="51"/>
      <c r="D8" s="288"/>
      <c r="E8" s="52"/>
      <c r="F8" s="52"/>
      <c r="G8" s="53"/>
      <c r="H8" s="53"/>
      <c r="I8" s="53"/>
      <c r="J8" s="53"/>
      <c r="K8" s="86">
        <f t="shared" ref="K8:K32" si="0">G8+I8</f>
        <v>0</v>
      </c>
      <c r="L8" s="86">
        <f t="shared" ref="L8:L32" si="1">H8+J8</f>
        <v>0</v>
      </c>
      <c r="M8" s="55"/>
      <c r="N8" s="55"/>
      <c r="O8" s="289"/>
      <c r="P8" s="155">
        <f>ROUND(N8*O8/100,2)</f>
        <v>0</v>
      </c>
      <c r="Q8" s="156">
        <f>IF((P8-L8)=0,0,IF((P8-L8)=P8,100,IF(L8&lt;0,-(P8-L8)/L8*100,IF((P8-L8)&gt;0,ABS((P8-L8)/L8*100),(P8-L8)/L8*100))))</f>
        <v>0</v>
      </c>
      <c r="R8" s="51"/>
      <c r="S8" s="290">
        <v>12</v>
      </c>
    </row>
    <row r="9" s="25" customFormat="1" ht="13.05" customHeight="1" spans="1:19">
      <c r="A9" s="50"/>
      <c r="B9" s="51"/>
      <c r="C9" s="51"/>
      <c r="D9" s="288"/>
      <c r="E9" s="52"/>
      <c r="F9" s="52"/>
      <c r="G9" s="53"/>
      <c r="H9" s="53"/>
      <c r="I9" s="53"/>
      <c r="J9" s="53"/>
      <c r="K9" s="86">
        <f t="shared" si="0"/>
        <v>0</v>
      </c>
      <c r="L9" s="86">
        <f t="shared" si="1"/>
        <v>0</v>
      </c>
      <c r="M9" s="55"/>
      <c r="N9" s="55"/>
      <c r="O9" s="289">
        <f>IF(OR(F9=0,S9=0),0,ROUND(IF(ROUND((S9*12-(#REF!-F9)*12)/(S9*12),2)&lt;=0.15,0.15,ROUND((S9*12-(#REF!-F9)*12)/(S9*12),2))*200,-1)/2)</f>
        <v>0</v>
      </c>
      <c r="P9" s="155">
        <f t="shared" ref="P9:P34" si="2">ROUND(N9*O9/100,2)</f>
        <v>0</v>
      </c>
      <c r="Q9" s="156">
        <f t="shared" ref="Q9:Q35" si="3">IF((P9-L9)=0,0,IF((P9-L9)=P9,100,IF(L9&lt;0,-(P9-L9)/L9*100,IF((P9-L9)&gt;0,ABS((P9-L9)/L9*100),(P9-L9)/L9*100))))</f>
        <v>0</v>
      </c>
      <c r="R9" s="51"/>
      <c r="S9" s="291"/>
    </row>
    <row r="10" s="25" customFormat="1" ht="13.05" customHeight="1" spans="1:19">
      <c r="A10" s="50"/>
      <c r="B10" s="51"/>
      <c r="C10" s="51"/>
      <c r="D10" s="288"/>
      <c r="E10" s="52"/>
      <c r="F10" s="52"/>
      <c r="G10" s="53"/>
      <c r="H10" s="53"/>
      <c r="I10" s="53"/>
      <c r="J10" s="53"/>
      <c r="K10" s="86">
        <f t="shared" si="0"/>
        <v>0</v>
      </c>
      <c r="L10" s="86">
        <f t="shared" si="1"/>
        <v>0</v>
      </c>
      <c r="M10" s="55"/>
      <c r="N10" s="55"/>
      <c r="O10" s="289">
        <f>IF(OR(F10=0,S10=0),0,ROUND(IF(ROUND((S10*12-(#REF!-F10)*12)/(S10*12),2)&lt;=0.15,0.15,ROUND((S10*12-(#REF!-F10)*12)/(S10*12),2))*200,-1)/2)</f>
        <v>0</v>
      </c>
      <c r="P10" s="155">
        <f t="shared" si="2"/>
        <v>0</v>
      </c>
      <c r="Q10" s="156">
        <f t="shared" si="3"/>
        <v>0</v>
      </c>
      <c r="R10" s="51"/>
      <c r="S10" s="291"/>
    </row>
    <row r="11" s="25" customFormat="1" ht="13.05" customHeight="1" spans="1:19">
      <c r="A11" s="50"/>
      <c r="B11" s="51"/>
      <c r="C11" s="51"/>
      <c r="D11" s="288"/>
      <c r="E11" s="52"/>
      <c r="F11" s="52"/>
      <c r="G11" s="53"/>
      <c r="H11" s="53"/>
      <c r="I11" s="53"/>
      <c r="J11" s="53"/>
      <c r="K11" s="86">
        <f t="shared" si="0"/>
        <v>0</v>
      </c>
      <c r="L11" s="86">
        <f t="shared" si="1"/>
        <v>0</v>
      </c>
      <c r="M11" s="55"/>
      <c r="N11" s="55"/>
      <c r="O11" s="289">
        <f>IF(OR(F11=0,S11=0),0,ROUND(IF(ROUND((S11*12-(#REF!-F11)*12)/(S11*12),2)&lt;=0.15,0.15,ROUND((S11*12-(#REF!-F11)*12)/(S11*12),2))*200,-1)/2)</f>
        <v>0</v>
      </c>
      <c r="P11" s="155">
        <f t="shared" si="2"/>
        <v>0</v>
      </c>
      <c r="Q11" s="156">
        <f t="shared" si="3"/>
        <v>0</v>
      </c>
      <c r="R11" s="51"/>
      <c r="S11" s="291"/>
    </row>
    <row r="12" s="25" customFormat="1" ht="13.05" customHeight="1" spans="1:19">
      <c r="A12" s="50"/>
      <c r="B12" s="51"/>
      <c r="C12" s="51"/>
      <c r="D12" s="288"/>
      <c r="E12" s="52"/>
      <c r="F12" s="52"/>
      <c r="G12" s="53"/>
      <c r="H12" s="53"/>
      <c r="I12" s="53"/>
      <c r="J12" s="53"/>
      <c r="K12" s="86">
        <f t="shared" si="0"/>
        <v>0</v>
      </c>
      <c r="L12" s="86">
        <f t="shared" si="1"/>
        <v>0</v>
      </c>
      <c r="M12" s="55"/>
      <c r="N12" s="55"/>
      <c r="O12" s="289">
        <f>IF(OR(F12=0,S12=0),0,ROUND(IF(ROUND((S12*12-(#REF!-F12)*12)/(S12*12),2)&lt;=0.15,0.15,ROUND((S12*12-(#REF!-F12)*12)/(S12*12),2))*200,-1)/2)</f>
        <v>0</v>
      </c>
      <c r="P12" s="155">
        <f t="shared" si="2"/>
        <v>0</v>
      </c>
      <c r="Q12" s="156">
        <f t="shared" si="3"/>
        <v>0</v>
      </c>
      <c r="R12" s="51"/>
      <c r="S12" s="291"/>
    </row>
    <row r="13" s="25" customFormat="1" ht="13.05" customHeight="1" spans="1:19">
      <c r="A13" s="50"/>
      <c r="B13" s="51"/>
      <c r="C13" s="51"/>
      <c r="D13" s="288"/>
      <c r="E13" s="52"/>
      <c r="F13" s="52"/>
      <c r="G13" s="53"/>
      <c r="H13" s="53"/>
      <c r="I13" s="53"/>
      <c r="J13" s="53"/>
      <c r="K13" s="86">
        <f t="shared" si="0"/>
        <v>0</v>
      </c>
      <c r="L13" s="86">
        <f t="shared" si="1"/>
        <v>0</v>
      </c>
      <c r="M13" s="55"/>
      <c r="N13" s="55"/>
      <c r="O13" s="289">
        <f>IF(OR(F13=0,S13=0),0,ROUND(IF(ROUND((S13*12-(#REF!-F13)*12)/(S13*12),2)&lt;=0.15,0.15,ROUND((S13*12-(#REF!-F13)*12)/(S13*12),2))*200,-1)/2)</f>
        <v>0</v>
      </c>
      <c r="P13" s="155">
        <f t="shared" si="2"/>
        <v>0</v>
      </c>
      <c r="Q13" s="156">
        <f t="shared" si="3"/>
        <v>0</v>
      </c>
      <c r="R13" s="51"/>
      <c r="S13" s="291"/>
    </row>
    <row r="14" s="25" customFormat="1" ht="13.05" customHeight="1" spans="1:19">
      <c r="A14" s="50"/>
      <c r="B14" s="51"/>
      <c r="C14" s="51"/>
      <c r="D14" s="288"/>
      <c r="E14" s="52"/>
      <c r="F14" s="52"/>
      <c r="G14" s="53"/>
      <c r="H14" s="53"/>
      <c r="I14" s="53"/>
      <c r="J14" s="53"/>
      <c r="K14" s="86">
        <f t="shared" si="0"/>
        <v>0</v>
      </c>
      <c r="L14" s="86">
        <f t="shared" si="1"/>
        <v>0</v>
      </c>
      <c r="M14" s="55"/>
      <c r="N14" s="55"/>
      <c r="O14" s="289">
        <f>IF(OR(F14=0,S14=0),0,ROUND(IF(ROUND((S14*12-(#REF!-F14)*12)/(S14*12),2)&lt;=0.15,0.15,ROUND((S14*12-(#REF!-F14)*12)/(S14*12),2))*200,-1)/2)</f>
        <v>0</v>
      </c>
      <c r="P14" s="155">
        <f t="shared" si="2"/>
        <v>0</v>
      </c>
      <c r="Q14" s="156">
        <f t="shared" si="3"/>
        <v>0</v>
      </c>
      <c r="R14" s="51"/>
      <c r="S14" s="291"/>
    </row>
    <row r="15" s="25" customFormat="1" ht="13.05" customHeight="1" spans="1:19">
      <c r="A15" s="50"/>
      <c r="B15" s="51"/>
      <c r="C15" s="51"/>
      <c r="D15" s="288"/>
      <c r="E15" s="52"/>
      <c r="F15" s="52"/>
      <c r="G15" s="53"/>
      <c r="H15" s="53"/>
      <c r="I15" s="53"/>
      <c r="J15" s="53"/>
      <c r="K15" s="86">
        <f t="shared" si="0"/>
        <v>0</v>
      </c>
      <c r="L15" s="86">
        <f t="shared" si="1"/>
        <v>0</v>
      </c>
      <c r="M15" s="55"/>
      <c r="N15" s="55"/>
      <c r="O15" s="289">
        <f>IF(OR(F15=0,S15=0),0,ROUND(IF(ROUND((S15*12-(#REF!-F15)*12)/(S15*12),2)&lt;=0.15,0.15,ROUND((S15*12-(#REF!-F15)*12)/(S15*12),2))*200,-1)/2)</f>
        <v>0</v>
      </c>
      <c r="P15" s="155">
        <f t="shared" si="2"/>
        <v>0</v>
      </c>
      <c r="Q15" s="156">
        <f t="shared" si="3"/>
        <v>0</v>
      </c>
      <c r="R15" s="51"/>
      <c r="S15" s="291"/>
    </row>
    <row r="16" s="25" customFormat="1" ht="13.05" customHeight="1" spans="1:19">
      <c r="A16" s="50"/>
      <c r="B16" s="51"/>
      <c r="C16" s="51"/>
      <c r="D16" s="288"/>
      <c r="E16" s="52"/>
      <c r="F16" s="52"/>
      <c r="G16" s="53"/>
      <c r="H16" s="53"/>
      <c r="I16" s="53"/>
      <c r="J16" s="53"/>
      <c r="K16" s="86">
        <f t="shared" si="0"/>
        <v>0</v>
      </c>
      <c r="L16" s="86">
        <f t="shared" si="1"/>
        <v>0</v>
      </c>
      <c r="M16" s="55"/>
      <c r="N16" s="55"/>
      <c r="O16" s="289">
        <f>IF(OR(F16=0,S16=0),0,ROUND(IF(ROUND((S16*12-(#REF!-F16)*12)/(S16*12),2)&lt;=0.15,0.15,ROUND((S16*12-(#REF!-F16)*12)/(S16*12),2))*200,-1)/2)</f>
        <v>0</v>
      </c>
      <c r="P16" s="155">
        <f t="shared" si="2"/>
        <v>0</v>
      </c>
      <c r="Q16" s="156">
        <f t="shared" si="3"/>
        <v>0</v>
      </c>
      <c r="R16" s="51"/>
      <c r="S16" s="291"/>
    </row>
    <row r="17" s="25" customFormat="1" ht="13.05" customHeight="1" spans="1:19">
      <c r="A17" s="50"/>
      <c r="B17" s="51"/>
      <c r="C17" s="51"/>
      <c r="D17" s="288"/>
      <c r="E17" s="52"/>
      <c r="F17" s="52"/>
      <c r="G17" s="53"/>
      <c r="H17" s="53"/>
      <c r="I17" s="53"/>
      <c r="J17" s="53"/>
      <c r="K17" s="86">
        <f t="shared" si="0"/>
        <v>0</v>
      </c>
      <c r="L17" s="86">
        <f t="shared" si="1"/>
        <v>0</v>
      </c>
      <c r="M17" s="55"/>
      <c r="N17" s="55"/>
      <c r="O17" s="289">
        <f>IF(OR(F17=0,S17=0),0,ROUND(IF(ROUND((S17*12-(#REF!-F17)*12)/(S17*12),2)&lt;=0.15,0.15,ROUND((S17*12-(#REF!-F17)*12)/(S17*12),2))*200,-1)/2)</f>
        <v>0</v>
      </c>
      <c r="P17" s="155">
        <f t="shared" si="2"/>
        <v>0</v>
      </c>
      <c r="Q17" s="156">
        <f t="shared" si="3"/>
        <v>0</v>
      </c>
      <c r="R17" s="51"/>
      <c r="S17" s="291"/>
    </row>
    <row r="18" s="25" customFormat="1" ht="13.05" customHeight="1" spans="1:19">
      <c r="A18" s="50"/>
      <c r="B18" s="51"/>
      <c r="C18" s="51"/>
      <c r="D18" s="288"/>
      <c r="E18" s="52"/>
      <c r="F18" s="52"/>
      <c r="G18" s="53"/>
      <c r="H18" s="53"/>
      <c r="I18" s="53"/>
      <c r="J18" s="53"/>
      <c r="K18" s="86">
        <f t="shared" si="0"/>
        <v>0</v>
      </c>
      <c r="L18" s="86">
        <f t="shared" si="1"/>
        <v>0</v>
      </c>
      <c r="M18" s="55"/>
      <c r="N18" s="55"/>
      <c r="O18" s="289">
        <f>IF(OR(F18=0,S18=0),0,ROUND(IF(ROUND((S18*12-(#REF!-F18)*12)/(S18*12),2)&lt;=0.15,0.15,ROUND((S18*12-(#REF!-F18)*12)/(S18*12),2))*200,-1)/2)</f>
        <v>0</v>
      </c>
      <c r="P18" s="155">
        <f t="shared" si="2"/>
        <v>0</v>
      </c>
      <c r="Q18" s="156">
        <f t="shared" si="3"/>
        <v>0</v>
      </c>
      <c r="R18" s="51"/>
      <c r="S18" s="291"/>
    </row>
    <row r="19" s="25" customFormat="1" ht="13.05" customHeight="1" spans="1:19">
      <c r="A19" s="50"/>
      <c r="B19" s="51"/>
      <c r="C19" s="51"/>
      <c r="D19" s="288"/>
      <c r="E19" s="52"/>
      <c r="F19" s="52"/>
      <c r="G19" s="53"/>
      <c r="H19" s="53"/>
      <c r="I19" s="53"/>
      <c r="J19" s="53"/>
      <c r="K19" s="86">
        <f t="shared" si="0"/>
        <v>0</v>
      </c>
      <c r="L19" s="86">
        <f t="shared" si="1"/>
        <v>0</v>
      </c>
      <c r="M19" s="55"/>
      <c r="N19" s="55"/>
      <c r="O19" s="289">
        <f>IF(OR(F19=0,S19=0),0,ROUND(IF(ROUND((S19*12-(#REF!-F19)*12)/(S19*12),2)&lt;=0.15,0.15,ROUND((S19*12-(#REF!-F19)*12)/(S19*12),2))*200,-1)/2)</f>
        <v>0</v>
      </c>
      <c r="P19" s="155">
        <f t="shared" si="2"/>
        <v>0</v>
      </c>
      <c r="Q19" s="156">
        <f t="shared" si="3"/>
        <v>0</v>
      </c>
      <c r="R19" s="51"/>
      <c r="S19" s="291"/>
    </row>
    <row r="20" s="25" customFormat="1" ht="13.05" customHeight="1" spans="1:19">
      <c r="A20" s="50"/>
      <c r="B20" s="51"/>
      <c r="C20" s="51"/>
      <c r="D20" s="288"/>
      <c r="E20" s="52"/>
      <c r="F20" s="52"/>
      <c r="G20" s="53"/>
      <c r="H20" s="53"/>
      <c r="I20" s="53"/>
      <c r="J20" s="53"/>
      <c r="K20" s="86">
        <f t="shared" si="0"/>
        <v>0</v>
      </c>
      <c r="L20" s="86">
        <f t="shared" si="1"/>
        <v>0</v>
      </c>
      <c r="M20" s="55"/>
      <c r="N20" s="55"/>
      <c r="O20" s="289">
        <f>IF(OR(F20=0,S20=0),0,ROUND(IF(ROUND((S20*12-(#REF!-F20)*12)/(S20*12),2)&lt;=0.15,0.15,ROUND((S20*12-(#REF!-F20)*12)/(S20*12),2))*200,-1)/2)</f>
        <v>0</v>
      </c>
      <c r="P20" s="155">
        <f t="shared" si="2"/>
        <v>0</v>
      </c>
      <c r="Q20" s="156">
        <f t="shared" si="3"/>
        <v>0</v>
      </c>
      <c r="R20" s="51"/>
      <c r="S20" s="291"/>
    </row>
    <row r="21" s="25" customFormat="1" ht="13.05" customHeight="1" spans="1:19">
      <c r="A21" s="50"/>
      <c r="B21" s="51"/>
      <c r="C21" s="51"/>
      <c r="D21" s="288"/>
      <c r="E21" s="52"/>
      <c r="F21" s="52"/>
      <c r="G21" s="53"/>
      <c r="H21" s="53"/>
      <c r="I21" s="53"/>
      <c r="J21" s="53"/>
      <c r="K21" s="86">
        <f t="shared" si="0"/>
        <v>0</v>
      </c>
      <c r="L21" s="86">
        <f t="shared" si="1"/>
        <v>0</v>
      </c>
      <c r="M21" s="55"/>
      <c r="N21" s="55"/>
      <c r="O21" s="289">
        <f>IF(OR(F21=0,S21=0),0,ROUND(IF(ROUND((S21*12-(#REF!-F21)*12)/(S21*12),2)&lt;=0.15,0.15,ROUND((S21*12-(#REF!-F21)*12)/(S21*12),2))*200,-1)/2)</f>
        <v>0</v>
      </c>
      <c r="P21" s="155">
        <f t="shared" si="2"/>
        <v>0</v>
      </c>
      <c r="Q21" s="156">
        <f t="shared" si="3"/>
        <v>0</v>
      </c>
      <c r="R21" s="51"/>
      <c r="S21" s="291"/>
    </row>
    <row r="22" s="25" customFormat="1" ht="13.05" customHeight="1" spans="1:19">
      <c r="A22" s="50"/>
      <c r="B22" s="51"/>
      <c r="C22" s="51"/>
      <c r="D22" s="288"/>
      <c r="E22" s="52"/>
      <c r="F22" s="52"/>
      <c r="G22" s="53"/>
      <c r="H22" s="53"/>
      <c r="I22" s="53"/>
      <c r="J22" s="53"/>
      <c r="K22" s="86">
        <f t="shared" si="0"/>
        <v>0</v>
      </c>
      <c r="L22" s="86">
        <f t="shared" si="1"/>
        <v>0</v>
      </c>
      <c r="M22" s="55"/>
      <c r="N22" s="55"/>
      <c r="O22" s="289">
        <f>IF(OR(F22=0,S22=0),0,ROUND(IF(ROUND((S22*12-(#REF!-F22)*12)/(S22*12),2)&lt;=0.15,0.15,ROUND((S22*12-(#REF!-F22)*12)/(S22*12),2))*200,-1)/2)</f>
        <v>0</v>
      </c>
      <c r="P22" s="155">
        <f t="shared" si="2"/>
        <v>0</v>
      </c>
      <c r="Q22" s="156">
        <f t="shared" si="3"/>
        <v>0</v>
      </c>
      <c r="R22" s="51"/>
      <c r="S22" s="291"/>
    </row>
    <row r="23" s="25" customFormat="1" ht="13.05" customHeight="1" spans="1:19">
      <c r="A23" s="50"/>
      <c r="B23" s="51"/>
      <c r="C23" s="51"/>
      <c r="D23" s="288"/>
      <c r="E23" s="52"/>
      <c r="F23" s="52"/>
      <c r="G23" s="53"/>
      <c r="H23" s="53"/>
      <c r="I23" s="53"/>
      <c r="J23" s="53"/>
      <c r="K23" s="86">
        <f t="shared" si="0"/>
        <v>0</v>
      </c>
      <c r="L23" s="86">
        <f t="shared" si="1"/>
        <v>0</v>
      </c>
      <c r="M23" s="55"/>
      <c r="N23" s="55"/>
      <c r="O23" s="289">
        <f>IF(OR(F23=0,S23=0),0,ROUND(IF(ROUND((S23*12-(#REF!-F23)*12)/(S23*12),2)&lt;=0.15,0.15,ROUND((S23*12-(#REF!-F23)*12)/(S23*12),2))*200,-1)/2)</f>
        <v>0</v>
      </c>
      <c r="P23" s="155">
        <f t="shared" si="2"/>
        <v>0</v>
      </c>
      <c r="Q23" s="156">
        <f t="shared" si="3"/>
        <v>0</v>
      </c>
      <c r="R23" s="51"/>
      <c r="S23" s="291"/>
    </row>
    <row r="24" s="25" customFormat="1" ht="13.05" customHeight="1" spans="1:19">
      <c r="A24" s="50"/>
      <c r="B24" s="51"/>
      <c r="C24" s="51"/>
      <c r="D24" s="288"/>
      <c r="E24" s="52"/>
      <c r="F24" s="52"/>
      <c r="G24" s="53"/>
      <c r="H24" s="53"/>
      <c r="I24" s="53"/>
      <c r="J24" s="53"/>
      <c r="K24" s="86">
        <f t="shared" si="0"/>
        <v>0</v>
      </c>
      <c r="L24" s="86">
        <f t="shared" si="1"/>
        <v>0</v>
      </c>
      <c r="M24" s="55"/>
      <c r="N24" s="55"/>
      <c r="O24" s="289">
        <f>IF(OR(F24=0,S24=0),0,ROUND(IF(ROUND((S24*12-(#REF!-F24)*12)/(S24*12),2)&lt;=0.15,0.15,ROUND((S24*12-(#REF!-F24)*12)/(S24*12),2))*200,-1)/2)</f>
        <v>0</v>
      </c>
      <c r="P24" s="155">
        <f t="shared" si="2"/>
        <v>0</v>
      </c>
      <c r="Q24" s="156">
        <f t="shared" si="3"/>
        <v>0</v>
      </c>
      <c r="R24" s="51"/>
      <c r="S24" s="291"/>
    </row>
    <row r="25" s="25" customFormat="1" ht="13.05" customHeight="1" spans="1:19">
      <c r="A25" s="50"/>
      <c r="B25" s="51"/>
      <c r="C25" s="51"/>
      <c r="D25" s="288"/>
      <c r="E25" s="52"/>
      <c r="F25" s="52"/>
      <c r="G25" s="53"/>
      <c r="H25" s="53"/>
      <c r="I25" s="53"/>
      <c r="J25" s="53"/>
      <c r="K25" s="86">
        <f t="shared" si="0"/>
        <v>0</v>
      </c>
      <c r="L25" s="86">
        <f t="shared" si="1"/>
        <v>0</v>
      </c>
      <c r="M25" s="55"/>
      <c r="N25" s="55"/>
      <c r="O25" s="289">
        <f>IF(OR(F25=0,S25=0),0,ROUND(IF(ROUND((S25*12-(#REF!-F25)*12)/(S25*12),2)&lt;=0.15,0.15,ROUND((S25*12-(#REF!-F25)*12)/(S25*12),2))*200,-1)/2)</f>
        <v>0</v>
      </c>
      <c r="P25" s="155">
        <f t="shared" si="2"/>
        <v>0</v>
      </c>
      <c r="Q25" s="156">
        <f t="shared" si="3"/>
        <v>0</v>
      </c>
      <c r="R25" s="51"/>
      <c r="S25" s="291"/>
    </row>
    <row r="26" s="25" customFormat="1" ht="13.05" customHeight="1" spans="1:19">
      <c r="A26" s="50"/>
      <c r="B26" s="51"/>
      <c r="C26" s="51"/>
      <c r="D26" s="288"/>
      <c r="E26" s="52"/>
      <c r="F26" s="52"/>
      <c r="G26" s="53"/>
      <c r="H26" s="53"/>
      <c r="I26" s="53"/>
      <c r="J26" s="53"/>
      <c r="K26" s="86">
        <f t="shared" si="0"/>
        <v>0</v>
      </c>
      <c r="L26" s="86">
        <f t="shared" si="1"/>
        <v>0</v>
      </c>
      <c r="M26" s="55"/>
      <c r="N26" s="55"/>
      <c r="O26" s="289">
        <f>IF(OR(F26=0,S26=0),0,ROUND(IF(ROUND((S26*12-(#REF!-F26)*12)/(S26*12),2)&lt;=0.15,0.15,ROUND((S26*12-(#REF!-F26)*12)/(S26*12),2))*200,-1)/2)</f>
        <v>0</v>
      </c>
      <c r="P26" s="155">
        <f t="shared" si="2"/>
        <v>0</v>
      </c>
      <c r="Q26" s="156">
        <f t="shared" si="3"/>
        <v>0</v>
      </c>
      <c r="R26" s="51"/>
      <c r="S26" s="291"/>
    </row>
    <row r="27" s="25" customFormat="1" ht="13.05" customHeight="1" spans="1:19">
      <c r="A27" s="50"/>
      <c r="B27" s="51"/>
      <c r="C27" s="51"/>
      <c r="D27" s="288"/>
      <c r="E27" s="52"/>
      <c r="F27" s="52"/>
      <c r="G27" s="53"/>
      <c r="H27" s="53"/>
      <c r="I27" s="53"/>
      <c r="J27" s="53"/>
      <c r="K27" s="86">
        <f t="shared" si="0"/>
        <v>0</v>
      </c>
      <c r="L27" s="86">
        <f t="shared" si="1"/>
        <v>0</v>
      </c>
      <c r="M27" s="55"/>
      <c r="N27" s="55"/>
      <c r="O27" s="289">
        <f>IF(OR(F27=0,S27=0),0,ROUND(IF(ROUND((S27*12-(#REF!-F27)*12)/(S27*12),2)&lt;=0.15,0.15,ROUND((S27*12-(#REF!-F27)*12)/(S27*12),2))*200,-1)/2)</f>
        <v>0</v>
      </c>
      <c r="P27" s="155">
        <f t="shared" si="2"/>
        <v>0</v>
      </c>
      <c r="Q27" s="156">
        <f t="shared" si="3"/>
        <v>0</v>
      </c>
      <c r="R27" s="51"/>
      <c r="S27" s="291"/>
    </row>
    <row r="28" s="25" customFormat="1" ht="13.05" customHeight="1" spans="1:19">
      <c r="A28" s="50"/>
      <c r="B28" s="51"/>
      <c r="C28" s="51"/>
      <c r="D28" s="288"/>
      <c r="E28" s="52"/>
      <c r="F28" s="52"/>
      <c r="G28" s="53"/>
      <c r="H28" s="53"/>
      <c r="I28" s="53"/>
      <c r="J28" s="53"/>
      <c r="K28" s="86">
        <f t="shared" si="0"/>
        <v>0</v>
      </c>
      <c r="L28" s="86">
        <f t="shared" si="1"/>
        <v>0</v>
      </c>
      <c r="M28" s="55"/>
      <c r="N28" s="55"/>
      <c r="O28" s="289">
        <f>IF(OR(F28=0,S28=0),0,ROUND(IF(ROUND((S28*12-(#REF!-F28)*12)/(S28*12),2)&lt;=0.15,0.15,ROUND((S28*12-(#REF!-F28)*12)/(S28*12),2))*200,-1)/2)</f>
        <v>0</v>
      </c>
      <c r="P28" s="155">
        <f t="shared" si="2"/>
        <v>0</v>
      </c>
      <c r="Q28" s="156">
        <f t="shared" si="3"/>
        <v>0</v>
      </c>
      <c r="R28" s="51"/>
      <c r="S28" s="291"/>
    </row>
    <row r="29" s="25" customFormat="1" ht="13.05" customHeight="1" spans="1:19">
      <c r="A29" s="50"/>
      <c r="B29" s="51"/>
      <c r="C29" s="51"/>
      <c r="D29" s="288"/>
      <c r="E29" s="52"/>
      <c r="F29" s="52"/>
      <c r="G29" s="53"/>
      <c r="H29" s="53"/>
      <c r="I29" s="53"/>
      <c r="J29" s="53"/>
      <c r="K29" s="86">
        <f t="shared" si="0"/>
        <v>0</v>
      </c>
      <c r="L29" s="86">
        <f t="shared" si="1"/>
        <v>0</v>
      </c>
      <c r="M29" s="55"/>
      <c r="N29" s="55"/>
      <c r="O29" s="289">
        <f>IF(OR(F29=0,S29=0),0,ROUND(IF(ROUND((S29*12-(#REF!-F29)*12)/(S29*12),2)&lt;=0.15,0.15,ROUND((S29*12-(#REF!-F29)*12)/(S29*12),2))*200,-1)/2)</f>
        <v>0</v>
      </c>
      <c r="P29" s="155">
        <f t="shared" si="2"/>
        <v>0</v>
      </c>
      <c r="Q29" s="156">
        <f t="shared" si="3"/>
        <v>0</v>
      </c>
      <c r="R29" s="51"/>
      <c r="S29" s="291"/>
    </row>
    <row r="30" s="25" customFormat="1" ht="13.05" customHeight="1" spans="1:19">
      <c r="A30" s="50"/>
      <c r="B30" s="51"/>
      <c r="C30" s="51"/>
      <c r="D30" s="288"/>
      <c r="E30" s="52"/>
      <c r="F30" s="52"/>
      <c r="G30" s="53"/>
      <c r="H30" s="53"/>
      <c r="I30" s="53"/>
      <c r="J30" s="53"/>
      <c r="K30" s="86">
        <f t="shared" si="0"/>
        <v>0</v>
      </c>
      <c r="L30" s="86">
        <f t="shared" si="1"/>
        <v>0</v>
      </c>
      <c r="M30" s="55"/>
      <c r="N30" s="55"/>
      <c r="O30" s="289">
        <f>IF(OR(F30=0,S30=0),0,ROUND(IF(ROUND((S30*12-(#REF!-F30)*12)/(S30*12),2)&lt;=0.15,0.15,ROUND((S30*12-(#REF!-F30)*12)/(S30*12),2))*200,-1)/2)</f>
        <v>0</v>
      </c>
      <c r="P30" s="155">
        <f t="shared" si="2"/>
        <v>0</v>
      </c>
      <c r="Q30" s="156">
        <f t="shared" si="3"/>
        <v>0</v>
      </c>
      <c r="R30" s="51"/>
      <c r="S30" s="291"/>
    </row>
    <row r="31" s="25" customFormat="1" ht="13.05" customHeight="1" spans="1:19">
      <c r="A31" s="50"/>
      <c r="B31" s="51"/>
      <c r="C31" s="51"/>
      <c r="D31" s="288"/>
      <c r="E31" s="52"/>
      <c r="F31" s="52"/>
      <c r="G31" s="53"/>
      <c r="H31" s="53"/>
      <c r="I31" s="53"/>
      <c r="J31" s="53"/>
      <c r="K31" s="86">
        <f t="shared" si="0"/>
        <v>0</v>
      </c>
      <c r="L31" s="86">
        <f t="shared" si="1"/>
        <v>0</v>
      </c>
      <c r="M31" s="55"/>
      <c r="N31" s="55"/>
      <c r="O31" s="289">
        <f>IF(OR(F31=0,S31=0),0,ROUND(IF(ROUND((S31*12-(#REF!-F31)*12)/(S31*12),2)&lt;=0.15,0.15,ROUND((S31*12-(#REF!-F31)*12)/(S31*12),2))*200,-1)/2)</f>
        <v>0</v>
      </c>
      <c r="P31" s="155">
        <f t="shared" si="2"/>
        <v>0</v>
      </c>
      <c r="Q31" s="156">
        <f t="shared" si="3"/>
        <v>0</v>
      </c>
      <c r="R31" s="51"/>
      <c r="S31" s="291"/>
    </row>
    <row r="32" s="25" customFormat="1" ht="13.05" customHeight="1" spans="1:19">
      <c r="A32" s="50"/>
      <c r="B32" s="51"/>
      <c r="C32" s="51"/>
      <c r="D32" s="288"/>
      <c r="E32" s="52"/>
      <c r="F32" s="52"/>
      <c r="G32" s="53"/>
      <c r="H32" s="53"/>
      <c r="I32" s="53"/>
      <c r="J32" s="53"/>
      <c r="K32" s="86">
        <f t="shared" si="0"/>
        <v>0</v>
      </c>
      <c r="L32" s="86">
        <f t="shared" si="1"/>
        <v>0</v>
      </c>
      <c r="M32" s="55"/>
      <c r="N32" s="55"/>
      <c r="O32" s="289">
        <f>IF(OR(F32=0,S32=0),0,ROUND(IF(ROUND((S32*12-(#REF!-F32)*12)/(S32*12),2)&lt;=0.15,0.15,ROUND((S32*12-(#REF!-F32)*12)/(S32*12),2))*200,-1)/2)</f>
        <v>0</v>
      </c>
      <c r="P32" s="155">
        <f t="shared" si="2"/>
        <v>0</v>
      </c>
      <c r="Q32" s="156">
        <f t="shared" si="3"/>
        <v>0</v>
      </c>
      <c r="R32" s="51"/>
      <c r="S32" s="291"/>
    </row>
    <row r="33" s="26" customFormat="1" ht="13.05" customHeight="1" spans="1:19">
      <c r="A33" s="226" t="s">
        <v>573</v>
      </c>
      <c r="B33" s="297"/>
      <c r="C33" s="227"/>
      <c r="D33" s="293"/>
      <c r="E33" s="58"/>
      <c r="F33" s="58"/>
      <c r="G33" s="54">
        <f t="shared" ref="G33:L33" si="4">ROUND(SUM(G8:G32),2)</f>
        <v>0</v>
      </c>
      <c r="H33" s="54">
        <f t="shared" si="4"/>
        <v>0</v>
      </c>
      <c r="I33" s="54">
        <f t="shared" si="4"/>
        <v>0</v>
      </c>
      <c r="J33" s="54">
        <f t="shared" si="4"/>
        <v>0</v>
      </c>
      <c r="K33" s="54">
        <f t="shared" si="4"/>
        <v>0</v>
      </c>
      <c r="L33" s="54">
        <f t="shared" si="4"/>
        <v>0</v>
      </c>
      <c r="M33" s="292"/>
      <c r="N33" s="292">
        <f>ROUND(SUM(N8:N32),2)</f>
        <v>0</v>
      </c>
      <c r="O33" s="127">
        <f>IF(OR(F33=0,S33=0),0,ROUND(IF(ROUND((S33*12-(#REF!-F33)*12)/(S33*12),2)&lt;=0.15,0.15,ROUND((S33*12-(#REF!-F33)*12)/(S33*12),2))*200,-1)/2)</f>
        <v>0</v>
      </c>
      <c r="P33" s="292">
        <f>ROUND(SUM(P8:P32),2)</f>
        <v>0</v>
      </c>
      <c r="Q33" s="183">
        <f t="shared" si="3"/>
        <v>0</v>
      </c>
      <c r="R33" s="56"/>
      <c r="S33" s="294"/>
    </row>
    <row r="34" s="25" customFormat="1" ht="13.05" customHeight="1" spans="1:19">
      <c r="A34" s="228" t="s">
        <v>21060</v>
      </c>
      <c r="B34" s="298"/>
      <c r="C34" s="229"/>
      <c r="D34" s="288"/>
      <c r="E34" s="52"/>
      <c r="F34" s="52"/>
      <c r="G34" s="55"/>
      <c r="H34" s="55"/>
      <c r="I34" s="55"/>
      <c r="J34" s="55"/>
      <c r="K34" s="86">
        <f>G34+I34</f>
        <v>0</v>
      </c>
      <c r="L34" s="86">
        <f>H34+J34</f>
        <v>0</v>
      </c>
      <c r="M34" s="55"/>
      <c r="N34" s="55"/>
      <c r="O34" s="289">
        <f>IF(OR(F34=0,S34=0),0,ROUND(IF(ROUND((S34*12-(#REF!-F34)*12)/(S34*12),2)&lt;=0.15,0.15,ROUND((S34*12-(#REF!-F34)*12)/(S34*12),2))*200,-1)/2)</f>
        <v>0</v>
      </c>
      <c r="P34" s="155">
        <f t="shared" si="2"/>
        <v>0</v>
      </c>
      <c r="Q34" s="156">
        <f t="shared" si="3"/>
        <v>0</v>
      </c>
      <c r="R34" s="51"/>
      <c r="S34" s="291"/>
    </row>
    <row r="35" s="26" customFormat="1" ht="13.05" customHeight="1" spans="1:19">
      <c r="A35" s="226" t="s">
        <v>573</v>
      </c>
      <c r="B35" s="297"/>
      <c r="C35" s="227"/>
      <c r="D35" s="56"/>
      <c r="E35" s="58"/>
      <c r="F35" s="58"/>
      <c r="G35" s="54">
        <f t="shared" ref="G35:L35" si="5">G33-G34</f>
        <v>0</v>
      </c>
      <c r="H35" s="54">
        <f t="shared" si="5"/>
        <v>0</v>
      </c>
      <c r="I35" s="54">
        <f t="shared" si="5"/>
        <v>0</v>
      </c>
      <c r="J35" s="54">
        <f t="shared" si="5"/>
        <v>0</v>
      </c>
      <c r="K35" s="54">
        <f t="shared" si="5"/>
        <v>0</v>
      </c>
      <c r="L35" s="54">
        <f t="shared" si="5"/>
        <v>0</v>
      </c>
      <c r="M35" s="292"/>
      <c r="N35" s="292">
        <f>N33-N34</f>
        <v>0</v>
      </c>
      <c r="O35" s="293"/>
      <c r="P35" s="292">
        <f>P33-P34</f>
        <v>0</v>
      </c>
      <c r="Q35" s="183">
        <f t="shared" si="3"/>
        <v>0</v>
      </c>
      <c r="R35" s="56"/>
      <c r="S35" s="294"/>
    </row>
    <row r="36" ht="13.05" customHeight="1" spans="1:19">
      <c r="A36" s="27" t="e">
        <f>#REF!&amp;#REF!</f>
        <v>#REF!</v>
      </c>
      <c r="L36" s="29" t="e">
        <f>#REF!</f>
        <v>#REF!</v>
      </c>
    </row>
    <row r="37" ht="13.05" customHeight="1" spans="1:19">
      <c r="A37" s="27" t="e">
        <f>#REF!&amp;#REF!&amp;#REF!&amp;#REF!&amp;#REF!&amp;#REF!&amp;#REF!</f>
        <v>#REF!</v>
      </c>
      <c r="L37" s="29" t="e">
        <f>#REF!&amp;#REF!</f>
        <v>#REF!</v>
      </c>
    </row>
  </sheetData>
  <mergeCells count="18">
    <mergeCell ref="A2:R2"/>
    <mergeCell ref="A4:R4"/>
    <mergeCell ref="G6:H6"/>
    <mergeCell ref="I6:J6"/>
    <mergeCell ref="K6:L6"/>
    <mergeCell ref="M6:P6"/>
    <mergeCell ref="A33:C33"/>
    <mergeCell ref="A34:C34"/>
    <mergeCell ref="A35:C35"/>
    <mergeCell ref="A6:A7"/>
    <mergeCell ref="B6:B7"/>
    <mergeCell ref="C6:C7"/>
    <mergeCell ref="D6:D7"/>
    <mergeCell ref="E6:E7"/>
    <mergeCell ref="F6:F7"/>
    <mergeCell ref="Q6:Q7"/>
    <mergeCell ref="R6:R7"/>
    <mergeCell ref="S6:S7"/>
  </mergeCells>
  <hyperlinks>
    <hyperlink ref="B1" location="参数!M70" display="返回索引页"/>
    <hyperlink ref="A1" location="非流动资产汇总表!B16" display="返回"/>
  </hyperlinks>
  <printOptions horizontalCentered="1"/>
  <pageMargins left="0.551181102362205" right="0.551181102362205" top="0.84" bottom="0.61" header="1.25" footer="0.511811023622047"/>
  <pageSetup paperSize="9" orientation="landscape" blackAndWhite="1"/>
  <headerFooter alignWithMargins="0">
    <oddHeader>&amp;R&amp;8共&amp;N页第&amp;P页</oddHeader>
  </headerFooter>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
  <sheetViews>
    <sheetView showGridLines="0" showZeros="0" defaultGridColor="0" colorId="38" workbookViewId="0">
      <selection activeCell="R6" sqref="$A6:$XFD7"/>
    </sheetView>
  </sheetViews>
  <sheetFormatPr defaultColWidth="9.07619047619048" defaultRowHeight="16.05" customHeight="1"/>
  <cols>
    <col min="1" max="1" width="4" style="27" customWidth="1"/>
    <col min="2" max="2" width="8.42857142857143" style="27" customWidth="1"/>
    <col min="3" max="3" width="19.9238095238095" style="27" customWidth="1"/>
    <col min="4" max="4" width="4.42857142857143" style="27" customWidth="1"/>
    <col min="5" max="6" width="8" style="28" customWidth="1"/>
    <col min="7" max="7" width="8.92380952380952" style="28" customWidth="1"/>
    <col min="8" max="11" width="12.7142857142857" style="28" hidden="1" customWidth="1" outlineLevel="1"/>
    <col min="12" max="12" width="12.0761904761905" style="29" customWidth="1" collapsed="1"/>
    <col min="13" max="13" width="12.0761904761905" style="29" customWidth="1"/>
    <col min="14" max="14" width="8" style="29" customWidth="1"/>
    <col min="15" max="15" width="12.0761904761905" style="29" customWidth="1"/>
    <col min="16" max="16" width="8" style="120" customWidth="1"/>
    <col min="17" max="17" width="12.0761904761905" style="29" customWidth="1"/>
    <col min="18" max="18" width="7.57142857142857" style="29" customWidth="1"/>
    <col min="19" max="19" width="12.4285714285714" style="27" customWidth="1"/>
    <col min="20" max="20" width="4.71428571428571" style="268" customWidth="1"/>
    <col min="21" max="16384" width="9.07619047619048" style="27"/>
  </cols>
  <sheetData>
    <row r="1" s="267" customFormat="1" customHeight="1" spans="1:20">
      <c r="A1" s="269" t="s">
        <v>116</v>
      </c>
      <c r="B1" s="270" t="s">
        <v>8</v>
      </c>
      <c r="T1" s="271"/>
    </row>
    <row r="2" s="23" customFormat="1" ht="18" customHeight="1" spans="1:20">
      <c r="A2" s="116" t="s">
        <v>21061</v>
      </c>
      <c r="B2" s="117"/>
      <c r="C2" s="117"/>
      <c r="D2" s="117"/>
      <c r="E2" s="117"/>
      <c r="F2" s="117"/>
      <c r="G2" s="117"/>
      <c r="H2" s="117"/>
      <c r="I2" s="117"/>
      <c r="J2" s="117"/>
      <c r="K2" s="117"/>
      <c r="L2" s="117"/>
      <c r="M2" s="117"/>
      <c r="N2" s="117"/>
      <c r="O2" s="117"/>
      <c r="P2" s="117"/>
      <c r="Q2" s="117"/>
      <c r="R2" s="117"/>
      <c r="S2" s="117"/>
      <c r="T2" s="272"/>
    </row>
    <row r="3" s="23" customFormat="1" ht="11.2" customHeight="1" spans="1:20">
      <c r="A3" s="118"/>
      <c r="B3" s="118"/>
      <c r="C3" s="118"/>
      <c r="D3" s="118"/>
      <c r="E3" s="118"/>
      <c r="F3" s="118"/>
      <c r="G3" s="118"/>
      <c r="H3" s="118"/>
      <c r="I3" s="118"/>
      <c r="J3" s="118"/>
      <c r="K3" s="118"/>
      <c r="L3" s="197"/>
      <c r="M3" s="197"/>
      <c r="N3" s="197"/>
      <c r="O3" s="197"/>
      <c r="P3" s="118"/>
      <c r="Q3" s="197"/>
      <c r="R3" s="197"/>
      <c r="S3" s="212" t="s">
        <v>21062</v>
      </c>
      <c r="T3" s="272"/>
    </row>
    <row r="4" ht="11.2" customHeight="1" spans="1:20">
      <c r="A4" s="39" t="e">
        <f>#REF!&amp;#REF!&amp;#REF!&amp;#REF!&amp;#REF!&amp;#REF!&amp;#REF!</f>
        <v>#REF!</v>
      </c>
      <c r="B4" s="39"/>
      <c r="C4" s="39"/>
      <c r="D4" s="39"/>
      <c r="E4" s="39"/>
      <c r="F4" s="39"/>
      <c r="G4" s="39"/>
      <c r="H4" s="39"/>
      <c r="I4" s="39"/>
      <c r="J4" s="39"/>
      <c r="K4" s="39"/>
      <c r="L4" s="39"/>
      <c r="M4" s="39"/>
      <c r="N4" s="39"/>
      <c r="O4" s="39"/>
      <c r="P4" s="39"/>
      <c r="Q4" s="39"/>
      <c r="R4" s="39"/>
      <c r="S4" s="39"/>
    </row>
    <row r="5" ht="11.2" customHeight="1" spans="1:20">
      <c r="A5" s="40" t="e">
        <f>#REF!&amp;#REF!</f>
        <v>#REF!</v>
      </c>
      <c r="B5" s="40"/>
      <c r="C5" s="40"/>
      <c r="D5" s="41"/>
      <c r="E5" s="41"/>
      <c r="F5" s="41"/>
      <c r="G5" s="42"/>
      <c r="H5" s="42"/>
      <c r="I5" s="42"/>
      <c r="J5" s="42"/>
      <c r="K5" s="42"/>
      <c r="M5" s="72"/>
      <c r="N5" s="62"/>
      <c r="R5" s="273"/>
      <c r="S5" s="44" t="s">
        <v>35</v>
      </c>
    </row>
    <row r="6" s="71" customFormat="1" customHeight="1" spans="1:20">
      <c r="A6" s="46" t="s">
        <v>102</v>
      </c>
      <c r="B6" s="46" t="s">
        <v>82</v>
      </c>
      <c r="C6" s="274" t="s">
        <v>21063</v>
      </c>
      <c r="D6" s="110" t="s">
        <v>434</v>
      </c>
      <c r="E6" s="110" t="s">
        <v>325</v>
      </c>
      <c r="F6" s="275" t="s">
        <v>21064</v>
      </c>
      <c r="G6" s="274" t="s">
        <v>21065</v>
      </c>
      <c r="H6" s="83" t="s">
        <v>21030</v>
      </c>
      <c r="I6" s="83"/>
      <c r="J6" s="83" t="s">
        <v>121</v>
      </c>
      <c r="K6" s="83"/>
      <c r="L6" s="276" t="s">
        <v>122</v>
      </c>
      <c r="M6" s="78"/>
      <c r="N6" s="277" t="s">
        <v>123</v>
      </c>
      <c r="O6" s="278"/>
      <c r="P6" s="278"/>
      <c r="Q6" s="279"/>
      <c r="R6" s="280" t="s">
        <v>125</v>
      </c>
      <c r="S6" s="274" t="s">
        <v>256</v>
      </c>
      <c r="T6" s="281" t="s">
        <v>346</v>
      </c>
    </row>
    <row r="7" s="71" customFormat="1" customHeight="1" spans="1:20">
      <c r="A7" s="282"/>
      <c r="B7" s="282"/>
      <c r="C7" s="283"/>
      <c r="D7" s="282"/>
      <c r="E7" s="282"/>
      <c r="F7" s="284"/>
      <c r="G7" s="283"/>
      <c r="H7" s="48" t="s">
        <v>457</v>
      </c>
      <c r="I7" s="48" t="s">
        <v>458</v>
      </c>
      <c r="J7" s="48" t="s">
        <v>748</v>
      </c>
      <c r="K7" s="48" t="s">
        <v>376</v>
      </c>
      <c r="L7" s="48" t="s">
        <v>457</v>
      </c>
      <c r="M7" s="48" t="s">
        <v>458</v>
      </c>
      <c r="N7" s="285" t="s">
        <v>307</v>
      </c>
      <c r="O7" s="49" t="s">
        <v>460</v>
      </c>
      <c r="P7" s="151" t="s">
        <v>461</v>
      </c>
      <c r="Q7" s="49" t="s">
        <v>123</v>
      </c>
      <c r="R7" s="286"/>
      <c r="S7" s="283"/>
      <c r="T7" s="287"/>
    </row>
    <row r="8" s="25" customFormat="1" ht="13.05" customHeight="1" spans="1:20">
      <c r="A8" s="50">
        <v>1</v>
      </c>
      <c r="B8" s="51"/>
      <c r="C8" s="51"/>
      <c r="D8" s="288"/>
      <c r="E8" s="52"/>
      <c r="F8" s="52"/>
      <c r="G8" s="52"/>
      <c r="H8" s="53"/>
      <c r="I8" s="53"/>
      <c r="J8" s="53"/>
      <c r="K8" s="53"/>
      <c r="L8" s="86">
        <f>H8+J8</f>
        <v>0</v>
      </c>
      <c r="M8" s="86">
        <f>I8+K8</f>
        <v>0</v>
      </c>
      <c r="N8" s="55"/>
      <c r="O8" s="55"/>
      <c r="P8" s="289"/>
      <c r="Q8" s="155">
        <f>ROUND(O8*P8/100,2)</f>
        <v>0</v>
      </c>
      <c r="R8" s="156">
        <f>IF((Q8-M8)=0,0,IF((Q8-M8)=Q8,100,IF(M8&lt;0,-(Q8-M8)/M8*100,IF((Q8-M8)&gt;0,ABS((Q8-M8)/M8*100),(Q8-M8)/M8*100))))</f>
        <v>0</v>
      </c>
      <c r="S8" s="51"/>
      <c r="T8" s="290">
        <v>12</v>
      </c>
    </row>
    <row r="9" s="25" customFormat="1" ht="13.05" customHeight="1" spans="1:20">
      <c r="A9" s="50"/>
      <c r="B9" s="51"/>
      <c r="C9" s="51"/>
      <c r="D9" s="288"/>
      <c r="E9" s="52"/>
      <c r="F9" s="52"/>
      <c r="G9" s="52"/>
      <c r="H9" s="53"/>
      <c r="I9" s="53"/>
      <c r="J9" s="53"/>
      <c r="K9" s="53"/>
      <c r="L9" s="86">
        <f t="shared" ref="L9:L35" si="0">H9+J9</f>
        <v>0</v>
      </c>
      <c r="M9" s="86">
        <f t="shared" ref="M9:M35" si="1">I9+K9</f>
        <v>0</v>
      </c>
      <c r="N9" s="55"/>
      <c r="O9" s="55"/>
      <c r="P9" s="289"/>
      <c r="Q9" s="155">
        <f t="shared" ref="Q9:Q35" si="2">ROUND(O9*P9/100,2)</f>
        <v>0</v>
      </c>
      <c r="R9" s="156">
        <f t="shared" ref="R9:R36" si="3">IF((Q9-M9)=0,0,IF((Q9-M9)=Q9,100,IF(M9&lt;0,-(Q9-M9)/M9*100,IF((Q9-M9)&gt;0,ABS((Q9-M9)/M9*100),(Q9-M9)/M9*100))))</f>
        <v>0</v>
      </c>
      <c r="S9" s="51"/>
      <c r="T9" s="291"/>
    </row>
    <row r="10" s="25" customFormat="1" ht="13.05" customHeight="1" spans="1:20">
      <c r="A10" s="50"/>
      <c r="B10" s="51"/>
      <c r="C10" s="51"/>
      <c r="D10" s="288"/>
      <c r="E10" s="52"/>
      <c r="F10" s="52"/>
      <c r="G10" s="52"/>
      <c r="H10" s="53"/>
      <c r="I10" s="53"/>
      <c r="J10" s="53"/>
      <c r="K10" s="53"/>
      <c r="L10" s="86">
        <f t="shared" si="0"/>
        <v>0</v>
      </c>
      <c r="M10" s="86">
        <f t="shared" si="1"/>
        <v>0</v>
      </c>
      <c r="N10" s="55"/>
      <c r="O10" s="55"/>
      <c r="P10" s="289">
        <f>IF(OR(F10=0,T10=0),0,ROUND(IF(ROUND((T10*12-(#REF!-F10)*12)/(T10*12),2)&lt;=0.15,0.15,ROUND((T10*12-(#REF!-F10)*12)/(T10*12),2))*200,-1)/2)</f>
        <v>0</v>
      </c>
      <c r="Q10" s="155">
        <f t="shared" si="2"/>
        <v>0</v>
      </c>
      <c r="R10" s="156">
        <f t="shared" si="3"/>
        <v>0</v>
      </c>
      <c r="S10" s="51"/>
      <c r="T10" s="291"/>
    </row>
    <row r="11" s="25" customFormat="1" ht="13.05" customHeight="1" spans="1:20">
      <c r="A11" s="50"/>
      <c r="B11" s="51"/>
      <c r="C11" s="51"/>
      <c r="D11" s="288"/>
      <c r="E11" s="52"/>
      <c r="F11" s="52"/>
      <c r="G11" s="52"/>
      <c r="H11" s="53"/>
      <c r="I11" s="53"/>
      <c r="J11" s="53"/>
      <c r="K11" s="53"/>
      <c r="L11" s="86">
        <f t="shared" si="0"/>
        <v>0</v>
      </c>
      <c r="M11" s="86">
        <f t="shared" si="1"/>
        <v>0</v>
      </c>
      <c r="N11" s="55"/>
      <c r="O11" s="55"/>
      <c r="P11" s="289">
        <f>IF(OR(F11=0,T11=0),0,ROUND(IF(ROUND((T11*12-(#REF!-F11)*12)/(T11*12),2)&lt;=0.15,0.15,ROUND((T11*12-(#REF!-F11)*12)/(T11*12),2))*200,-1)/2)</f>
        <v>0</v>
      </c>
      <c r="Q11" s="155">
        <f t="shared" si="2"/>
        <v>0</v>
      </c>
      <c r="R11" s="156">
        <f t="shared" si="3"/>
        <v>0</v>
      </c>
      <c r="S11" s="51"/>
      <c r="T11" s="291"/>
    </row>
    <row r="12" s="25" customFormat="1" ht="13.05" customHeight="1" spans="1:20">
      <c r="A12" s="50"/>
      <c r="B12" s="51"/>
      <c r="C12" s="51"/>
      <c r="D12" s="288"/>
      <c r="E12" s="52"/>
      <c r="F12" s="52"/>
      <c r="G12" s="52"/>
      <c r="H12" s="53"/>
      <c r="I12" s="53"/>
      <c r="J12" s="53"/>
      <c r="K12" s="53"/>
      <c r="L12" s="86">
        <f t="shared" si="0"/>
        <v>0</v>
      </c>
      <c r="M12" s="86">
        <f t="shared" si="1"/>
        <v>0</v>
      </c>
      <c r="N12" s="55"/>
      <c r="O12" s="55"/>
      <c r="P12" s="289">
        <f>IF(OR(F12=0,T12=0),0,ROUND(IF(ROUND((T12*12-(#REF!-F12)*12)/(T12*12),2)&lt;=0.15,0.15,ROUND((T12*12-(#REF!-F12)*12)/(T12*12),2))*200,-1)/2)</f>
        <v>0</v>
      </c>
      <c r="Q12" s="155">
        <f t="shared" si="2"/>
        <v>0</v>
      </c>
      <c r="R12" s="156">
        <f t="shared" si="3"/>
        <v>0</v>
      </c>
      <c r="S12" s="51"/>
      <c r="T12" s="291"/>
    </row>
    <row r="13" s="25" customFormat="1" ht="13.05" customHeight="1" spans="1:20">
      <c r="A13" s="50"/>
      <c r="B13" s="51"/>
      <c r="C13" s="51"/>
      <c r="D13" s="288"/>
      <c r="E13" s="52"/>
      <c r="F13" s="52"/>
      <c r="G13" s="52"/>
      <c r="H13" s="53"/>
      <c r="I13" s="53"/>
      <c r="J13" s="53"/>
      <c r="K13" s="53"/>
      <c r="L13" s="86">
        <f t="shared" si="0"/>
        <v>0</v>
      </c>
      <c r="M13" s="86">
        <f t="shared" si="1"/>
        <v>0</v>
      </c>
      <c r="N13" s="55"/>
      <c r="O13" s="55"/>
      <c r="P13" s="289">
        <f>IF(OR(F13=0,T13=0),0,ROUND(IF(ROUND((T13*12-(#REF!-F13)*12)/(T13*12),2)&lt;=0.15,0.15,ROUND((T13*12-(#REF!-F13)*12)/(T13*12),2))*200,-1)/2)</f>
        <v>0</v>
      </c>
      <c r="Q13" s="155">
        <f t="shared" si="2"/>
        <v>0</v>
      </c>
      <c r="R13" s="156">
        <f t="shared" si="3"/>
        <v>0</v>
      </c>
      <c r="S13" s="51"/>
      <c r="T13" s="291"/>
    </row>
    <row r="14" s="25" customFormat="1" ht="13.05" customHeight="1" spans="1:20">
      <c r="A14" s="50"/>
      <c r="B14" s="51"/>
      <c r="C14" s="51"/>
      <c r="D14" s="288"/>
      <c r="E14" s="52"/>
      <c r="F14" s="52"/>
      <c r="G14" s="52"/>
      <c r="H14" s="53"/>
      <c r="I14" s="53"/>
      <c r="J14" s="53"/>
      <c r="K14" s="53"/>
      <c r="L14" s="86">
        <f t="shared" si="0"/>
        <v>0</v>
      </c>
      <c r="M14" s="86">
        <f t="shared" si="1"/>
        <v>0</v>
      </c>
      <c r="N14" s="55"/>
      <c r="O14" s="55"/>
      <c r="P14" s="289">
        <f>IF(OR(F14=0,T14=0),0,ROUND(IF(ROUND((T14*12-(#REF!-F14)*12)/(T14*12),2)&lt;=0.15,0.15,ROUND((T14*12-(#REF!-F14)*12)/(T14*12),2))*200,-1)/2)</f>
        <v>0</v>
      </c>
      <c r="Q14" s="155">
        <f t="shared" si="2"/>
        <v>0</v>
      </c>
      <c r="R14" s="156">
        <f t="shared" si="3"/>
        <v>0</v>
      </c>
      <c r="S14" s="51"/>
      <c r="T14" s="291"/>
    </row>
    <row r="15" s="25" customFormat="1" ht="13.05" customHeight="1" spans="1:20">
      <c r="A15" s="50"/>
      <c r="B15" s="51"/>
      <c r="C15" s="51"/>
      <c r="D15" s="288"/>
      <c r="E15" s="52"/>
      <c r="F15" s="52"/>
      <c r="G15" s="52"/>
      <c r="H15" s="53"/>
      <c r="I15" s="53"/>
      <c r="J15" s="53"/>
      <c r="K15" s="53"/>
      <c r="L15" s="86">
        <f t="shared" si="0"/>
        <v>0</v>
      </c>
      <c r="M15" s="86">
        <f t="shared" si="1"/>
        <v>0</v>
      </c>
      <c r="N15" s="55"/>
      <c r="O15" s="55"/>
      <c r="P15" s="289">
        <f>IF(OR(F15=0,T15=0),0,ROUND(IF(ROUND((T15*12-(#REF!-F15)*12)/(T15*12),2)&lt;=0.15,0.15,ROUND((T15*12-(#REF!-F15)*12)/(T15*12),2))*200,-1)/2)</f>
        <v>0</v>
      </c>
      <c r="Q15" s="155">
        <f t="shared" si="2"/>
        <v>0</v>
      </c>
      <c r="R15" s="156">
        <f t="shared" si="3"/>
        <v>0</v>
      </c>
      <c r="S15" s="51"/>
      <c r="T15" s="291"/>
    </row>
    <row r="16" s="25" customFormat="1" ht="13.05" customHeight="1" spans="1:20">
      <c r="A16" s="50"/>
      <c r="B16" s="51"/>
      <c r="C16" s="51"/>
      <c r="D16" s="288"/>
      <c r="E16" s="52"/>
      <c r="F16" s="52"/>
      <c r="G16" s="52"/>
      <c r="H16" s="53"/>
      <c r="I16" s="53"/>
      <c r="J16" s="53"/>
      <c r="K16" s="53"/>
      <c r="L16" s="86">
        <f t="shared" si="0"/>
        <v>0</v>
      </c>
      <c r="M16" s="86">
        <f t="shared" si="1"/>
        <v>0</v>
      </c>
      <c r="N16" s="55"/>
      <c r="O16" s="55"/>
      <c r="P16" s="289">
        <f>IF(OR(F16=0,T16=0),0,ROUND(IF(ROUND((T16*12-(#REF!-F16)*12)/(T16*12),2)&lt;=0.15,0.15,ROUND((T16*12-(#REF!-F16)*12)/(T16*12),2))*200,-1)/2)</f>
        <v>0</v>
      </c>
      <c r="Q16" s="155">
        <f t="shared" si="2"/>
        <v>0</v>
      </c>
      <c r="R16" s="156">
        <f t="shared" si="3"/>
        <v>0</v>
      </c>
      <c r="S16" s="51"/>
      <c r="T16" s="291"/>
    </row>
    <row r="17" s="25" customFormat="1" ht="13.05" customHeight="1" spans="1:20">
      <c r="A17" s="50"/>
      <c r="B17" s="51"/>
      <c r="C17" s="51"/>
      <c r="D17" s="288"/>
      <c r="E17" s="52"/>
      <c r="F17" s="52"/>
      <c r="G17" s="52"/>
      <c r="H17" s="53"/>
      <c r="I17" s="53"/>
      <c r="J17" s="53"/>
      <c r="K17" s="53"/>
      <c r="L17" s="86">
        <f t="shared" si="0"/>
        <v>0</v>
      </c>
      <c r="M17" s="86">
        <f t="shared" si="1"/>
        <v>0</v>
      </c>
      <c r="N17" s="55"/>
      <c r="O17" s="55"/>
      <c r="P17" s="289">
        <f>IF(OR(F17=0,T17=0),0,ROUND(IF(ROUND((T17*12-(#REF!-F17)*12)/(T17*12),2)&lt;=0.15,0.15,ROUND((T17*12-(#REF!-F17)*12)/(T17*12),2))*200,-1)/2)</f>
        <v>0</v>
      </c>
      <c r="Q17" s="155">
        <f t="shared" si="2"/>
        <v>0</v>
      </c>
      <c r="R17" s="156">
        <f t="shared" si="3"/>
        <v>0</v>
      </c>
      <c r="S17" s="51"/>
      <c r="T17" s="291"/>
    </row>
    <row r="18" s="25" customFormat="1" ht="13.05" customHeight="1" spans="1:20">
      <c r="A18" s="50"/>
      <c r="B18" s="51"/>
      <c r="C18" s="51"/>
      <c r="D18" s="288"/>
      <c r="E18" s="52"/>
      <c r="F18" s="52"/>
      <c r="G18" s="52"/>
      <c r="H18" s="53"/>
      <c r="I18" s="53"/>
      <c r="J18" s="53"/>
      <c r="K18" s="53"/>
      <c r="L18" s="86">
        <f t="shared" si="0"/>
        <v>0</v>
      </c>
      <c r="M18" s="86">
        <f t="shared" si="1"/>
        <v>0</v>
      </c>
      <c r="N18" s="55"/>
      <c r="O18" s="55"/>
      <c r="P18" s="289">
        <f>IF(OR(F18=0,T18=0),0,ROUND(IF(ROUND((T18*12-(#REF!-F18)*12)/(T18*12),2)&lt;=0.15,0.15,ROUND((T18*12-(#REF!-F18)*12)/(T18*12),2))*200,-1)/2)</f>
        <v>0</v>
      </c>
      <c r="Q18" s="155">
        <f t="shared" si="2"/>
        <v>0</v>
      </c>
      <c r="R18" s="156">
        <f t="shared" si="3"/>
        <v>0</v>
      </c>
      <c r="S18" s="51"/>
      <c r="T18" s="291"/>
    </row>
    <row r="19" s="25" customFormat="1" ht="13.05" customHeight="1" spans="1:20">
      <c r="A19" s="50"/>
      <c r="B19" s="51"/>
      <c r="C19" s="51"/>
      <c r="D19" s="288"/>
      <c r="E19" s="52"/>
      <c r="F19" s="52"/>
      <c r="G19" s="52"/>
      <c r="H19" s="53"/>
      <c r="I19" s="53"/>
      <c r="J19" s="53"/>
      <c r="K19" s="53"/>
      <c r="L19" s="86">
        <f t="shared" si="0"/>
        <v>0</v>
      </c>
      <c r="M19" s="86">
        <f t="shared" si="1"/>
        <v>0</v>
      </c>
      <c r="N19" s="55"/>
      <c r="O19" s="55"/>
      <c r="P19" s="289">
        <f>IF(OR(F19=0,T19=0),0,ROUND(IF(ROUND((T19*12-(#REF!-F19)*12)/(T19*12),2)&lt;=0.15,0.15,ROUND((T19*12-(#REF!-F19)*12)/(T19*12),2))*200,-1)/2)</f>
        <v>0</v>
      </c>
      <c r="Q19" s="155">
        <f t="shared" si="2"/>
        <v>0</v>
      </c>
      <c r="R19" s="156">
        <f t="shared" si="3"/>
        <v>0</v>
      </c>
      <c r="S19" s="51"/>
      <c r="T19" s="291"/>
    </row>
    <row r="20" s="25" customFormat="1" ht="13.05" customHeight="1" spans="1:20">
      <c r="A20" s="50"/>
      <c r="B20" s="51"/>
      <c r="C20" s="51"/>
      <c r="D20" s="288"/>
      <c r="E20" s="52"/>
      <c r="F20" s="52"/>
      <c r="G20" s="52"/>
      <c r="H20" s="53"/>
      <c r="I20" s="53"/>
      <c r="J20" s="53"/>
      <c r="K20" s="53"/>
      <c r="L20" s="86">
        <f t="shared" si="0"/>
        <v>0</v>
      </c>
      <c r="M20" s="86">
        <f t="shared" si="1"/>
        <v>0</v>
      </c>
      <c r="N20" s="55"/>
      <c r="O20" s="55"/>
      <c r="P20" s="289">
        <f>IF(OR(F20=0,T20=0),0,ROUND(IF(ROUND((T20*12-(#REF!-F20)*12)/(T20*12),2)&lt;=0.15,0.15,ROUND((T20*12-(#REF!-F20)*12)/(T20*12),2))*200,-1)/2)</f>
        <v>0</v>
      </c>
      <c r="Q20" s="155">
        <f t="shared" si="2"/>
        <v>0</v>
      </c>
      <c r="R20" s="156">
        <f t="shared" si="3"/>
        <v>0</v>
      </c>
      <c r="S20" s="51"/>
      <c r="T20" s="291"/>
    </row>
    <row r="21" s="25" customFormat="1" ht="13.05" customHeight="1" spans="1:20">
      <c r="A21" s="50"/>
      <c r="B21" s="51"/>
      <c r="C21" s="51"/>
      <c r="D21" s="288"/>
      <c r="E21" s="52"/>
      <c r="F21" s="52"/>
      <c r="G21" s="52"/>
      <c r="H21" s="53"/>
      <c r="I21" s="53"/>
      <c r="J21" s="53"/>
      <c r="K21" s="53"/>
      <c r="L21" s="86">
        <f t="shared" si="0"/>
        <v>0</v>
      </c>
      <c r="M21" s="86">
        <f t="shared" si="1"/>
        <v>0</v>
      </c>
      <c r="N21" s="55"/>
      <c r="O21" s="55"/>
      <c r="P21" s="289">
        <f>IF(OR(F21=0,T21=0),0,ROUND(IF(ROUND((T21*12-(#REF!-F21)*12)/(T21*12),2)&lt;=0.15,0.15,ROUND((T21*12-(#REF!-F21)*12)/(T21*12),2))*200,-1)/2)</f>
        <v>0</v>
      </c>
      <c r="Q21" s="155">
        <f t="shared" si="2"/>
        <v>0</v>
      </c>
      <c r="R21" s="156">
        <f t="shared" si="3"/>
        <v>0</v>
      </c>
      <c r="S21" s="51"/>
      <c r="T21" s="291"/>
    </row>
    <row r="22" s="25" customFormat="1" ht="13.05" customHeight="1" spans="1:20">
      <c r="A22" s="50"/>
      <c r="B22" s="51"/>
      <c r="C22" s="51"/>
      <c r="D22" s="288"/>
      <c r="E22" s="52"/>
      <c r="F22" s="52"/>
      <c r="G22" s="52"/>
      <c r="H22" s="53"/>
      <c r="I22" s="53"/>
      <c r="J22" s="53"/>
      <c r="K22" s="53"/>
      <c r="L22" s="86">
        <f t="shared" si="0"/>
        <v>0</v>
      </c>
      <c r="M22" s="86">
        <f t="shared" si="1"/>
        <v>0</v>
      </c>
      <c r="N22" s="55"/>
      <c r="O22" s="55"/>
      <c r="P22" s="289">
        <f>IF(OR(F22=0,T22=0),0,ROUND(IF(ROUND((T22*12-(#REF!-F22)*12)/(T22*12),2)&lt;=0.15,0.15,ROUND((T22*12-(#REF!-F22)*12)/(T22*12),2))*200,-1)/2)</f>
        <v>0</v>
      </c>
      <c r="Q22" s="155">
        <f t="shared" si="2"/>
        <v>0</v>
      </c>
      <c r="R22" s="156">
        <f t="shared" si="3"/>
        <v>0</v>
      </c>
      <c r="S22" s="51"/>
      <c r="T22" s="291"/>
    </row>
    <row r="23" s="25" customFormat="1" ht="13.05" customHeight="1" spans="1:20">
      <c r="A23" s="50"/>
      <c r="B23" s="51"/>
      <c r="C23" s="51"/>
      <c r="D23" s="288"/>
      <c r="E23" s="52"/>
      <c r="F23" s="52"/>
      <c r="G23" s="52"/>
      <c r="H23" s="53"/>
      <c r="I23" s="53"/>
      <c r="J23" s="53"/>
      <c r="K23" s="53"/>
      <c r="L23" s="86">
        <f t="shared" si="0"/>
        <v>0</v>
      </c>
      <c r="M23" s="86">
        <f t="shared" si="1"/>
        <v>0</v>
      </c>
      <c r="N23" s="55"/>
      <c r="O23" s="55"/>
      <c r="P23" s="289">
        <f>IF(OR(F23=0,T23=0),0,ROUND(IF(ROUND((T23*12-(#REF!-F23)*12)/(T23*12),2)&lt;=0.15,0.15,ROUND((T23*12-(#REF!-F23)*12)/(T23*12),2))*200,-1)/2)</f>
        <v>0</v>
      </c>
      <c r="Q23" s="155">
        <f t="shared" si="2"/>
        <v>0</v>
      </c>
      <c r="R23" s="156">
        <f t="shared" si="3"/>
        <v>0</v>
      </c>
      <c r="S23" s="51"/>
      <c r="T23" s="291"/>
    </row>
    <row r="24" s="25" customFormat="1" ht="13.05" customHeight="1" spans="1:20">
      <c r="A24" s="50"/>
      <c r="B24" s="51"/>
      <c r="C24" s="51"/>
      <c r="D24" s="288"/>
      <c r="E24" s="52"/>
      <c r="F24" s="52"/>
      <c r="G24" s="52"/>
      <c r="H24" s="53"/>
      <c r="I24" s="53"/>
      <c r="J24" s="53"/>
      <c r="K24" s="53"/>
      <c r="L24" s="86">
        <f t="shared" si="0"/>
        <v>0</v>
      </c>
      <c r="M24" s="86">
        <f t="shared" si="1"/>
        <v>0</v>
      </c>
      <c r="N24" s="55"/>
      <c r="O24" s="55"/>
      <c r="P24" s="289">
        <f>IF(OR(F24=0,T24=0),0,ROUND(IF(ROUND((T24*12-(#REF!-F24)*12)/(T24*12),2)&lt;=0.15,0.15,ROUND((T24*12-(#REF!-F24)*12)/(T24*12),2))*200,-1)/2)</f>
        <v>0</v>
      </c>
      <c r="Q24" s="155">
        <f t="shared" si="2"/>
        <v>0</v>
      </c>
      <c r="R24" s="156">
        <f t="shared" si="3"/>
        <v>0</v>
      </c>
      <c r="S24" s="51"/>
      <c r="T24" s="291"/>
    </row>
    <row r="25" s="25" customFormat="1" ht="13.05" customHeight="1" spans="1:20">
      <c r="A25" s="50"/>
      <c r="B25" s="51"/>
      <c r="C25" s="51"/>
      <c r="D25" s="288"/>
      <c r="E25" s="52"/>
      <c r="F25" s="52"/>
      <c r="G25" s="52"/>
      <c r="H25" s="53"/>
      <c r="I25" s="53"/>
      <c r="J25" s="53"/>
      <c r="K25" s="53"/>
      <c r="L25" s="86">
        <f t="shared" si="0"/>
        <v>0</v>
      </c>
      <c r="M25" s="86">
        <f t="shared" si="1"/>
        <v>0</v>
      </c>
      <c r="N25" s="55"/>
      <c r="O25" s="55"/>
      <c r="P25" s="289">
        <f>IF(OR(F25=0,T25=0),0,ROUND(IF(ROUND((T25*12-(#REF!-F25)*12)/(T25*12),2)&lt;=0.15,0.15,ROUND((T25*12-(#REF!-F25)*12)/(T25*12),2))*200,-1)/2)</f>
        <v>0</v>
      </c>
      <c r="Q25" s="155">
        <f t="shared" si="2"/>
        <v>0</v>
      </c>
      <c r="R25" s="156">
        <f t="shared" si="3"/>
        <v>0</v>
      </c>
      <c r="S25" s="51"/>
      <c r="T25" s="291"/>
    </row>
    <row r="26" s="25" customFormat="1" ht="13.05" customHeight="1" spans="1:20">
      <c r="A26" s="50"/>
      <c r="B26" s="51"/>
      <c r="C26" s="51"/>
      <c r="D26" s="288"/>
      <c r="E26" s="52"/>
      <c r="F26" s="52"/>
      <c r="G26" s="52"/>
      <c r="H26" s="53"/>
      <c r="I26" s="53"/>
      <c r="J26" s="53"/>
      <c r="K26" s="53"/>
      <c r="L26" s="86">
        <f t="shared" si="0"/>
        <v>0</v>
      </c>
      <c r="M26" s="86">
        <f t="shared" si="1"/>
        <v>0</v>
      </c>
      <c r="N26" s="55"/>
      <c r="O26" s="55"/>
      <c r="P26" s="289">
        <f>IF(OR(F26=0,T26=0),0,ROUND(IF(ROUND((T26*12-(#REF!-F26)*12)/(T26*12),2)&lt;=0.15,0.15,ROUND((T26*12-(#REF!-F26)*12)/(T26*12),2))*200,-1)/2)</f>
        <v>0</v>
      </c>
      <c r="Q26" s="155">
        <f t="shared" si="2"/>
        <v>0</v>
      </c>
      <c r="R26" s="156">
        <f t="shared" si="3"/>
        <v>0</v>
      </c>
      <c r="S26" s="51"/>
      <c r="T26" s="291"/>
    </row>
    <row r="27" s="25" customFormat="1" ht="13.05" customHeight="1" spans="1:20">
      <c r="A27" s="50"/>
      <c r="B27" s="51"/>
      <c r="C27" s="51"/>
      <c r="D27" s="288"/>
      <c r="E27" s="52"/>
      <c r="F27" s="52"/>
      <c r="G27" s="52"/>
      <c r="H27" s="53"/>
      <c r="I27" s="53"/>
      <c r="J27" s="53"/>
      <c r="K27" s="53"/>
      <c r="L27" s="86">
        <f t="shared" si="0"/>
        <v>0</v>
      </c>
      <c r="M27" s="86">
        <f t="shared" si="1"/>
        <v>0</v>
      </c>
      <c r="N27" s="55"/>
      <c r="O27" s="55"/>
      <c r="P27" s="289">
        <f>IF(OR(F27=0,T27=0),0,ROUND(IF(ROUND((T27*12-(#REF!-F27)*12)/(T27*12),2)&lt;=0.15,0.15,ROUND((T27*12-(#REF!-F27)*12)/(T27*12),2))*200,-1)/2)</f>
        <v>0</v>
      </c>
      <c r="Q27" s="155">
        <f t="shared" si="2"/>
        <v>0</v>
      </c>
      <c r="R27" s="156">
        <f t="shared" si="3"/>
        <v>0</v>
      </c>
      <c r="S27" s="51"/>
      <c r="T27" s="291"/>
    </row>
    <row r="28" s="25" customFormat="1" ht="13.05" customHeight="1" spans="1:20">
      <c r="A28" s="50"/>
      <c r="B28" s="51"/>
      <c r="C28" s="51"/>
      <c r="D28" s="288"/>
      <c r="E28" s="52"/>
      <c r="F28" s="52"/>
      <c r="G28" s="52"/>
      <c r="H28" s="53"/>
      <c r="I28" s="53"/>
      <c r="J28" s="53"/>
      <c r="K28" s="53"/>
      <c r="L28" s="86">
        <f t="shared" si="0"/>
        <v>0</v>
      </c>
      <c r="M28" s="86">
        <f t="shared" si="1"/>
        <v>0</v>
      </c>
      <c r="N28" s="55"/>
      <c r="O28" s="55"/>
      <c r="P28" s="289">
        <f>IF(OR(F28=0,T28=0),0,ROUND(IF(ROUND((T28*12-(#REF!-F28)*12)/(T28*12),2)&lt;=0.15,0.15,ROUND((T28*12-(#REF!-F28)*12)/(T28*12),2))*200,-1)/2)</f>
        <v>0</v>
      </c>
      <c r="Q28" s="155">
        <f t="shared" si="2"/>
        <v>0</v>
      </c>
      <c r="R28" s="156">
        <f t="shared" si="3"/>
        <v>0</v>
      </c>
      <c r="S28" s="51"/>
      <c r="T28" s="291"/>
    </row>
    <row r="29" s="25" customFormat="1" ht="13.05" customHeight="1" spans="1:20">
      <c r="A29" s="50"/>
      <c r="B29" s="51"/>
      <c r="C29" s="51"/>
      <c r="D29" s="288"/>
      <c r="E29" s="52"/>
      <c r="F29" s="52"/>
      <c r="G29" s="52"/>
      <c r="H29" s="53"/>
      <c r="I29" s="53"/>
      <c r="J29" s="53"/>
      <c r="K29" s="53"/>
      <c r="L29" s="86">
        <f t="shared" si="0"/>
        <v>0</v>
      </c>
      <c r="M29" s="86">
        <f t="shared" si="1"/>
        <v>0</v>
      </c>
      <c r="N29" s="55"/>
      <c r="O29" s="55"/>
      <c r="P29" s="289">
        <f>IF(OR(F29=0,T29=0),0,ROUND(IF(ROUND((T29*12-(#REF!-F29)*12)/(T29*12),2)&lt;=0.15,0.15,ROUND((T29*12-(#REF!-F29)*12)/(T29*12),2))*200,-1)/2)</f>
        <v>0</v>
      </c>
      <c r="Q29" s="155">
        <f t="shared" si="2"/>
        <v>0</v>
      </c>
      <c r="R29" s="156">
        <f t="shared" si="3"/>
        <v>0</v>
      </c>
      <c r="S29" s="51"/>
      <c r="T29" s="291"/>
    </row>
    <row r="30" s="25" customFormat="1" ht="13.05" customHeight="1" spans="1:20">
      <c r="A30" s="50"/>
      <c r="B30" s="51"/>
      <c r="C30" s="51"/>
      <c r="D30" s="288"/>
      <c r="E30" s="52"/>
      <c r="F30" s="52"/>
      <c r="G30" s="52"/>
      <c r="H30" s="53"/>
      <c r="I30" s="53"/>
      <c r="J30" s="53"/>
      <c r="K30" s="53"/>
      <c r="L30" s="86">
        <f t="shared" si="0"/>
        <v>0</v>
      </c>
      <c r="M30" s="86">
        <f t="shared" si="1"/>
        <v>0</v>
      </c>
      <c r="N30" s="55"/>
      <c r="O30" s="55"/>
      <c r="P30" s="289">
        <f>IF(OR(F30=0,T30=0),0,ROUND(IF(ROUND((T30*12-(#REF!-F30)*12)/(T30*12),2)&lt;=0.15,0.15,ROUND((T30*12-(#REF!-F30)*12)/(T30*12),2))*200,-1)/2)</f>
        <v>0</v>
      </c>
      <c r="Q30" s="155">
        <f t="shared" si="2"/>
        <v>0</v>
      </c>
      <c r="R30" s="156">
        <f t="shared" si="3"/>
        <v>0</v>
      </c>
      <c r="S30" s="51"/>
      <c r="T30" s="291"/>
    </row>
    <row r="31" s="25" customFormat="1" ht="13.05" customHeight="1" spans="1:20">
      <c r="A31" s="50"/>
      <c r="B31" s="51"/>
      <c r="C31" s="51"/>
      <c r="D31" s="288"/>
      <c r="E31" s="52"/>
      <c r="F31" s="52"/>
      <c r="G31" s="52"/>
      <c r="H31" s="53"/>
      <c r="I31" s="53"/>
      <c r="J31" s="53"/>
      <c r="K31" s="53"/>
      <c r="L31" s="86">
        <f t="shared" si="0"/>
        <v>0</v>
      </c>
      <c r="M31" s="86">
        <f t="shared" si="1"/>
        <v>0</v>
      </c>
      <c r="N31" s="55"/>
      <c r="O31" s="55"/>
      <c r="P31" s="289">
        <f>IF(OR(F31=0,T31=0),0,ROUND(IF(ROUND((T31*12-(#REF!-F31)*12)/(T31*12),2)&lt;=0.15,0.15,ROUND((T31*12-(#REF!-F31)*12)/(T31*12),2))*200,-1)/2)</f>
        <v>0</v>
      </c>
      <c r="Q31" s="155">
        <f t="shared" si="2"/>
        <v>0</v>
      </c>
      <c r="R31" s="156">
        <f t="shared" si="3"/>
        <v>0</v>
      </c>
      <c r="S31" s="51"/>
      <c r="T31" s="291"/>
    </row>
    <row r="32" s="25" customFormat="1" ht="13.05" customHeight="1" spans="1:20">
      <c r="A32" s="50"/>
      <c r="B32" s="51"/>
      <c r="C32" s="51"/>
      <c r="D32" s="288"/>
      <c r="E32" s="52"/>
      <c r="F32" s="52"/>
      <c r="G32" s="52"/>
      <c r="H32" s="53"/>
      <c r="I32" s="53"/>
      <c r="J32" s="53"/>
      <c r="K32" s="53"/>
      <c r="L32" s="86">
        <f t="shared" si="0"/>
        <v>0</v>
      </c>
      <c r="M32" s="86">
        <f t="shared" si="1"/>
        <v>0</v>
      </c>
      <c r="N32" s="55"/>
      <c r="O32" s="55"/>
      <c r="P32" s="289">
        <f>IF(OR(F32=0,T32=0),0,ROUND(IF(ROUND((T32*12-(#REF!-F32)*12)/(T32*12),2)&lt;=0.15,0.15,ROUND((T32*12-(#REF!-F32)*12)/(T32*12),2))*200,-1)/2)</f>
        <v>0</v>
      </c>
      <c r="Q32" s="155">
        <f t="shared" si="2"/>
        <v>0</v>
      </c>
      <c r="R32" s="156">
        <f t="shared" si="3"/>
        <v>0</v>
      </c>
      <c r="S32" s="51"/>
      <c r="T32" s="291"/>
    </row>
    <row r="33" s="25" customFormat="1" ht="13.05" customHeight="1" spans="1:20">
      <c r="A33" s="50"/>
      <c r="B33" s="51"/>
      <c r="C33" s="51"/>
      <c r="D33" s="288"/>
      <c r="E33" s="52"/>
      <c r="F33" s="52"/>
      <c r="G33" s="52"/>
      <c r="H33" s="53"/>
      <c r="I33" s="53"/>
      <c r="J33" s="53"/>
      <c r="K33" s="53"/>
      <c r="L33" s="86">
        <f t="shared" si="0"/>
        <v>0</v>
      </c>
      <c r="M33" s="86">
        <f t="shared" si="1"/>
        <v>0</v>
      </c>
      <c r="N33" s="55"/>
      <c r="O33" s="55"/>
      <c r="P33" s="289">
        <f>IF(OR(F33=0,T33=0),0,ROUND(IF(ROUND((T33*12-(#REF!-F33)*12)/(T33*12),2)&lt;=0.15,0.15,ROUND((T33*12-(#REF!-F33)*12)/(T33*12),2))*200,-1)/2)</f>
        <v>0</v>
      </c>
      <c r="Q33" s="155">
        <f t="shared" si="2"/>
        <v>0</v>
      </c>
      <c r="R33" s="156">
        <f t="shared" si="3"/>
        <v>0</v>
      </c>
      <c r="S33" s="51"/>
      <c r="T33" s="291"/>
    </row>
    <row r="34" s="25" customFormat="1" ht="13.05" customHeight="1" spans="1:20">
      <c r="A34" s="50"/>
      <c r="B34" s="51"/>
      <c r="C34" s="51"/>
      <c r="D34" s="288"/>
      <c r="E34" s="52"/>
      <c r="F34" s="52"/>
      <c r="G34" s="52"/>
      <c r="H34" s="53"/>
      <c r="I34" s="53"/>
      <c r="J34" s="53"/>
      <c r="K34" s="53"/>
      <c r="L34" s="86">
        <f t="shared" si="0"/>
        <v>0</v>
      </c>
      <c r="M34" s="86">
        <f t="shared" si="1"/>
        <v>0</v>
      </c>
      <c r="N34" s="55"/>
      <c r="O34" s="55"/>
      <c r="P34" s="289">
        <f>IF(OR(F34=0,T34=0),0,ROUND(IF(ROUND((T34*12-(#REF!-F34)*12)/(T34*12),2)&lt;=0.15,0.15,ROUND((T34*12-(#REF!-F34)*12)/(T34*12),2))*200,-1)/2)</f>
        <v>0</v>
      </c>
      <c r="Q34" s="155">
        <f t="shared" si="2"/>
        <v>0</v>
      </c>
      <c r="R34" s="156">
        <f t="shared" si="3"/>
        <v>0</v>
      </c>
      <c r="S34" s="51"/>
      <c r="T34" s="291"/>
    </row>
    <row r="35" s="25" customFormat="1" ht="13.05" customHeight="1" spans="1:20">
      <c r="A35" s="50"/>
      <c r="B35" s="51"/>
      <c r="C35" s="51"/>
      <c r="D35" s="288"/>
      <c r="E35" s="52"/>
      <c r="F35" s="52"/>
      <c r="G35" s="52"/>
      <c r="H35" s="53"/>
      <c r="I35" s="53"/>
      <c r="J35" s="53"/>
      <c r="K35" s="53"/>
      <c r="L35" s="86">
        <f t="shared" si="0"/>
        <v>0</v>
      </c>
      <c r="M35" s="86">
        <f t="shared" si="1"/>
        <v>0</v>
      </c>
      <c r="N35" s="55"/>
      <c r="O35" s="55"/>
      <c r="P35" s="289">
        <f>IF(OR(F35=0,T35=0),0,ROUND(IF(ROUND((T35*12-(#REF!-F35)*12)/(T35*12),2)&lt;=0.15,0.15,ROUND((T35*12-(#REF!-F35)*12)/(T35*12),2))*200,-1)/2)</f>
        <v>0</v>
      </c>
      <c r="Q35" s="155">
        <f t="shared" si="2"/>
        <v>0</v>
      </c>
      <c r="R35" s="156">
        <f t="shared" si="3"/>
        <v>0</v>
      </c>
      <c r="S35" s="51"/>
      <c r="T35" s="291"/>
    </row>
    <row r="36" s="26" customFormat="1" ht="13.05" customHeight="1" spans="1:20">
      <c r="A36" s="127"/>
      <c r="B36" s="57" t="s">
        <v>72</v>
      </c>
      <c r="C36" s="56"/>
      <c r="D36" s="56"/>
      <c r="E36" s="58"/>
      <c r="F36" s="58"/>
      <c r="G36" s="58"/>
      <c r="H36" s="54">
        <f t="shared" ref="H36:M36" si="4">ROUND(SUM(H8:H35),2)</f>
        <v>0</v>
      </c>
      <c r="I36" s="54">
        <f t="shared" si="4"/>
        <v>0</v>
      </c>
      <c r="J36" s="54">
        <f t="shared" si="4"/>
        <v>0</v>
      </c>
      <c r="K36" s="54">
        <f t="shared" si="4"/>
        <v>0</v>
      </c>
      <c r="L36" s="54">
        <f t="shared" si="4"/>
        <v>0</v>
      </c>
      <c r="M36" s="54">
        <f t="shared" si="4"/>
        <v>0</v>
      </c>
      <c r="N36" s="292"/>
      <c r="O36" s="292">
        <f>ROUND(SUM(O8:O35),2)</f>
        <v>0</v>
      </c>
      <c r="P36" s="293"/>
      <c r="Q36" s="292">
        <f>ROUND(SUM(Q8:Q35),2)</f>
        <v>0</v>
      </c>
      <c r="R36" s="183">
        <f t="shared" si="3"/>
        <v>0</v>
      </c>
      <c r="S36" s="56"/>
      <c r="T36" s="294"/>
    </row>
    <row r="37" ht="13.05" customHeight="1" spans="1:20">
      <c r="A37" s="27" t="e">
        <f>#REF!&amp;#REF!</f>
        <v>#REF!</v>
      </c>
      <c r="L37" s="29" t="e">
        <f>#REF!</f>
        <v>#REF!</v>
      </c>
    </row>
    <row r="38" ht="13.05" customHeight="1" spans="1:20">
      <c r="A38" s="27" t="e">
        <f>#REF!&amp;#REF!&amp;#REF!&amp;#REF!&amp;#REF!&amp;#REF!&amp;#REF!</f>
        <v>#REF!</v>
      </c>
      <c r="L38" s="29" t="e">
        <f>#REF!&amp;#REF!</f>
        <v>#REF!</v>
      </c>
    </row>
  </sheetData>
  <mergeCells count="16">
    <mergeCell ref="A2:S2"/>
    <mergeCell ref="A4:S4"/>
    <mergeCell ref="H6:I6"/>
    <mergeCell ref="J6:K6"/>
    <mergeCell ref="L6:M6"/>
    <mergeCell ref="N6:Q6"/>
    <mergeCell ref="A6:A7"/>
    <mergeCell ref="B6:B7"/>
    <mergeCell ref="C6:C7"/>
    <mergeCell ref="D6:D7"/>
    <mergeCell ref="E6:E7"/>
    <mergeCell ref="F6:F7"/>
    <mergeCell ref="G6:G7"/>
    <mergeCell ref="R6:R7"/>
    <mergeCell ref="S6:S7"/>
    <mergeCell ref="T6:T7"/>
  </mergeCells>
  <hyperlinks>
    <hyperlink ref="B1" location="参数!M71" display="返回索引页"/>
    <hyperlink ref="A1" location="非流动资产汇总表!B17" display="返回"/>
  </hyperlinks>
  <printOptions horizontalCentered="1"/>
  <pageMargins left="0.551181102362205" right="0.551181102362205" top="0.7" bottom="0.61" header="1.11" footer="0.511811023622047"/>
  <pageSetup paperSize="9" orientation="landscape" blackAndWhite="1"/>
  <headerFooter alignWithMargins="0">
    <oddHeader>&amp;R&amp;8共&amp;N页第&amp;P页</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1"/>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5.57142857142857" style="667" customWidth="1"/>
    <col min="2" max="2" width="29.7142857142857" style="668" customWidth="1"/>
    <col min="3" max="3" width="8" style="668" customWidth="1"/>
    <col min="4" max="4" width="15.7142857142857" style="669" customWidth="1"/>
    <col min="5" max="5" width="12.7142857142857" style="670" customWidth="1"/>
    <col min="6" max="7" width="12.7142857142857" style="670" hidden="1" customWidth="1" outlineLevel="1"/>
    <col min="8" max="8" width="14.7142857142857" style="671" customWidth="1" collapsed="1"/>
    <col min="9" max="10" width="14.7142857142857" style="671" customWidth="1"/>
    <col min="11" max="11" width="9.92380952380952" style="672" customWidth="1"/>
    <col min="12" max="12" width="19.7142857142857" style="668" customWidth="1"/>
    <col min="13" max="16384" width="9.07619047619048" style="668"/>
  </cols>
  <sheetData>
    <row r="1" s="644" customFormat="1" ht="16.05" customHeight="1" spans="1:12">
      <c r="A1" s="30" t="s">
        <v>116</v>
      </c>
      <c r="B1" s="31" t="s">
        <v>8</v>
      </c>
      <c r="D1" s="645"/>
      <c r="E1" s="646"/>
      <c r="F1" s="646"/>
      <c r="G1" s="646"/>
      <c r="H1" s="647"/>
      <c r="I1" s="647"/>
      <c r="J1" s="647"/>
      <c r="K1" s="648"/>
    </row>
    <row r="2" s="113" customFormat="1" ht="18" customHeight="1" spans="1:12">
      <c r="A2" s="35" t="s">
        <v>162</v>
      </c>
      <c r="B2" s="36"/>
      <c r="C2" s="36"/>
      <c r="D2" s="36"/>
      <c r="E2" s="36"/>
      <c r="F2" s="36"/>
      <c r="G2" s="36"/>
      <c r="H2" s="36"/>
      <c r="I2" s="36"/>
      <c r="J2" s="36"/>
      <c r="K2" s="36"/>
      <c r="L2" s="36"/>
    </row>
    <row r="3" s="113" customFormat="1" ht="11.2" customHeight="1" spans="1:12">
      <c r="A3" s="6"/>
      <c r="B3" s="6"/>
      <c r="C3" s="6"/>
      <c r="D3" s="6"/>
      <c r="E3" s="6"/>
      <c r="F3" s="6"/>
      <c r="G3" s="6"/>
      <c r="H3" s="37"/>
      <c r="I3" s="37"/>
      <c r="J3" s="37"/>
      <c r="K3" s="37"/>
      <c r="L3" s="38" t="s">
        <v>163</v>
      </c>
    </row>
    <row r="4" s="27" customFormat="1" ht="13.05" customHeight="1" spans="1:12">
      <c r="A4" s="39" t="e">
        <f>#REF!&amp;#REF!&amp;#REF!&amp;#REF!&amp;#REF!&amp;#REF!&amp;#REF!</f>
        <v>#REF!</v>
      </c>
      <c r="B4" s="39"/>
      <c r="C4" s="39"/>
      <c r="D4" s="39"/>
      <c r="E4" s="39"/>
      <c r="F4" s="39"/>
      <c r="G4" s="39"/>
      <c r="H4" s="39"/>
      <c r="I4" s="39"/>
      <c r="J4" s="39"/>
      <c r="K4" s="39"/>
      <c r="L4" s="39"/>
    </row>
    <row r="5" s="27" customFormat="1" ht="11.2" customHeight="1" spans="1:12">
      <c r="A5" s="40" t="e">
        <f>#REF!&amp;#REF!</f>
        <v>#REF!</v>
      </c>
      <c r="B5" s="40"/>
      <c r="D5" s="120"/>
      <c r="E5" s="504"/>
      <c r="F5" s="504"/>
      <c r="G5" s="504"/>
      <c r="H5" s="659"/>
      <c r="I5" s="659"/>
      <c r="J5" s="659"/>
      <c r="K5" s="29"/>
      <c r="L5" s="38" t="s">
        <v>35</v>
      </c>
    </row>
    <row r="6" s="24" customFormat="1" ht="19.05" customHeight="1" spans="1:12">
      <c r="A6" s="45" t="s">
        <v>102</v>
      </c>
      <c r="B6" s="122" t="s">
        <v>164</v>
      </c>
      <c r="C6" s="122" t="s">
        <v>165</v>
      </c>
      <c r="D6" s="653" t="s">
        <v>166</v>
      </c>
      <c r="E6" s="500" t="s">
        <v>167</v>
      </c>
      <c r="F6" s="500" t="s">
        <v>120</v>
      </c>
      <c r="G6" s="500" t="s">
        <v>121</v>
      </c>
      <c r="H6" s="655" t="s">
        <v>122</v>
      </c>
      <c r="I6" s="656" t="s">
        <v>123</v>
      </c>
      <c r="J6" s="656" t="s">
        <v>168</v>
      </c>
      <c r="K6" s="49" t="s">
        <v>125</v>
      </c>
      <c r="L6" s="122" t="s">
        <v>169</v>
      </c>
    </row>
    <row r="7" s="25" customFormat="1" ht="14" customHeight="1" spans="1:12">
      <c r="A7" s="50"/>
      <c r="B7" s="50"/>
      <c r="C7" s="50"/>
      <c r="D7" s="403"/>
      <c r="E7" s="507"/>
      <c r="F7" s="53"/>
      <c r="G7" s="53"/>
      <c r="H7" s="86">
        <f>F7+G7</f>
        <v>0</v>
      </c>
      <c r="I7" s="55"/>
      <c r="J7" s="155">
        <f>IF((I7-H7)=0,0,I7-H7)</f>
        <v>0</v>
      </c>
      <c r="K7" s="156">
        <f>IF(J7=0,0,IF(J7=I7,100,IF(H7&lt;0,-(J7/H7*100),IF(J7&gt;0,ABS(J7/H7*100),(J7/H7*100)))))</f>
        <v>0</v>
      </c>
      <c r="L7" s="50"/>
    </row>
    <row r="8" s="25" customFormat="1" ht="14" customHeight="1" spans="1:12">
      <c r="A8" s="50"/>
      <c r="B8" s="50"/>
      <c r="C8" s="50"/>
      <c r="D8" s="403"/>
      <c r="E8" s="507"/>
      <c r="F8" s="53"/>
      <c r="G8" s="53"/>
      <c r="H8" s="86">
        <f t="shared" ref="H8:H34" si="0">F8+G8</f>
        <v>0</v>
      </c>
      <c r="I8" s="55"/>
      <c r="J8" s="155">
        <f t="shared" ref="J8:J18" si="1">IF((I8-H8)=0,0,I8-H8)</f>
        <v>0</v>
      </c>
      <c r="K8" s="156">
        <f t="shared" ref="K8:K18" si="2">IF(J8=0,0,IF(J8=I8,100,IF(H8&lt;0,-(J8/H8*100),IF(J8&gt;0,ABS(J8/H8*100),(J8/H8*100)))))</f>
        <v>0</v>
      </c>
      <c r="L8" s="50"/>
    </row>
    <row r="9" s="25" customFormat="1" ht="14" customHeight="1" spans="1:12">
      <c r="A9" s="50"/>
      <c r="B9" s="50"/>
      <c r="C9" s="50"/>
      <c r="D9" s="403"/>
      <c r="E9" s="507"/>
      <c r="F9" s="53"/>
      <c r="G9" s="53"/>
      <c r="H9" s="86">
        <f t="shared" si="0"/>
        <v>0</v>
      </c>
      <c r="I9" s="55"/>
      <c r="J9" s="155">
        <f t="shared" si="1"/>
        <v>0</v>
      </c>
      <c r="K9" s="156">
        <f t="shared" si="2"/>
        <v>0</v>
      </c>
      <c r="L9" s="50"/>
    </row>
    <row r="10" s="25" customFormat="1" ht="14" customHeight="1" spans="1:12">
      <c r="A10" s="50"/>
      <c r="B10" s="50"/>
      <c r="C10" s="50"/>
      <c r="D10" s="403"/>
      <c r="E10" s="507"/>
      <c r="F10" s="53"/>
      <c r="G10" s="53"/>
      <c r="H10" s="86">
        <f t="shared" si="0"/>
        <v>0</v>
      </c>
      <c r="I10" s="55"/>
      <c r="J10" s="155">
        <f t="shared" si="1"/>
        <v>0</v>
      </c>
      <c r="K10" s="156">
        <f t="shared" si="2"/>
        <v>0</v>
      </c>
      <c r="L10" s="50"/>
    </row>
    <row r="11" s="25" customFormat="1" ht="14" customHeight="1" spans="1:12">
      <c r="A11" s="50"/>
      <c r="B11" s="50"/>
      <c r="C11" s="50"/>
      <c r="D11" s="403"/>
      <c r="E11" s="507"/>
      <c r="F11" s="53"/>
      <c r="G11" s="53"/>
      <c r="H11" s="86">
        <f t="shared" si="0"/>
        <v>0</v>
      </c>
      <c r="I11" s="55"/>
      <c r="J11" s="155">
        <f t="shared" si="1"/>
        <v>0</v>
      </c>
      <c r="K11" s="156">
        <f t="shared" si="2"/>
        <v>0</v>
      </c>
      <c r="L11" s="50"/>
    </row>
    <row r="12" s="25" customFormat="1" ht="14" customHeight="1" spans="1:12">
      <c r="A12" s="50"/>
      <c r="B12" s="50"/>
      <c r="C12" s="50"/>
      <c r="D12" s="403"/>
      <c r="E12" s="507"/>
      <c r="F12" s="53"/>
      <c r="G12" s="53"/>
      <c r="H12" s="86">
        <f t="shared" si="0"/>
        <v>0</v>
      </c>
      <c r="I12" s="55"/>
      <c r="J12" s="155">
        <f t="shared" si="1"/>
        <v>0</v>
      </c>
      <c r="K12" s="156">
        <f t="shared" si="2"/>
        <v>0</v>
      </c>
      <c r="L12" s="50"/>
    </row>
    <row r="13" s="25" customFormat="1" ht="14" customHeight="1" spans="1:12">
      <c r="A13" s="50"/>
      <c r="B13" s="50"/>
      <c r="C13" s="50"/>
      <c r="D13" s="403"/>
      <c r="E13" s="507"/>
      <c r="F13" s="53"/>
      <c r="G13" s="53"/>
      <c r="H13" s="86">
        <f t="shared" si="0"/>
        <v>0</v>
      </c>
      <c r="I13" s="55"/>
      <c r="J13" s="155">
        <f t="shared" si="1"/>
        <v>0</v>
      </c>
      <c r="K13" s="156">
        <f t="shared" si="2"/>
        <v>0</v>
      </c>
      <c r="L13" s="50"/>
    </row>
    <row r="14" s="25" customFormat="1" ht="14" customHeight="1" spans="1:12">
      <c r="A14" s="50"/>
      <c r="B14" s="50"/>
      <c r="C14" s="50"/>
      <c r="D14" s="403"/>
      <c r="E14" s="507"/>
      <c r="F14" s="53"/>
      <c r="G14" s="53"/>
      <c r="H14" s="86">
        <f t="shared" si="0"/>
        <v>0</v>
      </c>
      <c r="I14" s="55"/>
      <c r="J14" s="155">
        <f t="shared" si="1"/>
        <v>0</v>
      </c>
      <c r="K14" s="156">
        <f t="shared" si="2"/>
        <v>0</v>
      </c>
      <c r="L14" s="50"/>
    </row>
    <row r="15" s="25" customFormat="1" ht="14" customHeight="1" spans="1:12">
      <c r="A15" s="50"/>
      <c r="B15" s="50"/>
      <c r="C15" s="50"/>
      <c r="D15" s="403"/>
      <c r="E15" s="507"/>
      <c r="F15" s="53"/>
      <c r="G15" s="53"/>
      <c r="H15" s="86">
        <f t="shared" si="0"/>
        <v>0</v>
      </c>
      <c r="I15" s="55"/>
      <c r="J15" s="155">
        <f t="shared" si="1"/>
        <v>0</v>
      </c>
      <c r="K15" s="156">
        <f t="shared" si="2"/>
        <v>0</v>
      </c>
      <c r="L15" s="50"/>
    </row>
    <row r="16" s="25" customFormat="1" ht="14" customHeight="1" spans="1:12">
      <c r="A16" s="50"/>
      <c r="B16" s="50"/>
      <c r="C16" s="50"/>
      <c r="D16" s="403"/>
      <c r="E16" s="507"/>
      <c r="F16" s="53"/>
      <c r="G16" s="53"/>
      <c r="H16" s="86">
        <f t="shared" si="0"/>
        <v>0</v>
      </c>
      <c r="I16" s="55"/>
      <c r="J16" s="155">
        <f t="shared" si="1"/>
        <v>0</v>
      </c>
      <c r="K16" s="156">
        <f t="shared" si="2"/>
        <v>0</v>
      </c>
      <c r="L16" s="50"/>
    </row>
    <row r="17" s="25" customFormat="1" ht="14" customHeight="1" spans="1:12">
      <c r="A17" s="50"/>
      <c r="B17" s="50"/>
      <c r="C17" s="50"/>
      <c r="D17" s="403"/>
      <c r="E17" s="507"/>
      <c r="F17" s="53"/>
      <c r="G17" s="53"/>
      <c r="H17" s="86">
        <f t="shared" si="0"/>
        <v>0</v>
      </c>
      <c r="I17" s="55"/>
      <c r="J17" s="155">
        <f t="shared" si="1"/>
        <v>0</v>
      </c>
      <c r="K17" s="156">
        <f t="shared" si="2"/>
        <v>0</v>
      </c>
      <c r="L17" s="50"/>
    </row>
    <row r="18" s="25" customFormat="1" ht="14" customHeight="1" spans="1:12">
      <c r="A18" s="50"/>
      <c r="B18" s="50"/>
      <c r="C18" s="50"/>
      <c r="D18" s="403"/>
      <c r="E18" s="507"/>
      <c r="F18" s="53"/>
      <c r="G18" s="53"/>
      <c r="H18" s="86">
        <f t="shared" si="0"/>
        <v>0</v>
      </c>
      <c r="I18" s="55"/>
      <c r="J18" s="155">
        <f t="shared" si="1"/>
        <v>0</v>
      </c>
      <c r="K18" s="156">
        <f t="shared" si="2"/>
        <v>0</v>
      </c>
      <c r="L18" s="50"/>
    </row>
    <row r="19" s="25" customFormat="1" ht="14" customHeight="1" spans="1:12">
      <c r="A19" s="50"/>
      <c r="B19" s="50"/>
      <c r="C19" s="50"/>
      <c r="D19" s="403"/>
      <c r="E19" s="507"/>
      <c r="F19" s="53"/>
      <c r="G19" s="53"/>
      <c r="H19" s="86">
        <f t="shared" si="0"/>
        <v>0</v>
      </c>
      <c r="I19" s="55"/>
      <c r="J19" s="155"/>
      <c r="K19" s="156"/>
      <c r="L19" s="50"/>
    </row>
    <row r="20" s="25" customFormat="1" ht="14" customHeight="1" spans="1:12">
      <c r="A20" s="50"/>
      <c r="B20" s="50"/>
      <c r="C20" s="50"/>
      <c r="D20" s="403"/>
      <c r="E20" s="507"/>
      <c r="F20" s="53"/>
      <c r="G20" s="53"/>
      <c r="H20" s="86">
        <f t="shared" si="0"/>
        <v>0</v>
      </c>
      <c r="I20" s="55"/>
      <c r="J20" s="155"/>
      <c r="K20" s="156"/>
      <c r="L20" s="50"/>
    </row>
    <row r="21" s="25" customFormat="1" ht="14" customHeight="1" spans="1:12">
      <c r="A21" s="50"/>
      <c r="B21" s="50"/>
      <c r="C21" s="50"/>
      <c r="D21" s="403"/>
      <c r="E21" s="507"/>
      <c r="F21" s="53"/>
      <c r="G21" s="53"/>
      <c r="H21" s="86">
        <f t="shared" si="0"/>
        <v>0</v>
      </c>
      <c r="I21" s="55"/>
      <c r="J21" s="155"/>
      <c r="K21" s="156"/>
      <c r="L21" s="50"/>
    </row>
    <row r="22" s="25" customFormat="1" ht="14" customHeight="1" spans="1:12">
      <c r="A22" s="50"/>
      <c r="B22" s="50"/>
      <c r="C22" s="50"/>
      <c r="D22" s="403"/>
      <c r="E22" s="507"/>
      <c r="F22" s="53"/>
      <c r="G22" s="53"/>
      <c r="H22" s="86">
        <f t="shared" si="0"/>
        <v>0</v>
      </c>
      <c r="I22" s="55"/>
      <c r="J22" s="155"/>
      <c r="K22" s="156"/>
      <c r="L22" s="50"/>
    </row>
    <row r="23" s="25" customFormat="1" ht="14" customHeight="1" spans="1:12">
      <c r="A23" s="50"/>
      <c r="B23" s="50"/>
      <c r="C23" s="50"/>
      <c r="D23" s="403"/>
      <c r="E23" s="507"/>
      <c r="F23" s="53"/>
      <c r="G23" s="53"/>
      <c r="H23" s="86">
        <f t="shared" si="0"/>
        <v>0</v>
      </c>
      <c r="I23" s="55"/>
      <c r="J23" s="155"/>
      <c r="K23" s="156"/>
      <c r="L23" s="50"/>
    </row>
    <row r="24" s="25" customFormat="1" ht="14" customHeight="1" spans="1:12">
      <c r="A24" s="50"/>
      <c r="B24" s="50"/>
      <c r="C24" s="50"/>
      <c r="D24" s="403"/>
      <c r="E24" s="507"/>
      <c r="F24" s="53"/>
      <c r="G24" s="53"/>
      <c r="H24" s="86">
        <f t="shared" si="0"/>
        <v>0</v>
      </c>
      <c r="I24" s="55"/>
      <c r="J24" s="155"/>
      <c r="K24" s="156"/>
      <c r="L24" s="50"/>
    </row>
    <row r="25" s="25" customFormat="1" ht="14" customHeight="1" spans="1:12">
      <c r="A25" s="50"/>
      <c r="B25" s="50"/>
      <c r="C25" s="50"/>
      <c r="D25" s="403"/>
      <c r="E25" s="507"/>
      <c r="F25" s="53"/>
      <c r="G25" s="53"/>
      <c r="H25" s="86">
        <f t="shared" si="0"/>
        <v>0</v>
      </c>
      <c r="I25" s="55"/>
      <c r="J25" s="155"/>
      <c r="K25" s="156"/>
      <c r="L25" s="50"/>
    </row>
    <row r="26" s="25" customFormat="1" ht="14" customHeight="1" spans="1:12">
      <c r="A26" s="50"/>
      <c r="B26" s="50"/>
      <c r="C26" s="50"/>
      <c r="D26" s="403"/>
      <c r="E26" s="507"/>
      <c r="F26" s="53"/>
      <c r="G26" s="53"/>
      <c r="H26" s="86">
        <f t="shared" si="0"/>
        <v>0</v>
      </c>
      <c r="I26" s="55"/>
      <c r="J26" s="155"/>
      <c r="K26" s="156"/>
      <c r="L26" s="50"/>
    </row>
    <row r="27" s="25" customFormat="1" ht="14" customHeight="1" spans="1:12">
      <c r="A27" s="50"/>
      <c r="B27" s="50"/>
      <c r="C27" s="50"/>
      <c r="D27" s="403"/>
      <c r="E27" s="507"/>
      <c r="F27" s="53"/>
      <c r="G27" s="53"/>
      <c r="H27" s="86">
        <f t="shared" si="0"/>
        <v>0</v>
      </c>
      <c r="I27" s="55"/>
      <c r="J27" s="155"/>
      <c r="K27" s="156"/>
      <c r="L27" s="50"/>
    </row>
    <row r="28" s="25" customFormat="1" ht="14" customHeight="1" spans="1:12">
      <c r="A28" s="50"/>
      <c r="B28" s="50"/>
      <c r="C28" s="50"/>
      <c r="D28" s="403"/>
      <c r="E28" s="507"/>
      <c r="F28" s="53"/>
      <c r="G28" s="53"/>
      <c r="H28" s="86">
        <f t="shared" si="0"/>
        <v>0</v>
      </c>
      <c r="I28" s="55"/>
      <c r="J28" s="155"/>
      <c r="K28" s="156"/>
      <c r="L28" s="50"/>
    </row>
    <row r="29" s="25" customFormat="1" ht="14" customHeight="1" spans="1:12">
      <c r="A29" s="50"/>
      <c r="B29" s="50"/>
      <c r="C29" s="50"/>
      <c r="D29" s="403"/>
      <c r="E29" s="507"/>
      <c r="F29" s="53"/>
      <c r="G29" s="53"/>
      <c r="H29" s="86">
        <f t="shared" si="0"/>
        <v>0</v>
      </c>
      <c r="I29" s="55"/>
      <c r="J29" s="155"/>
      <c r="K29" s="156"/>
      <c r="L29" s="50"/>
    </row>
    <row r="30" s="25" customFormat="1" ht="14" customHeight="1" spans="1:12">
      <c r="A30" s="50"/>
      <c r="B30" s="50"/>
      <c r="C30" s="50"/>
      <c r="D30" s="403"/>
      <c r="E30" s="507"/>
      <c r="F30" s="53"/>
      <c r="G30" s="53"/>
      <c r="H30" s="86">
        <f t="shared" si="0"/>
        <v>0</v>
      </c>
      <c r="I30" s="55"/>
      <c r="J30" s="155"/>
      <c r="K30" s="156"/>
      <c r="L30" s="50"/>
    </row>
    <row r="31" s="25" customFormat="1" ht="14" customHeight="1" spans="1:12">
      <c r="A31" s="50"/>
      <c r="B31" s="50"/>
      <c r="C31" s="50"/>
      <c r="D31" s="403"/>
      <c r="E31" s="507"/>
      <c r="F31" s="53"/>
      <c r="G31" s="53"/>
      <c r="H31" s="86">
        <f t="shared" si="0"/>
        <v>0</v>
      </c>
      <c r="I31" s="55"/>
      <c r="J31" s="155">
        <f>IF((I31-H31)=0,0,I31-H31)</f>
        <v>0</v>
      </c>
      <c r="K31" s="156">
        <f>IF(J31=0,0,IF(J31=I31,100,IF(H31&lt;0,-(J31/H31*100),IF(J31&gt;0,ABS(J31/H31*100),(J31/H31*100)))))</f>
        <v>0</v>
      </c>
      <c r="L31" s="50"/>
    </row>
    <row r="32" s="25" customFormat="1" ht="14" customHeight="1" spans="1:12">
      <c r="A32" s="50"/>
      <c r="B32" s="50"/>
      <c r="C32" s="50"/>
      <c r="D32" s="403"/>
      <c r="E32" s="507"/>
      <c r="F32" s="53"/>
      <c r="G32" s="53"/>
      <c r="H32" s="86">
        <f t="shared" si="0"/>
        <v>0</v>
      </c>
      <c r="I32" s="55"/>
      <c r="J32" s="155">
        <f>IF((I32-H32)=0,0,I32-H32)</f>
        <v>0</v>
      </c>
      <c r="K32" s="156">
        <f>IF(J32=0,0,IF(J32=I32,100,IF(H32&lt;0,-(J32/H32*100),IF(J32&gt;0,ABS(J32/H32*100),(J32/H32*100)))))</f>
        <v>0</v>
      </c>
      <c r="L32" s="50"/>
    </row>
    <row r="33" s="25" customFormat="1" ht="14" customHeight="1" spans="1:12">
      <c r="A33" s="50"/>
      <c r="B33" s="50"/>
      <c r="C33" s="50"/>
      <c r="D33" s="403"/>
      <c r="E33" s="507"/>
      <c r="F33" s="53"/>
      <c r="G33" s="53"/>
      <c r="H33" s="86">
        <f t="shared" si="0"/>
        <v>0</v>
      </c>
      <c r="I33" s="55"/>
      <c r="J33" s="155">
        <f>IF((I33-H33)=0,0,I33-H33)</f>
        <v>0</v>
      </c>
      <c r="K33" s="156">
        <f>IF(J33=0,0,IF(J33=I33,100,IF(H33&lt;0,-(J33/H33*100),IF(J33&gt;0,ABS(J33/H33*100),(J33/H33*100)))))</f>
        <v>0</v>
      </c>
      <c r="L33" s="50"/>
    </row>
    <row r="34" s="25" customFormat="1" ht="14" customHeight="1" spans="1:12">
      <c r="A34" s="50"/>
      <c r="B34" s="50"/>
      <c r="C34" s="50"/>
      <c r="D34" s="403"/>
      <c r="E34" s="507"/>
      <c r="F34" s="53"/>
      <c r="G34" s="53"/>
      <c r="H34" s="86">
        <f t="shared" si="0"/>
        <v>0</v>
      </c>
      <c r="I34" s="55"/>
      <c r="J34" s="155">
        <f>IF((I34-H34)=0,0,I34-H34)</f>
        <v>0</v>
      </c>
      <c r="K34" s="156">
        <f>IF(J34=0,0,IF(J34=I34,100,IF(H34&lt;0,-(J34/H34*100),IF(J34&gt;0,ABS(J34/H34*100),(J34/H34*100)))))</f>
        <v>0</v>
      </c>
      <c r="L34" s="50"/>
    </row>
    <row r="35" s="26" customFormat="1" ht="14" customHeight="1" spans="1:12">
      <c r="A35" s="127"/>
      <c r="B35" s="57" t="s">
        <v>72</v>
      </c>
      <c r="C35" s="56"/>
      <c r="D35" s="293"/>
      <c r="E35" s="508"/>
      <c r="F35" s="129">
        <f>ROUND(SUM(F7:F34),2)</f>
        <v>0</v>
      </c>
      <c r="G35" s="129">
        <f>ROUND(SUM(G7:G34),2)</f>
        <v>0</v>
      </c>
      <c r="H35" s="129">
        <f>ROUND(SUM(H7:H34),2)</f>
        <v>0</v>
      </c>
      <c r="I35" s="129">
        <f>ROUND(SUM(I7:I34),2)</f>
        <v>0</v>
      </c>
      <c r="J35" s="129">
        <f>IF((I35-H35)=0,0,I35-H35)</f>
        <v>0</v>
      </c>
      <c r="K35" s="183">
        <f>IF(J35=0,0,IF(J35=I35,100,IF(H35&lt;0,-(J35/H35*100),IF(J35&gt;0,ABS(J35/H35*100),(J35/H35*100)))))</f>
        <v>0</v>
      </c>
      <c r="L35" s="56"/>
    </row>
    <row r="36" s="27" customFormat="1" customHeight="1" spans="1:12">
      <c r="A36" s="59" t="e">
        <f>#REF!&amp;#REF!</f>
        <v>#REF!</v>
      </c>
      <c r="C36" s="130"/>
      <c r="D36" s="130"/>
      <c r="E36" s="504"/>
      <c r="F36" s="504"/>
      <c r="G36" s="504"/>
      <c r="H36" s="658" t="e">
        <f>#REF!</f>
        <v>#REF!</v>
      </c>
      <c r="I36" s="659"/>
      <c r="J36" s="659"/>
      <c r="K36" s="29"/>
    </row>
    <row r="37" s="27" customFormat="1" customHeight="1" spans="1:12">
      <c r="A37" s="59" t="e">
        <f>#REF!&amp;#REF!&amp;#REF!&amp;#REF!&amp;#REF!&amp;#REF!&amp;#REF!</f>
        <v>#REF!</v>
      </c>
      <c r="D37" s="120"/>
      <c r="E37" s="504"/>
      <c r="F37" s="504"/>
      <c r="G37" s="504"/>
      <c r="H37" s="659" t="e">
        <f>#REF!&amp;#REF!</f>
        <v>#REF!</v>
      </c>
      <c r="I37" s="659"/>
      <c r="J37" s="659"/>
      <c r="K37" s="29"/>
    </row>
    <row r="38" s="27" customFormat="1" customHeight="1" spans="1:12">
      <c r="A38" s="39"/>
      <c r="D38" s="120"/>
      <c r="E38" s="504"/>
      <c r="F38" s="504"/>
      <c r="G38" s="504"/>
      <c r="H38" s="148"/>
      <c r="I38" s="148"/>
      <c r="J38" s="148"/>
      <c r="K38" s="29"/>
    </row>
    <row r="39" s="27" customFormat="1" customHeight="1" spans="1:12">
      <c r="A39" s="39"/>
      <c r="D39" s="120"/>
      <c r="E39" s="504"/>
      <c r="F39" s="504"/>
      <c r="G39" s="504"/>
      <c r="H39" s="148"/>
      <c r="I39" s="148"/>
      <c r="J39" s="148"/>
      <c r="K39" s="29"/>
    </row>
    <row r="40" s="27" customFormat="1" customHeight="1" spans="1:12">
      <c r="A40" s="39"/>
      <c r="D40" s="120"/>
      <c r="E40" s="504"/>
      <c r="F40" s="504"/>
      <c r="G40" s="504"/>
      <c r="H40" s="148"/>
      <c r="I40" s="148"/>
      <c r="J40" s="148"/>
      <c r="K40" s="29"/>
    </row>
    <row r="41" s="27" customFormat="1" customHeight="1" spans="1:12">
      <c r="A41" s="39"/>
      <c r="D41" s="120"/>
      <c r="E41" s="504"/>
      <c r="F41" s="504"/>
      <c r="G41" s="504"/>
      <c r="H41" s="148"/>
      <c r="I41" s="148"/>
      <c r="J41" s="148"/>
      <c r="K41" s="29"/>
    </row>
    <row r="42" s="27" customFormat="1" customHeight="1" spans="1:12">
      <c r="A42" s="39"/>
      <c r="D42" s="120"/>
      <c r="E42" s="504"/>
      <c r="F42" s="504"/>
      <c r="G42" s="504"/>
      <c r="H42" s="148"/>
      <c r="I42" s="148"/>
      <c r="J42" s="148"/>
      <c r="K42" s="29"/>
    </row>
    <row r="43" s="27" customFormat="1" customHeight="1" spans="1:12">
      <c r="A43" s="39"/>
      <c r="D43" s="120"/>
      <c r="E43" s="504"/>
      <c r="F43" s="504"/>
      <c r="G43" s="504"/>
      <c r="H43" s="148"/>
      <c r="I43" s="148"/>
      <c r="J43" s="148"/>
      <c r="K43" s="29"/>
    </row>
    <row r="44" s="27" customFormat="1" customHeight="1" spans="1:12">
      <c r="A44" s="39"/>
      <c r="D44" s="120"/>
      <c r="E44" s="504"/>
      <c r="F44" s="504"/>
      <c r="G44" s="504"/>
      <c r="H44" s="148"/>
      <c r="I44" s="148"/>
      <c r="J44" s="148"/>
      <c r="K44" s="29"/>
    </row>
    <row r="45" s="27" customFormat="1" customHeight="1" spans="1:12">
      <c r="A45" s="39"/>
      <c r="D45" s="120"/>
      <c r="E45" s="504"/>
      <c r="F45" s="504"/>
      <c r="G45" s="504"/>
      <c r="H45" s="148"/>
      <c r="I45" s="148"/>
      <c r="J45" s="148"/>
      <c r="K45" s="29"/>
    </row>
    <row r="46" s="27" customFormat="1" customHeight="1" spans="1:12">
      <c r="A46" s="39"/>
      <c r="D46" s="120"/>
      <c r="E46" s="504"/>
      <c r="F46" s="504"/>
      <c r="G46" s="504"/>
      <c r="H46" s="148"/>
      <c r="I46" s="148"/>
      <c r="J46" s="148"/>
      <c r="K46" s="29"/>
    </row>
    <row r="47" s="27" customFormat="1" customHeight="1" spans="1:12">
      <c r="A47" s="39"/>
      <c r="D47" s="120"/>
      <c r="E47" s="504"/>
      <c r="F47" s="504"/>
      <c r="G47" s="504"/>
      <c r="H47" s="148"/>
      <c r="I47" s="148"/>
      <c r="J47" s="148"/>
      <c r="K47" s="29"/>
    </row>
    <row r="48" s="27" customFormat="1" customHeight="1" spans="1:12">
      <c r="A48" s="39"/>
      <c r="D48" s="120"/>
      <c r="E48" s="504"/>
      <c r="F48" s="504"/>
      <c r="G48" s="504"/>
      <c r="H48" s="148"/>
      <c r="I48" s="148"/>
      <c r="J48" s="148"/>
      <c r="K48" s="29"/>
    </row>
    <row r="49" s="27" customFormat="1" customHeight="1" spans="1:11">
      <c r="A49" s="39"/>
      <c r="D49" s="120"/>
      <c r="E49" s="504"/>
      <c r="F49" s="504"/>
      <c r="G49" s="504"/>
      <c r="H49" s="148"/>
      <c r="I49" s="148"/>
      <c r="J49" s="148"/>
      <c r="K49" s="29"/>
    </row>
    <row r="50" s="27" customFormat="1" customHeight="1" spans="1:11">
      <c r="A50" s="39"/>
      <c r="D50" s="120"/>
      <c r="E50" s="504"/>
      <c r="F50" s="504"/>
      <c r="G50" s="504"/>
      <c r="H50" s="148"/>
      <c r="I50" s="148"/>
      <c r="J50" s="148"/>
      <c r="K50" s="29"/>
    </row>
    <row r="51" s="27" customFormat="1" customHeight="1" spans="1:11">
      <c r="A51" s="39"/>
      <c r="D51" s="120"/>
      <c r="E51" s="504"/>
      <c r="F51" s="504"/>
      <c r="G51" s="504"/>
      <c r="H51" s="148"/>
      <c r="I51" s="148"/>
      <c r="J51" s="148"/>
      <c r="K51" s="29"/>
    </row>
    <row r="52" s="27" customFormat="1" customHeight="1" spans="1:11">
      <c r="A52" s="39"/>
      <c r="D52" s="120"/>
      <c r="E52" s="504"/>
      <c r="F52" s="504"/>
      <c r="G52" s="504"/>
      <c r="H52" s="148"/>
      <c r="I52" s="148"/>
      <c r="J52" s="148"/>
      <c r="K52" s="29"/>
    </row>
    <row r="53" s="27" customFormat="1" customHeight="1" spans="1:11">
      <c r="A53" s="39"/>
      <c r="D53" s="120"/>
      <c r="E53" s="504"/>
      <c r="F53" s="504"/>
      <c r="G53" s="504"/>
      <c r="H53" s="148"/>
      <c r="I53" s="148"/>
      <c r="J53" s="148"/>
      <c r="K53" s="29"/>
    </row>
    <row r="54" s="27" customFormat="1" customHeight="1" spans="1:11">
      <c r="A54" s="39"/>
      <c r="D54" s="120"/>
      <c r="E54" s="504"/>
      <c r="F54" s="504"/>
      <c r="G54" s="504"/>
      <c r="H54" s="148"/>
      <c r="I54" s="148"/>
      <c r="J54" s="148"/>
      <c r="K54" s="29"/>
    </row>
    <row r="55" s="27" customFormat="1" customHeight="1" spans="1:11">
      <c r="A55" s="39"/>
      <c r="D55" s="120"/>
      <c r="E55" s="504"/>
      <c r="F55" s="504"/>
      <c r="G55" s="504"/>
      <c r="H55" s="148"/>
      <c r="I55" s="148"/>
      <c r="J55" s="148"/>
      <c r="K55" s="29"/>
    </row>
    <row r="56" s="27" customFormat="1" customHeight="1" spans="1:11">
      <c r="A56" s="39"/>
      <c r="D56" s="120"/>
      <c r="E56" s="504"/>
      <c r="F56" s="504"/>
      <c r="G56" s="504"/>
      <c r="H56" s="148"/>
      <c r="I56" s="148"/>
      <c r="J56" s="148"/>
      <c r="K56" s="29"/>
    </row>
    <row r="57" s="27" customFormat="1" customHeight="1" spans="1:11">
      <c r="A57" s="39"/>
      <c r="D57" s="120"/>
      <c r="E57" s="504"/>
      <c r="F57" s="504"/>
      <c r="G57" s="504"/>
      <c r="H57" s="148"/>
      <c r="I57" s="148"/>
      <c r="J57" s="148"/>
      <c r="K57" s="29"/>
    </row>
    <row r="58" s="27" customFormat="1" customHeight="1" spans="1:11">
      <c r="A58" s="39"/>
      <c r="D58" s="120"/>
      <c r="E58" s="504"/>
      <c r="F58" s="504"/>
      <c r="G58" s="504"/>
      <c r="H58" s="148"/>
      <c r="I58" s="148"/>
      <c r="J58" s="148"/>
      <c r="K58" s="29"/>
    </row>
    <row r="59" s="27" customFormat="1" customHeight="1" spans="1:11">
      <c r="A59" s="39"/>
      <c r="D59" s="120"/>
      <c r="E59" s="504"/>
      <c r="F59" s="504"/>
      <c r="G59" s="504"/>
      <c r="H59" s="148"/>
      <c r="I59" s="148"/>
      <c r="J59" s="148"/>
      <c r="K59" s="29"/>
    </row>
    <row r="60" s="27" customFormat="1" customHeight="1" spans="1:11">
      <c r="A60" s="39"/>
      <c r="D60" s="120"/>
      <c r="E60" s="504"/>
      <c r="F60" s="504"/>
      <c r="G60" s="504"/>
      <c r="H60" s="148"/>
      <c r="I60" s="148"/>
      <c r="J60" s="148"/>
      <c r="K60" s="29"/>
    </row>
    <row r="61" s="27" customFormat="1" customHeight="1" spans="1:11">
      <c r="A61" s="39"/>
      <c r="D61" s="120"/>
      <c r="E61" s="504"/>
      <c r="F61" s="504"/>
      <c r="G61" s="504"/>
      <c r="H61" s="148"/>
      <c r="I61" s="148"/>
      <c r="J61" s="148"/>
      <c r="K61" s="29"/>
    </row>
  </sheetData>
  <sheetProtection selectLockedCells="1" formatCells="0" formatRows="0" insertRows="0" deleteRows="0" autoFilter="0"/>
  <customSheetViews>
    <customSheetView guid="{A8AB5775-FFB8-4F7F-9170-50E9153A3668}" showRuler="0">
      <selection activeCell="H28" sqref="H28"/>
      <pageMargins left="0.75" right="0.75" top="1" bottom="1" header="0.5" footer="0.5"/>
      <headerFooter alignWithMargins="0"/>
    </customSheetView>
  </customSheetViews>
  <mergeCells count="3">
    <mergeCell ref="A2:L2"/>
    <mergeCell ref="A4:L4"/>
    <mergeCell ref="C36:D36"/>
  </mergeCells>
  <hyperlinks>
    <hyperlink ref="A1" location="货币汇总表!B7" display="返回"/>
    <hyperlink ref="B1" location="参数!M11" display="返回索引页"/>
  </hyperlinks>
  <printOptions horizontalCentered="1"/>
  <pageMargins left="0.748031496062992" right="0.748031496062992" top="0.93" bottom="0.52" header="1.21" footer="0.47"/>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28571428571429" style="27" customWidth="1"/>
    <col min="2" max="2" width="28.7142857142857" style="27" customWidth="1"/>
    <col min="3" max="3" width="16.7142857142857" style="28" hidden="1" customWidth="1" outlineLevel="1"/>
    <col min="4" max="4" width="9.71428571428571" style="29" customWidth="1" collapsed="1"/>
    <col min="5" max="5" width="7.71428571428571" style="29" customWidth="1"/>
    <col min="6" max="6" width="7.28571428571429" style="29" customWidth="1"/>
    <col min="7" max="7" width="12.7142857142857" style="29" customWidth="1"/>
    <col min="8" max="8" width="12.7142857142857" style="27" customWidth="1"/>
    <col min="9" max="10" width="12.7142857142857" style="27" hidden="1" customWidth="1" outlineLevel="1"/>
    <col min="11" max="11" width="12.7142857142857" style="29" customWidth="1" collapsed="1"/>
    <col min="12" max="12" width="6.71428571428571" style="27" customWidth="1"/>
    <col min="13" max="13" width="12.7142857142857" style="29" customWidth="1"/>
    <col min="14" max="14" width="10.7142857142857" style="29" customWidth="1"/>
    <col min="15" max="15" width="7.57142857142857" style="29" customWidth="1"/>
    <col min="16" max="16" width="13.7142857142857" style="27" customWidth="1"/>
    <col min="17" max="16384" width="9.07619047619048" style="27"/>
  </cols>
  <sheetData>
    <row r="1" s="22" customFormat="1" customHeight="1" spans="1:16">
      <c r="A1" s="30" t="s">
        <v>116</v>
      </c>
      <c r="B1" s="31" t="s">
        <v>8</v>
      </c>
      <c r="C1" s="33"/>
      <c r="D1" s="34"/>
      <c r="E1" s="34"/>
      <c r="F1" s="34"/>
      <c r="G1" s="34"/>
      <c r="K1" s="34"/>
      <c r="M1" s="34"/>
      <c r="N1" s="34"/>
      <c r="O1" s="34"/>
    </row>
    <row r="2" s="191" customFormat="1" ht="18" customHeight="1" spans="1:16">
      <c r="A2" s="95" t="s">
        <v>21066</v>
      </c>
      <c r="B2" s="96"/>
      <c r="C2" s="96"/>
      <c r="D2" s="96"/>
      <c r="E2" s="96"/>
      <c r="F2" s="96"/>
      <c r="G2" s="96"/>
      <c r="H2" s="96"/>
      <c r="I2" s="96"/>
      <c r="J2" s="96"/>
      <c r="K2" s="96"/>
      <c r="L2" s="96"/>
      <c r="M2" s="96"/>
      <c r="N2" s="96"/>
      <c r="O2" s="96"/>
      <c r="P2" s="96"/>
    </row>
    <row r="3" s="191" customFormat="1" ht="11.2" customHeight="1" spans="1:16">
      <c r="A3" s="97"/>
      <c r="B3" s="97"/>
      <c r="C3" s="97"/>
      <c r="D3" s="98"/>
      <c r="E3" s="98"/>
      <c r="F3" s="98"/>
      <c r="G3" s="98"/>
      <c r="H3" s="97"/>
      <c r="I3" s="97"/>
      <c r="J3" s="97"/>
      <c r="K3" s="98"/>
      <c r="L3" s="97"/>
      <c r="M3" s="98"/>
      <c r="N3" s="98"/>
      <c r="O3" s="98"/>
      <c r="P3" s="99" t="s">
        <v>21067</v>
      </c>
    </row>
    <row r="4" s="93" customFormat="1" ht="11.2" customHeight="1" spans="1:16">
      <c r="A4" s="100" t="e">
        <f>#REF!&amp;#REF!&amp;#REF!&amp;#REF!&amp;#REF!&amp;#REF!&amp;#REF!</f>
        <v>#REF!</v>
      </c>
      <c r="B4" s="100"/>
      <c r="C4" s="100"/>
      <c r="D4" s="100"/>
      <c r="E4" s="100"/>
      <c r="F4" s="100"/>
      <c r="G4" s="100"/>
      <c r="H4" s="100"/>
      <c r="I4" s="100"/>
      <c r="J4" s="100"/>
      <c r="K4" s="100"/>
      <c r="L4" s="100"/>
      <c r="M4" s="100"/>
      <c r="N4" s="100"/>
      <c r="O4" s="100"/>
      <c r="P4" s="100"/>
    </row>
    <row r="5" s="94" customFormat="1" ht="11.2" customHeight="1" spans="1:16">
      <c r="A5" s="101" t="e">
        <f>#REF!&amp;#REF!</f>
        <v>#REF!</v>
      </c>
      <c r="B5" s="101"/>
      <c r="C5" s="102"/>
      <c r="D5" s="104"/>
      <c r="E5" s="104"/>
      <c r="F5" s="104"/>
      <c r="G5" s="104"/>
      <c r="K5" s="104"/>
      <c r="M5" s="105"/>
      <c r="N5" s="105"/>
      <c r="O5" s="104"/>
      <c r="P5" s="106" t="s">
        <v>35</v>
      </c>
    </row>
    <row r="6" s="24" customFormat="1" ht="25.05" customHeight="1" spans="1:16">
      <c r="A6" s="45" t="s">
        <v>102</v>
      </c>
      <c r="B6" s="46" t="s">
        <v>21068</v>
      </c>
      <c r="C6" s="47"/>
      <c r="D6" s="48" t="s">
        <v>21064</v>
      </c>
      <c r="E6" s="83" t="s">
        <v>21069</v>
      </c>
      <c r="F6" s="48" t="s">
        <v>21070</v>
      </c>
      <c r="G6" s="48" t="s">
        <v>21071</v>
      </c>
      <c r="H6" s="110" t="s">
        <v>21072</v>
      </c>
      <c r="I6" s="110" t="s">
        <v>21030</v>
      </c>
      <c r="J6" s="110" t="s">
        <v>121</v>
      </c>
      <c r="K6" s="48" t="s">
        <v>122</v>
      </c>
      <c r="L6" s="170" t="s">
        <v>21073</v>
      </c>
      <c r="M6" s="49" t="s">
        <v>123</v>
      </c>
      <c r="N6" s="221" t="s">
        <v>168</v>
      </c>
      <c r="O6" s="221" t="s">
        <v>125</v>
      </c>
      <c r="P6" s="46" t="s">
        <v>256</v>
      </c>
    </row>
    <row r="7" s="25" customFormat="1" ht="13.05" customHeight="1" spans="1:16">
      <c r="A7" s="50">
        <v>1</v>
      </c>
      <c r="B7" s="265"/>
      <c r="C7" s="52"/>
      <c r="D7" s="203"/>
      <c r="E7" s="266"/>
      <c r="F7" s="203"/>
      <c r="G7" s="203"/>
      <c r="H7" s="51"/>
      <c r="I7" s="53"/>
      <c r="J7" s="53"/>
      <c r="K7" s="54">
        <f>I7+J7</f>
        <v>0</v>
      </c>
      <c r="L7" s="194"/>
      <c r="M7" s="55"/>
      <c r="N7" s="155">
        <f t="shared" ref="N7:N34" si="0">IF((M7-K7)=0,0,M7-K7)</f>
        <v>0</v>
      </c>
      <c r="O7" s="156">
        <f t="shared" ref="O7:O34" si="1">IF(N7=0,0,IF(N7=M7,100,IF(K7&lt;0,-(N7/K7*100),IF(N7&gt;0,ABS(N7/K7*100),(N7/K7*100)))))</f>
        <v>0</v>
      </c>
      <c r="P7" s="51"/>
    </row>
    <row r="8" s="25" customFormat="1" ht="13.05" customHeight="1" spans="1:16">
      <c r="A8" s="50"/>
      <c r="B8" s="51"/>
      <c r="C8" s="52"/>
      <c r="D8" s="203"/>
      <c r="E8" s="203"/>
      <c r="F8" s="203"/>
      <c r="G8" s="203"/>
      <c r="H8" s="51"/>
      <c r="I8" s="53"/>
      <c r="J8" s="53"/>
      <c r="K8" s="54">
        <f t="shared" ref="K8:K33" si="2">I8+J8</f>
        <v>0</v>
      </c>
      <c r="L8" s="194"/>
      <c r="M8" s="55"/>
      <c r="N8" s="155">
        <f t="shared" si="0"/>
        <v>0</v>
      </c>
      <c r="O8" s="156">
        <f t="shared" si="1"/>
        <v>0</v>
      </c>
      <c r="P8" s="51"/>
    </row>
    <row r="9" s="25" customFormat="1" ht="13.05" customHeight="1" spans="1:16">
      <c r="A9" s="50"/>
      <c r="B9" s="51"/>
      <c r="C9" s="52"/>
      <c r="D9" s="203"/>
      <c r="E9" s="203"/>
      <c r="F9" s="203"/>
      <c r="G9" s="203"/>
      <c r="H9" s="51"/>
      <c r="I9" s="53"/>
      <c r="J9" s="53"/>
      <c r="K9" s="54">
        <f t="shared" si="2"/>
        <v>0</v>
      </c>
      <c r="L9" s="194"/>
      <c r="M9" s="55"/>
      <c r="N9" s="155">
        <f t="shared" si="0"/>
        <v>0</v>
      </c>
      <c r="O9" s="156">
        <f t="shared" si="1"/>
        <v>0</v>
      </c>
      <c r="P9" s="51"/>
    </row>
    <row r="10" s="25" customFormat="1" ht="13.05" customHeight="1" spans="1:16">
      <c r="A10" s="50"/>
      <c r="B10" s="51"/>
      <c r="C10" s="52"/>
      <c r="D10" s="203"/>
      <c r="E10" s="203"/>
      <c r="F10" s="203"/>
      <c r="G10" s="203"/>
      <c r="H10" s="51"/>
      <c r="I10" s="53"/>
      <c r="J10" s="53"/>
      <c r="K10" s="54">
        <f t="shared" si="2"/>
        <v>0</v>
      </c>
      <c r="L10" s="194"/>
      <c r="M10" s="55"/>
      <c r="N10" s="155">
        <f t="shared" si="0"/>
        <v>0</v>
      </c>
      <c r="O10" s="156">
        <f t="shared" si="1"/>
        <v>0</v>
      </c>
      <c r="P10" s="51"/>
    </row>
    <row r="11" s="25" customFormat="1" ht="13.05" customHeight="1" spans="1:16">
      <c r="A11" s="50"/>
      <c r="B11" s="51"/>
      <c r="C11" s="52"/>
      <c r="D11" s="203"/>
      <c r="E11" s="203"/>
      <c r="F11" s="203"/>
      <c r="G11" s="203"/>
      <c r="H11" s="51"/>
      <c r="I11" s="53"/>
      <c r="J11" s="53"/>
      <c r="K11" s="54">
        <f t="shared" si="2"/>
        <v>0</v>
      </c>
      <c r="L11" s="194"/>
      <c r="M11" s="55"/>
      <c r="N11" s="155">
        <f t="shared" si="0"/>
        <v>0</v>
      </c>
      <c r="O11" s="156">
        <f t="shared" si="1"/>
        <v>0</v>
      </c>
      <c r="P11" s="51"/>
    </row>
    <row r="12" s="25" customFormat="1" ht="13.05" customHeight="1" spans="1:16">
      <c r="A12" s="50"/>
      <c r="B12" s="51"/>
      <c r="C12" s="52"/>
      <c r="D12" s="203"/>
      <c r="E12" s="203"/>
      <c r="F12" s="203"/>
      <c r="G12" s="203"/>
      <c r="H12" s="51"/>
      <c r="I12" s="53"/>
      <c r="J12" s="53"/>
      <c r="K12" s="54">
        <f t="shared" si="2"/>
        <v>0</v>
      </c>
      <c r="L12" s="194"/>
      <c r="M12" s="55"/>
      <c r="N12" s="155">
        <f t="shared" si="0"/>
        <v>0</v>
      </c>
      <c r="O12" s="156">
        <f t="shared" si="1"/>
        <v>0</v>
      </c>
      <c r="P12" s="51"/>
    </row>
    <row r="13" s="25" customFormat="1" ht="13.05" customHeight="1" spans="1:16">
      <c r="A13" s="50"/>
      <c r="B13" s="51"/>
      <c r="C13" s="52"/>
      <c r="D13" s="203"/>
      <c r="E13" s="203"/>
      <c r="F13" s="203"/>
      <c r="G13" s="203"/>
      <c r="H13" s="51"/>
      <c r="I13" s="53"/>
      <c r="J13" s="53"/>
      <c r="K13" s="54">
        <f t="shared" si="2"/>
        <v>0</v>
      </c>
      <c r="L13" s="194"/>
      <c r="M13" s="55"/>
      <c r="N13" s="155">
        <f t="shared" si="0"/>
        <v>0</v>
      </c>
      <c r="O13" s="156">
        <f t="shared" si="1"/>
        <v>0</v>
      </c>
      <c r="P13" s="51"/>
    </row>
    <row r="14" s="25" customFormat="1" ht="13.05" customHeight="1" spans="1:16">
      <c r="A14" s="50"/>
      <c r="B14" s="51"/>
      <c r="C14" s="52"/>
      <c r="D14" s="203"/>
      <c r="E14" s="203"/>
      <c r="F14" s="203"/>
      <c r="G14" s="203"/>
      <c r="H14" s="51"/>
      <c r="I14" s="53"/>
      <c r="J14" s="53"/>
      <c r="K14" s="54">
        <f t="shared" si="2"/>
        <v>0</v>
      </c>
      <c r="L14" s="194"/>
      <c r="M14" s="55"/>
      <c r="N14" s="155">
        <f t="shared" si="0"/>
        <v>0</v>
      </c>
      <c r="O14" s="156">
        <f t="shared" si="1"/>
        <v>0</v>
      </c>
      <c r="P14" s="51"/>
    </row>
    <row r="15" s="25" customFormat="1" ht="13.05" customHeight="1" spans="1:16">
      <c r="A15" s="50"/>
      <c r="B15" s="51"/>
      <c r="C15" s="52"/>
      <c r="D15" s="203"/>
      <c r="E15" s="203"/>
      <c r="F15" s="203"/>
      <c r="G15" s="203"/>
      <c r="H15" s="51"/>
      <c r="I15" s="53"/>
      <c r="J15" s="53"/>
      <c r="K15" s="54">
        <f t="shared" si="2"/>
        <v>0</v>
      </c>
      <c r="L15" s="194"/>
      <c r="M15" s="55"/>
      <c r="N15" s="155">
        <f t="shared" si="0"/>
        <v>0</v>
      </c>
      <c r="O15" s="156">
        <f t="shared" si="1"/>
        <v>0</v>
      </c>
      <c r="P15" s="51"/>
    </row>
    <row r="16" s="25" customFormat="1" ht="13.05" customHeight="1" spans="1:16">
      <c r="A16" s="50"/>
      <c r="B16" s="51"/>
      <c r="C16" s="52"/>
      <c r="D16" s="203"/>
      <c r="E16" s="203"/>
      <c r="F16" s="203"/>
      <c r="G16" s="203"/>
      <c r="H16" s="51"/>
      <c r="I16" s="53"/>
      <c r="J16" s="53"/>
      <c r="K16" s="54">
        <f t="shared" si="2"/>
        <v>0</v>
      </c>
      <c r="L16" s="194"/>
      <c r="M16" s="55"/>
      <c r="N16" s="155">
        <f t="shared" si="0"/>
        <v>0</v>
      </c>
      <c r="O16" s="156">
        <f t="shared" si="1"/>
        <v>0</v>
      </c>
      <c r="P16" s="51"/>
    </row>
    <row r="17" s="25" customFormat="1" ht="13.05" customHeight="1" spans="1:16">
      <c r="A17" s="50"/>
      <c r="B17" s="51"/>
      <c r="C17" s="52"/>
      <c r="D17" s="203"/>
      <c r="E17" s="203"/>
      <c r="F17" s="203"/>
      <c r="G17" s="203"/>
      <c r="H17" s="51"/>
      <c r="I17" s="53"/>
      <c r="J17" s="53"/>
      <c r="K17" s="54">
        <f t="shared" si="2"/>
        <v>0</v>
      </c>
      <c r="L17" s="194"/>
      <c r="M17" s="55"/>
      <c r="N17" s="155">
        <f t="shared" si="0"/>
        <v>0</v>
      </c>
      <c r="O17" s="156">
        <f t="shared" si="1"/>
        <v>0</v>
      </c>
      <c r="P17" s="51"/>
    </row>
    <row r="18" s="25" customFormat="1" ht="13.05" customHeight="1" spans="1:16">
      <c r="A18" s="50"/>
      <c r="B18" s="51"/>
      <c r="C18" s="52"/>
      <c r="D18" s="203"/>
      <c r="E18" s="203"/>
      <c r="F18" s="203"/>
      <c r="G18" s="203"/>
      <c r="H18" s="51"/>
      <c r="I18" s="53"/>
      <c r="J18" s="53"/>
      <c r="K18" s="54">
        <f t="shared" si="2"/>
        <v>0</v>
      </c>
      <c r="L18" s="194"/>
      <c r="M18" s="55"/>
      <c r="N18" s="155">
        <f t="shared" si="0"/>
        <v>0</v>
      </c>
      <c r="O18" s="156">
        <f t="shared" si="1"/>
        <v>0</v>
      </c>
      <c r="P18" s="51"/>
    </row>
    <row r="19" s="25" customFormat="1" ht="13.05" customHeight="1" spans="1:16">
      <c r="A19" s="50"/>
      <c r="B19" s="51"/>
      <c r="C19" s="52"/>
      <c r="D19" s="203"/>
      <c r="E19" s="203"/>
      <c r="F19" s="203"/>
      <c r="G19" s="203"/>
      <c r="H19" s="51"/>
      <c r="I19" s="53"/>
      <c r="J19" s="53"/>
      <c r="K19" s="54">
        <f t="shared" si="2"/>
        <v>0</v>
      </c>
      <c r="L19" s="194"/>
      <c r="M19" s="55"/>
      <c r="N19" s="155">
        <f t="shared" si="0"/>
        <v>0</v>
      </c>
      <c r="O19" s="156">
        <f t="shared" si="1"/>
        <v>0</v>
      </c>
      <c r="P19" s="51"/>
    </row>
    <row r="20" s="25" customFormat="1" ht="13.05" customHeight="1" spans="1:16">
      <c r="A20" s="50"/>
      <c r="B20" s="51"/>
      <c r="C20" s="52"/>
      <c r="D20" s="203"/>
      <c r="E20" s="203"/>
      <c r="F20" s="203"/>
      <c r="G20" s="203"/>
      <c r="H20" s="51"/>
      <c r="I20" s="53"/>
      <c r="J20" s="53"/>
      <c r="K20" s="54">
        <f t="shared" si="2"/>
        <v>0</v>
      </c>
      <c r="L20" s="194"/>
      <c r="M20" s="55"/>
      <c r="N20" s="155">
        <f t="shared" si="0"/>
        <v>0</v>
      </c>
      <c r="O20" s="156">
        <f t="shared" si="1"/>
        <v>0</v>
      </c>
      <c r="P20" s="51"/>
    </row>
    <row r="21" s="25" customFormat="1" ht="13.05" customHeight="1" spans="1:16">
      <c r="A21" s="50"/>
      <c r="B21" s="51"/>
      <c r="C21" s="52"/>
      <c r="D21" s="203"/>
      <c r="E21" s="203"/>
      <c r="F21" s="203"/>
      <c r="G21" s="203"/>
      <c r="H21" s="51"/>
      <c r="I21" s="53"/>
      <c r="J21" s="53"/>
      <c r="K21" s="54">
        <f t="shared" si="2"/>
        <v>0</v>
      </c>
      <c r="L21" s="194"/>
      <c r="M21" s="55"/>
      <c r="N21" s="155">
        <f t="shared" si="0"/>
        <v>0</v>
      </c>
      <c r="O21" s="156">
        <f t="shared" si="1"/>
        <v>0</v>
      </c>
      <c r="P21" s="51"/>
    </row>
    <row r="22" s="25" customFormat="1" ht="13.05" customHeight="1" spans="1:16">
      <c r="A22" s="50"/>
      <c r="B22" s="51"/>
      <c r="C22" s="52"/>
      <c r="D22" s="203"/>
      <c r="E22" s="203"/>
      <c r="F22" s="203"/>
      <c r="G22" s="203"/>
      <c r="H22" s="51"/>
      <c r="I22" s="53"/>
      <c r="J22" s="53"/>
      <c r="K22" s="54">
        <f t="shared" si="2"/>
        <v>0</v>
      </c>
      <c r="L22" s="194"/>
      <c r="M22" s="55"/>
      <c r="N22" s="155">
        <f t="shared" si="0"/>
        <v>0</v>
      </c>
      <c r="O22" s="156">
        <f t="shared" si="1"/>
        <v>0</v>
      </c>
      <c r="P22" s="51"/>
    </row>
    <row r="23" s="25" customFormat="1" ht="13.05" customHeight="1" spans="1:16">
      <c r="A23" s="50"/>
      <c r="B23" s="51"/>
      <c r="C23" s="52"/>
      <c r="D23" s="203"/>
      <c r="E23" s="203"/>
      <c r="F23" s="203"/>
      <c r="G23" s="203"/>
      <c r="H23" s="51"/>
      <c r="I23" s="53"/>
      <c r="J23" s="53"/>
      <c r="K23" s="54">
        <f t="shared" si="2"/>
        <v>0</v>
      </c>
      <c r="L23" s="194"/>
      <c r="M23" s="55"/>
      <c r="N23" s="155">
        <f t="shared" si="0"/>
        <v>0</v>
      </c>
      <c r="O23" s="156">
        <f t="shared" si="1"/>
        <v>0</v>
      </c>
      <c r="P23" s="51"/>
    </row>
    <row r="24" s="25" customFormat="1" ht="13.05" customHeight="1" spans="1:16">
      <c r="A24" s="50"/>
      <c r="B24" s="51"/>
      <c r="C24" s="52"/>
      <c r="D24" s="203"/>
      <c r="E24" s="203"/>
      <c r="F24" s="203"/>
      <c r="G24" s="203"/>
      <c r="H24" s="51"/>
      <c r="I24" s="53"/>
      <c r="J24" s="53"/>
      <c r="K24" s="54">
        <f t="shared" si="2"/>
        <v>0</v>
      </c>
      <c r="L24" s="194"/>
      <c r="M24" s="55"/>
      <c r="N24" s="155">
        <f t="shared" si="0"/>
        <v>0</v>
      </c>
      <c r="O24" s="156">
        <f t="shared" si="1"/>
        <v>0</v>
      </c>
      <c r="P24" s="51"/>
    </row>
    <row r="25" s="25" customFormat="1" ht="13.05" customHeight="1" spans="1:16">
      <c r="A25" s="50"/>
      <c r="B25" s="51"/>
      <c r="C25" s="52"/>
      <c r="D25" s="203"/>
      <c r="E25" s="203"/>
      <c r="F25" s="203"/>
      <c r="G25" s="203"/>
      <c r="H25" s="51"/>
      <c r="I25" s="53"/>
      <c r="J25" s="53"/>
      <c r="K25" s="54">
        <f t="shared" si="2"/>
        <v>0</v>
      </c>
      <c r="L25" s="194"/>
      <c r="M25" s="55"/>
      <c r="N25" s="155">
        <f t="shared" si="0"/>
        <v>0</v>
      </c>
      <c r="O25" s="156">
        <f t="shared" si="1"/>
        <v>0</v>
      </c>
      <c r="P25" s="51"/>
    </row>
    <row r="26" s="25" customFormat="1" ht="13.05" customHeight="1" spans="1:16">
      <c r="A26" s="50"/>
      <c r="B26" s="51"/>
      <c r="C26" s="52"/>
      <c r="D26" s="203"/>
      <c r="E26" s="203"/>
      <c r="F26" s="203"/>
      <c r="G26" s="203"/>
      <c r="H26" s="51"/>
      <c r="I26" s="53"/>
      <c r="J26" s="53"/>
      <c r="K26" s="54">
        <f t="shared" si="2"/>
        <v>0</v>
      </c>
      <c r="L26" s="194"/>
      <c r="M26" s="55"/>
      <c r="N26" s="155">
        <f t="shared" si="0"/>
        <v>0</v>
      </c>
      <c r="O26" s="156">
        <f t="shared" si="1"/>
        <v>0</v>
      </c>
      <c r="P26" s="51"/>
    </row>
    <row r="27" s="25" customFormat="1" ht="13.05" customHeight="1" spans="1:16">
      <c r="A27" s="50"/>
      <c r="B27" s="51"/>
      <c r="C27" s="52"/>
      <c r="D27" s="203"/>
      <c r="E27" s="203"/>
      <c r="F27" s="203"/>
      <c r="G27" s="203"/>
      <c r="H27" s="51"/>
      <c r="I27" s="53"/>
      <c r="J27" s="53"/>
      <c r="K27" s="54">
        <f t="shared" si="2"/>
        <v>0</v>
      </c>
      <c r="L27" s="194"/>
      <c r="M27" s="55"/>
      <c r="N27" s="155">
        <f t="shared" si="0"/>
        <v>0</v>
      </c>
      <c r="O27" s="156">
        <f t="shared" si="1"/>
        <v>0</v>
      </c>
      <c r="P27" s="51"/>
    </row>
    <row r="28" s="25" customFormat="1" ht="13.05" customHeight="1" spans="1:16">
      <c r="A28" s="50"/>
      <c r="B28" s="51"/>
      <c r="C28" s="52"/>
      <c r="D28" s="203"/>
      <c r="E28" s="203"/>
      <c r="F28" s="203"/>
      <c r="G28" s="203"/>
      <c r="H28" s="51"/>
      <c r="I28" s="53"/>
      <c r="J28" s="53"/>
      <c r="K28" s="54">
        <f t="shared" si="2"/>
        <v>0</v>
      </c>
      <c r="L28" s="194"/>
      <c r="M28" s="55"/>
      <c r="N28" s="155">
        <f t="shared" si="0"/>
        <v>0</v>
      </c>
      <c r="O28" s="156">
        <f t="shared" si="1"/>
        <v>0</v>
      </c>
      <c r="P28" s="51"/>
    </row>
    <row r="29" s="25" customFormat="1" ht="13.05" customHeight="1" spans="1:16">
      <c r="A29" s="50"/>
      <c r="B29" s="51"/>
      <c r="C29" s="52"/>
      <c r="D29" s="203"/>
      <c r="E29" s="203"/>
      <c r="F29" s="203"/>
      <c r="G29" s="203"/>
      <c r="H29" s="51"/>
      <c r="I29" s="53"/>
      <c r="J29" s="53"/>
      <c r="K29" s="54">
        <f t="shared" si="2"/>
        <v>0</v>
      </c>
      <c r="L29" s="194"/>
      <c r="M29" s="55"/>
      <c r="N29" s="155">
        <f t="shared" si="0"/>
        <v>0</v>
      </c>
      <c r="O29" s="156">
        <f t="shared" si="1"/>
        <v>0</v>
      </c>
      <c r="P29" s="51"/>
    </row>
    <row r="30" s="25" customFormat="1" ht="13.05" customHeight="1" spans="1:16">
      <c r="A30" s="50"/>
      <c r="B30" s="51"/>
      <c r="C30" s="52"/>
      <c r="D30" s="203"/>
      <c r="E30" s="203"/>
      <c r="F30" s="203"/>
      <c r="G30" s="203"/>
      <c r="H30" s="51"/>
      <c r="I30" s="53"/>
      <c r="J30" s="53"/>
      <c r="K30" s="54">
        <f t="shared" si="2"/>
        <v>0</v>
      </c>
      <c r="L30" s="194"/>
      <c r="M30" s="55"/>
      <c r="N30" s="155">
        <f t="shared" si="0"/>
        <v>0</v>
      </c>
      <c r="O30" s="156">
        <f t="shared" si="1"/>
        <v>0</v>
      </c>
      <c r="P30" s="51"/>
    </row>
    <row r="31" s="25" customFormat="1" ht="13.05" customHeight="1" spans="1:16">
      <c r="A31" s="50"/>
      <c r="B31" s="51"/>
      <c r="C31" s="52"/>
      <c r="D31" s="203"/>
      <c r="E31" s="203"/>
      <c r="F31" s="203"/>
      <c r="G31" s="203"/>
      <c r="H31" s="51"/>
      <c r="I31" s="53"/>
      <c r="J31" s="53"/>
      <c r="K31" s="54">
        <f t="shared" si="2"/>
        <v>0</v>
      </c>
      <c r="L31" s="194"/>
      <c r="M31" s="55"/>
      <c r="N31" s="155">
        <f t="shared" si="0"/>
        <v>0</v>
      </c>
      <c r="O31" s="156">
        <f t="shared" si="1"/>
        <v>0</v>
      </c>
      <c r="P31" s="51"/>
    </row>
    <row r="32" s="25" customFormat="1" ht="13.05" customHeight="1" spans="1:16">
      <c r="A32" s="50"/>
      <c r="B32" s="51"/>
      <c r="C32" s="52"/>
      <c r="D32" s="203"/>
      <c r="E32" s="203"/>
      <c r="F32" s="203"/>
      <c r="G32" s="203"/>
      <c r="H32" s="51"/>
      <c r="I32" s="53"/>
      <c r="J32" s="53"/>
      <c r="K32" s="54">
        <f t="shared" si="2"/>
        <v>0</v>
      </c>
      <c r="L32" s="194"/>
      <c r="M32" s="55"/>
      <c r="N32" s="155">
        <f t="shared" si="0"/>
        <v>0</v>
      </c>
      <c r="O32" s="156">
        <f t="shared" si="1"/>
        <v>0</v>
      </c>
      <c r="P32" s="51"/>
    </row>
    <row r="33" s="25" customFormat="1" ht="13.05" customHeight="1" spans="1:20">
      <c r="A33" s="50"/>
      <c r="B33" s="51"/>
      <c r="C33" s="52"/>
      <c r="D33" s="203"/>
      <c r="E33" s="203"/>
      <c r="F33" s="203"/>
      <c r="G33" s="203"/>
      <c r="H33" s="51"/>
      <c r="I33" s="53"/>
      <c r="J33" s="53"/>
      <c r="K33" s="54">
        <f t="shared" si="2"/>
        <v>0</v>
      </c>
      <c r="L33" s="194"/>
      <c r="M33" s="55"/>
      <c r="N33" s="155">
        <f t="shared" si="0"/>
        <v>0</v>
      </c>
      <c r="O33" s="156">
        <f t="shared" si="1"/>
        <v>0</v>
      </c>
      <c r="P33" s="51"/>
    </row>
    <row r="34" s="26" customFormat="1" ht="13.05" customHeight="1" spans="1:20">
      <c r="A34" s="127"/>
      <c r="B34" s="57" t="s">
        <v>72</v>
      </c>
      <c r="C34" s="58"/>
      <c r="D34" s="204"/>
      <c r="E34" s="204"/>
      <c r="F34" s="204"/>
      <c r="G34" s="204"/>
      <c r="H34" s="56"/>
      <c r="I34" s="54">
        <f>ROUND(SUM(I7:I33),2)</f>
        <v>0</v>
      </c>
      <c r="J34" s="54">
        <f>ROUND(SUM(J7:J33),2)</f>
        <v>0</v>
      </c>
      <c r="K34" s="54">
        <f>ROUND(SUM(K7:K33),2)</f>
        <v>0</v>
      </c>
      <c r="L34" s="173"/>
      <c r="M34" s="54">
        <f>ROUND(SUM(M7:M33),2)</f>
        <v>0</v>
      </c>
      <c r="N34" s="54">
        <f t="shared" si="0"/>
        <v>0</v>
      </c>
      <c r="O34" s="183">
        <f t="shared" si="1"/>
        <v>0</v>
      </c>
      <c r="P34" s="56"/>
    </row>
    <row r="35" ht="13.05" customHeight="1" spans="1:20">
      <c r="A35" s="59" t="e">
        <f>#REF!&amp;#REF!</f>
        <v>#REF!</v>
      </c>
      <c r="C35" s="163"/>
      <c r="D35" s="222"/>
      <c r="E35" s="62"/>
      <c r="F35" s="62"/>
      <c r="G35" s="62"/>
      <c r="K35" s="206" t="e">
        <f>#REF!</f>
        <v>#REF!</v>
      </c>
      <c r="L35" s="166"/>
      <c r="P35" s="28"/>
      <c r="Q35" s="28"/>
      <c r="T35" s="28"/>
    </row>
    <row r="36" ht="13.05" customHeight="1" spans="1:20">
      <c r="A36" s="27" t="e">
        <f>#REF!&amp;#REF!&amp;#REF!&amp;#REF!&amp;#REF!&amp;#REF!&amp;#REF!</f>
        <v>#REF!</v>
      </c>
      <c r="K36" s="29" t="e">
        <f>#REF!&amp;#REF!</f>
        <v>#REF!</v>
      </c>
    </row>
  </sheetData>
  <sheetProtection formatCells="0" formatColumns="0" formatRows="0" insertRows="0" deleteRows="0" autoFilter="0"/>
  <mergeCells count="2">
    <mergeCell ref="A2:P2"/>
    <mergeCell ref="A4:P4"/>
  </mergeCells>
  <hyperlinks>
    <hyperlink ref="A1" location="非流动资产汇总表!B18" display="返回"/>
    <hyperlink ref="B1" location="参数!M72" display="返回索引页"/>
  </hyperlinks>
  <printOptions horizontalCentered="1"/>
  <pageMargins left="0.551181102362205" right="0.551181102362205" top="0.78740157480315" bottom="0.669291338582677" header="1.06299212598425"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4"/>
  <sheetViews>
    <sheetView showGridLines="0" showZeros="0" defaultGridColor="0" colorId="38" workbookViewId="0">
      <selection activeCell="I6" sqref="$A6:$XFD7"/>
    </sheetView>
  </sheetViews>
  <sheetFormatPr defaultColWidth="9.07619047619048" defaultRowHeight="15" customHeight="1" outlineLevelCol="7"/>
  <cols>
    <col min="1" max="1" width="7.92380952380952" style="166" customWidth="1"/>
    <col min="2" max="2" width="41" style="27" customWidth="1"/>
    <col min="3" max="4" width="12.7142857142857" style="27" hidden="1" customWidth="1" outlineLevel="1"/>
    <col min="5" max="5" width="24.7142857142857" style="148" customWidth="1" collapsed="1"/>
    <col min="6" max="7" width="24.7142857142857" style="148" customWidth="1"/>
    <col min="8" max="8" width="22.7142857142857" style="29" customWidth="1"/>
    <col min="9" max="16384" width="9.07619047619048" style="27"/>
  </cols>
  <sheetData>
    <row r="1" s="139" customFormat="1" customHeight="1" spans="1:8">
      <c r="A1" s="30" t="s">
        <v>116</v>
      </c>
      <c r="B1" s="176" t="s">
        <v>8</v>
      </c>
      <c r="C1" s="177"/>
      <c r="D1" s="177"/>
      <c r="E1" s="140"/>
      <c r="F1" s="140"/>
      <c r="G1" s="140"/>
      <c r="H1" s="178"/>
    </row>
    <row r="2" s="92" customFormat="1" ht="18" customHeight="1" spans="1:8">
      <c r="A2" s="209" t="s">
        <v>21074</v>
      </c>
      <c r="B2" s="210"/>
      <c r="C2" s="210"/>
      <c r="D2" s="210"/>
      <c r="E2" s="210"/>
      <c r="F2" s="210"/>
      <c r="G2" s="210"/>
      <c r="H2" s="210"/>
    </row>
    <row r="3" s="92" customFormat="1" ht="11.2" customHeight="1" spans="1:8">
      <c r="A3" s="211"/>
      <c r="B3" s="211"/>
      <c r="C3" s="211"/>
      <c r="D3" s="211"/>
      <c r="E3" s="98"/>
      <c r="F3" s="98"/>
      <c r="G3" s="98"/>
      <c r="H3" s="38" t="s">
        <v>21075</v>
      </c>
    </row>
    <row r="4" s="93" customFormat="1" ht="11.2" customHeight="1" spans="1:8">
      <c r="A4" s="189" t="e">
        <f>#REF!&amp;#REF!&amp;#REF!&amp;#REF!&amp;#REF!&amp;#REF!&amp;#REF!</f>
        <v>#REF!</v>
      </c>
      <c r="B4" s="189"/>
      <c r="C4" s="189"/>
      <c r="D4" s="189"/>
      <c r="E4" s="189"/>
      <c r="F4" s="189"/>
      <c r="G4" s="189"/>
      <c r="H4" s="189"/>
    </row>
    <row r="5" s="94" customFormat="1" ht="11.2" customHeight="1" spans="1:8">
      <c r="A5" s="102" t="e">
        <f>#REF!&amp;#REF!</f>
        <v>#REF!</v>
      </c>
      <c r="B5" s="101"/>
      <c r="C5" s="101"/>
      <c r="D5" s="101"/>
      <c r="E5" s="247"/>
      <c r="F5" s="214"/>
      <c r="G5" s="214"/>
      <c r="H5" s="212" t="s">
        <v>35</v>
      </c>
    </row>
    <row r="6" s="71" customFormat="1" customHeight="1" spans="1:8">
      <c r="A6" s="149" t="s">
        <v>119</v>
      </c>
      <c r="B6" s="45" t="s">
        <v>21029</v>
      </c>
      <c r="C6" s="73" t="s">
        <v>21030</v>
      </c>
      <c r="D6" s="73" t="s">
        <v>121</v>
      </c>
      <c r="E6" s="248" t="s">
        <v>122</v>
      </c>
      <c r="F6" s="248" t="s">
        <v>123</v>
      </c>
      <c r="G6" s="249" t="s">
        <v>168</v>
      </c>
      <c r="H6" s="221" t="s">
        <v>125</v>
      </c>
    </row>
    <row r="7" s="24" customFormat="1" customHeight="1" spans="1:8">
      <c r="A7" s="250"/>
      <c r="B7" s="251"/>
      <c r="C7" s="252"/>
      <c r="D7" s="252"/>
      <c r="E7" s="253"/>
      <c r="F7" s="253"/>
      <c r="G7" s="254"/>
      <c r="H7" s="255"/>
    </row>
    <row r="8" ht="18" customHeight="1" spans="1:8">
      <c r="A8" s="256" t="s">
        <v>21076</v>
      </c>
      <c r="B8" s="257" t="s">
        <v>21077</v>
      </c>
      <c r="C8" s="258">
        <f>'无－土地使用权'!M36</f>
        <v>0</v>
      </c>
      <c r="D8" s="258">
        <f>E8-C8</f>
        <v>0</v>
      </c>
      <c r="E8" s="258">
        <f>'无－土地使用权'!O36</f>
        <v>0</v>
      </c>
      <c r="F8" s="258">
        <f>'无－土地使用权'!P36</f>
        <v>0</v>
      </c>
      <c r="G8" s="182">
        <f>ROUND(IF((F8-E8)=0,0,F8-E8),2)</f>
        <v>0</v>
      </c>
      <c r="H8" s="183">
        <f>ROUND(IF(G8=0,0,IF(G8=F8,100,IF(E8&lt;0,-G8/E8*100,IF(G8&gt;0,ABS(G8/E8*100),G8/E8*100)))),2)</f>
        <v>0</v>
      </c>
    </row>
    <row r="9" ht="18" customHeight="1" spans="1:8">
      <c r="A9" s="256" t="s">
        <v>21078</v>
      </c>
      <c r="B9" s="257" t="s">
        <v>21079</v>
      </c>
      <c r="C9" s="258">
        <f>'无－矿业权'!J37</f>
        <v>0</v>
      </c>
      <c r="D9" s="258">
        <f>E9-C9</f>
        <v>0</v>
      </c>
      <c r="E9" s="258">
        <f>'无－矿业权'!L37</f>
        <v>0</v>
      </c>
      <c r="F9" s="258">
        <f>'无－矿业权'!M37</f>
        <v>0</v>
      </c>
      <c r="G9" s="182">
        <f t="shared" ref="G9:G22" si="0">ROUND(IF((F9-E9)=0,0,F9-E9),2)</f>
        <v>0</v>
      </c>
      <c r="H9" s="183">
        <f t="shared" ref="H9:H22" si="1">ROUND(IF(G9=0,0,IF(G9=F9,100,IF(E9&lt;0,-G9/E9*100,IF(G9&gt;0,ABS(G9/E9*100),G9/E9*100)))),2)</f>
        <v>0</v>
      </c>
    </row>
    <row r="10" ht="18" customHeight="1" spans="1:8">
      <c r="A10" s="256" t="s">
        <v>21080</v>
      </c>
      <c r="B10" s="257" t="s">
        <v>21081</v>
      </c>
      <c r="C10" s="258">
        <f>'无－其他无形资产'!F34</f>
        <v>0</v>
      </c>
      <c r="D10" s="258">
        <f>E10-C10</f>
        <v>0</v>
      </c>
      <c r="E10" s="258">
        <f>'无－其他无形资产'!H34</f>
        <v>0</v>
      </c>
      <c r="F10" s="258">
        <f>'无－其他无形资产'!J34</f>
        <v>0</v>
      </c>
      <c r="G10" s="182">
        <f t="shared" si="0"/>
        <v>0</v>
      </c>
      <c r="H10" s="183">
        <f t="shared" si="1"/>
        <v>0</v>
      </c>
    </row>
    <row r="11" ht="18" customHeight="1" spans="1:8">
      <c r="A11" s="256"/>
      <c r="B11" s="259"/>
      <c r="C11" s="259"/>
      <c r="D11" s="259"/>
      <c r="E11" s="258"/>
      <c r="F11" s="258"/>
      <c r="G11" s="182">
        <f t="shared" si="0"/>
        <v>0</v>
      </c>
      <c r="H11" s="183">
        <f t="shared" si="1"/>
        <v>0</v>
      </c>
    </row>
    <row r="12" ht="18" customHeight="1" spans="1:8">
      <c r="A12" s="256"/>
      <c r="B12" s="259"/>
      <c r="C12" s="259"/>
      <c r="D12" s="259"/>
      <c r="E12" s="258"/>
      <c r="F12" s="258"/>
      <c r="G12" s="182">
        <f t="shared" si="0"/>
        <v>0</v>
      </c>
      <c r="H12" s="183">
        <f t="shared" si="1"/>
        <v>0</v>
      </c>
    </row>
    <row r="13" ht="18" customHeight="1" spans="1:8">
      <c r="A13" s="256"/>
      <c r="B13" s="259"/>
      <c r="C13" s="259"/>
      <c r="D13" s="259"/>
      <c r="E13" s="258"/>
      <c r="F13" s="258"/>
      <c r="G13" s="182">
        <f t="shared" si="0"/>
        <v>0</v>
      </c>
      <c r="H13" s="183">
        <f t="shared" si="1"/>
        <v>0</v>
      </c>
    </row>
    <row r="14" ht="18" customHeight="1" spans="1:8">
      <c r="A14" s="256"/>
      <c r="B14" s="259"/>
      <c r="C14" s="259"/>
      <c r="D14" s="259"/>
      <c r="E14" s="258"/>
      <c r="F14" s="258"/>
      <c r="G14" s="182">
        <f t="shared" si="0"/>
        <v>0</v>
      </c>
      <c r="H14" s="183">
        <f t="shared" si="1"/>
        <v>0</v>
      </c>
    </row>
    <row r="15" ht="18" customHeight="1" spans="1:8">
      <c r="A15" s="256"/>
      <c r="B15" s="259"/>
      <c r="C15" s="259"/>
      <c r="D15" s="259"/>
      <c r="E15" s="258"/>
      <c r="F15" s="258"/>
      <c r="G15" s="182">
        <f t="shared" si="0"/>
        <v>0</v>
      </c>
      <c r="H15" s="183">
        <f t="shared" si="1"/>
        <v>0</v>
      </c>
    </row>
    <row r="16" ht="18" customHeight="1" spans="1:8">
      <c r="A16" s="256"/>
      <c r="B16" s="259"/>
      <c r="C16" s="259"/>
      <c r="D16" s="259"/>
      <c r="E16" s="258"/>
      <c r="F16" s="258"/>
      <c r="G16" s="182">
        <f t="shared" si="0"/>
        <v>0</v>
      </c>
      <c r="H16" s="183">
        <f t="shared" si="1"/>
        <v>0</v>
      </c>
    </row>
    <row r="17" ht="18" customHeight="1" spans="1:8">
      <c r="A17" s="256"/>
      <c r="B17" s="259"/>
      <c r="C17" s="259"/>
      <c r="D17" s="259"/>
      <c r="E17" s="258"/>
      <c r="F17" s="258"/>
      <c r="G17" s="182">
        <f t="shared" si="0"/>
        <v>0</v>
      </c>
      <c r="H17" s="183">
        <f t="shared" si="1"/>
        <v>0</v>
      </c>
    </row>
    <row r="18" ht="18" customHeight="1" spans="1:8">
      <c r="A18" s="256"/>
      <c r="B18" s="259"/>
      <c r="C18" s="259"/>
      <c r="D18" s="259"/>
      <c r="E18" s="258"/>
      <c r="F18" s="258"/>
      <c r="G18" s="182">
        <f t="shared" si="0"/>
        <v>0</v>
      </c>
      <c r="H18" s="183">
        <f t="shared" si="1"/>
        <v>0</v>
      </c>
    </row>
    <row r="19" ht="18" customHeight="1" spans="1:8">
      <c r="A19" s="256"/>
      <c r="B19" s="259"/>
      <c r="C19" s="259"/>
      <c r="D19" s="259"/>
      <c r="E19" s="258"/>
      <c r="F19" s="258"/>
      <c r="G19" s="182">
        <f t="shared" si="0"/>
        <v>0</v>
      </c>
      <c r="H19" s="183">
        <f t="shared" si="1"/>
        <v>0</v>
      </c>
    </row>
    <row r="20" s="26" customFormat="1" ht="18" customHeight="1" spans="1:8">
      <c r="A20" s="260" t="s">
        <v>21082</v>
      </c>
      <c r="B20" s="261"/>
      <c r="C20" s="182">
        <f>SUM(C8:C19)</f>
        <v>0</v>
      </c>
      <c r="D20" s="182">
        <f>SUM(D8:D19)</f>
        <v>0</v>
      </c>
      <c r="E20" s="182">
        <f>SUM(E8:E19)</f>
        <v>0</v>
      </c>
      <c r="F20" s="182">
        <f>SUM(F8:F19)</f>
        <v>0</v>
      </c>
      <c r="G20" s="182">
        <f t="shared" si="0"/>
        <v>0</v>
      </c>
      <c r="H20" s="183">
        <f t="shared" si="1"/>
        <v>0</v>
      </c>
    </row>
    <row r="21" ht="18" customHeight="1" spans="1:8">
      <c r="A21" s="262" t="s">
        <v>21083</v>
      </c>
      <c r="B21" s="263"/>
      <c r="C21" s="264"/>
      <c r="D21" s="258"/>
      <c r="E21" s="264"/>
      <c r="F21" s="264"/>
      <c r="G21" s="182">
        <f t="shared" si="0"/>
        <v>0</v>
      </c>
      <c r="H21" s="183">
        <f t="shared" si="1"/>
        <v>0</v>
      </c>
    </row>
    <row r="22" s="26" customFormat="1" ht="18" customHeight="1" spans="1:8">
      <c r="A22" s="260" t="s">
        <v>21082</v>
      </c>
      <c r="B22" s="261"/>
      <c r="C22" s="182">
        <f>C20-C21</f>
        <v>0</v>
      </c>
      <c r="D22" s="182">
        <f>D20-D21</f>
        <v>0</v>
      </c>
      <c r="E22" s="182">
        <f>E20-E21</f>
        <v>0</v>
      </c>
      <c r="F22" s="182">
        <f>F20-F21</f>
        <v>0</v>
      </c>
      <c r="G22" s="182">
        <f t="shared" si="0"/>
        <v>0</v>
      </c>
      <c r="H22" s="183">
        <f t="shared" si="1"/>
        <v>0</v>
      </c>
    </row>
    <row r="23" customHeight="1" spans="1:8">
      <c r="A23" s="163"/>
      <c r="B23" s="42"/>
      <c r="C23" s="42"/>
      <c r="D23" s="42"/>
      <c r="E23" s="29"/>
      <c r="F23" s="29" t="e">
        <f>#REF!</f>
        <v>#REF!</v>
      </c>
      <c r="G23" s="29"/>
    </row>
    <row r="24" customHeight="1" spans="1:8">
      <c r="F24" s="29" t="e">
        <f>#REF!&amp;#REF!</f>
        <v>#REF!</v>
      </c>
    </row>
  </sheetData>
  <sheetProtection password="CA91" sheet="1" objects="1" scenarios="1"/>
  <mergeCells count="13">
    <mergeCell ref="A2:H2"/>
    <mergeCell ref="A4:H4"/>
    <mergeCell ref="A20:B20"/>
    <mergeCell ref="A21:B21"/>
    <mergeCell ref="A22:B22"/>
    <mergeCell ref="A6:A7"/>
    <mergeCell ref="B6:B7"/>
    <mergeCell ref="C6:C7"/>
    <mergeCell ref="D6:D7"/>
    <mergeCell ref="E6:E7"/>
    <mergeCell ref="F6:F7"/>
    <mergeCell ref="G6:G7"/>
    <mergeCell ref="H6:H7"/>
  </mergeCells>
  <hyperlinks>
    <hyperlink ref="B1" location="参数!M73" display="返回索引页"/>
    <hyperlink ref="B8" location="'无－土地使用权'!A1" display="无形资产-土地使用权"/>
    <hyperlink ref="B9" location="'无－矿业权'!A1" display="无形资产-矿业权"/>
    <hyperlink ref="B10" location="'无－其他无形资产'!A1" display="无形资产-其他无形资产"/>
    <hyperlink ref="A1" location="非流动资产汇总表!B19" display="返回"/>
  </hyperlinks>
  <printOptions horizontalCentered="1"/>
  <pageMargins left="0.551181102362205" right="0.551181102362205" top="0.984251968503937" bottom="0.984251968503937" header="1.4" footer="0.511811023622047"/>
  <pageSetup paperSize="9" orientation="landscape" blackAndWhite="1"/>
  <headerFooter alignWithMargins="0">
    <oddHeader>&amp;R&amp;8共&amp;N页第&amp;P页</oddHead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
  <sheetViews>
    <sheetView showGridLines="0" showZeros="0" defaultGridColor="0" colorId="38" workbookViewId="0">
      <pane ySplit="6" topLeftCell="A25" activePane="bottomLeft" state="frozen"/>
      <selection/>
      <selection pane="bottomLeft" activeCell="R6" sqref="$A6:$XFD7"/>
    </sheetView>
  </sheetViews>
  <sheetFormatPr defaultColWidth="9.07619047619048" defaultRowHeight="15" customHeight="1"/>
  <cols>
    <col min="1" max="1" width="4.71428571428571" style="27" customWidth="1"/>
    <col min="2" max="2" width="12.4285714285714" style="27" customWidth="1"/>
    <col min="3" max="3" width="21.9238095238095" style="27" hidden="1" customWidth="1" outlineLevel="1"/>
    <col min="4" max="4" width="14.7142857142857" style="27" customWidth="1" collapsed="1"/>
    <col min="5" max="5" width="17.9238095238095" style="27" customWidth="1"/>
    <col min="6" max="6" width="7.07619047619048" style="28" customWidth="1"/>
    <col min="7" max="7" width="7" style="28" customWidth="1"/>
    <col min="8" max="8" width="7.71428571428571" style="27" customWidth="1"/>
    <col min="9" max="9" width="4.92380952380952" style="230" customWidth="1"/>
    <col min="10" max="10" width="7.42857142857143" style="27" customWidth="1"/>
    <col min="11" max="11" width="11.7142857142857" style="120" customWidth="1"/>
    <col min="12" max="12" width="11.7142857142857" style="29" customWidth="1"/>
    <col min="13" max="14" width="12.7142857142857" style="29" hidden="1" customWidth="1" outlineLevel="1"/>
    <col min="15" max="15" width="11.7142857142857" style="29" customWidth="1" collapsed="1"/>
    <col min="16" max="17" width="11.7142857142857" style="29" customWidth="1"/>
    <col min="18" max="18" width="7.57142857142857" style="29" customWidth="1"/>
    <col min="19" max="19" width="12.0761904761905" style="27" customWidth="1"/>
    <col min="20" max="16384" width="9.07619047619048" style="27"/>
  </cols>
  <sheetData>
    <row r="1" s="22" customFormat="1" customHeight="1" spans="1:19">
      <c r="A1" s="30" t="s">
        <v>116</v>
      </c>
      <c r="B1" s="31" t="s">
        <v>8</v>
      </c>
      <c r="C1" s="32"/>
      <c r="F1" s="33"/>
      <c r="G1" s="33"/>
      <c r="I1" s="231"/>
      <c r="K1" s="115"/>
      <c r="L1" s="34"/>
      <c r="M1" s="34"/>
      <c r="N1" s="34"/>
      <c r="O1" s="34"/>
      <c r="P1" s="34"/>
      <c r="Q1" s="34"/>
      <c r="R1" s="34"/>
    </row>
    <row r="2" s="23" customFormat="1" ht="18" customHeight="1" spans="1:19">
      <c r="A2" s="35" t="s">
        <v>21084</v>
      </c>
      <c r="B2" s="36"/>
      <c r="C2" s="36"/>
      <c r="D2" s="36"/>
      <c r="E2" s="36"/>
      <c r="F2" s="36"/>
      <c r="G2" s="36"/>
      <c r="H2" s="36"/>
      <c r="I2" s="36"/>
      <c r="J2" s="36"/>
      <c r="K2" s="36"/>
      <c r="L2" s="36"/>
      <c r="M2" s="36"/>
      <c r="N2" s="36"/>
      <c r="O2" s="36"/>
      <c r="P2" s="36"/>
      <c r="Q2" s="36"/>
      <c r="R2" s="36"/>
      <c r="S2" s="36"/>
    </row>
    <row r="3" s="23" customFormat="1" ht="11.2" customHeight="1" spans="1:19">
      <c r="A3" s="6"/>
      <c r="B3" s="6"/>
      <c r="C3" s="6"/>
      <c r="D3" s="6"/>
      <c r="E3" s="6"/>
      <c r="F3" s="6"/>
      <c r="G3" s="6"/>
      <c r="H3" s="6"/>
      <c r="I3" s="6"/>
      <c r="J3" s="6"/>
      <c r="K3" s="6"/>
      <c r="L3" s="37"/>
      <c r="M3" s="37"/>
      <c r="N3" s="37"/>
      <c r="O3" s="37"/>
      <c r="P3" s="37"/>
      <c r="Q3" s="37"/>
      <c r="R3" s="37"/>
      <c r="S3" s="38" t="s">
        <v>21085</v>
      </c>
    </row>
    <row r="4" ht="11.2" customHeight="1" spans="1:19">
      <c r="A4" s="39" t="e">
        <f>#REF!&amp;#REF!&amp;#REF!&amp;#REF!&amp;#REF!&amp;#REF!&amp;#REF!</f>
        <v>#REF!</v>
      </c>
      <c r="B4" s="39"/>
      <c r="C4" s="39"/>
      <c r="D4" s="39"/>
      <c r="E4" s="39"/>
      <c r="F4" s="39"/>
      <c r="G4" s="39"/>
      <c r="H4" s="39"/>
      <c r="I4" s="39"/>
      <c r="J4" s="39"/>
      <c r="K4" s="39"/>
      <c r="L4" s="39"/>
      <c r="M4" s="39"/>
      <c r="N4" s="39"/>
      <c r="O4" s="39"/>
      <c r="P4" s="39"/>
      <c r="Q4" s="39"/>
      <c r="R4" s="39"/>
      <c r="S4" s="39"/>
    </row>
    <row r="5" ht="11.2" customHeight="1" spans="1:19">
      <c r="A5" s="40" t="e">
        <f>#REF!&amp;#REF!</f>
        <v>#REF!</v>
      </c>
      <c r="B5" s="40"/>
      <c r="C5" s="40"/>
      <c r="D5" s="40"/>
      <c r="E5" s="40"/>
      <c r="F5" s="41"/>
      <c r="G5" s="41"/>
      <c r="H5" s="40"/>
      <c r="I5" s="241"/>
      <c r="K5" s="242"/>
      <c r="L5" s="243"/>
      <c r="P5" s="43"/>
      <c r="Q5" s="43"/>
      <c r="S5" s="44" t="s">
        <v>35</v>
      </c>
    </row>
    <row r="6" s="24" customFormat="1" ht="24.75" customHeight="1" spans="1:19">
      <c r="A6" s="45" t="s">
        <v>102</v>
      </c>
      <c r="B6" s="46" t="s">
        <v>475</v>
      </c>
      <c r="C6" s="244" t="s">
        <v>21016</v>
      </c>
      <c r="D6" s="46" t="s">
        <v>477</v>
      </c>
      <c r="E6" s="46" t="s">
        <v>478</v>
      </c>
      <c r="F6" s="47" t="s">
        <v>479</v>
      </c>
      <c r="G6" s="47" t="s">
        <v>480</v>
      </c>
      <c r="H6" s="46" t="s">
        <v>481</v>
      </c>
      <c r="I6" s="234" t="s">
        <v>482</v>
      </c>
      <c r="J6" s="46" t="s">
        <v>483</v>
      </c>
      <c r="K6" s="245" t="s">
        <v>21017</v>
      </c>
      <c r="L6" s="48" t="s">
        <v>337</v>
      </c>
      <c r="M6" s="48" t="s">
        <v>21030</v>
      </c>
      <c r="N6" s="48" t="s">
        <v>121</v>
      </c>
      <c r="O6" s="48" t="s">
        <v>122</v>
      </c>
      <c r="P6" s="49" t="s">
        <v>123</v>
      </c>
      <c r="Q6" s="221" t="s">
        <v>168</v>
      </c>
      <c r="R6" s="221" t="s">
        <v>125</v>
      </c>
      <c r="S6" s="46" t="s">
        <v>256</v>
      </c>
    </row>
    <row r="7" s="25" customFormat="1" ht="14.2" customHeight="1" spans="1:19">
      <c r="A7" s="50">
        <v>1</v>
      </c>
      <c r="B7" s="51"/>
      <c r="C7" s="51"/>
      <c r="D7" s="51"/>
      <c r="E7" s="51"/>
      <c r="F7" s="52"/>
      <c r="G7" s="52"/>
      <c r="H7" s="51"/>
      <c r="I7" s="236"/>
      <c r="J7" s="51"/>
      <c r="K7" s="111"/>
      <c r="L7" s="53"/>
      <c r="M7" s="53"/>
      <c r="N7" s="53"/>
      <c r="O7" s="54">
        <f t="shared" ref="O7:O35" si="0">M7+N7</f>
        <v>0</v>
      </c>
      <c r="P7" s="55"/>
      <c r="Q7" s="217">
        <f t="shared" ref="Q7:Q14" si="1">ROUND(IF((P7-O7)=0,0,P7-O7),2)</f>
        <v>0</v>
      </c>
      <c r="R7" s="156">
        <f t="shared" ref="R7:R14" si="2">ROUND(IF(Q7=0,0,IF(Q7=P7,100,IF(O7&lt;0,-Q7/O7*100,IF(Q7&gt;0,ABS(Q7/O7*100),Q7/O7*100)))),2)</f>
        <v>0</v>
      </c>
      <c r="S7" s="51"/>
    </row>
    <row r="8" s="25" customFormat="1" ht="14.2" customHeight="1" spans="1:19">
      <c r="A8" s="50"/>
      <c r="B8" s="51"/>
      <c r="C8" s="51"/>
      <c r="D8" s="51"/>
      <c r="E8" s="51"/>
      <c r="F8" s="52"/>
      <c r="G8" s="52"/>
      <c r="H8" s="51"/>
      <c r="I8" s="236"/>
      <c r="J8" s="51"/>
      <c r="K8" s="111"/>
      <c r="L8" s="53"/>
      <c r="M8" s="53"/>
      <c r="N8" s="53"/>
      <c r="O8" s="54">
        <f t="shared" si="0"/>
        <v>0</v>
      </c>
      <c r="P8" s="55"/>
      <c r="Q8" s="217">
        <f t="shared" si="1"/>
        <v>0</v>
      </c>
      <c r="R8" s="156">
        <f t="shared" si="2"/>
        <v>0</v>
      </c>
      <c r="S8" s="51"/>
    </row>
    <row r="9" s="25" customFormat="1" ht="14.2" customHeight="1" spans="1:19">
      <c r="A9" s="50"/>
      <c r="B9" s="51"/>
      <c r="C9" s="51"/>
      <c r="D9" s="51"/>
      <c r="E9" s="51"/>
      <c r="F9" s="52"/>
      <c r="G9" s="52"/>
      <c r="H9" s="51"/>
      <c r="I9" s="236"/>
      <c r="J9" s="51"/>
      <c r="K9" s="111"/>
      <c r="L9" s="53"/>
      <c r="M9" s="53"/>
      <c r="N9" s="53"/>
      <c r="O9" s="54">
        <f t="shared" si="0"/>
        <v>0</v>
      </c>
      <c r="P9" s="55"/>
      <c r="Q9" s="217">
        <f t="shared" si="1"/>
        <v>0</v>
      </c>
      <c r="R9" s="156">
        <f t="shared" si="2"/>
        <v>0</v>
      </c>
      <c r="S9" s="51"/>
    </row>
    <row r="10" s="25" customFormat="1" ht="14.2" customHeight="1" spans="1:19">
      <c r="A10" s="50"/>
      <c r="B10" s="51"/>
      <c r="C10" s="51"/>
      <c r="D10" s="51"/>
      <c r="E10" s="51"/>
      <c r="F10" s="52"/>
      <c r="G10" s="52"/>
      <c r="H10" s="51"/>
      <c r="I10" s="236"/>
      <c r="J10" s="51"/>
      <c r="K10" s="111"/>
      <c r="L10" s="53"/>
      <c r="M10" s="53"/>
      <c r="N10" s="53"/>
      <c r="O10" s="54">
        <f t="shared" si="0"/>
        <v>0</v>
      </c>
      <c r="P10" s="55"/>
      <c r="Q10" s="217">
        <f t="shared" si="1"/>
        <v>0</v>
      </c>
      <c r="R10" s="156">
        <f t="shared" si="2"/>
        <v>0</v>
      </c>
      <c r="S10" s="51"/>
    </row>
    <row r="11" s="25" customFormat="1" ht="14.2" customHeight="1" spans="1:19">
      <c r="A11" s="50"/>
      <c r="B11" s="51"/>
      <c r="C11" s="51"/>
      <c r="D11" s="51"/>
      <c r="E11" s="51"/>
      <c r="F11" s="52"/>
      <c r="G11" s="52"/>
      <c r="H11" s="51"/>
      <c r="I11" s="236"/>
      <c r="J11" s="51"/>
      <c r="K11" s="111"/>
      <c r="L11" s="53"/>
      <c r="M11" s="53"/>
      <c r="N11" s="53"/>
      <c r="O11" s="54">
        <f t="shared" si="0"/>
        <v>0</v>
      </c>
      <c r="P11" s="55"/>
      <c r="Q11" s="217">
        <f t="shared" si="1"/>
        <v>0</v>
      </c>
      <c r="R11" s="156">
        <f t="shared" si="2"/>
        <v>0</v>
      </c>
      <c r="S11" s="51"/>
    </row>
    <row r="12" s="25" customFormat="1" ht="14.2" customHeight="1" spans="1:19">
      <c r="A12" s="50"/>
      <c r="B12" s="51"/>
      <c r="C12" s="51"/>
      <c r="D12" s="51"/>
      <c r="E12" s="51"/>
      <c r="F12" s="52"/>
      <c r="G12" s="52"/>
      <c r="H12" s="51"/>
      <c r="I12" s="236"/>
      <c r="J12" s="51"/>
      <c r="K12" s="111"/>
      <c r="L12" s="53"/>
      <c r="M12" s="53"/>
      <c r="N12" s="53"/>
      <c r="O12" s="54">
        <f t="shared" si="0"/>
        <v>0</v>
      </c>
      <c r="P12" s="55"/>
      <c r="Q12" s="217">
        <f t="shared" si="1"/>
        <v>0</v>
      </c>
      <c r="R12" s="156">
        <f t="shared" si="2"/>
        <v>0</v>
      </c>
      <c r="S12" s="51"/>
    </row>
    <row r="13" s="25" customFormat="1" ht="14.2" customHeight="1" spans="1:19">
      <c r="A13" s="50"/>
      <c r="B13" s="51"/>
      <c r="C13" s="51"/>
      <c r="D13" s="51"/>
      <c r="E13" s="51"/>
      <c r="F13" s="52"/>
      <c r="G13" s="52"/>
      <c r="H13" s="51"/>
      <c r="I13" s="236"/>
      <c r="J13" s="51"/>
      <c r="K13" s="111"/>
      <c r="L13" s="53"/>
      <c r="M13" s="53"/>
      <c r="N13" s="53"/>
      <c r="O13" s="54">
        <f t="shared" si="0"/>
        <v>0</v>
      </c>
      <c r="P13" s="55"/>
      <c r="Q13" s="217">
        <f t="shared" si="1"/>
        <v>0</v>
      </c>
      <c r="R13" s="156">
        <f t="shared" si="2"/>
        <v>0</v>
      </c>
      <c r="S13" s="51"/>
    </row>
    <row r="14" s="25" customFormat="1" ht="14.2" customHeight="1" spans="1:19">
      <c r="A14" s="50"/>
      <c r="B14" s="51"/>
      <c r="C14" s="51"/>
      <c r="D14" s="51"/>
      <c r="E14" s="51"/>
      <c r="F14" s="52"/>
      <c r="G14" s="52"/>
      <c r="H14" s="51"/>
      <c r="I14" s="236"/>
      <c r="J14" s="51"/>
      <c r="K14" s="111"/>
      <c r="L14" s="53"/>
      <c r="M14" s="53"/>
      <c r="N14" s="53"/>
      <c r="O14" s="54">
        <f t="shared" si="0"/>
        <v>0</v>
      </c>
      <c r="P14" s="55"/>
      <c r="Q14" s="217">
        <f t="shared" si="1"/>
        <v>0</v>
      </c>
      <c r="R14" s="156">
        <f t="shared" si="2"/>
        <v>0</v>
      </c>
      <c r="S14" s="51"/>
    </row>
    <row r="15" s="25" customFormat="1" ht="14.2" customHeight="1" spans="1:19">
      <c r="A15" s="50"/>
      <c r="B15" s="51"/>
      <c r="C15" s="51"/>
      <c r="D15" s="51"/>
      <c r="E15" s="51"/>
      <c r="F15" s="52"/>
      <c r="G15" s="52"/>
      <c r="H15" s="51"/>
      <c r="I15" s="236"/>
      <c r="J15" s="51"/>
      <c r="K15" s="111"/>
      <c r="L15" s="53"/>
      <c r="M15" s="53"/>
      <c r="N15" s="53"/>
      <c r="O15" s="54">
        <f t="shared" si="0"/>
        <v>0</v>
      </c>
      <c r="P15" s="55"/>
      <c r="Q15" s="217">
        <f t="shared" ref="Q15:Q36" si="3">ROUND(IF((P15-O15)=0,0,P15-O15),2)</f>
        <v>0</v>
      </c>
      <c r="R15" s="156">
        <f t="shared" ref="R15:R36" si="4">ROUND(IF(Q15=0,0,IF(Q15=P15,100,IF(O15&lt;0,-Q15/O15*100,IF(Q15&gt;0,ABS(Q15/O15*100),Q15/O15*100)))),2)</f>
        <v>0</v>
      </c>
      <c r="S15" s="51"/>
    </row>
    <row r="16" s="25" customFormat="1" ht="14.2" customHeight="1" spans="1:19">
      <c r="A16" s="50"/>
      <c r="B16" s="51"/>
      <c r="C16" s="51"/>
      <c r="D16" s="51"/>
      <c r="E16" s="51"/>
      <c r="F16" s="52"/>
      <c r="G16" s="52"/>
      <c r="H16" s="51"/>
      <c r="I16" s="236"/>
      <c r="J16" s="51"/>
      <c r="K16" s="111"/>
      <c r="L16" s="53"/>
      <c r="M16" s="53"/>
      <c r="N16" s="53"/>
      <c r="O16" s="54">
        <f t="shared" si="0"/>
        <v>0</v>
      </c>
      <c r="P16" s="55"/>
      <c r="Q16" s="217">
        <f t="shared" si="3"/>
        <v>0</v>
      </c>
      <c r="R16" s="156">
        <f t="shared" si="4"/>
        <v>0</v>
      </c>
      <c r="S16" s="51"/>
    </row>
    <row r="17" s="25" customFormat="1" ht="14.2" customHeight="1" spans="1:19">
      <c r="A17" s="50"/>
      <c r="B17" s="51"/>
      <c r="C17" s="51"/>
      <c r="D17" s="51"/>
      <c r="E17" s="51"/>
      <c r="F17" s="52"/>
      <c r="G17" s="52"/>
      <c r="H17" s="51"/>
      <c r="I17" s="236"/>
      <c r="J17" s="51"/>
      <c r="K17" s="111"/>
      <c r="L17" s="53"/>
      <c r="M17" s="53"/>
      <c r="N17" s="53"/>
      <c r="O17" s="54">
        <f t="shared" si="0"/>
        <v>0</v>
      </c>
      <c r="P17" s="55"/>
      <c r="Q17" s="217">
        <f t="shared" si="3"/>
        <v>0</v>
      </c>
      <c r="R17" s="156">
        <f t="shared" si="4"/>
        <v>0</v>
      </c>
      <c r="S17" s="51"/>
    </row>
    <row r="18" s="25" customFormat="1" ht="14.2" customHeight="1" spans="1:19">
      <c r="A18" s="50"/>
      <c r="B18" s="51"/>
      <c r="C18" s="51"/>
      <c r="D18" s="51"/>
      <c r="E18" s="51"/>
      <c r="F18" s="52"/>
      <c r="G18" s="52"/>
      <c r="H18" s="51"/>
      <c r="I18" s="236"/>
      <c r="J18" s="51"/>
      <c r="K18" s="111"/>
      <c r="L18" s="53"/>
      <c r="M18" s="53"/>
      <c r="N18" s="53"/>
      <c r="O18" s="54">
        <f t="shared" si="0"/>
        <v>0</v>
      </c>
      <c r="P18" s="55"/>
      <c r="Q18" s="217">
        <f t="shared" si="3"/>
        <v>0</v>
      </c>
      <c r="R18" s="156">
        <f t="shared" si="4"/>
        <v>0</v>
      </c>
      <c r="S18" s="51"/>
    </row>
    <row r="19" s="25" customFormat="1" ht="14.2" customHeight="1" spans="1:19">
      <c r="A19" s="50"/>
      <c r="B19" s="51"/>
      <c r="C19" s="51"/>
      <c r="D19" s="51"/>
      <c r="E19" s="51"/>
      <c r="F19" s="52"/>
      <c r="G19" s="52"/>
      <c r="H19" s="51"/>
      <c r="I19" s="236"/>
      <c r="J19" s="51"/>
      <c r="K19" s="111"/>
      <c r="L19" s="53"/>
      <c r="M19" s="53"/>
      <c r="N19" s="53"/>
      <c r="O19" s="54">
        <f t="shared" si="0"/>
        <v>0</v>
      </c>
      <c r="P19" s="55"/>
      <c r="Q19" s="217">
        <f t="shared" si="3"/>
        <v>0</v>
      </c>
      <c r="R19" s="156">
        <f t="shared" si="4"/>
        <v>0</v>
      </c>
      <c r="S19" s="51"/>
    </row>
    <row r="20" s="25" customFormat="1" ht="14.2" customHeight="1" spans="1:19">
      <c r="A20" s="50"/>
      <c r="B20" s="51"/>
      <c r="C20" s="51"/>
      <c r="D20" s="51"/>
      <c r="E20" s="51"/>
      <c r="F20" s="52"/>
      <c r="G20" s="52"/>
      <c r="H20" s="51"/>
      <c r="I20" s="236"/>
      <c r="J20" s="51"/>
      <c r="K20" s="111"/>
      <c r="L20" s="53"/>
      <c r="M20" s="53"/>
      <c r="N20" s="53"/>
      <c r="O20" s="54">
        <f t="shared" si="0"/>
        <v>0</v>
      </c>
      <c r="P20" s="55"/>
      <c r="Q20" s="217">
        <f t="shared" si="3"/>
        <v>0</v>
      </c>
      <c r="R20" s="156">
        <f t="shared" si="4"/>
        <v>0</v>
      </c>
      <c r="S20" s="51"/>
    </row>
    <row r="21" s="25" customFormat="1" ht="14.2" customHeight="1" spans="1:19">
      <c r="A21" s="50"/>
      <c r="B21" s="51"/>
      <c r="C21" s="51"/>
      <c r="D21" s="51"/>
      <c r="E21" s="51"/>
      <c r="F21" s="52"/>
      <c r="G21" s="52"/>
      <c r="H21" s="51"/>
      <c r="I21" s="236"/>
      <c r="J21" s="51"/>
      <c r="K21" s="111"/>
      <c r="L21" s="53"/>
      <c r="M21" s="53"/>
      <c r="N21" s="53"/>
      <c r="O21" s="54">
        <f t="shared" si="0"/>
        <v>0</v>
      </c>
      <c r="P21" s="55"/>
      <c r="Q21" s="217">
        <f t="shared" si="3"/>
        <v>0</v>
      </c>
      <c r="R21" s="156">
        <f t="shared" si="4"/>
        <v>0</v>
      </c>
      <c r="S21" s="51"/>
    </row>
    <row r="22" s="25" customFormat="1" ht="14.2" customHeight="1" spans="1:19">
      <c r="A22" s="50"/>
      <c r="B22" s="51"/>
      <c r="C22" s="51"/>
      <c r="D22" s="51"/>
      <c r="E22" s="51"/>
      <c r="F22" s="52"/>
      <c r="G22" s="52"/>
      <c r="H22" s="51"/>
      <c r="I22" s="236"/>
      <c r="J22" s="51"/>
      <c r="K22" s="111"/>
      <c r="L22" s="53"/>
      <c r="M22" s="53"/>
      <c r="N22" s="53"/>
      <c r="O22" s="54">
        <f t="shared" si="0"/>
        <v>0</v>
      </c>
      <c r="P22" s="55"/>
      <c r="Q22" s="217">
        <f t="shared" si="3"/>
        <v>0</v>
      </c>
      <c r="R22" s="156">
        <f t="shared" si="4"/>
        <v>0</v>
      </c>
      <c r="S22" s="51"/>
    </row>
    <row r="23" s="25" customFormat="1" ht="14.2" customHeight="1" spans="1:19">
      <c r="A23" s="50"/>
      <c r="B23" s="51"/>
      <c r="C23" s="51"/>
      <c r="D23" s="51"/>
      <c r="E23" s="51"/>
      <c r="F23" s="52"/>
      <c r="G23" s="52"/>
      <c r="H23" s="51"/>
      <c r="I23" s="236"/>
      <c r="J23" s="51"/>
      <c r="K23" s="111"/>
      <c r="L23" s="53"/>
      <c r="M23" s="53"/>
      <c r="N23" s="53"/>
      <c r="O23" s="54">
        <f t="shared" si="0"/>
        <v>0</v>
      </c>
      <c r="P23" s="55"/>
      <c r="Q23" s="217">
        <f t="shared" si="3"/>
        <v>0</v>
      </c>
      <c r="R23" s="156">
        <f t="shared" si="4"/>
        <v>0</v>
      </c>
      <c r="S23" s="51"/>
    </row>
    <row r="24" s="25" customFormat="1" ht="14.2" customHeight="1" spans="1:19">
      <c r="A24" s="50"/>
      <c r="B24" s="51"/>
      <c r="C24" s="51"/>
      <c r="D24" s="51"/>
      <c r="E24" s="51"/>
      <c r="F24" s="52"/>
      <c r="G24" s="52"/>
      <c r="H24" s="51"/>
      <c r="I24" s="236"/>
      <c r="J24" s="51"/>
      <c r="K24" s="111"/>
      <c r="L24" s="53"/>
      <c r="M24" s="53"/>
      <c r="N24" s="53"/>
      <c r="O24" s="54">
        <f t="shared" si="0"/>
        <v>0</v>
      </c>
      <c r="P24" s="55"/>
      <c r="Q24" s="217">
        <f t="shared" si="3"/>
        <v>0</v>
      </c>
      <c r="R24" s="156">
        <f t="shared" si="4"/>
        <v>0</v>
      </c>
      <c r="S24" s="51"/>
    </row>
    <row r="25" s="25" customFormat="1" ht="14.2" customHeight="1" spans="1:19">
      <c r="A25" s="50"/>
      <c r="B25" s="51"/>
      <c r="C25" s="51"/>
      <c r="D25" s="51"/>
      <c r="E25" s="51"/>
      <c r="F25" s="52"/>
      <c r="G25" s="52"/>
      <c r="H25" s="51"/>
      <c r="I25" s="236"/>
      <c r="J25" s="51"/>
      <c r="K25" s="111"/>
      <c r="L25" s="53"/>
      <c r="M25" s="53"/>
      <c r="N25" s="53"/>
      <c r="O25" s="54">
        <f t="shared" si="0"/>
        <v>0</v>
      </c>
      <c r="P25" s="55"/>
      <c r="Q25" s="217">
        <f t="shared" si="3"/>
        <v>0</v>
      </c>
      <c r="R25" s="156">
        <f t="shared" si="4"/>
        <v>0</v>
      </c>
      <c r="S25" s="51"/>
    </row>
    <row r="26" s="25" customFormat="1" ht="14.2" customHeight="1" spans="1:19">
      <c r="A26" s="50"/>
      <c r="B26" s="51"/>
      <c r="C26" s="51"/>
      <c r="D26" s="51"/>
      <c r="E26" s="51"/>
      <c r="F26" s="52"/>
      <c r="G26" s="52"/>
      <c r="H26" s="51"/>
      <c r="I26" s="236"/>
      <c r="J26" s="51"/>
      <c r="K26" s="111"/>
      <c r="L26" s="53"/>
      <c r="M26" s="53"/>
      <c r="N26" s="53"/>
      <c r="O26" s="54">
        <f t="shared" si="0"/>
        <v>0</v>
      </c>
      <c r="P26" s="55"/>
      <c r="Q26" s="217">
        <f t="shared" si="3"/>
        <v>0</v>
      </c>
      <c r="R26" s="156">
        <f t="shared" si="4"/>
        <v>0</v>
      </c>
      <c r="S26" s="51"/>
    </row>
    <row r="27" s="25" customFormat="1" ht="14.2" customHeight="1" spans="1:19">
      <c r="A27" s="50"/>
      <c r="B27" s="51"/>
      <c r="C27" s="51"/>
      <c r="D27" s="51"/>
      <c r="E27" s="51"/>
      <c r="F27" s="52"/>
      <c r="G27" s="52"/>
      <c r="H27" s="51"/>
      <c r="I27" s="236"/>
      <c r="J27" s="51"/>
      <c r="K27" s="111"/>
      <c r="L27" s="53"/>
      <c r="M27" s="53"/>
      <c r="N27" s="53"/>
      <c r="O27" s="54">
        <f t="shared" si="0"/>
        <v>0</v>
      </c>
      <c r="P27" s="55"/>
      <c r="Q27" s="217">
        <f t="shared" si="3"/>
        <v>0</v>
      </c>
      <c r="R27" s="156">
        <f t="shared" si="4"/>
        <v>0</v>
      </c>
      <c r="S27" s="51"/>
    </row>
    <row r="28" s="25" customFormat="1" ht="14.2" customHeight="1" spans="1:19">
      <c r="A28" s="50"/>
      <c r="B28" s="51"/>
      <c r="C28" s="51"/>
      <c r="D28" s="51"/>
      <c r="E28" s="51"/>
      <c r="F28" s="52"/>
      <c r="G28" s="52"/>
      <c r="H28" s="51"/>
      <c r="I28" s="236"/>
      <c r="J28" s="51"/>
      <c r="K28" s="111"/>
      <c r="L28" s="53"/>
      <c r="M28" s="53"/>
      <c r="N28" s="53"/>
      <c r="O28" s="54">
        <f t="shared" si="0"/>
        <v>0</v>
      </c>
      <c r="P28" s="55"/>
      <c r="Q28" s="217">
        <f t="shared" si="3"/>
        <v>0</v>
      </c>
      <c r="R28" s="156">
        <f t="shared" si="4"/>
        <v>0</v>
      </c>
      <c r="S28" s="51"/>
    </row>
    <row r="29" s="25" customFormat="1" ht="14.2" customHeight="1" spans="1:19">
      <c r="A29" s="50"/>
      <c r="B29" s="51"/>
      <c r="C29" s="51"/>
      <c r="D29" s="51"/>
      <c r="E29" s="51"/>
      <c r="F29" s="52"/>
      <c r="G29" s="52"/>
      <c r="H29" s="51"/>
      <c r="I29" s="236"/>
      <c r="J29" s="51"/>
      <c r="K29" s="111"/>
      <c r="L29" s="53"/>
      <c r="M29" s="53"/>
      <c r="N29" s="53"/>
      <c r="O29" s="54">
        <f t="shared" si="0"/>
        <v>0</v>
      </c>
      <c r="P29" s="55"/>
      <c r="Q29" s="217">
        <f t="shared" si="3"/>
        <v>0</v>
      </c>
      <c r="R29" s="156">
        <f t="shared" si="4"/>
        <v>0</v>
      </c>
      <c r="S29" s="51"/>
    </row>
    <row r="30" s="25" customFormat="1" ht="14.2" customHeight="1" spans="1:19">
      <c r="A30" s="50"/>
      <c r="B30" s="51"/>
      <c r="C30" s="51"/>
      <c r="D30" s="51"/>
      <c r="E30" s="51"/>
      <c r="F30" s="52"/>
      <c r="G30" s="52"/>
      <c r="H30" s="51"/>
      <c r="I30" s="236"/>
      <c r="J30" s="51"/>
      <c r="K30" s="111"/>
      <c r="L30" s="53"/>
      <c r="M30" s="53"/>
      <c r="N30" s="53"/>
      <c r="O30" s="54">
        <f t="shared" si="0"/>
        <v>0</v>
      </c>
      <c r="P30" s="55"/>
      <c r="Q30" s="217">
        <f t="shared" si="3"/>
        <v>0</v>
      </c>
      <c r="R30" s="156">
        <f t="shared" si="4"/>
        <v>0</v>
      </c>
      <c r="S30" s="51"/>
    </row>
    <row r="31" s="25" customFormat="1" ht="14.2" customHeight="1" spans="1:19">
      <c r="A31" s="50"/>
      <c r="B31" s="51"/>
      <c r="C31" s="51"/>
      <c r="D31" s="51"/>
      <c r="E31" s="51"/>
      <c r="F31" s="52"/>
      <c r="G31" s="52"/>
      <c r="H31" s="51"/>
      <c r="I31" s="236"/>
      <c r="J31" s="51"/>
      <c r="K31" s="111"/>
      <c r="L31" s="53"/>
      <c r="M31" s="53"/>
      <c r="N31" s="53"/>
      <c r="O31" s="54">
        <f t="shared" si="0"/>
        <v>0</v>
      </c>
      <c r="P31" s="55"/>
      <c r="Q31" s="217">
        <f t="shared" si="3"/>
        <v>0</v>
      </c>
      <c r="R31" s="156">
        <f t="shared" si="4"/>
        <v>0</v>
      </c>
      <c r="S31" s="51"/>
    </row>
    <row r="32" s="25" customFormat="1" ht="14.2" customHeight="1" spans="1:19">
      <c r="A32" s="50"/>
      <c r="B32" s="51"/>
      <c r="C32" s="51"/>
      <c r="D32" s="51"/>
      <c r="E32" s="51"/>
      <c r="F32" s="52"/>
      <c r="G32" s="52"/>
      <c r="H32" s="51"/>
      <c r="I32" s="236"/>
      <c r="J32" s="51"/>
      <c r="K32" s="111"/>
      <c r="L32" s="53"/>
      <c r="M32" s="53"/>
      <c r="N32" s="53"/>
      <c r="O32" s="54">
        <f t="shared" si="0"/>
        <v>0</v>
      </c>
      <c r="P32" s="55"/>
      <c r="Q32" s="217">
        <f t="shared" si="3"/>
        <v>0</v>
      </c>
      <c r="R32" s="156">
        <f t="shared" si="4"/>
        <v>0</v>
      </c>
      <c r="S32" s="51"/>
    </row>
    <row r="33" s="25" customFormat="1" ht="14.2" customHeight="1" spans="1:20">
      <c r="A33" s="50"/>
      <c r="B33" s="51"/>
      <c r="C33" s="51"/>
      <c r="D33" s="51"/>
      <c r="E33" s="51"/>
      <c r="F33" s="52"/>
      <c r="G33" s="52"/>
      <c r="H33" s="51"/>
      <c r="I33" s="236"/>
      <c r="J33" s="51"/>
      <c r="K33" s="111"/>
      <c r="L33" s="53"/>
      <c r="M33" s="53"/>
      <c r="N33" s="53"/>
      <c r="O33" s="54">
        <f t="shared" si="0"/>
        <v>0</v>
      </c>
      <c r="P33" s="55"/>
      <c r="Q33" s="217">
        <f t="shared" si="3"/>
        <v>0</v>
      </c>
      <c r="R33" s="156">
        <f t="shared" si="4"/>
        <v>0</v>
      </c>
      <c r="S33" s="51"/>
    </row>
    <row r="34" s="25" customFormat="1" ht="14.2" customHeight="1" spans="1:20">
      <c r="A34" s="50"/>
      <c r="B34" s="51"/>
      <c r="C34" s="51"/>
      <c r="D34" s="51"/>
      <c r="E34" s="51"/>
      <c r="F34" s="52"/>
      <c r="G34" s="52"/>
      <c r="H34" s="51"/>
      <c r="I34" s="236"/>
      <c r="J34" s="51"/>
      <c r="K34" s="111"/>
      <c r="L34" s="53"/>
      <c r="M34" s="53"/>
      <c r="N34" s="53"/>
      <c r="O34" s="54">
        <f t="shared" si="0"/>
        <v>0</v>
      </c>
      <c r="P34" s="55"/>
      <c r="Q34" s="217">
        <f t="shared" si="3"/>
        <v>0</v>
      </c>
      <c r="R34" s="156">
        <f t="shared" si="4"/>
        <v>0</v>
      </c>
      <c r="S34" s="51"/>
    </row>
    <row r="35" s="25" customFormat="1" ht="14.2" customHeight="1" spans="1:20">
      <c r="A35" s="50"/>
      <c r="B35" s="51"/>
      <c r="C35" s="51"/>
      <c r="D35" s="51"/>
      <c r="E35" s="51"/>
      <c r="F35" s="52"/>
      <c r="G35" s="52"/>
      <c r="H35" s="51"/>
      <c r="I35" s="236"/>
      <c r="J35" s="51"/>
      <c r="K35" s="111"/>
      <c r="L35" s="53"/>
      <c r="M35" s="53"/>
      <c r="N35" s="53"/>
      <c r="O35" s="54">
        <f t="shared" si="0"/>
        <v>0</v>
      </c>
      <c r="P35" s="55"/>
      <c r="Q35" s="217">
        <f t="shared" si="3"/>
        <v>0</v>
      </c>
      <c r="R35" s="156">
        <f t="shared" si="4"/>
        <v>0</v>
      </c>
      <c r="S35" s="51"/>
    </row>
    <row r="36" s="26" customFormat="1" ht="14.2" customHeight="1" spans="1:20">
      <c r="A36" s="127"/>
      <c r="B36" s="57" t="s">
        <v>72</v>
      </c>
      <c r="C36" s="57"/>
      <c r="D36" s="56"/>
      <c r="E36" s="56"/>
      <c r="F36" s="58"/>
      <c r="G36" s="58"/>
      <c r="H36" s="56"/>
      <c r="I36" s="237"/>
      <c r="J36" s="56"/>
      <c r="K36" s="112"/>
      <c r="L36" s="87"/>
      <c r="M36" s="54">
        <f>ROUND(SUM(M7:M35),2)</f>
        <v>0</v>
      </c>
      <c r="N36" s="54">
        <f>ROUND(SUM(N7:N35),2)</f>
        <v>0</v>
      </c>
      <c r="O36" s="54">
        <f>ROUND(SUM(O7:O35),2)</f>
        <v>0</v>
      </c>
      <c r="P36" s="54">
        <f>ROUND(SUM(P7:P35),2)</f>
        <v>0</v>
      </c>
      <c r="Q36" s="182">
        <f t="shared" si="3"/>
        <v>0</v>
      </c>
      <c r="R36" s="183">
        <f t="shared" si="4"/>
        <v>0</v>
      </c>
      <c r="S36" s="56"/>
    </row>
    <row r="37" ht="13.05" customHeight="1" spans="1:20">
      <c r="A37" s="59" t="e">
        <f>#REF!&amp;#REF!</f>
        <v>#REF!</v>
      </c>
      <c r="D37" s="60"/>
      <c r="E37" s="60"/>
      <c r="F37" s="130"/>
      <c r="G37" s="39"/>
      <c r="I37" s="240"/>
      <c r="J37" s="28"/>
      <c r="K37" s="246" t="e">
        <f>#REF!</f>
        <v>#REF!</v>
      </c>
      <c r="T37" s="28"/>
    </row>
    <row r="38" ht="13.05" customHeight="1" spans="1:20">
      <c r="A38" s="27" t="e">
        <f>#REF!&amp;#REF!&amp;#REF!&amp;#REF!&amp;#REF!&amp;#REF!&amp;#REF!</f>
        <v>#REF!</v>
      </c>
      <c r="K38" s="120" t="e">
        <f>#REF!&amp;#REF!</f>
        <v>#REF!</v>
      </c>
    </row>
  </sheetData>
  <sheetProtection formatCells="0" formatColumns="0" formatRows="0" insertRows="0" deleteRows="0" autoFilter="0"/>
  <mergeCells count="2">
    <mergeCell ref="A2:S2"/>
    <mergeCell ref="A4:S4"/>
  </mergeCells>
  <hyperlinks>
    <hyperlink ref="A1" location="无形资产汇总!B8" display="返回"/>
    <hyperlink ref="B1" location="参数!M74" display="返回索引页"/>
  </hyperlinks>
  <printOptions horizontalCentered="1"/>
  <pageMargins left="0.708661417322835" right="0.708661417322835" top="0.866141732283464" bottom="0.6" header="1.14173228346457" footer="0.55"/>
  <pageSetup paperSize="9" scale="90"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9"/>
  <sheetViews>
    <sheetView showGridLines="0" showZeros="0" defaultGridColor="0" colorId="38" workbookViewId="0">
      <pane ySplit="6" topLeftCell="A28" activePane="bottomLeft" state="frozen"/>
      <selection/>
      <selection pane="bottomLeft" activeCell="R6" sqref="$A6:$XFD7"/>
    </sheetView>
  </sheetViews>
  <sheetFormatPr defaultColWidth="9.07619047619048" defaultRowHeight="15" customHeight="1"/>
  <cols>
    <col min="1" max="1" width="4.71428571428571" style="27" customWidth="1"/>
    <col min="2" max="2" width="22.7142857142857" style="27" customWidth="1"/>
    <col min="3" max="3" width="18.2857142857143" style="27" customWidth="1"/>
    <col min="4" max="4" width="8" style="27" customWidth="1"/>
    <col min="5" max="5" width="7.07619047619048" style="28" customWidth="1"/>
    <col min="6" max="6" width="11.0761904761905" style="28" customWidth="1"/>
    <col min="7" max="7" width="11.0761904761905" style="27" customWidth="1"/>
    <col min="8" max="8" width="11.0761904761905" style="230" customWidth="1"/>
    <col min="9" max="9" width="11.7142857142857" style="29" customWidth="1"/>
    <col min="10" max="11" width="12.7142857142857" style="29" hidden="1" customWidth="1" outlineLevel="1"/>
    <col min="12" max="12" width="11.7142857142857" style="29" customWidth="1" collapsed="1"/>
    <col min="13" max="14" width="11.7142857142857" style="29" customWidth="1"/>
    <col min="15" max="15" width="7.57142857142857" style="29" customWidth="1"/>
    <col min="16" max="16" width="13.0761904761905" style="27" customWidth="1"/>
    <col min="17" max="16384" width="9.07619047619048" style="27"/>
  </cols>
  <sheetData>
    <row r="1" s="22" customFormat="1" customHeight="1" spans="1:16">
      <c r="A1" s="30" t="s">
        <v>116</v>
      </c>
      <c r="B1" s="31" t="s">
        <v>8</v>
      </c>
      <c r="E1" s="33"/>
      <c r="F1" s="33"/>
      <c r="H1" s="231"/>
      <c r="I1" s="34"/>
      <c r="J1" s="34"/>
      <c r="K1" s="34"/>
      <c r="L1" s="34"/>
      <c r="M1" s="34"/>
      <c r="N1" s="34"/>
      <c r="O1" s="34"/>
    </row>
    <row r="2" s="92" customFormat="1" ht="18" customHeight="1" spans="1:16">
      <c r="A2" s="95" t="s">
        <v>21086</v>
      </c>
      <c r="B2" s="96"/>
      <c r="C2" s="96"/>
      <c r="D2" s="96"/>
      <c r="E2" s="96"/>
      <c r="F2" s="96"/>
      <c r="G2" s="96"/>
      <c r="H2" s="96"/>
      <c r="I2" s="96"/>
      <c r="J2" s="96"/>
      <c r="K2" s="96"/>
      <c r="L2" s="96"/>
      <c r="M2" s="96"/>
      <c r="N2" s="96"/>
      <c r="O2" s="96"/>
      <c r="P2" s="96"/>
    </row>
    <row r="3" s="92" customFormat="1" ht="11.2" customHeight="1" spans="1:16">
      <c r="A3" s="97"/>
      <c r="B3" s="97"/>
      <c r="C3" s="97"/>
      <c r="D3" s="97"/>
      <c r="E3" s="97"/>
      <c r="F3" s="97"/>
      <c r="G3" s="97"/>
      <c r="H3" s="97"/>
      <c r="I3" s="98"/>
      <c r="J3" s="98"/>
      <c r="K3" s="98"/>
      <c r="L3" s="98"/>
      <c r="M3" s="98"/>
      <c r="N3" s="98"/>
      <c r="O3" s="98"/>
      <c r="P3" s="99" t="s">
        <v>21087</v>
      </c>
    </row>
    <row r="4" s="93" customFormat="1" ht="11.2" customHeight="1" spans="1:16">
      <c r="A4" s="100" t="e">
        <f>#REF!&amp;#REF!&amp;#REF!&amp;#REF!&amp;#REF!&amp;#REF!&amp;#REF!</f>
        <v>#REF!</v>
      </c>
      <c r="B4" s="100"/>
      <c r="C4" s="100"/>
      <c r="D4" s="100"/>
      <c r="E4" s="100"/>
      <c r="F4" s="100"/>
      <c r="G4" s="100"/>
      <c r="H4" s="100"/>
      <c r="I4" s="100"/>
      <c r="J4" s="100"/>
      <c r="K4" s="100"/>
      <c r="L4" s="100"/>
      <c r="M4" s="100"/>
      <c r="N4" s="100"/>
      <c r="O4" s="100"/>
      <c r="P4" s="100"/>
    </row>
    <row r="5" s="94" customFormat="1" ht="11.2" customHeight="1" spans="1:16">
      <c r="A5" s="101" t="e">
        <f>#REF!&amp;#REF!</f>
        <v>#REF!</v>
      </c>
      <c r="B5" s="101"/>
      <c r="C5" s="101"/>
      <c r="D5" s="101"/>
      <c r="E5" s="102"/>
      <c r="F5" s="102"/>
      <c r="G5" s="101"/>
      <c r="H5" s="232"/>
      <c r="I5" s="239"/>
      <c r="J5" s="104"/>
      <c r="K5" s="104"/>
      <c r="L5" s="104"/>
      <c r="M5" s="105"/>
      <c r="N5" s="105"/>
      <c r="O5" s="104"/>
      <c r="P5" s="106" t="s">
        <v>35</v>
      </c>
    </row>
    <row r="6" s="24" customFormat="1" ht="24.75" customHeight="1" spans="1:16">
      <c r="A6" s="45" t="s">
        <v>102</v>
      </c>
      <c r="B6" s="46" t="s">
        <v>21088</v>
      </c>
      <c r="C6" s="46" t="s">
        <v>21089</v>
      </c>
      <c r="D6" s="46" t="s">
        <v>21090</v>
      </c>
      <c r="E6" s="47" t="s">
        <v>479</v>
      </c>
      <c r="F6" s="47" t="s">
        <v>21091</v>
      </c>
      <c r="G6" s="46" t="s">
        <v>21092</v>
      </c>
      <c r="H6" s="234" t="s">
        <v>21093</v>
      </c>
      <c r="I6" s="48" t="s">
        <v>337</v>
      </c>
      <c r="J6" s="48" t="s">
        <v>21030</v>
      </c>
      <c r="K6" s="48" t="s">
        <v>121</v>
      </c>
      <c r="L6" s="48" t="s">
        <v>122</v>
      </c>
      <c r="M6" s="49" t="s">
        <v>123</v>
      </c>
      <c r="N6" s="221" t="s">
        <v>168</v>
      </c>
      <c r="O6" s="221" t="s">
        <v>125</v>
      </c>
      <c r="P6" s="46" t="s">
        <v>256</v>
      </c>
    </row>
    <row r="7" s="25" customFormat="1" ht="13.15" customHeight="1" spans="1:16">
      <c r="A7" s="50">
        <v>1</v>
      </c>
      <c r="B7" s="51"/>
      <c r="C7" s="51"/>
      <c r="D7" s="51"/>
      <c r="E7" s="52"/>
      <c r="F7" s="52"/>
      <c r="G7" s="51"/>
      <c r="H7" s="236"/>
      <c r="I7" s="53"/>
      <c r="J7" s="53"/>
      <c r="K7" s="53"/>
      <c r="L7" s="54">
        <f>J7+K7</f>
        <v>0</v>
      </c>
      <c r="M7" s="55"/>
      <c r="N7" s="217">
        <f>ROUND(IF((M7-L7)=0,0,M7-L7),2)</f>
        <v>0</v>
      </c>
      <c r="O7" s="156">
        <f>ROUND(IF(N7=0,0,IF(N7=M7,100,IF(L7&lt;0,-N7/L7*100,IF(N7&gt;0,ABS(N7/L7*100),N7/L7*100)))),2)</f>
        <v>0</v>
      </c>
      <c r="P7" s="51"/>
    </row>
    <row r="8" s="25" customFormat="1" ht="13.15" customHeight="1" spans="1:16">
      <c r="A8" s="50"/>
      <c r="B8" s="51"/>
      <c r="C8" s="51"/>
      <c r="D8" s="51"/>
      <c r="E8" s="52"/>
      <c r="F8" s="52"/>
      <c r="G8" s="51"/>
      <c r="H8" s="236"/>
      <c r="I8" s="53"/>
      <c r="J8" s="53"/>
      <c r="K8" s="53"/>
      <c r="L8" s="54">
        <f>J8+K8</f>
        <v>0</v>
      </c>
      <c r="M8" s="55"/>
      <c r="N8" s="217">
        <f>ROUND(IF((M8-L8)=0,0,M8-L8),2)</f>
        <v>0</v>
      </c>
      <c r="O8" s="156">
        <f>ROUND(IF(N8=0,0,IF(N8=M8,100,IF(L8&lt;0,-N8/L8*100,IF(N8&gt;0,ABS(N8/L8*100),N8/L8*100)))),2)</f>
        <v>0</v>
      </c>
      <c r="P8" s="51"/>
    </row>
    <row r="9" s="25" customFormat="1" ht="13.15" customHeight="1" spans="1:16">
      <c r="A9" s="50"/>
      <c r="B9" s="51"/>
      <c r="C9" s="51"/>
      <c r="D9" s="51"/>
      <c r="E9" s="52"/>
      <c r="F9" s="52"/>
      <c r="G9" s="51"/>
      <c r="H9" s="236"/>
      <c r="I9" s="53"/>
      <c r="J9" s="53"/>
      <c r="K9" s="53"/>
      <c r="L9" s="54">
        <f t="shared" ref="L9:L15" si="0">J9+K9</f>
        <v>0</v>
      </c>
      <c r="M9" s="55"/>
      <c r="N9" s="217">
        <f t="shared" ref="N9:N22" si="1">ROUND(IF((M9-L9)=0,0,M9-L9),2)</f>
        <v>0</v>
      </c>
      <c r="O9" s="156">
        <f t="shared" ref="O9:O22" si="2">ROUND(IF(N9=0,0,IF(N9=M9,100,IF(L9&lt;0,-N9/L9*100,IF(N9&gt;0,ABS(N9/L9*100),N9/L9*100)))),2)</f>
        <v>0</v>
      </c>
      <c r="P9" s="51"/>
    </row>
    <row r="10" s="25" customFormat="1" ht="13.15" customHeight="1" spans="1:16">
      <c r="A10" s="50"/>
      <c r="B10" s="51"/>
      <c r="C10" s="51"/>
      <c r="D10" s="51"/>
      <c r="E10" s="52"/>
      <c r="F10" s="52"/>
      <c r="G10" s="51"/>
      <c r="H10" s="236"/>
      <c r="I10" s="53"/>
      <c r="J10" s="53"/>
      <c r="K10" s="53"/>
      <c r="L10" s="54">
        <f t="shared" si="0"/>
        <v>0</v>
      </c>
      <c r="M10" s="55"/>
      <c r="N10" s="217">
        <f t="shared" si="1"/>
        <v>0</v>
      </c>
      <c r="O10" s="156">
        <f t="shared" si="2"/>
        <v>0</v>
      </c>
      <c r="P10" s="51"/>
    </row>
    <row r="11" s="25" customFormat="1" ht="13.15" customHeight="1" spans="1:16">
      <c r="A11" s="50"/>
      <c r="B11" s="51"/>
      <c r="C11" s="51"/>
      <c r="D11" s="51"/>
      <c r="E11" s="52"/>
      <c r="F11" s="52"/>
      <c r="G11" s="51"/>
      <c r="H11" s="236"/>
      <c r="I11" s="53"/>
      <c r="J11" s="53"/>
      <c r="K11" s="53"/>
      <c r="L11" s="54">
        <f t="shared" si="0"/>
        <v>0</v>
      </c>
      <c r="M11" s="55"/>
      <c r="N11" s="217">
        <f t="shared" si="1"/>
        <v>0</v>
      </c>
      <c r="O11" s="156">
        <f t="shared" si="2"/>
        <v>0</v>
      </c>
      <c r="P11" s="51"/>
    </row>
    <row r="12" s="25" customFormat="1" ht="13.15" customHeight="1" spans="1:16">
      <c r="A12" s="50"/>
      <c r="B12" s="51"/>
      <c r="C12" s="51"/>
      <c r="D12" s="51"/>
      <c r="E12" s="52"/>
      <c r="F12" s="52"/>
      <c r="G12" s="51"/>
      <c r="H12" s="236"/>
      <c r="I12" s="53"/>
      <c r="J12" s="53"/>
      <c r="K12" s="53"/>
      <c r="L12" s="54">
        <f t="shared" si="0"/>
        <v>0</v>
      </c>
      <c r="M12" s="55"/>
      <c r="N12" s="217">
        <f t="shared" si="1"/>
        <v>0</v>
      </c>
      <c r="O12" s="156">
        <f t="shared" si="2"/>
        <v>0</v>
      </c>
      <c r="P12" s="51"/>
    </row>
    <row r="13" s="25" customFormat="1" ht="13.15" customHeight="1" spans="1:16">
      <c r="A13" s="50"/>
      <c r="B13" s="51"/>
      <c r="C13" s="51"/>
      <c r="D13" s="51"/>
      <c r="E13" s="52"/>
      <c r="F13" s="52"/>
      <c r="G13" s="51"/>
      <c r="H13" s="236"/>
      <c r="I13" s="53"/>
      <c r="J13" s="53"/>
      <c r="K13" s="53"/>
      <c r="L13" s="54">
        <f t="shared" si="0"/>
        <v>0</v>
      </c>
      <c r="M13" s="55"/>
      <c r="N13" s="217">
        <f t="shared" si="1"/>
        <v>0</v>
      </c>
      <c r="O13" s="156">
        <f t="shared" si="2"/>
        <v>0</v>
      </c>
      <c r="P13" s="51"/>
    </row>
    <row r="14" s="25" customFormat="1" ht="13.15" customHeight="1" spans="1:16">
      <c r="A14" s="50"/>
      <c r="B14" s="51"/>
      <c r="C14" s="51"/>
      <c r="D14" s="51"/>
      <c r="E14" s="52"/>
      <c r="F14" s="52"/>
      <c r="G14" s="51"/>
      <c r="H14" s="236"/>
      <c r="I14" s="53"/>
      <c r="J14" s="53"/>
      <c r="K14" s="53"/>
      <c r="L14" s="54">
        <f t="shared" si="0"/>
        <v>0</v>
      </c>
      <c r="M14" s="55"/>
      <c r="N14" s="217">
        <f t="shared" si="1"/>
        <v>0</v>
      </c>
      <c r="O14" s="156">
        <f t="shared" si="2"/>
        <v>0</v>
      </c>
      <c r="P14" s="51"/>
    </row>
    <row r="15" s="25" customFormat="1" ht="13.15" customHeight="1" spans="1:16">
      <c r="A15" s="50"/>
      <c r="B15" s="51"/>
      <c r="C15" s="51"/>
      <c r="D15" s="51"/>
      <c r="E15" s="52"/>
      <c r="F15" s="52"/>
      <c r="G15" s="51"/>
      <c r="H15" s="236"/>
      <c r="I15" s="53"/>
      <c r="J15" s="53"/>
      <c r="K15" s="53"/>
      <c r="L15" s="54">
        <f t="shared" si="0"/>
        <v>0</v>
      </c>
      <c r="M15" s="55"/>
      <c r="N15" s="217">
        <f t="shared" si="1"/>
        <v>0</v>
      </c>
      <c r="O15" s="156">
        <f t="shared" si="2"/>
        <v>0</v>
      </c>
      <c r="P15" s="51"/>
    </row>
    <row r="16" s="25" customFormat="1" ht="13.15" customHeight="1" spans="1:16">
      <c r="A16" s="50"/>
      <c r="B16" s="51"/>
      <c r="C16" s="51"/>
      <c r="D16" s="51"/>
      <c r="E16" s="52"/>
      <c r="F16" s="52"/>
      <c r="G16" s="51"/>
      <c r="H16" s="236"/>
      <c r="I16" s="53"/>
      <c r="J16" s="53"/>
      <c r="K16" s="53"/>
      <c r="L16" s="54">
        <f t="shared" ref="L16:L36" si="3">J16+K16</f>
        <v>0</v>
      </c>
      <c r="M16" s="55"/>
      <c r="N16" s="217">
        <f t="shared" si="1"/>
        <v>0</v>
      </c>
      <c r="O16" s="156">
        <f t="shared" si="2"/>
        <v>0</v>
      </c>
      <c r="P16" s="51"/>
    </row>
    <row r="17" s="25" customFormat="1" ht="13.15" customHeight="1" spans="1:16">
      <c r="A17" s="50"/>
      <c r="B17" s="51"/>
      <c r="C17" s="51"/>
      <c r="D17" s="51"/>
      <c r="E17" s="52"/>
      <c r="F17" s="52"/>
      <c r="G17" s="51"/>
      <c r="H17" s="236"/>
      <c r="I17" s="53"/>
      <c r="J17" s="53"/>
      <c r="K17" s="53"/>
      <c r="L17" s="54">
        <f t="shared" si="3"/>
        <v>0</v>
      </c>
      <c r="M17" s="55"/>
      <c r="N17" s="217">
        <f t="shared" si="1"/>
        <v>0</v>
      </c>
      <c r="O17" s="156">
        <f t="shared" si="2"/>
        <v>0</v>
      </c>
      <c r="P17" s="51"/>
    </row>
    <row r="18" s="25" customFormat="1" ht="13.15" customHeight="1" spans="1:16">
      <c r="A18" s="50"/>
      <c r="B18" s="51"/>
      <c r="C18" s="51"/>
      <c r="D18" s="51"/>
      <c r="E18" s="52"/>
      <c r="F18" s="52"/>
      <c r="G18" s="51"/>
      <c r="H18" s="236"/>
      <c r="I18" s="53"/>
      <c r="J18" s="53"/>
      <c r="K18" s="53"/>
      <c r="L18" s="54">
        <f t="shared" si="3"/>
        <v>0</v>
      </c>
      <c r="M18" s="55"/>
      <c r="N18" s="217">
        <f t="shared" si="1"/>
        <v>0</v>
      </c>
      <c r="O18" s="156">
        <f t="shared" si="2"/>
        <v>0</v>
      </c>
      <c r="P18" s="51"/>
    </row>
    <row r="19" s="25" customFormat="1" ht="13.15" customHeight="1" spans="1:16">
      <c r="A19" s="50"/>
      <c r="B19" s="51"/>
      <c r="C19" s="51"/>
      <c r="D19" s="51"/>
      <c r="E19" s="52"/>
      <c r="F19" s="52"/>
      <c r="G19" s="51"/>
      <c r="H19" s="236"/>
      <c r="I19" s="53"/>
      <c r="J19" s="53"/>
      <c r="K19" s="53"/>
      <c r="L19" s="54">
        <f t="shared" si="3"/>
        <v>0</v>
      </c>
      <c r="M19" s="55"/>
      <c r="N19" s="217">
        <f t="shared" si="1"/>
        <v>0</v>
      </c>
      <c r="O19" s="156">
        <f t="shared" si="2"/>
        <v>0</v>
      </c>
      <c r="P19" s="51"/>
    </row>
    <row r="20" s="25" customFormat="1" ht="13.15" customHeight="1" spans="1:16">
      <c r="A20" s="50"/>
      <c r="B20" s="51"/>
      <c r="C20" s="51"/>
      <c r="D20" s="51"/>
      <c r="E20" s="52"/>
      <c r="F20" s="52"/>
      <c r="G20" s="51"/>
      <c r="H20" s="236"/>
      <c r="I20" s="53"/>
      <c r="J20" s="53"/>
      <c r="K20" s="53"/>
      <c r="L20" s="54">
        <f t="shared" si="3"/>
        <v>0</v>
      </c>
      <c r="M20" s="55"/>
      <c r="N20" s="217">
        <f t="shared" si="1"/>
        <v>0</v>
      </c>
      <c r="O20" s="156">
        <f t="shared" si="2"/>
        <v>0</v>
      </c>
      <c r="P20" s="51"/>
    </row>
    <row r="21" s="25" customFormat="1" ht="13.15" customHeight="1" spans="1:16">
      <c r="A21" s="50"/>
      <c r="B21" s="51"/>
      <c r="C21" s="51"/>
      <c r="D21" s="51"/>
      <c r="E21" s="52"/>
      <c r="F21" s="52"/>
      <c r="G21" s="51"/>
      <c r="H21" s="236"/>
      <c r="I21" s="53"/>
      <c r="J21" s="53"/>
      <c r="K21" s="53"/>
      <c r="L21" s="54">
        <f t="shared" si="3"/>
        <v>0</v>
      </c>
      <c r="M21" s="55"/>
      <c r="N21" s="217">
        <f t="shared" si="1"/>
        <v>0</v>
      </c>
      <c r="O21" s="156">
        <f t="shared" si="2"/>
        <v>0</v>
      </c>
      <c r="P21" s="51"/>
    </row>
    <row r="22" s="25" customFormat="1" ht="13.15" customHeight="1" spans="1:16">
      <c r="A22" s="50"/>
      <c r="B22" s="51"/>
      <c r="C22" s="51"/>
      <c r="D22" s="51"/>
      <c r="E22" s="52"/>
      <c r="F22" s="52"/>
      <c r="G22" s="51"/>
      <c r="H22" s="236"/>
      <c r="I22" s="53"/>
      <c r="J22" s="53"/>
      <c r="K22" s="53"/>
      <c r="L22" s="54">
        <f t="shared" si="3"/>
        <v>0</v>
      </c>
      <c r="M22" s="55"/>
      <c r="N22" s="217">
        <f t="shared" si="1"/>
        <v>0</v>
      </c>
      <c r="O22" s="156">
        <f t="shared" si="2"/>
        <v>0</v>
      </c>
      <c r="P22" s="51"/>
    </row>
    <row r="23" s="25" customFormat="1" ht="13.15" customHeight="1" spans="1:16">
      <c r="A23" s="50"/>
      <c r="B23" s="51"/>
      <c r="C23" s="51"/>
      <c r="D23" s="51"/>
      <c r="E23" s="52"/>
      <c r="F23" s="52"/>
      <c r="G23" s="51"/>
      <c r="H23" s="236"/>
      <c r="I23" s="53"/>
      <c r="J23" s="53"/>
      <c r="K23" s="53"/>
      <c r="L23" s="54">
        <f t="shared" si="3"/>
        <v>0</v>
      </c>
      <c r="M23" s="55"/>
      <c r="N23" s="217">
        <f t="shared" ref="N23:N37" si="4">ROUND(IF((M23-L23)=0,0,M23-L23),2)</f>
        <v>0</v>
      </c>
      <c r="O23" s="156">
        <f t="shared" ref="O23:O37" si="5">ROUND(IF(N23=0,0,IF(N23=M23,100,IF(L23&lt;0,-N23/L23*100,IF(N23&gt;0,ABS(N23/L23*100),N23/L23*100)))),2)</f>
        <v>0</v>
      </c>
      <c r="P23" s="51"/>
    </row>
    <row r="24" s="25" customFormat="1" ht="13.15" customHeight="1" spans="1:16">
      <c r="A24" s="50"/>
      <c r="B24" s="51"/>
      <c r="C24" s="51"/>
      <c r="D24" s="51"/>
      <c r="E24" s="52"/>
      <c r="F24" s="52"/>
      <c r="G24" s="51"/>
      <c r="H24" s="236"/>
      <c r="I24" s="53"/>
      <c r="J24" s="53"/>
      <c r="K24" s="53"/>
      <c r="L24" s="54">
        <f t="shared" si="3"/>
        <v>0</v>
      </c>
      <c r="M24" s="55"/>
      <c r="N24" s="217">
        <f t="shared" si="4"/>
        <v>0</v>
      </c>
      <c r="O24" s="156">
        <f t="shared" si="5"/>
        <v>0</v>
      </c>
      <c r="P24" s="51"/>
    </row>
    <row r="25" s="25" customFormat="1" ht="13.15" customHeight="1" spans="1:16">
      <c r="A25" s="50"/>
      <c r="B25" s="51"/>
      <c r="C25" s="51"/>
      <c r="D25" s="51"/>
      <c r="E25" s="52"/>
      <c r="F25" s="52"/>
      <c r="G25" s="51"/>
      <c r="H25" s="236"/>
      <c r="I25" s="53"/>
      <c r="J25" s="53"/>
      <c r="K25" s="53"/>
      <c r="L25" s="54">
        <f t="shared" si="3"/>
        <v>0</v>
      </c>
      <c r="M25" s="55"/>
      <c r="N25" s="217">
        <f t="shared" si="4"/>
        <v>0</v>
      </c>
      <c r="O25" s="156">
        <f t="shared" si="5"/>
        <v>0</v>
      </c>
      <c r="P25" s="51"/>
    </row>
    <row r="26" s="25" customFormat="1" ht="13.15" customHeight="1" spans="1:16">
      <c r="A26" s="50"/>
      <c r="B26" s="51"/>
      <c r="C26" s="51"/>
      <c r="D26" s="51"/>
      <c r="E26" s="52"/>
      <c r="F26" s="52"/>
      <c r="G26" s="51"/>
      <c r="H26" s="236"/>
      <c r="I26" s="53"/>
      <c r="J26" s="53"/>
      <c r="K26" s="53"/>
      <c r="L26" s="54">
        <f t="shared" si="3"/>
        <v>0</v>
      </c>
      <c r="M26" s="55"/>
      <c r="N26" s="217">
        <f t="shared" si="4"/>
        <v>0</v>
      </c>
      <c r="O26" s="156">
        <f t="shared" si="5"/>
        <v>0</v>
      </c>
      <c r="P26" s="51"/>
    </row>
    <row r="27" s="25" customFormat="1" ht="13.15" customHeight="1" spans="1:16">
      <c r="A27" s="50"/>
      <c r="B27" s="51"/>
      <c r="C27" s="51"/>
      <c r="D27" s="51"/>
      <c r="E27" s="52"/>
      <c r="F27" s="52"/>
      <c r="G27" s="51"/>
      <c r="H27" s="236"/>
      <c r="I27" s="53"/>
      <c r="J27" s="53"/>
      <c r="K27" s="53"/>
      <c r="L27" s="54">
        <f t="shared" si="3"/>
        <v>0</v>
      </c>
      <c r="M27" s="55"/>
      <c r="N27" s="217">
        <f t="shared" si="4"/>
        <v>0</v>
      </c>
      <c r="O27" s="156">
        <f t="shared" si="5"/>
        <v>0</v>
      </c>
      <c r="P27" s="51"/>
    </row>
    <row r="28" s="25" customFormat="1" ht="13.15" customHeight="1" spans="1:16">
      <c r="A28" s="50"/>
      <c r="B28" s="51"/>
      <c r="C28" s="51"/>
      <c r="D28" s="51"/>
      <c r="E28" s="52"/>
      <c r="F28" s="52"/>
      <c r="G28" s="51"/>
      <c r="H28" s="236"/>
      <c r="I28" s="53"/>
      <c r="J28" s="53"/>
      <c r="K28" s="53"/>
      <c r="L28" s="54">
        <f t="shared" si="3"/>
        <v>0</v>
      </c>
      <c r="M28" s="55"/>
      <c r="N28" s="217">
        <f t="shared" si="4"/>
        <v>0</v>
      </c>
      <c r="O28" s="156">
        <f t="shared" si="5"/>
        <v>0</v>
      </c>
      <c r="P28" s="51"/>
    </row>
    <row r="29" s="25" customFormat="1" ht="13.15" customHeight="1" spans="1:16">
      <c r="A29" s="50"/>
      <c r="B29" s="51"/>
      <c r="C29" s="51"/>
      <c r="D29" s="51"/>
      <c r="E29" s="52"/>
      <c r="F29" s="52"/>
      <c r="G29" s="51"/>
      <c r="H29" s="236"/>
      <c r="I29" s="53"/>
      <c r="J29" s="53"/>
      <c r="K29" s="53"/>
      <c r="L29" s="54">
        <f t="shared" si="3"/>
        <v>0</v>
      </c>
      <c r="M29" s="55"/>
      <c r="N29" s="217">
        <f t="shared" si="4"/>
        <v>0</v>
      </c>
      <c r="O29" s="156">
        <f t="shared" si="5"/>
        <v>0</v>
      </c>
      <c r="P29" s="51"/>
    </row>
    <row r="30" s="25" customFormat="1" ht="13.15" customHeight="1" spans="1:16">
      <c r="A30" s="50"/>
      <c r="B30" s="51"/>
      <c r="C30" s="51"/>
      <c r="D30" s="51"/>
      <c r="E30" s="52"/>
      <c r="F30" s="52"/>
      <c r="G30" s="51"/>
      <c r="H30" s="236"/>
      <c r="I30" s="53"/>
      <c r="J30" s="53"/>
      <c r="K30" s="53"/>
      <c r="L30" s="54">
        <f t="shared" si="3"/>
        <v>0</v>
      </c>
      <c r="M30" s="55"/>
      <c r="N30" s="217">
        <f t="shared" si="4"/>
        <v>0</v>
      </c>
      <c r="O30" s="156">
        <f t="shared" si="5"/>
        <v>0</v>
      </c>
      <c r="P30" s="51"/>
    </row>
    <row r="31" s="25" customFormat="1" ht="13.15" customHeight="1" spans="1:16">
      <c r="A31" s="50"/>
      <c r="B31" s="51"/>
      <c r="C31" s="51"/>
      <c r="D31" s="51"/>
      <c r="E31" s="52"/>
      <c r="F31" s="52"/>
      <c r="G31" s="51"/>
      <c r="H31" s="236"/>
      <c r="I31" s="53"/>
      <c r="J31" s="53"/>
      <c r="K31" s="53"/>
      <c r="L31" s="54">
        <f t="shared" si="3"/>
        <v>0</v>
      </c>
      <c r="M31" s="55"/>
      <c r="N31" s="217">
        <f t="shared" si="4"/>
        <v>0</v>
      </c>
      <c r="O31" s="156">
        <f t="shared" si="5"/>
        <v>0</v>
      </c>
      <c r="P31" s="51"/>
    </row>
    <row r="32" s="25" customFormat="1" ht="13.15" customHeight="1" spans="1:16">
      <c r="A32" s="50"/>
      <c r="B32" s="51"/>
      <c r="C32" s="51"/>
      <c r="D32" s="51"/>
      <c r="E32" s="52"/>
      <c r="F32" s="52"/>
      <c r="G32" s="51"/>
      <c r="H32" s="236"/>
      <c r="I32" s="53"/>
      <c r="J32" s="53"/>
      <c r="K32" s="53"/>
      <c r="L32" s="54">
        <f t="shared" si="3"/>
        <v>0</v>
      </c>
      <c r="M32" s="55"/>
      <c r="N32" s="217">
        <f t="shared" si="4"/>
        <v>0</v>
      </c>
      <c r="O32" s="156">
        <f t="shared" si="5"/>
        <v>0</v>
      </c>
      <c r="P32" s="51"/>
    </row>
    <row r="33" s="25" customFormat="1" ht="13.15" customHeight="1" spans="1:17">
      <c r="A33" s="50"/>
      <c r="B33" s="51"/>
      <c r="C33" s="51"/>
      <c r="D33" s="51"/>
      <c r="E33" s="52"/>
      <c r="F33" s="52"/>
      <c r="G33" s="51"/>
      <c r="H33" s="236"/>
      <c r="I33" s="53"/>
      <c r="J33" s="53"/>
      <c r="K33" s="53"/>
      <c r="L33" s="54">
        <f t="shared" si="3"/>
        <v>0</v>
      </c>
      <c r="M33" s="55"/>
      <c r="N33" s="217">
        <f t="shared" si="4"/>
        <v>0</v>
      </c>
      <c r="O33" s="156">
        <f t="shared" si="5"/>
        <v>0</v>
      </c>
      <c r="P33" s="51"/>
    </row>
    <row r="34" s="25" customFormat="1" ht="13.15" customHeight="1" spans="1:17">
      <c r="A34" s="50"/>
      <c r="B34" s="51"/>
      <c r="C34" s="51"/>
      <c r="D34" s="51"/>
      <c r="E34" s="52"/>
      <c r="F34" s="52"/>
      <c r="G34" s="51"/>
      <c r="H34" s="236"/>
      <c r="I34" s="53"/>
      <c r="J34" s="53"/>
      <c r="K34" s="53"/>
      <c r="L34" s="54">
        <f t="shared" si="3"/>
        <v>0</v>
      </c>
      <c r="M34" s="55"/>
      <c r="N34" s="217">
        <f t="shared" si="4"/>
        <v>0</v>
      </c>
      <c r="O34" s="156">
        <f t="shared" si="5"/>
        <v>0</v>
      </c>
      <c r="P34" s="51"/>
    </row>
    <row r="35" s="25" customFormat="1" ht="13.15" customHeight="1" spans="1:17">
      <c r="A35" s="50"/>
      <c r="B35" s="51"/>
      <c r="C35" s="51"/>
      <c r="D35" s="51"/>
      <c r="E35" s="52"/>
      <c r="F35" s="52"/>
      <c r="G35" s="51"/>
      <c r="H35" s="236"/>
      <c r="I35" s="53"/>
      <c r="J35" s="53"/>
      <c r="K35" s="53"/>
      <c r="L35" s="54">
        <f t="shared" si="3"/>
        <v>0</v>
      </c>
      <c r="M35" s="55"/>
      <c r="N35" s="217">
        <f t="shared" si="4"/>
        <v>0</v>
      </c>
      <c r="O35" s="156">
        <f t="shared" si="5"/>
        <v>0</v>
      </c>
      <c r="P35" s="51"/>
    </row>
    <row r="36" s="25" customFormat="1" ht="13.15" customHeight="1" spans="1:17">
      <c r="A36" s="50"/>
      <c r="B36" s="51"/>
      <c r="C36" s="51"/>
      <c r="D36" s="51"/>
      <c r="E36" s="52"/>
      <c r="F36" s="52"/>
      <c r="G36" s="51"/>
      <c r="H36" s="236"/>
      <c r="I36" s="53"/>
      <c r="J36" s="53"/>
      <c r="K36" s="53"/>
      <c r="L36" s="54">
        <f t="shared" si="3"/>
        <v>0</v>
      </c>
      <c r="M36" s="55"/>
      <c r="N36" s="217">
        <f t="shared" si="4"/>
        <v>0</v>
      </c>
      <c r="O36" s="156">
        <f t="shared" si="5"/>
        <v>0</v>
      </c>
      <c r="P36" s="51"/>
    </row>
    <row r="37" s="26" customFormat="1" ht="13.15" customHeight="1" spans="1:17">
      <c r="A37" s="127"/>
      <c r="B37" s="57" t="s">
        <v>72</v>
      </c>
      <c r="C37" s="56"/>
      <c r="D37" s="56"/>
      <c r="E37" s="58"/>
      <c r="F37" s="58"/>
      <c r="G37" s="56"/>
      <c r="H37" s="237"/>
      <c r="I37" s="87"/>
      <c r="J37" s="54">
        <f>ROUND(SUM(J7:J36),2)</f>
        <v>0</v>
      </c>
      <c r="K37" s="54">
        <f>ROUND(SUM(K7:K36),2)</f>
        <v>0</v>
      </c>
      <c r="L37" s="54">
        <f>ROUND(SUM(L7:L36),2)</f>
        <v>0</v>
      </c>
      <c r="M37" s="54">
        <f>ROUND(SUM(M7:M36),2)</f>
        <v>0</v>
      </c>
      <c r="N37" s="182">
        <f t="shared" si="4"/>
        <v>0</v>
      </c>
      <c r="O37" s="183">
        <f t="shared" si="5"/>
        <v>0</v>
      </c>
      <c r="P37" s="56"/>
    </row>
    <row r="38" ht="13.05" customHeight="1" spans="1:17">
      <c r="A38" s="59" t="e">
        <f>#REF!&amp;#REF!</f>
        <v>#REF!</v>
      </c>
      <c r="C38" s="60"/>
      <c r="D38" s="60"/>
      <c r="E38" s="130"/>
      <c r="F38" s="39"/>
      <c r="G38" s="27" t="e">
        <f>#REF!</f>
        <v>#REF!</v>
      </c>
      <c r="H38" s="240"/>
      <c r="Q38" s="28"/>
    </row>
    <row r="39" ht="13.05" customHeight="1" spans="1:17">
      <c r="A39" s="27" t="e">
        <f>#REF!&amp;#REF!&amp;#REF!&amp;#REF!&amp;#REF!&amp;#REF!&amp;#REF!</f>
        <v>#REF!</v>
      </c>
      <c r="G39" s="27" t="e">
        <f>#REF!&amp;#REF!</f>
        <v>#REF!</v>
      </c>
    </row>
  </sheetData>
  <sheetProtection formatCells="0" formatColumns="0" formatRows="0" insertRows="0" deleteRows="0" autoFilter="0"/>
  <mergeCells count="2">
    <mergeCell ref="A2:P2"/>
    <mergeCell ref="A4:P4"/>
  </mergeCells>
  <hyperlinks>
    <hyperlink ref="A1" location="无形资产汇总!B9" display="返回"/>
    <hyperlink ref="B1" location="参数!M75" display="返回索引页"/>
  </hyperlinks>
  <printOptions horizontalCentered="1"/>
  <pageMargins left="0.511811023622047" right="0.511811023622047" top="0.866141732283464" bottom="0.6" header="1.14173228346457" footer="0.5"/>
  <pageSetup paperSize="9" scale="93"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6"/>
  <sheetViews>
    <sheetView showGridLines="0" showZeros="0" defaultGridColor="0" colorId="38" workbookViewId="0">
      <pane ySplit="6" topLeftCell="A25" activePane="bottomLeft" state="frozen"/>
      <selection/>
      <selection pane="bottomLeft" activeCell="R6" sqref="$A6:$XFD7"/>
    </sheetView>
  </sheetViews>
  <sheetFormatPr defaultColWidth="9.07619047619048" defaultRowHeight="15" customHeight="1"/>
  <cols>
    <col min="1" max="1" width="6.92380952380952" style="27" customWidth="1"/>
    <col min="2" max="2" width="24.7142857142857" style="27" customWidth="1"/>
    <col min="3" max="3" width="8.71428571428571" style="28" customWidth="1"/>
    <col min="4" max="4" width="8.71428571428571" style="230" customWidth="1"/>
    <col min="5" max="5" width="14.4285714285714" style="29" customWidth="1"/>
    <col min="6" max="7" width="14.4285714285714" style="29" hidden="1" customWidth="1" outlineLevel="1"/>
    <col min="8" max="8" width="14.4285714285714" style="29" customWidth="1" collapsed="1"/>
    <col min="9" max="9" width="6.92380952380952" style="230" customWidth="1"/>
    <col min="10" max="11" width="14.4285714285714" style="29" customWidth="1"/>
    <col min="12" max="12" width="7.57142857142857" style="29" customWidth="1"/>
    <col min="13" max="13" width="22.2857142857143" style="27" customWidth="1"/>
    <col min="14" max="16384" width="9.07619047619048" style="27"/>
  </cols>
  <sheetData>
    <row r="1" s="22" customFormat="1" customHeight="1" spans="1:13">
      <c r="A1" s="30" t="s">
        <v>116</v>
      </c>
      <c r="B1" s="31" t="s">
        <v>8</v>
      </c>
      <c r="C1" s="33"/>
      <c r="D1" s="231"/>
      <c r="E1" s="34"/>
      <c r="F1" s="34"/>
      <c r="G1" s="34"/>
      <c r="H1" s="34"/>
      <c r="I1" s="231"/>
      <c r="J1" s="34"/>
      <c r="K1" s="34"/>
      <c r="L1" s="34"/>
    </row>
    <row r="2" s="92" customFormat="1" ht="18" customHeight="1" spans="1:13">
      <c r="A2" s="95" t="s">
        <v>21094</v>
      </c>
      <c r="B2" s="96"/>
      <c r="C2" s="96"/>
      <c r="D2" s="96"/>
      <c r="E2" s="96"/>
      <c r="F2" s="96"/>
      <c r="G2" s="96"/>
      <c r="H2" s="96"/>
      <c r="I2" s="96"/>
      <c r="J2" s="96"/>
      <c r="K2" s="96"/>
      <c r="L2" s="96"/>
      <c r="M2" s="96"/>
    </row>
    <row r="3" s="92" customFormat="1" ht="11.2" customHeight="1" spans="1:13">
      <c r="A3" s="97"/>
      <c r="B3" s="97"/>
      <c r="C3" s="97"/>
      <c r="D3" s="97"/>
      <c r="E3" s="98"/>
      <c r="F3" s="98"/>
      <c r="G3" s="98"/>
      <c r="H3" s="98"/>
      <c r="I3" s="97"/>
      <c r="J3" s="98"/>
      <c r="K3" s="98"/>
      <c r="L3" s="98"/>
      <c r="M3" s="99" t="s">
        <v>21095</v>
      </c>
    </row>
    <row r="4" s="93" customFormat="1" ht="11.2" customHeight="1" spans="1:13">
      <c r="A4" s="100" t="e">
        <f>#REF!&amp;#REF!&amp;#REF!&amp;#REF!&amp;#REF!&amp;#REF!&amp;#REF!</f>
        <v>#REF!</v>
      </c>
      <c r="B4" s="100"/>
      <c r="C4" s="100"/>
      <c r="D4" s="100"/>
      <c r="E4" s="100"/>
      <c r="F4" s="100"/>
      <c r="G4" s="100"/>
      <c r="H4" s="100"/>
      <c r="I4" s="100"/>
      <c r="J4" s="100"/>
      <c r="K4" s="100"/>
      <c r="L4" s="100"/>
      <c r="M4" s="100"/>
    </row>
    <row r="5" s="94" customFormat="1" ht="11.2" customHeight="1" spans="1:13">
      <c r="A5" s="101" t="e">
        <f>#REF!&amp;#REF!</f>
        <v>#REF!</v>
      </c>
      <c r="B5" s="101"/>
      <c r="C5" s="102"/>
      <c r="D5" s="232"/>
      <c r="E5" s="104"/>
      <c r="F5" s="104"/>
      <c r="G5" s="104"/>
      <c r="H5" s="104"/>
      <c r="I5" s="233"/>
      <c r="J5" s="105"/>
      <c r="K5" s="105"/>
      <c r="L5" s="104"/>
      <c r="M5" s="106" t="s">
        <v>35</v>
      </c>
    </row>
    <row r="6" s="24" customFormat="1" ht="25.05" customHeight="1" spans="1:13">
      <c r="A6" s="45" t="s">
        <v>102</v>
      </c>
      <c r="B6" s="46" t="s">
        <v>21096</v>
      </c>
      <c r="C6" s="47" t="s">
        <v>479</v>
      </c>
      <c r="D6" s="234" t="s">
        <v>21097</v>
      </c>
      <c r="E6" s="48" t="s">
        <v>337</v>
      </c>
      <c r="F6" s="48" t="s">
        <v>21030</v>
      </c>
      <c r="G6" s="48" t="s">
        <v>121</v>
      </c>
      <c r="H6" s="48" t="s">
        <v>122</v>
      </c>
      <c r="I6" s="235" t="s">
        <v>455</v>
      </c>
      <c r="J6" s="49" t="s">
        <v>123</v>
      </c>
      <c r="K6" s="221" t="s">
        <v>168</v>
      </c>
      <c r="L6" s="221" t="s">
        <v>125</v>
      </c>
      <c r="M6" s="46" t="s">
        <v>256</v>
      </c>
    </row>
    <row r="7" s="25" customFormat="1" ht="13.05" customHeight="1" spans="1:13">
      <c r="A7" s="50">
        <v>1</v>
      </c>
      <c r="B7" s="51"/>
      <c r="C7" s="52"/>
      <c r="D7" s="236"/>
      <c r="E7" s="53"/>
      <c r="F7" s="53"/>
      <c r="G7" s="53"/>
      <c r="H7" s="54">
        <f t="shared" ref="H7:H33" si="0">F7+G7</f>
        <v>0</v>
      </c>
      <c r="I7" s="236"/>
      <c r="J7" s="55"/>
      <c r="K7" s="155">
        <f>IF((J7-H7)=0,0,J7-H7)</f>
        <v>0</v>
      </c>
      <c r="L7" s="156">
        <f>IF(K7=0,0,IF(K7=J7,100,IF(H7&lt;0,-(K7/H7*100),IF(K7&gt;0,ABS(K7/H7*100),(K7/H7*100)))))</f>
        <v>0</v>
      </c>
      <c r="M7" s="51"/>
    </row>
    <row r="8" s="25" customFormat="1" ht="13.05" customHeight="1" spans="1:13">
      <c r="A8" s="50"/>
      <c r="B8" s="51"/>
      <c r="C8" s="52"/>
      <c r="D8" s="236"/>
      <c r="E8" s="53"/>
      <c r="F8" s="53"/>
      <c r="G8" s="53"/>
      <c r="H8" s="54">
        <f t="shared" si="0"/>
        <v>0</v>
      </c>
      <c r="I8" s="236"/>
      <c r="J8" s="55"/>
      <c r="K8" s="155">
        <f t="shared" ref="K8:K34" si="1">IF((J8-H8)=0,0,J8-H8)</f>
        <v>0</v>
      </c>
      <c r="L8" s="156">
        <f t="shared" ref="L8:L34" si="2">IF(K8=0,0,IF(K8=J8,100,IF(H8&lt;0,-(K8/H8*100),IF(K8&gt;0,ABS(K8/H8*100),(K8/H8*100)))))</f>
        <v>0</v>
      </c>
      <c r="M8" s="51"/>
    </row>
    <row r="9" s="25" customFormat="1" ht="13.05" customHeight="1" spans="1:13">
      <c r="A9" s="51"/>
      <c r="B9" s="51"/>
      <c r="C9" s="52"/>
      <c r="D9" s="236"/>
      <c r="E9" s="53"/>
      <c r="F9" s="53"/>
      <c r="G9" s="53"/>
      <c r="H9" s="54">
        <f t="shared" si="0"/>
        <v>0</v>
      </c>
      <c r="I9" s="236"/>
      <c r="J9" s="55"/>
      <c r="K9" s="155">
        <f t="shared" si="1"/>
        <v>0</v>
      </c>
      <c r="L9" s="156">
        <f t="shared" si="2"/>
        <v>0</v>
      </c>
      <c r="M9" s="51"/>
    </row>
    <row r="10" s="25" customFormat="1" ht="13.05" customHeight="1" spans="1:13">
      <c r="A10" s="51"/>
      <c r="B10" s="51"/>
      <c r="C10" s="52"/>
      <c r="D10" s="236"/>
      <c r="E10" s="53"/>
      <c r="F10" s="53"/>
      <c r="G10" s="53"/>
      <c r="H10" s="54">
        <f t="shared" si="0"/>
        <v>0</v>
      </c>
      <c r="I10" s="236"/>
      <c r="J10" s="55"/>
      <c r="K10" s="155">
        <f t="shared" si="1"/>
        <v>0</v>
      </c>
      <c r="L10" s="156">
        <f t="shared" si="2"/>
        <v>0</v>
      </c>
      <c r="M10" s="51"/>
    </row>
    <row r="11" s="25" customFormat="1" ht="13.05" customHeight="1" spans="1:13">
      <c r="A11" s="51"/>
      <c r="B11" s="51"/>
      <c r="C11" s="52"/>
      <c r="D11" s="236"/>
      <c r="E11" s="53"/>
      <c r="F11" s="53"/>
      <c r="G11" s="53"/>
      <c r="H11" s="54">
        <f t="shared" si="0"/>
        <v>0</v>
      </c>
      <c r="I11" s="236"/>
      <c r="J11" s="55"/>
      <c r="K11" s="155">
        <f t="shared" si="1"/>
        <v>0</v>
      </c>
      <c r="L11" s="156">
        <f t="shared" si="2"/>
        <v>0</v>
      </c>
      <c r="M11" s="51"/>
    </row>
    <row r="12" s="25" customFormat="1" ht="13.05" customHeight="1" spans="1:13">
      <c r="A12" s="51"/>
      <c r="B12" s="51"/>
      <c r="C12" s="52"/>
      <c r="D12" s="236"/>
      <c r="E12" s="53"/>
      <c r="F12" s="53"/>
      <c r="G12" s="53"/>
      <c r="H12" s="54">
        <f t="shared" si="0"/>
        <v>0</v>
      </c>
      <c r="I12" s="236"/>
      <c r="J12" s="55"/>
      <c r="K12" s="155">
        <f t="shared" si="1"/>
        <v>0</v>
      </c>
      <c r="L12" s="156">
        <f t="shared" si="2"/>
        <v>0</v>
      </c>
      <c r="M12" s="51"/>
    </row>
    <row r="13" s="25" customFormat="1" ht="13.05" customHeight="1" spans="1:13">
      <c r="A13" s="51"/>
      <c r="B13" s="51"/>
      <c r="C13" s="52"/>
      <c r="D13" s="236"/>
      <c r="E13" s="53"/>
      <c r="F13" s="53"/>
      <c r="G13" s="53"/>
      <c r="H13" s="54">
        <f t="shared" si="0"/>
        <v>0</v>
      </c>
      <c r="I13" s="236"/>
      <c r="J13" s="55"/>
      <c r="K13" s="155">
        <f t="shared" si="1"/>
        <v>0</v>
      </c>
      <c r="L13" s="156">
        <f t="shared" si="2"/>
        <v>0</v>
      </c>
      <c r="M13" s="51"/>
    </row>
    <row r="14" s="25" customFormat="1" ht="13.05" customHeight="1" spans="1:13">
      <c r="A14" s="51"/>
      <c r="B14" s="51"/>
      <c r="C14" s="52"/>
      <c r="D14" s="236"/>
      <c r="E14" s="53"/>
      <c r="F14" s="53"/>
      <c r="G14" s="53"/>
      <c r="H14" s="54">
        <f t="shared" si="0"/>
        <v>0</v>
      </c>
      <c r="I14" s="236"/>
      <c r="J14" s="55"/>
      <c r="K14" s="155">
        <f t="shared" si="1"/>
        <v>0</v>
      </c>
      <c r="L14" s="156">
        <f t="shared" si="2"/>
        <v>0</v>
      </c>
      <c r="M14" s="51"/>
    </row>
    <row r="15" s="25" customFormat="1" ht="13.05" customHeight="1" spans="1:13">
      <c r="A15" s="51"/>
      <c r="B15" s="51"/>
      <c r="C15" s="52"/>
      <c r="D15" s="236"/>
      <c r="E15" s="53"/>
      <c r="F15" s="53"/>
      <c r="G15" s="53"/>
      <c r="H15" s="54">
        <f t="shared" si="0"/>
        <v>0</v>
      </c>
      <c r="I15" s="236"/>
      <c r="J15" s="55"/>
      <c r="K15" s="155">
        <f t="shared" si="1"/>
        <v>0</v>
      </c>
      <c r="L15" s="156">
        <f t="shared" si="2"/>
        <v>0</v>
      </c>
      <c r="M15" s="51"/>
    </row>
    <row r="16" s="25" customFormat="1" ht="13.05" customHeight="1" spans="1:13">
      <c r="A16" s="51"/>
      <c r="B16" s="51"/>
      <c r="C16" s="52"/>
      <c r="D16" s="236"/>
      <c r="E16" s="53"/>
      <c r="F16" s="53"/>
      <c r="G16" s="53"/>
      <c r="H16" s="54">
        <f t="shared" si="0"/>
        <v>0</v>
      </c>
      <c r="I16" s="236"/>
      <c r="J16" s="55"/>
      <c r="K16" s="155">
        <f t="shared" si="1"/>
        <v>0</v>
      </c>
      <c r="L16" s="156">
        <f t="shared" si="2"/>
        <v>0</v>
      </c>
      <c r="M16" s="51"/>
    </row>
    <row r="17" s="25" customFormat="1" ht="13.05" customHeight="1" spans="1:13">
      <c r="A17" s="51"/>
      <c r="B17" s="51"/>
      <c r="C17" s="52"/>
      <c r="D17" s="236"/>
      <c r="E17" s="53"/>
      <c r="F17" s="53"/>
      <c r="G17" s="53"/>
      <c r="H17" s="54">
        <f t="shared" si="0"/>
        <v>0</v>
      </c>
      <c r="I17" s="236"/>
      <c r="J17" s="55"/>
      <c r="K17" s="155">
        <f t="shared" si="1"/>
        <v>0</v>
      </c>
      <c r="L17" s="156">
        <f t="shared" si="2"/>
        <v>0</v>
      </c>
      <c r="M17" s="51"/>
    </row>
    <row r="18" s="25" customFormat="1" ht="13.05" customHeight="1" spans="1:13">
      <c r="A18" s="51"/>
      <c r="B18" s="51"/>
      <c r="C18" s="52"/>
      <c r="D18" s="236"/>
      <c r="E18" s="53"/>
      <c r="F18" s="53"/>
      <c r="G18" s="53"/>
      <c r="H18" s="54">
        <f t="shared" si="0"/>
        <v>0</v>
      </c>
      <c r="I18" s="236"/>
      <c r="J18" s="55"/>
      <c r="K18" s="155">
        <f t="shared" si="1"/>
        <v>0</v>
      </c>
      <c r="L18" s="156">
        <f t="shared" si="2"/>
        <v>0</v>
      </c>
      <c r="M18" s="51"/>
    </row>
    <row r="19" s="25" customFormat="1" ht="13.05" customHeight="1" spans="1:13">
      <c r="A19" s="51"/>
      <c r="B19" s="51"/>
      <c r="C19" s="52"/>
      <c r="D19" s="236"/>
      <c r="E19" s="53"/>
      <c r="F19" s="53"/>
      <c r="G19" s="53"/>
      <c r="H19" s="54">
        <f t="shared" si="0"/>
        <v>0</v>
      </c>
      <c r="I19" s="236"/>
      <c r="J19" s="55"/>
      <c r="K19" s="155">
        <f t="shared" si="1"/>
        <v>0</v>
      </c>
      <c r="L19" s="156">
        <f t="shared" si="2"/>
        <v>0</v>
      </c>
      <c r="M19" s="51"/>
    </row>
    <row r="20" s="25" customFormat="1" ht="13.05" customHeight="1" spans="1:13">
      <c r="A20" s="51"/>
      <c r="B20" s="51"/>
      <c r="C20" s="52"/>
      <c r="D20" s="236"/>
      <c r="E20" s="53"/>
      <c r="F20" s="53"/>
      <c r="G20" s="53"/>
      <c r="H20" s="54">
        <f t="shared" si="0"/>
        <v>0</v>
      </c>
      <c r="I20" s="236"/>
      <c r="J20" s="55"/>
      <c r="K20" s="155">
        <f t="shared" si="1"/>
        <v>0</v>
      </c>
      <c r="L20" s="156">
        <f t="shared" si="2"/>
        <v>0</v>
      </c>
      <c r="M20" s="51"/>
    </row>
    <row r="21" s="25" customFormat="1" ht="13.05" customHeight="1" spans="1:13">
      <c r="A21" s="51"/>
      <c r="B21" s="51"/>
      <c r="C21" s="52"/>
      <c r="D21" s="236"/>
      <c r="E21" s="53"/>
      <c r="F21" s="53"/>
      <c r="G21" s="53"/>
      <c r="H21" s="54">
        <f t="shared" si="0"/>
        <v>0</v>
      </c>
      <c r="I21" s="236"/>
      <c r="J21" s="55"/>
      <c r="K21" s="155">
        <f t="shared" si="1"/>
        <v>0</v>
      </c>
      <c r="L21" s="156">
        <f t="shared" si="2"/>
        <v>0</v>
      </c>
      <c r="M21" s="51"/>
    </row>
    <row r="22" s="25" customFormat="1" ht="13.05" customHeight="1" spans="1:13">
      <c r="A22" s="51"/>
      <c r="B22" s="51"/>
      <c r="C22" s="52"/>
      <c r="D22" s="236"/>
      <c r="E22" s="53"/>
      <c r="F22" s="53"/>
      <c r="G22" s="53"/>
      <c r="H22" s="54">
        <f t="shared" si="0"/>
        <v>0</v>
      </c>
      <c r="I22" s="236"/>
      <c r="J22" s="55"/>
      <c r="K22" s="155">
        <f t="shared" si="1"/>
        <v>0</v>
      </c>
      <c r="L22" s="156">
        <f t="shared" si="2"/>
        <v>0</v>
      </c>
      <c r="M22" s="51"/>
    </row>
    <row r="23" s="25" customFormat="1" ht="13.05" customHeight="1" spans="1:13">
      <c r="A23" s="51"/>
      <c r="B23" s="51"/>
      <c r="C23" s="52"/>
      <c r="D23" s="236"/>
      <c r="E23" s="53"/>
      <c r="F23" s="53"/>
      <c r="G23" s="53"/>
      <c r="H23" s="54">
        <f t="shared" si="0"/>
        <v>0</v>
      </c>
      <c r="I23" s="236"/>
      <c r="J23" s="55"/>
      <c r="K23" s="155">
        <f t="shared" si="1"/>
        <v>0</v>
      </c>
      <c r="L23" s="156">
        <f t="shared" si="2"/>
        <v>0</v>
      </c>
      <c r="M23" s="51"/>
    </row>
    <row r="24" s="25" customFormat="1" ht="13.05" customHeight="1" spans="1:13">
      <c r="A24" s="51"/>
      <c r="B24" s="51"/>
      <c r="C24" s="52"/>
      <c r="D24" s="236"/>
      <c r="E24" s="53"/>
      <c r="F24" s="53"/>
      <c r="G24" s="53"/>
      <c r="H24" s="54">
        <f t="shared" si="0"/>
        <v>0</v>
      </c>
      <c r="I24" s="236"/>
      <c r="J24" s="55"/>
      <c r="K24" s="155">
        <f t="shared" si="1"/>
        <v>0</v>
      </c>
      <c r="L24" s="156">
        <f t="shared" si="2"/>
        <v>0</v>
      </c>
      <c r="M24" s="51"/>
    </row>
    <row r="25" s="25" customFormat="1" ht="13.05" customHeight="1" spans="1:13">
      <c r="A25" s="51"/>
      <c r="B25" s="51"/>
      <c r="C25" s="52"/>
      <c r="D25" s="236"/>
      <c r="E25" s="53"/>
      <c r="F25" s="53"/>
      <c r="G25" s="53"/>
      <c r="H25" s="54">
        <f t="shared" si="0"/>
        <v>0</v>
      </c>
      <c r="I25" s="236"/>
      <c r="J25" s="55"/>
      <c r="K25" s="155">
        <f t="shared" si="1"/>
        <v>0</v>
      </c>
      <c r="L25" s="156">
        <f t="shared" si="2"/>
        <v>0</v>
      </c>
      <c r="M25" s="51"/>
    </row>
    <row r="26" s="25" customFormat="1" ht="13.05" customHeight="1" spans="1:13">
      <c r="A26" s="51"/>
      <c r="B26" s="51"/>
      <c r="C26" s="52"/>
      <c r="D26" s="236"/>
      <c r="E26" s="53"/>
      <c r="F26" s="53"/>
      <c r="G26" s="53"/>
      <c r="H26" s="54">
        <f t="shared" si="0"/>
        <v>0</v>
      </c>
      <c r="I26" s="236"/>
      <c r="J26" s="55"/>
      <c r="K26" s="155">
        <f t="shared" si="1"/>
        <v>0</v>
      </c>
      <c r="L26" s="156">
        <f t="shared" si="2"/>
        <v>0</v>
      </c>
      <c r="M26" s="51"/>
    </row>
    <row r="27" s="25" customFormat="1" ht="13.05" customHeight="1" spans="1:13">
      <c r="A27" s="51"/>
      <c r="B27" s="51"/>
      <c r="C27" s="52"/>
      <c r="D27" s="236"/>
      <c r="E27" s="53"/>
      <c r="F27" s="53"/>
      <c r="G27" s="53"/>
      <c r="H27" s="54">
        <f t="shared" si="0"/>
        <v>0</v>
      </c>
      <c r="I27" s="236"/>
      <c r="J27" s="55"/>
      <c r="K27" s="155">
        <f t="shared" si="1"/>
        <v>0</v>
      </c>
      <c r="L27" s="156">
        <f t="shared" si="2"/>
        <v>0</v>
      </c>
      <c r="M27" s="51"/>
    </row>
    <row r="28" s="25" customFormat="1" ht="13.05" customHeight="1" spans="1:13">
      <c r="A28" s="51"/>
      <c r="B28" s="51"/>
      <c r="C28" s="52"/>
      <c r="D28" s="236"/>
      <c r="E28" s="53"/>
      <c r="F28" s="53"/>
      <c r="G28" s="53"/>
      <c r="H28" s="54">
        <f t="shared" si="0"/>
        <v>0</v>
      </c>
      <c r="I28" s="236"/>
      <c r="J28" s="55"/>
      <c r="K28" s="155">
        <f t="shared" si="1"/>
        <v>0</v>
      </c>
      <c r="L28" s="156">
        <f t="shared" si="2"/>
        <v>0</v>
      </c>
      <c r="M28" s="51"/>
    </row>
    <row r="29" s="25" customFormat="1" ht="13.05" customHeight="1" spans="1:13">
      <c r="A29" s="51"/>
      <c r="B29" s="51"/>
      <c r="C29" s="52"/>
      <c r="D29" s="236"/>
      <c r="E29" s="53"/>
      <c r="F29" s="53"/>
      <c r="G29" s="53"/>
      <c r="H29" s="54">
        <f t="shared" si="0"/>
        <v>0</v>
      </c>
      <c r="I29" s="236"/>
      <c r="J29" s="55"/>
      <c r="K29" s="155">
        <f t="shared" si="1"/>
        <v>0</v>
      </c>
      <c r="L29" s="156">
        <f t="shared" si="2"/>
        <v>0</v>
      </c>
      <c r="M29" s="51"/>
    </row>
    <row r="30" s="25" customFormat="1" ht="13.05" customHeight="1" spans="1:13">
      <c r="A30" s="51"/>
      <c r="B30" s="51"/>
      <c r="C30" s="52"/>
      <c r="D30" s="236"/>
      <c r="E30" s="53"/>
      <c r="F30" s="53"/>
      <c r="G30" s="53"/>
      <c r="H30" s="54">
        <f t="shared" si="0"/>
        <v>0</v>
      </c>
      <c r="I30" s="236"/>
      <c r="J30" s="55"/>
      <c r="K30" s="155">
        <f t="shared" si="1"/>
        <v>0</v>
      </c>
      <c r="L30" s="156">
        <f t="shared" si="2"/>
        <v>0</v>
      </c>
      <c r="M30" s="51"/>
    </row>
    <row r="31" s="25" customFormat="1" ht="13.05" customHeight="1" spans="1:13">
      <c r="A31" s="51"/>
      <c r="B31" s="51"/>
      <c r="C31" s="52"/>
      <c r="D31" s="236"/>
      <c r="E31" s="53"/>
      <c r="F31" s="53"/>
      <c r="G31" s="53"/>
      <c r="H31" s="54">
        <f t="shared" si="0"/>
        <v>0</v>
      </c>
      <c r="I31" s="236"/>
      <c r="J31" s="55"/>
      <c r="K31" s="155">
        <f t="shared" si="1"/>
        <v>0</v>
      </c>
      <c r="L31" s="156">
        <f t="shared" si="2"/>
        <v>0</v>
      </c>
      <c r="M31" s="51"/>
    </row>
    <row r="32" s="25" customFormat="1" ht="13.05" customHeight="1" spans="1:13">
      <c r="A32" s="51"/>
      <c r="B32" s="51"/>
      <c r="C32" s="52"/>
      <c r="D32" s="236"/>
      <c r="E32" s="53"/>
      <c r="F32" s="53"/>
      <c r="G32" s="53"/>
      <c r="H32" s="54">
        <f t="shared" si="0"/>
        <v>0</v>
      </c>
      <c r="I32" s="236"/>
      <c r="J32" s="55"/>
      <c r="K32" s="155">
        <f t="shared" si="1"/>
        <v>0</v>
      </c>
      <c r="L32" s="156">
        <f t="shared" si="2"/>
        <v>0</v>
      </c>
      <c r="M32" s="51"/>
    </row>
    <row r="33" s="25" customFormat="1" ht="13.05" customHeight="1" spans="1:17">
      <c r="A33" s="51"/>
      <c r="B33" s="51"/>
      <c r="C33" s="52"/>
      <c r="D33" s="236"/>
      <c r="E33" s="53"/>
      <c r="F33" s="53"/>
      <c r="G33" s="53"/>
      <c r="H33" s="54">
        <f t="shared" si="0"/>
        <v>0</v>
      </c>
      <c r="I33" s="236"/>
      <c r="J33" s="55"/>
      <c r="K33" s="155">
        <f t="shared" si="1"/>
        <v>0</v>
      </c>
      <c r="L33" s="156">
        <f t="shared" si="2"/>
        <v>0</v>
      </c>
      <c r="M33" s="51"/>
    </row>
    <row r="34" s="26" customFormat="1" ht="13.05" customHeight="1" spans="1:17">
      <c r="A34" s="56"/>
      <c r="B34" s="57" t="s">
        <v>72</v>
      </c>
      <c r="C34" s="58"/>
      <c r="D34" s="237"/>
      <c r="E34" s="87"/>
      <c r="F34" s="54">
        <f>ROUND(SUM(F7:F33),2)</f>
        <v>0</v>
      </c>
      <c r="G34" s="54">
        <f>ROUND(SUM(G7:G33),2)</f>
        <v>0</v>
      </c>
      <c r="H34" s="54">
        <f>ROUND(SUM(H7:H33),2)</f>
        <v>0</v>
      </c>
      <c r="I34" s="173"/>
      <c r="J34" s="54">
        <f>ROUND(SUM(J7:J33),2)</f>
        <v>0</v>
      </c>
      <c r="K34" s="54">
        <f t="shared" si="1"/>
        <v>0</v>
      </c>
      <c r="L34" s="183">
        <f t="shared" si="2"/>
        <v>0</v>
      </c>
      <c r="M34" s="56"/>
    </row>
    <row r="35" ht="13.05" customHeight="1" spans="1:17">
      <c r="A35" s="59" t="e">
        <f>#REF!&amp;#REF!</f>
        <v>#REF!</v>
      </c>
      <c r="C35" s="163"/>
      <c r="D35" s="238"/>
      <c r="H35" s="206" t="e">
        <f>#REF!</f>
        <v>#REF!</v>
      </c>
      <c r="N35" s="28"/>
      <c r="Q35" s="28"/>
    </row>
    <row r="36" ht="13.05" customHeight="1" spans="1:17">
      <c r="A36" s="27" t="e">
        <f>#REF!&amp;#REF!&amp;#REF!&amp;#REF!&amp;#REF!&amp;#REF!&amp;#REF!</f>
        <v>#REF!</v>
      </c>
      <c r="H36" s="29" t="e">
        <f>#REF!&amp;#REF!</f>
        <v>#REF!</v>
      </c>
    </row>
  </sheetData>
  <sheetProtection formatCells="0" formatColumns="0" formatRows="0" insertRows="0" deleteRows="0" autoFilter="0"/>
  <mergeCells count="2">
    <mergeCell ref="A2:M2"/>
    <mergeCell ref="A4:M4"/>
  </mergeCells>
  <hyperlinks>
    <hyperlink ref="A1" location="无形资产汇总!B10" display="返回"/>
    <hyperlink ref="B1" location="参数!M76" display="返回索引页"/>
  </hyperlinks>
  <printOptions horizontalCentered="1"/>
  <pageMargins left="0.748031496062992" right="0.748031496062992" top="0.78740157480315" bottom="0.65" header="1.06299212598425"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showGridLines="0" showZeros="0" defaultGridColor="0" colorId="38" workbookViewId="0">
      <pane ySplit="6" topLeftCell="A25" activePane="bottomLeft" state="frozen"/>
      <selection/>
      <selection pane="bottomLeft" activeCell="R6" sqref="$A6:$XFD7"/>
    </sheetView>
  </sheetViews>
  <sheetFormatPr defaultColWidth="9.07619047619048" defaultRowHeight="15" customHeight="1"/>
  <cols>
    <col min="1" max="1" width="6.92380952380952" style="27" customWidth="1"/>
    <col min="2" max="2" width="35.4285714285714" style="27" customWidth="1"/>
    <col min="3" max="3" width="10.4285714285714" style="28" customWidth="1"/>
    <col min="4" max="5" width="12.7142857142857" style="28" hidden="1" customWidth="1" outlineLevel="1"/>
    <col min="6" max="6" width="16.7142857142857" style="29" customWidth="1" collapsed="1"/>
    <col min="7" max="8" width="16.7142857142857" style="29" customWidth="1"/>
    <col min="9" max="9" width="10.7142857142857" style="29" customWidth="1"/>
    <col min="10" max="10" width="31.9238095238095" style="27" customWidth="1"/>
    <col min="11" max="16384" width="9.07619047619048" style="27"/>
  </cols>
  <sheetData>
    <row r="1" s="22" customFormat="1" customHeight="1" spans="1:10">
      <c r="A1" s="30" t="s">
        <v>116</v>
      </c>
      <c r="B1" s="31" t="s">
        <v>8</v>
      </c>
      <c r="C1" s="33"/>
      <c r="D1" s="33"/>
      <c r="E1" s="33"/>
      <c r="F1" s="34"/>
      <c r="G1" s="34"/>
      <c r="H1" s="34"/>
      <c r="I1" s="34"/>
    </row>
    <row r="2" s="23" customFormat="1" ht="18" customHeight="1" spans="1:10">
      <c r="A2" s="35" t="s">
        <v>21098</v>
      </c>
      <c r="B2" s="36"/>
      <c r="C2" s="36"/>
      <c r="D2" s="36"/>
      <c r="E2" s="36"/>
      <c r="F2" s="36"/>
      <c r="G2" s="36"/>
      <c r="H2" s="36"/>
      <c r="I2" s="36"/>
      <c r="J2" s="36"/>
    </row>
    <row r="3" s="23" customFormat="1" ht="11.2" customHeight="1" spans="1:10">
      <c r="A3" s="6"/>
      <c r="B3" s="6"/>
      <c r="C3" s="6"/>
      <c r="D3" s="6"/>
      <c r="E3" s="6"/>
      <c r="F3" s="37"/>
      <c r="G3" s="37"/>
      <c r="H3" s="37"/>
      <c r="I3" s="37"/>
      <c r="J3" s="99" t="s">
        <v>21099</v>
      </c>
    </row>
    <row r="4" ht="11.2" customHeight="1" spans="1:10">
      <c r="A4" s="39" t="e">
        <f>#REF!&amp;#REF!&amp;#REF!&amp;#REF!&amp;#REF!&amp;#REF!&amp;#REF!</f>
        <v>#REF!</v>
      </c>
      <c r="B4" s="39"/>
      <c r="C4" s="39"/>
      <c r="D4" s="39"/>
      <c r="E4" s="39"/>
      <c r="F4" s="39"/>
      <c r="G4" s="39"/>
      <c r="H4" s="39"/>
      <c r="I4" s="39"/>
      <c r="J4" s="39"/>
    </row>
    <row r="5" ht="11.2" customHeight="1" spans="1:10">
      <c r="A5" s="40" t="e">
        <f>#REF!&amp;#REF!</f>
        <v>#REF!</v>
      </c>
      <c r="B5" s="40"/>
      <c r="C5" s="41"/>
      <c r="D5" s="42"/>
      <c r="E5" s="42"/>
      <c r="G5" s="43"/>
      <c r="H5" s="43"/>
      <c r="J5" s="44" t="s">
        <v>35</v>
      </c>
    </row>
    <row r="6" s="24" customFormat="1" ht="25.05" customHeight="1" spans="1:10">
      <c r="A6" s="45" t="s">
        <v>102</v>
      </c>
      <c r="B6" s="46" t="s">
        <v>21096</v>
      </c>
      <c r="C6" s="47" t="s">
        <v>230</v>
      </c>
      <c r="D6" s="47" t="s">
        <v>21030</v>
      </c>
      <c r="E6" s="47" t="s">
        <v>121</v>
      </c>
      <c r="F6" s="48" t="s">
        <v>122</v>
      </c>
      <c r="G6" s="49" t="s">
        <v>123</v>
      </c>
      <c r="H6" s="221" t="s">
        <v>168</v>
      </c>
      <c r="I6" s="221" t="s">
        <v>125</v>
      </c>
      <c r="J6" s="46" t="s">
        <v>256</v>
      </c>
    </row>
    <row r="7" s="25" customFormat="1" ht="13.05" customHeight="1" spans="1:10">
      <c r="A7" s="50">
        <v>1</v>
      </c>
      <c r="B7" s="51"/>
      <c r="C7" s="52"/>
      <c r="D7" s="53"/>
      <c r="E7" s="53"/>
      <c r="F7" s="54">
        <f t="shared" ref="F7:F33" si="0">D7+E7</f>
        <v>0</v>
      </c>
      <c r="G7" s="55"/>
      <c r="H7" s="217">
        <f>ROUND(IF((G7-F7)=0,0,G7-F7),2)</f>
        <v>0</v>
      </c>
      <c r="I7" s="156">
        <f>ROUND(IF(H7=0,0,IF(H7=G7,100,IF(F7&lt;0,-H7/F7*100,IF(H7&gt;0,ABS(H7/F7*100),H7/F7*100)))),2)</f>
        <v>0</v>
      </c>
      <c r="J7" s="51"/>
    </row>
    <row r="8" s="25" customFormat="1" ht="13.05" customHeight="1" spans="1:10">
      <c r="A8" s="50"/>
      <c r="B8" s="51"/>
      <c r="C8" s="52"/>
      <c r="D8" s="53"/>
      <c r="E8" s="53"/>
      <c r="F8" s="54">
        <f t="shared" si="0"/>
        <v>0</v>
      </c>
      <c r="G8" s="55"/>
      <c r="H8" s="217">
        <f t="shared" ref="H8:H34" si="1">ROUND(IF((G8-F8)=0,0,G8-F8),2)</f>
        <v>0</v>
      </c>
      <c r="I8" s="156">
        <f t="shared" ref="I8:I34" si="2">ROUND(IF(H8=0,0,IF(H8=G8,100,IF(F8&lt;0,-H8/F8*100,IF(H8&gt;0,ABS(H8/F8*100),H8/F8*100)))),2)</f>
        <v>0</v>
      </c>
      <c r="J8" s="51"/>
    </row>
    <row r="9" s="25" customFormat="1" ht="13.05" customHeight="1" spans="1:10">
      <c r="A9" s="51"/>
      <c r="B9" s="51"/>
      <c r="C9" s="52"/>
      <c r="D9" s="53"/>
      <c r="E9" s="53"/>
      <c r="F9" s="54">
        <f t="shared" si="0"/>
        <v>0</v>
      </c>
      <c r="G9" s="55"/>
      <c r="H9" s="217">
        <f t="shared" si="1"/>
        <v>0</v>
      </c>
      <c r="I9" s="156">
        <f t="shared" si="2"/>
        <v>0</v>
      </c>
      <c r="J9" s="51"/>
    </row>
    <row r="10" s="25" customFormat="1" ht="13.05" customHeight="1" spans="1:10">
      <c r="A10" s="51"/>
      <c r="B10" s="51"/>
      <c r="C10" s="52"/>
      <c r="D10" s="53"/>
      <c r="E10" s="53"/>
      <c r="F10" s="54">
        <f t="shared" si="0"/>
        <v>0</v>
      </c>
      <c r="G10" s="55"/>
      <c r="H10" s="217">
        <f t="shared" si="1"/>
        <v>0</v>
      </c>
      <c r="I10" s="156">
        <f t="shared" si="2"/>
        <v>0</v>
      </c>
      <c r="J10" s="51"/>
    </row>
    <row r="11" s="25" customFormat="1" ht="13.05" customHeight="1" spans="1:10">
      <c r="A11" s="51"/>
      <c r="B11" s="51"/>
      <c r="C11" s="52"/>
      <c r="D11" s="53"/>
      <c r="E11" s="53"/>
      <c r="F11" s="54">
        <f t="shared" si="0"/>
        <v>0</v>
      </c>
      <c r="G11" s="55"/>
      <c r="H11" s="217">
        <f t="shared" si="1"/>
        <v>0</v>
      </c>
      <c r="I11" s="156">
        <f t="shared" si="2"/>
        <v>0</v>
      </c>
      <c r="J11" s="51"/>
    </row>
    <row r="12" s="25" customFormat="1" ht="13.05" customHeight="1" spans="1:10">
      <c r="A12" s="51"/>
      <c r="B12" s="51"/>
      <c r="C12" s="52"/>
      <c r="D12" s="53"/>
      <c r="E12" s="53"/>
      <c r="F12" s="54">
        <f t="shared" si="0"/>
        <v>0</v>
      </c>
      <c r="G12" s="55"/>
      <c r="H12" s="217">
        <f t="shared" si="1"/>
        <v>0</v>
      </c>
      <c r="I12" s="156">
        <f t="shared" si="2"/>
        <v>0</v>
      </c>
      <c r="J12" s="51"/>
    </row>
    <row r="13" s="25" customFormat="1" ht="13.05" customHeight="1" spans="1:10">
      <c r="A13" s="51"/>
      <c r="B13" s="51"/>
      <c r="C13" s="52"/>
      <c r="D13" s="53"/>
      <c r="E13" s="53"/>
      <c r="F13" s="54">
        <f t="shared" si="0"/>
        <v>0</v>
      </c>
      <c r="G13" s="55"/>
      <c r="H13" s="217">
        <f t="shared" si="1"/>
        <v>0</v>
      </c>
      <c r="I13" s="156">
        <f t="shared" si="2"/>
        <v>0</v>
      </c>
      <c r="J13" s="51"/>
    </row>
    <row r="14" s="25" customFormat="1" ht="13.05" customHeight="1" spans="1:10">
      <c r="A14" s="51"/>
      <c r="B14" s="51"/>
      <c r="C14" s="52"/>
      <c r="D14" s="53"/>
      <c r="E14" s="53"/>
      <c r="F14" s="54">
        <f t="shared" si="0"/>
        <v>0</v>
      </c>
      <c r="G14" s="55"/>
      <c r="H14" s="217">
        <f t="shared" si="1"/>
        <v>0</v>
      </c>
      <c r="I14" s="156">
        <f t="shared" si="2"/>
        <v>0</v>
      </c>
      <c r="J14" s="51"/>
    </row>
    <row r="15" s="25" customFormat="1" ht="13.05" customHeight="1" spans="1:10">
      <c r="A15" s="51"/>
      <c r="B15" s="51"/>
      <c r="C15" s="52"/>
      <c r="D15" s="53"/>
      <c r="E15" s="53"/>
      <c r="F15" s="54">
        <f t="shared" si="0"/>
        <v>0</v>
      </c>
      <c r="G15" s="55"/>
      <c r="H15" s="217">
        <f t="shared" si="1"/>
        <v>0</v>
      </c>
      <c r="I15" s="156">
        <f t="shared" si="2"/>
        <v>0</v>
      </c>
      <c r="J15" s="51"/>
    </row>
    <row r="16" s="25" customFormat="1" ht="13.05" customHeight="1" spans="1:10">
      <c r="A16" s="51"/>
      <c r="B16" s="51"/>
      <c r="C16" s="52"/>
      <c r="D16" s="53"/>
      <c r="E16" s="53"/>
      <c r="F16" s="54">
        <f t="shared" si="0"/>
        <v>0</v>
      </c>
      <c r="G16" s="55"/>
      <c r="H16" s="217">
        <f t="shared" si="1"/>
        <v>0</v>
      </c>
      <c r="I16" s="156">
        <f t="shared" si="2"/>
        <v>0</v>
      </c>
      <c r="J16" s="51"/>
    </row>
    <row r="17" s="25" customFormat="1" ht="13.05" customHeight="1" spans="1:10">
      <c r="A17" s="51"/>
      <c r="B17" s="51"/>
      <c r="C17" s="52"/>
      <c r="D17" s="53"/>
      <c r="E17" s="53"/>
      <c r="F17" s="54">
        <f t="shared" si="0"/>
        <v>0</v>
      </c>
      <c r="G17" s="55"/>
      <c r="H17" s="217">
        <f t="shared" si="1"/>
        <v>0</v>
      </c>
      <c r="I17" s="156">
        <f t="shared" si="2"/>
        <v>0</v>
      </c>
      <c r="J17" s="51"/>
    </row>
    <row r="18" s="25" customFormat="1" ht="13.05" customHeight="1" spans="1:10">
      <c r="A18" s="51"/>
      <c r="B18" s="51"/>
      <c r="C18" s="52"/>
      <c r="D18" s="53"/>
      <c r="E18" s="53"/>
      <c r="F18" s="54">
        <f t="shared" si="0"/>
        <v>0</v>
      </c>
      <c r="G18" s="55"/>
      <c r="H18" s="217">
        <f t="shared" si="1"/>
        <v>0</v>
      </c>
      <c r="I18" s="156">
        <f t="shared" si="2"/>
        <v>0</v>
      </c>
      <c r="J18" s="51"/>
    </row>
    <row r="19" s="25" customFormat="1" ht="13.05" customHeight="1" spans="1:10">
      <c r="A19" s="51"/>
      <c r="B19" s="51"/>
      <c r="C19" s="52"/>
      <c r="D19" s="53"/>
      <c r="E19" s="53"/>
      <c r="F19" s="54">
        <f t="shared" si="0"/>
        <v>0</v>
      </c>
      <c r="G19" s="55"/>
      <c r="H19" s="217">
        <f t="shared" si="1"/>
        <v>0</v>
      </c>
      <c r="I19" s="156">
        <f t="shared" si="2"/>
        <v>0</v>
      </c>
      <c r="J19" s="51"/>
    </row>
    <row r="20" s="25" customFormat="1" ht="13.05" customHeight="1" spans="1:10">
      <c r="A20" s="51"/>
      <c r="B20" s="51"/>
      <c r="C20" s="52"/>
      <c r="D20" s="53"/>
      <c r="E20" s="53"/>
      <c r="F20" s="54">
        <f t="shared" si="0"/>
        <v>0</v>
      </c>
      <c r="G20" s="55"/>
      <c r="H20" s="217">
        <f t="shared" si="1"/>
        <v>0</v>
      </c>
      <c r="I20" s="156">
        <f t="shared" si="2"/>
        <v>0</v>
      </c>
      <c r="J20" s="51"/>
    </row>
    <row r="21" s="25" customFormat="1" ht="13.05" customHeight="1" spans="1:10">
      <c r="A21" s="51"/>
      <c r="B21" s="51"/>
      <c r="C21" s="52"/>
      <c r="D21" s="53"/>
      <c r="E21" s="53"/>
      <c r="F21" s="54">
        <f t="shared" si="0"/>
        <v>0</v>
      </c>
      <c r="G21" s="55"/>
      <c r="H21" s="217">
        <f t="shared" si="1"/>
        <v>0</v>
      </c>
      <c r="I21" s="156">
        <f t="shared" si="2"/>
        <v>0</v>
      </c>
      <c r="J21" s="51"/>
    </row>
    <row r="22" s="25" customFormat="1" ht="13.05" customHeight="1" spans="1:10">
      <c r="A22" s="51"/>
      <c r="B22" s="51"/>
      <c r="C22" s="52"/>
      <c r="D22" s="53"/>
      <c r="E22" s="53"/>
      <c r="F22" s="54">
        <f t="shared" si="0"/>
        <v>0</v>
      </c>
      <c r="G22" s="55"/>
      <c r="H22" s="217">
        <f t="shared" si="1"/>
        <v>0</v>
      </c>
      <c r="I22" s="156">
        <f t="shared" si="2"/>
        <v>0</v>
      </c>
      <c r="J22" s="51"/>
    </row>
    <row r="23" s="25" customFormat="1" ht="13.05" customHeight="1" spans="1:10">
      <c r="A23" s="51"/>
      <c r="B23" s="51"/>
      <c r="C23" s="52"/>
      <c r="D23" s="53"/>
      <c r="E23" s="53"/>
      <c r="F23" s="54">
        <f t="shared" si="0"/>
        <v>0</v>
      </c>
      <c r="G23" s="55"/>
      <c r="H23" s="217">
        <f t="shared" si="1"/>
        <v>0</v>
      </c>
      <c r="I23" s="156">
        <f t="shared" si="2"/>
        <v>0</v>
      </c>
      <c r="J23" s="51"/>
    </row>
    <row r="24" s="25" customFormat="1" ht="13.05" customHeight="1" spans="1:10">
      <c r="A24" s="51"/>
      <c r="B24" s="51"/>
      <c r="C24" s="52"/>
      <c r="D24" s="53"/>
      <c r="E24" s="53"/>
      <c r="F24" s="54">
        <f t="shared" si="0"/>
        <v>0</v>
      </c>
      <c r="G24" s="55"/>
      <c r="H24" s="217">
        <f t="shared" si="1"/>
        <v>0</v>
      </c>
      <c r="I24" s="156">
        <f t="shared" si="2"/>
        <v>0</v>
      </c>
      <c r="J24" s="51"/>
    </row>
    <row r="25" s="25" customFormat="1" ht="13.05" customHeight="1" spans="1:10">
      <c r="A25" s="51"/>
      <c r="B25" s="51"/>
      <c r="C25" s="52"/>
      <c r="D25" s="53"/>
      <c r="E25" s="53"/>
      <c r="F25" s="54">
        <f t="shared" si="0"/>
        <v>0</v>
      </c>
      <c r="G25" s="55"/>
      <c r="H25" s="217">
        <f t="shared" si="1"/>
        <v>0</v>
      </c>
      <c r="I25" s="156">
        <f t="shared" si="2"/>
        <v>0</v>
      </c>
      <c r="J25" s="51"/>
    </row>
    <row r="26" s="25" customFormat="1" ht="13.05" customHeight="1" spans="1:10">
      <c r="A26" s="51"/>
      <c r="B26" s="51"/>
      <c r="C26" s="52"/>
      <c r="D26" s="53"/>
      <c r="E26" s="53"/>
      <c r="F26" s="54">
        <f t="shared" si="0"/>
        <v>0</v>
      </c>
      <c r="G26" s="55"/>
      <c r="H26" s="217">
        <f t="shared" si="1"/>
        <v>0</v>
      </c>
      <c r="I26" s="156">
        <f t="shared" si="2"/>
        <v>0</v>
      </c>
      <c r="J26" s="51"/>
    </row>
    <row r="27" s="25" customFormat="1" ht="13.05" customHeight="1" spans="1:10">
      <c r="A27" s="51"/>
      <c r="B27" s="51"/>
      <c r="C27" s="52"/>
      <c r="D27" s="53"/>
      <c r="E27" s="53"/>
      <c r="F27" s="54">
        <f t="shared" si="0"/>
        <v>0</v>
      </c>
      <c r="G27" s="55"/>
      <c r="H27" s="217">
        <f t="shared" si="1"/>
        <v>0</v>
      </c>
      <c r="I27" s="156">
        <f t="shared" si="2"/>
        <v>0</v>
      </c>
      <c r="J27" s="51"/>
    </row>
    <row r="28" s="25" customFormat="1" ht="13.05" customHeight="1" spans="1:10">
      <c r="A28" s="51"/>
      <c r="B28" s="51"/>
      <c r="C28" s="52"/>
      <c r="D28" s="53"/>
      <c r="E28" s="53"/>
      <c r="F28" s="54">
        <f t="shared" si="0"/>
        <v>0</v>
      </c>
      <c r="G28" s="55"/>
      <c r="H28" s="217">
        <f t="shared" si="1"/>
        <v>0</v>
      </c>
      <c r="I28" s="156">
        <f t="shared" si="2"/>
        <v>0</v>
      </c>
      <c r="J28" s="51"/>
    </row>
    <row r="29" s="25" customFormat="1" ht="13.05" customHeight="1" spans="1:10">
      <c r="A29" s="51"/>
      <c r="B29" s="51"/>
      <c r="C29" s="52"/>
      <c r="D29" s="53"/>
      <c r="E29" s="53"/>
      <c r="F29" s="54">
        <f t="shared" si="0"/>
        <v>0</v>
      </c>
      <c r="G29" s="55"/>
      <c r="H29" s="217">
        <f t="shared" si="1"/>
        <v>0</v>
      </c>
      <c r="I29" s="156">
        <f t="shared" si="2"/>
        <v>0</v>
      </c>
      <c r="J29" s="51"/>
    </row>
    <row r="30" s="25" customFormat="1" ht="13.05" customHeight="1" spans="1:10">
      <c r="A30" s="51"/>
      <c r="B30" s="51"/>
      <c r="C30" s="52"/>
      <c r="D30" s="53"/>
      <c r="E30" s="53"/>
      <c r="F30" s="54">
        <f t="shared" si="0"/>
        <v>0</v>
      </c>
      <c r="G30" s="55"/>
      <c r="H30" s="217">
        <f t="shared" si="1"/>
        <v>0</v>
      </c>
      <c r="I30" s="156">
        <f t="shared" si="2"/>
        <v>0</v>
      </c>
      <c r="J30" s="51"/>
    </row>
    <row r="31" s="25" customFormat="1" ht="13.05" customHeight="1" spans="1:10">
      <c r="A31" s="51"/>
      <c r="B31" s="51"/>
      <c r="C31" s="52"/>
      <c r="D31" s="53"/>
      <c r="E31" s="53"/>
      <c r="F31" s="54">
        <f t="shared" si="0"/>
        <v>0</v>
      </c>
      <c r="G31" s="55"/>
      <c r="H31" s="217">
        <f t="shared" si="1"/>
        <v>0</v>
      </c>
      <c r="I31" s="156">
        <f t="shared" si="2"/>
        <v>0</v>
      </c>
      <c r="J31" s="51"/>
    </row>
    <row r="32" s="25" customFormat="1" ht="13.05" customHeight="1" spans="1:10">
      <c r="A32" s="51"/>
      <c r="B32" s="51"/>
      <c r="C32" s="52"/>
      <c r="D32" s="53"/>
      <c r="E32" s="53"/>
      <c r="F32" s="54">
        <f t="shared" si="0"/>
        <v>0</v>
      </c>
      <c r="G32" s="55"/>
      <c r="H32" s="217">
        <f t="shared" si="1"/>
        <v>0</v>
      </c>
      <c r="I32" s="156">
        <f t="shared" si="2"/>
        <v>0</v>
      </c>
      <c r="J32" s="51"/>
    </row>
    <row r="33" s="25" customFormat="1" ht="13.05" customHeight="1" spans="1:14">
      <c r="A33" s="51"/>
      <c r="B33" s="51"/>
      <c r="C33" s="52"/>
      <c r="D33" s="53"/>
      <c r="E33" s="53"/>
      <c r="F33" s="54">
        <f t="shared" si="0"/>
        <v>0</v>
      </c>
      <c r="G33" s="55"/>
      <c r="H33" s="217">
        <f t="shared" si="1"/>
        <v>0</v>
      </c>
      <c r="I33" s="156">
        <f t="shared" si="2"/>
        <v>0</v>
      </c>
      <c r="J33" s="51"/>
    </row>
    <row r="34" s="26" customFormat="1" ht="13.05" customHeight="1" spans="1:14">
      <c r="A34" s="56"/>
      <c r="B34" s="57" t="s">
        <v>72</v>
      </c>
      <c r="C34" s="58"/>
      <c r="D34" s="54">
        <f>ROUND(SUM(D7:D33),2)</f>
        <v>0</v>
      </c>
      <c r="E34" s="54">
        <f>ROUND(SUM(E7:E33),2)</f>
        <v>0</v>
      </c>
      <c r="F34" s="54">
        <f>ROUND(SUM(F7:F33),2)</f>
        <v>0</v>
      </c>
      <c r="G34" s="54">
        <f>ROUND(SUM(G7:G33),2)</f>
        <v>0</v>
      </c>
      <c r="H34" s="182">
        <f t="shared" si="1"/>
        <v>0</v>
      </c>
      <c r="I34" s="183">
        <f t="shared" si="2"/>
        <v>0</v>
      </c>
      <c r="J34" s="56"/>
    </row>
    <row r="35" ht="13.05" customHeight="1" spans="1:14">
      <c r="A35" s="59" t="e">
        <f>#REF!&amp;#REF!</f>
        <v>#REF!</v>
      </c>
      <c r="C35" s="163"/>
      <c r="D35" s="163"/>
      <c r="E35" s="163"/>
      <c r="F35" s="205"/>
      <c r="G35" s="29" t="e">
        <f>#REF!</f>
        <v>#REF!</v>
      </c>
      <c r="J35" s="28"/>
      <c r="K35" s="28"/>
      <c r="N35" s="28"/>
    </row>
    <row r="36" ht="13.05" customHeight="1" spans="1:14">
      <c r="A36" s="27" t="e">
        <f>#REF!&amp;#REF!&amp;#REF!&amp;#REF!&amp;#REF!&amp;#REF!&amp;#REF!</f>
        <v>#REF!</v>
      </c>
      <c r="G36" s="29" t="e">
        <f>#REF!&amp;#REF!</f>
        <v>#REF!</v>
      </c>
    </row>
  </sheetData>
  <sheetProtection formatCells="0" formatColumns="0" formatRows="0" insertRows="0" deleteRows="0" autoFilter="0"/>
  <mergeCells count="2">
    <mergeCell ref="A2:J2"/>
    <mergeCell ref="A4:J4"/>
  </mergeCells>
  <hyperlinks>
    <hyperlink ref="B1" location="参数!M77" display="返回索引页"/>
    <hyperlink ref="A1" location="非流动资产汇总表!B20" display="返回"/>
  </hyperlinks>
  <printOptions horizontalCentered="1"/>
  <pageMargins left="0.748031496062992" right="0.748031496062992" top="0.78740157480315" bottom="0.69" header="1.06299212598425"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showGridLines="0" showZeros="0" defaultGridColor="0" colorId="38" workbookViewId="0">
      <pane ySplit="6" topLeftCell="A28" activePane="bottomLeft" state="frozen"/>
      <selection/>
      <selection pane="bottomLeft" activeCell="R6" sqref="$A6:$XFD7"/>
    </sheetView>
  </sheetViews>
  <sheetFormatPr defaultColWidth="9.07619047619048" defaultRowHeight="15" customHeight="1"/>
  <cols>
    <col min="1" max="1" width="6.92380952380952" style="27" customWidth="1"/>
    <col min="2" max="2" width="35" style="27" customWidth="1"/>
    <col min="3" max="3" width="10.7142857142857" style="28" customWidth="1"/>
    <col min="4" max="5" width="12.7142857142857" style="28" hidden="1" customWidth="1" outlineLevel="1"/>
    <col min="6" max="6" width="16.7142857142857" style="29" customWidth="1" collapsed="1"/>
    <col min="7" max="8" width="16.7142857142857" style="29" customWidth="1"/>
    <col min="9" max="9" width="10.7142857142857" style="29" customWidth="1"/>
    <col min="10" max="10" width="31.4285714285714" style="27" customWidth="1"/>
    <col min="11" max="16384" width="9.07619047619048" style="27"/>
  </cols>
  <sheetData>
    <row r="1" s="22" customFormat="1" customHeight="1" spans="1:10">
      <c r="A1" s="30" t="s">
        <v>116</v>
      </c>
      <c r="B1" s="31" t="s">
        <v>8</v>
      </c>
      <c r="C1" s="33"/>
      <c r="D1" s="33"/>
      <c r="E1" s="33"/>
      <c r="F1" s="34"/>
      <c r="G1" s="34"/>
      <c r="H1" s="34"/>
      <c r="I1" s="34"/>
    </row>
    <row r="2" s="92" customFormat="1" ht="18" customHeight="1" spans="1:10">
      <c r="A2" s="95" t="s">
        <v>21100</v>
      </c>
      <c r="B2" s="96"/>
      <c r="C2" s="96"/>
      <c r="D2" s="96"/>
      <c r="E2" s="96"/>
      <c r="F2" s="96"/>
      <c r="G2" s="96"/>
      <c r="H2" s="96"/>
      <c r="I2" s="96"/>
      <c r="J2" s="96"/>
    </row>
    <row r="3" s="92" customFormat="1" ht="11.2" customHeight="1" spans="1:10">
      <c r="A3" s="97"/>
      <c r="B3" s="97"/>
      <c r="C3" s="97"/>
      <c r="D3" s="97"/>
      <c r="E3" s="97"/>
      <c r="F3" s="98"/>
      <c r="G3" s="98"/>
      <c r="H3" s="98"/>
      <c r="I3" s="98"/>
      <c r="J3" s="99" t="s">
        <v>21101</v>
      </c>
    </row>
    <row r="4" s="93" customFormat="1" ht="11.2" customHeight="1" spans="1:10">
      <c r="A4" s="100" t="e">
        <f>#REF!&amp;#REF!&amp;#REF!&amp;#REF!&amp;#REF!&amp;#REF!&amp;#REF!</f>
        <v>#REF!</v>
      </c>
      <c r="B4" s="100"/>
      <c r="C4" s="100"/>
      <c r="D4" s="100"/>
      <c r="E4" s="100"/>
      <c r="F4" s="100"/>
      <c r="G4" s="100"/>
      <c r="H4" s="100"/>
      <c r="I4" s="100"/>
      <c r="J4" s="100"/>
    </row>
    <row r="5" s="94" customFormat="1" ht="11.2" customHeight="1" spans="1:10">
      <c r="A5" s="101" t="e">
        <f>#REF!&amp;#REF!</f>
        <v>#REF!</v>
      </c>
      <c r="B5" s="101"/>
      <c r="C5" s="102"/>
      <c r="D5" s="103"/>
      <c r="E5" s="103"/>
      <c r="F5" s="104"/>
      <c r="G5" s="105"/>
      <c r="H5" s="105"/>
      <c r="I5" s="104"/>
      <c r="J5" s="106" t="s">
        <v>35</v>
      </c>
    </row>
    <row r="6" s="24" customFormat="1" ht="25.05" customHeight="1" spans="1:10">
      <c r="A6" s="45" t="s">
        <v>102</v>
      </c>
      <c r="B6" s="46" t="s">
        <v>21096</v>
      </c>
      <c r="C6" s="47" t="s">
        <v>479</v>
      </c>
      <c r="D6" s="47" t="s">
        <v>21030</v>
      </c>
      <c r="E6" s="47" t="s">
        <v>121</v>
      </c>
      <c r="F6" s="48" t="s">
        <v>122</v>
      </c>
      <c r="G6" s="49" t="s">
        <v>123</v>
      </c>
      <c r="H6" s="221" t="s">
        <v>168</v>
      </c>
      <c r="I6" s="221" t="s">
        <v>125</v>
      </c>
      <c r="J6" s="46" t="s">
        <v>256</v>
      </c>
    </row>
    <row r="7" s="25" customFormat="1" ht="13.05" customHeight="1" spans="1:10">
      <c r="A7" s="50">
        <v>1</v>
      </c>
      <c r="B7" s="51"/>
      <c r="C7" s="52"/>
      <c r="D7" s="53"/>
      <c r="E7" s="53"/>
      <c r="F7" s="54">
        <f t="shared" ref="F7:F31" si="0">D7+E7</f>
        <v>0</v>
      </c>
      <c r="G7" s="55"/>
      <c r="H7" s="217">
        <f>ROUND(IF((G7-F7)=0,0,G7-F7),2)</f>
        <v>0</v>
      </c>
      <c r="I7" s="156">
        <f>ROUND(IF(H7=0,0,IF(H7=G7,100,IF(F7&lt;0,-H7/F7*100,IF(H7&gt;0,ABS(H7/F7*100),H7/F7*100)))),2)</f>
        <v>0</v>
      </c>
      <c r="J7" s="51"/>
    </row>
    <row r="8" s="25" customFormat="1" ht="13.05" customHeight="1" spans="1:10">
      <c r="A8" s="50"/>
      <c r="B8" s="51"/>
      <c r="C8" s="52"/>
      <c r="D8" s="53"/>
      <c r="E8" s="53"/>
      <c r="F8" s="54">
        <f t="shared" si="0"/>
        <v>0</v>
      </c>
      <c r="G8" s="55"/>
      <c r="H8" s="217">
        <f t="shared" ref="H8:H34" si="1">ROUND(IF((G8-F8)=0,0,G8-F8),2)</f>
        <v>0</v>
      </c>
      <c r="I8" s="156">
        <f t="shared" ref="I8:I34" si="2">ROUND(IF(H8=0,0,IF(H8=G8,100,IF(F8&lt;0,-H8/F8*100,IF(H8&gt;0,ABS(H8/F8*100),H8/F8*100)))),2)</f>
        <v>0</v>
      </c>
      <c r="J8" s="51"/>
    </row>
    <row r="9" s="25" customFormat="1" ht="13.05" customHeight="1" spans="1:10">
      <c r="A9" s="51"/>
      <c r="B9" s="51"/>
      <c r="C9" s="52"/>
      <c r="D9" s="53"/>
      <c r="E9" s="53"/>
      <c r="F9" s="54">
        <f t="shared" si="0"/>
        <v>0</v>
      </c>
      <c r="G9" s="55"/>
      <c r="H9" s="217">
        <f t="shared" si="1"/>
        <v>0</v>
      </c>
      <c r="I9" s="156">
        <f t="shared" si="2"/>
        <v>0</v>
      </c>
      <c r="J9" s="51"/>
    </row>
    <row r="10" s="25" customFormat="1" ht="13.05" customHeight="1" spans="1:10">
      <c r="A10" s="51"/>
      <c r="B10" s="51"/>
      <c r="C10" s="52"/>
      <c r="D10" s="53"/>
      <c r="E10" s="53"/>
      <c r="F10" s="54">
        <f t="shared" si="0"/>
        <v>0</v>
      </c>
      <c r="G10" s="55"/>
      <c r="H10" s="217">
        <f t="shared" si="1"/>
        <v>0</v>
      </c>
      <c r="I10" s="156">
        <f t="shared" si="2"/>
        <v>0</v>
      </c>
      <c r="J10" s="51"/>
    </row>
    <row r="11" s="25" customFormat="1" ht="13.05" customHeight="1" spans="1:10">
      <c r="A11" s="51"/>
      <c r="B11" s="51"/>
      <c r="C11" s="52"/>
      <c r="D11" s="53"/>
      <c r="E11" s="53"/>
      <c r="F11" s="54">
        <f t="shared" si="0"/>
        <v>0</v>
      </c>
      <c r="G11" s="55"/>
      <c r="H11" s="217">
        <f t="shared" si="1"/>
        <v>0</v>
      </c>
      <c r="I11" s="156">
        <f t="shared" si="2"/>
        <v>0</v>
      </c>
      <c r="J11" s="51"/>
    </row>
    <row r="12" s="25" customFormat="1" ht="13.05" customHeight="1" spans="1:10">
      <c r="A12" s="51"/>
      <c r="B12" s="51"/>
      <c r="C12" s="52"/>
      <c r="D12" s="53"/>
      <c r="E12" s="53"/>
      <c r="F12" s="54">
        <f t="shared" si="0"/>
        <v>0</v>
      </c>
      <c r="G12" s="55"/>
      <c r="H12" s="217">
        <f t="shared" si="1"/>
        <v>0</v>
      </c>
      <c r="I12" s="156">
        <f t="shared" si="2"/>
        <v>0</v>
      </c>
      <c r="J12" s="51"/>
    </row>
    <row r="13" s="25" customFormat="1" ht="13.05" customHeight="1" spans="1:10">
      <c r="A13" s="51"/>
      <c r="B13" s="51"/>
      <c r="C13" s="52"/>
      <c r="D13" s="53"/>
      <c r="E13" s="53"/>
      <c r="F13" s="54">
        <f t="shared" si="0"/>
        <v>0</v>
      </c>
      <c r="G13" s="55"/>
      <c r="H13" s="217">
        <f t="shared" si="1"/>
        <v>0</v>
      </c>
      <c r="I13" s="156">
        <f t="shared" si="2"/>
        <v>0</v>
      </c>
      <c r="J13" s="51"/>
    </row>
    <row r="14" s="25" customFormat="1" ht="13.05" customHeight="1" spans="1:10">
      <c r="A14" s="51"/>
      <c r="B14" s="51"/>
      <c r="C14" s="52"/>
      <c r="D14" s="53"/>
      <c r="E14" s="53"/>
      <c r="F14" s="54">
        <f t="shared" si="0"/>
        <v>0</v>
      </c>
      <c r="G14" s="55"/>
      <c r="H14" s="217">
        <f t="shared" si="1"/>
        <v>0</v>
      </c>
      <c r="I14" s="156">
        <f t="shared" si="2"/>
        <v>0</v>
      </c>
      <c r="J14" s="51"/>
    </row>
    <row r="15" s="25" customFormat="1" ht="13.05" customHeight="1" spans="1:10">
      <c r="A15" s="51"/>
      <c r="B15" s="51"/>
      <c r="C15" s="52"/>
      <c r="D15" s="53"/>
      <c r="E15" s="53"/>
      <c r="F15" s="54">
        <f t="shared" si="0"/>
        <v>0</v>
      </c>
      <c r="G15" s="55"/>
      <c r="H15" s="217">
        <f t="shared" si="1"/>
        <v>0</v>
      </c>
      <c r="I15" s="156">
        <f t="shared" si="2"/>
        <v>0</v>
      </c>
      <c r="J15" s="51"/>
    </row>
    <row r="16" s="25" customFormat="1" ht="13.05" customHeight="1" spans="1:10">
      <c r="A16" s="51"/>
      <c r="B16" s="51"/>
      <c r="C16" s="52"/>
      <c r="D16" s="53"/>
      <c r="E16" s="53"/>
      <c r="F16" s="54">
        <f t="shared" si="0"/>
        <v>0</v>
      </c>
      <c r="G16" s="55"/>
      <c r="H16" s="217">
        <f t="shared" si="1"/>
        <v>0</v>
      </c>
      <c r="I16" s="156">
        <f t="shared" si="2"/>
        <v>0</v>
      </c>
      <c r="J16" s="51"/>
    </row>
    <row r="17" s="25" customFormat="1" ht="13.05" customHeight="1" spans="1:10">
      <c r="A17" s="51"/>
      <c r="B17" s="51"/>
      <c r="C17" s="52"/>
      <c r="D17" s="53"/>
      <c r="E17" s="53"/>
      <c r="F17" s="54">
        <f t="shared" si="0"/>
        <v>0</v>
      </c>
      <c r="G17" s="55"/>
      <c r="H17" s="217">
        <f t="shared" si="1"/>
        <v>0</v>
      </c>
      <c r="I17" s="156">
        <f t="shared" si="2"/>
        <v>0</v>
      </c>
      <c r="J17" s="51"/>
    </row>
    <row r="18" s="25" customFormat="1" ht="13.05" customHeight="1" spans="1:10">
      <c r="A18" s="51"/>
      <c r="B18" s="51"/>
      <c r="C18" s="52"/>
      <c r="D18" s="53"/>
      <c r="E18" s="53"/>
      <c r="F18" s="54">
        <f t="shared" si="0"/>
        <v>0</v>
      </c>
      <c r="G18" s="55"/>
      <c r="H18" s="217">
        <f t="shared" si="1"/>
        <v>0</v>
      </c>
      <c r="I18" s="156">
        <f t="shared" si="2"/>
        <v>0</v>
      </c>
      <c r="J18" s="51"/>
    </row>
    <row r="19" s="25" customFormat="1" ht="13.05" customHeight="1" spans="1:10">
      <c r="A19" s="51"/>
      <c r="B19" s="51"/>
      <c r="C19" s="52"/>
      <c r="D19" s="53"/>
      <c r="E19" s="53"/>
      <c r="F19" s="54">
        <f t="shared" si="0"/>
        <v>0</v>
      </c>
      <c r="G19" s="55"/>
      <c r="H19" s="217">
        <f t="shared" si="1"/>
        <v>0</v>
      </c>
      <c r="I19" s="156">
        <f t="shared" si="2"/>
        <v>0</v>
      </c>
      <c r="J19" s="51"/>
    </row>
    <row r="20" s="25" customFormat="1" ht="13.05" customHeight="1" spans="1:10">
      <c r="A20" s="51"/>
      <c r="B20" s="51"/>
      <c r="C20" s="52"/>
      <c r="D20" s="53"/>
      <c r="E20" s="53"/>
      <c r="F20" s="54">
        <f t="shared" si="0"/>
        <v>0</v>
      </c>
      <c r="G20" s="55"/>
      <c r="H20" s="217">
        <f t="shared" si="1"/>
        <v>0</v>
      </c>
      <c r="I20" s="156">
        <f t="shared" si="2"/>
        <v>0</v>
      </c>
      <c r="J20" s="51"/>
    </row>
    <row r="21" s="25" customFormat="1" ht="13.05" customHeight="1" spans="1:10">
      <c r="A21" s="51"/>
      <c r="B21" s="51"/>
      <c r="C21" s="52"/>
      <c r="D21" s="53"/>
      <c r="E21" s="53"/>
      <c r="F21" s="54">
        <f t="shared" si="0"/>
        <v>0</v>
      </c>
      <c r="G21" s="55"/>
      <c r="H21" s="217">
        <f t="shared" si="1"/>
        <v>0</v>
      </c>
      <c r="I21" s="156">
        <f t="shared" si="2"/>
        <v>0</v>
      </c>
      <c r="J21" s="51"/>
    </row>
    <row r="22" s="25" customFormat="1" ht="13.05" customHeight="1" spans="1:10">
      <c r="A22" s="51"/>
      <c r="B22" s="51"/>
      <c r="C22" s="52"/>
      <c r="D22" s="53"/>
      <c r="E22" s="53"/>
      <c r="F22" s="54">
        <f t="shared" si="0"/>
        <v>0</v>
      </c>
      <c r="G22" s="55"/>
      <c r="H22" s="217">
        <f t="shared" si="1"/>
        <v>0</v>
      </c>
      <c r="I22" s="156">
        <f t="shared" si="2"/>
        <v>0</v>
      </c>
      <c r="J22" s="51"/>
    </row>
    <row r="23" s="25" customFormat="1" ht="13.05" customHeight="1" spans="1:10">
      <c r="A23" s="51"/>
      <c r="B23" s="51"/>
      <c r="C23" s="52"/>
      <c r="D23" s="53"/>
      <c r="E23" s="53"/>
      <c r="F23" s="54">
        <f t="shared" si="0"/>
        <v>0</v>
      </c>
      <c r="G23" s="55"/>
      <c r="H23" s="217">
        <f t="shared" si="1"/>
        <v>0</v>
      </c>
      <c r="I23" s="156">
        <f t="shared" si="2"/>
        <v>0</v>
      </c>
      <c r="J23" s="51"/>
    </row>
    <row r="24" s="25" customFormat="1" ht="13.05" customHeight="1" spans="1:10">
      <c r="A24" s="51"/>
      <c r="B24" s="51"/>
      <c r="C24" s="52"/>
      <c r="D24" s="53"/>
      <c r="E24" s="53"/>
      <c r="F24" s="54">
        <f t="shared" si="0"/>
        <v>0</v>
      </c>
      <c r="G24" s="55"/>
      <c r="H24" s="217">
        <f t="shared" si="1"/>
        <v>0</v>
      </c>
      <c r="I24" s="156">
        <f t="shared" si="2"/>
        <v>0</v>
      </c>
      <c r="J24" s="51"/>
    </row>
    <row r="25" s="25" customFormat="1" ht="13.05" customHeight="1" spans="1:10">
      <c r="A25" s="51"/>
      <c r="B25" s="51"/>
      <c r="C25" s="52"/>
      <c r="D25" s="53"/>
      <c r="E25" s="53"/>
      <c r="F25" s="54">
        <f t="shared" si="0"/>
        <v>0</v>
      </c>
      <c r="G25" s="55"/>
      <c r="H25" s="217">
        <f t="shared" si="1"/>
        <v>0</v>
      </c>
      <c r="I25" s="156">
        <f t="shared" si="2"/>
        <v>0</v>
      </c>
      <c r="J25" s="51"/>
    </row>
    <row r="26" s="25" customFormat="1" ht="13.05" customHeight="1" spans="1:10">
      <c r="A26" s="51"/>
      <c r="B26" s="51"/>
      <c r="C26" s="52"/>
      <c r="D26" s="53"/>
      <c r="E26" s="53"/>
      <c r="F26" s="54">
        <f t="shared" si="0"/>
        <v>0</v>
      </c>
      <c r="G26" s="55"/>
      <c r="H26" s="217">
        <f t="shared" si="1"/>
        <v>0</v>
      </c>
      <c r="I26" s="156">
        <f t="shared" si="2"/>
        <v>0</v>
      </c>
      <c r="J26" s="51"/>
    </row>
    <row r="27" s="25" customFormat="1" ht="13.05" customHeight="1" spans="1:10">
      <c r="A27" s="51"/>
      <c r="B27" s="51"/>
      <c r="C27" s="52"/>
      <c r="D27" s="53"/>
      <c r="E27" s="53"/>
      <c r="F27" s="54">
        <f t="shared" si="0"/>
        <v>0</v>
      </c>
      <c r="G27" s="55"/>
      <c r="H27" s="217">
        <f t="shared" si="1"/>
        <v>0</v>
      </c>
      <c r="I27" s="156">
        <f t="shared" si="2"/>
        <v>0</v>
      </c>
      <c r="J27" s="51"/>
    </row>
    <row r="28" s="25" customFormat="1" ht="13.05" customHeight="1" spans="1:10">
      <c r="A28" s="51"/>
      <c r="B28" s="51"/>
      <c r="C28" s="52"/>
      <c r="D28" s="53"/>
      <c r="E28" s="53"/>
      <c r="F28" s="54">
        <f t="shared" si="0"/>
        <v>0</v>
      </c>
      <c r="G28" s="55"/>
      <c r="H28" s="217">
        <f t="shared" si="1"/>
        <v>0</v>
      </c>
      <c r="I28" s="156">
        <f t="shared" si="2"/>
        <v>0</v>
      </c>
      <c r="J28" s="51"/>
    </row>
    <row r="29" s="25" customFormat="1" ht="13.05" customHeight="1" spans="1:10">
      <c r="A29" s="51"/>
      <c r="B29" s="51"/>
      <c r="C29" s="52"/>
      <c r="D29" s="53"/>
      <c r="E29" s="53"/>
      <c r="F29" s="54">
        <f t="shared" si="0"/>
        <v>0</v>
      </c>
      <c r="G29" s="55"/>
      <c r="H29" s="217">
        <f t="shared" si="1"/>
        <v>0</v>
      </c>
      <c r="I29" s="156">
        <f t="shared" si="2"/>
        <v>0</v>
      </c>
      <c r="J29" s="51"/>
    </row>
    <row r="30" s="25" customFormat="1" ht="13.05" customHeight="1" spans="1:10">
      <c r="A30" s="51"/>
      <c r="B30" s="51"/>
      <c r="C30" s="52"/>
      <c r="D30" s="53"/>
      <c r="E30" s="53"/>
      <c r="F30" s="54">
        <f t="shared" si="0"/>
        <v>0</v>
      </c>
      <c r="G30" s="55"/>
      <c r="H30" s="217">
        <f t="shared" si="1"/>
        <v>0</v>
      </c>
      <c r="I30" s="156">
        <f t="shared" si="2"/>
        <v>0</v>
      </c>
      <c r="J30" s="51"/>
    </row>
    <row r="31" s="25" customFormat="1" ht="13.05" customHeight="1" spans="1:10">
      <c r="A31" s="51"/>
      <c r="B31" s="51"/>
      <c r="C31" s="52"/>
      <c r="D31" s="53"/>
      <c r="E31" s="53"/>
      <c r="F31" s="54">
        <f t="shared" si="0"/>
        <v>0</v>
      </c>
      <c r="G31" s="55"/>
      <c r="H31" s="217">
        <f t="shared" si="1"/>
        <v>0</v>
      </c>
      <c r="I31" s="156">
        <f t="shared" si="2"/>
        <v>0</v>
      </c>
      <c r="J31" s="51"/>
    </row>
    <row r="32" s="26" customFormat="1" ht="13.05" customHeight="1" spans="1:10">
      <c r="A32" s="226" t="s">
        <v>573</v>
      </c>
      <c r="B32" s="227"/>
      <c r="C32" s="58"/>
      <c r="D32" s="54">
        <f>ROUND(SUM(D7:D31),2)</f>
        <v>0</v>
      </c>
      <c r="E32" s="54">
        <f>ROUND(SUM(E7:E31),2)</f>
        <v>0</v>
      </c>
      <c r="F32" s="54">
        <f>ROUND(SUM(F7:F31),2)</f>
        <v>0</v>
      </c>
      <c r="G32" s="54">
        <f>ROUND(SUM(G7:G31),2)</f>
        <v>0</v>
      </c>
      <c r="H32" s="182">
        <f t="shared" si="1"/>
        <v>0</v>
      </c>
      <c r="I32" s="183">
        <f t="shared" si="2"/>
        <v>0</v>
      </c>
      <c r="J32" s="56"/>
    </row>
    <row r="33" s="25" customFormat="1" ht="13.05" customHeight="1" spans="1:14">
      <c r="A33" s="228" t="s">
        <v>21102</v>
      </c>
      <c r="B33" s="229"/>
      <c r="C33" s="52"/>
      <c r="D33" s="55"/>
      <c r="E33" s="55"/>
      <c r="F33" s="54">
        <f>D33+E33</f>
        <v>0</v>
      </c>
      <c r="G33" s="55"/>
      <c r="H33" s="217">
        <f t="shared" si="1"/>
        <v>0</v>
      </c>
      <c r="I33" s="156">
        <f t="shared" si="2"/>
        <v>0</v>
      </c>
      <c r="J33" s="51"/>
    </row>
    <row r="34" s="26" customFormat="1" ht="13.05" customHeight="1" spans="1:14">
      <c r="A34" s="226" t="s">
        <v>573</v>
      </c>
      <c r="B34" s="227"/>
      <c r="C34" s="58"/>
      <c r="D34" s="54">
        <f>D32-D33</f>
        <v>0</v>
      </c>
      <c r="E34" s="54">
        <f>E32-E33</f>
        <v>0</v>
      </c>
      <c r="F34" s="54">
        <f>F32-F33</f>
        <v>0</v>
      </c>
      <c r="G34" s="54">
        <f>G32-G33</f>
        <v>0</v>
      </c>
      <c r="H34" s="182">
        <f t="shared" si="1"/>
        <v>0</v>
      </c>
      <c r="I34" s="183">
        <f t="shared" si="2"/>
        <v>0</v>
      </c>
      <c r="J34" s="56"/>
    </row>
    <row r="35" ht="13.05" customHeight="1" spans="1:14">
      <c r="A35" s="59" t="e">
        <f>#REF!&amp;#REF!</f>
        <v>#REF!</v>
      </c>
      <c r="C35" s="163"/>
      <c r="D35" s="163"/>
      <c r="E35" s="163"/>
      <c r="F35" s="205"/>
      <c r="G35" s="29" t="e">
        <f>#REF!</f>
        <v>#REF!</v>
      </c>
      <c r="J35" s="28"/>
      <c r="K35" s="28"/>
      <c r="N35" s="28"/>
    </row>
    <row r="36" customHeight="1" spans="1:14">
      <c r="A36" s="27" t="e">
        <f>#REF!&amp;#REF!&amp;#REF!&amp;#REF!&amp;#REF!&amp;#REF!&amp;#REF!</f>
        <v>#REF!</v>
      </c>
      <c r="G36" s="29" t="e">
        <f>#REF!&amp;#REF!</f>
        <v>#REF!</v>
      </c>
    </row>
  </sheetData>
  <sheetProtection formatCells="0" formatColumns="0" formatRows="0" insertRows="0" deleteRows="0" autoFilter="0"/>
  <mergeCells count="5">
    <mergeCell ref="A2:J2"/>
    <mergeCell ref="A4:J4"/>
    <mergeCell ref="A32:B32"/>
    <mergeCell ref="A33:B33"/>
    <mergeCell ref="A34:B34"/>
  </mergeCells>
  <hyperlinks>
    <hyperlink ref="B1" location="参数!M78" display="返回索引页"/>
    <hyperlink ref="A1" location="非流动资产汇总表!B21" display="返回"/>
  </hyperlinks>
  <printOptions horizontalCentered="1"/>
  <pageMargins left="0.748031496062992" right="0.748031496062992" top="0.78740157480315" bottom="0.64" header="1.06299212598425"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6"/>
  <sheetViews>
    <sheetView showGridLines="0" showZeros="0" defaultGridColor="0" colorId="38" workbookViewId="0">
      <pane ySplit="6" topLeftCell="A22" activePane="bottomLeft" state="frozen"/>
      <selection/>
      <selection pane="bottomLeft" activeCell="R6" sqref="$A6:$XFD7"/>
    </sheetView>
  </sheetViews>
  <sheetFormatPr defaultColWidth="9.07619047619048" defaultRowHeight="15" customHeight="1"/>
  <cols>
    <col min="1" max="1" width="6.28571428571429" style="27" customWidth="1"/>
    <col min="2" max="2" width="23.7142857142857" style="27" customWidth="1"/>
    <col min="3" max="3" width="8.71428571428571" style="28" customWidth="1"/>
    <col min="4" max="4" width="14.4285714285714" style="29" customWidth="1"/>
    <col min="5" max="5" width="8" style="27" customWidth="1"/>
    <col min="6" max="7" width="12.7142857142857" style="27" hidden="1" customWidth="1" outlineLevel="1"/>
    <col min="8" max="8" width="14.4285714285714" style="29" customWidth="1" collapsed="1"/>
    <col min="9" max="9" width="7.28571428571429" style="27" customWidth="1"/>
    <col min="10" max="11" width="14.4285714285714" style="29" customWidth="1"/>
    <col min="12" max="12" width="7.57142857142857" style="29" customWidth="1"/>
    <col min="13" max="13" width="26" style="27" customWidth="1"/>
    <col min="14" max="16384" width="9.07619047619048" style="27"/>
  </cols>
  <sheetData>
    <row r="1" s="22" customFormat="1" customHeight="1" spans="1:13">
      <c r="A1" s="30" t="s">
        <v>116</v>
      </c>
      <c r="B1" s="31" t="s">
        <v>8</v>
      </c>
      <c r="C1" s="33"/>
      <c r="D1" s="34"/>
      <c r="H1" s="34"/>
      <c r="J1" s="34"/>
      <c r="K1" s="34"/>
      <c r="L1" s="34"/>
    </row>
    <row r="2" s="191" customFormat="1" ht="18" customHeight="1" spans="1:13">
      <c r="A2" s="95" t="s">
        <v>21103</v>
      </c>
      <c r="B2" s="96"/>
      <c r="C2" s="96"/>
      <c r="D2" s="96"/>
      <c r="E2" s="96"/>
      <c r="F2" s="96"/>
      <c r="G2" s="96"/>
      <c r="H2" s="96"/>
      <c r="I2" s="96"/>
      <c r="J2" s="96"/>
      <c r="K2" s="96"/>
      <c r="L2" s="96"/>
      <c r="M2" s="96"/>
    </row>
    <row r="3" s="191" customFormat="1" ht="11.2" customHeight="1" spans="1:13">
      <c r="A3" s="97"/>
      <c r="B3" s="97"/>
      <c r="C3" s="97"/>
      <c r="D3" s="98"/>
      <c r="E3" s="97"/>
      <c r="F3" s="97"/>
      <c r="G3" s="97"/>
      <c r="H3" s="98"/>
      <c r="I3" s="97"/>
      <c r="J3" s="98"/>
      <c r="K3" s="98"/>
      <c r="L3" s="98"/>
      <c r="M3" s="38" t="s">
        <v>21104</v>
      </c>
    </row>
    <row r="4" s="93" customFormat="1" ht="11.2" customHeight="1" spans="1:13">
      <c r="A4" s="100" t="e">
        <f>#REF!&amp;#REF!&amp;#REF!&amp;#REF!&amp;#REF!&amp;#REF!&amp;#REF!</f>
        <v>#REF!</v>
      </c>
      <c r="B4" s="100"/>
      <c r="C4" s="100"/>
      <c r="D4" s="100"/>
      <c r="E4" s="100"/>
      <c r="F4" s="100"/>
      <c r="G4" s="100"/>
      <c r="H4" s="100"/>
      <c r="I4" s="100"/>
      <c r="J4" s="100"/>
      <c r="K4" s="100"/>
      <c r="L4" s="100"/>
      <c r="M4" s="100"/>
    </row>
    <row r="5" s="94" customFormat="1" ht="11.2" customHeight="1" spans="1:13">
      <c r="A5" s="101" t="e">
        <f>#REF!&amp;#REF!</f>
        <v>#REF!</v>
      </c>
      <c r="B5" s="101"/>
      <c r="C5" s="102"/>
      <c r="D5" s="104"/>
      <c r="H5" s="104"/>
      <c r="J5" s="105"/>
      <c r="K5" s="105"/>
      <c r="L5" s="104"/>
      <c r="M5" s="106" t="s">
        <v>35</v>
      </c>
    </row>
    <row r="6" s="24" customFormat="1" ht="25.05" customHeight="1" spans="1:13">
      <c r="A6" s="45" t="s">
        <v>102</v>
      </c>
      <c r="B6" s="46" t="s">
        <v>21105</v>
      </c>
      <c r="C6" s="47" t="s">
        <v>21064</v>
      </c>
      <c r="D6" s="48" t="s">
        <v>21106</v>
      </c>
      <c r="E6" s="110" t="s">
        <v>21107</v>
      </c>
      <c r="F6" s="110" t="s">
        <v>21030</v>
      </c>
      <c r="G6" s="110" t="s">
        <v>121</v>
      </c>
      <c r="H6" s="48" t="s">
        <v>122</v>
      </c>
      <c r="I6" s="170" t="s">
        <v>21108</v>
      </c>
      <c r="J6" s="49" t="s">
        <v>123</v>
      </c>
      <c r="K6" s="221" t="s">
        <v>168</v>
      </c>
      <c r="L6" s="221" t="s">
        <v>125</v>
      </c>
      <c r="M6" s="46" t="s">
        <v>256</v>
      </c>
    </row>
    <row r="7" s="25" customFormat="1" ht="13.05" customHeight="1" spans="1:13">
      <c r="A7" s="50">
        <v>1</v>
      </c>
      <c r="B7" s="51"/>
      <c r="C7" s="52"/>
      <c r="D7" s="203"/>
      <c r="E7" s="51"/>
      <c r="F7" s="53"/>
      <c r="G7" s="53"/>
      <c r="H7" s="54">
        <f>F7+G7</f>
        <v>0</v>
      </c>
      <c r="I7" s="194"/>
      <c r="J7" s="55"/>
      <c r="K7" s="155">
        <f t="shared" ref="K7:K13" si="0">IF((J7-H7)=0,0,J7-H7)</f>
        <v>0</v>
      </c>
      <c r="L7" s="156">
        <f t="shared" ref="L7:L13" si="1">IF(K7=0,0,IF(K7=J7,100,IF(H7&lt;0,-(K7/H7*100),IF(K7&gt;0,ABS(K7/H7*100),(K7/H7*100)))))</f>
        <v>0</v>
      </c>
      <c r="M7" s="51"/>
    </row>
    <row r="8" s="25" customFormat="1" ht="13.05" customHeight="1" spans="1:13">
      <c r="A8" s="50"/>
      <c r="B8" s="51"/>
      <c r="C8" s="52"/>
      <c r="D8" s="203"/>
      <c r="E8" s="51"/>
      <c r="F8" s="53"/>
      <c r="G8" s="53"/>
      <c r="H8" s="54">
        <f t="shared" ref="H8:H33" si="2">F8+G8</f>
        <v>0</v>
      </c>
      <c r="I8" s="194"/>
      <c r="J8" s="55"/>
      <c r="K8" s="155">
        <f t="shared" si="0"/>
        <v>0</v>
      </c>
      <c r="L8" s="156">
        <f t="shared" si="1"/>
        <v>0</v>
      </c>
      <c r="M8" s="51"/>
    </row>
    <row r="9" s="25" customFormat="1" ht="13.05" customHeight="1" spans="1:13">
      <c r="A9" s="50"/>
      <c r="B9" s="51"/>
      <c r="C9" s="52"/>
      <c r="D9" s="203"/>
      <c r="E9" s="51"/>
      <c r="F9" s="53"/>
      <c r="G9" s="53"/>
      <c r="H9" s="54">
        <f t="shared" si="2"/>
        <v>0</v>
      </c>
      <c r="I9" s="194"/>
      <c r="J9" s="55"/>
      <c r="K9" s="155">
        <f t="shared" si="0"/>
        <v>0</v>
      </c>
      <c r="L9" s="156">
        <f t="shared" si="1"/>
        <v>0</v>
      </c>
      <c r="M9" s="51"/>
    </row>
    <row r="10" s="25" customFormat="1" ht="13.05" customHeight="1" spans="1:13">
      <c r="A10" s="50"/>
      <c r="B10" s="51"/>
      <c r="C10" s="52"/>
      <c r="D10" s="203"/>
      <c r="E10" s="51"/>
      <c r="F10" s="53"/>
      <c r="G10" s="53"/>
      <c r="H10" s="54">
        <f t="shared" si="2"/>
        <v>0</v>
      </c>
      <c r="I10" s="194"/>
      <c r="J10" s="55"/>
      <c r="K10" s="155">
        <f t="shared" si="0"/>
        <v>0</v>
      </c>
      <c r="L10" s="156">
        <f t="shared" si="1"/>
        <v>0</v>
      </c>
      <c r="M10" s="51"/>
    </row>
    <row r="11" s="25" customFormat="1" ht="13.05" customHeight="1" spans="1:13">
      <c r="A11" s="50"/>
      <c r="B11" s="51"/>
      <c r="C11" s="52"/>
      <c r="D11" s="203"/>
      <c r="E11" s="51"/>
      <c r="F11" s="53"/>
      <c r="G11" s="53"/>
      <c r="H11" s="54">
        <f t="shared" si="2"/>
        <v>0</v>
      </c>
      <c r="I11" s="194"/>
      <c r="J11" s="55"/>
      <c r="K11" s="155">
        <f t="shared" si="0"/>
        <v>0</v>
      </c>
      <c r="L11" s="156">
        <f t="shared" si="1"/>
        <v>0</v>
      </c>
      <c r="M11" s="51"/>
    </row>
    <row r="12" s="25" customFormat="1" ht="13.05" customHeight="1" spans="1:13">
      <c r="A12" s="50"/>
      <c r="B12" s="51"/>
      <c r="C12" s="52"/>
      <c r="D12" s="203"/>
      <c r="E12" s="51"/>
      <c r="F12" s="53"/>
      <c r="G12" s="53"/>
      <c r="H12" s="54">
        <f t="shared" si="2"/>
        <v>0</v>
      </c>
      <c r="I12" s="194"/>
      <c r="J12" s="55"/>
      <c r="K12" s="155">
        <f t="shared" si="0"/>
        <v>0</v>
      </c>
      <c r="L12" s="156">
        <f t="shared" si="1"/>
        <v>0</v>
      </c>
      <c r="M12" s="51"/>
    </row>
    <row r="13" s="25" customFormat="1" ht="13.05" customHeight="1" spans="1:13">
      <c r="A13" s="50"/>
      <c r="B13" s="51"/>
      <c r="C13" s="52"/>
      <c r="D13" s="203"/>
      <c r="E13" s="51"/>
      <c r="F13" s="53"/>
      <c r="G13" s="53"/>
      <c r="H13" s="54">
        <f t="shared" si="2"/>
        <v>0</v>
      </c>
      <c r="I13" s="194"/>
      <c r="J13" s="55"/>
      <c r="K13" s="155">
        <f t="shared" si="0"/>
        <v>0</v>
      </c>
      <c r="L13" s="156">
        <f t="shared" si="1"/>
        <v>0</v>
      </c>
      <c r="M13" s="51"/>
    </row>
    <row r="14" s="25" customFormat="1" ht="13.05" customHeight="1" spans="1:13">
      <c r="A14" s="50"/>
      <c r="B14" s="51"/>
      <c r="C14" s="52"/>
      <c r="D14" s="203"/>
      <c r="E14" s="51"/>
      <c r="F14" s="53"/>
      <c r="G14" s="53"/>
      <c r="H14" s="54">
        <f t="shared" si="2"/>
        <v>0</v>
      </c>
      <c r="I14" s="194"/>
      <c r="J14" s="55"/>
      <c r="K14" s="155">
        <f t="shared" ref="K14:K34" si="3">IF((J14-H14)=0,0,J14-H14)</f>
        <v>0</v>
      </c>
      <c r="L14" s="156">
        <f t="shared" ref="L14:L34" si="4">IF(K14=0,0,IF(K14=J14,100,IF(H14&lt;0,-(K14/H14*100),IF(K14&gt;0,ABS(K14/H14*100),(K14/H14*100)))))</f>
        <v>0</v>
      </c>
      <c r="M14" s="51"/>
    </row>
    <row r="15" s="25" customFormat="1" ht="13.05" customHeight="1" spans="1:13">
      <c r="A15" s="50"/>
      <c r="B15" s="51"/>
      <c r="C15" s="52"/>
      <c r="D15" s="203"/>
      <c r="E15" s="51"/>
      <c r="F15" s="53"/>
      <c r="G15" s="53"/>
      <c r="H15" s="54">
        <f t="shared" si="2"/>
        <v>0</v>
      </c>
      <c r="I15" s="194"/>
      <c r="J15" s="55"/>
      <c r="K15" s="155">
        <f t="shared" si="3"/>
        <v>0</v>
      </c>
      <c r="L15" s="156">
        <f t="shared" si="4"/>
        <v>0</v>
      </c>
      <c r="M15" s="51"/>
    </row>
    <row r="16" s="25" customFormat="1" ht="13.05" customHeight="1" spans="1:13">
      <c r="A16" s="50"/>
      <c r="B16" s="51"/>
      <c r="C16" s="52"/>
      <c r="D16" s="203"/>
      <c r="E16" s="51"/>
      <c r="F16" s="53"/>
      <c r="G16" s="53"/>
      <c r="H16" s="54">
        <f t="shared" si="2"/>
        <v>0</v>
      </c>
      <c r="I16" s="194"/>
      <c r="J16" s="55"/>
      <c r="K16" s="155">
        <f t="shared" si="3"/>
        <v>0</v>
      </c>
      <c r="L16" s="156">
        <f t="shared" si="4"/>
        <v>0</v>
      </c>
      <c r="M16" s="51"/>
    </row>
    <row r="17" s="25" customFormat="1" ht="13.05" customHeight="1" spans="1:13">
      <c r="A17" s="50"/>
      <c r="B17" s="51"/>
      <c r="C17" s="52"/>
      <c r="D17" s="203"/>
      <c r="E17" s="51"/>
      <c r="F17" s="53"/>
      <c r="G17" s="53"/>
      <c r="H17" s="54">
        <f t="shared" si="2"/>
        <v>0</v>
      </c>
      <c r="I17" s="194"/>
      <c r="J17" s="55"/>
      <c r="K17" s="155">
        <f t="shared" si="3"/>
        <v>0</v>
      </c>
      <c r="L17" s="156">
        <f t="shared" si="4"/>
        <v>0</v>
      </c>
      <c r="M17" s="51"/>
    </row>
    <row r="18" s="25" customFormat="1" ht="13.05" customHeight="1" spans="1:13">
      <c r="A18" s="50"/>
      <c r="B18" s="51"/>
      <c r="C18" s="52"/>
      <c r="D18" s="203"/>
      <c r="E18" s="51"/>
      <c r="F18" s="53"/>
      <c r="G18" s="53"/>
      <c r="H18" s="54">
        <f t="shared" si="2"/>
        <v>0</v>
      </c>
      <c r="I18" s="194"/>
      <c r="J18" s="55"/>
      <c r="K18" s="155">
        <f t="shared" si="3"/>
        <v>0</v>
      </c>
      <c r="L18" s="156">
        <f t="shared" si="4"/>
        <v>0</v>
      </c>
      <c r="M18" s="51"/>
    </row>
    <row r="19" s="25" customFormat="1" ht="13.05" customHeight="1" spans="1:13">
      <c r="A19" s="50"/>
      <c r="B19" s="51"/>
      <c r="C19" s="52"/>
      <c r="D19" s="203"/>
      <c r="E19" s="51"/>
      <c r="F19" s="53"/>
      <c r="G19" s="53"/>
      <c r="H19" s="54">
        <f t="shared" si="2"/>
        <v>0</v>
      </c>
      <c r="I19" s="194"/>
      <c r="J19" s="55"/>
      <c r="K19" s="155">
        <f t="shared" si="3"/>
        <v>0</v>
      </c>
      <c r="L19" s="156">
        <f t="shared" si="4"/>
        <v>0</v>
      </c>
      <c r="M19" s="51"/>
    </row>
    <row r="20" s="25" customFormat="1" ht="13.05" customHeight="1" spans="1:13">
      <c r="A20" s="50"/>
      <c r="B20" s="51"/>
      <c r="C20" s="52"/>
      <c r="D20" s="203"/>
      <c r="E20" s="51"/>
      <c r="F20" s="53"/>
      <c r="G20" s="53"/>
      <c r="H20" s="54">
        <f t="shared" si="2"/>
        <v>0</v>
      </c>
      <c r="I20" s="194"/>
      <c r="J20" s="55"/>
      <c r="K20" s="155">
        <f t="shared" si="3"/>
        <v>0</v>
      </c>
      <c r="L20" s="156">
        <f t="shared" si="4"/>
        <v>0</v>
      </c>
      <c r="M20" s="51"/>
    </row>
    <row r="21" s="25" customFormat="1" ht="13.05" customHeight="1" spans="1:13">
      <c r="A21" s="50"/>
      <c r="B21" s="51"/>
      <c r="C21" s="52"/>
      <c r="D21" s="203"/>
      <c r="E21" s="51"/>
      <c r="F21" s="53"/>
      <c r="G21" s="53"/>
      <c r="H21" s="54">
        <f t="shared" si="2"/>
        <v>0</v>
      </c>
      <c r="I21" s="194"/>
      <c r="J21" s="55"/>
      <c r="K21" s="155">
        <f t="shared" si="3"/>
        <v>0</v>
      </c>
      <c r="L21" s="156">
        <f t="shared" si="4"/>
        <v>0</v>
      </c>
      <c r="M21" s="51"/>
    </row>
    <row r="22" s="25" customFormat="1" ht="13.05" customHeight="1" spans="1:13">
      <c r="A22" s="50"/>
      <c r="B22" s="51"/>
      <c r="C22" s="52"/>
      <c r="D22" s="203"/>
      <c r="E22" s="51"/>
      <c r="F22" s="53"/>
      <c r="G22" s="53"/>
      <c r="H22" s="54">
        <f t="shared" si="2"/>
        <v>0</v>
      </c>
      <c r="I22" s="194"/>
      <c r="J22" s="55"/>
      <c r="K22" s="155">
        <f t="shared" si="3"/>
        <v>0</v>
      </c>
      <c r="L22" s="156">
        <f t="shared" si="4"/>
        <v>0</v>
      </c>
      <c r="M22" s="51"/>
    </row>
    <row r="23" s="25" customFormat="1" ht="13.05" customHeight="1" spans="1:13">
      <c r="A23" s="50"/>
      <c r="B23" s="51"/>
      <c r="C23" s="52"/>
      <c r="D23" s="203"/>
      <c r="E23" s="51"/>
      <c r="F23" s="53"/>
      <c r="G23" s="53"/>
      <c r="H23" s="54">
        <f t="shared" si="2"/>
        <v>0</v>
      </c>
      <c r="I23" s="194"/>
      <c r="J23" s="55"/>
      <c r="K23" s="155">
        <f t="shared" si="3"/>
        <v>0</v>
      </c>
      <c r="L23" s="156">
        <f t="shared" si="4"/>
        <v>0</v>
      </c>
      <c r="M23" s="51"/>
    </row>
    <row r="24" s="25" customFormat="1" ht="13.05" customHeight="1" spans="1:13">
      <c r="A24" s="50"/>
      <c r="B24" s="51"/>
      <c r="C24" s="52"/>
      <c r="D24" s="203"/>
      <c r="E24" s="51"/>
      <c r="F24" s="53"/>
      <c r="G24" s="53"/>
      <c r="H24" s="54">
        <f t="shared" si="2"/>
        <v>0</v>
      </c>
      <c r="I24" s="194"/>
      <c r="J24" s="55"/>
      <c r="K24" s="155">
        <f t="shared" si="3"/>
        <v>0</v>
      </c>
      <c r="L24" s="156">
        <f t="shared" si="4"/>
        <v>0</v>
      </c>
      <c r="M24" s="51"/>
    </row>
    <row r="25" s="25" customFormat="1" ht="13.05" customHeight="1" spans="1:13">
      <c r="A25" s="50"/>
      <c r="B25" s="51"/>
      <c r="C25" s="52"/>
      <c r="D25" s="203"/>
      <c r="E25" s="51"/>
      <c r="F25" s="53"/>
      <c r="G25" s="53"/>
      <c r="H25" s="54">
        <f t="shared" si="2"/>
        <v>0</v>
      </c>
      <c r="I25" s="194"/>
      <c r="J25" s="55"/>
      <c r="K25" s="155">
        <f t="shared" si="3"/>
        <v>0</v>
      </c>
      <c r="L25" s="156">
        <f t="shared" si="4"/>
        <v>0</v>
      </c>
      <c r="M25" s="51"/>
    </row>
    <row r="26" s="25" customFormat="1" ht="13.05" customHeight="1" spans="1:13">
      <c r="A26" s="50"/>
      <c r="B26" s="51"/>
      <c r="C26" s="52"/>
      <c r="D26" s="203"/>
      <c r="E26" s="51"/>
      <c r="F26" s="53"/>
      <c r="G26" s="53"/>
      <c r="H26" s="54">
        <f t="shared" si="2"/>
        <v>0</v>
      </c>
      <c r="I26" s="194"/>
      <c r="J26" s="55"/>
      <c r="K26" s="155">
        <f t="shared" si="3"/>
        <v>0</v>
      </c>
      <c r="L26" s="156">
        <f t="shared" si="4"/>
        <v>0</v>
      </c>
      <c r="M26" s="51"/>
    </row>
    <row r="27" s="25" customFormat="1" ht="13.05" customHeight="1" spans="1:13">
      <c r="A27" s="50"/>
      <c r="B27" s="51"/>
      <c r="C27" s="52"/>
      <c r="D27" s="203"/>
      <c r="E27" s="51"/>
      <c r="F27" s="53"/>
      <c r="G27" s="53"/>
      <c r="H27" s="54">
        <f t="shared" si="2"/>
        <v>0</v>
      </c>
      <c r="I27" s="194"/>
      <c r="J27" s="55"/>
      <c r="K27" s="155">
        <f t="shared" si="3"/>
        <v>0</v>
      </c>
      <c r="L27" s="156">
        <f t="shared" si="4"/>
        <v>0</v>
      </c>
      <c r="M27" s="51"/>
    </row>
    <row r="28" s="25" customFormat="1" ht="13.05" customHeight="1" spans="1:13">
      <c r="A28" s="50"/>
      <c r="B28" s="51"/>
      <c r="C28" s="52"/>
      <c r="D28" s="203"/>
      <c r="E28" s="51"/>
      <c r="F28" s="53"/>
      <c r="G28" s="53"/>
      <c r="H28" s="54">
        <f t="shared" si="2"/>
        <v>0</v>
      </c>
      <c r="I28" s="194"/>
      <c r="J28" s="55"/>
      <c r="K28" s="155">
        <f t="shared" si="3"/>
        <v>0</v>
      </c>
      <c r="L28" s="156">
        <f t="shared" si="4"/>
        <v>0</v>
      </c>
      <c r="M28" s="51"/>
    </row>
    <row r="29" s="25" customFormat="1" ht="13.05" customHeight="1" spans="1:13">
      <c r="A29" s="50"/>
      <c r="B29" s="51"/>
      <c r="C29" s="52"/>
      <c r="D29" s="203"/>
      <c r="E29" s="51"/>
      <c r="F29" s="53"/>
      <c r="G29" s="53"/>
      <c r="H29" s="54">
        <f t="shared" si="2"/>
        <v>0</v>
      </c>
      <c r="I29" s="194"/>
      <c r="J29" s="55"/>
      <c r="K29" s="155">
        <f t="shared" si="3"/>
        <v>0</v>
      </c>
      <c r="L29" s="156">
        <f t="shared" si="4"/>
        <v>0</v>
      </c>
      <c r="M29" s="51"/>
    </row>
    <row r="30" s="25" customFormat="1" ht="13.05" customHeight="1" spans="1:13">
      <c r="A30" s="50"/>
      <c r="B30" s="51"/>
      <c r="C30" s="52"/>
      <c r="D30" s="203"/>
      <c r="E30" s="51"/>
      <c r="F30" s="53"/>
      <c r="G30" s="53"/>
      <c r="H30" s="54">
        <f t="shared" si="2"/>
        <v>0</v>
      </c>
      <c r="I30" s="194"/>
      <c r="J30" s="55"/>
      <c r="K30" s="155">
        <f t="shared" si="3"/>
        <v>0</v>
      </c>
      <c r="L30" s="156">
        <f t="shared" si="4"/>
        <v>0</v>
      </c>
      <c r="M30" s="51"/>
    </row>
    <row r="31" s="25" customFormat="1" ht="13.05" customHeight="1" spans="1:13">
      <c r="A31" s="50"/>
      <c r="B31" s="51"/>
      <c r="C31" s="52"/>
      <c r="D31" s="203"/>
      <c r="E31" s="51"/>
      <c r="F31" s="53"/>
      <c r="G31" s="53"/>
      <c r="H31" s="54">
        <f t="shared" si="2"/>
        <v>0</v>
      </c>
      <c r="I31" s="194"/>
      <c r="J31" s="55"/>
      <c r="K31" s="155">
        <f t="shared" si="3"/>
        <v>0</v>
      </c>
      <c r="L31" s="156">
        <f t="shared" si="4"/>
        <v>0</v>
      </c>
      <c r="M31" s="51"/>
    </row>
    <row r="32" s="25" customFormat="1" ht="13.05" customHeight="1" spans="1:13">
      <c r="A32" s="50"/>
      <c r="B32" s="51"/>
      <c r="C32" s="52"/>
      <c r="D32" s="203"/>
      <c r="E32" s="51"/>
      <c r="F32" s="53"/>
      <c r="G32" s="53"/>
      <c r="H32" s="54">
        <f t="shared" si="2"/>
        <v>0</v>
      </c>
      <c r="I32" s="194"/>
      <c r="J32" s="55"/>
      <c r="K32" s="155">
        <f t="shared" si="3"/>
        <v>0</v>
      </c>
      <c r="L32" s="156">
        <f t="shared" si="4"/>
        <v>0</v>
      </c>
      <c r="M32" s="51"/>
    </row>
    <row r="33" s="25" customFormat="1" ht="13.05" customHeight="1" spans="1:17">
      <c r="A33" s="50"/>
      <c r="B33" s="51"/>
      <c r="C33" s="52"/>
      <c r="D33" s="203"/>
      <c r="E33" s="51"/>
      <c r="F33" s="53"/>
      <c r="G33" s="53"/>
      <c r="H33" s="54">
        <f t="shared" si="2"/>
        <v>0</v>
      </c>
      <c r="I33" s="194"/>
      <c r="J33" s="55"/>
      <c r="K33" s="155">
        <f t="shared" si="3"/>
        <v>0</v>
      </c>
      <c r="L33" s="156">
        <f t="shared" si="4"/>
        <v>0</v>
      </c>
      <c r="M33" s="51"/>
    </row>
    <row r="34" s="26" customFormat="1" ht="13.05" customHeight="1" spans="1:17">
      <c r="A34" s="127"/>
      <c r="B34" s="57" t="s">
        <v>72</v>
      </c>
      <c r="C34" s="58"/>
      <c r="D34" s="204"/>
      <c r="E34" s="56"/>
      <c r="F34" s="54">
        <f>ROUND(SUM(F7:F33),2)</f>
        <v>0</v>
      </c>
      <c r="G34" s="54">
        <f>ROUND(SUM(G7:G33),2)</f>
        <v>0</v>
      </c>
      <c r="H34" s="54">
        <f>ROUND(SUM(H7:H33),2)</f>
        <v>0</v>
      </c>
      <c r="I34" s="173"/>
      <c r="J34" s="54">
        <f>ROUND(SUM(J7:J33),2)</f>
        <v>0</v>
      </c>
      <c r="K34" s="54">
        <f t="shared" si="3"/>
        <v>0</v>
      </c>
      <c r="L34" s="183">
        <f t="shared" si="4"/>
        <v>0</v>
      </c>
      <c r="M34" s="56"/>
    </row>
    <row r="35" ht="13.05" customHeight="1" spans="1:17">
      <c r="A35" s="59" t="e">
        <f>#REF!&amp;#REF!</f>
        <v>#REF!</v>
      </c>
      <c r="C35" s="163"/>
      <c r="D35" s="222"/>
      <c r="H35" s="206" t="e">
        <f>#REF!</f>
        <v>#REF!</v>
      </c>
      <c r="I35" s="166"/>
      <c r="M35" s="28"/>
      <c r="N35" s="28"/>
      <c r="Q35" s="28"/>
    </row>
    <row r="36" ht="13.05" customHeight="1" spans="1:17">
      <c r="A36" s="27" t="e">
        <f>#REF!&amp;#REF!&amp;#REF!&amp;#REF!&amp;#REF!&amp;#REF!&amp;#REF!</f>
        <v>#REF!</v>
      </c>
      <c r="H36" s="29" t="e">
        <f>#REF!&amp;#REF!</f>
        <v>#REF!</v>
      </c>
    </row>
  </sheetData>
  <sheetProtection formatCells="0" formatColumns="0" formatRows="0" insertRows="0" deleteRows="0" autoFilter="0"/>
  <mergeCells count="2">
    <mergeCell ref="A2:M2"/>
    <mergeCell ref="A4:M4"/>
  </mergeCells>
  <hyperlinks>
    <hyperlink ref="B1" location="参数!M79" display="返回索引页"/>
    <hyperlink ref="A1" location="非流动资产汇总表!B22" display="返回"/>
  </hyperlinks>
  <printOptions horizontalCentered="1"/>
  <pageMargins left="0.748031496062992" right="0.748031496062992" top="0.78740157480315" bottom="0.68" header="1.06299212598425"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6"/>
  <sheetViews>
    <sheetView showGridLines="0" showZeros="0" defaultGridColor="0" colorId="38" workbookViewId="0">
      <pane ySplit="6" topLeftCell="A22" activePane="bottomLeft" state="frozen"/>
      <selection/>
      <selection pane="bottomLeft" activeCell="R6" sqref="$A6:$XFD7"/>
    </sheetView>
  </sheetViews>
  <sheetFormatPr defaultColWidth="9.07619047619048" defaultRowHeight="15" customHeight="1"/>
  <cols>
    <col min="1" max="1" width="6.92380952380952" style="27" customWidth="1"/>
    <col min="2" max="2" width="37.2857142857143" style="27" customWidth="1"/>
    <col min="3" max="3" width="16.9238095238095" style="28" customWidth="1"/>
    <col min="4" max="5" width="12.7142857142857" style="28" hidden="1" customWidth="1" outlineLevel="1"/>
    <col min="6" max="6" width="20.7142857142857" style="29" customWidth="1" collapsed="1"/>
    <col min="7" max="7" width="20.7142857142857" style="29" customWidth="1"/>
    <col min="8" max="8" width="42.7142857142857" style="27" customWidth="1"/>
    <col min="9" max="16384" width="9.07619047619048" style="27"/>
  </cols>
  <sheetData>
    <row r="1" s="22" customFormat="1" customHeight="1" spans="1:8">
      <c r="A1" s="30" t="s">
        <v>116</v>
      </c>
      <c r="B1" s="31" t="s">
        <v>8</v>
      </c>
      <c r="C1" s="33"/>
      <c r="D1" s="33"/>
      <c r="E1" s="33"/>
      <c r="F1" s="34"/>
      <c r="G1" s="34"/>
    </row>
    <row r="2" s="23" customFormat="1" ht="18" customHeight="1" spans="1:8">
      <c r="A2" s="35" t="s">
        <v>21109</v>
      </c>
      <c r="B2" s="36"/>
      <c r="C2" s="36"/>
      <c r="D2" s="36"/>
      <c r="E2" s="36"/>
      <c r="F2" s="36"/>
      <c r="G2" s="36"/>
      <c r="H2" s="36"/>
    </row>
    <row r="3" s="23" customFormat="1" ht="11.2" customHeight="1" spans="1:8">
      <c r="A3" s="6"/>
      <c r="B3" s="6"/>
      <c r="C3" s="6"/>
      <c r="D3" s="6"/>
      <c r="E3" s="6"/>
      <c r="F3" s="37"/>
      <c r="G3" s="37"/>
      <c r="H3" s="99" t="s">
        <v>21110</v>
      </c>
    </row>
    <row r="4" ht="11.2" customHeight="1" spans="1:8">
      <c r="A4" s="39" t="e">
        <f>#REF!&amp;#REF!&amp;#REF!&amp;#REF!&amp;#REF!&amp;#REF!&amp;#REF!</f>
        <v>#REF!</v>
      </c>
      <c r="B4" s="39"/>
      <c r="C4" s="39"/>
      <c r="D4" s="39"/>
      <c r="E4" s="39"/>
      <c r="F4" s="39"/>
      <c r="G4" s="39"/>
      <c r="H4" s="39"/>
    </row>
    <row r="5" ht="11.2" customHeight="1" spans="1:8">
      <c r="A5" s="40" t="e">
        <f>#REF!&amp;#REF!</f>
        <v>#REF!</v>
      </c>
      <c r="B5" s="40"/>
      <c r="C5" s="224" t="s">
        <v>299</v>
      </c>
      <c r="D5" s="225"/>
      <c r="E5" s="225"/>
      <c r="H5" s="44" t="s">
        <v>35</v>
      </c>
    </row>
    <row r="6" s="24" customFormat="1" ht="18" customHeight="1" spans="1:8">
      <c r="A6" s="45" t="s">
        <v>102</v>
      </c>
      <c r="B6" s="46" t="s">
        <v>21096</v>
      </c>
      <c r="C6" s="47" t="s">
        <v>230</v>
      </c>
      <c r="D6" s="110" t="s">
        <v>21030</v>
      </c>
      <c r="E6" s="110" t="s">
        <v>121</v>
      </c>
      <c r="F6" s="48" t="s">
        <v>122</v>
      </c>
      <c r="G6" s="49" t="s">
        <v>123</v>
      </c>
      <c r="H6" s="46" t="s">
        <v>256</v>
      </c>
    </row>
    <row r="7" s="25" customFormat="1" ht="13.05" customHeight="1" spans="1:8">
      <c r="A7" s="50">
        <v>1</v>
      </c>
      <c r="B7" s="51"/>
      <c r="C7" s="52"/>
      <c r="D7" s="53"/>
      <c r="E7" s="53"/>
      <c r="F7" s="54">
        <f t="shared" ref="F7:F33" si="0">D7+E7</f>
        <v>0</v>
      </c>
      <c r="G7" s="55"/>
      <c r="H7" s="51"/>
    </row>
    <row r="8" s="25" customFormat="1" ht="13.05" customHeight="1" spans="1:8">
      <c r="A8" s="50"/>
      <c r="B8" s="51"/>
      <c r="C8" s="52"/>
      <c r="D8" s="53"/>
      <c r="E8" s="53"/>
      <c r="F8" s="54">
        <f t="shared" si="0"/>
        <v>0</v>
      </c>
      <c r="G8" s="55"/>
      <c r="H8" s="51"/>
    </row>
    <row r="9" s="25" customFormat="1" ht="13.05" customHeight="1" spans="1:8">
      <c r="A9" s="50"/>
      <c r="B9" s="51"/>
      <c r="C9" s="52"/>
      <c r="D9" s="53"/>
      <c r="E9" s="53"/>
      <c r="F9" s="54">
        <f t="shared" si="0"/>
        <v>0</v>
      </c>
      <c r="G9" s="55"/>
      <c r="H9" s="51"/>
    </row>
    <row r="10" s="25" customFormat="1" ht="13.05" customHeight="1" spans="1:8">
      <c r="A10" s="50"/>
      <c r="B10" s="51"/>
      <c r="C10" s="52"/>
      <c r="D10" s="53"/>
      <c r="E10" s="53"/>
      <c r="F10" s="54">
        <f t="shared" si="0"/>
        <v>0</v>
      </c>
      <c r="G10" s="55"/>
      <c r="H10" s="51"/>
    </row>
    <row r="11" s="25" customFormat="1" ht="13.05" customHeight="1" spans="1:8">
      <c r="A11" s="50"/>
      <c r="B11" s="51"/>
      <c r="C11" s="52"/>
      <c r="D11" s="53"/>
      <c r="E11" s="53"/>
      <c r="F11" s="54">
        <f t="shared" si="0"/>
        <v>0</v>
      </c>
      <c r="G11" s="55"/>
      <c r="H11" s="51"/>
    </row>
    <row r="12" s="25" customFormat="1" ht="13.05" customHeight="1" spans="1:8">
      <c r="A12" s="50"/>
      <c r="B12" s="51"/>
      <c r="C12" s="52"/>
      <c r="D12" s="53"/>
      <c r="E12" s="53"/>
      <c r="F12" s="54">
        <f t="shared" si="0"/>
        <v>0</v>
      </c>
      <c r="G12" s="55"/>
      <c r="H12" s="51"/>
    </row>
    <row r="13" s="25" customFormat="1" ht="13.05" customHeight="1" spans="1:8">
      <c r="A13" s="50"/>
      <c r="B13" s="51"/>
      <c r="C13" s="52"/>
      <c r="D13" s="53"/>
      <c r="E13" s="53"/>
      <c r="F13" s="54">
        <f t="shared" si="0"/>
        <v>0</v>
      </c>
      <c r="G13" s="55"/>
      <c r="H13" s="51"/>
    </row>
    <row r="14" s="25" customFormat="1" ht="13.05" customHeight="1" spans="1:8">
      <c r="A14" s="50"/>
      <c r="B14" s="51"/>
      <c r="C14" s="52"/>
      <c r="D14" s="53"/>
      <c r="E14" s="53"/>
      <c r="F14" s="54">
        <f t="shared" si="0"/>
        <v>0</v>
      </c>
      <c r="G14" s="55"/>
      <c r="H14" s="51"/>
    </row>
    <row r="15" s="25" customFormat="1" ht="13.05" customHeight="1" spans="1:8">
      <c r="A15" s="50"/>
      <c r="B15" s="51"/>
      <c r="C15" s="52"/>
      <c r="D15" s="53"/>
      <c r="E15" s="53"/>
      <c r="F15" s="54">
        <f t="shared" si="0"/>
        <v>0</v>
      </c>
      <c r="G15" s="55"/>
      <c r="H15" s="51"/>
    </row>
    <row r="16" s="25" customFormat="1" ht="13.05" customHeight="1" spans="1:8">
      <c r="A16" s="50"/>
      <c r="B16" s="51"/>
      <c r="C16" s="52"/>
      <c r="D16" s="53"/>
      <c r="E16" s="53"/>
      <c r="F16" s="54">
        <f t="shared" si="0"/>
        <v>0</v>
      </c>
      <c r="G16" s="55"/>
      <c r="H16" s="51"/>
    </row>
    <row r="17" s="25" customFormat="1" ht="13.05" customHeight="1" spans="1:8">
      <c r="A17" s="50"/>
      <c r="B17" s="51"/>
      <c r="C17" s="52"/>
      <c r="D17" s="53"/>
      <c r="E17" s="53"/>
      <c r="F17" s="54">
        <f t="shared" si="0"/>
        <v>0</v>
      </c>
      <c r="G17" s="55"/>
      <c r="H17" s="51"/>
    </row>
    <row r="18" s="25" customFormat="1" ht="13.05" customHeight="1" spans="1:8">
      <c r="A18" s="50"/>
      <c r="B18" s="51"/>
      <c r="C18" s="52"/>
      <c r="D18" s="53"/>
      <c r="E18" s="53"/>
      <c r="F18" s="54">
        <f t="shared" si="0"/>
        <v>0</v>
      </c>
      <c r="G18" s="55"/>
      <c r="H18" s="51"/>
    </row>
    <row r="19" s="25" customFormat="1" ht="13.05" customHeight="1" spans="1:8">
      <c r="A19" s="50"/>
      <c r="B19" s="51"/>
      <c r="C19" s="52"/>
      <c r="D19" s="53"/>
      <c r="E19" s="53"/>
      <c r="F19" s="54">
        <f t="shared" si="0"/>
        <v>0</v>
      </c>
      <c r="G19" s="55"/>
      <c r="H19" s="51"/>
    </row>
    <row r="20" s="25" customFormat="1" ht="13.05" customHeight="1" spans="1:8">
      <c r="A20" s="50"/>
      <c r="B20" s="51"/>
      <c r="C20" s="52"/>
      <c r="D20" s="53"/>
      <c r="E20" s="53"/>
      <c r="F20" s="54">
        <f t="shared" si="0"/>
        <v>0</v>
      </c>
      <c r="G20" s="55"/>
      <c r="H20" s="51"/>
    </row>
    <row r="21" s="25" customFormat="1" ht="13.05" customHeight="1" spans="1:8">
      <c r="A21" s="50"/>
      <c r="B21" s="51"/>
      <c r="C21" s="52"/>
      <c r="D21" s="53"/>
      <c r="E21" s="53"/>
      <c r="F21" s="54">
        <f t="shared" si="0"/>
        <v>0</v>
      </c>
      <c r="G21" s="55"/>
      <c r="H21" s="51"/>
    </row>
    <row r="22" s="25" customFormat="1" ht="13.05" customHeight="1" spans="1:8">
      <c r="A22" s="50"/>
      <c r="B22" s="51"/>
      <c r="C22" s="52"/>
      <c r="D22" s="53"/>
      <c r="E22" s="53"/>
      <c r="F22" s="54">
        <f t="shared" si="0"/>
        <v>0</v>
      </c>
      <c r="G22" s="55"/>
      <c r="H22" s="51"/>
    </row>
    <row r="23" s="25" customFormat="1" ht="13.05" customHeight="1" spans="1:8">
      <c r="A23" s="50"/>
      <c r="B23" s="51"/>
      <c r="C23" s="52"/>
      <c r="D23" s="53"/>
      <c r="E23" s="55"/>
      <c r="F23" s="54">
        <f t="shared" si="0"/>
        <v>0</v>
      </c>
      <c r="G23" s="55"/>
      <c r="H23" s="51"/>
    </row>
    <row r="24" s="25" customFormat="1" ht="13.05" customHeight="1" spans="1:8">
      <c r="A24" s="50"/>
      <c r="B24" s="51"/>
      <c r="C24" s="52"/>
      <c r="D24" s="53"/>
      <c r="E24" s="53"/>
      <c r="F24" s="54">
        <f t="shared" si="0"/>
        <v>0</v>
      </c>
      <c r="G24" s="55"/>
      <c r="H24" s="51"/>
    </row>
    <row r="25" s="25" customFormat="1" ht="13.05" customHeight="1" spans="1:8">
      <c r="A25" s="50"/>
      <c r="B25" s="51"/>
      <c r="C25" s="52"/>
      <c r="D25" s="53"/>
      <c r="E25" s="53"/>
      <c r="F25" s="54">
        <f t="shared" si="0"/>
        <v>0</v>
      </c>
      <c r="G25" s="55"/>
      <c r="H25" s="51"/>
    </row>
    <row r="26" s="25" customFormat="1" ht="13.05" customHeight="1" spans="1:8">
      <c r="A26" s="50"/>
      <c r="B26" s="51"/>
      <c r="C26" s="52"/>
      <c r="D26" s="53"/>
      <c r="E26" s="53"/>
      <c r="F26" s="54">
        <f t="shared" si="0"/>
        <v>0</v>
      </c>
      <c r="G26" s="55"/>
      <c r="H26" s="51"/>
    </row>
    <row r="27" s="25" customFormat="1" ht="13.05" customHeight="1" spans="1:8">
      <c r="A27" s="50"/>
      <c r="B27" s="51"/>
      <c r="C27" s="52"/>
      <c r="D27" s="53"/>
      <c r="E27" s="53"/>
      <c r="F27" s="54">
        <f t="shared" si="0"/>
        <v>0</v>
      </c>
      <c r="G27" s="55"/>
      <c r="H27" s="51"/>
    </row>
    <row r="28" s="25" customFormat="1" ht="13.05" customHeight="1" spans="1:8">
      <c r="A28" s="50"/>
      <c r="B28" s="51"/>
      <c r="C28" s="52"/>
      <c r="D28" s="53"/>
      <c r="E28" s="53"/>
      <c r="F28" s="54">
        <f t="shared" si="0"/>
        <v>0</v>
      </c>
      <c r="G28" s="55"/>
      <c r="H28" s="51"/>
    </row>
    <row r="29" s="25" customFormat="1" ht="13.05" customHeight="1" spans="1:8">
      <c r="A29" s="50"/>
      <c r="B29" s="51"/>
      <c r="C29" s="52"/>
      <c r="D29" s="53"/>
      <c r="E29" s="53"/>
      <c r="F29" s="54">
        <f t="shared" si="0"/>
        <v>0</v>
      </c>
      <c r="G29" s="55"/>
      <c r="H29" s="51"/>
    </row>
    <row r="30" s="25" customFormat="1" ht="13.05" customHeight="1" spans="1:8">
      <c r="A30" s="50"/>
      <c r="B30" s="51"/>
      <c r="C30" s="52"/>
      <c r="D30" s="53"/>
      <c r="E30" s="53"/>
      <c r="F30" s="54">
        <f t="shared" si="0"/>
        <v>0</v>
      </c>
      <c r="G30" s="55"/>
      <c r="H30" s="51"/>
    </row>
    <row r="31" s="25" customFormat="1" ht="13.05" customHeight="1" spans="1:8">
      <c r="A31" s="50"/>
      <c r="B31" s="51"/>
      <c r="C31" s="52"/>
      <c r="D31" s="53"/>
      <c r="E31" s="53"/>
      <c r="F31" s="54">
        <f t="shared" si="0"/>
        <v>0</v>
      </c>
      <c r="G31" s="55"/>
      <c r="H31" s="51"/>
    </row>
    <row r="32" s="25" customFormat="1" ht="13.05" customHeight="1" spans="1:8">
      <c r="A32" s="50"/>
      <c r="B32" s="51"/>
      <c r="C32" s="52"/>
      <c r="D32" s="53"/>
      <c r="E32" s="53"/>
      <c r="F32" s="54">
        <f t="shared" si="0"/>
        <v>0</v>
      </c>
      <c r="G32" s="55"/>
      <c r="H32" s="51"/>
    </row>
    <row r="33" s="25" customFormat="1" ht="13.05" customHeight="1" spans="1:16">
      <c r="A33" s="50"/>
      <c r="B33" s="51"/>
      <c r="C33" s="52"/>
      <c r="D33" s="53"/>
      <c r="E33" s="53"/>
      <c r="F33" s="54">
        <f t="shared" si="0"/>
        <v>0</v>
      </c>
      <c r="G33" s="55"/>
      <c r="H33" s="51"/>
    </row>
    <row r="34" s="26" customFormat="1" ht="13.05" customHeight="1" spans="1:16">
      <c r="A34" s="127"/>
      <c r="B34" s="57" t="s">
        <v>72</v>
      </c>
      <c r="C34" s="58"/>
      <c r="D34" s="54">
        <f>ROUND(SUM(D7:D33),2)</f>
        <v>0</v>
      </c>
      <c r="E34" s="54">
        <f>ROUND(SUM(E7:E33),2)</f>
        <v>0</v>
      </c>
      <c r="F34" s="54">
        <f>ROUND(SUM(F7:F33),2)</f>
        <v>0</v>
      </c>
      <c r="G34" s="54">
        <f>ROUND(SUM(G7:G33),2)</f>
        <v>0</v>
      </c>
      <c r="H34" s="56"/>
    </row>
    <row r="35" ht="13.05" customHeight="1" spans="1:16">
      <c r="A35" s="59" t="e">
        <f>#REF!&amp;#REF!</f>
        <v>#REF!</v>
      </c>
      <c r="C35" s="60"/>
      <c r="D35" s="60"/>
      <c r="E35" s="60"/>
      <c r="F35" s="61" t="e">
        <f>#REF!</f>
        <v>#REF!</v>
      </c>
      <c r="G35" s="205"/>
      <c r="H35" s="39"/>
      <c r="I35" s="166"/>
      <c r="K35" s="28"/>
      <c r="L35" s="28"/>
      <c r="M35" s="28"/>
      <c r="P35" s="28"/>
    </row>
    <row r="36" ht="13.05" customHeight="1" spans="1:16">
      <c r="A36" s="27" t="e">
        <f>#REF!&amp;#REF!&amp;#REF!&amp;#REF!&amp;#REF!&amp;#REF!&amp;#REF!</f>
        <v>#REF!</v>
      </c>
      <c r="F36" s="29" t="e">
        <f>#REF!&amp;#REF!</f>
        <v>#REF!</v>
      </c>
    </row>
  </sheetData>
  <sheetProtection formatCells="0" formatColumns="0" formatRows="0" insertRows="0" deleteRows="0" autoFilter="0"/>
  <mergeCells count="2">
    <mergeCell ref="A2:H2"/>
    <mergeCell ref="A4:H4"/>
  </mergeCells>
  <hyperlinks>
    <hyperlink ref="B1" location="参数!M80" display="返回索引页"/>
    <hyperlink ref="A1" location="非流动资产汇总表!B23" display="返回"/>
  </hyperlinks>
  <printOptions horizontalCentered="1"/>
  <pageMargins left="0.748031496062992" right="0.748031496062992" top="0.866141732283464" bottom="0.69"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7"/>
  <sheetViews>
    <sheetView showGridLines="0" showZeros="0" defaultGridColor="0" colorId="38" workbookViewId="0">
      <pane ySplit="6" topLeftCell="A22" activePane="bottomLeft" state="frozen"/>
      <selection/>
      <selection pane="bottomLeft" activeCell="R6" sqref="$A6:$XFD7"/>
    </sheetView>
  </sheetViews>
  <sheetFormatPr defaultColWidth="9.07619047619048" defaultRowHeight="15" customHeight="1"/>
  <cols>
    <col min="1" max="1" width="6.92380952380952" style="27" customWidth="1"/>
    <col min="2" max="2" width="33.0761904761905" style="27" customWidth="1"/>
    <col min="3" max="3" width="9.92380952380952" style="28" customWidth="1"/>
    <col min="4" max="5" width="12.7142857142857" style="28" hidden="1" customWidth="1" outlineLevel="1"/>
    <col min="6" max="6" width="17.9238095238095" style="29" customWidth="1" collapsed="1"/>
    <col min="7" max="8" width="17.9238095238095" style="29" customWidth="1"/>
    <col min="9" max="9" width="12.0761904761905" style="29" customWidth="1"/>
    <col min="10" max="10" width="29.7142857142857" style="27" customWidth="1"/>
    <col min="11" max="16384" width="9.07619047619048" style="27"/>
  </cols>
  <sheetData>
    <row r="1" s="22" customFormat="1" customHeight="1" spans="1:10">
      <c r="A1" s="30" t="s">
        <v>116</v>
      </c>
      <c r="B1" s="31" t="s">
        <v>8</v>
      </c>
      <c r="C1" s="33"/>
      <c r="D1" s="33"/>
      <c r="E1" s="33"/>
      <c r="F1" s="34"/>
      <c r="G1" s="34"/>
      <c r="H1" s="34"/>
      <c r="I1" s="34"/>
    </row>
    <row r="2" s="191" customFormat="1" ht="18" customHeight="1" spans="1:10">
      <c r="A2" s="95" t="s">
        <v>21111</v>
      </c>
      <c r="B2" s="96"/>
      <c r="C2" s="96"/>
      <c r="D2" s="96"/>
      <c r="E2" s="96"/>
      <c r="F2" s="96"/>
      <c r="G2" s="96"/>
      <c r="H2" s="96"/>
      <c r="I2" s="96"/>
      <c r="J2" s="96"/>
    </row>
    <row r="3" s="191" customFormat="1" ht="11.2" customHeight="1" spans="1:10">
      <c r="A3" s="97"/>
      <c r="B3" s="97"/>
      <c r="C3" s="97"/>
      <c r="D3" s="97"/>
      <c r="E3" s="97"/>
      <c r="F3" s="98"/>
      <c r="G3" s="98"/>
      <c r="H3" s="98"/>
      <c r="I3" s="98"/>
      <c r="J3" s="99" t="s">
        <v>21112</v>
      </c>
    </row>
    <row r="4" s="93" customFormat="1" ht="11.2" customHeight="1" spans="1:10">
      <c r="A4" s="100" t="e">
        <f>#REF!&amp;#REF!&amp;#REF!&amp;#REF!&amp;#REF!&amp;#REF!&amp;#REF!</f>
        <v>#REF!</v>
      </c>
      <c r="B4" s="100"/>
      <c r="C4" s="100"/>
      <c r="D4" s="100"/>
      <c r="E4" s="100"/>
      <c r="F4" s="100"/>
      <c r="G4" s="100"/>
      <c r="H4" s="100"/>
      <c r="I4" s="100"/>
      <c r="J4" s="100"/>
    </row>
    <row r="5" s="94" customFormat="1" ht="11.2" customHeight="1" spans="1:10">
      <c r="A5" s="101" t="e">
        <f>#REF!&amp;#REF!</f>
        <v>#REF!</v>
      </c>
      <c r="B5" s="101"/>
      <c r="C5" s="219" t="s">
        <v>299</v>
      </c>
      <c r="D5" s="220"/>
      <c r="E5" s="220"/>
      <c r="F5" s="104"/>
      <c r="G5" s="105"/>
      <c r="H5" s="105"/>
      <c r="I5" s="104"/>
      <c r="J5" s="106" t="s">
        <v>35</v>
      </c>
    </row>
    <row r="6" s="24" customFormat="1" ht="18" customHeight="1" spans="1:10">
      <c r="A6" s="45" t="s">
        <v>102</v>
      </c>
      <c r="B6" s="46" t="s">
        <v>21096</v>
      </c>
      <c r="C6" s="47" t="s">
        <v>479</v>
      </c>
      <c r="D6" s="110" t="s">
        <v>21030</v>
      </c>
      <c r="E6" s="110" t="s">
        <v>121</v>
      </c>
      <c r="F6" s="48" t="s">
        <v>122</v>
      </c>
      <c r="G6" s="49" t="s">
        <v>123</v>
      </c>
      <c r="H6" s="221" t="s">
        <v>168</v>
      </c>
      <c r="I6" s="221" t="s">
        <v>125</v>
      </c>
      <c r="J6" s="46" t="s">
        <v>256</v>
      </c>
    </row>
    <row r="7" s="25" customFormat="1" ht="13.05" customHeight="1" spans="1:10">
      <c r="A7" s="50">
        <v>1</v>
      </c>
      <c r="B7" s="51"/>
      <c r="C7" s="52"/>
      <c r="D7" s="53"/>
      <c r="E7" s="53"/>
      <c r="F7" s="54">
        <f t="shared" ref="F7:F34" si="0">D7+E7</f>
        <v>0</v>
      </c>
      <c r="G7" s="55"/>
      <c r="H7" s="217">
        <f>ROUND(IF((G7-F7)=0,0,G7-F7),2)</f>
        <v>0</v>
      </c>
      <c r="I7" s="156">
        <f>ROUND(IF(H7=0,0,IF(H7=G7,100,IF(F7&lt;0,-H7/F7*100,IF(H7&gt;0,ABS(H7/F7*100),H7/F7*100)))),2)</f>
        <v>0</v>
      </c>
      <c r="J7" s="51"/>
    </row>
    <row r="8" s="25" customFormat="1" ht="13.05" customHeight="1" spans="1:10">
      <c r="A8" s="50"/>
      <c r="B8" s="51"/>
      <c r="C8" s="52"/>
      <c r="D8" s="53"/>
      <c r="E8" s="53"/>
      <c r="F8" s="54">
        <f t="shared" si="0"/>
        <v>0</v>
      </c>
      <c r="G8" s="55"/>
      <c r="H8" s="217">
        <f t="shared" ref="H8:H35" si="1">ROUND(IF((G8-F8)=0,0,G8-F8),2)</f>
        <v>0</v>
      </c>
      <c r="I8" s="156">
        <f t="shared" ref="I8:I35" si="2">ROUND(IF(H8=0,0,IF(H8=G8,100,IF(F8&lt;0,-H8/F8*100,IF(H8&gt;0,ABS(H8/F8*100),H8/F8*100)))),2)</f>
        <v>0</v>
      </c>
      <c r="J8" s="51"/>
    </row>
    <row r="9" s="25" customFormat="1" ht="13.05" customHeight="1" spans="1:10">
      <c r="A9" s="50"/>
      <c r="B9" s="51"/>
      <c r="C9" s="52"/>
      <c r="D9" s="53"/>
      <c r="E9" s="53"/>
      <c r="F9" s="54">
        <f t="shared" si="0"/>
        <v>0</v>
      </c>
      <c r="G9" s="55"/>
      <c r="H9" s="217">
        <f t="shared" si="1"/>
        <v>0</v>
      </c>
      <c r="I9" s="156">
        <f t="shared" si="2"/>
        <v>0</v>
      </c>
      <c r="J9" s="51"/>
    </row>
    <row r="10" s="25" customFormat="1" ht="13.05" customHeight="1" spans="1:10">
      <c r="A10" s="50"/>
      <c r="B10" s="51"/>
      <c r="C10" s="52"/>
      <c r="D10" s="53"/>
      <c r="E10" s="53"/>
      <c r="F10" s="54">
        <f t="shared" si="0"/>
        <v>0</v>
      </c>
      <c r="G10" s="55"/>
      <c r="H10" s="217">
        <f t="shared" si="1"/>
        <v>0</v>
      </c>
      <c r="I10" s="156">
        <f t="shared" si="2"/>
        <v>0</v>
      </c>
      <c r="J10" s="51"/>
    </row>
    <row r="11" s="25" customFormat="1" ht="13.05" customHeight="1" spans="1:10">
      <c r="A11" s="50"/>
      <c r="B11" s="51"/>
      <c r="C11" s="52"/>
      <c r="D11" s="53"/>
      <c r="E11" s="53"/>
      <c r="F11" s="54">
        <f t="shared" si="0"/>
        <v>0</v>
      </c>
      <c r="G11" s="55"/>
      <c r="H11" s="217">
        <f t="shared" si="1"/>
        <v>0</v>
      </c>
      <c r="I11" s="156">
        <f t="shared" si="2"/>
        <v>0</v>
      </c>
      <c r="J11" s="51"/>
    </row>
    <row r="12" s="25" customFormat="1" ht="13.05" customHeight="1" spans="1:10">
      <c r="A12" s="50"/>
      <c r="B12" s="51"/>
      <c r="C12" s="52"/>
      <c r="D12" s="53"/>
      <c r="E12" s="53"/>
      <c r="F12" s="54">
        <f t="shared" si="0"/>
        <v>0</v>
      </c>
      <c r="G12" s="55"/>
      <c r="H12" s="217">
        <f t="shared" si="1"/>
        <v>0</v>
      </c>
      <c r="I12" s="156">
        <f t="shared" si="2"/>
        <v>0</v>
      </c>
      <c r="J12" s="51"/>
    </row>
    <row r="13" s="25" customFormat="1" ht="13.05" customHeight="1" spans="1:10">
      <c r="A13" s="50"/>
      <c r="B13" s="51"/>
      <c r="C13" s="52"/>
      <c r="D13" s="53"/>
      <c r="E13" s="53"/>
      <c r="F13" s="54">
        <f t="shared" si="0"/>
        <v>0</v>
      </c>
      <c r="G13" s="55"/>
      <c r="H13" s="217">
        <f t="shared" si="1"/>
        <v>0</v>
      </c>
      <c r="I13" s="156">
        <f t="shared" si="2"/>
        <v>0</v>
      </c>
      <c r="J13" s="51"/>
    </row>
    <row r="14" s="25" customFormat="1" ht="13.05" customHeight="1" spans="1:10">
      <c r="A14" s="50"/>
      <c r="B14" s="51"/>
      <c r="C14" s="52"/>
      <c r="D14" s="53"/>
      <c r="E14" s="53"/>
      <c r="F14" s="54">
        <f t="shared" si="0"/>
        <v>0</v>
      </c>
      <c r="G14" s="55"/>
      <c r="H14" s="217">
        <f t="shared" si="1"/>
        <v>0</v>
      </c>
      <c r="I14" s="156">
        <f t="shared" si="2"/>
        <v>0</v>
      </c>
      <c r="J14" s="51"/>
    </row>
    <row r="15" s="25" customFormat="1" ht="13.05" customHeight="1" spans="1:10">
      <c r="A15" s="50"/>
      <c r="B15" s="51"/>
      <c r="C15" s="52"/>
      <c r="D15" s="53"/>
      <c r="E15" s="53"/>
      <c r="F15" s="54">
        <f t="shared" si="0"/>
        <v>0</v>
      </c>
      <c r="G15" s="55"/>
      <c r="H15" s="217">
        <f t="shared" si="1"/>
        <v>0</v>
      </c>
      <c r="I15" s="156">
        <f t="shared" si="2"/>
        <v>0</v>
      </c>
      <c r="J15" s="51"/>
    </row>
    <row r="16" s="25" customFormat="1" ht="13.05" customHeight="1" spans="1:10">
      <c r="A16" s="50"/>
      <c r="B16" s="51"/>
      <c r="C16" s="52"/>
      <c r="D16" s="53"/>
      <c r="E16" s="53"/>
      <c r="F16" s="54">
        <f t="shared" si="0"/>
        <v>0</v>
      </c>
      <c r="G16" s="55"/>
      <c r="H16" s="217">
        <f t="shared" si="1"/>
        <v>0</v>
      </c>
      <c r="I16" s="156">
        <f t="shared" si="2"/>
        <v>0</v>
      </c>
      <c r="J16" s="51"/>
    </row>
    <row r="17" s="25" customFormat="1" ht="13.05" customHeight="1" spans="1:10">
      <c r="A17" s="50"/>
      <c r="B17" s="51"/>
      <c r="C17" s="52"/>
      <c r="D17" s="53"/>
      <c r="E17" s="53"/>
      <c r="F17" s="54">
        <f t="shared" si="0"/>
        <v>0</v>
      </c>
      <c r="G17" s="55"/>
      <c r="H17" s="217">
        <f t="shared" si="1"/>
        <v>0</v>
      </c>
      <c r="I17" s="156">
        <f t="shared" si="2"/>
        <v>0</v>
      </c>
      <c r="J17" s="51"/>
    </row>
    <row r="18" s="25" customFormat="1" ht="13.05" customHeight="1" spans="1:10">
      <c r="A18" s="50"/>
      <c r="B18" s="51"/>
      <c r="C18" s="52"/>
      <c r="D18" s="53"/>
      <c r="E18" s="53"/>
      <c r="F18" s="54">
        <f t="shared" si="0"/>
        <v>0</v>
      </c>
      <c r="G18" s="55"/>
      <c r="H18" s="217">
        <f t="shared" si="1"/>
        <v>0</v>
      </c>
      <c r="I18" s="156">
        <f t="shared" si="2"/>
        <v>0</v>
      </c>
      <c r="J18" s="51"/>
    </row>
    <row r="19" s="25" customFormat="1" ht="13.05" customHeight="1" spans="1:10">
      <c r="A19" s="50"/>
      <c r="B19" s="51"/>
      <c r="C19" s="52"/>
      <c r="D19" s="53"/>
      <c r="E19" s="53"/>
      <c r="F19" s="54">
        <f t="shared" si="0"/>
        <v>0</v>
      </c>
      <c r="G19" s="55"/>
      <c r="H19" s="217">
        <f t="shared" si="1"/>
        <v>0</v>
      </c>
      <c r="I19" s="156">
        <f t="shared" si="2"/>
        <v>0</v>
      </c>
      <c r="J19" s="51"/>
    </row>
    <row r="20" s="25" customFormat="1" ht="13.05" customHeight="1" spans="1:10">
      <c r="A20" s="50"/>
      <c r="B20" s="51"/>
      <c r="C20" s="52"/>
      <c r="D20" s="53"/>
      <c r="E20" s="53"/>
      <c r="F20" s="54">
        <f t="shared" si="0"/>
        <v>0</v>
      </c>
      <c r="G20" s="55"/>
      <c r="H20" s="217">
        <f t="shared" si="1"/>
        <v>0</v>
      </c>
      <c r="I20" s="156">
        <f t="shared" si="2"/>
        <v>0</v>
      </c>
      <c r="J20" s="51"/>
    </row>
    <row r="21" s="25" customFormat="1" ht="13.05" customHeight="1" spans="1:10">
      <c r="A21" s="50"/>
      <c r="B21" s="51"/>
      <c r="C21" s="52"/>
      <c r="D21" s="53"/>
      <c r="E21" s="53"/>
      <c r="F21" s="54">
        <f t="shared" si="0"/>
        <v>0</v>
      </c>
      <c r="G21" s="55"/>
      <c r="H21" s="217">
        <f t="shared" si="1"/>
        <v>0</v>
      </c>
      <c r="I21" s="156">
        <f t="shared" si="2"/>
        <v>0</v>
      </c>
      <c r="J21" s="51"/>
    </row>
    <row r="22" s="25" customFormat="1" ht="13.05" customHeight="1" spans="1:10">
      <c r="A22" s="50"/>
      <c r="B22" s="51"/>
      <c r="C22" s="52"/>
      <c r="D22" s="53"/>
      <c r="E22" s="53"/>
      <c r="F22" s="54">
        <f t="shared" si="0"/>
        <v>0</v>
      </c>
      <c r="G22" s="55"/>
      <c r="H22" s="217">
        <f t="shared" si="1"/>
        <v>0</v>
      </c>
      <c r="I22" s="156">
        <f t="shared" si="2"/>
        <v>0</v>
      </c>
      <c r="J22" s="51"/>
    </row>
    <row r="23" s="25" customFormat="1" ht="13.05" customHeight="1" spans="1:10">
      <c r="A23" s="50"/>
      <c r="B23" s="51"/>
      <c r="C23" s="52"/>
      <c r="D23" s="53"/>
      <c r="E23" s="53"/>
      <c r="F23" s="54">
        <f t="shared" si="0"/>
        <v>0</v>
      </c>
      <c r="G23" s="55"/>
      <c r="H23" s="217">
        <f t="shared" si="1"/>
        <v>0</v>
      </c>
      <c r="I23" s="156">
        <f t="shared" si="2"/>
        <v>0</v>
      </c>
      <c r="J23" s="51"/>
    </row>
    <row r="24" s="25" customFormat="1" ht="13.05" customHeight="1" spans="1:10">
      <c r="A24" s="50"/>
      <c r="B24" s="51"/>
      <c r="C24" s="52"/>
      <c r="D24" s="53"/>
      <c r="E24" s="53"/>
      <c r="F24" s="54">
        <f t="shared" si="0"/>
        <v>0</v>
      </c>
      <c r="G24" s="55"/>
      <c r="H24" s="217">
        <f t="shared" si="1"/>
        <v>0</v>
      </c>
      <c r="I24" s="156">
        <f t="shared" si="2"/>
        <v>0</v>
      </c>
      <c r="J24" s="51"/>
    </row>
    <row r="25" s="25" customFormat="1" ht="13.05" customHeight="1" spans="1:10">
      <c r="A25" s="50"/>
      <c r="B25" s="51"/>
      <c r="C25" s="52"/>
      <c r="D25" s="53"/>
      <c r="E25" s="53"/>
      <c r="F25" s="54">
        <f t="shared" si="0"/>
        <v>0</v>
      </c>
      <c r="G25" s="55"/>
      <c r="H25" s="217">
        <f t="shared" si="1"/>
        <v>0</v>
      </c>
      <c r="I25" s="156">
        <f t="shared" si="2"/>
        <v>0</v>
      </c>
      <c r="J25" s="51"/>
    </row>
    <row r="26" s="25" customFormat="1" ht="13.05" customHeight="1" spans="1:10">
      <c r="A26" s="50"/>
      <c r="B26" s="51"/>
      <c r="C26" s="52"/>
      <c r="D26" s="53"/>
      <c r="E26" s="53"/>
      <c r="F26" s="54">
        <f t="shared" si="0"/>
        <v>0</v>
      </c>
      <c r="G26" s="55"/>
      <c r="H26" s="217">
        <f t="shared" si="1"/>
        <v>0</v>
      </c>
      <c r="I26" s="156">
        <f t="shared" si="2"/>
        <v>0</v>
      </c>
      <c r="J26" s="51"/>
    </row>
    <row r="27" s="25" customFormat="1" ht="13.05" customHeight="1" spans="1:10">
      <c r="A27" s="50"/>
      <c r="B27" s="51"/>
      <c r="C27" s="52"/>
      <c r="D27" s="53"/>
      <c r="E27" s="53"/>
      <c r="F27" s="54">
        <f t="shared" si="0"/>
        <v>0</v>
      </c>
      <c r="G27" s="55"/>
      <c r="H27" s="217">
        <f t="shared" si="1"/>
        <v>0</v>
      </c>
      <c r="I27" s="156">
        <f t="shared" si="2"/>
        <v>0</v>
      </c>
      <c r="J27" s="51"/>
    </row>
    <row r="28" s="25" customFormat="1" ht="13.05" customHeight="1" spans="1:10">
      <c r="A28" s="50"/>
      <c r="B28" s="51"/>
      <c r="C28" s="52"/>
      <c r="D28" s="53"/>
      <c r="E28" s="53"/>
      <c r="F28" s="54">
        <f t="shared" si="0"/>
        <v>0</v>
      </c>
      <c r="G28" s="55"/>
      <c r="H28" s="217">
        <f t="shared" si="1"/>
        <v>0</v>
      </c>
      <c r="I28" s="156">
        <f t="shared" si="2"/>
        <v>0</v>
      </c>
      <c r="J28" s="51"/>
    </row>
    <row r="29" s="25" customFormat="1" ht="13.05" customHeight="1" spans="1:10">
      <c r="A29" s="50"/>
      <c r="B29" s="51"/>
      <c r="C29" s="52"/>
      <c r="D29" s="53"/>
      <c r="E29" s="53"/>
      <c r="F29" s="54">
        <f t="shared" si="0"/>
        <v>0</v>
      </c>
      <c r="G29" s="55"/>
      <c r="H29" s="217">
        <f t="shared" si="1"/>
        <v>0</v>
      </c>
      <c r="I29" s="156">
        <f t="shared" si="2"/>
        <v>0</v>
      </c>
      <c r="J29" s="51"/>
    </row>
    <row r="30" s="25" customFormat="1" ht="13.05" customHeight="1" spans="1:10">
      <c r="A30" s="50"/>
      <c r="B30" s="51"/>
      <c r="C30" s="52"/>
      <c r="D30" s="53"/>
      <c r="E30" s="53"/>
      <c r="F30" s="54">
        <f t="shared" si="0"/>
        <v>0</v>
      </c>
      <c r="G30" s="55"/>
      <c r="H30" s="217">
        <f t="shared" si="1"/>
        <v>0</v>
      </c>
      <c r="I30" s="156">
        <f t="shared" si="2"/>
        <v>0</v>
      </c>
      <c r="J30" s="51"/>
    </row>
    <row r="31" s="25" customFormat="1" ht="13.05" customHeight="1" spans="1:10">
      <c r="A31" s="50"/>
      <c r="B31" s="51"/>
      <c r="C31" s="52"/>
      <c r="D31" s="53"/>
      <c r="E31" s="53"/>
      <c r="F31" s="54">
        <f t="shared" si="0"/>
        <v>0</v>
      </c>
      <c r="G31" s="55"/>
      <c r="H31" s="217">
        <f t="shared" si="1"/>
        <v>0</v>
      </c>
      <c r="I31" s="156">
        <f t="shared" si="2"/>
        <v>0</v>
      </c>
      <c r="J31" s="51"/>
    </row>
    <row r="32" s="25" customFormat="1" ht="13.05" customHeight="1" spans="1:10">
      <c r="A32" s="50"/>
      <c r="B32" s="51"/>
      <c r="C32" s="52"/>
      <c r="D32" s="53"/>
      <c r="E32" s="53"/>
      <c r="F32" s="54">
        <f t="shared" si="0"/>
        <v>0</v>
      </c>
      <c r="G32" s="55"/>
      <c r="H32" s="217">
        <f t="shared" si="1"/>
        <v>0</v>
      </c>
      <c r="I32" s="156">
        <f t="shared" si="2"/>
        <v>0</v>
      </c>
      <c r="J32" s="51"/>
    </row>
    <row r="33" s="25" customFormat="1" ht="13.05" customHeight="1" spans="1:17">
      <c r="A33" s="50"/>
      <c r="B33" s="51"/>
      <c r="C33" s="52"/>
      <c r="D33" s="53"/>
      <c r="E33" s="53"/>
      <c r="F33" s="54">
        <f t="shared" si="0"/>
        <v>0</v>
      </c>
      <c r="G33" s="55"/>
      <c r="H33" s="217">
        <f t="shared" si="1"/>
        <v>0</v>
      </c>
      <c r="I33" s="156">
        <f t="shared" si="2"/>
        <v>0</v>
      </c>
      <c r="J33" s="51"/>
    </row>
    <row r="34" s="25" customFormat="1" ht="13.05" customHeight="1" spans="1:17">
      <c r="A34" s="50"/>
      <c r="B34" s="51"/>
      <c r="C34" s="52"/>
      <c r="D34" s="53"/>
      <c r="E34" s="53"/>
      <c r="F34" s="54">
        <f t="shared" si="0"/>
        <v>0</v>
      </c>
      <c r="G34" s="55"/>
      <c r="H34" s="217">
        <f t="shared" si="1"/>
        <v>0</v>
      </c>
      <c r="I34" s="156">
        <f t="shared" si="2"/>
        <v>0</v>
      </c>
      <c r="J34" s="51"/>
    </row>
    <row r="35" s="26" customFormat="1" ht="13.05" customHeight="1" spans="1:17">
      <c r="A35" s="127"/>
      <c r="B35" s="57" t="s">
        <v>72</v>
      </c>
      <c r="C35" s="58"/>
      <c r="D35" s="54">
        <f>ROUND(SUM(D7:D34),2)</f>
        <v>0</v>
      </c>
      <c r="E35" s="54">
        <f>ROUND(SUM(E7:E34),2)</f>
        <v>0</v>
      </c>
      <c r="F35" s="54">
        <f>ROUND(SUM(F7:F34),2)</f>
        <v>0</v>
      </c>
      <c r="G35" s="54">
        <f>ROUND(SUM(G7:G34),2)</f>
        <v>0</v>
      </c>
      <c r="H35" s="182">
        <f t="shared" si="1"/>
        <v>0</v>
      </c>
      <c r="I35" s="183">
        <f t="shared" si="2"/>
        <v>0</v>
      </c>
      <c r="J35" s="56"/>
    </row>
    <row r="36" ht="13.05" customHeight="1" spans="1:17">
      <c r="A36" s="59" t="e">
        <f>#REF!&amp;#REF!</f>
        <v>#REF!</v>
      </c>
      <c r="C36" s="60"/>
      <c r="D36" s="60"/>
      <c r="E36" s="60"/>
      <c r="F36" s="222"/>
      <c r="G36" s="206" t="e">
        <f>#REF!</f>
        <v>#REF!</v>
      </c>
      <c r="H36" s="223"/>
      <c r="J36" s="39"/>
      <c r="L36" s="28"/>
      <c r="M36" s="28"/>
      <c r="N36" s="28"/>
      <c r="Q36" s="28"/>
    </row>
    <row r="37" ht="13.05" customHeight="1" spans="1:17">
      <c r="A37" s="27" t="e">
        <f>#REF!&amp;#REF!&amp;#REF!&amp;#REF!&amp;#REF!&amp;#REF!&amp;#REF!</f>
        <v>#REF!</v>
      </c>
      <c r="G37" s="88" t="e">
        <f>#REF!&amp;#REF!</f>
        <v>#REF!</v>
      </c>
    </row>
  </sheetData>
  <sheetProtection formatCells="0" formatColumns="0" formatRows="0" insertRows="0" deleteRows="0" autoFilter="0"/>
  <mergeCells count="2">
    <mergeCell ref="A2:J2"/>
    <mergeCell ref="A4:J4"/>
  </mergeCells>
  <hyperlinks>
    <hyperlink ref="A1" location="非流动资产汇总表!B24" display="返回"/>
    <hyperlink ref="B1" location="参数!M81" display="返回索引页"/>
  </hyperlinks>
  <printOptions horizontalCentered="1"/>
  <pageMargins left="0.748031496062992" right="0.748031496062992" top="0.866141732283464" bottom="0.59" header="1.14173228346457" footer="0.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7"/>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4.71428571428571" style="644" customWidth="1"/>
    <col min="2" max="2" width="18.7142857142857" style="644" customWidth="1"/>
    <col min="3" max="3" width="19.2857142857143" style="644" customWidth="1"/>
    <col min="4" max="4" width="6.71428571428571" style="644" customWidth="1"/>
    <col min="5" max="5" width="13.2857142857143" style="645" customWidth="1"/>
    <col min="6" max="6" width="8.71428571428571" style="646" customWidth="1"/>
    <col min="7" max="8" width="12.7142857142857" style="646" hidden="1" customWidth="1" outlineLevel="1"/>
    <col min="9" max="9" width="14.7142857142857" style="647" customWidth="1" collapsed="1"/>
    <col min="10" max="11" width="14.7142857142857" style="647" customWidth="1"/>
    <col min="12" max="12" width="7.57142857142857" style="648" customWidth="1"/>
    <col min="13" max="13" width="22.0761904761905" style="644" customWidth="1"/>
    <col min="14" max="16384" width="9.07619047619048" style="644"/>
  </cols>
  <sheetData>
    <row r="1" customHeight="1" spans="1:13">
      <c r="A1" s="30" t="s">
        <v>116</v>
      </c>
      <c r="B1" s="31" t="s">
        <v>8</v>
      </c>
    </row>
    <row r="2" s="113" customFormat="1" ht="18" customHeight="1" spans="1:13">
      <c r="A2" s="35" t="s">
        <v>170</v>
      </c>
      <c r="B2" s="36"/>
      <c r="C2" s="36"/>
      <c r="D2" s="36"/>
      <c r="E2" s="36"/>
      <c r="F2" s="36"/>
      <c r="G2" s="36"/>
      <c r="H2" s="36"/>
      <c r="I2" s="36"/>
      <c r="J2" s="36"/>
      <c r="K2" s="36"/>
      <c r="L2" s="36"/>
      <c r="M2" s="36"/>
    </row>
    <row r="3" s="113" customFormat="1" ht="11.2" customHeight="1" spans="1:13">
      <c r="A3" s="6"/>
      <c r="B3" s="6"/>
      <c r="C3" s="6"/>
      <c r="D3" s="6"/>
      <c r="E3" s="6"/>
      <c r="F3" s="6"/>
      <c r="G3" s="6"/>
      <c r="H3" s="6"/>
      <c r="I3" s="37"/>
      <c r="J3" s="37"/>
      <c r="K3" s="37"/>
      <c r="L3" s="37"/>
      <c r="M3" s="38" t="s">
        <v>171</v>
      </c>
    </row>
    <row r="4" s="71" customFormat="1" ht="11.2" customHeight="1" spans="1:13">
      <c r="A4" s="39" t="e">
        <f>#REF!&amp;#REF!&amp;#REF!&amp;#REF!&amp;#REF!&amp;#REF!&amp;#REF!</f>
        <v>#REF!</v>
      </c>
      <c r="B4" s="39"/>
      <c r="C4" s="39"/>
      <c r="D4" s="39"/>
      <c r="E4" s="39"/>
      <c r="F4" s="39"/>
      <c r="G4" s="39"/>
      <c r="H4" s="39"/>
      <c r="I4" s="39"/>
      <c r="J4" s="39"/>
      <c r="K4" s="39"/>
      <c r="L4" s="39"/>
      <c r="M4" s="39"/>
    </row>
    <row r="5" s="27" customFormat="1" ht="11.2" customHeight="1" spans="1:13">
      <c r="A5" s="40" t="e">
        <f>#REF!&amp;#REF!</f>
        <v>#REF!</v>
      </c>
      <c r="B5" s="40"/>
      <c r="C5" s="59"/>
      <c r="E5" s="242"/>
      <c r="F5" s="504"/>
      <c r="G5" s="504"/>
      <c r="H5" s="504"/>
      <c r="I5" s="659"/>
      <c r="J5" s="659"/>
      <c r="K5" s="659"/>
      <c r="L5" s="29"/>
      <c r="M5" s="44" t="s">
        <v>35</v>
      </c>
    </row>
    <row r="6" s="24" customFormat="1" ht="25.05" customHeight="1" spans="1:13">
      <c r="A6" s="45" t="s">
        <v>102</v>
      </c>
      <c r="B6" s="122" t="s">
        <v>172</v>
      </c>
      <c r="C6" s="122" t="s">
        <v>173</v>
      </c>
      <c r="D6" s="122" t="s">
        <v>165</v>
      </c>
      <c r="E6" s="653" t="s">
        <v>166</v>
      </c>
      <c r="F6" s="654" t="s">
        <v>167</v>
      </c>
      <c r="G6" s="654" t="s">
        <v>120</v>
      </c>
      <c r="H6" s="654" t="s">
        <v>121</v>
      </c>
      <c r="I6" s="655" t="s">
        <v>122</v>
      </c>
      <c r="J6" s="656" t="s">
        <v>123</v>
      </c>
      <c r="K6" s="656" t="s">
        <v>168</v>
      </c>
      <c r="L6" s="49" t="s">
        <v>125</v>
      </c>
      <c r="M6" s="122" t="s">
        <v>174</v>
      </c>
    </row>
    <row r="7" s="192" customFormat="1" ht="14" customHeight="1" spans="1:13">
      <c r="A7" s="50"/>
      <c r="B7" s="662"/>
      <c r="C7" s="662"/>
      <c r="D7" s="662"/>
      <c r="E7" s="663"/>
      <c r="F7" s="664"/>
      <c r="G7" s="53"/>
      <c r="H7" s="53"/>
      <c r="I7" s="86">
        <f>G7+H7</f>
        <v>0</v>
      </c>
      <c r="J7" s="264"/>
      <c r="K7" s="155">
        <f t="shared" ref="K7:K35" si="0">IF((J7-I7)=0,0,J7-I7)</f>
        <v>0</v>
      </c>
      <c r="L7" s="156">
        <f t="shared" ref="L7:L35" si="1">IF(K7=0,0,IF(K7=J7,100,IF(I7&lt;0,-(K7/I7*100),IF(K7&gt;0,ABS(K7/I7*100),(K7/I7*100)))))</f>
        <v>0</v>
      </c>
      <c r="M7" s="662"/>
    </row>
    <row r="8" s="192" customFormat="1" ht="14" customHeight="1" spans="1:13">
      <c r="A8" s="50"/>
      <c r="B8" s="662"/>
      <c r="C8" s="662"/>
      <c r="D8" s="662"/>
      <c r="E8" s="663"/>
      <c r="F8" s="664"/>
      <c r="G8" s="665"/>
      <c r="H8" s="665"/>
      <c r="I8" s="86">
        <f t="shared" ref="I8:I34" si="2">G8+H8</f>
        <v>0</v>
      </c>
      <c r="J8" s="264"/>
      <c r="K8" s="155">
        <f t="shared" si="0"/>
        <v>0</v>
      </c>
      <c r="L8" s="156">
        <f t="shared" si="1"/>
        <v>0</v>
      </c>
      <c r="M8" s="662"/>
    </row>
    <row r="9" s="192" customFormat="1" ht="14" customHeight="1" spans="1:13">
      <c r="A9" s="50"/>
      <c r="B9" s="662"/>
      <c r="C9" s="662"/>
      <c r="D9" s="662"/>
      <c r="E9" s="663"/>
      <c r="F9" s="664"/>
      <c r="G9" s="665"/>
      <c r="H9" s="665"/>
      <c r="I9" s="86">
        <f t="shared" si="2"/>
        <v>0</v>
      </c>
      <c r="J9" s="264"/>
      <c r="K9" s="155">
        <f t="shared" si="0"/>
        <v>0</v>
      </c>
      <c r="L9" s="156">
        <f t="shared" si="1"/>
        <v>0</v>
      </c>
      <c r="M9" s="662"/>
    </row>
    <row r="10" s="192" customFormat="1" ht="14" customHeight="1" spans="1:13">
      <c r="A10" s="50"/>
      <c r="B10" s="662"/>
      <c r="C10" s="662"/>
      <c r="D10" s="662"/>
      <c r="E10" s="663"/>
      <c r="F10" s="664"/>
      <c r="G10" s="665"/>
      <c r="H10" s="665"/>
      <c r="I10" s="86">
        <f t="shared" si="2"/>
        <v>0</v>
      </c>
      <c r="J10" s="264"/>
      <c r="K10" s="155">
        <f t="shared" si="0"/>
        <v>0</v>
      </c>
      <c r="L10" s="156">
        <f t="shared" si="1"/>
        <v>0</v>
      </c>
      <c r="M10" s="662"/>
    </row>
    <row r="11" s="192" customFormat="1" ht="14" customHeight="1" spans="1:13">
      <c r="A11" s="50"/>
      <c r="B11" s="662"/>
      <c r="C11" s="662"/>
      <c r="D11" s="662"/>
      <c r="E11" s="663"/>
      <c r="F11" s="664"/>
      <c r="G11" s="665"/>
      <c r="H11" s="665"/>
      <c r="I11" s="86">
        <f t="shared" si="2"/>
        <v>0</v>
      </c>
      <c r="J11" s="264"/>
      <c r="K11" s="155">
        <f t="shared" si="0"/>
        <v>0</v>
      </c>
      <c r="L11" s="156">
        <f t="shared" si="1"/>
        <v>0</v>
      </c>
      <c r="M11" s="662"/>
    </row>
    <row r="12" s="192" customFormat="1" ht="14" customHeight="1" spans="1:13">
      <c r="A12" s="50"/>
      <c r="B12" s="662"/>
      <c r="C12" s="662"/>
      <c r="D12" s="662"/>
      <c r="E12" s="663"/>
      <c r="F12" s="664"/>
      <c r="G12" s="665"/>
      <c r="H12" s="665"/>
      <c r="I12" s="86">
        <f t="shared" si="2"/>
        <v>0</v>
      </c>
      <c r="J12" s="264"/>
      <c r="K12" s="155">
        <f t="shared" si="0"/>
        <v>0</v>
      </c>
      <c r="L12" s="156">
        <f t="shared" si="1"/>
        <v>0</v>
      </c>
      <c r="M12" s="662"/>
    </row>
    <row r="13" s="192" customFormat="1" ht="14" customHeight="1" spans="1:13">
      <c r="A13" s="50"/>
      <c r="B13" s="662"/>
      <c r="C13" s="662"/>
      <c r="D13" s="662"/>
      <c r="E13" s="663"/>
      <c r="F13" s="664"/>
      <c r="G13" s="665"/>
      <c r="H13" s="665"/>
      <c r="I13" s="86">
        <f t="shared" si="2"/>
        <v>0</v>
      </c>
      <c r="J13" s="264"/>
      <c r="K13" s="155">
        <f t="shared" si="0"/>
        <v>0</v>
      </c>
      <c r="L13" s="156">
        <f t="shared" si="1"/>
        <v>0</v>
      </c>
      <c r="M13" s="662"/>
    </row>
    <row r="14" s="192" customFormat="1" ht="14" customHeight="1" spans="1:13">
      <c r="A14" s="50"/>
      <c r="B14" s="662"/>
      <c r="C14" s="662"/>
      <c r="D14" s="662"/>
      <c r="E14" s="663"/>
      <c r="F14" s="664"/>
      <c r="G14" s="665"/>
      <c r="H14" s="665"/>
      <c r="I14" s="86">
        <f t="shared" si="2"/>
        <v>0</v>
      </c>
      <c r="J14" s="264"/>
      <c r="K14" s="155">
        <f t="shared" si="0"/>
        <v>0</v>
      </c>
      <c r="L14" s="156">
        <f t="shared" si="1"/>
        <v>0</v>
      </c>
      <c r="M14" s="662"/>
    </row>
    <row r="15" s="192" customFormat="1" ht="14" customHeight="1" spans="1:13">
      <c r="A15" s="50"/>
      <c r="B15" s="662"/>
      <c r="C15" s="662"/>
      <c r="D15" s="662"/>
      <c r="E15" s="663"/>
      <c r="F15" s="664"/>
      <c r="G15" s="665"/>
      <c r="H15" s="665"/>
      <c r="I15" s="86">
        <f t="shared" si="2"/>
        <v>0</v>
      </c>
      <c r="J15" s="264"/>
      <c r="K15" s="155">
        <f t="shared" si="0"/>
        <v>0</v>
      </c>
      <c r="L15" s="156">
        <f t="shared" si="1"/>
        <v>0</v>
      </c>
      <c r="M15" s="662"/>
    </row>
    <row r="16" s="192" customFormat="1" ht="14" customHeight="1" spans="1:13">
      <c r="A16" s="50"/>
      <c r="B16" s="662"/>
      <c r="C16" s="662"/>
      <c r="D16" s="662"/>
      <c r="E16" s="663"/>
      <c r="F16" s="664"/>
      <c r="G16" s="665"/>
      <c r="H16" s="665"/>
      <c r="I16" s="86">
        <f t="shared" si="2"/>
        <v>0</v>
      </c>
      <c r="J16" s="264"/>
      <c r="K16" s="155">
        <f t="shared" si="0"/>
        <v>0</v>
      </c>
      <c r="L16" s="156">
        <f t="shared" si="1"/>
        <v>0</v>
      </c>
      <c r="M16" s="662"/>
    </row>
    <row r="17" s="192" customFormat="1" ht="14" customHeight="1" spans="1:13">
      <c r="A17" s="50"/>
      <c r="B17" s="662"/>
      <c r="C17" s="662"/>
      <c r="D17" s="662"/>
      <c r="E17" s="663"/>
      <c r="F17" s="664"/>
      <c r="G17" s="665"/>
      <c r="H17" s="665"/>
      <c r="I17" s="86">
        <f t="shared" si="2"/>
        <v>0</v>
      </c>
      <c r="J17" s="264"/>
      <c r="K17" s="155">
        <f t="shared" si="0"/>
        <v>0</v>
      </c>
      <c r="L17" s="156">
        <f t="shared" si="1"/>
        <v>0</v>
      </c>
      <c r="M17" s="662"/>
    </row>
    <row r="18" s="192" customFormat="1" ht="14" customHeight="1" spans="1:13">
      <c r="A18" s="50"/>
      <c r="B18" s="662"/>
      <c r="C18" s="662"/>
      <c r="D18" s="662"/>
      <c r="E18" s="663"/>
      <c r="F18" s="664"/>
      <c r="G18" s="665"/>
      <c r="H18" s="665"/>
      <c r="I18" s="86">
        <f t="shared" si="2"/>
        <v>0</v>
      </c>
      <c r="J18" s="264"/>
      <c r="K18" s="155">
        <f t="shared" si="0"/>
        <v>0</v>
      </c>
      <c r="L18" s="156">
        <f t="shared" si="1"/>
        <v>0</v>
      </c>
      <c r="M18" s="662"/>
    </row>
    <row r="19" s="192" customFormat="1" ht="14" customHeight="1" spans="1:13">
      <c r="A19" s="50"/>
      <c r="B19" s="662"/>
      <c r="C19" s="662"/>
      <c r="D19" s="662"/>
      <c r="E19" s="663"/>
      <c r="F19" s="664"/>
      <c r="G19" s="665"/>
      <c r="H19" s="665"/>
      <c r="I19" s="86">
        <f t="shared" si="2"/>
        <v>0</v>
      </c>
      <c r="J19" s="264"/>
      <c r="K19" s="155">
        <f t="shared" si="0"/>
        <v>0</v>
      </c>
      <c r="L19" s="156">
        <f t="shared" si="1"/>
        <v>0</v>
      </c>
      <c r="M19" s="662"/>
    </row>
    <row r="20" s="192" customFormat="1" ht="14" customHeight="1" spans="1:13">
      <c r="A20" s="50"/>
      <c r="B20" s="662"/>
      <c r="C20" s="662"/>
      <c r="D20" s="662"/>
      <c r="E20" s="663"/>
      <c r="F20" s="664"/>
      <c r="G20" s="665"/>
      <c r="H20" s="665"/>
      <c r="I20" s="86">
        <f t="shared" si="2"/>
        <v>0</v>
      </c>
      <c r="J20" s="264"/>
      <c r="K20" s="155">
        <f t="shared" si="0"/>
        <v>0</v>
      </c>
      <c r="L20" s="156">
        <f t="shared" si="1"/>
        <v>0</v>
      </c>
      <c r="M20" s="662"/>
    </row>
    <row r="21" s="192" customFormat="1" ht="14" customHeight="1" spans="1:13">
      <c r="A21" s="50"/>
      <c r="B21" s="662"/>
      <c r="C21" s="662"/>
      <c r="D21" s="662"/>
      <c r="E21" s="663"/>
      <c r="F21" s="664"/>
      <c r="G21" s="665"/>
      <c r="H21" s="665"/>
      <c r="I21" s="86">
        <f t="shared" si="2"/>
        <v>0</v>
      </c>
      <c r="J21" s="264"/>
      <c r="K21" s="155">
        <f t="shared" si="0"/>
        <v>0</v>
      </c>
      <c r="L21" s="156">
        <f t="shared" si="1"/>
        <v>0</v>
      </c>
      <c r="M21" s="662"/>
    </row>
    <row r="22" s="192" customFormat="1" ht="14" customHeight="1" spans="1:13">
      <c r="A22" s="50"/>
      <c r="B22" s="662"/>
      <c r="C22" s="662"/>
      <c r="D22" s="662"/>
      <c r="E22" s="663"/>
      <c r="F22" s="664"/>
      <c r="G22" s="665"/>
      <c r="H22" s="665"/>
      <c r="I22" s="86">
        <f t="shared" si="2"/>
        <v>0</v>
      </c>
      <c r="J22" s="264"/>
      <c r="K22" s="155">
        <f t="shared" si="0"/>
        <v>0</v>
      </c>
      <c r="L22" s="156">
        <f t="shared" si="1"/>
        <v>0</v>
      </c>
      <c r="M22" s="662"/>
    </row>
    <row r="23" s="192" customFormat="1" ht="14" customHeight="1" spans="1:13">
      <c r="A23" s="50"/>
      <c r="B23" s="662"/>
      <c r="C23" s="662"/>
      <c r="D23" s="662"/>
      <c r="E23" s="663"/>
      <c r="F23" s="664"/>
      <c r="G23" s="665"/>
      <c r="H23" s="665"/>
      <c r="I23" s="86">
        <f t="shared" si="2"/>
        <v>0</v>
      </c>
      <c r="J23" s="264"/>
      <c r="K23" s="155">
        <f t="shared" si="0"/>
        <v>0</v>
      </c>
      <c r="L23" s="156">
        <f t="shared" si="1"/>
        <v>0</v>
      </c>
      <c r="M23" s="662"/>
    </row>
    <row r="24" s="192" customFormat="1" ht="14" customHeight="1" spans="1:13">
      <c r="A24" s="50"/>
      <c r="B24" s="662"/>
      <c r="C24" s="662"/>
      <c r="D24" s="662"/>
      <c r="E24" s="663"/>
      <c r="F24" s="664"/>
      <c r="G24" s="665"/>
      <c r="H24" s="665"/>
      <c r="I24" s="86">
        <f t="shared" si="2"/>
        <v>0</v>
      </c>
      <c r="J24" s="264"/>
      <c r="K24" s="155">
        <f t="shared" si="0"/>
        <v>0</v>
      </c>
      <c r="L24" s="156">
        <f t="shared" si="1"/>
        <v>0</v>
      </c>
      <c r="M24" s="662"/>
    </row>
    <row r="25" s="192" customFormat="1" ht="14" customHeight="1" spans="1:13">
      <c r="A25" s="50"/>
      <c r="B25" s="662"/>
      <c r="C25" s="662"/>
      <c r="D25" s="662"/>
      <c r="E25" s="663"/>
      <c r="F25" s="664"/>
      <c r="G25" s="665"/>
      <c r="H25" s="665"/>
      <c r="I25" s="86">
        <f t="shared" si="2"/>
        <v>0</v>
      </c>
      <c r="J25" s="264"/>
      <c r="K25" s="155">
        <f t="shared" si="0"/>
        <v>0</v>
      </c>
      <c r="L25" s="156">
        <f t="shared" si="1"/>
        <v>0</v>
      </c>
      <c r="M25" s="662"/>
    </row>
    <row r="26" s="192" customFormat="1" ht="14" customHeight="1" spans="1:13">
      <c r="A26" s="50"/>
      <c r="B26" s="662"/>
      <c r="C26" s="662"/>
      <c r="D26" s="662"/>
      <c r="E26" s="663"/>
      <c r="F26" s="664"/>
      <c r="G26" s="665"/>
      <c r="H26" s="665"/>
      <c r="I26" s="86">
        <f t="shared" si="2"/>
        <v>0</v>
      </c>
      <c r="J26" s="264"/>
      <c r="K26" s="155">
        <f t="shared" si="0"/>
        <v>0</v>
      </c>
      <c r="L26" s="156">
        <f t="shared" si="1"/>
        <v>0</v>
      </c>
      <c r="M26" s="662"/>
    </row>
    <row r="27" s="192" customFormat="1" ht="14" customHeight="1" spans="1:13">
      <c r="A27" s="50"/>
      <c r="B27" s="662"/>
      <c r="C27" s="662"/>
      <c r="D27" s="662"/>
      <c r="E27" s="663"/>
      <c r="F27" s="664"/>
      <c r="G27" s="665"/>
      <c r="H27" s="665"/>
      <c r="I27" s="86">
        <f t="shared" si="2"/>
        <v>0</v>
      </c>
      <c r="J27" s="264"/>
      <c r="K27" s="155">
        <f t="shared" si="0"/>
        <v>0</v>
      </c>
      <c r="L27" s="156">
        <f t="shared" si="1"/>
        <v>0</v>
      </c>
      <c r="M27" s="662"/>
    </row>
    <row r="28" s="192" customFormat="1" ht="14" customHeight="1" spans="1:13">
      <c r="A28" s="50"/>
      <c r="B28" s="662"/>
      <c r="C28" s="662"/>
      <c r="D28" s="662"/>
      <c r="E28" s="663"/>
      <c r="F28" s="664"/>
      <c r="G28" s="665"/>
      <c r="H28" s="665"/>
      <c r="I28" s="86">
        <f t="shared" si="2"/>
        <v>0</v>
      </c>
      <c r="J28" s="264"/>
      <c r="K28" s="155">
        <f t="shared" si="0"/>
        <v>0</v>
      </c>
      <c r="L28" s="156">
        <f t="shared" si="1"/>
        <v>0</v>
      </c>
      <c r="M28" s="662"/>
    </row>
    <row r="29" s="192" customFormat="1" ht="14" customHeight="1" spans="1:13">
      <c r="A29" s="50"/>
      <c r="B29" s="662"/>
      <c r="C29" s="662"/>
      <c r="D29" s="662"/>
      <c r="E29" s="663"/>
      <c r="F29" s="664"/>
      <c r="G29" s="665"/>
      <c r="H29" s="665"/>
      <c r="I29" s="86">
        <f t="shared" si="2"/>
        <v>0</v>
      </c>
      <c r="J29" s="264"/>
      <c r="K29" s="155">
        <f t="shared" si="0"/>
        <v>0</v>
      </c>
      <c r="L29" s="156">
        <f t="shared" si="1"/>
        <v>0</v>
      </c>
      <c r="M29" s="662"/>
    </row>
    <row r="30" s="192" customFormat="1" ht="14" customHeight="1" spans="1:13">
      <c r="A30" s="50"/>
      <c r="B30" s="662"/>
      <c r="C30" s="662"/>
      <c r="D30" s="662"/>
      <c r="E30" s="663"/>
      <c r="F30" s="664"/>
      <c r="G30" s="665"/>
      <c r="H30" s="665"/>
      <c r="I30" s="86">
        <f t="shared" si="2"/>
        <v>0</v>
      </c>
      <c r="J30" s="264"/>
      <c r="K30" s="155">
        <f t="shared" si="0"/>
        <v>0</v>
      </c>
      <c r="L30" s="156">
        <f t="shared" si="1"/>
        <v>0</v>
      </c>
      <c r="M30" s="662"/>
    </row>
    <row r="31" s="192" customFormat="1" ht="14" customHeight="1" spans="1:13">
      <c r="A31" s="50"/>
      <c r="B31" s="662"/>
      <c r="C31" s="662"/>
      <c r="D31" s="662"/>
      <c r="E31" s="663"/>
      <c r="F31" s="664"/>
      <c r="G31" s="665"/>
      <c r="H31" s="665"/>
      <c r="I31" s="86">
        <f t="shared" si="2"/>
        <v>0</v>
      </c>
      <c r="J31" s="264"/>
      <c r="K31" s="155">
        <f t="shared" si="0"/>
        <v>0</v>
      </c>
      <c r="L31" s="156">
        <f t="shared" si="1"/>
        <v>0</v>
      </c>
      <c r="M31" s="662"/>
    </row>
    <row r="32" s="192" customFormat="1" ht="14" customHeight="1" spans="1:13">
      <c r="A32" s="50"/>
      <c r="B32" s="662"/>
      <c r="C32" s="662"/>
      <c r="D32" s="662"/>
      <c r="E32" s="663"/>
      <c r="F32" s="664"/>
      <c r="G32" s="665"/>
      <c r="H32" s="665"/>
      <c r="I32" s="86">
        <f t="shared" si="2"/>
        <v>0</v>
      </c>
      <c r="J32" s="264"/>
      <c r="K32" s="155">
        <f t="shared" si="0"/>
        <v>0</v>
      </c>
      <c r="L32" s="156">
        <f t="shared" si="1"/>
        <v>0</v>
      </c>
      <c r="M32" s="662"/>
    </row>
    <row r="33" s="192" customFormat="1" ht="14" customHeight="1" spans="1:13">
      <c r="A33" s="50"/>
      <c r="B33" s="662"/>
      <c r="C33" s="662"/>
      <c r="D33" s="662"/>
      <c r="E33" s="663"/>
      <c r="F33" s="664"/>
      <c r="G33" s="665"/>
      <c r="H33" s="665"/>
      <c r="I33" s="86">
        <f t="shared" si="2"/>
        <v>0</v>
      </c>
      <c r="J33" s="264"/>
      <c r="K33" s="155">
        <f t="shared" si="0"/>
        <v>0</v>
      </c>
      <c r="L33" s="156">
        <f t="shared" si="1"/>
        <v>0</v>
      </c>
      <c r="M33" s="662"/>
    </row>
    <row r="34" s="192" customFormat="1" ht="14" customHeight="1" spans="1:13">
      <c r="A34" s="50"/>
      <c r="B34" s="662"/>
      <c r="C34" s="662"/>
      <c r="D34" s="662"/>
      <c r="E34" s="663"/>
      <c r="F34" s="664"/>
      <c r="G34" s="665"/>
      <c r="H34" s="665"/>
      <c r="I34" s="86">
        <f t="shared" si="2"/>
        <v>0</v>
      </c>
      <c r="J34" s="264"/>
      <c r="K34" s="155">
        <f t="shared" si="0"/>
        <v>0</v>
      </c>
      <c r="L34" s="156">
        <f t="shared" si="1"/>
        <v>0</v>
      </c>
      <c r="M34" s="662"/>
    </row>
    <row r="35" s="26" customFormat="1" ht="14" customHeight="1" spans="1:13">
      <c r="A35" s="127"/>
      <c r="B35" s="57" t="s">
        <v>72</v>
      </c>
      <c r="C35" s="108"/>
      <c r="D35" s="91"/>
      <c r="E35" s="666"/>
      <c r="F35" s="508"/>
      <c r="G35" s="129">
        <f>ROUND(SUM(G7:G34),2)</f>
        <v>0</v>
      </c>
      <c r="H35" s="129">
        <f>ROUND(SUM(H7:H34),2)</f>
        <v>0</v>
      </c>
      <c r="I35" s="129">
        <f>ROUND(SUM(I7:I34),2)</f>
        <v>0</v>
      </c>
      <c r="J35" s="129">
        <f>ROUND(SUM(J7:J34),2)</f>
        <v>0</v>
      </c>
      <c r="K35" s="129">
        <f t="shared" si="0"/>
        <v>0</v>
      </c>
      <c r="L35" s="183">
        <f t="shared" si="1"/>
        <v>0</v>
      </c>
      <c r="M35" s="56"/>
    </row>
    <row r="36" s="27" customFormat="1" ht="13.05" customHeight="1" spans="1:13">
      <c r="A36" s="59" t="e">
        <f>#REF!&amp;#REF!</f>
        <v>#REF!</v>
      </c>
      <c r="C36" s="130"/>
      <c r="D36" s="130"/>
      <c r="E36" s="120"/>
      <c r="F36" s="657"/>
      <c r="G36" s="657"/>
      <c r="H36" s="657"/>
      <c r="I36" s="658" t="e">
        <f>#REF!</f>
        <v>#REF!</v>
      </c>
      <c r="J36" s="29"/>
      <c r="K36" s="29"/>
      <c r="L36" s="29"/>
    </row>
    <row r="37" s="27" customFormat="1" customHeight="1" spans="1:13">
      <c r="A37" s="27" t="e">
        <f>#REF!&amp;#REF!&amp;#REF!&amp;#REF!&amp;#REF!&amp;#REF!&amp;#REF!</f>
        <v>#REF!</v>
      </c>
      <c r="E37" s="120"/>
      <c r="F37" s="504"/>
      <c r="G37" s="504"/>
      <c r="H37" s="504"/>
      <c r="I37" s="659" t="e">
        <f>#REF!&amp;#REF!</f>
        <v>#REF!</v>
      </c>
      <c r="J37" s="659"/>
      <c r="K37" s="659"/>
      <c r="L37" s="29"/>
    </row>
    <row r="38" s="25" customFormat="1" customHeight="1" spans="1:13">
      <c r="E38" s="136"/>
      <c r="F38" s="660"/>
      <c r="G38" s="660"/>
      <c r="H38" s="660"/>
      <c r="I38" s="661"/>
      <c r="J38" s="661"/>
      <c r="K38" s="661"/>
      <c r="L38" s="534"/>
    </row>
    <row r="39" s="25" customFormat="1" customHeight="1" spans="1:13">
      <c r="E39" s="136"/>
      <c r="F39" s="660"/>
      <c r="G39" s="660"/>
      <c r="H39" s="660"/>
      <c r="I39" s="661"/>
      <c r="J39" s="661"/>
      <c r="K39" s="661"/>
      <c r="L39" s="534"/>
    </row>
    <row r="40" s="25" customFormat="1" customHeight="1" spans="1:13">
      <c r="E40" s="136"/>
      <c r="F40" s="660"/>
      <c r="G40" s="660"/>
      <c r="H40" s="660"/>
      <c r="I40" s="661"/>
      <c r="J40" s="661"/>
      <c r="K40" s="661"/>
      <c r="L40" s="534"/>
    </row>
    <row r="41" s="25" customFormat="1" customHeight="1" spans="1:13">
      <c r="E41" s="136"/>
      <c r="F41" s="660"/>
      <c r="G41" s="660"/>
      <c r="H41" s="660"/>
      <c r="I41" s="661"/>
      <c r="J41" s="661"/>
      <c r="K41" s="661"/>
      <c r="L41" s="534"/>
    </row>
    <row r="42" s="25" customFormat="1" customHeight="1" spans="1:13">
      <c r="E42" s="136"/>
      <c r="F42" s="660"/>
      <c r="G42" s="660"/>
      <c r="H42" s="660"/>
      <c r="I42" s="661"/>
      <c r="J42" s="661"/>
      <c r="K42" s="661"/>
      <c r="L42" s="534"/>
    </row>
    <row r="43" s="25" customFormat="1" customHeight="1" spans="1:13">
      <c r="E43" s="136"/>
      <c r="F43" s="660"/>
      <c r="G43" s="660"/>
      <c r="H43" s="660"/>
      <c r="I43" s="661"/>
      <c r="J43" s="661"/>
      <c r="K43" s="661"/>
      <c r="L43" s="534"/>
    </row>
    <row r="44" s="25" customFormat="1" customHeight="1" spans="1:13">
      <c r="E44" s="136"/>
      <c r="F44" s="660"/>
      <c r="G44" s="660"/>
      <c r="H44" s="660"/>
      <c r="I44" s="661"/>
      <c r="J44" s="661"/>
      <c r="K44" s="661"/>
      <c r="L44" s="534"/>
    </row>
    <row r="45" s="25" customFormat="1" customHeight="1" spans="1:13">
      <c r="E45" s="136"/>
      <c r="F45" s="660"/>
      <c r="G45" s="660"/>
      <c r="H45" s="660"/>
      <c r="I45" s="661"/>
      <c r="J45" s="661"/>
      <c r="K45" s="661"/>
      <c r="L45" s="534"/>
    </row>
    <row r="46" s="25" customFormat="1" customHeight="1" spans="1:13">
      <c r="E46" s="136"/>
      <c r="F46" s="660"/>
      <c r="G46" s="660"/>
      <c r="H46" s="660"/>
      <c r="I46" s="661"/>
      <c r="J46" s="661"/>
      <c r="K46" s="661"/>
      <c r="L46" s="534"/>
    </row>
    <row r="47" s="25" customFormat="1" customHeight="1" spans="1:13">
      <c r="E47" s="136"/>
      <c r="F47" s="660"/>
      <c r="G47" s="660"/>
      <c r="H47" s="660"/>
      <c r="I47" s="661"/>
      <c r="J47" s="661"/>
      <c r="K47" s="661"/>
      <c r="L47" s="534"/>
    </row>
    <row r="48" s="25" customFormat="1" customHeight="1" spans="1:13">
      <c r="E48" s="136"/>
      <c r="F48" s="660"/>
      <c r="G48" s="660"/>
      <c r="H48" s="660"/>
      <c r="I48" s="661"/>
      <c r="J48" s="661"/>
      <c r="K48" s="661"/>
      <c r="L48" s="534"/>
    </row>
    <row r="49" s="25" customFormat="1" customHeight="1" spans="5:12">
      <c r="E49" s="136"/>
      <c r="F49" s="660"/>
      <c r="G49" s="660"/>
      <c r="H49" s="660"/>
      <c r="I49" s="661"/>
      <c r="J49" s="661"/>
      <c r="K49" s="661"/>
      <c r="L49" s="534"/>
    </row>
    <row r="50" s="25" customFormat="1" customHeight="1" spans="5:12">
      <c r="E50" s="136"/>
      <c r="F50" s="660"/>
      <c r="G50" s="660"/>
      <c r="H50" s="660"/>
      <c r="I50" s="661"/>
      <c r="J50" s="661"/>
      <c r="K50" s="661"/>
      <c r="L50" s="534"/>
    </row>
    <row r="51" s="25" customFormat="1" customHeight="1" spans="5:12">
      <c r="E51" s="136"/>
      <c r="F51" s="660"/>
      <c r="G51" s="660"/>
      <c r="H51" s="660"/>
      <c r="I51" s="661"/>
      <c r="J51" s="661"/>
      <c r="K51" s="661"/>
      <c r="L51" s="534"/>
    </row>
    <row r="52" s="25" customFormat="1" customHeight="1" spans="5:12">
      <c r="E52" s="136"/>
      <c r="F52" s="660"/>
      <c r="G52" s="660"/>
      <c r="H52" s="660"/>
      <c r="I52" s="661"/>
      <c r="J52" s="661"/>
      <c r="K52" s="661"/>
      <c r="L52" s="534"/>
    </row>
    <row r="53" s="25" customFormat="1" customHeight="1" spans="5:12">
      <c r="E53" s="136"/>
      <c r="F53" s="660"/>
      <c r="G53" s="660"/>
      <c r="H53" s="660"/>
      <c r="I53" s="661"/>
      <c r="J53" s="661"/>
      <c r="K53" s="661"/>
      <c r="L53" s="534"/>
    </row>
    <row r="54" s="25" customFormat="1" customHeight="1" spans="5:12">
      <c r="E54" s="136"/>
      <c r="F54" s="660"/>
      <c r="G54" s="660"/>
      <c r="H54" s="660"/>
      <c r="I54" s="661"/>
      <c r="J54" s="661"/>
      <c r="K54" s="661"/>
      <c r="L54" s="534"/>
    </row>
    <row r="55" s="25" customFormat="1" customHeight="1" spans="5:12">
      <c r="E55" s="136"/>
      <c r="F55" s="660"/>
      <c r="G55" s="660"/>
      <c r="H55" s="660"/>
      <c r="I55" s="661"/>
      <c r="J55" s="661"/>
      <c r="K55" s="661"/>
      <c r="L55" s="534"/>
    </row>
    <row r="56" s="25" customFormat="1" customHeight="1" spans="5:12">
      <c r="E56" s="136"/>
      <c r="F56" s="660"/>
      <c r="G56" s="660"/>
      <c r="H56" s="660"/>
      <c r="I56" s="661"/>
      <c r="J56" s="661"/>
      <c r="K56" s="661"/>
      <c r="L56" s="534"/>
    </row>
    <row r="57" s="25" customFormat="1" customHeight="1" spans="5:12">
      <c r="E57" s="136"/>
      <c r="F57" s="660"/>
      <c r="G57" s="660"/>
      <c r="H57" s="660"/>
      <c r="I57" s="661"/>
      <c r="J57" s="661"/>
      <c r="K57" s="661"/>
      <c r="L57" s="534"/>
    </row>
    <row r="58" s="25" customFormat="1" customHeight="1" spans="5:12">
      <c r="E58" s="136"/>
      <c r="F58" s="660"/>
      <c r="G58" s="660"/>
      <c r="H58" s="660"/>
      <c r="I58" s="661"/>
      <c r="J58" s="661"/>
      <c r="K58" s="661"/>
      <c r="L58" s="534"/>
    </row>
    <row r="59" s="25" customFormat="1" customHeight="1" spans="5:12">
      <c r="E59" s="136"/>
      <c r="F59" s="660"/>
      <c r="G59" s="660"/>
      <c r="H59" s="660"/>
      <c r="I59" s="661"/>
      <c r="J59" s="661"/>
      <c r="K59" s="661"/>
      <c r="L59" s="534"/>
    </row>
    <row r="60" s="25" customFormat="1" customHeight="1" spans="5:12">
      <c r="E60" s="136"/>
      <c r="F60" s="660"/>
      <c r="G60" s="660"/>
      <c r="H60" s="660"/>
      <c r="I60" s="661"/>
      <c r="J60" s="661"/>
      <c r="K60" s="661"/>
      <c r="L60" s="534"/>
    </row>
    <row r="61" s="25" customFormat="1" customHeight="1" spans="5:12">
      <c r="E61" s="136"/>
      <c r="F61" s="660"/>
      <c r="G61" s="660"/>
      <c r="H61" s="660"/>
      <c r="I61" s="661"/>
      <c r="J61" s="661"/>
      <c r="K61" s="661"/>
      <c r="L61" s="534"/>
    </row>
    <row r="62" s="22" customFormat="1" customHeight="1" spans="5:12">
      <c r="E62" s="115"/>
      <c r="F62" s="505"/>
      <c r="G62" s="505"/>
      <c r="H62" s="505"/>
      <c r="I62" s="196"/>
      <c r="J62" s="196"/>
      <c r="K62" s="196"/>
      <c r="L62" s="34"/>
    </row>
    <row r="63" s="22" customFormat="1" customHeight="1" spans="5:12">
      <c r="E63" s="115"/>
      <c r="F63" s="505"/>
      <c r="G63" s="505"/>
      <c r="H63" s="505"/>
      <c r="I63" s="196"/>
      <c r="J63" s="196"/>
      <c r="K63" s="196"/>
      <c r="L63" s="34"/>
    </row>
    <row r="64" s="22" customFormat="1" customHeight="1" spans="5:12">
      <c r="E64" s="115"/>
      <c r="F64" s="505"/>
      <c r="G64" s="505"/>
      <c r="H64" s="505"/>
      <c r="I64" s="196"/>
      <c r="J64" s="196"/>
      <c r="K64" s="196"/>
      <c r="L64" s="34"/>
    </row>
    <row r="65" s="22" customFormat="1" customHeight="1" spans="5:12">
      <c r="E65" s="115"/>
      <c r="F65" s="505"/>
      <c r="G65" s="505"/>
      <c r="H65" s="505"/>
      <c r="I65" s="196"/>
      <c r="J65" s="196"/>
      <c r="K65" s="196"/>
      <c r="L65" s="34"/>
    </row>
    <row r="66" s="22" customFormat="1" customHeight="1" spans="5:12">
      <c r="E66" s="115"/>
      <c r="F66" s="505"/>
      <c r="G66" s="505"/>
      <c r="H66" s="505"/>
      <c r="I66" s="196"/>
      <c r="J66" s="196"/>
      <c r="K66" s="196"/>
      <c r="L66" s="34"/>
    </row>
    <row r="67" s="22" customFormat="1" customHeight="1" spans="5:12">
      <c r="E67" s="115"/>
      <c r="F67" s="505"/>
      <c r="G67" s="505"/>
      <c r="H67" s="505"/>
      <c r="I67" s="196"/>
      <c r="J67" s="196"/>
      <c r="K67" s="196"/>
      <c r="L67" s="34"/>
    </row>
    <row r="68" s="22" customFormat="1" customHeight="1" spans="5:12">
      <c r="E68" s="115"/>
      <c r="F68" s="505"/>
      <c r="G68" s="505"/>
      <c r="H68" s="505"/>
      <c r="I68" s="196"/>
      <c r="J68" s="196"/>
      <c r="K68" s="196"/>
      <c r="L68" s="34"/>
    </row>
    <row r="69" s="22" customFormat="1" customHeight="1" spans="5:12">
      <c r="E69" s="115"/>
      <c r="F69" s="505"/>
      <c r="G69" s="505"/>
      <c r="H69" s="505"/>
      <c r="I69" s="196"/>
      <c r="J69" s="196"/>
      <c r="K69" s="196"/>
      <c r="L69" s="34"/>
    </row>
    <row r="70" s="22" customFormat="1" customHeight="1" spans="5:12">
      <c r="E70" s="115"/>
      <c r="F70" s="505"/>
      <c r="G70" s="505"/>
      <c r="H70" s="505"/>
      <c r="I70" s="196"/>
      <c r="J70" s="196"/>
      <c r="K70" s="196"/>
      <c r="L70" s="34"/>
    </row>
    <row r="71" s="22" customFormat="1" customHeight="1" spans="5:12">
      <c r="E71" s="115"/>
      <c r="F71" s="505"/>
      <c r="G71" s="505"/>
      <c r="H71" s="505"/>
      <c r="I71" s="196"/>
      <c r="J71" s="196"/>
      <c r="K71" s="196"/>
      <c r="L71" s="34"/>
    </row>
    <row r="72" s="22" customFormat="1" customHeight="1" spans="5:12">
      <c r="E72" s="115"/>
      <c r="F72" s="505"/>
      <c r="G72" s="505"/>
      <c r="H72" s="505"/>
      <c r="I72" s="196"/>
      <c r="J72" s="196"/>
      <c r="K72" s="196"/>
      <c r="L72" s="34"/>
    </row>
    <row r="73" s="22" customFormat="1" customHeight="1" spans="5:12">
      <c r="E73" s="115"/>
      <c r="F73" s="505"/>
      <c r="G73" s="505"/>
      <c r="H73" s="505"/>
      <c r="I73" s="196"/>
      <c r="J73" s="196"/>
      <c r="K73" s="196"/>
      <c r="L73" s="34"/>
    </row>
    <row r="74" s="22" customFormat="1" customHeight="1" spans="5:12">
      <c r="E74" s="115"/>
      <c r="F74" s="505"/>
      <c r="G74" s="505"/>
      <c r="H74" s="505"/>
      <c r="I74" s="196"/>
      <c r="J74" s="196"/>
      <c r="K74" s="196"/>
      <c r="L74" s="34"/>
    </row>
    <row r="75" s="22" customFormat="1" customHeight="1" spans="5:12">
      <c r="E75" s="115"/>
      <c r="F75" s="505"/>
      <c r="G75" s="505"/>
      <c r="H75" s="505"/>
      <c r="I75" s="196"/>
      <c r="J75" s="196"/>
      <c r="K75" s="196"/>
      <c r="L75" s="34"/>
    </row>
    <row r="76" s="22" customFormat="1" customHeight="1" spans="5:12">
      <c r="E76" s="115"/>
      <c r="F76" s="505"/>
      <c r="G76" s="505"/>
      <c r="H76" s="505"/>
      <c r="I76" s="196"/>
      <c r="J76" s="196"/>
      <c r="K76" s="196"/>
      <c r="L76" s="34"/>
    </row>
    <row r="77" s="22" customFormat="1" customHeight="1" spans="5:12">
      <c r="E77" s="115"/>
      <c r="F77" s="505"/>
      <c r="G77" s="505"/>
      <c r="H77" s="505"/>
      <c r="I77" s="196"/>
      <c r="J77" s="196"/>
      <c r="K77" s="196"/>
      <c r="L77" s="34"/>
    </row>
    <row r="78" s="22" customFormat="1" customHeight="1" spans="5:12">
      <c r="E78" s="115"/>
      <c r="F78" s="505"/>
      <c r="G78" s="505"/>
      <c r="H78" s="505"/>
      <c r="I78" s="196"/>
      <c r="J78" s="196"/>
      <c r="K78" s="196"/>
      <c r="L78" s="34"/>
    </row>
    <row r="79" s="22" customFormat="1" customHeight="1" spans="5:12">
      <c r="E79" s="115"/>
      <c r="F79" s="505"/>
      <c r="G79" s="505"/>
      <c r="H79" s="505"/>
      <c r="I79" s="196"/>
      <c r="J79" s="196"/>
      <c r="K79" s="196"/>
      <c r="L79" s="34"/>
    </row>
    <row r="80" s="22" customFormat="1" customHeight="1" spans="5:12">
      <c r="E80" s="115"/>
      <c r="F80" s="505"/>
      <c r="G80" s="505"/>
      <c r="H80" s="505"/>
      <c r="I80" s="196"/>
      <c r="J80" s="196"/>
      <c r="K80" s="196"/>
      <c r="L80" s="34"/>
    </row>
    <row r="81" s="22" customFormat="1" customHeight="1" spans="5:12">
      <c r="E81" s="115"/>
      <c r="F81" s="505"/>
      <c r="G81" s="505"/>
      <c r="H81" s="505"/>
      <c r="I81" s="196"/>
      <c r="J81" s="196"/>
      <c r="K81" s="196"/>
      <c r="L81" s="34"/>
    </row>
    <row r="82" s="22" customFormat="1" customHeight="1" spans="5:12">
      <c r="E82" s="115"/>
      <c r="F82" s="505"/>
      <c r="G82" s="505"/>
      <c r="H82" s="505"/>
      <c r="I82" s="196"/>
      <c r="J82" s="196"/>
      <c r="K82" s="196"/>
      <c r="L82" s="34"/>
    </row>
    <row r="83" s="22" customFormat="1" customHeight="1" spans="5:12">
      <c r="E83" s="115"/>
      <c r="F83" s="505"/>
      <c r="G83" s="505"/>
      <c r="H83" s="505"/>
      <c r="I83" s="196"/>
      <c r="J83" s="196"/>
      <c r="K83" s="196"/>
      <c r="L83" s="34"/>
    </row>
    <row r="84" s="22" customFormat="1" customHeight="1" spans="5:12">
      <c r="E84" s="115"/>
      <c r="F84" s="505"/>
      <c r="G84" s="505"/>
      <c r="H84" s="505"/>
      <c r="I84" s="196"/>
      <c r="J84" s="196"/>
      <c r="K84" s="196"/>
      <c r="L84" s="34"/>
    </row>
    <row r="85" s="22" customFormat="1" customHeight="1" spans="5:12">
      <c r="E85" s="115"/>
      <c r="F85" s="505"/>
      <c r="G85" s="505"/>
      <c r="H85" s="505"/>
      <c r="I85" s="196"/>
      <c r="J85" s="196"/>
      <c r="K85" s="196"/>
      <c r="L85" s="34"/>
    </row>
    <row r="86" s="22" customFormat="1" customHeight="1" spans="5:12">
      <c r="E86" s="115"/>
      <c r="F86" s="505"/>
      <c r="G86" s="505"/>
      <c r="H86" s="505"/>
      <c r="I86" s="196"/>
      <c r="J86" s="196"/>
      <c r="K86" s="196"/>
      <c r="L86" s="34"/>
    </row>
    <row r="87" s="22" customFormat="1" customHeight="1" spans="5:12">
      <c r="E87" s="115"/>
      <c r="F87" s="505"/>
      <c r="G87" s="505"/>
      <c r="H87" s="505"/>
      <c r="I87" s="196"/>
      <c r="J87" s="196"/>
      <c r="K87" s="196"/>
      <c r="L87" s="34"/>
    </row>
    <row r="88" s="22" customFormat="1" customHeight="1" spans="5:12">
      <c r="E88" s="115"/>
      <c r="F88" s="505"/>
      <c r="G88" s="505"/>
      <c r="H88" s="505"/>
      <c r="I88" s="196"/>
      <c r="J88" s="196"/>
      <c r="K88" s="196"/>
      <c r="L88" s="34"/>
    </row>
    <row r="89" s="22" customFormat="1" customHeight="1" spans="5:12">
      <c r="E89" s="115"/>
      <c r="F89" s="505"/>
      <c r="G89" s="505"/>
      <c r="H89" s="505"/>
      <c r="I89" s="196"/>
      <c r="J89" s="196"/>
      <c r="K89" s="196"/>
      <c r="L89" s="34"/>
    </row>
    <row r="90" s="22" customFormat="1" customHeight="1" spans="5:12">
      <c r="E90" s="115"/>
      <c r="F90" s="505"/>
      <c r="G90" s="505"/>
      <c r="H90" s="505"/>
      <c r="I90" s="196"/>
      <c r="J90" s="196"/>
      <c r="K90" s="196"/>
      <c r="L90" s="34"/>
    </row>
    <row r="91" s="22" customFormat="1" customHeight="1" spans="5:12">
      <c r="E91" s="115"/>
      <c r="F91" s="505"/>
      <c r="G91" s="505"/>
      <c r="H91" s="505"/>
      <c r="I91" s="196"/>
      <c r="J91" s="196"/>
      <c r="K91" s="196"/>
      <c r="L91" s="34"/>
    </row>
    <row r="92" s="22" customFormat="1" customHeight="1" spans="5:12">
      <c r="E92" s="115"/>
      <c r="F92" s="505"/>
      <c r="G92" s="505"/>
      <c r="H92" s="505"/>
      <c r="I92" s="196"/>
      <c r="J92" s="196"/>
      <c r="K92" s="196"/>
      <c r="L92" s="34"/>
    </row>
    <row r="93" s="22" customFormat="1" customHeight="1" spans="5:12">
      <c r="E93" s="115"/>
      <c r="F93" s="505"/>
      <c r="G93" s="505"/>
      <c r="H93" s="505"/>
      <c r="I93" s="196"/>
      <c r="J93" s="196"/>
      <c r="K93" s="196"/>
      <c r="L93" s="34"/>
    </row>
    <row r="94" s="22" customFormat="1" customHeight="1" spans="5:12">
      <c r="E94" s="115"/>
      <c r="F94" s="505"/>
      <c r="G94" s="505"/>
      <c r="H94" s="505"/>
      <c r="I94" s="196"/>
      <c r="J94" s="196"/>
      <c r="K94" s="196"/>
      <c r="L94" s="34"/>
    </row>
    <row r="95" s="22" customFormat="1" customHeight="1" spans="5:12">
      <c r="E95" s="115"/>
      <c r="F95" s="505"/>
      <c r="G95" s="505"/>
      <c r="H95" s="505"/>
      <c r="I95" s="196"/>
      <c r="J95" s="196"/>
      <c r="K95" s="196"/>
      <c r="L95" s="34"/>
    </row>
    <row r="96" s="22" customFormat="1" customHeight="1" spans="5:12">
      <c r="E96" s="115"/>
      <c r="F96" s="505"/>
      <c r="G96" s="505"/>
      <c r="H96" s="505"/>
      <c r="I96" s="196"/>
      <c r="J96" s="196"/>
      <c r="K96" s="196"/>
      <c r="L96" s="34"/>
    </row>
    <row r="97" s="22" customFormat="1" customHeight="1" spans="5:12">
      <c r="E97" s="115"/>
      <c r="F97" s="505"/>
      <c r="G97" s="505"/>
      <c r="H97" s="505"/>
      <c r="I97" s="196"/>
      <c r="J97" s="196"/>
      <c r="K97" s="196"/>
      <c r="L97" s="34"/>
    </row>
    <row r="98" s="22" customFormat="1" customHeight="1" spans="5:12">
      <c r="E98" s="115"/>
      <c r="F98" s="505"/>
      <c r="G98" s="505"/>
      <c r="H98" s="505"/>
      <c r="I98" s="196"/>
      <c r="J98" s="196"/>
      <c r="K98" s="196"/>
      <c r="L98" s="34"/>
    </row>
    <row r="99" s="22" customFormat="1" customHeight="1" spans="5:12">
      <c r="E99" s="115"/>
      <c r="F99" s="505"/>
      <c r="G99" s="505"/>
      <c r="H99" s="505"/>
      <c r="I99" s="196"/>
      <c r="J99" s="196"/>
      <c r="K99" s="196"/>
      <c r="L99" s="34"/>
    </row>
    <row r="100" s="22" customFormat="1" customHeight="1" spans="5:12">
      <c r="E100" s="115"/>
      <c r="F100" s="505"/>
      <c r="G100" s="505"/>
      <c r="H100" s="505"/>
      <c r="I100" s="196"/>
      <c r="J100" s="196"/>
      <c r="K100" s="196"/>
      <c r="L100" s="34"/>
    </row>
    <row r="101" s="22" customFormat="1" customHeight="1" spans="5:12">
      <c r="E101" s="115"/>
      <c r="F101" s="505"/>
      <c r="G101" s="505"/>
      <c r="H101" s="505"/>
      <c r="I101" s="196"/>
      <c r="J101" s="196"/>
      <c r="K101" s="196"/>
      <c r="L101" s="34"/>
    </row>
    <row r="102" s="22" customFormat="1" customHeight="1" spans="5:12">
      <c r="E102" s="115"/>
      <c r="F102" s="505"/>
      <c r="G102" s="505"/>
      <c r="H102" s="505"/>
      <c r="I102" s="196"/>
      <c r="J102" s="196"/>
      <c r="K102" s="196"/>
      <c r="L102" s="34"/>
    </row>
    <row r="103" s="22" customFormat="1" customHeight="1" spans="5:12">
      <c r="E103" s="115"/>
      <c r="F103" s="505"/>
      <c r="G103" s="505"/>
      <c r="H103" s="505"/>
      <c r="I103" s="196"/>
      <c r="J103" s="196"/>
      <c r="K103" s="196"/>
      <c r="L103" s="34"/>
    </row>
    <row r="104" s="22" customFormat="1" customHeight="1" spans="5:12">
      <c r="E104" s="115"/>
      <c r="F104" s="505"/>
      <c r="G104" s="505"/>
      <c r="H104" s="505"/>
      <c r="I104" s="196"/>
      <c r="J104" s="196"/>
      <c r="K104" s="196"/>
      <c r="L104" s="34"/>
    </row>
    <row r="105" s="22" customFormat="1" customHeight="1" spans="5:12">
      <c r="E105" s="115"/>
      <c r="F105" s="505"/>
      <c r="G105" s="505"/>
      <c r="H105" s="505"/>
      <c r="I105" s="196"/>
      <c r="J105" s="196"/>
      <c r="K105" s="196"/>
      <c r="L105" s="34"/>
    </row>
    <row r="106" s="22" customFormat="1" customHeight="1" spans="5:12">
      <c r="E106" s="115"/>
      <c r="F106" s="505"/>
      <c r="G106" s="505"/>
      <c r="H106" s="505"/>
      <c r="I106" s="196"/>
      <c r="J106" s="196"/>
      <c r="K106" s="196"/>
      <c r="L106" s="34"/>
    </row>
    <row r="107" s="22" customFormat="1" customHeight="1" spans="5:12">
      <c r="E107" s="115"/>
      <c r="F107" s="505"/>
      <c r="G107" s="505"/>
      <c r="H107" s="505"/>
      <c r="I107" s="196"/>
      <c r="J107" s="196"/>
      <c r="K107" s="196"/>
      <c r="L107" s="34"/>
    </row>
    <row r="108" s="22" customFormat="1" customHeight="1" spans="5:12">
      <c r="E108" s="115"/>
      <c r="F108" s="505"/>
      <c r="G108" s="505"/>
      <c r="H108" s="505"/>
      <c r="I108" s="196"/>
      <c r="J108" s="196"/>
      <c r="K108" s="196"/>
      <c r="L108" s="34"/>
    </row>
    <row r="109" s="22" customFormat="1" customHeight="1" spans="5:12">
      <c r="E109" s="115"/>
      <c r="F109" s="505"/>
      <c r="G109" s="505"/>
      <c r="H109" s="505"/>
      <c r="I109" s="196"/>
      <c r="J109" s="196"/>
      <c r="K109" s="196"/>
      <c r="L109" s="34"/>
    </row>
    <row r="110" s="22" customFormat="1" customHeight="1" spans="5:12">
      <c r="E110" s="115"/>
      <c r="F110" s="505"/>
      <c r="G110" s="505"/>
      <c r="H110" s="505"/>
      <c r="I110" s="196"/>
      <c r="J110" s="196"/>
      <c r="K110" s="196"/>
      <c r="L110" s="34"/>
    </row>
    <row r="111" s="22" customFormat="1" customHeight="1" spans="5:12">
      <c r="E111" s="115"/>
      <c r="F111" s="505"/>
      <c r="G111" s="505"/>
      <c r="H111" s="505"/>
      <c r="I111" s="196"/>
      <c r="J111" s="196"/>
      <c r="K111" s="196"/>
      <c r="L111" s="34"/>
    </row>
    <row r="112" s="22" customFormat="1" customHeight="1" spans="5:12">
      <c r="E112" s="115"/>
      <c r="F112" s="505"/>
      <c r="G112" s="505"/>
      <c r="H112" s="505"/>
      <c r="I112" s="196"/>
      <c r="J112" s="196"/>
      <c r="K112" s="196"/>
      <c r="L112" s="34"/>
    </row>
    <row r="113" s="22" customFormat="1" customHeight="1" spans="5:12">
      <c r="E113" s="115"/>
      <c r="F113" s="505"/>
      <c r="G113" s="505"/>
      <c r="H113" s="505"/>
      <c r="I113" s="196"/>
      <c r="J113" s="196"/>
      <c r="K113" s="196"/>
      <c r="L113" s="34"/>
    </row>
    <row r="114" s="22" customFormat="1" customHeight="1" spans="5:12">
      <c r="E114" s="115"/>
      <c r="F114" s="505"/>
      <c r="G114" s="505"/>
      <c r="H114" s="505"/>
      <c r="I114" s="196"/>
      <c r="J114" s="196"/>
      <c r="K114" s="196"/>
      <c r="L114" s="34"/>
    </row>
    <row r="115" s="22" customFormat="1" customHeight="1" spans="5:12">
      <c r="E115" s="115"/>
      <c r="F115" s="505"/>
      <c r="G115" s="505"/>
      <c r="H115" s="505"/>
      <c r="I115" s="196"/>
      <c r="J115" s="196"/>
      <c r="K115" s="196"/>
      <c r="L115" s="34"/>
    </row>
    <row r="116" s="22" customFormat="1" customHeight="1" spans="5:12">
      <c r="E116" s="115"/>
      <c r="F116" s="505"/>
      <c r="G116" s="505"/>
      <c r="H116" s="505"/>
      <c r="I116" s="196"/>
      <c r="J116" s="196"/>
      <c r="K116" s="196"/>
      <c r="L116" s="34"/>
    </row>
    <row r="117" s="22" customFormat="1" customHeight="1" spans="5:12">
      <c r="E117" s="115"/>
      <c r="F117" s="505"/>
      <c r="G117" s="505"/>
      <c r="H117" s="505"/>
      <c r="I117" s="196"/>
      <c r="J117" s="196"/>
      <c r="K117" s="196"/>
      <c r="L117" s="34"/>
    </row>
  </sheetData>
  <sheetProtection formatCells="0" formatColumns="0" formatRows="0" insertRows="0" deleteRows="0" autoFilter="0"/>
  <mergeCells count="2">
    <mergeCell ref="A2:M2"/>
    <mergeCell ref="A4:M4"/>
  </mergeCells>
  <hyperlinks>
    <hyperlink ref="A1" location="货币汇总表!B8" display="返回"/>
    <hyperlink ref="B1" location="参数!M12" display="返回索引页"/>
  </hyperlinks>
  <printOptions horizontalCentered="1"/>
  <pageMargins left="0.748031496062992" right="0.748031496062992" top="0.79" bottom="0.65" header="1.08"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
  <sheetViews>
    <sheetView showGridLines="0" showZeros="0" defaultGridColor="0" colorId="38" workbookViewId="0">
      <selection activeCell="R6" sqref="$A6:$XFD7"/>
    </sheetView>
  </sheetViews>
  <sheetFormatPr defaultColWidth="9.07619047619048" defaultRowHeight="15" customHeight="1" outlineLevelCol="7"/>
  <cols>
    <col min="1" max="1" width="9.07619047619048" style="166" customWidth="1"/>
    <col min="2" max="2" width="39" style="27" customWidth="1"/>
    <col min="3" max="4" width="12.7142857142857" style="27" hidden="1" customWidth="1" outlineLevel="1"/>
    <col min="5" max="5" width="24.7142857142857" style="148" customWidth="1" collapsed="1"/>
    <col min="6" max="7" width="24.7142857142857" style="148" customWidth="1"/>
    <col min="8" max="8" width="22.7142857142857" style="29" customWidth="1"/>
    <col min="9" max="16384" width="9.07619047619048" style="27"/>
  </cols>
  <sheetData>
    <row r="1" s="139" customFormat="1" customHeight="1" spans="1:8">
      <c r="A1" s="175" t="s">
        <v>116</v>
      </c>
      <c r="B1" s="176" t="s">
        <v>8</v>
      </c>
      <c r="C1" s="177"/>
      <c r="D1" s="177"/>
      <c r="E1" s="140"/>
      <c r="F1" s="140"/>
      <c r="G1" s="140"/>
      <c r="H1" s="178"/>
    </row>
    <row r="2" s="92" customFormat="1" ht="20.2" customHeight="1" spans="1:8">
      <c r="A2" s="209" t="s">
        <v>21113</v>
      </c>
      <c r="B2" s="210"/>
      <c r="C2" s="210"/>
      <c r="D2" s="210"/>
      <c r="E2" s="210"/>
      <c r="F2" s="210"/>
      <c r="G2" s="210"/>
      <c r="H2" s="210"/>
    </row>
    <row r="3" s="92" customFormat="1" ht="13.05" customHeight="1" spans="1:8">
      <c r="A3" s="211"/>
      <c r="B3" s="211"/>
      <c r="C3" s="211"/>
      <c r="D3" s="211"/>
      <c r="E3" s="98"/>
      <c r="F3" s="98"/>
      <c r="G3" s="98"/>
      <c r="H3" s="212" t="s">
        <v>21114</v>
      </c>
    </row>
    <row r="4" s="189" customFormat="1" ht="13.05" customHeight="1" spans="1:8">
      <c r="A4" s="100" t="e">
        <f>#REF!&amp;#REF!&amp;#REF!&amp;#REF!&amp;#REF!&amp;#REF!&amp;#REF!</f>
        <v>#REF!</v>
      </c>
      <c r="B4" s="100"/>
      <c r="C4" s="100"/>
      <c r="D4" s="100"/>
      <c r="E4" s="100"/>
      <c r="F4" s="100"/>
      <c r="G4" s="100"/>
      <c r="H4" s="100"/>
    </row>
    <row r="5" s="94" customFormat="1" ht="13.05" customHeight="1" spans="1:8">
      <c r="A5" s="101" t="e">
        <f>#REF!&amp;#REF!</f>
        <v>#REF!</v>
      </c>
      <c r="B5" s="101"/>
      <c r="C5" s="213"/>
      <c r="D5" s="213"/>
      <c r="E5" s="104"/>
      <c r="F5" s="214"/>
      <c r="G5" s="104"/>
      <c r="H5" s="215" t="s">
        <v>35</v>
      </c>
    </row>
    <row r="6" s="24" customFormat="1" ht="19.05" customHeight="1" spans="1:8">
      <c r="A6" s="149" t="s">
        <v>119</v>
      </c>
      <c r="B6" s="45" t="s">
        <v>21115</v>
      </c>
      <c r="C6" s="45" t="s">
        <v>21030</v>
      </c>
      <c r="D6" s="45" t="s">
        <v>121</v>
      </c>
      <c r="E6" s="150" t="s">
        <v>122</v>
      </c>
      <c r="F6" s="150" t="s">
        <v>123</v>
      </c>
      <c r="G6" s="150" t="s">
        <v>124</v>
      </c>
      <c r="H6" s="49" t="s">
        <v>125</v>
      </c>
    </row>
    <row r="7" ht="19.05" customHeight="1" spans="1:8">
      <c r="A7" s="152" t="s">
        <v>21116</v>
      </c>
      <c r="B7" s="153" t="s">
        <v>21117</v>
      </c>
      <c r="C7" s="216">
        <f>短期借款!H35</f>
        <v>0</v>
      </c>
      <c r="D7" s="216">
        <f>E7-C7</f>
        <v>0</v>
      </c>
      <c r="E7" s="216">
        <f>短期借款!J35</f>
        <v>0</v>
      </c>
      <c r="F7" s="216">
        <f>短期借款!L35</f>
        <v>0</v>
      </c>
      <c r="G7" s="217">
        <f>ROUND(IF((F7-E7)=0,0,F7-E7),2)</f>
        <v>0</v>
      </c>
      <c r="H7" s="156">
        <f>ROUND(IF(G7=0,0,IF(G7=F7,100,IF(E7&lt;0,-G7/E7*100,IF(G7&gt;0,ABS(G7/E7*100),G7/E7*100)))),2)</f>
        <v>0</v>
      </c>
    </row>
    <row r="8" ht="19.05" customHeight="1" spans="1:8">
      <c r="A8" s="152" t="s">
        <v>21118</v>
      </c>
      <c r="B8" s="153" t="s">
        <v>21119</v>
      </c>
      <c r="C8" s="216">
        <f>交易性金融负债!E35</f>
        <v>0</v>
      </c>
      <c r="D8" s="216">
        <f t="shared" ref="D8:D17" si="0">E8-C8</f>
        <v>0</v>
      </c>
      <c r="E8" s="216">
        <f>交易性金融负债!G35</f>
        <v>0</v>
      </c>
      <c r="F8" s="216">
        <f>交易性金融负债!H35</f>
        <v>0</v>
      </c>
      <c r="G8" s="217">
        <f t="shared" ref="G8:G20" si="1">ROUND(IF((F8-E8)=0,0,F8-E8),2)</f>
        <v>0</v>
      </c>
      <c r="H8" s="156">
        <f t="shared" ref="H8:H20" si="2">ROUND(IF(G8=0,0,IF(G8=F8,100,IF(E8&lt;0,-G8/E8*100,IF(G8&gt;0,ABS(G8/E8*100),G8/E8*100)))),2)</f>
        <v>0</v>
      </c>
    </row>
    <row r="9" ht="19.05" customHeight="1" spans="1:8">
      <c r="A9" s="152" t="s">
        <v>21120</v>
      </c>
      <c r="B9" s="153" t="s">
        <v>21121</v>
      </c>
      <c r="C9" s="216">
        <f>衍生金融负债!H34</f>
        <v>0</v>
      </c>
      <c r="D9" s="216">
        <f t="shared" si="0"/>
        <v>0</v>
      </c>
      <c r="E9" s="216">
        <f>衍生金融负债!J34</f>
        <v>0</v>
      </c>
      <c r="F9" s="216">
        <f>衍生金融负债!L34</f>
        <v>0</v>
      </c>
      <c r="G9" s="217"/>
      <c r="H9" s="156"/>
    </row>
    <row r="10" ht="19.05" customHeight="1" spans="1:8">
      <c r="A10" s="152" t="s">
        <v>21122</v>
      </c>
      <c r="B10" s="153" t="s">
        <v>21123</v>
      </c>
      <c r="C10" s="216">
        <f>应付票据!F35</f>
        <v>0</v>
      </c>
      <c r="D10" s="216">
        <f t="shared" si="0"/>
        <v>0</v>
      </c>
      <c r="E10" s="216">
        <f>应付票据!H35</f>
        <v>0</v>
      </c>
      <c r="F10" s="216">
        <f>应付票据!I35</f>
        <v>0</v>
      </c>
      <c r="G10" s="217">
        <f t="shared" si="1"/>
        <v>0</v>
      </c>
      <c r="H10" s="156">
        <f t="shared" si="2"/>
        <v>0</v>
      </c>
    </row>
    <row r="11" ht="19.05" customHeight="1" spans="1:8">
      <c r="A11" s="152" t="s">
        <v>21124</v>
      </c>
      <c r="B11" s="153" t="s">
        <v>21125</v>
      </c>
      <c r="C11" s="216">
        <f>应付账款!E35</f>
        <v>0</v>
      </c>
      <c r="D11" s="216">
        <f t="shared" si="0"/>
        <v>0</v>
      </c>
      <c r="E11" s="216">
        <f>应付账款!G35</f>
        <v>0</v>
      </c>
      <c r="F11" s="216">
        <f>应付账款!H35</f>
        <v>0</v>
      </c>
      <c r="G11" s="217">
        <f t="shared" si="1"/>
        <v>0</v>
      </c>
      <c r="H11" s="156">
        <f t="shared" si="2"/>
        <v>0</v>
      </c>
    </row>
    <row r="12" ht="19.05" customHeight="1" spans="1:8">
      <c r="A12" s="152" t="s">
        <v>21126</v>
      </c>
      <c r="B12" s="153" t="s">
        <v>21127</v>
      </c>
      <c r="C12" s="216">
        <f>预收账款!E35</f>
        <v>0</v>
      </c>
      <c r="D12" s="216">
        <f t="shared" si="0"/>
        <v>0</v>
      </c>
      <c r="E12" s="216">
        <f>预收账款!G35</f>
        <v>0</v>
      </c>
      <c r="F12" s="216">
        <f>预收账款!H35</f>
        <v>0</v>
      </c>
      <c r="G12" s="217">
        <f t="shared" si="1"/>
        <v>0</v>
      </c>
      <c r="H12" s="156">
        <f t="shared" si="2"/>
        <v>0</v>
      </c>
    </row>
    <row r="13" ht="19.05" customHeight="1" spans="1:8">
      <c r="A13" s="152" t="s">
        <v>21128</v>
      </c>
      <c r="B13" s="153" t="s">
        <v>21129</v>
      </c>
      <c r="C13" s="216">
        <f>合同负债!E35</f>
        <v>0</v>
      </c>
      <c r="D13" s="216">
        <f t="shared" si="0"/>
        <v>0</v>
      </c>
      <c r="E13" s="216">
        <f>合同负债!G35</f>
        <v>0</v>
      </c>
      <c r="F13" s="216">
        <f>合同负债!H35</f>
        <v>0</v>
      </c>
      <c r="G13" s="217"/>
      <c r="H13" s="156"/>
    </row>
    <row r="14" ht="19.05" customHeight="1" spans="1:8">
      <c r="A14" s="152" t="s">
        <v>21130</v>
      </c>
      <c r="B14" s="153" t="s">
        <v>21131</v>
      </c>
      <c r="C14" s="216">
        <f>应付职工薪酬!D24</f>
        <v>0</v>
      </c>
      <c r="D14" s="216">
        <f t="shared" si="0"/>
        <v>0</v>
      </c>
      <c r="E14" s="216">
        <f>应付职工薪酬!F24</f>
        <v>0</v>
      </c>
      <c r="F14" s="216">
        <f>应付职工薪酬!G24</f>
        <v>0</v>
      </c>
      <c r="G14" s="217">
        <f t="shared" si="1"/>
        <v>0</v>
      </c>
      <c r="H14" s="156">
        <f t="shared" si="2"/>
        <v>0</v>
      </c>
    </row>
    <row r="15" ht="19.05" customHeight="1" spans="1:8">
      <c r="A15" s="152" t="s">
        <v>21132</v>
      </c>
      <c r="B15" s="153" t="s">
        <v>21133</v>
      </c>
      <c r="C15" s="216">
        <f>应交税费!E23</f>
        <v>0</v>
      </c>
      <c r="D15" s="216">
        <f t="shared" si="0"/>
        <v>0</v>
      </c>
      <c r="E15" s="216">
        <f>应交税费!G23</f>
        <v>0</v>
      </c>
      <c r="F15" s="216">
        <f>应交税费!H23</f>
        <v>0</v>
      </c>
      <c r="G15" s="217">
        <f t="shared" si="1"/>
        <v>0</v>
      </c>
      <c r="H15" s="156">
        <f t="shared" si="2"/>
        <v>0</v>
      </c>
    </row>
    <row r="16" ht="19.05" customHeight="1" spans="1:8">
      <c r="A16" s="152" t="s">
        <v>21134</v>
      </c>
      <c r="B16" s="153" t="s">
        <v>21135</v>
      </c>
      <c r="C16" s="216">
        <f>其他应付款汇总表!C17</f>
        <v>0</v>
      </c>
      <c r="D16" s="216">
        <f t="shared" si="0"/>
        <v>0</v>
      </c>
      <c r="E16" s="216">
        <f>其他应付款汇总表!E17</f>
        <v>0</v>
      </c>
      <c r="F16" s="216">
        <f>其他应付款汇总表!F17</f>
        <v>0</v>
      </c>
      <c r="G16" s="217">
        <f t="shared" si="1"/>
        <v>0</v>
      </c>
      <c r="H16" s="156">
        <f t="shared" si="2"/>
        <v>0</v>
      </c>
    </row>
    <row r="17" ht="19.05" customHeight="1" spans="1:8">
      <c r="A17" s="152" t="s">
        <v>21136</v>
      </c>
      <c r="B17" s="153" t="s">
        <v>21137</v>
      </c>
      <c r="C17" s="216">
        <f>持有待售负债!E35</f>
        <v>0</v>
      </c>
      <c r="D17" s="216">
        <f t="shared" si="0"/>
        <v>0</v>
      </c>
      <c r="E17" s="216">
        <f>持有待售负债!G35</f>
        <v>0</v>
      </c>
      <c r="F17" s="216">
        <f>持有待售负债!H35</f>
        <v>0</v>
      </c>
      <c r="G17" s="217"/>
      <c r="H17" s="156"/>
    </row>
    <row r="18" ht="19.05" customHeight="1" spans="1:8">
      <c r="A18" s="152" t="s">
        <v>21138</v>
      </c>
      <c r="B18" s="153" t="s">
        <v>21139</v>
      </c>
      <c r="C18" s="216">
        <f>一年内到期的非流动负债!F34</f>
        <v>0</v>
      </c>
      <c r="D18" s="216">
        <f t="shared" ref="D18:D20" si="3">E18-C18</f>
        <v>0</v>
      </c>
      <c r="E18" s="216">
        <f>一年内到期的非流动负债!H34</f>
        <v>0</v>
      </c>
      <c r="F18" s="216">
        <f>一年内到期的非流动负债!I34</f>
        <v>0</v>
      </c>
      <c r="G18" s="217">
        <f t="shared" si="1"/>
        <v>0</v>
      </c>
      <c r="H18" s="156">
        <f t="shared" si="2"/>
        <v>0</v>
      </c>
    </row>
    <row r="19" ht="19.05" customHeight="1" spans="1:8">
      <c r="A19" s="152" t="s">
        <v>21140</v>
      </c>
      <c r="B19" s="153" t="s">
        <v>21141</v>
      </c>
      <c r="C19" s="216">
        <f>其他流动负债!E34</f>
        <v>0</v>
      </c>
      <c r="D19" s="216">
        <f t="shared" si="3"/>
        <v>0</v>
      </c>
      <c r="E19" s="216">
        <f>其他流动负债!G34</f>
        <v>0</v>
      </c>
      <c r="F19" s="216">
        <f>其他流动负债!H34</f>
        <v>0</v>
      </c>
      <c r="G19" s="217">
        <f t="shared" si="1"/>
        <v>0</v>
      </c>
      <c r="H19" s="156">
        <f t="shared" si="2"/>
        <v>0</v>
      </c>
    </row>
    <row r="20" ht="19.05" customHeight="1" spans="1:8">
      <c r="A20" s="152"/>
      <c r="B20" s="218" t="s">
        <v>21142</v>
      </c>
      <c r="C20" s="216">
        <f>SUM(C7:C19)</f>
        <v>0</v>
      </c>
      <c r="D20" s="216">
        <f t="shared" si="3"/>
        <v>0</v>
      </c>
      <c r="E20" s="216">
        <f>SUM(E7:E19)</f>
        <v>0</v>
      </c>
      <c r="F20" s="216">
        <f>SUM(F7:F19)</f>
        <v>0</v>
      </c>
      <c r="G20" s="217">
        <f t="shared" si="1"/>
        <v>0</v>
      </c>
      <c r="H20" s="156">
        <f t="shared" si="2"/>
        <v>0</v>
      </c>
    </row>
    <row r="21" customHeight="1" spans="1:8">
      <c r="A21" s="60"/>
      <c r="B21" s="163"/>
      <c r="C21" s="42"/>
      <c r="D21" s="42"/>
      <c r="E21" s="165" t="e">
        <f>#REF!</f>
        <v>#REF!</v>
      </c>
      <c r="F21" s="29"/>
      <c r="G21" s="186" t="s">
        <v>299</v>
      </c>
    </row>
    <row r="22" customHeight="1" spans="1:8">
      <c r="E22" s="148" t="e">
        <f>#REF!&amp;#REF!</f>
        <v>#REF!</v>
      </c>
    </row>
  </sheetData>
  <sheetProtection password="CA91" sheet="1" objects="1" scenarios="1"/>
  <mergeCells count="2">
    <mergeCell ref="A2:H2"/>
    <mergeCell ref="A4:H4"/>
  </mergeCells>
  <hyperlinks>
    <hyperlink ref="A1" location="分类汇总表!B41" display="返回"/>
    <hyperlink ref="B1" location="参数!M82" display="返回索引页"/>
    <hyperlink ref="B7" location="短期借款!A1" display="短期借款"/>
    <hyperlink ref="B10" location="应付票据!A1" display="应付票据"/>
    <hyperlink ref="B11" location="应付账款!A1" display="应付账款"/>
    <hyperlink ref="B12" location="预收账款!A1" display="预收款项"/>
    <hyperlink ref="B16" location="其他应付款汇总表!A1" display="其它应付款"/>
    <hyperlink ref="B14" location="应付职工薪酬!A1" display="应付职工薪酬"/>
    <hyperlink ref="B15" location="应交税费!A1" display="应交税费"/>
    <hyperlink ref="B18" location="一年内到期的非流动负债!A1" display="一年内到期的非流动负债"/>
    <hyperlink ref="B19" location="其他流动负债!A1" display="其他流动负债"/>
    <hyperlink ref="B8" location="交易性金融负债!A1" display="交易性金融负债"/>
    <hyperlink ref="B9" location="衍生金融负债!A1" display="衍生金融负债"/>
    <hyperlink ref="B13" location="合同负债!A1" display="合同负债"/>
    <hyperlink ref="B17" location="持有待售负债!A1" display="持有待售负债"/>
  </hyperlinks>
  <printOptions horizontalCentered="1"/>
  <pageMargins left="0.748031496062992" right="0.748031496062992" top="0.984251968503937" bottom="0.984251968503937" header="1.41" footer="0.511811023622047"/>
  <pageSetup paperSize="9" orientation="landscape" blackAndWhite="1"/>
  <headerFooter alignWithMargins="0">
    <oddHeader>&amp;R&amp;8共&amp;N页第&amp;P页</oddHead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5.92380952380952" style="27" customWidth="1"/>
    <col min="2" max="2" width="28.2857142857143" style="27" customWidth="1"/>
    <col min="3" max="4" width="9.92380952380952" style="28" customWidth="1"/>
    <col min="5" max="5" width="8.71428571428571" style="167" customWidth="1"/>
    <col min="6" max="6" width="7.57142857142857" style="27" customWidth="1"/>
    <col min="7" max="7" width="14.7142857142857" style="29" customWidth="1"/>
    <col min="8" max="9" width="14.7142857142857" style="29" hidden="1" customWidth="1" outlineLevel="1"/>
    <col min="10" max="10" width="14.7142857142857" style="29" customWidth="1" collapsed="1"/>
    <col min="11" max="11" width="9" style="27" customWidth="1"/>
    <col min="12" max="12" width="14.7142857142857" style="29" customWidth="1"/>
    <col min="13" max="13" width="29.7142857142857" style="27" customWidth="1"/>
    <col min="14" max="16384" width="9.07619047619048" style="27"/>
  </cols>
  <sheetData>
    <row r="1" s="22" customFormat="1" customHeight="1" spans="1:13">
      <c r="A1" s="30" t="s">
        <v>116</v>
      </c>
      <c r="B1" s="31" t="s">
        <v>8</v>
      </c>
      <c r="C1" s="33"/>
      <c r="D1" s="33"/>
      <c r="E1" s="168"/>
      <c r="G1" s="34"/>
      <c r="H1" s="34"/>
      <c r="I1" s="34"/>
      <c r="J1" s="34"/>
      <c r="L1" s="34"/>
    </row>
    <row r="2" s="191" customFormat="1" ht="18" customHeight="1" spans="1:13">
      <c r="A2" s="95" t="s">
        <v>21143</v>
      </c>
      <c r="B2" s="96"/>
      <c r="C2" s="96"/>
      <c r="D2" s="96"/>
      <c r="E2" s="96"/>
      <c r="F2" s="96"/>
      <c r="G2" s="96"/>
      <c r="H2" s="96"/>
      <c r="I2" s="96"/>
      <c r="J2" s="96"/>
      <c r="K2" s="96"/>
      <c r="L2" s="96"/>
      <c r="M2" s="96"/>
    </row>
    <row r="3" s="191" customFormat="1" ht="11.2" customHeight="1" spans="1:13">
      <c r="A3" s="97"/>
      <c r="B3" s="97"/>
      <c r="C3" s="97"/>
      <c r="D3" s="97"/>
      <c r="E3" s="97"/>
      <c r="F3" s="97"/>
      <c r="G3" s="98"/>
      <c r="H3" s="98"/>
      <c r="I3" s="98"/>
      <c r="J3" s="98"/>
      <c r="K3" s="97"/>
      <c r="L3" s="98"/>
      <c r="M3" s="99" t="s">
        <v>21144</v>
      </c>
    </row>
    <row r="4" s="93" customFormat="1" ht="11.55" customHeight="1" spans="1:13">
      <c r="A4" s="100" t="e">
        <f>#REF!&amp;#REF!&amp;#REF!&amp;#REF!&amp;#REF!&amp;#REF!&amp;#REF!</f>
        <v>#REF!</v>
      </c>
      <c r="B4" s="100"/>
      <c r="C4" s="100"/>
      <c r="D4" s="100"/>
      <c r="E4" s="100"/>
      <c r="F4" s="100"/>
      <c r="G4" s="100"/>
      <c r="H4" s="100"/>
      <c r="I4" s="100"/>
      <c r="J4" s="100"/>
      <c r="K4" s="100"/>
      <c r="L4" s="100"/>
      <c r="M4" s="100"/>
    </row>
    <row r="5" s="94" customFormat="1" ht="11.2" customHeight="1" spans="1:13">
      <c r="A5" s="101" t="e">
        <f>#REF!&amp;#REF!</f>
        <v>#REF!</v>
      </c>
      <c r="B5" s="101"/>
      <c r="C5" s="102"/>
      <c r="D5" s="193"/>
      <c r="E5" s="207"/>
      <c r="G5" s="104"/>
      <c r="H5" s="104"/>
      <c r="I5" s="104"/>
      <c r="J5" s="104"/>
      <c r="L5" s="105"/>
      <c r="M5" s="106" t="s">
        <v>35</v>
      </c>
    </row>
    <row r="6" s="24" customFormat="1" ht="25.05" customHeight="1" spans="1:13">
      <c r="A6" s="45" t="s">
        <v>102</v>
      </c>
      <c r="B6" s="46" t="s">
        <v>21145</v>
      </c>
      <c r="C6" s="47" t="s">
        <v>230</v>
      </c>
      <c r="D6" s="47" t="s">
        <v>372</v>
      </c>
      <c r="E6" s="169" t="s">
        <v>21146</v>
      </c>
      <c r="F6" s="46" t="s">
        <v>165</v>
      </c>
      <c r="G6" s="83" t="s">
        <v>21147</v>
      </c>
      <c r="H6" s="83" t="s">
        <v>21030</v>
      </c>
      <c r="I6" s="83" t="s">
        <v>121</v>
      </c>
      <c r="J6" s="48" t="s">
        <v>122</v>
      </c>
      <c r="K6" s="170" t="s">
        <v>21148</v>
      </c>
      <c r="L6" s="49" t="s">
        <v>123</v>
      </c>
      <c r="M6" s="46" t="s">
        <v>256</v>
      </c>
    </row>
    <row r="7" s="192" customFormat="1" ht="14.2" customHeight="1" spans="1:13">
      <c r="A7" s="50">
        <v>1</v>
      </c>
      <c r="B7" s="51"/>
      <c r="C7" s="194"/>
      <c r="D7" s="194"/>
      <c r="E7" s="171"/>
      <c r="F7" s="50"/>
      <c r="G7" s="53"/>
      <c r="H7" s="53"/>
      <c r="I7" s="53"/>
      <c r="J7" s="54">
        <f t="shared" ref="J7:J34" si="0">H7+I7</f>
        <v>0</v>
      </c>
      <c r="K7" s="111"/>
      <c r="L7" s="55"/>
      <c r="M7" s="50"/>
    </row>
    <row r="8" s="25" customFormat="1" ht="14.2" customHeight="1" spans="1:13">
      <c r="A8" s="50"/>
      <c r="B8" s="51"/>
      <c r="C8" s="52"/>
      <c r="D8" s="52"/>
      <c r="E8" s="171"/>
      <c r="F8" s="51"/>
      <c r="G8" s="53"/>
      <c r="H8" s="53"/>
      <c r="I8" s="53"/>
      <c r="J8" s="54">
        <f t="shared" si="0"/>
        <v>0</v>
      </c>
      <c r="K8" s="111"/>
      <c r="L8" s="55"/>
      <c r="M8" s="51"/>
    </row>
    <row r="9" s="25" customFormat="1" ht="14.2" customHeight="1" spans="1:13">
      <c r="A9" s="50"/>
      <c r="B9" s="51"/>
      <c r="C9" s="52"/>
      <c r="D9" s="52"/>
      <c r="E9" s="171"/>
      <c r="F9" s="51"/>
      <c r="G9" s="53"/>
      <c r="H9" s="53"/>
      <c r="I9" s="53"/>
      <c r="J9" s="54">
        <f t="shared" si="0"/>
        <v>0</v>
      </c>
      <c r="K9" s="111"/>
      <c r="L9" s="55"/>
      <c r="M9" s="51"/>
    </row>
    <row r="10" s="25" customFormat="1" ht="14.2" customHeight="1" spans="1:13">
      <c r="A10" s="50"/>
      <c r="B10" s="51"/>
      <c r="C10" s="52"/>
      <c r="D10" s="52"/>
      <c r="E10" s="171"/>
      <c r="F10" s="51"/>
      <c r="G10" s="53"/>
      <c r="H10" s="53"/>
      <c r="I10" s="53"/>
      <c r="J10" s="54">
        <f t="shared" si="0"/>
        <v>0</v>
      </c>
      <c r="K10" s="111"/>
      <c r="L10" s="55"/>
      <c r="M10" s="51"/>
    </row>
    <row r="11" s="25" customFormat="1" ht="14.2" customHeight="1" spans="1:13">
      <c r="A11" s="50"/>
      <c r="B11" s="51"/>
      <c r="C11" s="52"/>
      <c r="D11" s="52"/>
      <c r="E11" s="171"/>
      <c r="F11" s="51"/>
      <c r="G11" s="53"/>
      <c r="H11" s="53"/>
      <c r="I11" s="53"/>
      <c r="J11" s="54">
        <f t="shared" si="0"/>
        <v>0</v>
      </c>
      <c r="K11" s="111"/>
      <c r="L11" s="55"/>
      <c r="M11" s="51"/>
    </row>
    <row r="12" s="25" customFormat="1" ht="14.2" customHeight="1" spans="1:13">
      <c r="A12" s="50"/>
      <c r="B12" s="51"/>
      <c r="C12" s="52"/>
      <c r="D12" s="52"/>
      <c r="E12" s="171"/>
      <c r="F12" s="51"/>
      <c r="G12" s="53"/>
      <c r="H12" s="53"/>
      <c r="I12" s="53"/>
      <c r="J12" s="54">
        <f t="shared" si="0"/>
        <v>0</v>
      </c>
      <c r="K12" s="111"/>
      <c r="L12" s="55"/>
      <c r="M12" s="51"/>
    </row>
    <row r="13" s="25" customFormat="1" ht="14.2" customHeight="1" spans="1:13">
      <c r="A13" s="50"/>
      <c r="B13" s="51"/>
      <c r="C13" s="52"/>
      <c r="D13" s="52"/>
      <c r="E13" s="171"/>
      <c r="F13" s="51"/>
      <c r="G13" s="53"/>
      <c r="H13" s="53"/>
      <c r="I13" s="53"/>
      <c r="J13" s="54">
        <f t="shared" si="0"/>
        <v>0</v>
      </c>
      <c r="K13" s="111"/>
      <c r="L13" s="55"/>
      <c r="M13" s="51"/>
    </row>
    <row r="14" s="25" customFormat="1" ht="14.2" customHeight="1" spans="1:13">
      <c r="A14" s="50"/>
      <c r="B14" s="51"/>
      <c r="C14" s="52"/>
      <c r="D14" s="52"/>
      <c r="E14" s="171"/>
      <c r="F14" s="51"/>
      <c r="G14" s="53"/>
      <c r="H14" s="53"/>
      <c r="I14" s="53"/>
      <c r="J14" s="54">
        <f t="shared" si="0"/>
        <v>0</v>
      </c>
      <c r="K14" s="111"/>
      <c r="L14" s="55"/>
      <c r="M14" s="51"/>
    </row>
    <row r="15" s="25" customFormat="1" ht="14.2" customHeight="1" spans="1:13">
      <c r="A15" s="50"/>
      <c r="B15" s="51"/>
      <c r="C15" s="52"/>
      <c r="D15" s="52"/>
      <c r="E15" s="171"/>
      <c r="F15" s="51"/>
      <c r="G15" s="53"/>
      <c r="H15" s="53"/>
      <c r="I15" s="53"/>
      <c r="J15" s="54">
        <f t="shared" si="0"/>
        <v>0</v>
      </c>
      <c r="K15" s="111"/>
      <c r="L15" s="55"/>
      <c r="M15" s="51"/>
    </row>
    <row r="16" s="25" customFormat="1" ht="14.2" customHeight="1" spans="1:13">
      <c r="A16" s="50"/>
      <c r="B16" s="51"/>
      <c r="C16" s="52"/>
      <c r="D16" s="52"/>
      <c r="E16" s="171"/>
      <c r="F16" s="51"/>
      <c r="G16" s="53"/>
      <c r="H16" s="53"/>
      <c r="I16" s="53"/>
      <c r="J16" s="54">
        <f t="shared" si="0"/>
        <v>0</v>
      </c>
      <c r="K16" s="111"/>
      <c r="L16" s="55"/>
      <c r="M16" s="51"/>
    </row>
    <row r="17" s="25" customFormat="1" ht="14.2" customHeight="1" spans="1:13">
      <c r="A17" s="50"/>
      <c r="B17" s="51"/>
      <c r="C17" s="52"/>
      <c r="D17" s="52"/>
      <c r="E17" s="171"/>
      <c r="F17" s="51"/>
      <c r="G17" s="53"/>
      <c r="H17" s="53"/>
      <c r="I17" s="53"/>
      <c r="J17" s="54">
        <f t="shared" si="0"/>
        <v>0</v>
      </c>
      <c r="K17" s="111"/>
      <c r="L17" s="55"/>
      <c r="M17" s="51"/>
    </row>
    <row r="18" s="25" customFormat="1" ht="14.2" customHeight="1" spans="1:13">
      <c r="A18" s="50"/>
      <c r="B18" s="51"/>
      <c r="C18" s="52"/>
      <c r="D18" s="52"/>
      <c r="E18" s="171"/>
      <c r="F18" s="51"/>
      <c r="G18" s="53"/>
      <c r="H18" s="53"/>
      <c r="I18" s="53"/>
      <c r="J18" s="54">
        <f t="shared" si="0"/>
        <v>0</v>
      </c>
      <c r="K18" s="111"/>
      <c r="L18" s="55"/>
      <c r="M18" s="51"/>
    </row>
    <row r="19" s="25" customFormat="1" ht="14.2" customHeight="1" spans="1:13">
      <c r="A19" s="50"/>
      <c r="B19" s="51"/>
      <c r="C19" s="52"/>
      <c r="D19" s="52"/>
      <c r="E19" s="171"/>
      <c r="F19" s="51"/>
      <c r="G19" s="53"/>
      <c r="H19" s="53"/>
      <c r="I19" s="53"/>
      <c r="J19" s="54">
        <f t="shared" si="0"/>
        <v>0</v>
      </c>
      <c r="K19" s="111"/>
      <c r="L19" s="55"/>
      <c r="M19" s="51"/>
    </row>
    <row r="20" s="25" customFormat="1" ht="14.2" customHeight="1" spans="1:13">
      <c r="A20" s="50"/>
      <c r="B20" s="51"/>
      <c r="C20" s="52"/>
      <c r="D20" s="52"/>
      <c r="E20" s="171"/>
      <c r="F20" s="51"/>
      <c r="G20" s="53"/>
      <c r="H20" s="53"/>
      <c r="I20" s="53"/>
      <c r="J20" s="54">
        <f t="shared" si="0"/>
        <v>0</v>
      </c>
      <c r="K20" s="111"/>
      <c r="L20" s="55"/>
      <c r="M20" s="51"/>
    </row>
    <row r="21" s="25" customFormat="1" ht="14.2" customHeight="1" spans="1:13">
      <c r="A21" s="50"/>
      <c r="B21" s="51"/>
      <c r="C21" s="52"/>
      <c r="D21" s="52"/>
      <c r="E21" s="171"/>
      <c r="F21" s="51"/>
      <c r="G21" s="53"/>
      <c r="H21" s="53"/>
      <c r="I21" s="53"/>
      <c r="J21" s="54">
        <f t="shared" si="0"/>
        <v>0</v>
      </c>
      <c r="K21" s="111"/>
      <c r="L21" s="55"/>
      <c r="M21" s="51"/>
    </row>
    <row r="22" s="25" customFormat="1" ht="14.2" customHeight="1" spans="1:13">
      <c r="A22" s="50"/>
      <c r="B22" s="51"/>
      <c r="C22" s="52"/>
      <c r="D22" s="52"/>
      <c r="E22" s="171"/>
      <c r="F22" s="51"/>
      <c r="G22" s="53"/>
      <c r="H22" s="53"/>
      <c r="I22" s="53"/>
      <c r="J22" s="54">
        <f t="shared" si="0"/>
        <v>0</v>
      </c>
      <c r="K22" s="111"/>
      <c r="L22" s="55"/>
      <c r="M22" s="51"/>
    </row>
    <row r="23" s="25" customFormat="1" ht="14.2" customHeight="1" spans="1:13">
      <c r="A23" s="50"/>
      <c r="B23" s="51"/>
      <c r="C23" s="52"/>
      <c r="D23" s="52"/>
      <c r="E23" s="171"/>
      <c r="F23" s="51"/>
      <c r="G23" s="53"/>
      <c r="H23" s="53"/>
      <c r="I23" s="53"/>
      <c r="J23" s="54">
        <f t="shared" si="0"/>
        <v>0</v>
      </c>
      <c r="K23" s="111"/>
      <c r="L23" s="55"/>
      <c r="M23" s="51"/>
    </row>
    <row r="24" s="25" customFormat="1" ht="14.2" customHeight="1" spans="1:13">
      <c r="A24" s="50"/>
      <c r="B24" s="51"/>
      <c r="C24" s="52"/>
      <c r="D24" s="52"/>
      <c r="E24" s="171"/>
      <c r="F24" s="51"/>
      <c r="G24" s="53"/>
      <c r="H24" s="53"/>
      <c r="I24" s="53"/>
      <c r="J24" s="54">
        <f t="shared" si="0"/>
        <v>0</v>
      </c>
      <c r="K24" s="111"/>
      <c r="L24" s="55"/>
      <c r="M24" s="51"/>
    </row>
    <row r="25" s="25" customFormat="1" ht="14.2" customHeight="1" spans="1:13">
      <c r="A25" s="50"/>
      <c r="B25" s="51"/>
      <c r="C25" s="52"/>
      <c r="D25" s="52"/>
      <c r="E25" s="171"/>
      <c r="F25" s="51"/>
      <c r="G25" s="53"/>
      <c r="H25" s="53"/>
      <c r="I25" s="53"/>
      <c r="J25" s="54">
        <f t="shared" si="0"/>
        <v>0</v>
      </c>
      <c r="K25" s="111"/>
      <c r="L25" s="55"/>
      <c r="M25" s="51"/>
    </row>
    <row r="26" s="25" customFormat="1" ht="14.2" customHeight="1" spans="1:13">
      <c r="A26" s="50"/>
      <c r="B26" s="51"/>
      <c r="C26" s="52"/>
      <c r="D26" s="52"/>
      <c r="E26" s="171"/>
      <c r="F26" s="51"/>
      <c r="G26" s="53"/>
      <c r="H26" s="53"/>
      <c r="I26" s="53"/>
      <c r="J26" s="54">
        <f t="shared" si="0"/>
        <v>0</v>
      </c>
      <c r="K26" s="111"/>
      <c r="L26" s="55"/>
      <c r="M26" s="51"/>
    </row>
    <row r="27" s="25" customFormat="1" ht="14.2" customHeight="1" spans="1:13">
      <c r="A27" s="50"/>
      <c r="B27" s="51"/>
      <c r="C27" s="52"/>
      <c r="D27" s="52"/>
      <c r="E27" s="171"/>
      <c r="F27" s="51"/>
      <c r="G27" s="53"/>
      <c r="H27" s="53"/>
      <c r="I27" s="53"/>
      <c r="J27" s="54">
        <f t="shared" si="0"/>
        <v>0</v>
      </c>
      <c r="K27" s="111"/>
      <c r="L27" s="55"/>
      <c r="M27" s="51"/>
    </row>
    <row r="28" s="25" customFormat="1" ht="14.2" customHeight="1" spans="1:13">
      <c r="A28" s="50"/>
      <c r="B28" s="51"/>
      <c r="C28" s="52"/>
      <c r="D28" s="52"/>
      <c r="E28" s="171"/>
      <c r="F28" s="51"/>
      <c r="G28" s="53"/>
      <c r="H28" s="53"/>
      <c r="I28" s="53"/>
      <c r="J28" s="54">
        <f t="shared" si="0"/>
        <v>0</v>
      </c>
      <c r="K28" s="111"/>
      <c r="L28" s="55"/>
      <c r="M28" s="51"/>
    </row>
    <row r="29" s="25" customFormat="1" ht="14.2" customHeight="1" spans="1:13">
      <c r="A29" s="50"/>
      <c r="B29" s="51"/>
      <c r="C29" s="52"/>
      <c r="D29" s="52"/>
      <c r="E29" s="171"/>
      <c r="F29" s="51"/>
      <c r="G29" s="53"/>
      <c r="H29" s="53"/>
      <c r="I29" s="53"/>
      <c r="J29" s="54">
        <f t="shared" si="0"/>
        <v>0</v>
      </c>
      <c r="K29" s="111"/>
      <c r="L29" s="55"/>
      <c r="M29" s="51"/>
    </row>
    <row r="30" s="25" customFormat="1" ht="14.2" customHeight="1" spans="1:13">
      <c r="A30" s="50"/>
      <c r="B30" s="51"/>
      <c r="C30" s="52"/>
      <c r="D30" s="52"/>
      <c r="E30" s="171"/>
      <c r="F30" s="51"/>
      <c r="G30" s="53"/>
      <c r="H30" s="53"/>
      <c r="I30" s="53"/>
      <c r="J30" s="54">
        <f t="shared" si="0"/>
        <v>0</v>
      </c>
      <c r="K30" s="111"/>
      <c r="L30" s="55"/>
      <c r="M30" s="51"/>
    </row>
    <row r="31" s="25" customFormat="1" ht="14.2" customHeight="1" spans="1:13">
      <c r="A31" s="50"/>
      <c r="B31" s="51"/>
      <c r="C31" s="52"/>
      <c r="D31" s="52"/>
      <c r="E31" s="171"/>
      <c r="F31" s="51"/>
      <c r="G31" s="53"/>
      <c r="H31" s="53"/>
      <c r="I31" s="53"/>
      <c r="J31" s="54">
        <f t="shared" si="0"/>
        <v>0</v>
      </c>
      <c r="K31" s="111"/>
      <c r="L31" s="55"/>
      <c r="M31" s="51"/>
    </row>
    <row r="32" s="25" customFormat="1" ht="14.2" customHeight="1" spans="1:13">
      <c r="A32" s="50"/>
      <c r="B32" s="51"/>
      <c r="C32" s="52"/>
      <c r="D32" s="52"/>
      <c r="E32" s="171"/>
      <c r="F32" s="51"/>
      <c r="G32" s="53"/>
      <c r="H32" s="53"/>
      <c r="I32" s="53"/>
      <c r="J32" s="54">
        <f t="shared" si="0"/>
        <v>0</v>
      </c>
      <c r="K32" s="111"/>
      <c r="L32" s="55"/>
      <c r="M32" s="51"/>
    </row>
    <row r="33" s="25" customFormat="1" ht="14.2" customHeight="1" spans="1:16">
      <c r="A33" s="50"/>
      <c r="B33" s="51"/>
      <c r="C33" s="52"/>
      <c r="D33" s="52"/>
      <c r="E33" s="171"/>
      <c r="F33" s="51"/>
      <c r="G33" s="53"/>
      <c r="H33" s="53"/>
      <c r="I33" s="53"/>
      <c r="J33" s="54">
        <f t="shared" si="0"/>
        <v>0</v>
      </c>
      <c r="K33" s="111"/>
      <c r="L33" s="55"/>
      <c r="M33" s="51"/>
    </row>
    <row r="34" s="25" customFormat="1" ht="14.2" customHeight="1" spans="1:16">
      <c r="A34" s="50"/>
      <c r="B34" s="51"/>
      <c r="C34" s="52"/>
      <c r="D34" s="52"/>
      <c r="E34" s="171"/>
      <c r="F34" s="51"/>
      <c r="G34" s="53"/>
      <c r="H34" s="53"/>
      <c r="I34" s="53"/>
      <c r="J34" s="54">
        <f t="shared" si="0"/>
        <v>0</v>
      </c>
      <c r="K34" s="111"/>
      <c r="L34" s="55"/>
      <c r="M34" s="51"/>
    </row>
    <row r="35" s="26" customFormat="1" ht="14.2" customHeight="1" spans="1:16">
      <c r="A35" s="127"/>
      <c r="B35" s="57" t="s">
        <v>72</v>
      </c>
      <c r="C35" s="58"/>
      <c r="D35" s="58"/>
      <c r="E35" s="172"/>
      <c r="F35" s="56"/>
      <c r="G35" s="87"/>
      <c r="H35" s="129">
        <f>ROUND(SUM(H7:H34),2)</f>
        <v>0</v>
      </c>
      <c r="I35" s="129">
        <f>ROUND(SUM(I7:I34),2)</f>
        <v>0</v>
      </c>
      <c r="J35" s="129">
        <f>ROUND(SUM(J7:J34),2)</f>
        <v>0</v>
      </c>
      <c r="K35" s="208"/>
      <c r="L35" s="129">
        <f>ROUND(SUM(L7:L34),2)</f>
        <v>0</v>
      </c>
      <c r="M35" s="56"/>
    </row>
    <row r="36" ht="13.05" customHeight="1" spans="1:16">
      <c r="A36" s="59" t="e">
        <f>#REF!&amp;#REF!</f>
        <v>#REF!</v>
      </c>
      <c r="C36" s="163"/>
      <c r="D36" s="60"/>
      <c r="E36" s="60"/>
      <c r="F36" s="60" t="e">
        <f>#REF!</f>
        <v>#REF!</v>
      </c>
      <c r="G36" s="62"/>
      <c r="H36" s="62"/>
      <c r="I36" s="62"/>
      <c r="J36" s="62"/>
      <c r="K36" s="28"/>
      <c r="M36" s="28"/>
      <c r="P36" s="28"/>
    </row>
    <row r="37" ht="13.05" customHeight="1" spans="1:16">
      <c r="A37" s="27" t="e">
        <f>#REF!&amp;#REF!&amp;#REF!&amp;#REF!&amp;#REF!&amp;#REF!&amp;#REF!</f>
        <v>#REF!</v>
      </c>
      <c r="F37" s="27" t="e">
        <f>#REF!&amp;#REF!</f>
        <v>#REF!</v>
      </c>
    </row>
  </sheetData>
  <sheetProtection formatCells="0" formatColumns="0" formatRows="0" insertRows="0" deleteRows="0" autoFilter="0"/>
  <mergeCells count="2">
    <mergeCell ref="A2:M2"/>
    <mergeCell ref="A4:M4"/>
  </mergeCells>
  <hyperlinks>
    <hyperlink ref="A1" location="流动负债汇总表!B7" display="返回"/>
    <hyperlink ref="B1" location="参数!M83" display="返回索引页"/>
  </hyperlinks>
  <printOptions horizontalCentered="1"/>
  <pageMargins left="0.748031496062992" right="0.748031496062992" top="0.73" bottom="0.53" header="0.99" footer="0.48"/>
  <pageSetup paperSize="9" scale="95"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5.92380952380952" style="27" customWidth="1"/>
    <col min="2" max="2" width="34.0761904761905" style="27" customWidth="1"/>
    <col min="3" max="3" width="11.7142857142857" style="28" customWidth="1"/>
    <col min="4" max="4" width="20.5714285714286" style="28" customWidth="1"/>
    <col min="5" max="6" width="12.7142857142857" style="28" hidden="1" customWidth="1" outlineLevel="1"/>
    <col min="7" max="7" width="15.7142857142857" style="29" customWidth="1" collapsed="1"/>
    <col min="8" max="8" width="15.7142857142857" style="29" customWidth="1"/>
    <col min="9" max="9" width="41.0761904761905" style="27" customWidth="1"/>
    <col min="10" max="16384" width="9.07619047619048" style="27"/>
  </cols>
  <sheetData>
    <row r="1" s="22" customFormat="1" customHeight="1" spans="1:9">
      <c r="A1" s="30" t="s">
        <v>116</v>
      </c>
      <c r="B1" s="31" t="s">
        <v>8</v>
      </c>
      <c r="C1" s="33"/>
      <c r="D1" s="33"/>
      <c r="E1" s="33"/>
      <c r="F1" s="33"/>
      <c r="G1" s="34"/>
      <c r="H1" s="34"/>
    </row>
    <row r="2" s="191" customFormat="1" ht="18" customHeight="1" spans="1:9">
      <c r="A2" s="95" t="s">
        <v>21149</v>
      </c>
      <c r="B2" s="96"/>
      <c r="C2" s="96"/>
      <c r="D2" s="96"/>
      <c r="E2" s="96"/>
      <c r="F2" s="96"/>
      <c r="G2" s="96"/>
      <c r="H2" s="96"/>
      <c r="I2" s="96"/>
    </row>
    <row r="3" s="191" customFormat="1" ht="11.2" customHeight="1" spans="1:9">
      <c r="A3" s="97"/>
      <c r="B3" s="97"/>
      <c r="C3" s="97"/>
      <c r="D3" s="97"/>
      <c r="E3" s="97"/>
      <c r="F3" s="97"/>
      <c r="G3" s="98"/>
      <c r="H3" s="98"/>
      <c r="I3" s="99" t="s">
        <v>21150</v>
      </c>
    </row>
    <row r="4" s="93" customFormat="1" ht="11.2" customHeight="1" spans="1:9">
      <c r="A4" s="100" t="e">
        <f>#REF!&amp;#REF!&amp;#REF!&amp;#REF!&amp;#REF!&amp;#REF!&amp;#REF!</f>
        <v>#REF!</v>
      </c>
      <c r="B4" s="100"/>
      <c r="C4" s="100"/>
      <c r="D4" s="100"/>
      <c r="E4" s="100"/>
      <c r="F4" s="100"/>
      <c r="G4" s="100"/>
      <c r="H4" s="100"/>
      <c r="I4" s="100"/>
    </row>
    <row r="5" s="94" customFormat="1" ht="11.2" customHeight="1" spans="1:9">
      <c r="A5" s="101" t="e">
        <f>#REF!&amp;#REF!</f>
        <v>#REF!</v>
      </c>
      <c r="B5" s="101"/>
      <c r="C5" s="102"/>
      <c r="D5" s="193"/>
      <c r="E5" s="193"/>
      <c r="F5" s="193"/>
      <c r="G5" s="104"/>
      <c r="H5" s="105"/>
      <c r="I5" s="106" t="s">
        <v>35</v>
      </c>
    </row>
    <row r="6" s="24" customFormat="1" ht="25.05" customHeight="1" spans="1:9">
      <c r="A6" s="45" t="s">
        <v>102</v>
      </c>
      <c r="B6" s="46" t="s">
        <v>21151</v>
      </c>
      <c r="C6" s="47" t="s">
        <v>230</v>
      </c>
      <c r="D6" s="47" t="s">
        <v>229</v>
      </c>
      <c r="E6" s="47" t="s">
        <v>21030</v>
      </c>
      <c r="F6" s="47" t="s">
        <v>121</v>
      </c>
      <c r="G6" s="48" t="s">
        <v>122</v>
      </c>
      <c r="H6" s="49" t="s">
        <v>123</v>
      </c>
      <c r="I6" s="46" t="s">
        <v>256</v>
      </c>
    </row>
    <row r="7" s="192" customFormat="1" ht="13.05" customHeight="1" spans="1:9">
      <c r="A7" s="50">
        <v>1</v>
      </c>
      <c r="B7" s="51"/>
      <c r="C7" s="194"/>
      <c r="D7" s="194"/>
      <c r="E7" s="53"/>
      <c r="F7" s="53"/>
      <c r="G7" s="54">
        <f t="shared" ref="G7:G34" si="0">E7+F7</f>
        <v>0</v>
      </c>
      <c r="H7" s="55"/>
      <c r="I7" s="50"/>
    </row>
    <row r="8" s="25" customFormat="1" ht="13.05" customHeight="1" spans="1:9">
      <c r="A8" s="50"/>
      <c r="B8" s="51"/>
      <c r="C8" s="52"/>
      <c r="D8" s="52"/>
      <c r="E8" s="53"/>
      <c r="F8" s="53"/>
      <c r="G8" s="54">
        <f t="shared" si="0"/>
        <v>0</v>
      </c>
      <c r="H8" s="55"/>
      <c r="I8" s="51"/>
    </row>
    <row r="9" s="25" customFormat="1" ht="13.05" customHeight="1" spans="1:9">
      <c r="A9" s="50"/>
      <c r="B9" s="51"/>
      <c r="C9" s="52"/>
      <c r="D9" s="52"/>
      <c r="E9" s="53"/>
      <c r="F9" s="53"/>
      <c r="G9" s="54">
        <f t="shared" si="0"/>
        <v>0</v>
      </c>
      <c r="H9" s="55"/>
      <c r="I9" s="51"/>
    </row>
    <row r="10" s="25" customFormat="1" ht="13.05" customHeight="1" spans="1:9">
      <c r="A10" s="50"/>
      <c r="B10" s="51"/>
      <c r="C10" s="52"/>
      <c r="D10" s="52"/>
      <c r="E10" s="53"/>
      <c r="F10" s="53"/>
      <c r="G10" s="54">
        <f t="shared" si="0"/>
        <v>0</v>
      </c>
      <c r="H10" s="55"/>
      <c r="I10" s="51"/>
    </row>
    <row r="11" s="25" customFormat="1" ht="13.05" customHeight="1" spans="1:9">
      <c r="A11" s="50"/>
      <c r="B11" s="51"/>
      <c r="C11" s="52"/>
      <c r="D11" s="52"/>
      <c r="E11" s="53"/>
      <c r="F11" s="53"/>
      <c r="G11" s="54">
        <f t="shared" si="0"/>
        <v>0</v>
      </c>
      <c r="H11" s="55"/>
      <c r="I11" s="51"/>
    </row>
    <row r="12" s="25" customFormat="1" ht="13.05" customHeight="1" spans="1:9">
      <c r="A12" s="50"/>
      <c r="B12" s="51"/>
      <c r="C12" s="52"/>
      <c r="D12" s="52"/>
      <c r="E12" s="53"/>
      <c r="F12" s="53"/>
      <c r="G12" s="54">
        <f t="shared" si="0"/>
        <v>0</v>
      </c>
      <c r="H12" s="55"/>
      <c r="I12" s="51"/>
    </row>
    <row r="13" s="25" customFormat="1" ht="13.05" customHeight="1" spans="1:9">
      <c r="A13" s="50"/>
      <c r="B13" s="51"/>
      <c r="C13" s="52"/>
      <c r="D13" s="52"/>
      <c r="E13" s="53"/>
      <c r="F13" s="53"/>
      <c r="G13" s="54">
        <f t="shared" si="0"/>
        <v>0</v>
      </c>
      <c r="H13" s="55"/>
      <c r="I13" s="51"/>
    </row>
    <row r="14" s="25" customFormat="1" ht="13.05" customHeight="1" spans="1:9">
      <c r="A14" s="50"/>
      <c r="B14" s="51"/>
      <c r="C14" s="52"/>
      <c r="D14" s="52"/>
      <c r="E14" s="53"/>
      <c r="F14" s="53"/>
      <c r="G14" s="54">
        <f t="shared" si="0"/>
        <v>0</v>
      </c>
      <c r="H14" s="55"/>
      <c r="I14" s="51"/>
    </row>
    <row r="15" s="25" customFormat="1" ht="13.05" customHeight="1" spans="1:9">
      <c r="A15" s="50"/>
      <c r="B15" s="51"/>
      <c r="C15" s="52"/>
      <c r="D15" s="52"/>
      <c r="E15" s="53"/>
      <c r="F15" s="53"/>
      <c r="G15" s="54">
        <f t="shared" si="0"/>
        <v>0</v>
      </c>
      <c r="H15" s="55"/>
      <c r="I15" s="51"/>
    </row>
    <row r="16" s="25" customFormat="1" ht="13.05" customHeight="1" spans="1:9">
      <c r="A16" s="50"/>
      <c r="B16" s="51"/>
      <c r="C16" s="52"/>
      <c r="D16" s="52"/>
      <c r="E16" s="53"/>
      <c r="F16" s="53"/>
      <c r="G16" s="54">
        <f t="shared" si="0"/>
        <v>0</v>
      </c>
      <c r="H16" s="55"/>
      <c r="I16" s="51"/>
    </row>
    <row r="17" s="25" customFormat="1" ht="13.05" customHeight="1" spans="1:9">
      <c r="A17" s="50"/>
      <c r="B17" s="51"/>
      <c r="C17" s="52"/>
      <c r="D17" s="52"/>
      <c r="E17" s="53"/>
      <c r="F17" s="53"/>
      <c r="G17" s="54">
        <f t="shared" si="0"/>
        <v>0</v>
      </c>
      <c r="H17" s="55"/>
      <c r="I17" s="51"/>
    </row>
    <row r="18" s="25" customFormat="1" ht="13.05" customHeight="1" spans="1:9">
      <c r="A18" s="50"/>
      <c r="B18" s="51"/>
      <c r="C18" s="52"/>
      <c r="D18" s="52"/>
      <c r="E18" s="53"/>
      <c r="F18" s="53"/>
      <c r="G18" s="54">
        <f t="shared" si="0"/>
        <v>0</v>
      </c>
      <c r="H18" s="55"/>
      <c r="I18" s="51"/>
    </row>
    <row r="19" s="25" customFormat="1" ht="13.05" customHeight="1" spans="1:9">
      <c r="A19" s="50"/>
      <c r="B19" s="51"/>
      <c r="C19" s="52"/>
      <c r="D19" s="52"/>
      <c r="E19" s="53"/>
      <c r="F19" s="53"/>
      <c r="G19" s="54">
        <f t="shared" si="0"/>
        <v>0</v>
      </c>
      <c r="H19" s="55"/>
      <c r="I19" s="51"/>
    </row>
    <row r="20" s="25" customFormat="1" ht="13.05" customHeight="1" spans="1:9">
      <c r="A20" s="50"/>
      <c r="B20" s="51"/>
      <c r="C20" s="52"/>
      <c r="D20" s="52"/>
      <c r="E20" s="53"/>
      <c r="F20" s="53"/>
      <c r="G20" s="54">
        <f t="shared" si="0"/>
        <v>0</v>
      </c>
      <c r="H20" s="55"/>
      <c r="I20" s="51"/>
    </row>
    <row r="21" s="25" customFormat="1" ht="13.05" customHeight="1" spans="1:9">
      <c r="A21" s="50"/>
      <c r="B21" s="51"/>
      <c r="C21" s="52"/>
      <c r="D21" s="52"/>
      <c r="E21" s="53"/>
      <c r="F21" s="53"/>
      <c r="G21" s="54">
        <f t="shared" si="0"/>
        <v>0</v>
      </c>
      <c r="H21" s="55"/>
      <c r="I21" s="51"/>
    </row>
    <row r="22" s="25" customFormat="1" ht="13.05" customHeight="1" spans="1:9">
      <c r="A22" s="50"/>
      <c r="B22" s="51"/>
      <c r="C22" s="52"/>
      <c r="D22" s="52"/>
      <c r="E22" s="53"/>
      <c r="F22" s="53"/>
      <c r="G22" s="54">
        <f t="shared" si="0"/>
        <v>0</v>
      </c>
      <c r="H22" s="55"/>
      <c r="I22" s="51"/>
    </row>
    <row r="23" s="25" customFormat="1" ht="13.05" customHeight="1" spans="1:9">
      <c r="A23" s="50"/>
      <c r="B23" s="51"/>
      <c r="C23" s="52"/>
      <c r="D23" s="52"/>
      <c r="E23" s="53"/>
      <c r="F23" s="53"/>
      <c r="G23" s="54">
        <f t="shared" si="0"/>
        <v>0</v>
      </c>
      <c r="H23" s="55"/>
      <c r="I23" s="51"/>
    </row>
    <row r="24" s="25" customFormat="1" ht="13.05" customHeight="1" spans="1:9">
      <c r="A24" s="50"/>
      <c r="B24" s="51"/>
      <c r="C24" s="52"/>
      <c r="D24" s="52"/>
      <c r="E24" s="53"/>
      <c r="F24" s="53"/>
      <c r="G24" s="54">
        <f t="shared" si="0"/>
        <v>0</v>
      </c>
      <c r="H24" s="55"/>
      <c r="I24" s="51"/>
    </row>
    <row r="25" s="25" customFormat="1" ht="13.05" customHeight="1" spans="1:9">
      <c r="A25" s="50"/>
      <c r="B25" s="51"/>
      <c r="C25" s="52"/>
      <c r="D25" s="52"/>
      <c r="E25" s="53"/>
      <c r="F25" s="53"/>
      <c r="G25" s="54">
        <f t="shared" si="0"/>
        <v>0</v>
      </c>
      <c r="H25" s="55"/>
      <c r="I25" s="51"/>
    </row>
    <row r="26" s="25" customFormat="1" ht="13.05" customHeight="1" spans="1:9">
      <c r="A26" s="50"/>
      <c r="B26" s="51"/>
      <c r="C26" s="52"/>
      <c r="D26" s="52"/>
      <c r="E26" s="53"/>
      <c r="F26" s="53"/>
      <c r="G26" s="54">
        <f t="shared" si="0"/>
        <v>0</v>
      </c>
      <c r="H26" s="55"/>
      <c r="I26" s="51"/>
    </row>
    <row r="27" s="25" customFormat="1" ht="13.05" customHeight="1" spans="1:9">
      <c r="A27" s="50"/>
      <c r="B27" s="51"/>
      <c r="C27" s="52"/>
      <c r="D27" s="52"/>
      <c r="E27" s="53"/>
      <c r="F27" s="53"/>
      <c r="G27" s="54">
        <f t="shared" si="0"/>
        <v>0</v>
      </c>
      <c r="H27" s="55"/>
      <c r="I27" s="51"/>
    </row>
    <row r="28" s="25" customFormat="1" ht="13.05" customHeight="1" spans="1:9">
      <c r="A28" s="50"/>
      <c r="B28" s="51"/>
      <c r="C28" s="52"/>
      <c r="D28" s="52"/>
      <c r="E28" s="53"/>
      <c r="F28" s="53"/>
      <c r="G28" s="54">
        <f t="shared" si="0"/>
        <v>0</v>
      </c>
      <c r="H28" s="55"/>
      <c r="I28" s="51"/>
    </row>
    <row r="29" s="25" customFormat="1" ht="13.05" customHeight="1" spans="1:9">
      <c r="A29" s="50"/>
      <c r="B29" s="51"/>
      <c r="C29" s="52"/>
      <c r="D29" s="52"/>
      <c r="E29" s="53"/>
      <c r="F29" s="53"/>
      <c r="G29" s="54">
        <f t="shared" si="0"/>
        <v>0</v>
      </c>
      <c r="H29" s="55"/>
      <c r="I29" s="51"/>
    </row>
    <row r="30" s="25" customFormat="1" ht="13.05" customHeight="1" spans="1:9">
      <c r="A30" s="50"/>
      <c r="B30" s="51"/>
      <c r="C30" s="52"/>
      <c r="D30" s="52"/>
      <c r="E30" s="53"/>
      <c r="F30" s="53"/>
      <c r="G30" s="54">
        <f t="shared" si="0"/>
        <v>0</v>
      </c>
      <c r="H30" s="55"/>
      <c r="I30" s="51"/>
    </row>
    <row r="31" s="25" customFormat="1" ht="13.05" customHeight="1" spans="1:9">
      <c r="A31" s="50"/>
      <c r="B31" s="51"/>
      <c r="C31" s="52"/>
      <c r="D31" s="52"/>
      <c r="E31" s="53"/>
      <c r="F31" s="53"/>
      <c r="G31" s="54">
        <f t="shared" si="0"/>
        <v>0</v>
      </c>
      <c r="H31" s="55"/>
      <c r="I31" s="51"/>
    </row>
    <row r="32" s="25" customFormat="1" ht="13.05" customHeight="1" spans="1:9">
      <c r="A32" s="50"/>
      <c r="B32" s="51"/>
      <c r="C32" s="52"/>
      <c r="D32" s="52"/>
      <c r="E32" s="53"/>
      <c r="F32" s="53"/>
      <c r="G32" s="54">
        <f t="shared" si="0"/>
        <v>0</v>
      </c>
      <c r="H32" s="55"/>
      <c r="I32" s="51"/>
    </row>
    <row r="33" s="25" customFormat="1" ht="13.05" customHeight="1" spans="1:12">
      <c r="A33" s="50"/>
      <c r="B33" s="51"/>
      <c r="C33" s="52"/>
      <c r="D33" s="52"/>
      <c r="E33" s="53"/>
      <c r="F33" s="53"/>
      <c r="G33" s="54">
        <f t="shared" si="0"/>
        <v>0</v>
      </c>
      <c r="H33" s="55"/>
      <c r="I33" s="51"/>
    </row>
    <row r="34" s="25" customFormat="1" ht="13.05" customHeight="1" spans="1:12">
      <c r="A34" s="50"/>
      <c r="B34" s="51"/>
      <c r="C34" s="52"/>
      <c r="D34" s="52"/>
      <c r="E34" s="53"/>
      <c r="F34" s="53"/>
      <c r="G34" s="54">
        <f t="shared" si="0"/>
        <v>0</v>
      </c>
      <c r="H34" s="55"/>
      <c r="I34" s="51"/>
    </row>
    <row r="35" s="26" customFormat="1" ht="13.05" customHeight="1" spans="1:12">
      <c r="A35" s="127"/>
      <c r="B35" s="57" t="s">
        <v>72</v>
      </c>
      <c r="C35" s="58"/>
      <c r="D35" s="58"/>
      <c r="E35" s="129">
        <f>ROUND(SUM(E7:E34),2)</f>
        <v>0</v>
      </c>
      <c r="F35" s="129">
        <f>ROUND(SUM(F7:F34),2)</f>
        <v>0</v>
      </c>
      <c r="G35" s="129">
        <f>ROUND(SUM(G7:G34),2)</f>
        <v>0</v>
      </c>
      <c r="H35" s="129">
        <f>ROUND(SUM(H7:H34),2)</f>
        <v>0</v>
      </c>
      <c r="I35" s="56"/>
    </row>
    <row r="36" ht="13.05" customHeight="1" spans="1:12">
      <c r="A36" s="59" t="e">
        <f>#REF!&amp;#REF!</f>
        <v>#REF!</v>
      </c>
      <c r="C36" s="163"/>
      <c r="D36" s="60"/>
      <c r="E36" s="59"/>
      <c r="F36" s="59"/>
      <c r="G36" s="88" t="e">
        <f>#REF!</f>
        <v>#REF!</v>
      </c>
      <c r="I36" s="28"/>
      <c r="L36" s="28"/>
    </row>
    <row r="37" ht="13.05" customHeight="1" spans="1:12">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A1" location="流动负债汇总表!B8" display="返回"/>
    <hyperlink ref="B1" location="参数!M84" display="返回索引页"/>
  </hyperlinks>
  <printOptions horizontalCentered="1"/>
  <pageMargins left="0.748031496062992" right="0.748031496062992" top="0.79" bottom="0.51" header="1.05" footer="0.65"/>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4.71428571428571" style="139" customWidth="1"/>
    <col min="2" max="2" width="21.7142857142857" style="139" customWidth="1"/>
    <col min="3" max="3" width="11.7142857142857" style="139" customWidth="1"/>
    <col min="4" max="4" width="12.7142857142857" style="195" customWidth="1"/>
    <col min="5" max="6" width="8.71428571428571" style="139" customWidth="1"/>
    <col min="7" max="7" width="14.2095238095238" style="178" customWidth="1"/>
    <col min="8" max="8" width="15.7142857142857" style="178" hidden="1" customWidth="1" outlineLevel="1"/>
    <col min="9" max="9" width="12.7142857142857" style="178" hidden="1" customWidth="1" outlineLevel="1"/>
    <col min="10" max="10" width="16.7142857142857" style="140" customWidth="1" collapsed="1"/>
    <col min="11" max="11" width="12.7142857142857" style="141" customWidth="1"/>
    <col min="12" max="12" width="16.7142857142857" style="140" customWidth="1"/>
    <col min="13" max="13" width="16.7142857142857" style="139" customWidth="1"/>
    <col min="14" max="16384" width="9.07619047619048" style="139"/>
  </cols>
  <sheetData>
    <row r="1" s="22" customFormat="1" customHeight="1" spans="1:13">
      <c r="A1" s="30" t="s">
        <v>116</v>
      </c>
      <c r="B1" s="31" t="s">
        <v>8</v>
      </c>
      <c r="D1" s="33"/>
      <c r="G1" s="34"/>
      <c r="H1" s="34"/>
      <c r="I1" s="34"/>
      <c r="J1" s="196"/>
      <c r="K1" s="115"/>
      <c r="L1" s="196"/>
    </row>
    <row r="2" s="113" customFormat="1" ht="18" customHeight="1" spans="1:13">
      <c r="A2" s="116" t="s">
        <v>21152</v>
      </c>
      <c r="B2" s="117"/>
      <c r="C2" s="117"/>
      <c r="D2" s="117"/>
      <c r="E2" s="117"/>
      <c r="F2" s="117"/>
      <c r="G2" s="117"/>
      <c r="H2" s="117"/>
      <c r="I2" s="117"/>
      <c r="J2" s="117"/>
      <c r="K2" s="117"/>
      <c r="L2" s="117"/>
      <c r="M2" s="117"/>
    </row>
    <row r="3" s="113" customFormat="1" ht="11.2" customHeight="1" spans="1:13">
      <c r="A3" s="118"/>
      <c r="B3" s="118"/>
      <c r="C3" s="118"/>
      <c r="D3" s="118"/>
      <c r="E3" s="118"/>
      <c r="F3" s="118"/>
      <c r="G3" s="197"/>
      <c r="H3" s="197"/>
      <c r="I3" s="197"/>
      <c r="J3" s="197"/>
      <c r="K3" s="118"/>
      <c r="L3" s="197"/>
      <c r="M3" s="99" t="s">
        <v>21153</v>
      </c>
    </row>
    <row r="4" s="27" customFormat="1" ht="13.05" customHeight="1" spans="1:13">
      <c r="A4" s="39" t="e">
        <f>#REF!&amp;#REF!&amp;#REF!&amp;#REF!&amp;#REF!&amp;#REF!&amp;#REF!</f>
        <v>#REF!</v>
      </c>
      <c r="B4" s="39"/>
      <c r="C4" s="39"/>
      <c r="D4" s="39"/>
      <c r="E4" s="39"/>
      <c r="F4" s="39"/>
      <c r="G4" s="39"/>
      <c r="H4" s="39"/>
      <c r="I4" s="39"/>
      <c r="J4" s="39"/>
      <c r="K4" s="39"/>
      <c r="L4" s="39"/>
      <c r="M4" s="39"/>
    </row>
    <row r="5" s="27" customFormat="1" ht="11.2" customHeight="1" spans="1:13">
      <c r="A5" s="40" t="e">
        <f>#REF!&amp;#REF!</f>
        <v>#REF!</v>
      </c>
      <c r="B5" s="40"/>
      <c r="D5" s="28"/>
      <c r="G5" s="198"/>
      <c r="H5" s="198"/>
      <c r="I5" s="198"/>
      <c r="J5" s="147"/>
      <c r="K5" s="120"/>
      <c r="L5" s="164"/>
      <c r="M5" s="44" t="s">
        <v>35</v>
      </c>
    </row>
    <row r="6" s="24" customFormat="1" ht="25.05" customHeight="1" spans="1:13">
      <c r="A6" s="45" t="s">
        <v>102</v>
      </c>
      <c r="B6" s="199" t="s">
        <v>212</v>
      </c>
      <c r="C6" s="199" t="s">
        <v>213</v>
      </c>
      <c r="D6" s="199" t="s">
        <v>214</v>
      </c>
      <c r="E6" s="200" t="s">
        <v>215</v>
      </c>
      <c r="F6" s="200" t="s">
        <v>216</v>
      </c>
      <c r="G6" s="200" t="s">
        <v>217</v>
      </c>
      <c r="H6" s="199" t="s">
        <v>120</v>
      </c>
      <c r="I6" s="199" t="s">
        <v>121</v>
      </c>
      <c r="J6" s="201" t="s">
        <v>122</v>
      </c>
      <c r="K6" s="202" t="s">
        <v>218</v>
      </c>
      <c r="L6" s="150" t="s">
        <v>123</v>
      </c>
      <c r="M6" s="122" t="s">
        <v>174</v>
      </c>
    </row>
    <row r="7" s="25" customFormat="1" ht="13.05" customHeight="1" spans="1:13">
      <c r="A7" s="50">
        <v>1</v>
      </c>
      <c r="B7" s="51"/>
      <c r="C7" s="51"/>
      <c r="D7" s="52"/>
      <c r="E7" s="51"/>
      <c r="F7" s="51"/>
      <c r="G7" s="51"/>
      <c r="H7" s="53"/>
      <c r="I7" s="53"/>
      <c r="J7" s="86">
        <f>H7+I7</f>
        <v>0</v>
      </c>
      <c r="K7" s="111"/>
      <c r="L7" s="53"/>
      <c r="M7" s="51"/>
    </row>
    <row r="8" s="25" customFormat="1" ht="13.05" customHeight="1" spans="1:13">
      <c r="A8" s="50"/>
      <c r="B8" s="51"/>
      <c r="C8" s="51"/>
      <c r="D8" s="52"/>
      <c r="E8" s="51"/>
      <c r="F8" s="51"/>
      <c r="G8" s="203"/>
      <c r="H8" s="53"/>
      <c r="I8" s="53"/>
      <c r="J8" s="86">
        <f t="shared" ref="J8:J33" si="0">H8+I8</f>
        <v>0</v>
      </c>
      <c r="K8" s="111"/>
      <c r="L8" s="53"/>
      <c r="M8" s="51"/>
    </row>
    <row r="9" s="25" customFormat="1" ht="13.05" customHeight="1" spans="1:13">
      <c r="A9" s="50"/>
      <c r="B9" s="51"/>
      <c r="C9" s="51"/>
      <c r="D9" s="52"/>
      <c r="E9" s="51"/>
      <c r="F9" s="51"/>
      <c r="G9" s="203"/>
      <c r="H9" s="53"/>
      <c r="I9" s="53"/>
      <c r="J9" s="86">
        <f t="shared" si="0"/>
        <v>0</v>
      </c>
      <c r="K9" s="111"/>
      <c r="L9" s="53"/>
      <c r="M9" s="51"/>
    </row>
    <row r="10" s="25" customFormat="1" ht="13.05" customHeight="1" spans="1:13">
      <c r="A10" s="50"/>
      <c r="B10" s="51"/>
      <c r="C10" s="51"/>
      <c r="D10" s="52"/>
      <c r="E10" s="51"/>
      <c r="F10" s="51"/>
      <c r="G10" s="203"/>
      <c r="H10" s="53"/>
      <c r="I10" s="53"/>
      <c r="J10" s="86">
        <f t="shared" si="0"/>
        <v>0</v>
      </c>
      <c r="K10" s="111"/>
      <c r="L10" s="53"/>
      <c r="M10" s="51"/>
    </row>
    <row r="11" s="25" customFormat="1" ht="13.05" customHeight="1" spans="1:13">
      <c r="A11" s="50"/>
      <c r="B11" s="51"/>
      <c r="C11" s="51"/>
      <c r="D11" s="52"/>
      <c r="E11" s="51"/>
      <c r="F11" s="51"/>
      <c r="G11" s="203"/>
      <c r="H11" s="53"/>
      <c r="I11" s="53"/>
      <c r="J11" s="86">
        <f t="shared" si="0"/>
        <v>0</v>
      </c>
      <c r="K11" s="111"/>
      <c r="L11" s="53"/>
      <c r="M11" s="51"/>
    </row>
    <row r="12" s="25" customFormat="1" ht="13.05" customHeight="1" spans="1:13">
      <c r="A12" s="50"/>
      <c r="B12" s="51"/>
      <c r="C12" s="51"/>
      <c r="D12" s="52"/>
      <c r="E12" s="51"/>
      <c r="F12" s="51"/>
      <c r="G12" s="203"/>
      <c r="H12" s="53"/>
      <c r="I12" s="53"/>
      <c r="J12" s="86">
        <f t="shared" si="0"/>
        <v>0</v>
      </c>
      <c r="K12" s="111"/>
      <c r="L12" s="53"/>
      <c r="M12" s="51"/>
    </row>
    <row r="13" s="25" customFormat="1" ht="13.05" customHeight="1" spans="1:13">
      <c r="A13" s="50"/>
      <c r="B13" s="51"/>
      <c r="C13" s="51"/>
      <c r="D13" s="52"/>
      <c r="E13" s="51"/>
      <c r="F13" s="51"/>
      <c r="G13" s="203"/>
      <c r="H13" s="53"/>
      <c r="I13" s="53"/>
      <c r="J13" s="86">
        <f t="shared" si="0"/>
        <v>0</v>
      </c>
      <c r="K13" s="111"/>
      <c r="L13" s="53"/>
      <c r="M13" s="51"/>
    </row>
    <row r="14" s="25" customFormat="1" ht="13.05" customHeight="1" spans="1:13">
      <c r="A14" s="50"/>
      <c r="B14" s="51"/>
      <c r="C14" s="51"/>
      <c r="D14" s="52"/>
      <c r="E14" s="51"/>
      <c r="F14" s="51"/>
      <c r="G14" s="203"/>
      <c r="H14" s="53"/>
      <c r="I14" s="53"/>
      <c r="J14" s="86">
        <f t="shared" si="0"/>
        <v>0</v>
      </c>
      <c r="K14" s="111"/>
      <c r="L14" s="53"/>
      <c r="M14" s="51"/>
    </row>
    <row r="15" s="25" customFormat="1" ht="13.05" customHeight="1" spans="1:13">
      <c r="A15" s="50"/>
      <c r="B15" s="51"/>
      <c r="C15" s="51"/>
      <c r="D15" s="52"/>
      <c r="E15" s="51"/>
      <c r="F15" s="51"/>
      <c r="G15" s="203"/>
      <c r="H15" s="53"/>
      <c r="I15" s="53"/>
      <c r="J15" s="86">
        <f t="shared" si="0"/>
        <v>0</v>
      </c>
      <c r="K15" s="111"/>
      <c r="L15" s="53"/>
      <c r="M15" s="51"/>
    </row>
    <row r="16" s="25" customFormat="1" ht="13.05" customHeight="1" spans="1:13">
      <c r="A16" s="50"/>
      <c r="B16" s="51"/>
      <c r="C16" s="51"/>
      <c r="D16" s="52"/>
      <c r="E16" s="51"/>
      <c r="F16" s="51"/>
      <c r="G16" s="203"/>
      <c r="H16" s="53"/>
      <c r="I16" s="53"/>
      <c r="J16" s="86">
        <f t="shared" si="0"/>
        <v>0</v>
      </c>
      <c r="K16" s="111"/>
      <c r="L16" s="53"/>
      <c r="M16" s="51"/>
    </row>
    <row r="17" s="25" customFormat="1" ht="13.05" customHeight="1" spans="1:13">
      <c r="A17" s="50"/>
      <c r="B17" s="51"/>
      <c r="C17" s="51"/>
      <c r="D17" s="52"/>
      <c r="E17" s="51"/>
      <c r="F17" s="51"/>
      <c r="G17" s="203"/>
      <c r="H17" s="53"/>
      <c r="I17" s="53"/>
      <c r="J17" s="86">
        <f t="shared" si="0"/>
        <v>0</v>
      </c>
      <c r="K17" s="111"/>
      <c r="L17" s="53"/>
      <c r="M17" s="51"/>
    </row>
    <row r="18" s="25" customFormat="1" ht="13.05" customHeight="1" spans="1:13">
      <c r="A18" s="50"/>
      <c r="B18" s="51"/>
      <c r="C18" s="51"/>
      <c r="D18" s="52"/>
      <c r="E18" s="51"/>
      <c r="F18" s="51"/>
      <c r="G18" s="203"/>
      <c r="H18" s="53"/>
      <c r="I18" s="53"/>
      <c r="J18" s="86">
        <f t="shared" si="0"/>
        <v>0</v>
      </c>
      <c r="K18" s="111"/>
      <c r="L18" s="53"/>
      <c r="M18" s="51"/>
    </row>
    <row r="19" s="25" customFormat="1" ht="13.05" customHeight="1" spans="1:13">
      <c r="A19" s="50"/>
      <c r="B19" s="51"/>
      <c r="C19" s="51"/>
      <c r="D19" s="52"/>
      <c r="E19" s="51"/>
      <c r="F19" s="51"/>
      <c r="G19" s="203"/>
      <c r="H19" s="53"/>
      <c r="I19" s="53"/>
      <c r="J19" s="86">
        <f t="shared" si="0"/>
        <v>0</v>
      </c>
      <c r="K19" s="111"/>
      <c r="L19" s="53"/>
      <c r="M19" s="51"/>
    </row>
    <row r="20" s="25" customFormat="1" ht="13.05" customHeight="1" spans="1:13">
      <c r="A20" s="50"/>
      <c r="B20" s="51"/>
      <c r="C20" s="51"/>
      <c r="D20" s="52"/>
      <c r="E20" s="51"/>
      <c r="F20" s="51"/>
      <c r="G20" s="203"/>
      <c r="H20" s="53"/>
      <c r="I20" s="53"/>
      <c r="J20" s="86">
        <f t="shared" si="0"/>
        <v>0</v>
      </c>
      <c r="K20" s="111"/>
      <c r="L20" s="53"/>
      <c r="M20" s="51"/>
    </row>
    <row r="21" s="25" customFormat="1" ht="13.05" customHeight="1" spans="1:13">
      <c r="A21" s="50"/>
      <c r="B21" s="51"/>
      <c r="C21" s="51"/>
      <c r="D21" s="52"/>
      <c r="E21" s="51"/>
      <c r="F21" s="51"/>
      <c r="G21" s="203"/>
      <c r="H21" s="53"/>
      <c r="I21" s="53"/>
      <c r="J21" s="86">
        <f t="shared" si="0"/>
        <v>0</v>
      </c>
      <c r="K21" s="111"/>
      <c r="L21" s="53"/>
      <c r="M21" s="51"/>
    </row>
    <row r="22" s="25" customFormat="1" ht="13.05" customHeight="1" spans="1:13">
      <c r="A22" s="50"/>
      <c r="B22" s="51"/>
      <c r="C22" s="51"/>
      <c r="D22" s="52"/>
      <c r="E22" s="51"/>
      <c r="F22" s="51"/>
      <c r="G22" s="203"/>
      <c r="H22" s="53"/>
      <c r="I22" s="53"/>
      <c r="J22" s="86">
        <f t="shared" si="0"/>
        <v>0</v>
      </c>
      <c r="K22" s="111"/>
      <c r="L22" s="53"/>
      <c r="M22" s="51"/>
    </row>
    <row r="23" s="25" customFormat="1" ht="13.05" customHeight="1" spans="1:13">
      <c r="A23" s="50"/>
      <c r="B23" s="51"/>
      <c r="C23" s="51"/>
      <c r="D23" s="52"/>
      <c r="E23" s="51"/>
      <c r="F23" s="51"/>
      <c r="G23" s="203"/>
      <c r="H23" s="53"/>
      <c r="I23" s="53"/>
      <c r="J23" s="86">
        <f t="shared" si="0"/>
        <v>0</v>
      </c>
      <c r="K23" s="111"/>
      <c r="L23" s="53"/>
      <c r="M23" s="51"/>
    </row>
    <row r="24" s="25" customFormat="1" ht="13.05" customHeight="1" spans="1:13">
      <c r="A24" s="50"/>
      <c r="B24" s="51"/>
      <c r="C24" s="51"/>
      <c r="D24" s="52"/>
      <c r="E24" s="51"/>
      <c r="F24" s="51"/>
      <c r="G24" s="203"/>
      <c r="H24" s="53"/>
      <c r="I24" s="53"/>
      <c r="J24" s="86">
        <f t="shared" si="0"/>
        <v>0</v>
      </c>
      <c r="K24" s="111"/>
      <c r="L24" s="53"/>
      <c r="M24" s="51"/>
    </row>
    <row r="25" s="25" customFormat="1" ht="13.05" customHeight="1" spans="1:13">
      <c r="A25" s="50"/>
      <c r="B25" s="51"/>
      <c r="C25" s="51"/>
      <c r="D25" s="52"/>
      <c r="E25" s="51"/>
      <c r="F25" s="51"/>
      <c r="G25" s="203"/>
      <c r="H25" s="53"/>
      <c r="I25" s="53"/>
      <c r="J25" s="86">
        <f t="shared" si="0"/>
        <v>0</v>
      </c>
      <c r="K25" s="111"/>
      <c r="L25" s="53"/>
      <c r="M25" s="51"/>
    </row>
    <row r="26" s="25" customFormat="1" ht="13.05" customHeight="1" spans="1:13">
      <c r="A26" s="50"/>
      <c r="B26" s="51"/>
      <c r="C26" s="51"/>
      <c r="D26" s="52"/>
      <c r="E26" s="51"/>
      <c r="F26" s="51"/>
      <c r="G26" s="203"/>
      <c r="H26" s="53"/>
      <c r="I26" s="53"/>
      <c r="J26" s="86">
        <f t="shared" si="0"/>
        <v>0</v>
      </c>
      <c r="K26" s="111"/>
      <c r="L26" s="53"/>
      <c r="M26" s="51"/>
    </row>
    <row r="27" s="25" customFormat="1" ht="13.05" customHeight="1" spans="1:13">
      <c r="A27" s="50"/>
      <c r="B27" s="51"/>
      <c r="C27" s="51"/>
      <c r="D27" s="52"/>
      <c r="E27" s="51"/>
      <c r="F27" s="51"/>
      <c r="G27" s="203"/>
      <c r="H27" s="53"/>
      <c r="I27" s="53"/>
      <c r="J27" s="86">
        <f t="shared" si="0"/>
        <v>0</v>
      </c>
      <c r="K27" s="111"/>
      <c r="L27" s="53"/>
      <c r="M27" s="51"/>
    </row>
    <row r="28" s="25" customFormat="1" ht="13.05" customHeight="1" spans="1:13">
      <c r="A28" s="50"/>
      <c r="B28" s="51"/>
      <c r="C28" s="51"/>
      <c r="D28" s="52"/>
      <c r="E28" s="51"/>
      <c r="F28" s="51"/>
      <c r="G28" s="203"/>
      <c r="H28" s="53"/>
      <c r="I28" s="53"/>
      <c r="J28" s="86">
        <f t="shared" si="0"/>
        <v>0</v>
      </c>
      <c r="K28" s="111"/>
      <c r="L28" s="53"/>
      <c r="M28" s="51"/>
    </row>
    <row r="29" s="25" customFormat="1" ht="13.05" customHeight="1" spans="1:13">
      <c r="A29" s="50"/>
      <c r="B29" s="51"/>
      <c r="C29" s="51"/>
      <c r="D29" s="52"/>
      <c r="E29" s="51"/>
      <c r="F29" s="51"/>
      <c r="G29" s="203"/>
      <c r="H29" s="53"/>
      <c r="I29" s="53"/>
      <c r="J29" s="86">
        <f t="shared" si="0"/>
        <v>0</v>
      </c>
      <c r="K29" s="111"/>
      <c r="L29" s="53"/>
      <c r="M29" s="51"/>
    </row>
    <row r="30" s="25" customFormat="1" ht="13.05" customHeight="1" spans="1:13">
      <c r="A30" s="50"/>
      <c r="B30" s="51"/>
      <c r="C30" s="51"/>
      <c r="D30" s="52"/>
      <c r="E30" s="51"/>
      <c r="F30" s="51"/>
      <c r="G30" s="203"/>
      <c r="H30" s="53"/>
      <c r="I30" s="53"/>
      <c r="J30" s="86">
        <f t="shared" si="0"/>
        <v>0</v>
      </c>
      <c r="K30" s="111"/>
      <c r="L30" s="53"/>
      <c r="M30" s="51"/>
    </row>
    <row r="31" s="25" customFormat="1" ht="13.05" customHeight="1" spans="1:13">
      <c r="A31" s="50"/>
      <c r="B31" s="51"/>
      <c r="C31" s="51"/>
      <c r="D31" s="52"/>
      <c r="E31" s="51"/>
      <c r="F31" s="51"/>
      <c r="G31" s="203"/>
      <c r="H31" s="53"/>
      <c r="I31" s="53"/>
      <c r="J31" s="86">
        <f t="shared" si="0"/>
        <v>0</v>
      </c>
      <c r="K31" s="111"/>
      <c r="L31" s="53"/>
      <c r="M31" s="51"/>
    </row>
    <row r="32" s="25" customFormat="1" ht="13.05" customHeight="1" spans="1:13">
      <c r="A32" s="50"/>
      <c r="B32" s="51"/>
      <c r="C32" s="51"/>
      <c r="D32" s="52"/>
      <c r="E32" s="51"/>
      <c r="F32" s="51"/>
      <c r="G32" s="203"/>
      <c r="H32" s="53"/>
      <c r="I32" s="53"/>
      <c r="J32" s="86">
        <f t="shared" si="0"/>
        <v>0</v>
      </c>
      <c r="K32" s="111"/>
      <c r="L32" s="53"/>
      <c r="M32" s="51"/>
    </row>
    <row r="33" s="25" customFormat="1" ht="13.05" customHeight="1" spans="1:13">
      <c r="A33" s="50"/>
      <c r="B33" s="51"/>
      <c r="C33" s="51"/>
      <c r="D33" s="52"/>
      <c r="E33" s="51"/>
      <c r="F33" s="51"/>
      <c r="G33" s="203"/>
      <c r="H33" s="53"/>
      <c r="I33" s="53"/>
      <c r="J33" s="86">
        <f t="shared" si="0"/>
        <v>0</v>
      </c>
      <c r="K33" s="111"/>
      <c r="L33" s="53"/>
      <c r="M33" s="51"/>
    </row>
    <row r="34" s="26" customFormat="1" ht="13.05" customHeight="1" spans="1:13">
      <c r="A34" s="127"/>
      <c r="B34" s="128" t="s">
        <v>72</v>
      </c>
      <c r="C34" s="56"/>
      <c r="D34" s="58"/>
      <c r="E34" s="56"/>
      <c r="F34" s="56"/>
      <c r="G34" s="204"/>
      <c r="H34" s="54">
        <f>ROUND(SUM(H7:H33),2)</f>
        <v>0</v>
      </c>
      <c r="I34" s="54">
        <f>ROUND(SUM(I7:I33),2)</f>
        <v>0</v>
      </c>
      <c r="J34" s="54">
        <f>ROUND(SUM(J7:J33),2)</f>
        <v>0</v>
      </c>
      <c r="K34" s="112"/>
      <c r="L34" s="54">
        <f>ROUND(SUM(L7:L33),2)</f>
        <v>0</v>
      </c>
      <c r="M34" s="56"/>
    </row>
    <row r="35" s="27" customFormat="1" ht="13.05" customHeight="1" spans="1:13">
      <c r="A35" s="59" t="e">
        <f>#REF!&amp;#REF!</f>
        <v>#REF!</v>
      </c>
      <c r="C35" s="130"/>
      <c r="D35" s="130"/>
      <c r="G35" s="205"/>
      <c r="H35" s="205"/>
      <c r="I35" s="205"/>
      <c r="J35" s="206" t="e">
        <f>#REF!</f>
        <v>#REF!</v>
      </c>
      <c r="K35" s="120"/>
      <c r="L35" s="29"/>
    </row>
    <row r="36" s="27" customFormat="1" customHeight="1" spans="1:13">
      <c r="A36" s="27" t="e">
        <f>#REF!&amp;#REF!&amp;#REF!&amp;#REF!&amp;#REF!&amp;#REF!&amp;#REF!</f>
        <v>#REF!</v>
      </c>
      <c r="D36" s="28"/>
      <c r="G36" s="29"/>
      <c r="H36" s="29"/>
      <c r="I36" s="29"/>
      <c r="J36" s="148" t="e">
        <f>#REF!&amp;#REF!</f>
        <v>#REF!</v>
      </c>
      <c r="K36" s="120"/>
      <c r="L36" s="148"/>
    </row>
    <row r="37" s="27" customFormat="1" customHeight="1" spans="1:13">
      <c r="D37" s="28"/>
      <c r="G37" s="29"/>
      <c r="H37" s="29"/>
      <c r="I37" s="29"/>
      <c r="J37" s="148"/>
      <c r="K37" s="120"/>
      <c r="L37" s="148"/>
    </row>
    <row r="38" s="27" customFormat="1" customHeight="1" spans="1:13">
      <c r="D38" s="28"/>
      <c r="G38" s="29"/>
      <c r="H38" s="29"/>
      <c r="I38" s="29"/>
      <c r="J38" s="148"/>
      <c r="K38" s="120"/>
      <c r="L38" s="148"/>
    </row>
    <row r="39" s="27" customFormat="1" customHeight="1" spans="1:13">
      <c r="D39" s="28"/>
      <c r="G39" s="29"/>
      <c r="H39" s="29"/>
      <c r="I39" s="29"/>
      <c r="J39" s="148"/>
      <c r="K39" s="120"/>
      <c r="L39" s="148"/>
    </row>
    <row r="40" s="27" customFormat="1" customHeight="1" spans="1:13">
      <c r="D40" s="28"/>
      <c r="G40" s="29"/>
      <c r="H40" s="29"/>
      <c r="I40" s="29"/>
      <c r="J40" s="148"/>
      <c r="K40" s="120"/>
      <c r="L40" s="148"/>
    </row>
    <row r="41" s="27" customFormat="1" customHeight="1" spans="1:13">
      <c r="D41" s="28"/>
      <c r="G41" s="29"/>
      <c r="H41" s="29"/>
      <c r="I41" s="29"/>
      <c r="J41" s="148"/>
      <c r="K41" s="120"/>
      <c r="L41" s="148"/>
    </row>
    <row r="42" s="27" customFormat="1" customHeight="1" spans="1:13">
      <c r="D42" s="28"/>
      <c r="G42" s="29"/>
      <c r="H42" s="29"/>
      <c r="I42" s="29"/>
      <c r="J42" s="148"/>
      <c r="K42" s="120"/>
      <c r="L42" s="148"/>
    </row>
    <row r="43" s="27" customFormat="1" customHeight="1" spans="1:13">
      <c r="D43" s="28"/>
      <c r="G43" s="29"/>
      <c r="H43" s="29"/>
      <c r="I43" s="29"/>
      <c r="J43" s="148"/>
      <c r="K43" s="120"/>
      <c r="L43" s="148"/>
    </row>
    <row r="44" s="27" customFormat="1" customHeight="1" spans="1:13">
      <c r="D44" s="28"/>
      <c r="G44" s="29"/>
      <c r="H44" s="29"/>
      <c r="I44" s="29"/>
      <c r="J44" s="148"/>
      <c r="K44" s="120"/>
      <c r="L44" s="148"/>
    </row>
    <row r="45" s="27" customFormat="1" customHeight="1" spans="1:13">
      <c r="D45" s="28"/>
      <c r="G45" s="29"/>
      <c r="H45" s="29"/>
      <c r="I45" s="29"/>
      <c r="J45" s="148"/>
      <c r="K45" s="120"/>
      <c r="L45" s="148"/>
    </row>
    <row r="46" s="27" customFormat="1" customHeight="1" spans="1:13">
      <c r="D46" s="28"/>
      <c r="G46" s="29"/>
      <c r="H46" s="29"/>
      <c r="I46" s="29"/>
      <c r="J46" s="148"/>
      <c r="K46" s="120"/>
      <c r="L46" s="148"/>
    </row>
    <row r="47" s="27" customFormat="1" customHeight="1" spans="1:13">
      <c r="D47" s="28"/>
      <c r="G47" s="29"/>
      <c r="H47" s="29"/>
      <c r="I47" s="29"/>
      <c r="J47" s="148"/>
      <c r="K47" s="120"/>
      <c r="L47" s="148"/>
    </row>
    <row r="48" s="27" customFormat="1" customHeight="1" spans="1:13">
      <c r="D48" s="28"/>
      <c r="G48" s="29"/>
      <c r="H48" s="29"/>
      <c r="I48" s="29"/>
      <c r="J48" s="148"/>
      <c r="K48" s="120"/>
      <c r="L48" s="148"/>
    </row>
    <row r="49" s="27" customFormat="1" customHeight="1" spans="4:12">
      <c r="D49" s="28"/>
      <c r="G49" s="29"/>
      <c r="H49" s="29"/>
      <c r="I49" s="29"/>
      <c r="J49" s="148"/>
      <c r="K49" s="120"/>
      <c r="L49" s="148"/>
    </row>
    <row r="50" s="27" customFormat="1" customHeight="1" spans="4:12">
      <c r="D50" s="28"/>
      <c r="G50" s="29"/>
      <c r="H50" s="29"/>
      <c r="I50" s="29"/>
      <c r="J50" s="148"/>
      <c r="K50" s="120"/>
      <c r="L50" s="148"/>
    </row>
    <row r="51" s="27" customFormat="1" customHeight="1" spans="4:12">
      <c r="D51" s="28"/>
      <c r="G51" s="29"/>
      <c r="H51" s="29"/>
      <c r="I51" s="29"/>
      <c r="J51" s="148"/>
      <c r="K51" s="120"/>
      <c r="L51" s="148"/>
    </row>
    <row r="52" s="27" customFormat="1" customHeight="1" spans="4:12">
      <c r="D52" s="28"/>
      <c r="G52" s="29"/>
      <c r="H52" s="29"/>
      <c r="I52" s="29"/>
      <c r="J52" s="148"/>
      <c r="K52" s="120"/>
      <c r="L52" s="148"/>
    </row>
    <row r="53" s="27" customFormat="1" customHeight="1" spans="4:12">
      <c r="D53" s="28"/>
      <c r="G53" s="29"/>
      <c r="H53" s="29"/>
      <c r="I53" s="29"/>
      <c r="J53" s="148"/>
      <c r="K53" s="120"/>
      <c r="L53" s="148"/>
    </row>
    <row r="54" s="27" customFormat="1" customHeight="1" spans="4:12">
      <c r="D54" s="28"/>
      <c r="G54" s="29"/>
      <c r="H54" s="29"/>
      <c r="I54" s="29"/>
      <c r="J54" s="148"/>
      <c r="K54" s="120"/>
      <c r="L54" s="148"/>
    </row>
    <row r="55" s="27" customFormat="1" customHeight="1" spans="4:12">
      <c r="D55" s="28"/>
      <c r="G55" s="29"/>
      <c r="H55" s="29"/>
      <c r="I55" s="29"/>
      <c r="J55" s="148"/>
      <c r="K55" s="120"/>
      <c r="L55" s="148"/>
    </row>
    <row r="56" s="27" customFormat="1" customHeight="1" spans="4:12">
      <c r="D56" s="28"/>
      <c r="G56" s="29"/>
      <c r="H56" s="29"/>
      <c r="I56" s="29"/>
      <c r="J56" s="148"/>
      <c r="K56" s="120"/>
      <c r="L56" s="148"/>
    </row>
    <row r="57" s="27" customFormat="1" customHeight="1" spans="4:12">
      <c r="D57" s="28"/>
      <c r="G57" s="29"/>
      <c r="H57" s="29"/>
      <c r="I57" s="29"/>
      <c r="J57" s="148"/>
      <c r="K57" s="120"/>
      <c r="L57" s="148"/>
    </row>
    <row r="58" s="27" customFormat="1" customHeight="1" spans="4:12">
      <c r="D58" s="28"/>
      <c r="G58" s="29"/>
      <c r="H58" s="29"/>
      <c r="I58" s="29"/>
      <c r="J58" s="148"/>
      <c r="K58" s="120"/>
      <c r="L58" s="148"/>
    </row>
    <row r="59" s="27" customFormat="1" customHeight="1" spans="4:12">
      <c r="D59" s="28"/>
      <c r="G59" s="29"/>
      <c r="H59" s="29"/>
      <c r="I59" s="29"/>
      <c r="J59" s="148"/>
      <c r="K59" s="120"/>
      <c r="L59" s="148"/>
    </row>
    <row r="60" s="27" customFormat="1" customHeight="1" spans="4:12">
      <c r="D60" s="28"/>
      <c r="G60" s="29"/>
      <c r="H60" s="29"/>
      <c r="I60" s="29"/>
      <c r="J60" s="148"/>
      <c r="K60" s="120"/>
      <c r="L60" s="148"/>
    </row>
    <row r="61" s="27" customFormat="1" customHeight="1" spans="4:12">
      <c r="D61" s="28"/>
      <c r="G61" s="29"/>
      <c r="H61" s="29"/>
      <c r="I61" s="29"/>
      <c r="J61" s="148"/>
      <c r="K61" s="120"/>
      <c r="L61" s="148"/>
    </row>
    <row r="62" s="27" customFormat="1" customHeight="1" spans="4:12">
      <c r="D62" s="28"/>
      <c r="G62" s="29"/>
      <c r="H62" s="29"/>
      <c r="I62" s="29"/>
      <c r="J62" s="148"/>
      <c r="K62" s="120"/>
      <c r="L62" s="148"/>
    </row>
    <row r="63" s="27" customFormat="1" customHeight="1" spans="4:12">
      <c r="D63" s="28"/>
      <c r="G63" s="29"/>
      <c r="H63" s="29"/>
      <c r="I63" s="29"/>
      <c r="J63" s="148"/>
      <c r="K63" s="120"/>
      <c r="L63" s="148"/>
    </row>
    <row r="64" s="27" customFormat="1" customHeight="1" spans="4:12">
      <c r="D64" s="28"/>
      <c r="G64" s="29"/>
      <c r="H64" s="29"/>
      <c r="I64" s="29"/>
      <c r="J64" s="148"/>
      <c r="K64" s="120"/>
      <c r="L64" s="148"/>
    </row>
    <row r="65" s="27" customFormat="1" customHeight="1" spans="4:12">
      <c r="D65" s="28"/>
      <c r="G65" s="29"/>
      <c r="H65" s="29"/>
      <c r="I65" s="29"/>
      <c r="J65" s="148"/>
      <c r="K65" s="120"/>
      <c r="L65" s="148"/>
    </row>
    <row r="66" s="27" customFormat="1" customHeight="1" spans="4:12">
      <c r="D66" s="28"/>
      <c r="G66" s="29"/>
      <c r="H66" s="29"/>
      <c r="I66" s="29"/>
      <c r="J66" s="148"/>
      <c r="K66" s="120"/>
      <c r="L66" s="148"/>
    </row>
    <row r="67" s="27" customFormat="1" customHeight="1" spans="4:12">
      <c r="D67" s="28"/>
      <c r="G67" s="29"/>
      <c r="H67" s="29"/>
      <c r="I67" s="29"/>
      <c r="J67" s="148"/>
      <c r="K67" s="120"/>
      <c r="L67" s="148"/>
    </row>
    <row r="68" s="27" customFormat="1" customHeight="1" spans="4:12">
      <c r="D68" s="28"/>
      <c r="G68" s="29"/>
      <c r="H68" s="29"/>
      <c r="I68" s="29"/>
      <c r="J68" s="148"/>
      <c r="K68" s="120"/>
      <c r="L68" s="148"/>
    </row>
    <row r="69" s="27" customFormat="1" customHeight="1" spans="4:12">
      <c r="D69" s="28"/>
      <c r="G69" s="29"/>
      <c r="H69" s="29"/>
      <c r="I69" s="29"/>
      <c r="J69" s="148"/>
      <c r="K69" s="120"/>
      <c r="L69" s="148"/>
    </row>
    <row r="70" s="27" customFormat="1" customHeight="1" spans="4:12">
      <c r="D70" s="28"/>
      <c r="G70" s="29"/>
      <c r="H70" s="29"/>
      <c r="I70" s="29"/>
      <c r="J70" s="148"/>
      <c r="K70" s="120"/>
      <c r="L70" s="148"/>
    </row>
    <row r="71" s="27" customFormat="1" customHeight="1" spans="4:12">
      <c r="D71" s="28"/>
      <c r="G71" s="29"/>
      <c r="H71" s="29"/>
      <c r="I71" s="29"/>
      <c r="J71" s="148"/>
      <c r="K71" s="120"/>
      <c r="L71" s="148"/>
    </row>
    <row r="72" s="27" customFormat="1" customHeight="1" spans="4:12">
      <c r="D72" s="28"/>
      <c r="G72" s="29"/>
      <c r="H72" s="29"/>
      <c r="I72" s="29"/>
      <c r="J72" s="148"/>
      <c r="K72" s="120"/>
      <c r="L72" s="148"/>
    </row>
    <row r="73" s="27" customFormat="1" customHeight="1" spans="4:12">
      <c r="D73" s="28"/>
      <c r="G73" s="29"/>
      <c r="H73" s="29"/>
      <c r="I73" s="29"/>
      <c r="J73" s="148"/>
      <c r="K73" s="120"/>
      <c r="L73" s="148"/>
    </row>
    <row r="74" s="27" customFormat="1" customHeight="1" spans="4:12">
      <c r="D74" s="28"/>
      <c r="G74" s="29"/>
      <c r="H74" s="29"/>
      <c r="I74" s="29"/>
      <c r="J74" s="148"/>
      <c r="K74" s="120"/>
      <c r="L74" s="148"/>
    </row>
    <row r="75" s="27" customFormat="1" customHeight="1" spans="4:12">
      <c r="D75" s="28"/>
      <c r="G75" s="29"/>
      <c r="H75" s="29"/>
      <c r="I75" s="29"/>
      <c r="J75" s="148"/>
      <c r="K75" s="120"/>
      <c r="L75" s="148"/>
    </row>
    <row r="76" s="27" customFormat="1" customHeight="1" spans="4:12">
      <c r="D76" s="28"/>
      <c r="G76" s="29"/>
      <c r="H76" s="29"/>
      <c r="I76" s="29"/>
      <c r="J76" s="148"/>
      <c r="K76" s="120"/>
      <c r="L76" s="148"/>
    </row>
    <row r="77" s="27" customFormat="1" customHeight="1" spans="4:12">
      <c r="D77" s="28"/>
      <c r="G77" s="29"/>
      <c r="H77" s="29"/>
      <c r="I77" s="29"/>
      <c r="J77" s="148"/>
      <c r="K77" s="120"/>
      <c r="L77" s="148"/>
    </row>
    <row r="78" s="27" customFormat="1" customHeight="1" spans="4:12">
      <c r="D78" s="28"/>
      <c r="G78" s="29"/>
      <c r="H78" s="29"/>
      <c r="I78" s="29"/>
      <c r="J78" s="148"/>
      <c r="K78" s="120"/>
      <c r="L78" s="148"/>
    </row>
    <row r="79" s="27" customFormat="1" customHeight="1" spans="4:12">
      <c r="D79" s="28"/>
      <c r="G79" s="29"/>
      <c r="H79" s="29"/>
      <c r="I79" s="29"/>
      <c r="J79" s="148"/>
      <c r="K79" s="120"/>
      <c r="L79" s="148"/>
    </row>
    <row r="80" s="27" customFormat="1" customHeight="1" spans="4:12">
      <c r="D80" s="28"/>
      <c r="G80" s="29"/>
      <c r="H80" s="29"/>
      <c r="I80" s="29"/>
      <c r="J80" s="148"/>
      <c r="K80" s="120"/>
      <c r="L80" s="148"/>
    </row>
    <row r="81" s="27" customFormat="1" customHeight="1" spans="4:12">
      <c r="D81" s="28"/>
      <c r="G81" s="29"/>
      <c r="H81" s="29"/>
      <c r="I81" s="29"/>
      <c r="J81" s="148"/>
      <c r="K81" s="120"/>
      <c r="L81" s="148"/>
    </row>
    <row r="82" s="27" customFormat="1" customHeight="1" spans="4:12">
      <c r="D82" s="28"/>
      <c r="G82" s="29"/>
      <c r="H82" s="29"/>
      <c r="I82" s="29"/>
      <c r="J82" s="148"/>
      <c r="K82" s="120"/>
      <c r="L82" s="148"/>
    </row>
    <row r="83" s="27" customFormat="1" customHeight="1" spans="4:12">
      <c r="D83" s="28"/>
      <c r="G83" s="29"/>
      <c r="H83" s="29"/>
      <c r="I83" s="29"/>
      <c r="J83" s="148"/>
      <c r="K83" s="120"/>
      <c r="L83" s="148"/>
    </row>
    <row r="84" s="27" customFormat="1" customHeight="1" spans="4:12">
      <c r="D84" s="28"/>
      <c r="G84" s="29"/>
      <c r="H84" s="29"/>
      <c r="I84" s="29"/>
      <c r="J84" s="148"/>
      <c r="K84" s="120"/>
      <c r="L84" s="148"/>
    </row>
    <row r="85" s="27" customFormat="1" customHeight="1" spans="4:12">
      <c r="D85" s="28"/>
      <c r="G85" s="29"/>
      <c r="H85" s="29"/>
      <c r="I85" s="29"/>
      <c r="J85" s="148"/>
      <c r="K85" s="120"/>
      <c r="L85" s="148"/>
    </row>
    <row r="86" s="27" customFormat="1" customHeight="1" spans="4:12">
      <c r="D86" s="28"/>
      <c r="G86" s="29"/>
      <c r="H86" s="29"/>
      <c r="I86" s="29"/>
      <c r="J86" s="148"/>
      <c r="K86" s="120"/>
      <c r="L86" s="148"/>
    </row>
    <row r="87" s="27" customFormat="1" customHeight="1" spans="4:12">
      <c r="D87" s="28"/>
      <c r="G87" s="29"/>
      <c r="H87" s="29"/>
      <c r="I87" s="29"/>
      <c r="J87" s="148"/>
      <c r="K87" s="120"/>
      <c r="L87" s="148"/>
    </row>
    <row r="88" s="27" customFormat="1" customHeight="1" spans="4:12">
      <c r="D88" s="28"/>
      <c r="G88" s="29"/>
      <c r="H88" s="29"/>
      <c r="I88" s="29"/>
      <c r="J88" s="148"/>
      <c r="K88" s="120"/>
      <c r="L88" s="148"/>
    </row>
    <row r="89" s="27" customFormat="1" customHeight="1" spans="4:12">
      <c r="D89" s="28"/>
      <c r="G89" s="29"/>
      <c r="H89" s="29"/>
      <c r="I89" s="29"/>
      <c r="J89" s="148"/>
      <c r="K89" s="120"/>
      <c r="L89" s="148"/>
    </row>
    <row r="90" s="27" customFormat="1" customHeight="1" spans="4:12">
      <c r="D90" s="28"/>
      <c r="G90" s="29"/>
      <c r="H90" s="29"/>
      <c r="I90" s="29"/>
      <c r="J90" s="148"/>
      <c r="K90" s="120"/>
      <c r="L90" s="148"/>
    </row>
    <row r="91" s="27" customFormat="1" customHeight="1" spans="4:12">
      <c r="D91" s="28"/>
      <c r="G91" s="29"/>
      <c r="H91" s="29"/>
      <c r="I91" s="29"/>
      <c r="J91" s="148"/>
      <c r="K91" s="120"/>
      <c r="L91" s="148"/>
    </row>
    <row r="92" s="27" customFormat="1" customHeight="1" spans="4:12">
      <c r="D92" s="28"/>
      <c r="G92" s="29"/>
      <c r="H92" s="29"/>
      <c r="I92" s="29"/>
      <c r="J92" s="148"/>
      <c r="K92" s="120"/>
      <c r="L92" s="148"/>
    </row>
    <row r="93" s="27" customFormat="1" customHeight="1" spans="4:12">
      <c r="D93" s="28"/>
      <c r="G93" s="29"/>
      <c r="H93" s="29"/>
      <c r="I93" s="29"/>
      <c r="J93" s="148"/>
      <c r="K93" s="120"/>
      <c r="L93" s="148"/>
    </row>
    <row r="94" s="27" customFormat="1" customHeight="1" spans="4:12">
      <c r="D94" s="28"/>
      <c r="G94" s="29"/>
      <c r="H94" s="29"/>
      <c r="I94" s="29"/>
      <c r="J94" s="148"/>
      <c r="K94" s="120"/>
      <c r="L94" s="148"/>
    </row>
    <row r="95" s="27" customFormat="1" customHeight="1" spans="4:12">
      <c r="D95" s="28"/>
      <c r="G95" s="29"/>
      <c r="H95" s="29"/>
      <c r="I95" s="29"/>
      <c r="J95" s="148"/>
      <c r="K95" s="120"/>
      <c r="L95" s="148"/>
    </row>
    <row r="96" s="27" customFormat="1" customHeight="1" spans="4:12">
      <c r="D96" s="28"/>
      <c r="G96" s="29"/>
      <c r="H96" s="29"/>
      <c r="I96" s="29"/>
      <c r="J96" s="148"/>
      <c r="K96" s="120"/>
      <c r="L96" s="148"/>
    </row>
    <row r="97" s="27" customFormat="1" customHeight="1" spans="4:12">
      <c r="D97" s="28"/>
      <c r="G97" s="29"/>
      <c r="H97" s="29"/>
      <c r="I97" s="29"/>
      <c r="J97" s="148"/>
      <c r="K97" s="120"/>
      <c r="L97" s="148"/>
    </row>
    <row r="98" s="27" customFormat="1" customHeight="1" spans="4:12">
      <c r="D98" s="28"/>
      <c r="G98" s="29"/>
      <c r="H98" s="29"/>
      <c r="I98" s="29"/>
      <c r="J98" s="148"/>
      <c r="K98" s="120"/>
      <c r="L98" s="148"/>
    </row>
    <row r="99" s="27" customFormat="1" customHeight="1" spans="4:12">
      <c r="D99" s="28"/>
      <c r="G99" s="29"/>
      <c r="H99" s="29"/>
      <c r="I99" s="29"/>
      <c r="J99" s="148"/>
      <c r="K99" s="120"/>
      <c r="L99" s="148"/>
    </row>
    <row r="100" s="27" customFormat="1" customHeight="1" spans="4:12">
      <c r="D100" s="28"/>
      <c r="G100" s="29"/>
      <c r="H100" s="29"/>
      <c r="I100" s="29"/>
      <c r="J100" s="148"/>
      <c r="K100" s="120"/>
      <c r="L100" s="148"/>
    </row>
    <row r="101" s="27" customFormat="1" customHeight="1" spans="4:12">
      <c r="D101" s="28"/>
      <c r="G101" s="29"/>
      <c r="H101" s="29"/>
      <c r="I101" s="29"/>
      <c r="J101" s="148"/>
      <c r="K101" s="120"/>
      <c r="L101" s="148"/>
    </row>
    <row r="102" s="27" customFormat="1" customHeight="1" spans="4:12">
      <c r="D102" s="28"/>
      <c r="G102" s="29"/>
      <c r="H102" s="29"/>
      <c r="I102" s="29"/>
      <c r="J102" s="148"/>
      <c r="K102" s="120"/>
      <c r="L102" s="148"/>
    </row>
    <row r="103" s="27" customFormat="1" customHeight="1" spans="4:12">
      <c r="D103" s="28"/>
      <c r="G103" s="29"/>
      <c r="H103" s="29"/>
      <c r="I103" s="29"/>
      <c r="J103" s="148"/>
      <c r="K103" s="120"/>
      <c r="L103" s="148"/>
    </row>
    <row r="104" s="27" customFormat="1" customHeight="1" spans="4:12">
      <c r="D104" s="28"/>
      <c r="G104" s="29"/>
      <c r="H104" s="29"/>
      <c r="I104" s="29"/>
      <c r="J104" s="148"/>
      <c r="K104" s="120"/>
      <c r="L104" s="148"/>
    </row>
    <row r="105" s="27" customFormat="1" customHeight="1" spans="4:12">
      <c r="D105" s="28"/>
      <c r="G105" s="29"/>
      <c r="H105" s="29"/>
      <c r="I105" s="29"/>
      <c r="J105" s="148"/>
      <c r="K105" s="120"/>
      <c r="L105" s="148"/>
    </row>
    <row r="106" s="27" customFormat="1" customHeight="1" spans="4:12">
      <c r="D106" s="28"/>
      <c r="G106" s="29"/>
      <c r="H106" s="29"/>
      <c r="I106" s="29"/>
      <c r="J106" s="148"/>
      <c r="K106" s="120"/>
      <c r="L106" s="148"/>
    </row>
    <row r="107" s="27" customFormat="1" customHeight="1" spans="4:12">
      <c r="D107" s="28"/>
      <c r="G107" s="29"/>
      <c r="H107" s="29"/>
      <c r="I107" s="29"/>
      <c r="J107" s="148"/>
      <c r="K107" s="120"/>
      <c r="L107" s="148"/>
    </row>
    <row r="108" s="27" customFormat="1" customHeight="1" spans="4:12">
      <c r="D108" s="28"/>
      <c r="G108" s="29"/>
      <c r="H108" s="29"/>
      <c r="I108" s="29"/>
      <c r="J108" s="148"/>
      <c r="K108" s="120"/>
      <c r="L108" s="148"/>
    </row>
    <row r="109" s="27" customFormat="1" customHeight="1" spans="4:12">
      <c r="D109" s="28"/>
      <c r="G109" s="29"/>
      <c r="H109" s="29"/>
      <c r="I109" s="29"/>
      <c r="J109" s="148"/>
      <c r="K109" s="120"/>
      <c r="L109" s="148"/>
    </row>
    <row r="110" s="27" customFormat="1" customHeight="1" spans="4:12">
      <c r="D110" s="28"/>
      <c r="G110" s="29"/>
      <c r="H110" s="29"/>
      <c r="I110" s="29"/>
      <c r="J110" s="148"/>
      <c r="K110" s="120"/>
      <c r="L110" s="148"/>
    </row>
    <row r="111" s="27" customFormat="1" customHeight="1" spans="4:12">
      <c r="D111" s="28"/>
      <c r="G111" s="29"/>
      <c r="H111" s="29"/>
      <c r="I111" s="29"/>
      <c r="J111" s="148"/>
      <c r="K111" s="120"/>
      <c r="L111" s="148"/>
    </row>
    <row r="112" s="27" customFormat="1" customHeight="1" spans="4:12">
      <c r="D112" s="28"/>
      <c r="G112" s="29"/>
      <c r="H112" s="29"/>
      <c r="I112" s="29"/>
      <c r="J112" s="148"/>
      <c r="K112" s="120"/>
      <c r="L112" s="148"/>
    </row>
    <row r="113" s="27" customFormat="1" customHeight="1" spans="4:12">
      <c r="D113" s="28"/>
      <c r="G113" s="29"/>
      <c r="H113" s="29"/>
      <c r="I113" s="29"/>
      <c r="J113" s="148"/>
      <c r="K113" s="120"/>
      <c r="L113" s="148"/>
    </row>
    <row r="114" s="27" customFormat="1" customHeight="1" spans="4:12">
      <c r="D114" s="28"/>
      <c r="G114" s="29"/>
      <c r="H114" s="29"/>
      <c r="I114" s="29"/>
      <c r="J114" s="148"/>
      <c r="K114" s="120"/>
      <c r="L114" s="148"/>
    </row>
    <row r="115" s="27" customFormat="1" customHeight="1" spans="4:12">
      <c r="D115" s="28"/>
      <c r="G115" s="29"/>
      <c r="H115" s="29"/>
      <c r="I115" s="29"/>
      <c r="J115" s="148"/>
      <c r="K115" s="120"/>
      <c r="L115" s="148"/>
    </row>
    <row r="116" s="27" customFormat="1" customHeight="1" spans="4:12">
      <c r="D116" s="28"/>
      <c r="G116" s="29"/>
      <c r="H116" s="29"/>
      <c r="I116" s="29"/>
      <c r="J116" s="148"/>
      <c r="K116" s="120"/>
      <c r="L116" s="148"/>
    </row>
  </sheetData>
  <sheetProtection formatCells="0" formatColumns="0" formatRows="0" insertRows="0" deleteRows="0" autoFilter="0"/>
  <mergeCells count="2">
    <mergeCell ref="A2:M2"/>
    <mergeCell ref="A4:M4"/>
  </mergeCells>
  <hyperlinks>
    <hyperlink ref="A1" location="流动负债汇总表!B9" display="返回"/>
    <hyperlink ref="B1" location="参数!M85" display="返回索引页"/>
  </hyperlinks>
  <printOptions horizontalCentered="1"/>
  <pageMargins left="0.748031496062992" right="0.748031496062992" top="0.984251968503937" bottom="0.511811023622047" header="1.25984251968504" footer="0.47244094488189"/>
  <pageSetup paperSize="9" orientation="landscape" blackAndWhite="1" verticalDpi="300"/>
  <headerFooter alignWithMargins="0">
    <oddHeader>&amp;R&amp;"Times New Roman,常规"&amp;8
&amp;"宋体,常规"共&amp;"Times New Roman,常规"&amp;N&amp;"宋体,常规"页第&amp;"Times New Roman,常规"&amp;P&amp;"宋体,常规"页</oddHeader>
  </headerFooter>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8.7142857142857" style="27" customWidth="1"/>
    <col min="3" max="4" width="11" style="28" customWidth="1"/>
    <col min="5" max="5" width="11" style="27" customWidth="1"/>
    <col min="6" max="7" width="12.7142857142857" style="27" hidden="1" customWidth="1" outlineLevel="1"/>
    <col min="8" max="8" width="16.7142857142857" style="29" customWidth="1" collapsed="1"/>
    <col min="9" max="9" width="16.7142857142857" style="29" customWidth="1"/>
    <col min="10" max="10" width="33.4285714285714" style="27" customWidth="1"/>
    <col min="11" max="16384" width="9.07619047619048" style="27"/>
  </cols>
  <sheetData>
    <row r="1" s="22" customFormat="1" customHeight="1" spans="1:10">
      <c r="A1" s="30" t="s">
        <v>116</v>
      </c>
      <c r="B1" s="31" t="s">
        <v>8</v>
      </c>
      <c r="C1" s="33"/>
      <c r="D1" s="33"/>
      <c r="H1" s="34"/>
      <c r="I1" s="34"/>
    </row>
    <row r="2" s="191" customFormat="1" ht="18" customHeight="1" spans="1:10">
      <c r="A2" s="95" t="s">
        <v>21154</v>
      </c>
      <c r="B2" s="96"/>
      <c r="C2" s="96"/>
      <c r="D2" s="96"/>
      <c r="E2" s="96"/>
      <c r="F2" s="96"/>
      <c r="G2" s="96"/>
      <c r="H2" s="96"/>
      <c r="I2" s="96"/>
      <c r="J2" s="96"/>
    </row>
    <row r="3" s="191" customFormat="1" ht="11.2" customHeight="1" spans="1:10">
      <c r="A3" s="97"/>
      <c r="B3" s="97"/>
      <c r="C3" s="97"/>
      <c r="D3" s="97"/>
      <c r="E3" s="97"/>
      <c r="F3" s="97"/>
      <c r="G3" s="97"/>
      <c r="H3" s="98"/>
      <c r="I3" s="98"/>
      <c r="J3" s="38" t="s">
        <v>21155</v>
      </c>
    </row>
    <row r="4" s="93" customFormat="1" ht="11.2" customHeight="1" spans="1:10">
      <c r="A4" s="100" t="e">
        <f>#REF!&amp;#REF!&amp;#REF!&amp;#REF!&amp;#REF!&amp;#REF!&amp;#REF!</f>
        <v>#REF!</v>
      </c>
      <c r="B4" s="100"/>
      <c r="C4" s="100"/>
      <c r="D4" s="100"/>
      <c r="E4" s="100"/>
      <c r="F4" s="100"/>
      <c r="G4" s="100"/>
      <c r="H4" s="100"/>
      <c r="I4" s="100"/>
      <c r="J4" s="100"/>
    </row>
    <row r="5" s="94" customFormat="1" ht="11.2" customHeight="1" spans="1:10">
      <c r="A5" s="101" t="e">
        <f>#REF!&amp;#REF!</f>
        <v>#REF!</v>
      </c>
      <c r="B5" s="101"/>
      <c r="C5" s="102"/>
      <c r="D5" s="193"/>
      <c r="H5" s="104"/>
      <c r="I5" s="105"/>
      <c r="J5" s="106" t="s">
        <v>35</v>
      </c>
    </row>
    <row r="6" s="24" customFormat="1" ht="19.05" customHeight="1" spans="1:10">
      <c r="A6" s="45" t="s">
        <v>102</v>
      </c>
      <c r="B6" s="46" t="s">
        <v>21151</v>
      </c>
      <c r="C6" s="47" t="s">
        <v>230</v>
      </c>
      <c r="D6" s="47" t="s">
        <v>372</v>
      </c>
      <c r="E6" s="46" t="s">
        <v>21156</v>
      </c>
      <c r="F6" s="46" t="s">
        <v>21030</v>
      </c>
      <c r="G6" s="46" t="s">
        <v>121</v>
      </c>
      <c r="H6" s="48" t="s">
        <v>122</v>
      </c>
      <c r="I6" s="49" t="s">
        <v>123</v>
      </c>
      <c r="J6" s="46" t="s">
        <v>256</v>
      </c>
    </row>
    <row r="7" s="192" customFormat="1" ht="13.05" customHeight="1" spans="1:10">
      <c r="A7" s="50">
        <v>1</v>
      </c>
      <c r="B7" s="51"/>
      <c r="C7" s="194"/>
      <c r="D7" s="194"/>
      <c r="E7" s="111"/>
      <c r="F7" s="53"/>
      <c r="G7" s="53"/>
      <c r="H7" s="54">
        <f t="shared" ref="H7:H34" si="0">F7+G7</f>
        <v>0</v>
      </c>
      <c r="I7" s="55"/>
      <c r="J7" s="50"/>
    </row>
    <row r="8" s="192" customFormat="1" ht="13.05" customHeight="1" spans="1:10">
      <c r="A8" s="50"/>
      <c r="B8" s="51"/>
      <c r="C8" s="194"/>
      <c r="D8" s="194"/>
      <c r="E8" s="111"/>
      <c r="F8" s="53"/>
      <c r="G8" s="53"/>
      <c r="H8" s="54">
        <f t="shared" si="0"/>
        <v>0</v>
      </c>
      <c r="I8" s="55"/>
      <c r="J8" s="50"/>
    </row>
    <row r="9" s="192" customFormat="1" ht="13.05" customHeight="1" spans="1:10">
      <c r="A9" s="50"/>
      <c r="B9" s="51"/>
      <c r="C9" s="194"/>
      <c r="D9" s="194"/>
      <c r="E9" s="111"/>
      <c r="F9" s="53"/>
      <c r="G9" s="53"/>
      <c r="H9" s="54">
        <f t="shared" si="0"/>
        <v>0</v>
      </c>
      <c r="I9" s="55"/>
      <c r="J9" s="50"/>
    </row>
    <row r="10" s="192" customFormat="1" ht="13.05" customHeight="1" spans="1:10">
      <c r="A10" s="50"/>
      <c r="B10" s="51"/>
      <c r="C10" s="194"/>
      <c r="D10" s="194"/>
      <c r="E10" s="111"/>
      <c r="F10" s="53"/>
      <c r="G10" s="53"/>
      <c r="H10" s="54">
        <f t="shared" si="0"/>
        <v>0</v>
      </c>
      <c r="I10" s="55"/>
      <c r="J10" s="50"/>
    </row>
    <row r="11" s="192" customFormat="1" ht="13.05" customHeight="1" spans="1:10">
      <c r="A11" s="50"/>
      <c r="B11" s="51"/>
      <c r="C11" s="194"/>
      <c r="D11" s="194"/>
      <c r="E11" s="111"/>
      <c r="F11" s="53"/>
      <c r="G11" s="53"/>
      <c r="H11" s="54">
        <f t="shared" si="0"/>
        <v>0</v>
      </c>
      <c r="I11" s="55"/>
      <c r="J11" s="50"/>
    </row>
    <row r="12" s="192" customFormat="1" ht="13.05" customHeight="1" spans="1:10">
      <c r="A12" s="50"/>
      <c r="B12" s="51"/>
      <c r="C12" s="194"/>
      <c r="D12" s="194"/>
      <c r="E12" s="111"/>
      <c r="F12" s="53"/>
      <c r="G12" s="53"/>
      <c r="H12" s="54">
        <f t="shared" si="0"/>
        <v>0</v>
      </c>
      <c r="I12" s="55"/>
      <c r="J12" s="50"/>
    </row>
    <row r="13" s="192" customFormat="1" ht="13.05" customHeight="1" spans="1:10">
      <c r="A13" s="50"/>
      <c r="B13" s="51"/>
      <c r="C13" s="194"/>
      <c r="D13" s="194"/>
      <c r="E13" s="111"/>
      <c r="F13" s="53"/>
      <c r="G13" s="53"/>
      <c r="H13" s="54">
        <f t="shared" si="0"/>
        <v>0</v>
      </c>
      <c r="I13" s="55"/>
      <c r="J13" s="50"/>
    </row>
    <row r="14" s="192" customFormat="1" ht="13.05" customHeight="1" spans="1:10">
      <c r="A14" s="50"/>
      <c r="B14" s="51"/>
      <c r="C14" s="194"/>
      <c r="D14" s="194"/>
      <c r="E14" s="111"/>
      <c r="F14" s="53"/>
      <c r="G14" s="53"/>
      <c r="H14" s="54">
        <f t="shared" si="0"/>
        <v>0</v>
      </c>
      <c r="I14" s="55"/>
      <c r="J14" s="50"/>
    </row>
    <row r="15" s="192" customFormat="1" ht="13.05" customHeight="1" spans="1:10">
      <c r="A15" s="50"/>
      <c r="B15" s="51"/>
      <c r="C15" s="194"/>
      <c r="D15" s="194"/>
      <c r="E15" s="111"/>
      <c r="F15" s="53"/>
      <c r="G15" s="53"/>
      <c r="H15" s="54">
        <f t="shared" si="0"/>
        <v>0</v>
      </c>
      <c r="I15" s="55"/>
      <c r="J15" s="50"/>
    </row>
    <row r="16" s="192" customFormat="1" ht="13.05" customHeight="1" spans="1:10">
      <c r="A16" s="50"/>
      <c r="B16" s="51"/>
      <c r="C16" s="194"/>
      <c r="D16" s="194"/>
      <c r="E16" s="111"/>
      <c r="F16" s="53"/>
      <c r="G16" s="53"/>
      <c r="H16" s="54">
        <f t="shared" si="0"/>
        <v>0</v>
      </c>
      <c r="I16" s="55"/>
      <c r="J16" s="50"/>
    </row>
    <row r="17" s="192" customFormat="1" ht="13.05" customHeight="1" spans="1:10">
      <c r="A17" s="50"/>
      <c r="B17" s="51"/>
      <c r="C17" s="194"/>
      <c r="D17" s="194"/>
      <c r="E17" s="111"/>
      <c r="F17" s="53"/>
      <c r="G17" s="53"/>
      <c r="H17" s="54">
        <f t="shared" si="0"/>
        <v>0</v>
      </c>
      <c r="I17" s="55"/>
      <c r="J17" s="50"/>
    </row>
    <row r="18" s="192" customFormat="1" ht="13.05" customHeight="1" spans="1:10">
      <c r="A18" s="50"/>
      <c r="B18" s="51"/>
      <c r="C18" s="194"/>
      <c r="D18" s="194"/>
      <c r="E18" s="111"/>
      <c r="F18" s="53"/>
      <c r="G18" s="53"/>
      <c r="H18" s="54">
        <f t="shared" si="0"/>
        <v>0</v>
      </c>
      <c r="I18" s="55"/>
      <c r="J18" s="50"/>
    </row>
    <row r="19" s="192" customFormat="1" ht="13.05" customHeight="1" spans="1:10">
      <c r="A19" s="50"/>
      <c r="B19" s="51"/>
      <c r="C19" s="194"/>
      <c r="D19" s="194"/>
      <c r="E19" s="111"/>
      <c r="F19" s="53"/>
      <c r="G19" s="53"/>
      <c r="H19" s="54">
        <f t="shared" si="0"/>
        <v>0</v>
      </c>
      <c r="I19" s="55"/>
      <c r="J19" s="50"/>
    </row>
    <row r="20" s="192" customFormat="1" ht="13.05" customHeight="1" spans="1:10">
      <c r="A20" s="50"/>
      <c r="B20" s="51"/>
      <c r="C20" s="194"/>
      <c r="D20" s="194"/>
      <c r="E20" s="111"/>
      <c r="F20" s="53"/>
      <c r="G20" s="53"/>
      <c r="H20" s="54">
        <f t="shared" si="0"/>
        <v>0</v>
      </c>
      <c r="I20" s="55"/>
      <c r="J20" s="50"/>
    </row>
    <row r="21" s="192" customFormat="1" ht="13.05" customHeight="1" spans="1:10">
      <c r="A21" s="50"/>
      <c r="B21" s="51"/>
      <c r="C21" s="194"/>
      <c r="D21" s="194"/>
      <c r="E21" s="111"/>
      <c r="F21" s="53"/>
      <c r="G21" s="53"/>
      <c r="H21" s="54">
        <f t="shared" si="0"/>
        <v>0</v>
      </c>
      <c r="I21" s="55"/>
      <c r="J21" s="50"/>
    </row>
    <row r="22" s="192" customFormat="1" ht="13.05" customHeight="1" spans="1:10">
      <c r="A22" s="50"/>
      <c r="B22" s="51"/>
      <c r="C22" s="194"/>
      <c r="D22" s="194"/>
      <c r="E22" s="111"/>
      <c r="F22" s="53"/>
      <c r="G22" s="53"/>
      <c r="H22" s="54">
        <f t="shared" si="0"/>
        <v>0</v>
      </c>
      <c r="I22" s="55"/>
      <c r="J22" s="50"/>
    </row>
    <row r="23" s="192" customFormat="1" ht="13.05" customHeight="1" spans="1:10">
      <c r="A23" s="50"/>
      <c r="B23" s="51"/>
      <c r="C23" s="194"/>
      <c r="D23" s="194"/>
      <c r="E23" s="111"/>
      <c r="F23" s="53"/>
      <c r="G23" s="53"/>
      <c r="H23" s="54">
        <f t="shared" si="0"/>
        <v>0</v>
      </c>
      <c r="I23" s="55"/>
      <c r="J23" s="50"/>
    </row>
    <row r="24" s="192" customFormat="1" ht="13.05" customHeight="1" spans="1:10">
      <c r="A24" s="50"/>
      <c r="B24" s="51"/>
      <c r="C24" s="194"/>
      <c r="D24" s="194"/>
      <c r="E24" s="111"/>
      <c r="F24" s="53"/>
      <c r="G24" s="53"/>
      <c r="H24" s="54">
        <f t="shared" si="0"/>
        <v>0</v>
      </c>
      <c r="I24" s="55"/>
      <c r="J24" s="50"/>
    </row>
    <row r="25" s="192" customFormat="1" ht="13.05" customHeight="1" spans="1:10">
      <c r="A25" s="50"/>
      <c r="B25" s="51"/>
      <c r="C25" s="194"/>
      <c r="D25" s="194"/>
      <c r="E25" s="111"/>
      <c r="F25" s="53"/>
      <c r="G25" s="53"/>
      <c r="H25" s="54">
        <f t="shared" si="0"/>
        <v>0</v>
      </c>
      <c r="I25" s="55"/>
      <c r="J25" s="50"/>
    </row>
    <row r="26" s="192" customFormat="1" ht="13.05" customHeight="1" spans="1:10">
      <c r="A26" s="50"/>
      <c r="B26" s="51"/>
      <c r="C26" s="194"/>
      <c r="D26" s="194"/>
      <c r="E26" s="111"/>
      <c r="F26" s="53"/>
      <c r="G26" s="53"/>
      <c r="H26" s="54">
        <f t="shared" si="0"/>
        <v>0</v>
      </c>
      <c r="I26" s="55"/>
      <c r="J26" s="50"/>
    </row>
    <row r="27" s="192" customFormat="1" ht="13.05" customHeight="1" spans="1:10">
      <c r="A27" s="50"/>
      <c r="B27" s="51"/>
      <c r="C27" s="194"/>
      <c r="D27" s="194"/>
      <c r="E27" s="111"/>
      <c r="F27" s="53"/>
      <c r="G27" s="53"/>
      <c r="H27" s="54">
        <f t="shared" si="0"/>
        <v>0</v>
      </c>
      <c r="I27" s="55"/>
      <c r="J27" s="50"/>
    </row>
    <row r="28" s="192" customFormat="1" ht="13.05" customHeight="1" spans="1:10">
      <c r="A28" s="50"/>
      <c r="B28" s="51"/>
      <c r="C28" s="194"/>
      <c r="D28" s="194"/>
      <c r="E28" s="111"/>
      <c r="F28" s="53"/>
      <c r="G28" s="53"/>
      <c r="H28" s="54">
        <f t="shared" si="0"/>
        <v>0</v>
      </c>
      <c r="I28" s="55"/>
      <c r="J28" s="50"/>
    </row>
    <row r="29" s="192" customFormat="1" ht="13.05" customHeight="1" spans="1:10">
      <c r="A29" s="50"/>
      <c r="B29" s="51"/>
      <c r="C29" s="194"/>
      <c r="D29" s="194"/>
      <c r="E29" s="111"/>
      <c r="F29" s="53"/>
      <c r="G29" s="53"/>
      <c r="H29" s="54">
        <f t="shared" si="0"/>
        <v>0</v>
      </c>
      <c r="I29" s="55"/>
      <c r="J29" s="50"/>
    </row>
    <row r="30" s="192" customFormat="1" ht="13.05" customHeight="1" spans="1:10">
      <c r="A30" s="50"/>
      <c r="B30" s="51"/>
      <c r="C30" s="194"/>
      <c r="D30" s="194"/>
      <c r="E30" s="111"/>
      <c r="F30" s="53"/>
      <c r="G30" s="53"/>
      <c r="H30" s="54">
        <f t="shared" si="0"/>
        <v>0</v>
      </c>
      <c r="I30" s="55"/>
      <c r="J30" s="50"/>
    </row>
    <row r="31" s="192" customFormat="1" ht="13.05" customHeight="1" spans="1:10">
      <c r="A31" s="50"/>
      <c r="B31" s="51"/>
      <c r="C31" s="194"/>
      <c r="D31" s="194"/>
      <c r="E31" s="111"/>
      <c r="F31" s="53"/>
      <c r="G31" s="53"/>
      <c r="H31" s="54">
        <f t="shared" si="0"/>
        <v>0</v>
      </c>
      <c r="I31" s="55"/>
      <c r="J31" s="50"/>
    </row>
    <row r="32" s="25" customFormat="1" ht="13.05" customHeight="1" spans="1:10">
      <c r="A32" s="50"/>
      <c r="B32" s="51"/>
      <c r="C32" s="52"/>
      <c r="D32" s="52"/>
      <c r="E32" s="111"/>
      <c r="F32" s="53"/>
      <c r="G32" s="53"/>
      <c r="H32" s="54">
        <f t="shared" si="0"/>
        <v>0</v>
      </c>
      <c r="I32" s="55"/>
      <c r="J32" s="51"/>
    </row>
    <row r="33" s="25" customFormat="1" ht="13.05" customHeight="1" spans="1:14">
      <c r="A33" s="50"/>
      <c r="B33" s="51"/>
      <c r="C33" s="52"/>
      <c r="D33" s="52"/>
      <c r="E33" s="111"/>
      <c r="F33" s="53"/>
      <c r="G33" s="53"/>
      <c r="H33" s="54">
        <f t="shared" si="0"/>
        <v>0</v>
      </c>
      <c r="I33" s="55"/>
      <c r="J33" s="51"/>
    </row>
    <row r="34" s="25" customFormat="1" ht="13.05" customHeight="1" spans="1:14">
      <c r="A34" s="50"/>
      <c r="B34" s="51"/>
      <c r="C34" s="52"/>
      <c r="D34" s="52"/>
      <c r="E34" s="111"/>
      <c r="F34" s="53"/>
      <c r="G34" s="53"/>
      <c r="H34" s="54">
        <f t="shared" si="0"/>
        <v>0</v>
      </c>
      <c r="I34" s="55"/>
      <c r="J34" s="51"/>
    </row>
    <row r="35" s="26" customFormat="1" ht="13.05" customHeight="1" spans="1:14">
      <c r="A35" s="127"/>
      <c r="B35" s="57" t="s">
        <v>72</v>
      </c>
      <c r="C35" s="58"/>
      <c r="D35" s="58"/>
      <c r="E35" s="112"/>
      <c r="F35" s="54">
        <f>ROUND(SUM(F7:F34),2)</f>
        <v>0</v>
      </c>
      <c r="G35" s="54">
        <f>ROUND(SUM(G7:G34),2)</f>
        <v>0</v>
      </c>
      <c r="H35" s="54">
        <f>ROUND(SUM(H7:H34),2)</f>
        <v>0</v>
      </c>
      <c r="I35" s="54">
        <f>ROUND(SUM(I7:I34),2)</f>
        <v>0</v>
      </c>
      <c r="J35" s="56"/>
    </row>
    <row r="36" ht="13.05" customHeight="1" spans="1:14">
      <c r="A36" s="59" t="e">
        <f>#REF!&amp;#REF!</f>
        <v>#REF!</v>
      </c>
      <c r="C36" s="60"/>
      <c r="D36" s="163"/>
      <c r="E36" s="60" t="e">
        <f>#REF!</f>
        <v>#REF!</v>
      </c>
      <c r="F36" s="59"/>
      <c r="G36" s="59"/>
      <c r="H36" s="62"/>
      <c r="K36" s="28"/>
      <c r="N36" s="28"/>
    </row>
    <row r="37" ht="13.05" customHeight="1" spans="1:14">
      <c r="A37" s="27" t="e">
        <f>#REF!&amp;#REF!&amp;#REF!&amp;#REF!&amp;#REF!&amp;#REF!&amp;#REF!</f>
        <v>#REF!</v>
      </c>
      <c r="E37" s="27" t="e">
        <f>#REF!&amp;#REF!</f>
        <v>#REF!</v>
      </c>
    </row>
  </sheetData>
  <sheetProtection formatCells="0" formatColumns="0" formatRows="0" insertRows="0" deleteRows="0" autoFilter="0"/>
  <mergeCells count="2">
    <mergeCell ref="A2:J2"/>
    <mergeCell ref="A4:J4"/>
  </mergeCells>
  <hyperlinks>
    <hyperlink ref="B1" location="参数!M86" display="返回索引页"/>
    <hyperlink ref="A1" location="流动负债汇总表!B10" display="返回"/>
  </hyperlinks>
  <printOptions horizontalCentered="1"/>
  <pageMargins left="0.748031496062992" right="0.748031496062992" top="0.826771653543307" bottom="0.68" header="1.10236220472441"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21157</v>
      </c>
      <c r="B2" s="36"/>
      <c r="C2" s="36"/>
      <c r="D2" s="36"/>
      <c r="E2" s="36"/>
      <c r="F2" s="36"/>
      <c r="G2" s="36"/>
      <c r="H2" s="36"/>
      <c r="I2" s="36"/>
    </row>
    <row r="3" s="23" customFormat="1" ht="11.2" customHeight="1" spans="1:9">
      <c r="A3" s="6"/>
      <c r="B3" s="6"/>
      <c r="C3" s="6"/>
      <c r="D3" s="6"/>
      <c r="E3" s="6"/>
      <c r="F3" s="6"/>
      <c r="G3" s="37"/>
      <c r="H3" s="37"/>
      <c r="I3" s="38" t="s">
        <v>21158</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21151</v>
      </c>
      <c r="C6" s="46" t="s">
        <v>229</v>
      </c>
      <c r="D6" s="47" t="s">
        <v>230</v>
      </c>
      <c r="E6" s="47" t="s">
        <v>21030</v>
      </c>
      <c r="F6" s="47" t="s">
        <v>121</v>
      </c>
      <c r="G6" s="48" t="s">
        <v>122</v>
      </c>
      <c r="H6" s="49" t="s">
        <v>123</v>
      </c>
      <c r="I6" s="46" t="s">
        <v>256</v>
      </c>
    </row>
    <row r="7" s="25" customFormat="1" ht="13.05" customHeight="1" spans="1:9">
      <c r="A7" s="50">
        <v>1</v>
      </c>
      <c r="B7" s="51"/>
      <c r="C7" s="51"/>
      <c r="D7" s="52"/>
      <c r="E7" s="53"/>
      <c r="F7" s="53"/>
      <c r="G7" s="54">
        <f t="shared" ref="G7:G34" si="0">E7+F7</f>
        <v>0</v>
      </c>
      <c r="H7" s="55"/>
      <c r="I7" s="51"/>
    </row>
    <row r="8" s="25" customFormat="1" ht="13.05" customHeight="1" spans="1:9">
      <c r="A8" s="50"/>
      <c r="B8" s="51"/>
      <c r="C8" s="51"/>
      <c r="D8" s="52"/>
      <c r="E8" s="53"/>
      <c r="F8" s="53"/>
      <c r="G8" s="54">
        <f t="shared" si="0"/>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127"/>
      <c r="B35" s="57" t="s">
        <v>72</v>
      </c>
      <c r="C35" s="91"/>
      <c r="D35" s="58"/>
      <c r="E35" s="54">
        <f>ROUND(SUM(E7:E34),2)</f>
        <v>0</v>
      </c>
      <c r="F35" s="54">
        <f>ROUND(SUM(F7:F34),2)</f>
        <v>0</v>
      </c>
      <c r="G35" s="54">
        <f>ROUND(SUM(G7:G34),2)</f>
        <v>0</v>
      </c>
      <c r="H35" s="54">
        <f>ROUND(SUM(H7:H34),2)</f>
        <v>0</v>
      </c>
      <c r="I35" s="56"/>
    </row>
    <row r="36" ht="13.05" customHeight="1" spans="1:9">
      <c r="A36" s="27" t="e">
        <f>#REF!&amp;#REF!</f>
        <v>#REF!</v>
      </c>
      <c r="D36" s="27"/>
      <c r="E36" s="27"/>
      <c r="F36" s="27"/>
      <c r="G36" s="29" t="e">
        <f>#REF!</f>
        <v>#REF!</v>
      </c>
    </row>
    <row r="37" ht="13.05"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87" display="返回索引页"/>
    <hyperlink ref="A1" location="流动负债汇总表!B11" display="返回"/>
  </hyperlinks>
  <printOptions horizontalCentered="1"/>
  <pageMargins left="0.748031496062992" right="0.748031496062992" top="0.866141732283464" bottom="0.61" header="1.14173228346457" footer="0.56"/>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22"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4.923809523809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21159</v>
      </c>
      <c r="B2" s="36"/>
      <c r="C2" s="36"/>
      <c r="D2" s="36"/>
      <c r="E2" s="36"/>
      <c r="F2" s="36"/>
      <c r="G2" s="36"/>
      <c r="H2" s="36"/>
      <c r="I2" s="36"/>
    </row>
    <row r="3" s="23" customFormat="1" ht="11.2" customHeight="1" spans="1:9">
      <c r="A3" s="6"/>
      <c r="B3" s="6"/>
      <c r="C3" s="6"/>
      <c r="D3" s="6"/>
      <c r="E3" s="6"/>
      <c r="F3" s="6"/>
      <c r="G3" s="37"/>
      <c r="H3" s="37"/>
      <c r="I3" s="99" t="s">
        <v>21160</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21151</v>
      </c>
      <c r="C6" s="46" t="s">
        <v>229</v>
      </c>
      <c r="D6" s="47" t="s">
        <v>230</v>
      </c>
      <c r="E6" s="47" t="s">
        <v>21030</v>
      </c>
      <c r="F6" s="47" t="s">
        <v>121</v>
      </c>
      <c r="G6" s="48" t="s">
        <v>122</v>
      </c>
      <c r="H6" s="49" t="s">
        <v>123</v>
      </c>
      <c r="I6" s="46" t="s">
        <v>256</v>
      </c>
    </row>
    <row r="7" s="25" customFormat="1" ht="13.05" customHeight="1" spans="1:9">
      <c r="A7" s="50">
        <v>1</v>
      </c>
      <c r="B7" s="51"/>
      <c r="C7" s="51"/>
      <c r="D7" s="52"/>
      <c r="E7" s="53"/>
      <c r="F7" s="53"/>
      <c r="G7" s="54">
        <f t="shared" ref="G7:G34" si="0">E7+F7</f>
        <v>0</v>
      </c>
      <c r="H7" s="55"/>
      <c r="I7" s="51"/>
    </row>
    <row r="8" s="25" customFormat="1" ht="13.05" customHeight="1" spans="1:9">
      <c r="A8" s="50"/>
      <c r="B8" s="51"/>
      <c r="C8" s="51"/>
      <c r="D8" s="52"/>
      <c r="E8" s="53"/>
      <c r="F8" s="53"/>
      <c r="G8" s="54">
        <f t="shared" si="0"/>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127"/>
      <c r="B35" s="57" t="s">
        <v>72</v>
      </c>
      <c r="C35" s="91"/>
      <c r="D35" s="58"/>
      <c r="E35" s="54">
        <f>ROUND(SUM(E7:E34),2)</f>
        <v>0</v>
      </c>
      <c r="F35" s="54">
        <f>ROUND(SUM(F7:F34),2)</f>
        <v>0</v>
      </c>
      <c r="G35" s="54">
        <f>ROUND(SUM(G7:G34),2)</f>
        <v>0</v>
      </c>
      <c r="H35" s="54">
        <f>ROUND(SUM(H7:H34),2)</f>
        <v>0</v>
      </c>
      <c r="I35" s="56"/>
    </row>
    <row r="36" ht="13.05" customHeight="1" spans="1:9">
      <c r="A36" s="27" t="e">
        <f>#REF!&amp;#REF!</f>
        <v>#REF!</v>
      </c>
      <c r="G36" s="29" t="e">
        <f>#REF!</f>
        <v>#REF!</v>
      </c>
    </row>
    <row r="37" ht="13.05"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88" display="返回索引页"/>
    <hyperlink ref="A1" location="流动负债汇总表!B12" display="返回"/>
  </hyperlinks>
  <printOptions horizontalCentered="1"/>
  <pageMargins left="0.748031496062992" right="0.748031496062992" top="0.866141732283464" bottom="0.61" header="1.14173228346457" footer="0.55"/>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oddFoot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4.923809523809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21161</v>
      </c>
      <c r="B2" s="36"/>
      <c r="C2" s="36"/>
      <c r="D2" s="36"/>
      <c r="E2" s="36"/>
      <c r="F2" s="36"/>
      <c r="G2" s="36"/>
      <c r="H2" s="36"/>
      <c r="I2" s="36"/>
    </row>
    <row r="3" s="23" customFormat="1" ht="11.2" customHeight="1" spans="1:9">
      <c r="A3" s="6"/>
      <c r="B3" s="6"/>
      <c r="C3" s="6"/>
      <c r="D3" s="6"/>
      <c r="E3" s="6"/>
      <c r="F3" s="6"/>
      <c r="G3" s="37"/>
      <c r="H3" s="37"/>
      <c r="I3" s="38" t="s">
        <v>21162</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21163</v>
      </c>
      <c r="C6" s="46" t="s">
        <v>229</v>
      </c>
      <c r="D6" s="47" t="s">
        <v>230</v>
      </c>
      <c r="E6" s="46" t="s">
        <v>21030</v>
      </c>
      <c r="F6" s="46" t="s">
        <v>121</v>
      </c>
      <c r="G6" s="48" t="s">
        <v>122</v>
      </c>
      <c r="H6" s="49" t="s">
        <v>123</v>
      </c>
      <c r="I6" s="46" t="s">
        <v>256</v>
      </c>
    </row>
    <row r="7" s="25" customFormat="1" ht="13.05" customHeight="1" spans="1:9">
      <c r="A7" s="50"/>
      <c r="B7" s="51"/>
      <c r="C7" s="187"/>
      <c r="D7" s="52"/>
      <c r="E7" s="53"/>
      <c r="F7" s="53"/>
      <c r="G7" s="54">
        <f>E7+F7</f>
        <v>0</v>
      </c>
      <c r="H7" s="55"/>
      <c r="I7" s="51"/>
    </row>
    <row r="8" s="25" customFormat="1" ht="13.05" customHeight="1" spans="1:9">
      <c r="A8" s="50"/>
      <c r="B8" s="51"/>
      <c r="C8" s="51"/>
      <c r="D8" s="52"/>
      <c r="E8" s="53"/>
      <c r="F8" s="53"/>
      <c r="G8" s="54">
        <f t="shared" ref="G8:G34" si="0">E8+F8</f>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127"/>
      <c r="B35" s="57" t="s">
        <v>72</v>
      </c>
      <c r="C35" s="91"/>
      <c r="D35" s="58"/>
      <c r="E35" s="54">
        <f>ROUND(SUM(E7:E34),2)</f>
        <v>0</v>
      </c>
      <c r="F35" s="54">
        <f>ROUND(SUM(F7:F34),2)</f>
        <v>0</v>
      </c>
      <c r="G35" s="54">
        <f>ROUND(SUM(G7:G34),2)</f>
        <v>0</v>
      </c>
      <c r="H35" s="54">
        <f>ROUND(SUM(H7:H34),2)</f>
        <v>0</v>
      </c>
      <c r="I35" s="56"/>
    </row>
    <row r="36" ht="13.05" customHeight="1" spans="1:9">
      <c r="A36" s="27" t="e">
        <f>#REF!&amp;#REF!</f>
        <v>#REF!</v>
      </c>
      <c r="G36" s="29" t="e">
        <f>#REF!</f>
        <v>#REF!</v>
      </c>
    </row>
    <row r="37" ht="13.05"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89" display="返回索引页"/>
    <hyperlink ref="A1" location="流动负债汇总表!B13" display="返回"/>
  </hyperlinks>
  <printOptions horizontalCentered="1"/>
  <pageMargins left="0.748031496062992" right="0.748031496062992" top="0.866141732283464" bottom="0.58" header="1.14173228346457" footer="0.5"/>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44.7142857142857" style="27" customWidth="1"/>
    <col min="3" max="3" width="17.7142857142857" style="28" customWidth="1"/>
    <col min="4" max="5" width="12.7142857142857" style="28" hidden="1" customWidth="1" outlineLevel="1"/>
    <col min="6" max="6" width="17.7142857142857" style="29" customWidth="1" collapsed="1"/>
    <col min="7" max="7" width="17.7142857142857" style="29" customWidth="1"/>
    <col min="8" max="8" width="40.7142857142857" style="27" customWidth="1"/>
    <col min="9" max="16384" width="9.07619047619048" style="27"/>
  </cols>
  <sheetData>
    <row r="1" s="22" customFormat="1" customHeight="1" spans="1:8">
      <c r="A1" s="30" t="s">
        <v>116</v>
      </c>
      <c r="B1" s="31" t="s">
        <v>8</v>
      </c>
      <c r="C1" s="33"/>
      <c r="D1" s="33"/>
      <c r="E1" s="33"/>
      <c r="F1" s="34"/>
      <c r="G1" s="34"/>
    </row>
    <row r="2" s="92" customFormat="1" ht="18" customHeight="1" spans="1:8">
      <c r="A2" s="95" t="s">
        <v>21164</v>
      </c>
      <c r="B2" s="96"/>
      <c r="C2" s="96"/>
      <c r="D2" s="96"/>
      <c r="E2" s="96"/>
      <c r="F2" s="96"/>
      <c r="G2" s="96"/>
      <c r="H2" s="96"/>
    </row>
    <row r="3" s="92" customFormat="1" ht="11.2" customHeight="1" spans="1:8">
      <c r="A3" s="97"/>
      <c r="B3" s="97"/>
      <c r="C3" s="97"/>
      <c r="D3" s="97"/>
      <c r="E3" s="97"/>
      <c r="F3" s="98"/>
      <c r="G3" s="98"/>
      <c r="H3" s="99" t="s">
        <v>21165</v>
      </c>
    </row>
    <row r="4" s="93" customFormat="1" ht="11.2" customHeight="1" spans="1:8">
      <c r="A4" s="100" t="e">
        <f>#REF!&amp;#REF!&amp;#REF!&amp;#REF!&amp;#REF!&amp;#REF!&amp;#REF!</f>
        <v>#REF!</v>
      </c>
      <c r="B4" s="100"/>
      <c r="C4" s="100"/>
      <c r="D4" s="100"/>
      <c r="E4" s="100"/>
      <c r="F4" s="100"/>
      <c r="G4" s="100"/>
      <c r="H4" s="100"/>
    </row>
    <row r="5" s="94" customFormat="1" ht="11.2" customHeight="1" spans="1:8">
      <c r="A5" s="101" t="e">
        <f>#REF!&amp;#REF!</f>
        <v>#REF!</v>
      </c>
      <c r="B5" s="101"/>
      <c r="C5" s="102"/>
      <c r="D5" s="103"/>
      <c r="E5" s="103"/>
      <c r="F5" s="104"/>
      <c r="G5" s="105"/>
      <c r="H5" s="106" t="s">
        <v>35</v>
      </c>
    </row>
    <row r="6" s="24" customFormat="1" ht="20" customHeight="1" spans="1:8">
      <c r="A6" s="45" t="s">
        <v>102</v>
      </c>
      <c r="B6" s="46" t="s">
        <v>21166</v>
      </c>
      <c r="C6" s="47" t="s">
        <v>230</v>
      </c>
      <c r="D6" s="47" t="s">
        <v>21030</v>
      </c>
      <c r="E6" s="47" t="s">
        <v>121</v>
      </c>
      <c r="F6" s="48" t="s">
        <v>122</v>
      </c>
      <c r="G6" s="49" t="s">
        <v>123</v>
      </c>
      <c r="H6" s="46" t="s">
        <v>256</v>
      </c>
    </row>
    <row r="7" s="25" customFormat="1" ht="19.05" customHeight="1" spans="1:8">
      <c r="A7" s="50">
        <v>1</v>
      </c>
      <c r="B7" s="187" t="s">
        <v>21167</v>
      </c>
      <c r="C7" s="52"/>
      <c r="D7" s="53"/>
      <c r="E7" s="53"/>
      <c r="F7" s="54">
        <f t="shared" ref="F7:F23" si="0">D7+E7</f>
        <v>0</v>
      </c>
      <c r="G7" s="55"/>
      <c r="H7" s="51"/>
    </row>
    <row r="8" s="25" customFormat="1" ht="19.05" customHeight="1" spans="1:8">
      <c r="A8" s="50">
        <v>2</v>
      </c>
      <c r="B8" s="187" t="s">
        <v>21168</v>
      </c>
      <c r="C8" s="52"/>
      <c r="D8" s="53"/>
      <c r="E8" s="53"/>
      <c r="F8" s="54">
        <f t="shared" si="0"/>
        <v>0</v>
      </c>
      <c r="G8" s="55"/>
      <c r="H8" s="51"/>
    </row>
    <row r="9" s="25" customFormat="1" ht="19.05" customHeight="1" spans="1:8">
      <c r="A9" s="50">
        <v>3</v>
      </c>
      <c r="B9" s="187" t="s">
        <v>21169</v>
      </c>
      <c r="C9" s="52"/>
      <c r="D9" s="53"/>
      <c r="E9" s="53"/>
      <c r="F9" s="54">
        <f t="shared" si="0"/>
        <v>0</v>
      </c>
      <c r="G9" s="55"/>
      <c r="H9" s="51"/>
    </row>
    <row r="10" s="25" customFormat="1" ht="19.05" customHeight="1" spans="1:8">
      <c r="A10" s="50">
        <v>4</v>
      </c>
      <c r="B10" s="187" t="s">
        <v>21170</v>
      </c>
      <c r="C10" s="52"/>
      <c r="D10" s="53"/>
      <c r="E10" s="53"/>
      <c r="F10" s="54">
        <f t="shared" si="0"/>
        <v>0</v>
      </c>
      <c r="G10" s="55"/>
      <c r="H10" s="51"/>
    </row>
    <row r="11" s="25" customFormat="1" ht="19.05" customHeight="1" spans="1:8">
      <c r="A11" s="50">
        <v>5</v>
      </c>
      <c r="B11" s="187" t="s">
        <v>21171</v>
      </c>
      <c r="C11" s="52"/>
      <c r="D11" s="53"/>
      <c r="E11" s="53"/>
      <c r="F11" s="54">
        <f t="shared" si="0"/>
        <v>0</v>
      </c>
      <c r="G11" s="55"/>
      <c r="H11" s="51"/>
    </row>
    <row r="12" s="25" customFormat="1" ht="19.05" customHeight="1" spans="1:8">
      <c r="A12" s="50">
        <v>6</v>
      </c>
      <c r="B12" s="187" t="s">
        <v>21172</v>
      </c>
      <c r="C12" s="52"/>
      <c r="D12" s="53"/>
      <c r="E12" s="53"/>
      <c r="F12" s="54">
        <f t="shared" si="0"/>
        <v>0</v>
      </c>
      <c r="G12" s="55"/>
      <c r="H12" s="51"/>
    </row>
    <row r="13" s="25" customFormat="1" ht="19.05" customHeight="1" spans="1:8">
      <c r="A13" s="50">
        <v>7</v>
      </c>
      <c r="B13" s="187" t="s">
        <v>21173</v>
      </c>
      <c r="C13" s="52"/>
      <c r="D13" s="53"/>
      <c r="E13" s="53"/>
      <c r="F13" s="54">
        <f t="shared" si="0"/>
        <v>0</v>
      </c>
      <c r="G13" s="55"/>
      <c r="H13" s="51"/>
    </row>
    <row r="14" s="25" customFormat="1" ht="19.05" customHeight="1" spans="1:8">
      <c r="A14" s="50">
        <v>8</v>
      </c>
      <c r="B14" s="187" t="s">
        <v>21174</v>
      </c>
      <c r="C14" s="52"/>
      <c r="D14" s="53"/>
      <c r="E14" s="53"/>
      <c r="F14" s="54">
        <f t="shared" si="0"/>
        <v>0</v>
      </c>
      <c r="G14" s="55"/>
      <c r="H14" s="51"/>
    </row>
    <row r="15" s="25" customFormat="1" ht="19.05" customHeight="1" spans="1:8">
      <c r="A15" s="50">
        <v>9</v>
      </c>
      <c r="B15" s="187" t="s">
        <v>21175</v>
      </c>
      <c r="C15" s="52"/>
      <c r="D15" s="53"/>
      <c r="E15" s="53"/>
      <c r="F15" s="54">
        <f t="shared" si="0"/>
        <v>0</v>
      </c>
      <c r="G15" s="55"/>
      <c r="H15" s="51"/>
    </row>
    <row r="16" s="25" customFormat="1" ht="19.05" customHeight="1" spans="1:8">
      <c r="A16" s="50">
        <v>10</v>
      </c>
      <c r="B16" s="187" t="s">
        <v>21176</v>
      </c>
      <c r="C16" s="52"/>
      <c r="D16" s="53"/>
      <c r="E16" s="53"/>
      <c r="F16" s="54">
        <f t="shared" si="0"/>
        <v>0</v>
      </c>
      <c r="G16" s="55"/>
      <c r="H16" s="51"/>
    </row>
    <row r="17" s="25" customFormat="1" ht="19.05" customHeight="1" spans="1:14">
      <c r="A17" s="50">
        <v>11</v>
      </c>
      <c r="B17" s="187" t="s">
        <v>21177</v>
      </c>
      <c r="C17" s="52"/>
      <c r="D17" s="53"/>
      <c r="E17" s="53"/>
      <c r="F17" s="54">
        <f t="shared" si="0"/>
        <v>0</v>
      </c>
      <c r="G17" s="55"/>
      <c r="H17" s="51"/>
    </row>
    <row r="18" s="25" customFormat="1" ht="19.05" customHeight="1" spans="1:14">
      <c r="A18" s="50">
        <v>12</v>
      </c>
      <c r="B18" s="187" t="s">
        <v>21178</v>
      </c>
      <c r="C18" s="52"/>
      <c r="D18" s="53"/>
      <c r="E18" s="53"/>
      <c r="F18" s="54">
        <f t="shared" si="0"/>
        <v>0</v>
      </c>
      <c r="G18" s="55"/>
      <c r="H18" s="51"/>
    </row>
    <row r="19" s="25" customFormat="1" ht="19.05" customHeight="1" spans="1:14">
      <c r="A19" s="50">
        <v>13</v>
      </c>
      <c r="B19" s="187" t="s">
        <v>21179</v>
      </c>
      <c r="C19" s="52"/>
      <c r="D19" s="53"/>
      <c r="E19" s="53"/>
      <c r="F19" s="54">
        <f t="shared" si="0"/>
        <v>0</v>
      </c>
      <c r="G19" s="55"/>
      <c r="H19" s="51"/>
    </row>
    <row r="20" s="25" customFormat="1" ht="19.05" customHeight="1" spans="1:14">
      <c r="A20" s="50">
        <v>14</v>
      </c>
      <c r="B20" s="187" t="s">
        <v>21180</v>
      </c>
      <c r="C20" s="52"/>
      <c r="D20" s="53"/>
      <c r="E20" s="53"/>
      <c r="F20" s="54">
        <f t="shared" si="0"/>
        <v>0</v>
      </c>
      <c r="G20" s="55"/>
      <c r="H20" s="51"/>
    </row>
    <row r="21" s="25" customFormat="1" ht="19.05" customHeight="1" spans="1:14">
      <c r="A21" s="50">
        <v>15</v>
      </c>
      <c r="B21" s="187" t="s">
        <v>774</v>
      </c>
      <c r="C21" s="52"/>
      <c r="D21" s="53"/>
      <c r="E21" s="53"/>
      <c r="F21" s="54">
        <f t="shared" si="0"/>
        <v>0</v>
      </c>
      <c r="G21" s="55"/>
      <c r="H21" s="51"/>
    </row>
    <row r="22" s="25" customFormat="1" ht="19.05" customHeight="1" spans="1:14">
      <c r="A22" s="50"/>
      <c r="B22" s="51"/>
      <c r="C22" s="52"/>
      <c r="D22" s="53"/>
      <c r="E22" s="53"/>
      <c r="F22" s="54">
        <f t="shared" si="0"/>
        <v>0</v>
      </c>
      <c r="G22" s="55"/>
      <c r="H22" s="51"/>
    </row>
    <row r="23" s="25" customFormat="1" ht="19.05" customHeight="1" spans="1:14">
      <c r="A23" s="50"/>
      <c r="B23" s="51"/>
      <c r="C23" s="52"/>
      <c r="D23" s="53"/>
      <c r="E23" s="53"/>
      <c r="F23" s="54">
        <f t="shared" si="0"/>
        <v>0</v>
      </c>
      <c r="G23" s="55"/>
      <c r="H23" s="51"/>
    </row>
    <row r="24" s="26" customFormat="1" ht="19.05" customHeight="1" spans="1:14">
      <c r="A24" s="56"/>
      <c r="B24" s="57" t="s">
        <v>72</v>
      </c>
      <c r="C24" s="58"/>
      <c r="D24" s="54">
        <f>ROUND(SUM(D7:D23),2)</f>
        <v>0</v>
      </c>
      <c r="E24" s="54">
        <f>ROUND(SUM(E7:E23),2)</f>
        <v>0</v>
      </c>
      <c r="F24" s="54">
        <f>ROUND(SUM(F7:F23),2)</f>
        <v>0</v>
      </c>
      <c r="G24" s="54">
        <f>ROUND(SUM(G7:G23),2)</f>
        <v>0</v>
      </c>
      <c r="H24" s="56"/>
    </row>
    <row r="25" ht="12.75" customHeight="1" spans="1:14">
      <c r="A25" s="59" t="e">
        <f>#REF!&amp;#REF!</f>
        <v>#REF!</v>
      </c>
      <c r="C25" s="60"/>
      <c r="D25" s="60"/>
      <c r="E25" s="60"/>
      <c r="F25" s="61" t="e">
        <f>#REF!</f>
        <v>#REF!</v>
      </c>
      <c r="G25" s="62"/>
      <c r="H25" s="39"/>
      <c r="I25" s="28"/>
      <c r="K25" s="28"/>
      <c r="N25" s="28"/>
    </row>
    <row r="26" customHeight="1" spans="1:14">
      <c r="A26" s="27" t="e">
        <f>#REF!&amp;#REF!&amp;#REF!&amp;#REF!&amp;#REF!&amp;#REF!&amp;#REF!</f>
        <v>#REF!</v>
      </c>
      <c r="F26" s="29" t="e">
        <f>#REF!&amp;#REF!</f>
        <v>#REF!</v>
      </c>
    </row>
  </sheetData>
  <sheetProtection formatCells="0" formatColumns="0" formatRows="0" insertRows="0" deleteRows="0" autoFilter="0"/>
  <mergeCells count="2">
    <mergeCell ref="A2:H2"/>
    <mergeCell ref="A4:H4"/>
  </mergeCells>
  <hyperlinks>
    <hyperlink ref="B1" location="参数!M90" display="返回索引页"/>
    <hyperlink ref="A1" location="流动负债汇总表!B14" display="返回"/>
  </hyperlinks>
  <printOptions horizontalCentered="1"/>
  <pageMargins left="0.748031496062992" right="0.748031496062992" top="0.866141732283464" bottom="0.669291338582677"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5"/>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11.7142857142857" style="28" customWidth="1"/>
    <col min="4" max="4" width="22.7142857142857" style="27" customWidth="1"/>
    <col min="5" max="6" width="12.7142857142857" style="27" hidden="1" customWidth="1" outlineLevel="1"/>
    <col min="7" max="7" width="17.7142857142857" style="29" customWidth="1" collapsed="1"/>
    <col min="8" max="8" width="17.7142857142857" style="29" customWidth="1"/>
    <col min="9" max="9" width="35" style="27" customWidth="1"/>
    <col min="10" max="16384" width="9.07619047619048" style="27"/>
  </cols>
  <sheetData>
    <row r="1" s="22" customFormat="1" customHeight="1" spans="1:9">
      <c r="A1" s="30" t="s">
        <v>116</v>
      </c>
      <c r="B1" s="31" t="s">
        <v>8</v>
      </c>
      <c r="C1" s="33"/>
      <c r="G1" s="34"/>
      <c r="H1" s="34"/>
    </row>
    <row r="2" s="100" customFormat="1" ht="18" customHeight="1" spans="1:9">
      <c r="A2" s="95" t="s">
        <v>21181</v>
      </c>
      <c r="B2" s="96"/>
      <c r="C2" s="96"/>
      <c r="D2" s="96"/>
      <c r="E2" s="96"/>
      <c r="F2" s="96"/>
      <c r="G2" s="96"/>
      <c r="H2" s="96"/>
      <c r="I2" s="96"/>
    </row>
    <row r="3" s="100" customFormat="1" ht="11.2" customHeight="1" spans="1:9">
      <c r="A3" s="97"/>
      <c r="B3" s="97"/>
      <c r="C3" s="97"/>
      <c r="D3" s="97"/>
      <c r="E3" s="97"/>
      <c r="F3" s="97"/>
      <c r="G3" s="98"/>
      <c r="H3" s="98"/>
      <c r="I3" s="99" t="s">
        <v>21182</v>
      </c>
    </row>
    <row r="4" s="189" customFormat="1" ht="11.2" customHeight="1" spans="1:9">
      <c r="A4" s="100" t="e">
        <f>#REF!&amp;#REF!&amp;#REF!&amp;#REF!&amp;#REF!&amp;#REF!&amp;#REF!</f>
        <v>#REF!</v>
      </c>
      <c r="B4" s="100"/>
      <c r="C4" s="100"/>
      <c r="D4" s="100"/>
      <c r="E4" s="100"/>
      <c r="F4" s="100"/>
      <c r="G4" s="100"/>
      <c r="H4" s="100"/>
      <c r="I4" s="100"/>
    </row>
    <row r="5" s="94" customFormat="1" ht="11.2" customHeight="1" spans="1:9">
      <c r="A5" s="101" t="e">
        <f>#REF!&amp;#REF!</f>
        <v>#REF!</v>
      </c>
      <c r="B5" s="101"/>
      <c r="C5" s="102"/>
      <c r="G5" s="104"/>
      <c r="H5" s="105"/>
      <c r="I5" s="106" t="s">
        <v>35</v>
      </c>
    </row>
    <row r="6" s="24" customFormat="1" ht="19.05" customHeight="1" spans="1:9">
      <c r="A6" s="45" t="s">
        <v>102</v>
      </c>
      <c r="B6" s="46" t="s">
        <v>21183</v>
      </c>
      <c r="C6" s="47" t="s">
        <v>230</v>
      </c>
      <c r="D6" s="46" t="s">
        <v>21184</v>
      </c>
      <c r="E6" s="46" t="s">
        <v>21030</v>
      </c>
      <c r="F6" s="46" t="s">
        <v>121</v>
      </c>
      <c r="G6" s="48" t="s">
        <v>122</v>
      </c>
      <c r="H6" s="49" t="s">
        <v>123</v>
      </c>
      <c r="I6" s="46" t="s">
        <v>256</v>
      </c>
    </row>
    <row r="7" s="25" customFormat="1" ht="13.05" customHeight="1" spans="1:9">
      <c r="A7" s="50">
        <v>1</v>
      </c>
      <c r="B7" s="51"/>
      <c r="C7" s="52"/>
      <c r="D7" s="51"/>
      <c r="E7" s="53"/>
      <c r="F7" s="53"/>
      <c r="G7" s="54">
        <f t="shared" ref="G7:G22" si="0">E7+F7</f>
        <v>0</v>
      </c>
      <c r="H7" s="55"/>
      <c r="I7" s="51"/>
    </row>
    <row r="8" s="25" customFormat="1" ht="13.05" customHeight="1" spans="1:9">
      <c r="A8" s="50"/>
      <c r="B8" s="51"/>
      <c r="C8" s="52"/>
      <c r="D8" s="51"/>
      <c r="E8" s="53"/>
      <c r="F8" s="53"/>
      <c r="G8" s="54">
        <f t="shared" si="0"/>
        <v>0</v>
      </c>
      <c r="H8" s="55"/>
      <c r="I8" s="51"/>
    </row>
    <row r="9" s="25" customFormat="1" ht="13.05" customHeight="1" spans="1:9">
      <c r="A9" s="51"/>
      <c r="B9" s="51"/>
      <c r="C9" s="52"/>
      <c r="D9" s="51"/>
      <c r="E9" s="53"/>
      <c r="F9" s="53"/>
      <c r="G9" s="54">
        <f t="shared" si="0"/>
        <v>0</v>
      </c>
      <c r="H9" s="55"/>
      <c r="I9" s="51"/>
    </row>
    <row r="10" s="25" customFormat="1" ht="13.05" customHeight="1" spans="1:9">
      <c r="A10" s="51"/>
      <c r="B10" s="51"/>
      <c r="C10" s="52"/>
      <c r="D10" s="51"/>
      <c r="E10" s="53"/>
      <c r="F10" s="53"/>
      <c r="G10" s="54">
        <f t="shared" si="0"/>
        <v>0</v>
      </c>
      <c r="H10" s="55"/>
      <c r="I10" s="51"/>
    </row>
    <row r="11" s="25" customFormat="1" ht="13.05" customHeight="1" spans="1:9">
      <c r="A11" s="51"/>
      <c r="B11" s="51"/>
      <c r="C11" s="52"/>
      <c r="D11" s="51"/>
      <c r="E11" s="53"/>
      <c r="F11" s="53"/>
      <c r="G11" s="54">
        <f t="shared" si="0"/>
        <v>0</v>
      </c>
      <c r="H11" s="55"/>
      <c r="I11" s="51"/>
    </row>
    <row r="12" s="25" customFormat="1" ht="13.05" customHeight="1" spans="1:9">
      <c r="A12" s="51"/>
      <c r="B12" s="51"/>
      <c r="C12" s="52"/>
      <c r="D12" s="51"/>
      <c r="E12" s="53"/>
      <c r="F12" s="53"/>
      <c r="G12" s="54">
        <f t="shared" si="0"/>
        <v>0</v>
      </c>
      <c r="H12" s="55"/>
      <c r="I12" s="51"/>
    </row>
    <row r="13" s="25" customFormat="1" ht="13.05" customHeight="1" spans="1:9">
      <c r="A13" s="51"/>
      <c r="B13" s="51"/>
      <c r="C13" s="52"/>
      <c r="D13" s="51"/>
      <c r="E13" s="53"/>
      <c r="F13" s="53"/>
      <c r="G13" s="54">
        <f t="shared" si="0"/>
        <v>0</v>
      </c>
      <c r="H13" s="55"/>
      <c r="I13" s="51"/>
    </row>
    <row r="14" s="25" customFormat="1" ht="13.05" customHeight="1" spans="1:9">
      <c r="A14" s="51"/>
      <c r="B14" s="51"/>
      <c r="C14" s="52"/>
      <c r="E14" s="53"/>
      <c r="F14" s="53"/>
      <c r="G14" s="54">
        <f t="shared" si="0"/>
        <v>0</v>
      </c>
      <c r="H14" s="55"/>
      <c r="I14" s="51"/>
    </row>
    <row r="15" s="25" customFormat="1" ht="13.05" customHeight="1" spans="1:9">
      <c r="A15" s="51"/>
      <c r="B15" s="51"/>
      <c r="C15" s="52"/>
      <c r="D15" s="190"/>
      <c r="E15" s="53"/>
      <c r="F15" s="53"/>
      <c r="G15" s="54">
        <f t="shared" si="0"/>
        <v>0</v>
      </c>
      <c r="H15" s="55"/>
      <c r="I15" s="51"/>
    </row>
    <row r="16" s="25" customFormat="1" ht="13.05" customHeight="1" spans="1:9">
      <c r="A16" s="51"/>
      <c r="B16" s="51"/>
      <c r="C16" s="52"/>
      <c r="D16" s="190"/>
      <c r="E16" s="53"/>
      <c r="F16" s="53"/>
      <c r="G16" s="54">
        <f t="shared" si="0"/>
        <v>0</v>
      </c>
      <c r="H16" s="55"/>
      <c r="I16" s="51"/>
    </row>
    <row r="17" s="25" customFormat="1" ht="13.05" customHeight="1" spans="1:14">
      <c r="A17" s="51"/>
      <c r="B17" s="51"/>
      <c r="C17" s="52"/>
      <c r="D17" s="51"/>
      <c r="E17" s="53"/>
      <c r="F17" s="53"/>
      <c r="G17" s="54">
        <f t="shared" si="0"/>
        <v>0</v>
      </c>
      <c r="H17" s="55"/>
      <c r="I17" s="51"/>
    </row>
    <row r="18" s="25" customFormat="1" ht="13.05" customHeight="1" spans="1:14">
      <c r="A18" s="51"/>
      <c r="B18" s="51"/>
      <c r="C18" s="52"/>
      <c r="D18" s="51"/>
      <c r="E18" s="53"/>
      <c r="F18" s="53"/>
      <c r="G18" s="54">
        <f t="shared" si="0"/>
        <v>0</v>
      </c>
      <c r="H18" s="55"/>
      <c r="I18" s="51"/>
    </row>
    <row r="19" s="25" customFormat="1" ht="13.05" customHeight="1" spans="1:14">
      <c r="A19" s="51"/>
      <c r="B19" s="51"/>
      <c r="C19" s="52"/>
      <c r="D19" s="51"/>
      <c r="E19" s="53"/>
      <c r="F19" s="53"/>
      <c r="G19" s="54">
        <f t="shared" si="0"/>
        <v>0</v>
      </c>
      <c r="H19" s="55"/>
      <c r="I19" s="51"/>
    </row>
    <row r="20" s="25" customFormat="1" ht="13.05" customHeight="1" spans="1:14">
      <c r="A20" s="51"/>
      <c r="B20" s="51"/>
      <c r="C20" s="52"/>
      <c r="D20" s="51"/>
      <c r="E20" s="53"/>
      <c r="F20" s="53"/>
      <c r="G20" s="54">
        <f t="shared" si="0"/>
        <v>0</v>
      </c>
      <c r="H20" s="55"/>
      <c r="I20" s="51"/>
    </row>
    <row r="21" s="25" customFormat="1" ht="13.05" customHeight="1" spans="1:14">
      <c r="A21" s="51"/>
      <c r="B21" s="51"/>
      <c r="C21" s="52"/>
      <c r="D21" s="51"/>
      <c r="E21" s="53"/>
      <c r="F21" s="53"/>
      <c r="G21" s="54">
        <f t="shared" si="0"/>
        <v>0</v>
      </c>
      <c r="H21" s="55"/>
      <c r="I21" s="51"/>
    </row>
    <row r="22" s="25" customFormat="1" ht="13.05" customHeight="1" spans="1:14">
      <c r="A22" s="51"/>
      <c r="B22" s="51"/>
      <c r="C22" s="52"/>
      <c r="D22" s="51"/>
      <c r="E22" s="53"/>
      <c r="F22" s="53"/>
      <c r="G22" s="54">
        <f t="shared" si="0"/>
        <v>0</v>
      </c>
      <c r="H22" s="55"/>
      <c r="I22" s="51"/>
    </row>
    <row r="23" s="26" customFormat="1" ht="13.05" customHeight="1" spans="1:14">
      <c r="A23" s="56"/>
      <c r="B23" s="57" t="s">
        <v>72</v>
      </c>
      <c r="C23" s="58"/>
      <c r="D23" s="56"/>
      <c r="E23" s="54">
        <f>ROUND(SUM(E7:E22),2)</f>
        <v>0</v>
      </c>
      <c r="F23" s="54">
        <f>ROUND(SUM(F7:F22),2)</f>
        <v>0</v>
      </c>
      <c r="G23" s="54">
        <f>ROUND(SUM(G7:G22),2)</f>
        <v>0</v>
      </c>
      <c r="H23" s="54">
        <f>ROUND(SUM(H7:H22),2)</f>
        <v>0</v>
      </c>
      <c r="I23" s="56"/>
    </row>
    <row r="24" ht="12.75" customHeight="1" spans="1:14">
      <c r="A24" s="59" t="e">
        <f>#REF!&amp;#REF!</f>
        <v>#REF!</v>
      </c>
      <c r="C24" s="60"/>
      <c r="D24" s="60" t="e">
        <f>#REF!</f>
        <v>#REF!</v>
      </c>
      <c r="E24" s="60"/>
      <c r="F24" s="60"/>
      <c r="G24" s="89"/>
      <c r="H24" s="62"/>
      <c r="I24" s="28"/>
      <c r="K24" s="28"/>
      <c r="N24" s="28"/>
    </row>
    <row r="25" customHeight="1" spans="1:14">
      <c r="A25" s="27" t="e">
        <f>#REF!&amp;#REF!&amp;#REF!&amp;#REF!&amp;#REF!&amp;#REF!&amp;#REF!</f>
        <v>#REF!</v>
      </c>
      <c r="D25" s="27" t="e">
        <f>#REF!&amp;#REF!</f>
        <v>#REF!</v>
      </c>
    </row>
  </sheetData>
  <sheetProtection formatCells="0" formatColumns="0" formatRows="0" insertRows="0" deleteRows="0" autoFilter="0"/>
  <mergeCells count="2">
    <mergeCell ref="A2:I2"/>
    <mergeCell ref="A4:I4"/>
  </mergeCells>
  <hyperlinks>
    <hyperlink ref="B1" location="参数!M91" display="返回索引页"/>
    <hyperlink ref="A1" location="流动负债汇总表!B15" display="返回"/>
  </hyperlinks>
  <printOptions horizontalCentered="1"/>
  <pageMargins left="0.748031496062992" right="0.748031496062992" top="0.866141732283464" bottom="0.74"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1"/>
  <sheetViews>
    <sheetView showGridLines="0" showZeros="0" defaultGridColor="0" colorId="38" workbookViewId="0">
      <pane ySplit="6" topLeftCell="A7" activePane="bottomLeft" state="frozen"/>
      <selection/>
      <selection pane="bottomLeft" activeCell="F23" sqref="F23"/>
    </sheetView>
  </sheetViews>
  <sheetFormatPr defaultColWidth="9.07619047619048" defaultRowHeight="15" customHeight="1"/>
  <cols>
    <col min="1" max="1" width="5.57142857142857" style="644" customWidth="1"/>
    <col min="2" max="2" width="22.9238095238095" style="644" customWidth="1"/>
    <col min="3" max="3" width="10.9238095238095" style="644" customWidth="1"/>
    <col min="4" max="4" width="8" style="644" customWidth="1"/>
    <col min="5" max="5" width="14.4285714285714" style="645" customWidth="1"/>
    <col min="6" max="6" width="9.42857142857143" style="646" customWidth="1"/>
    <col min="7" max="8" width="12.7142857142857" style="646" customWidth="1" outlineLevel="1"/>
    <col min="9" max="11" width="14.7142857142857" style="647" customWidth="1"/>
    <col min="12" max="12" width="7.57142857142857" style="648" customWidth="1"/>
    <col min="13" max="13" width="22.5714285714286" style="644" customWidth="1"/>
    <col min="14" max="16384" width="9.07619047619048" style="644"/>
  </cols>
  <sheetData>
    <row r="1" s="22" customFormat="1" customHeight="1" spans="1:13">
      <c r="A1" s="30" t="s">
        <v>116</v>
      </c>
      <c r="B1" s="31" t="s">
        <v>8</v>
      </c>
      <c r="E1" s="115"/>
      <c r="F1" s="505"/>
      <c r="G1" s="505"/>
      <c r="H1" s="505"/>
      <c r="I1" s="196"/>
      <c r="J1" s="196"/>
      <c r="K1" s="196"/>
      <c r="L1" s="34"/>
    </row>
    <row r="2" s="514" customFormat="1" ht="18" customHeight="1" spans="1:13">
      <c r="A2" s="95" t="s">
        <v>175</v>
      </c>
      <c r="B2" s="96"/>
      <c r="C2" s="96"/>
      <c r="D2" s="96"/>
      <c r="E2" s="96"/>
      <c r="F2" s="96"/>
      <c r="G2" s="96"/>
      <c r="H2" s="96"/>
      <c r="I2" s="96"/>
      <c r="J2" s="96"/>
      <c r="K2" s="96"/>
      <c r="L2" s="96"/>
      <c r="M2" s="96"/>
    </row>
    <row r="3" s="514" customFormat="1" ht="11.2" customHeight="1" spans="1:13">
      <c r="A3" s="97"/>
      <c r="B3" s="97"/>
      <c r="C3" s="97"/>
      <c r="D3" s="97"/>
      <c r="E3" s="97"/>
      <c r="F3" s="97"/>
      <c r="G3" s="97"/>
      <c r="H3" s="97"/>
      <c r="I3" s="98"/>
      <c r="J3" s="98"/>
      <c r="K3" s="98"/>
      <c r="L3" s="98"/>
      <c r="M3" s="99" t="s">
        <v>176</v>
      </c>
    </row>
    <row r="4" s="643" customFormat="1" ht="13.05" customHeight="1" spans="1:13">
      <c r="A4" s="189" t="e">
        <f>#REF!&amp;#REF!&amp;#REF!&amp;#REF!&amp;#REF!&amp;#REF!&amp;#REF!</f>
        <v>#REF!</v>
      </c>
      <c r="B4" s="189"/>
      <c r="C4" s="189"/>
      <c r="D4" s="189"/>
      <c r="E4" s="189"/>
      <c r="F4" s="189"/>
      <c r="G4" s="189"/>
      <c r="H4" s="189"/>
      <c r="I4" s="189"/>
      <c r="J4" s="189"/>
      <c r="K4" s="189"/>
      <c r="L4" s="189"/>
      <c r="M4" s="189"/>
    </row>
    <row r="5" s="94" customFormat="1" ht="11.2" customHeight="1" spans="1:13">
      <c r="A5" s="101" t="e">
        <f>#REF!&amp;#REF!</f>
        <v>#REF!</v>
      </c>
      <c r="B5" s="101"/>
      <c r="C5" s="213"/>
      <c r="E5" s="649"/>
      <c r="F5" s="650"/>
      <c r="G5" s="651"/>
      <c r="H5" s="651"/>
      <c r="I5" s="652"/>
      <c r="J5" s="652"/>
      <c r="K5" s="652"/>
      <c r="L5" s="104"/>
      <c r="M5" s="106" t="s">
        <v>35</v>
      </c>
    </row>
    <row r="6" s="24" customFormat="1" ht="25.05" customHeight="1" spans="1:13">
      <c r="A6" s="45" t="s">
        <v>102</v>
      </c>
      <c r="B6" s="122" t="s">
        <v>177</v>
      </c>
      <c r="C6" s="122" t="s">
        <v>178</v>
      </c>
      <c r="D6" s="122" t="s">
        <v>165</v>
      </c>
      <c r="E6" s="653" t="s">
        <v>166</v>
      </c>
      <c r="F6" s="654" t="s">
        <v>167</v>
      </c>
      <c r="G6" s="654" t="s">
        <v>120</v>
      </c>
      <c r="H6" s="654" t="s">
        <v>121</v>
      </c>
      <c r="I6" s="655" t="s">
        <v>122</v>
      </c>
      <c r="J6" s="656" t="s">
        <v>123</v>
      </c>
      <c r="K6" s="656" t="s">
        <v>168</v>
      </c>
      <c r="L6" s="49" t="s">
        <v>125</v>
      </c>
      <c r="M6" s="122" t="s">
        <v>179</v>
      </c>
    </row>
    <row r="7" s="25" customFormat="1" ht="14" customHeight="1" spans="1:13">
      <c r="A7" s="50">
        <v>1</v>
      </c>
      <c r="B7" s="51"/>
      <c r="C7" s="51"/>
      <c r="D7" s="51"/>
      <c r="E7" s="111"/>
      <c r="F7" s="507"/>
      <c r="G7" s="53"/>
      <c r="H7" s="53"/>
      <c r="I7" s="86">
        <f t="shared" ref="I7:I34" si="0">G7+H7</f>
        <v>0</v>
      </c>
      <c r="J7" s="55"/>
      <c r="K7" s="155">
        <f>IF((J7-I7)=0,0,J7-I7)</f>
        <v>0</v>
      </c>
      <c r="L7" s="156">
        <f>IF(K7=0,0,IF(K7=J7,100,IF(I7&lt;0,-(K7/I7*100),IF(K7&gt;0,ABS(K7/I7*100),(K7/I7*100)))))</f>
        <v>0</v>
      </c>
      <c r="M7" s="51"/>
    </row>
    <row r="8" s="25" customFormat="1" ht="14" customHeight="1" spans="1:13">
      <c r="A8" s="50"/>
      <c r="B8" s="51"/>
      <c r="C8" s="51"/>
      <c r="D8" s="51"/>
      <c r="E8" s="111"/>
      <c r="F8" s="507"/>
      <c r="G8" s="53"/>
      <c r="H8" s="53"/>
      <c r="I8" s="86">
        <f t="shared" si="0"/>
        <v>0</v>
      </c>
      <c r="J8" s="55"/>
      <c r="K8" s="155">
        <f t="shared" ref="K8:K24" si="1">IF((J8-I8)=0,0,J8-I8)</f>
        <v>0</v>
      </c>
      <c r="L8" s="156">
        <f t="shared" ref="L8:L24" si="2">IF(K8=0,0,IF(K8=J8,100,IF(I8&lt;0,-(K8/I8*100),IF(K8&gt;0,ABS(K8/I8*100),(K8/I8*100)))))</f>
        <v>0</v>
      </c>
      <c r="M8" s="51"/>
    </row>
    <row r="9" s="25" customFormat="1" ht="14" customHeight="1" spans="1:13">
      <c r="A9" s="50"/>
      <c r="B9" s="51"/>
      <c r="C9" s="51"/>
      <c r="D9" s="51"/>
      <c r="E9" s="111"/>
      <c r="F9" s="507"/>
      <c r="G9" s="53"/>
      <c r="H9" s="53"/>
      <c r="I9" s="86">
        <f t="shared" si="0"/>
        <v>0</v>
      </c>
      <c r="J9" s="55"/>
      <c r="K9" s="155">
        <f t="shared" si="1"/>
        <v>0</v>
      </c>
      <c r="L9" s="156">
        <f t="shared" si="2"/>
        <v>0</v>
      </c>
      <c r="M9" s="51"/>
    </row>
    <row r="10" s="25" customFormat="1" ht="14" customHeight="1" spans="1:13">
      <c r="A10" s="50"/>
      <c r="B10" s="51"/>
      <c r="C10" s="51"/>
      <c r="D10" s="51"/>
      <c r="E10" s="111"/>
      <c r="F10" s="507"/>
      <c r="G10" s="53"/>
      <c r="H10" s="53"/>
      <c r="I10" s="86">
        <f t="shared" si="0"/>
        <v>0</v>
      </c>
      <c r="J10" s="55"/>
      <c r="K10" s="155">
        <f t="shared" si="1"/>
        <v>0</v>
      </c>
      <c r="L10" s="156">
        <f t="shared" si="2"/>
        <v>0</v>
      </c>
      <c r="M10" s="51"/>
    </row>
    <row r="11" s="25" customFormat="1" ht="14" customHeight="1" spans="1:13">
      <c r="A11" s="50"/>
      <c r="B11" s="51"/>
      <c r="C11" s="51"/>
      <c r="D11" s="51"/>
      <c r="E11" s="111"/>
      <c r="F11" s="507"/>
      <c r="G11" s="53"/>
      <c r="H11" s="53"/>
      <c r="I11" s="86">
        <f t="shared" si="0"/>
        <v>0</v>
      </c>
      <c r="J11" s="55"/>
      <c r="K11" s="155">
        <f t="shared" si="1"/>
        <v>0</v>
      </c>
      <c r="L11" s="156">
        <f t="shared" si="2"/>
        <v>0</v>
      </c>
      <c r="M11" s="51"/>
    </row>
    <row r="12" s="25" customFormat="1" ht="14" customHeight="1" spans="1:13">
      <c r="A12" s="50"/>
      <c r="B12" s="51"/>
      <c r="C12" s="51"/>
      <c r="D12" s="51"/>
      <c r="E12" s="111"/>
      <c r="F12" s="507"/>
      <c r="G12" s="53"/>
      <c r="H12" s="53"/>
      <c r="I12" s="86">
        <f t="shared" si="0"/>
        <v>0</v>
      </c>
      <c r="J12" s="55"/>
      <c r="K12" s="155">
        <f t="shared" si="1"/>
        <v>0</v>
      </c>
      <c r="L12" s="156">
        <f t="shared" si="2"/>
        <v>0</v>
      </c>
      <c r="M12" s="51"/>
    </row>
    <row r="13" s="25" customFormat="1" ht="14" customHeight="1" spans="1:13">
      <c r="A13" s="50"/>
      <c r="B13" s="51"/>
      <c r="C13" s="51"/>
      <c r="D13" s="51"/>
      <c r="E13" s="111"/>
      <c r="F13" s="507"/>
      <c r="G13" s="53"/>
      <c r="H13" s="53"/>
      <c r="I13" s="86">
        <f t="shared" si="0"/>
        <v>0</v>
      </c>
      <c r="J13" s="55"/>
      <c r="K13" s="155">
        <f t="shared" si="1"/>
        <v>0</v>
      </c>
      <c r="L13" s="156">
        <f t="shared" si="2"/>
        <v>0</v>
      </c>
      <c r="M13" s="51"/>
    </row>
    <row r="14" s="25" customFormat="1" ht="14" customHeight="1" spans="1:13">
      <c r="A14" s="50"/>
      <c r="B14" s="51"/>
      <c r="C14" s="51"/>
      <c r="D14" s="51"/>
      <c r="E14" s="111"/>
      <c r="F14" s="507"/>
      <c r="G14" s="53"/>
      <c r="H14" s="53"/>
      <c r="I14" s="86">
        <f t="shared" si="0"/>
        <v>0</v>
      </c>
      <c r="J14" s="55"/>
      <c r="K14" s="155">
        <f t="shared" si="1"/>
        <v>0</v>
      </c>
      <c r="L14" s="156">
        <f t="shared" si="2"/>
        <v>0</v>
      </c>
      <c r="M14" s="51"/>
    </row>
    <row r="15" s="25" customFormat="1" ht="14" customHeight="1" spans="1:13">
      <c r="A15" s="50"/>
      <c r="B15" s="51"/>
      <c r="C15" s="51"/>
      <c r="D15" s="51"/>
      <c r="E15" s="111"/>
      <c r="F15" s="507"/>
      <c r="G15" s="53"/>
      <c r="H15" s="53"/>
      <c r="I15" s="86">
        <f t="shared" si="0"/>
        <v>0</v>
      </c>
      <c r="J15" s="55"/>
      <c r="K15" s="155">
        <f t="shared" si="1"/>
        <v>0</v>
      </c>
      <c r="L15" s="156">
        <f t="shared" si="2"/>
        <v>0</v>
      </c>
      <c r="M15" s="51"/>
    </row>
    <row r="16" s="25" customFormat="1" ht="14" customHeight="1" spans="1:13">
      <c r="A16" s="50"/>
      <c r="B16" s="51"/>
      <c r="C16" s="51"/>
      <c r="D16" s="51"/>
      <c r="E16" s="111"/>
      <c r="F16" s="507"/>
      <c r="G16" s="53"/>
      <c r="H16" s="53"/>
      <c r="I16" s="86">
        <f t="shared" si="0"/>
        <v>0</v>
      </c>
      <c r="J16" s="55"/>
      <c r="K16" s="155">
        <f t="shared" si="1"/>
        <v>0</v>
      </c>
      <c r="L16" s="156">
        <f t="shared" si="2"/>
        <v>0</v>
      </c>
      <c r="M16" s="51"/>
    </row>
    <row r="17" s="25" customFormat="1" ht="14" customHeight="1" spans="1:13">
      <c r="A17" s="50"/>
      <c r="B17" s="51"/>
      <c r="C17" s="51"/>
      <c r="D17" s="51"/>
      <c r="E17" s="111"/>
      <c r="F17" s="507"/>
      <c r="G17" s="53"/>
      <c r="H17" s="53"/>
      <c r="I17" s="86">
        <f t="shared" si="0"/>
        <v>0</v>
      </c>
      <c r="J17" s="55"/>
      <c r="K17" s="155">
        <f t="shared" si="1"/>
        <v>0</v>
      </c>
      <c r="L17" s="156">
        <f t="shared" si="2"/>
        <v>0</v>
      </c>
      <c r="M17" s="51"/>
    </row>
    <row r="18" s="25" customFormat="1" ht="14" customHeight="1" spans="1:13">
      <c r="A18" s="50"/>
      <c r="B18" s="51"/>
      <c r="C18" s="51"/>
      <c r="D18" s="51"/>
      <c r="E18" s="111"/>
      <c r="F18" s="507"/>
      <c r="G18" s="53"/>
      <c r="H18" s="53"/>
      <c r="I18" s="86">
        <f t="shared" si="0"/>
        <v>0</v>
      </c>
      <c r="J18" s="55"/>
      <c r="K18" s="155">
        <f t="shared" si="1"/>
        <v>0</v>
      </c>
      <c r="L18" s="156">
        <f t="shared" si="2"/>
        <v>0</v>
      </c>
      <c r="M18" s="51"/>
    </row>
    <row r="19" s="25" customFormat="1" ht="14" customHeight="1" spans="1:13">
      <c r="A19" s="50"/>
      <c r="B19" s="51"/>
      <c r="C19" s="51"/>
      <c r="D19" s="51"/>
      <c r="E19" s="111"/>
      <c r="F19" s="507"/>
      <c r="G19" s="53"/>
      <c r="H19" s="53"/>
      <c r="I19" s="86">
        <f t="shared" si="0"/>
        <v>0</v>
      </c>
      <c r="J19" s="55"/>
      <c r="K19" s="155">
        <f t="shared" si="1"/>
        <v>0</v>
      </c>
      <c r="L19" s="156">
        <f t="shared" si="2"/>
        <v>0</v>
      </c>
      <c r="M19" s="51"/>
    </row>
    <row r="20" s="25" customFormat="1" ht="14" customHeight="1" spans="1:13">
      <c r="A20" s="50"/>
      <c r="B20" s="51"/>
      <c r="C20" s="51"/>
      <c r="D20" s="51"/>
      <c r="E20" s="111"/>
      <c r="F20" s="507"/>
      <c r="G20" s="53"/>
      <c r="H20" s="53"/>
      <c r="I20" s="86">
        <f t="shared" si="0"/>
        <v>0</v>
      </c>
      <c r="J20" s="55"/>
      <c r="K20" s="155">
        <f t="shared" si="1"/>
        <v>0</v>
      </c>
      <c r="L20" s="156">
        <f t="shared" si="2"/>
        <v>0</v>
      </c>
      <c r="M20" s="51"/>
    </row>
    <row r="21" s="25" customFormat="1" ht="14" customHeight="1" spans="1:13">
      <c r="A21" s="50"/>
      <c r="B21" s="51"/>
      <c r="C21" s="51"/>
      <c r="D21" s="51"/>
      <c r="E21" s="111"/>
      <c r="F21" s="507"/>
      <c r="G21" s="53"/>
      <c r="H21" s="53"/>
      <c r="I21" s="86">
        <f t="shared" si="0"/>
        <v>0</v>
      </c>
      <c r="J21" s="55"/>
      <c r="K21" s="155">
        <f t="shared" si="1"/>
        <v>0</v>
      </c>
      <c r="L21" s="156">
        <f t="shared" si="2"/>
        <v>0</v>
      </c>
      <c r="M21" s="51"/>
    </row>
    <row r="22" s="25" customFormat="1" ht="14" customHeight="1" spans="1:13">
      <c r="A22" s="50"/>
      <c r="B22" s="51"/>
      <c r="C22" s="51"/>
      <c r="D22" s="51"/>
      <c r="E22" s="111"/>
      <c r="F22" s="507"/>
      <c r="G22" s="53"/>
      <c r="H22" s="53"/>
      <c r="I22" s="86">
        <f t="shared" si="0"/>
        <v>0</v>
      </c>
      <c r="J22" s="55"/>
      <c r="K22" s="155">
        <f t="shared" si="1"/>
        <v>0</v>
      </c>
      <c r="L22" s="156">
        <f t="shared" si="2"/>
        <v>0</v>
      </c>
      <c r="M22" s="51"/>
    </row>
    <row r="23" s="25" customFormat="1" ht="14" customHeight="1" spans="1:13">
      <c r="A23" s="50"/>
      <c r="B23" s="51"/>
      <c r="C23" s="51"/>
      <c r="D23" s="51"/>
      <c r="E23" s="111"/>
      <c r="F23" s="507"/>
      <c r="G23" s="53"/>
      <c r="H23" s="53"/>
      <c r="I23" s="86">
        <f t="shared" si="0"/>
        <v>0</v>
      </c>
      <c r="J23" s="55"/>
      <c r="K23" s="155">
        <f t="shared" si="1"/>
        <v>0</v>
      </c>
      <c r="L23" s="156">
        <f t="shared" si="2"/>
        <v>0</v>
      </c>
      <c r="M23" s="51"/>
    </row>
    <row r="24" s="25" customFormat="1" ht="14" customHeight="1" spans="1:13">
      <c r="A24" s="50"/>
      <c r="B24" s="51"/>
      <c r="C24" s="51"/>
      <c r="D24" s="51"/>
      <c r="E24" s="111"/>
      <c r="F24" s="507"/>
      <c r="G24" s="53"/>
      <c r="H24" s="53"/>
      <c r="I24" s="86">
        <f t="shared" si="0"/>
        <v>0</v>
      </c>
      <c r="J24" s="55"/>
      <c r="K24" s="155">
        <f t="shared" si="1"/>
        <v>0</v>
      </c>
      <c r="L24" s="156">
        <f t="shared" si="2"/>
        <v>0</v>
      </c>
      <c r="M24" s="51"/>
    </row>
    <row r="25" s="25" customFormat="1" ht="14" customHeight="1" spans="1:13">
      <c r="A25" s="50"/>
      <c r="B25" s="51"/>
      <c r="C25" s="51"/>
      <c r="D25" s="51"/>
      <c r="E25" s="111"/>
      <c r="F25" s="507"/>
      <c r="G25" s="53"/>
      <c r="H25" s="53"/>
      <c r="I25" s="86">
        <f t="shared" si="0"/>
        <v>0</v>
      </c>
      <c r="J25" s="55"/>
      <c r="K25" s="155">
        <f t="shared" ref="K25:K35" si="3">IF((J25-I25)=0,0,J25-I25)</f>
        <v>0</v>
      </c>
      <c r="L25" s="156">
        <f t="shared" ref="L25:L35" si="4">IF(K25=0,0,IF(K25=J25,100,IF(I25&lt;0,-(K25/I25*100),IF(K25&gt;0,ABS(K25/I25*100),(K25/I25*100)))))</f>
        <v>0</v>
      </c>
      <c r="M25" s="51"/>
    </row>
    <row r="26" s="25" customFormat="1" ht="14" customHeight="1" spans="1:13">
      <c r="A26" s="50"/>
      <c r="B26" s="51"/>
      <c r="C26" s="51"/>
      <c r="D26" s="51"/>
      <c r="E26" s="111"/>
      <c r="F26" s="507"/>
      <c r="G26" s="53"/>
      <c r="H26" s="53"/>
      <c r="I26" s="86">
        <f t="shared" si="0"/>
        <v>0</v>
      </c>
      <c r="J26" s="55"/>
      <c r="K26" s="155">
        <f t="shared" si="3"/>
        <v>0</v>
      </c>
      <c r="L26" s="156">
        <f t="shared" si="4"/>
        <v>0</v>
      </c>
      <c r="M26" s="51"/>
    </row>
    <row r="27" s="25" customFormat="1" ht="14" customHeight="1" spans="1:13">
      <c r="A27" s="50"/>
      <c r="B27" s="51"/>
      <c r="C27" s="51"/>
      <c r="D27" s="51"/>
      <c r="E27" s="111"/>
      <c r="F27" s="507"/>
      <c r="G27" s="53"/>
      <c r="H27" s="53"/>
      <c r="I27" s="86">
        <f t="shared" si="0"/>
        <v>0</v>
      </c>
      <c r="J27" s="55"/>
      <c r="K27" s="155">
        <f t="shared" si="3"/>
        <v>0</v>
      </c>
      <c r="L27" s="156">
        <f t="shared" si="4"/>
        <v>0</v>
      </c>
      <c r="M27" s="51"/>
    </row>
    <row r="28" s="25" customFormat="1" ht="14" customHeight="1" spans="1:13">
      <c r="A28" s="50"/>
      <c r="B28" s="51"/>
      <c r="C28" s="51"/>
      <c r="D28" s="51"/>
      <c r="E28" s="111"/>
      <c r="F28" s="507"/>
      <c r="G28" s="53"/>
      <c r="H28" s="53"/>
      <c r="I28" s="86">
        <f t="shared" si="0"/>
        <v>0</v>
      </c>
      <c r="J28" s="55"/>
      <c r="K28" s="155">
        <f t="shared" si="3"/>
        <v>0</v>
      </c>
      <c r="L28" s="156">
        <f t="shared" si="4"/>
        <v>0</v>
      </c>
      <c r="M28" s="51"/>
    </row>
    <row r="29" s="25" customFormat="1" ht="14" customHeight="1" spans="1:13">
      <c r="A29" s="50"/>
      <c r="B29" s="51"/>
      <c r="C29" s="51"/>
      <c r="D29" s="51"/>
      <c r="E29" s="111"/>
      <c r="F29" s="507"/>
      <c r="G29" s="53"/>
      <c r="H29" s="53"/>
      <c r="I29" s="86">
        <f t="shared" si="0"/>
        <v>0</v>
      </c>
      <c r="J29" s="55"/>
      <c r="K29" s="155">
        <f t="shared" si="3"/>
        <v>0</v>
      </c>
      <c r="L29" s="156">
        <f t="shared" si="4"/>
        <v>0</v>
      </c>
      <c r="M29" s="51"/>
    </row>
    <row r="30" s="25" customFormat="1" ht="14" customHeight="1" spans="1:13">
      <c r="A30" s="50"/>
      <c r="B30" s="51"/>
      <c r="C30" s="51"/>
      <c r="D30" s="51"/>
      <c r="E30" s="111"/>
      <c r="F30" s="507"/>
      <c r="G30" s="53"/>
      <c r="H30" s="53"/>
      <c r="I30" s="86">
        <f t="shared" si="0"/>
        <v>0</v>
      </c>
      <c r="J30" s="55"/>
      <c r="K30" s="155">
        <f t="shared" si="3"/>
        <v>0</v>
      </c>
      <c r="L30" s="156">
        <f t="shared" si="4"/>
        <v>0</v>
      </c>
      <c r="M30" s="51"/>
    </row>
    <row r="31" s="25" customFormat="1" ht="14" customHeight="1" spans="1:13">
      <c r="A31" s="50"/>
      <c r="B31" s="51"/>
      <c r="C31" s="51"/>
      <c r="D31" s="51"/>
      <c r="E31" s="111"/>
      <c r="F31" s="507"/>
      <c r="G31" s="53"/>
      <c r="H31" s="53"/>
      <c r="I31" s="86">
        <f t="shared" si="0"/>
        <v>0</v>
      </c>
      <c r="J31" s="55"/>
      <c r="K31" s="155">
        <f t="shared" si="3"/>
        <v>0</v>
      </c>
      <c r="L31" s="156">
        <f t="shared" si="4"/>
        <v>0</v>
      </c>
      <c r="M31" s="51"/>
    </row>
    <row r="32" s="25" customFormat="1" ht="14" customHeight="1" spans="1:13">
      <c r="A32" s="50"/>
      <c r="B32" s="51"/>
      <c r="C32" s="51"/>
      <c r="D32" s="51"/>
      <c r="E32" s="111"/>
      <c r="F32" s="507"/>
      <c r="G32" s="53"/>
      <c r="H32" s="53"/>
      <c r="I32" s="86">
        <f t="shared" si="0"/>
        <v>0</v>
      </c>
      <c r="J32" s="55"/>
      <c r="K32" s="155">
        <f t="shared" si="3"/>
        <v>0</v>
      </c>
      <c r="L32" s="156">
        <f t="shared" si="4"/>
        <v>0</v>
      </c>
      <c r="M32" s="51"/>
    </row>
    <row r="33" s="25" customFormat="1" ht="14" customHeight="1" spans="1:13">
      <c r="A33" s="50"/>
      <c r="B33" s="51"/>
      <c r="C33" s="51"/>
      <c r="D33" s="51"/>
      <c r="E33" s="111"/>
      <c r="F33" s="507"/>
      <c r="G33" s="53"/>
      <c r="H33" s="53"/>
      <c r="I33" s="86">
        <f t="shared" si="0"/>
        <v>0</v>
      </c>
      <c r="J33" s="55"/>
      <c r="K33" s="155">
        <f t="shared" si="3"/>
        <v>0</v>
      </c>
      <c r="L33" s="156">
        <f t="shared" si="4"/>
        <v>0</v>
      </c>
      <c r="M33" s="51"/>
    </row>
    <row r="34" s="25" customFormat="1" ht="14" customHeight="1" spans="1:13">
      <c r="A34" s="50"/>
      <c r="B34" s="51"/>
      <c r="C34" s="51"/>
      <c r="D34" s="51"/>
      <c r="E34" s="111"/>
      <c r="F34" s="507"/>
      <c r="G34" s="53"/>
      <c r="H34" s="53"/>
      <c r="I34" s="86">
        <f t="shared" si="0"/>
        <v>0</v>
      </c>
      <c r="J34" s="55"/>
      <c r="K34" s="155">
        <f t="shared" si="3"/>
        <v>0</v>
      </c>
      <c r="L34" s="156">
        <f t="shared" si="4"/>
        <v>0</v>
      </c>
      <c r="M34" s="51"/>
    </row>
    <row r="35" s="26" customFormat="1" ht="14" customHeight="1" spans="1:13">
      <c r="A35" s="56"/>
      <c r="B35" s="128" t="s">
        <v>72</v>
      </c>
      <c r="C35" s="56"/>
      <c r="D35" s="56"/>
      <c r="E35" s="293"/>
      <c r="F35" s="508"/>
      <c r="G35" s="129">
        <f>ROUND(SUM(G7:G34),2)</f>
        <v>0</v>
      </c>
      <c r="H35" s="129">
        <f>ROUND(SUM(H7:H34),2)</f>
        <v>0</v>
      </c>
      <c r="I35" s="129">
        <f>ROUND(SUM(I7:I34),2)</f>
        <v>0</v>
      </c>
      <c r="J35" s="129">
        <f>ROUND(SUM(J7:J34),2)</f>
        <v>0</v>
      </c>
      <c r="K35" s="129">
        <f t="shared" si="3"/>
        <v>0</v>
      </c>
      <c r="L35" s="183">
        <f t="shared" si="4"/>
        <v>0</v>
      </c>
      <c r="M35" s="56"/>
    </row>
    <row r="36" s="27" customFormat="1" ht="13.05" customHeight="1" spans="1:13">
      <c r="A36" s="59" t="e">
        <f>#REF!&amp;#REF!</f>
        <v>#REF!</v>
      </c>
      <c r="C36" s="130"/>
      <c r="D36" s="130"/>
      <c r="E36" s="120"/>
      <c r="F36" s="657"/>
      <c r="G36" s="657"/>
      <c r="H36" s="657"/>
      <c r="I36" s="658" t="e">
        <f>#REF!</f>
        <v>#REF!</v>
      </c>
      <c r="J36" s="29"/>
      <c r="K36" s="29"/>
      <c r="L36" s="29"/>
    </row>
    <row r="37" s="27" customFormat="1" ht="13.05" customHeight="1" spans="1:13">
      <c r="A37" s="27" t="e">
        <f>#REF!&amp;#REF!&amp;#REF!&amp;#REF!&amp;#REF!&amp;#REF!&amp;#REF!</f>
        <v>#REF!</v>
      </c>
      <c r="E37" s="120"/>
      <c r="F37" s="504"/>
      <c r="G37" s="504"/>
      <c r="H37" s="504"/>
      <c r="I37" s="659" t="e">
        <f>#REF!&amp;#REF!</f>
        <v>#REF!</v>
      </c>
      <c r="J37" s="659"/>
      <c r="K37" s="659"/>
      <c r="L37" s="29"/>
    </row>
    <row r="38" s="25" customFormat="1" customHeight="1" spans="1:13">
      <c r="E38" s="136"/>
      <c r="F38" s="660"/>
      <c r="G38" s="660"/>
      <c r="H38" s="660"/>
      <c r="I38" s="661"/>
      <c r="J38" s="661"/>
      <c r="K38" s="661"/>
      <c r="L38" s="534"/>
    </row>
    <row r="39" s="25" customFormat="1" customHeight="1" spans="1:13">
      <c r="E39" s="136"/>
      <c r="F39" s="660"/>
      <c r="G39" s="660"/>
      <c r="H39" s="660"/>
      <c r="I39" s="661"/>
      <c r="J39" s="661"/>
      <c r="K39" s="661"/>
      <c r="L39" s="534"/>
    </row>
    <row r="40" s="25" customFormat="1" customHeight="1" spans="1:13">
      <c r="E40" s="136"/>
      <c r="F40" s="660"/>
      <c r="G40" s="660"/>
      <c r="H40" s="660"/>
      <c r="I40" s="661"/>
      <c r="J40" s="661"/>
      <c r="K40" s="661"/>
      <c r="L40" s="534"/>
    </row>
    <row r="41" s="25" customFormat="1" customHeight="1" spans="1:13">
      <c r="E41" s="136"/>
      <c r="F41" s="660"/>
      <c r="G41" s="660"/>
      <c r="H41" s="660"/>
      <c r="I41" s="661"/>
      <c r="J41" s="661"/>
      <c r="K41" s="661"/>
      <c r="L41" s="534"/>
    </row>
    <row r="42" s="25" customFormat="1" customHeight="1" spans="1:13">
      <c r="E42" s="136"/>
      <c r="F42" s="660"/>
      <c r="G42" s="660"/>
      <c r="H42" s="660"/>
      <c r="I42" s="661"/>
      <c r="J42" s="661"/>
      <c r="K42" s="661"/>
      <c r="L42" s="534"/>
    </row>
    <row r="43" s="25" customFormat="1" customHeight="1" spans="1:13">
      <c r="E43" s="136"/>
      <c r="F43" s="660"/>
      <c r="G43" s="660"/>
      <c r="H43" s="660"/>
      <c r="I43" s="661"/>
      <c r="J43" s="661"/>
      <c r="K43" s="661"/>
      <c r="L43" s="534"/>
    </row>
    <row r="44" s="25" customFormat="1" customHeight="1" spans="1:13">
      <c r="E44" s="136"/>
      <c r="F44" s="660"/>
      <c r="G44" s="660"/>
      <c r="H44" s="660"/>
      <c r="I44" s="661"/>
      <c r="J44" s="661"/>
      <c r="K44" s="661"/>
      <c r="L44" s="534"/>
    </row>
    <row r="45" s="25" customFormat="1" customHeight="1" spans="1:13">
      <c r="E45" s="136"/>
      <c r="F45" s="660"/>
      <c r="G45" s="660"/>
      <c r="H45" s="660"/>
      <c r="I45" s="661"/>
      <c r="J45" s="661"/>
      <c r="K45" s="661"/>
      <c r="L45" s="534"/>
    </row>
    <row r="46" s="25" customFormat="1" customHeight="1" spans="1:13">
      <c r="E46" s="136"/>
      <c r="F46" s="660"/>
      <c r="G46" s="660"/>
      <c r="H46" s="660"/>
      <c r="I46" s="661"/>
      <c r="J46" s="661"/>
      <c r="K46" s="661"/>
      <c r="L46" s="534"/>
    </row>
    <row r="47" s="25" customFormat="1" customHeight="1" spans="1:13">
      <c r="E47" s="136"/>
      <c r="F47" s="660"/>
      <c r="G47" s="660"/>
      <c r="H47" s="660"/>
      <c r="I47" s="661"/>
      <c r="J47" s="661"/>
      <c r="K47" s="661"/>
      <c r="L47" s="534"/>
    </row>
    <row r="48" s="25" customFormat="1" customHeight="1" spans="1:13">
      <c r="E48" s="136"/>
      <c r="F48" s="660"/>
      <c r="G48" s="660"/>
      <c r="H48" s="660"/>
      <c r="I48" s="661"/>
      <c r="J48" s="661"/>
      <c r="K48" s="661"/>
      <c r="L48" s="534"/>
    </row>
    <row r="49" s="25" customFormat="1" customHeight="1" spans="5:12">
      <c r="E49" s="136"/>
      <c r="F49" s="660"/>
      <c r="G49" s="660"/>
      <c r="H49" s="660"/>
      <c r="I49" s="661"/>
      <c r="J49" s="661"/>
      <c r="K49" s="661"/>
      <c r="L49" s="534"/>
    </row>
    <row r="50" s="25" customFormat="1" customHeight="1" spans="5:12">
      <c r="E50" s="136"/>
      <c r="F50" s="660"/>
      <c r="G50" s="660"/>
      <c r="H50" s="660"/>
      <c r="I50" s="661"/>
      <c r="J50" s="661"/>
      <c r="K50" s="661"/>
      <c r="L50" s="534"/>
    </row>
    <row r="51" s="25" customFormat="1" customHeight="1" spans="5:12">
      <c r="E51" s="136"/>
      <c r="F51" s="660"/>
      <c r="G51" s="660"/>
      <c r="H51" s="660"/>
      <c r="I51" s="661"/>
      <c r="J51" s="661"/>
      <c r="K51" s="661"/>
      <c r="L51" s="534"/>
    </row>
    <row r="52" s="25" customFormat="1" customHeight="1" spans="5:12">
      <c r="E52" s="136"/>
      <c r="F52" s="660"/>
      <c r="G52" s="660"/>
      <c r="H52" s="660"/>
      <c r="I52" s="661"/>
      <c r="J52" s="661"/>
      <c r="K52" s="661"/>
      <c r="L52" s="534"/>
    </row>
    <row r="53" s="25" customFormat="1" customHeight="1" spans="5:12">
      <c r="E53" s="136"/>
      <c r="F53" s="660"/>
      <c r="G53" s="660"/>
      <c r="H53" s="660"/>
      <c r="I53" s="661"/>
      <c r="J53" s="661"/>
      <c r="K53" s="661"/>
      <c r="L53" s="534"/>
    </row>
    <row r="54" s="25" customFormat="1" customHeight="1" spans="5:12">
      <c r="E54" s="136"/>
      <c r="F54" s="660"/>
      <c r="G54" s="660"/>
      <c r="H54" s="660"/>
      <c r="I54" s="661"/>
      <c r="J54" s="661"/>
      <c r="K54" s="661"/>
      <c r="L54" s="534"/>
    </row>
    <row r="55" s="25" customFormat="1" customHeight="1" spans="5:12">
      <c r="E55" s="136"/>
      <c r="F55" s="660"/>
      <c r="G55" s="660"/>
      <c r="H55" s="660"/>
      <c r="I55" s="661"/>
      <c r="J55" s="661"/>
      <c r="K55" s="661"/>
      <c r="L55" s="534"/>
    </row>
    <row r="56" s="25" customFormat="1" customHeight="1" spans="5:12">
      <c r="E56" s="136"/>
      <c r="F56" s="660"/>
      <c r="G56" s="660"/>
      <c r="H56" s="660"/>
      <c r="I56" s="661"/>
      <c r="J56" s="661"/>
      <c r="K56" s="661"/>
      <c r="L56" s="534"/>
    </row>
    <row r="57" s="25" customFormat="1" customHeight="1" spans="5:12">
      <c r="E57" s="136"/>
      <c r="F57" s="660"/>
      <c r="G57" s="660"/>
      <c r="H57" s="660"/>
      <c r="I57" s="661"/>
      <c r="J57" s="661"/>
      <c r="K57" s="661"/>
      <c r="L57" s="534"/>
    </row>
    <row r="58" s="25" customFormat="1" customHeight="1" spans="5:12">
      <c r="E58" s="136"/>
      <c r="F58" s="660"/>
      <c r="G58" s="660"/>
      <c r="H58" s="660"/>
      <c r="I58" s="661"/>
      <c r="J58" s="661"/>
      <c r="K58" s="661"/>
      <c r="L58" s="534"/>
    </row>
    <row r="59" s="25" customFormat="1" customHeight="1" spans="5:12">
      <c r="E59" s="136"/>
      <c r="F59" s="660"/>
      <c r="G59" s="660"/>
      <c r="H59" s="660"/>
      <c r="I59" s="661"/>
      <c r="J59" s="661"/>
      <c r="K59" s="661"/>
      <c r="L59" s="534"/>
    </row>
    <row r="60" s="25" customFormat="1" customHeight="1" spans="5:12">
      <c r="E60" s="136"/>
      <c r="F60" s="660"/>
      <c r="G60" s="660"/>
      <c r="H60" s="660"/>
      <c r="I60" s="661"/>
      <c r="J60" s="661"/>
      <c r="K60" s="661"/>
      <c r="L60" s="534"/>
    </row>
    <row r="61" s="25" customFormat="1" customHeight="1" spans="5:12">
      <c r="E61" s="136"/>
      <c r="F61" s="660"/>
      <c r="G61" s="660"/>
      <c r="H61" s="660"/>
      <c r="I61" s="661"/>
      <c r="J61" s="661"/>
      <c r="K61" s="661"/>
      <c r="L61" s="534"/>
    </row>
    <row r="62" s="25" customFormat="1" customHeight="1" spans="5:12">
      <c r="E62" s="136"/>
      <c r="F62" s="660"/>
      <c r="G62" s="660"/>
      <c r="H62" s="660"/>
      <c r="I62" s="661"/>
      <c r="J62" s="661"/>
      <c r="K62" s="661"/>
      <c r="L62" s="534"/>
    </row>
    <row r="63" s="25" customFormat="1" customHeight="1" spans="5:12">
      <c r="E63" s="136"/>
      <c r="F63" s="660"/>
      <c r="G63" s="660"/>
      <c r="H63" s="660"/>
      <c r="I63" s="661"/>
      <c r="J63" s="661"/>
      <c r="K63" s="661"/>
      <c r="L63" s="534"/>
    </row>
    <row r="64" s="25" customFormat="1" customHeight="1" spans="5:12">
      <c r="E64" s="136"/>
      <c r="F64" s="660"/>
      <c r="G64" s="660"/>
      <c r="H64" s="660"/>
      <c r="I64" s="661"/>
      <c r="J64" s="661"/>
      <c r="K64" s="661"/>
      <c r="L64" s="534"/>
    </row>
    <row r="65" s="25" customFormat="1" customHeight="1" spans="5:12">
      <c r="E65" s="136"/>
      <c r="F65" s="660"/>
      <c r="G65" s="660"/>
      <c r="H65" s="660"/>
      <c r="I65" s="661"/>
      <c r="J65" s="661"/>
      <c r="K65" s="661"/>
      <c r="L65" s="534"/>
    </row>
    <row r="66" s="25" customFormat="1" customHeight="1" spans="5:12">
      <c r="E66" s="136"/>
      <c r="F66" s="660"/>
      <c r="G66" s="660"/>
      <c r="H66" s="660"/>
      <c r="I66" s="661"/>
      <c r="J66" s="661"/>
      <c r="K66" s="661"/>
      <c r="L66" s="534"/>
    </row>
    <row r="67" s="25" customFormat="1" customHeight="1" spans="5:12">
      <c r="E67" s="136"/>
      <c r="F67" s="660"/>
      <c r="G67" s="660"/>
      <c r="H67" s="660"/>
      <c r="I67" s="661"/>
      <c r="J67" s="661"/>
      <c r="K67" s="661"/>
      <c r="L67" s="534"/>
    </row>
    <row r="68" s="25" customFormat="1" customHeight="1" spans="5:12">
      <c r="E68" s="136"/>
      <c r="F68" s="660"/>
      <c r="G68" s="660"/>
      <c r="H68" s="660"/>
      <c r="I68" s="661"/>
      <c r="J68" s="661"/>
      <c r="K68" s="661"/>
      <c r="L68" s="534"/>
    </row>
    <row r="69" s="25" customFormat="1" customHeight="1" spans="5:12">
      <c r="E69" s="136"/>
      <c r="F69" s="660"/>
      <c r="G69" s="660"/>
      <c r="H69" s="660"/>
      <c r="I69" s="661"/>
      <c r="J69" s="661"/>
      <c r="K69" s="661"/>
      <c r="L69" s="534"/>
    </row>
    <row r="70" s="25" customFormat="1" customHeight="1" spans="5:12">
      <c r="E70" s="136"/>
      <c r="F70" s="660"/>
      <c r="G70" s="660"/>
      <c r="H70" s="660"/>
      <c r="I70" s="661"/>
      <c r="J70" s="661"/>
      <c r="K70" s="661"/>
      <c r="L70" s="534"/>
    </row>
    <row r="71" s="25" customFormat="1" customHeight="1" spans="5:12">
      <c r="E71" s="136"/>
      <c r="F71" s="660"/>
      <c r="G71" s="660"/>
      <c r="H71" s="660"/>
      <c r="I71" s="661"/>
      <c r="J71" s="661"/>
      <c r="K71" s="661"/>
      <c r="L71" s="534"/>
    </row>
    <row r="72" s="25" customFormat="1" customHeight="1" spans="5:12">
      <c r="E72" s="136"/>
      <c r="F72" s="660"/>
      <c r="G72" s="660"/>
      <c r="H72" s="660"/>
      <c r="I72" s="661"/>
      <c r="J72" s="661"/>
      <c r="K72" s="661"/>
      <c r="L72" s="534"/>
    </row>
    <row r="73" s="25" customFormat="1" customHeight="1" spans="5:12">
      <c r="E73" s="136"/>
      <c r="F73" s="660"/>
      <c r="G73" s="660"/>
      <c r="H73" s="660"/>
      <c r="I73" s="661"/>
      <c r="J73" s="661"/>
      <c r="K73" s="661"/>
      <c r="L73" s="534"/>
    </row>
    <row r="74" s="25" customFormat="1" customHeight="1" spans="5:12">
      <c r="E74" s="136"/>
      <c r="F74" s="660"/>
      <c r="G74" s="660"/>
      <c r="H74" s="660"/>
      <c r="I74" s="661"/>
      <c r="J74" s="661"/>
      <c r="K74" s="661"/>
      <c r="L74" s="534"/>
    </row>
    <row r="75" s="25" customFormat="1" customHeight="1" spans="5:12">
      <c r="E75" s="136"/>
      <c r="F75" s="660"/>
      <c r="G75" s="660"/>
      <c r="H75" s="660"/>
      <c r="I75" s="661"/>
      <c r="J75" s="661"/>
      <c r="K75" s="661"/>
      <c r="L75" s="534"/>
    </row>
    <row r="76" s="25" customFormat="1" customHeight="1" spans="5:12">
      <c r="E76" s="136"/>
      <c r="F76" s="660"/>
      <c r="G76" s="660"/>
      <c r="H76" s="660"/>
      <c r="I76" s="661"/>
      <c r="J76" s="661"/>
      <c r="K76" s="661"/>
      <c r="L76" s="534"/>
    </row>
    <row r="77" s="25" customFormat="1" customHeight="1" spans="5:12">
      <c r="E77" s="136"/>
      <c r="F77" s="660"/>
      <c r="G77" s="660"/>
      <c r="H77" s="660"/>
      <c r="I77" s="661"/>
      <c r="J77" s="661"/>
      <c r="K77" s="661"/>
      <c r="L77" s="534"/>
    </row>
    <row r="78" s="25" customFormat="1" customHeight="1" spans="5:12">
      <c r="E78" s="136"/>
      <c r="F78" s="660"/>
      <c r="G78" s="660"/>
      <c r="H78" s="660"/>
      <c r="I78" s="661"/>
      <c r="J78" s="661"/>
      <c r="K78" s="661"/>
      <c r="L78" s="534"/>
    </row>
    <row r="79" s="25" customFormat="1" customHeight="1" spans="5:12">
      <c r="E79" s="136"/>
      <c r="F79" s="660"/>
      <c r="G79" s="660"/>
      <c r="H79" s="660"/>
      <c r="I79" s="661"/>
      <c r="J79" s="661"/>
      <c r="K79" s="661"/>
      <c r="L79" s="534"/>
    </row>
    <row r="80" s="25" customFormat="1" customHeight="1" spans="5:12">
      <c r="E80" s="136"/>
      <c r="F80" s="660"/>
      <c r="G80" s="660"/>
      <c r="H80" s="660"/>
      <c r="I80" s="661"/>
      <c r="J80" s="661"/>
      <c r="K80" s="661"/>
      <c r="L80" s="534"/>
    </row>
    <row r="81" s="25" customFormat="1" customHeight="1" spans="5:12">
      <c r="E81" s="136"/>
      <c r="F81" s="660"/>
      <c r="G81" s="660"/>
      <c r="H81" s="660"/>
      <c r="I81" s="661"/>
      <c r="J81" s="661"/>
      <c r="K81" s="661"/>
      <c r="L81" s="534"/>
    </row>
    <row r="82" s="25" customFormat="1" customHeight="1" spans="5:12">
      <c r="E82" s="136"/>
      <c r="F82" s="660"/>
      <c r="G82" s="660"/>
      <c r="H82" s="660"/>
      <c r="I82" s="661"/>
      <c r="J82" s="661"/>
      <c r="K82" s="661"/>
      <c r="L82" s="534"/>
    </row>
    <row r="83" s="25" customFormat="1" customHeight="1" spans="5:12">
      <c r="E83" s="136"/>
      <c r="F83" s="660"/>
      <c r="G83" s="660"/>
      <c r="H83" s="660"/>
      <c r="I83" s="661"/>
      <c r="J83" s="661"/>
      <c r="K83" s="661"/>
      <c r="L83" s="534"/>
    </row>
    <row r="84" s="25" customFormat="1" customHeight="1" spans="5:12">
      <c r="E84" s="136"/>
      <c r="F84" s="660"/>
      <c r="G84" s="660"/>
      <c r="H84" s="660"/>
      <c r="I84" s="661"/>
      <c r="J84" s="661"/>
      <c r="K84" s="661"/>
      <c r="L84" s="534"/>
    </row>
    <row r="85" s="25" customFormat="1" customHeight="1" spans="5:12">
      <c r="E85" s="136"/>
      <c r="F85" s="660"/>
      <c r="G85" s="660"/>
      <c r="H85" s="660"/>
      <c r="I85" s="661"/>
      <c r="J85" s="661"/>
      <c r="K85" s="661"/>
      <c r="L85" s="534"/>
    </row>
    <row r="86" s="25" customFormat="1" customHeight="1" spans="5:12">
      <c r="E86" s="136"/>
      <c r="F86" s="660"/>
      <c r="G86" s="660"/>
      <c r="H86" s="660"/>
      <c r="I86" s="661"/>
      <c r="J86" s="661"/>
      <c r="K86" s="661"/>
      <c r="L86" s="534"/>
    </row>
    <row r="87" s="25" customFormat="1" customHeight="1" spans="5:12">
      <c r="E87" s="136"/>
      <c r="F87" s="660"/>
      <c r="G87" s="660"/>
      <c r="H87" s="660"/>
      <c r="I87" s="661"/>
      <c r="J87" s="661"/>
      <c r="K87" s="661"/>
      <c r="L87" s="534"/>
    </row>
    <row r="88" s="25" customFormat="1" customHeight="1" spans="5:12">
      <c r="E88" s="136"/>
      <c r="F88" s="660"/>
      <c r="G88" s="660"/>
      <c r="H88" s="660"/>
      <c r="I88" s="661"/>
      <c r="J88" s="661"/>
      <c r="K88" s="661"/>
      <c r="L88" s="534"/>
    </row>
    <row r="89" s="25" customFormat="1" customHeight="1" spans="5:12">
      <c r="E89" s="136"/>
      <c r="F89" s="660"/>
      <c r="G89" s="660"/>
      <c r="H89" s="660"/>
      <c r="I89" s="661"/>
      <c r="J89" s="661"/>
      <c r="K89" s="661"/>
      <c r="L89" s="534"/>
    </row>
    <row r="90" s="25" customFormat="1" customHeight="1" spans="5:12">
      <c r="E90" s="136"/>
      <c r="F90" s="660"/>
      <c r="G90" s="660"/>
      <c r="H90" s="660"/>
      <c r="I90" s="661"/>
      <c r="J90" s="661"/>
      <c r="K90" s="661"/>
      <c r="L90" s="534"/>
    </row>
    <row r="91" s="25" customFormat="1" customHeight="1" spans="5:12">
      <c r="E91" s="136"/>
      <c r="F91" s="660"/>
      <c r="G91" s="660"/>
      <c r="H91" s="660"/>
      <c r="I91" s="661"/>
      <c r="J91" s="661"/>
      <c r="K91" s="661"/>
      <c r="L91" s="534"/>
    </row>
    <row r="92" s="25" customFormat="1" customHeight="1" spans="5:12">
      <c r="E92" s="136"/>
      <c r="F92" s="660"/>
      <c r="G92" s="660"/>
      <c r="H92" s="660"/>
      <c r="I92" s="661"/>
      <c r="J92" s="661"/>
      <c r="K92" s="661"/>
      <c r="L92" s="534"/>
    </row>
    <row r="93" s="25" customFormat="1" customHeight="1" spans="5:12">
      <c r="E93" s="136"/>
      <c r="F93" s="660"/>
      <c r="G93" s="660"/>
      <c r="H93" s="660"/>
      <c r="I93" s="661"/>
      <c r="J93" s="661"/>
      <c r="K93" s="661"/>
      <c r="L93" s="534"/>
    </row>
    <row r="94" s="25" customFormat="1" customHeight="1" spans="5:12">
      <c r="E94" s="136"/>
      <c r="F94" s="660"/>
      <c r="G94" s="660"/>
      <c r="H94" s="660"/>
      <c r="I94" s="661"/>
      <c r="J94" s="661"/>
      <c r="K94" s="661"/>
      <c r="L94" s="534"/>
    </row>
    <row r="95" s="25" customFormat="1" customHeight="1" spans="5:12">
      <c r="E95" s="136"/>
      <c r="F95" s="660"/>
      <c r="G95" s="660"/>
      <c r="H95" s="660"/>
      <c r="I95" s="661"/>
      <c r="J95" s="661"/>
      <c r="K95" s="661"/>
      <c r="L95" s="534"/>
    </row>
    <row r="96" s="25" customFormat="1" customHeight="1" spans="5:12">
      <c r="E96" s="136"/>
      <c r="F96" s="660"/>
      <c r="G96" s="660"/>
      <c r="H96" s="660"/>
      <c r="I96" s="661"/>
      <c r="J96" s="661"/>
      <c r="K96" s="661"/>
      <c r="L96" s="534"/>
    </row>
    <row r="97" s="25" customFormat="1" customHeight="1" spans="5:12">
      <c r="E97" s="136"/>
      <c r="F97" s="660"/>
      <c r="G97" s="660"/>
      <c r="H97" s="660"/>
      <c r="I97" s="661"/>
      <c r="J97" s="661"/>
      <c r="K97" s="661"/>
      <c r="L97" s="534"/>
    </row>
    <row r="98" s="25" customFormat="1" customHeight="1" spans="5:12">
      <c r="E98" s="136"/>
      <c r="F98" s="660"/>
      <c r="G98" s="660"/>
      <c r="H98" s="660"/>
      <c r="I98" s="661"/>
      <c r="J98" s="661"/>
      <c r="K98" s="661"/>
      <c r="L98" s="534"/>
    </row>
    <row r="99" s="25" customFormat="1" customHeight="1" spans="5:12">
      <c r="E99" s="136"/>
      <c r="F99" s="660"/>
      <c r="G99" s="660"/>
      <c r="H99" s="660"/>
      <c r="I99" s="661"/>
      <c r="J99" s="661"/>
      <c r="K99" s="661"/>
      <c r="L99" s="534"/>
    </row>
    <row r="100" s="25" customFormat="1" customHeight="1" spans="5:12">
      <c r="E100" s="136"/>
      <c r="F100" s="660"/>
      <c r="G100" s="660"/>
      <c r="H100" s="660"/>
      <c r="I100" s="661"/>
      <c r="J100" s="661"/>
      <c r="K100" s="661"/>
      <c r="L100" s="534"/>
    </row>
    <row r="101" s="25" customFormat="1" customHeight="1" spans="5:12">
      <c r="E101" s="136"/>
      <c r="F101" s="660"/>
      <c r="G101" s="660"/>
      <c r="H101" s="660"/>
      <c r="I101" s="661"/>
      <c r="J101" s="661"/>
      <c r="K101" s="661"/>
      <c r="L101" s="534"/>
    </row>
    <row r="102" s="25" customFormat="1" customHeight="1" spans="5:12">
      <c r="E102" s="136"/>
      <c r="F102" s="660"/>
      <c r="G102" s="660"/>
      <c r="H102" s="660"/>
      <c r="I102" s="661"/>
      <c r="J102" s="661"/>
      <c r="K102" s="661"/>
      <c r="L102" s="534"/>
    </row>
    <row r="103" s="25" customFormat="1" customHeight="1" spans="5:12">
      <c r="E103" s="136"/>
      <c r="F103" s="660"/>
      <c r="G103" s="660"/>
      <c r="H103" s="660"/>
      <c r="I103" s="661"/>
      <c r="J103" s="661"/>
      <c r="K103" s="661"/>
      <c r="L103" s="534"/>
    </row>
    <row r="104" s="25" customFormat="1" customHeight="1" spans="5:12">
      <c r="E104" s="136"/>
      <c r="F104" s="660"/>
      <c r="G104" s="660"/>
      <c r="H104" s="660"/>
      <c r="I104" s="661"/>
      <c r="J104" s="661"/>
      <c r="K104" s="661"/>
      <c r="L104" s="534"/>
    </row>
    <row r="105" s="25" customFormat="1" customHeight="1" spans="5:12">
      <c r="E105" s="136"/>
      <c r="F105" s="660"/>
      <c r="G105" s="660"/>
      <c r="H105" s="660"/>
      <c r="I105" s="661"/>
      <c r="J105" s="661"/>
      <c r="K105" s="661"/>
      <c r="L105" s="534"/>
    </row>
    <row r="106" s="25" customFormat="1" customHeight="1" spans="5:12">
      <c r="E106" s="136"/>
      <c r="F106" s="660"/>
      <c r="G106" s="660"/>
      <c r="H106" s="660"/>
      <c r="I106" s="661"/>
      <c r="J106" s="661"/>
      <c r="K106" s="661"/>
      <c r="L106" s="534"/>
    </row>
    <row r="107" s="25" customFormat="1" customHeight="1" spans="5:12">
      <c r="E107" s="136"/>
      <c r="F107" s="660"/>
      <c r="G107" s="660"/>
      <c r="H107" s="660"/>
      <c r="I107" s="661"/>
      <c r="J107" s="661"/>
      <c r="K107" s="661"/>
      <c r="L107" s="534"/>
    </row>
    <row r="108" s="25" customFormat="1" customHeight="1" spans="5:12">
      <c r="E108" s="136"/>
      <c r="F108" s="660"/>
      <c r="G108" s="660"/>
      <c r="H108" s="660"/>
      <c r="I108" s="661"/>
      <c r="J108" s="661"/>
      <c r="K108" s="661"/>
      <c r="L108" s="534"/>
    </row>
    <row r="109" s="25" customFormat="1" customHeight="1" spans="5:12">
      <c r="E109" s="136"/>
      <c r="F109" s="660"/>
      <c r="G109" s="660"/>
      <c r="H109" s="660"/>
      <c r="I109" s="661"/>
      <c r="J109" s="661"/>
      <c r="K109" s="661"/>
      <c r="L109" s="534"/>
    </row>
    <row r="110" s="25" customFormat="1" customHeight="1" spans="5:12">
      <c r="E110" s="136"/>
      <c r="F110" s="660"/>
      <c r="G110" s="660"/>
      <c r="H110" s="660"/>
      <c r="I110" s="661"/>
      <c r="J110" s="661"/>
      <c r="K110" s="661"/>
      <c r="L110" s="534"/>
    </row>
    <row r="111" s="25" customFormat="1" customHeight="1" spans="5:12">
      <c r="E111" s="136"/>
      <c r="F111" s="660"/>
      <c r="G111" s="660"/>
      <c r="H111" s="660"/>
      <c r="I111" s="661"/>
      <c r="J111" s="661"/>
      <c r="K111" s="661"/>
      <c r="L111" s="534"/>
    </row>
    <row r="112" s="25" customFormat="1" customHeight="1" spans="5:12">
      <c r="E112" s="136"/>
      <c r="F112" s="660"/>
      <c r="G112" s="660"/>
      <c r="H112" s="660"/>
      <c r="I112" s="661"/>
      <c r="J112" s="661"/>
      <c r="K112" s="661"/>
      <c r="L112" s="534"/>
    </row>
    <row r="113" s="25" customFormat="1" customHeight="1" spans="5:12">
      <c r="E113" s="136"/>
      <c r="F113" s="660"/>
      <c r="G113" s="660"/>
      <c r="H113" s="660"/>
      <c r="I113" s="661"/>
      <c r="J113" s="661"/>
      <c r="K113" s="661"/>
      <c r="L113" s="534"/>
    </row>
    <row r="114" s="25" customFormat="1" customHeight="1" spans="5:12">
      <c r="E114" s="136"/>
      <c r="F114" s="660"/>
      <c r="G114" s="660"/>
      <c r="H114" s="660"/>
      <c r="I114" s="661"/>
      <c r="J114" s="661"/>
      <c r="K114" s="661"/>
      <c r="L114" s="534"/>
    </row>
    <row r="115" s="25" customFormat="1" customHeight="1" spans="5:12">
      <c r="E115" s="136"/>
      <c r="F115" s="660"/>
      <c r="G115" s="660"/>
      <c r="H115" s="660"/>
      <c r="I115" s="661"/>
      <c r="J115" s="661"/>
      <c r="K115" s="661"/>
      <c r="L115" s="534"/>
    </row>
    <row r="116" s="25" customFormat="1" customHeight="1" spans="5:12">
      <c r="E116" s="136"/>
      <c r="F116" s="660"/>
      <c r="G116" s="660"/>
      <c r="H116" s="660"/>
      <c r="I116" s="661"/>
      <c r="J116" s="661"/>
      <c r="K116" s="661"/>
      <c r="L116" s="534"/>
    </row>
    <row r="117" s="25" customFormat="1" customHeight="1" spans="5:12">
      <c r="E117" s="136"/>
      <c r="F117" s="660"/>
      <c r="G117" s="660"/>
      <c r="H117" s="660"/>
      <c r="I117" s="661"/>
      <c r="J117" s="661"/>
      <c r="K117" s="661"/>
      <c r="L117" s="534"/>
    </row>
    <row r="118" s="25" customFormat="1" customHeight="1" spans="5:12">
      <c r="E118" s="136"/>
      <c r="F118" s="660"/>
      <c r="G118" s="660"/>
      <c r="H118" s="660"/>
      <c r="I118" s="661"/>
      <c r="J118" s="661"/>
      <c r="K118" s="661"/>
      <c r="L118" s="534"/>
    </row>
    <row r="119" s="25" customFormat="1" customHeight="1" spans="5:12">
      <c r="E119" s="136"/>
      <c r="F119" s="660"/>
      <c r="G119" s="660"/>
      <c r="H119" s="660"/>
      <c r="I119" s="661"/>
      <c r="J119" s="661"/>
      <c r="K119" s="661"/>
      <c r="L119" s="534"/>
    </row>
    <row r="120" s="25" customFormat="1" customHeight="1" spans="5:12">
      <c r="E120" s="136"/>
      <c r="F120" s="660"/>
      <c r="G120" s="660"/>
      <c r="H120" s="660"/>
      <c r="I120" s="661"/>
      <c r="J120" s="661"/>
      <c r="K120" s="661"/>
      <c r="L120" s="534"/>
    </row>
    <row r="121" s="25" customFormat="1" customHeight="1" spans="5:12">
      <c r="E121" s="136"/>
      <c r="F121" s="660"/>
      <c r="G121" s="660"/>
      <c r="H121" s="660"/>
      <c r="I121" s="661"/>
      <c r="J121" s="661"/>
      <c r="K121" s="661"/>
      <c r="L121" s="534"/>
    </row>
  </sheetData>
  <sheetProtection formatCells="0" formatColumns="0" formatRows="0" insertRows="0" deleteRows="0" autoFilter="0"/>
  <mergeCells count="2">
    <mergeCell ref="A2:M2"/>
    <mergeCell ref="A4:M4"/>
  </mergeCells>
  <hyperlinks>
    <hyperlink ref="A1" location="货币汇总表!B9" display="返回"/>
    <hyperlink ref="B1" location="参数!M13" display="返回索引页"/>
  </hyperlinks>
  <printOptions horizontalCentered="1"/>
  <pageMargins left="0.748031496062992" right="0.748031496062992" top="0.748031496062992" bottom="0.62992125984252" header="1.02362204724409" footer="0.590551181102362"/>
  <pageSetup paperSize="9" orientation="landscape" blackAndWhite="1"/>
  <headerFooter alignWithMargins="0">
    <oddHeader>&amp;R&amp;"Times New Roman,常规"&amp;8
&amp;"宋体,常规"共&amp;"Times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A6" sqref="$A6:$XFD6"/>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21185</v>
      </c>
      <c r="B2" s="144"/>
      <c r="C2" s="144"/>
      <c r="D2" s="144"/>
      <c r="E2" s="144"/>
      <c r="F2" s="144"/>
      <c r="G2" s="144"/>
      <c r="H2" s="144"/>
    </row>
    <row r="3" ht="11.2" customHeight="1" spans="1:8">
      <c r="A3" s="145"/>
      <c r="B3" s="145"/>
      <c r="C3" s="145"/>
      <c r="D3" s="145"/>
      <c r="E3" s="145"/>
      <c r="F3" s="145"/>
      <c r="G3" s="145"/>
      <c r="H3" s="146" t="s">
        <v>21186</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19.05" customHeight="1" spans="1:8">
      <c r="A6" s="149" t="s">
        <v>119</v>
      </c>
      <c r="B6" s="45" t="s">
        <v>82</v>
      </c>
      <c r="C6" s="45" t="s">
        <v>120</v>
      </c>
      <c r="D6" s="45" t="s">
        <v>121</v>
      </c>
      <c r="E6" s="150" t="s">
        <v>122</v>
      </c>
      <c r="F6" s="150" t="s">
        <v>123</v>
      </c>
      <c r="G6" s="150" t="s">
        <v>124</v>
      </c>
      <c r="H6" s="151" t="s">
        <v>125</v>
      </c>
    </row>
    <row r="7" s="27" customFormat="1" ht="18" customHeight="1" spans="1:8">
      <c r="A7" s="152" t="s">
        <v>21187</v>
      </c>
      <c r="B7" s="188" t="s">
        <v>21188</v>
      </c>
      <c r="C7" s="154">
        <f>其他应付款!E35</f>
        <v>0</v>
      </c>
      <c r="D7" s="154">
        <f t="shared" ref="D7:D13" si="0">C7-E7</f>
        <v>0</v>
      </c>
      <c r="E7" s="154">
        <f>其他应付款!G35</f>
        <v>0</v>
      </c>
      <c r="F7" s="154">
        <f>其他应付款!H35</f>
        <v>0</v>
      </c>
      <c r="G7" s="155">
        <f>IF((F7-E7)=0,0,F7-E7)</f>
        <v>0</v>
      </c>
      <c r="H7" s="156">
        <f>IF(G7=0,0,IF(G7=F7,100,IF(E7&lt;0,-(G7/E7*100),IF(G7&gt;0,ABS(G7/E7*100),(G7/E7*100)))))</f>
        <v>0</v>
      </c>
    </row>
    <row r="8" s="27" customFormat="1" ht="18" customHeight="1" spans="1:8">
      <c r="A8" s="152" t="s">
        <v>21189</v>
      </c>
      <c r="B8" s="188" t="s">
        <v>21190</v>
      </c>
      <c r="C8" s="154">
        <f>应付利息!G34</f>
        <v>0</v>
      </c>
      <c r="D8" s="154">
        <f t="shared" si="0"/>
        <v>0</v>
      </c>
      <c r="E8" s="154">
        <f>应付利息!I34</f>
        <v>0</v>
      </c>
      <c r="F8" s="154">
        <f>应付利息!J34</f>
        <v>0</v>
      </c>
      <c r="G8" s="155">
        <f t="shared" ref="G8:G17" si="1">IF((F8-E8)=0,0,F8-E8)</f>
        <v>0</v>
      </c>
      <c r="H8" s="156">
        <f t="shared" ref="H8:H17" si="2">IF(G8=0,0,IF(G8=F8,100,IF(E8&lt;0,-(G8/E8*100),IF(G8&gt;0,ABS(G8/E8*100),(G8/E8*100)))))</f>
        <v>0</v>
      </c>
    </row>
    <row r="9" s="27" customFormat="1" ht="18" customHeight="1" spans="1:8">
      <c r="A9" s="152" t="s">
        <v>21191</v>
      </c>
      <c r="B9" s="188" t="s">
        <v>21192</v>
      </c>
      <c r="C9" s="154">
        <f>应付股利!E35</f>
        <v>0</v>
      </c>
      <c r="D9" s="154">
        <f t="shared" si="0"/>
        <v>0</v>
      </c>
      <c r="E9" s="154">
        <f>应付股利!G35</f>
        <v>0</v>
      </c>
      <c r="F9" s="154">
        <f>应付股利!H35</f>
        <v>0</v>
      </c>
      <c r="G9" s="155">
        <f t="shared" si="1"/>
        <v>0</v>
      </c>
      <c r="H9" s="156">
        <f t="shared" si="2"/>
        <v>0</v>
      </c>
    </row>
    <row r="10" s="27" customFormat="1" ht="18" customHeight="1" spans="1:8">
      <c r="A10" s="152"/>
      <c r="B10" s="157"/>
      <c r="C10" s="154"/>
      <c r="D10" s="154">
        <f t="shared" si="0"/>
        <v>0</v>
      </c>
      <c r="E10" s="154"/>
      <c r="F10" s="154"/>
      <c r="G10" s="155">
        <f t="shared" si="1"/>
        <v>0</v>
      </c>
      <c r="H10" s="156">
        <f t="shared" si="2"/>
        <v>0</v>
      </c>
    </row>
    <row r="11" s="27" customFormat="1" ht="18" customHeight="1" spans="1:8">
      <c r="A11" s="152"/>
      <c r="B11" s="157"/>
      <c r="C11" s="154"/>
      <c r="D11" s="154">
        <f t="shared" si="0"/>
        <v>0</v>
      </c>
      <c r="E11" s="154"/>
      <c r="F11" s="154"/>
      <c r="G11" s="155">
        <f t="shared" si="1"/>
        <v>0</v>
      </c>
      <c r="H11" s="156">
        <f t="shared" si="2"/>
        <v>0</v>
      </c>
    </row>
    <row r="12" s="27" customFormat="1" ht="18" customHeight="1" spans="1:8">
      <c r="A12" s="152"/>
      <c r="B12" s="157"/>
      <c r="C12" s="154"/>
      <c r="D12" s="154">
        <f t="shared" si="0"/>
        <v>0</v>
      </c>
      <c r="E12" s="154"/>
      <c r="F12" s="154"/>
      <c r="G12" s="155">
        <f t="shared" si="1"/>
        <v>0</v>
      </c>
      <c r="H12" s="156">
        <f t="shared" si="2"/>
        <v>0</v>
      </c>
    </row>
    <row r="13" s="27" customFormat="1" ht="18" customHeight="1" spans="1:8">
      <c r="A13" s="152"/>
      <c r="B13" s="158"/>
      <c r="C13" s="154"/>
      <c r="D13" s="154">
        <f t="shared" si="0"/>
        <v>0</v>
      </c>
      <c r="E13" s="154"/>
      <c r="F13" s="154"/>
      <c r="G13" s="155">
        <f t="shared" si="1"/>
        <v>0</v>
      </c>
      <c r="H13" s="156">
        <f t="shared" si="2"/>
        <v>0</v>
      </c>
    </row>
    <row r="14" s="27" customFormat="1" ht="18" customHeight="1" spans="1:8">
      <c r="A14" s="152"/>
      <c r="B14" s="158"/>
      <c r="C14" s="154"/>
      <c r="D14" s="154"/>
      <c r="E14" s="154"/>
      <c r="F14" s="154"/>
      <c r="G14" s="155">
        <f t="shared" si="1"/>
        <v>0</v>
      </c>
      <c r="H14" s="156">
        <f t="shared" si="2"/>
        <v>0</v>
      </c>
    </row>
    <row r="15" s="27" customFormat="1" ht="18" customHeight="1" spans="1:8">
      <c r="A15" s="152"/>
      <c r="B15" s="159"/>
      <c r="C15" s="154"/>
      <c r="D15" s="154"/>
      <c r="E15" s="154"/>
      <c r="F15" s="154"/>
      <c r="G15" s="155">
        <f t="shared" si="1"/>
        <v>0</v>
      </c>
      <c r="H15" s="156">
        <f t="shared" si="2"/>
        <v>0</v>
      </c>
    </row>
    <row r="16" s="27" customFormat="1" ht="18" customHeight="1" spans="1:8">
      <c r="A16" s="152"/>
      <c r="B16" s="159"/>
      <c r="C16" s="154"/>
      <c r="D16" s="154"/>
      <c r="E16" s="154"/>
      <c r="F16" s="154"/>
      <c r="G16" s="155">
        <f t="shared" si="1"/>
        <v>0</v>
      </c>
      <c r="H16" s="156">
        <f t="shared" si="2"/>
        <v>0</v>
      </c>
    </row>
    <row r="17" s="26" customFormat="1" ht="18" customHeight="1" spans="1:8">
      <c r="A17" s="160" t="s">
        <v>21193</v>
      </c>
      <c r="B17" s="161"/>
      <c r="C17" s="162">
        <f>SUM(C7:C16)</f>
        <v>0</v>
      </c>
      <c r="D17" s="162">
        <f>SUM(D7:D16)</f>
        <v>0</v>
      </c>
      <c r="E17" s="162">
        <f>SUM(E7:E16)</f>
        <v>0</v>
      </c>
      <c r="F17" s="162">
        <f>SUM(F7:F16)</f>
        <v>0</v>
      </c>
      <c r="G17" s="155">
        <f t="shared" si="1"/>
        <v>0</v>
      </c>
      <c r="H17" s="156">
        <f t="shared" si="2"/>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8" location="应付利息!A1" display="应付利息"/>
    <hyperlink ref="B9" location="应付股利!A1" display="应付股利"/>
    <hyperlink ref="B1" location="参数!M92" display="返回索引页"/>
    <hyperlink ref="B7" location="其他应付款!A1" display="其他应付款"/>
    <hyperlink ref="A1" location="流动负债汇总表!B16" display="返回"/>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4.923809523809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21194</v>
      </c>
      <c r="B2" s="36"/>
      <c r="C2" s="36"/>
      <c r="D2" s="36"/>
      <c r="E2" s="36"/>
      <c r="F2" s="36"/>
      <c r="G2" s="36"/>
      <c r="H2" s="36"/>
      <c r="I2" s="36"/>
    </row>
    <row r="3" s="23" customFormat="1" ht="11.2" customHeight="1" spans="1:9">
      <c r="A3" s="6"/>
      <c r="B3" s="6"/>
      <c r="C3" s="6"/>
      <c r="D3" s="6"/>
      <c r="E3" s="6"/>
      <c r="F3" s="6"/>
      <c r="G3" s="37"/>
      <c r="H3" s="37"/>
      <c r="I3" s="38" t="s">
        <v>21195</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21151</v>
      </c>
      <c r="C6" s="46" t="s">
        <v>229</v>
      </c>
      <c r="D6" s="47" t="s">
        <v>230</v>
      </c>
      <c r="E6" s="46" t="s">
        <v>21030</v>
      </c>
      <c r="F6" s="46" t="s">
        <v>121</v>
      </c>
      <c r="G6" s="48" t="s">
        <v>122</v>
      </c>
      <c r="H6" s="49" t="s">
        <v>123</v>
      </c>
      <c r="I6" s="46" t="s">
        <v>256</v>
      </c>
    </row>
    <row r="7" s="25" customFormat="1" ht="13.05" customHeight="1" spans="1:9">
      <c r="A7" s="50"/>
      <c r="B7" s="51"/>
      <c r="C7" s="51"/>
      <c r="D7" s="52"/>
      <c r="E7" s="53"/>
      <c r="F7" s="53"/>
      <c r="G7" s="54">
        <f>E7+F7</f>
        <v>0</v>
      </c>
      <c r="H7" s="55"/>
      <c r="I7" s="51"/>
    </row>
    <row r="8" s="25" customFormat="1" ht="13.05" customHeight="1" spans="1:9">
      <c r="A8" s="50"/>
      <c r="B8" s="51"/>
      <c r="C8" s="51"/>
      <c r="D8" s="52"/>
      <c r="E8" s="53"/>
      <c r="F8" s="53"/>
      <c r="G8" s="54">
        <f t="shared" ref="G8:G34" si="0">E8+F8</f>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127"/>
      <c r="B35" s="57" t="s">
        <v>72</v>
      </c>
      <c r="C35" s="91"/>
      <c r="D35" s="58"/>
      <c r="E35" s="54">
        <f>ROUND(SUM(E7:E34),2)</f>
        <v>0</v>
      </c>
      <c r="F35" s="54">
        <f>ROUND(SUM(F7:F34),2)</f>
        <v>0</v>
      </c>
      <c r="G35" s="54">
        <f>ROUND(SUM(G7:G34),2)</f>
        <v>0</v>
      </c>
      <c r="H35" s="54">
        <f>ROUND(SUM(H7:H34),2)</f>
        <v>0</v>
      </c>
      <c r="I35" s="56"/>
    </row>
    <row r="36" ht="13.05" customHeight="1" spans="1:9">
      <c r="A36" s="27" t="e">
        <f>#REF!&amp;#REF!</f>
        <v>#REF!</v>
      </c>
      <c r="G36" s="29" t="e">
        <f>#REF!</f>
        <v>#REF!</v>
      </c>
    </row>
    <row r="37" ht="13.05"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93" display="返回索引页"/>
    <hyperlink ref="A1" location="其他应付款汇总表!B7" display="返回"/>
  </hyperlinks>
  <printOptions horizontalCentered="1"/>
  <pageMargins left="0.748031496062992" right="0.748031496062992" top="0.866141732283464" bottom="0.58" header="1.14173228346457" footer="0.5"/>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25.2857142857143" style="27" customWidth="1"/>
    <col min="3" max="3" width="9.71428571428571" style="28" customWidth="1"/>
    <col min="4" max="4" width="16.7142857142857" style="28" customWidth="1"/>
    <col min="5" max="5" width="11.0761904761905" style="27" customWidth="1"/>
    <col min="6" max="6" width="7.28571428571429" style="27" customWidth="1"/>
    <col min="7" max="8" width="12.7142857142857" style="27" hidden="1" customWidth="1" outlineLevel="1"/>
    <col min="9" max="9" width="16.7142857142857" style="29" customWidth="1" collapsed="1"/>
    <col min="10" max="10" width="16.7142857142857" style="29" customWidth="1"/>
    <col min="11" max="11" width="35" style="27" customWidth="1"/>
    <col min="12" max="16384" width="9.07619047619048" style="27"/>
  </cols>
  <sheetData>
    <row r="1" s="22" customFormat="1" customHeight="1" spans="1:11">
      <c r="A1" s="30" t="s">
        <v>116</v>
      </c>
      <c r="B1" s="31" t="s">
        <v>8</v>
      </c>
      <c r="C1" s="33"/>
      <c r="D1" s="33"/>
      <c r="I1" s="34"/>
      <c r="J1" s="34"/>
    </row>
    <row r="2" s="92" customFormat="1" ht="18" customHeight="1" spans="1:11">
      <c r="A2" s="95" t="s">
        <v>21196</v>
      </c>
      <c r="B2" s="96"/>
      <c r="C2" s="96"/>
      <c r="D2" s="96"/>
      <c r="E2" s="96"/>
      <c r="F2" s="96"/>
      <c r="G2" s="96"/>
      <c r="H2" s="96"/>
      <c r="I2" s="96"/>
      <c r="J2" s="96"/>
      <c r="K2" s="96"/>
    </row>
    <row r="3" s="92" customFormat="1" ht="11.2" customHeight="1" spans="1:11">
      <c r="A3" s="97"/>
      <c r="B3" s="97"/>
      <c r="C3" s="97"/>
      <c r="D3" s="97"/>
      <c r="E3" s="97"/>
      <c r="F3" s="97"/>
      <c r="G3" s="97"/>
      <c r="H3" s="97"/>
      <c r="I3" s="98"/>
      <c r="J3" s="98"/>
      <c r="K3" s="38" t="s">
        <v>21197</v>
      </c>
    </row>
    <row r="4" s="93" customFormat="1" ht="10.5" customHeight="1" spans="1:11">
      <c r="A4" s="100" t="e">
        <f>#REF!&amp;#REF!&amp;#REF!&amp;#REF!&amp;#REF!&amp;#REF!&amp;#REF!</f>
        <v>#REF!</v>
      </c>
      <c r="B4" s="100"/>
      <c r="C4" s="100"/>
      <c r="D4" s="100"/>
      <c r="E4" s="100"/>
      <c r="F4" s="100"/>
      <c r="G4" s="100"/>
      <c r="H4" s="100"/>
      <c r="I4" s="100"/>
      <c r="J4" s="100"/>
      <c r="K4" s="100"/>
    </row>
    <row r="5" s="94" customFormat="1" ht="11.2" customHeight="1" spans="1:11">
      <c r="A5" s="101" t="e">
        <f>#REF!&amp;#REF!</f>
        <v>#REF!</v>
      </c>
      <c r="B5" s="101"/>
      <c r="C5" s="102"/>
      <c r="D5" s="103"/>
      <c r="I5" s="104"/>
      <c r="J5" s="105"/>
      <c r="K5" s="106" t="s">
        <v>35</v>
      </c>
    </row>
    <row r="6" s="24" customFormat="1" ht="19.05" customHeight="1" spans="1:11">
      <c r="A6" s="45" t="s">
        <v>102</v>
      </c>
      <c r="B6" s="46" t="s">
        <v>21151</v>
      </c>
      <c r="C6" s="47" t="s">
        <v>230</v>
      </c>
      <c r="D6" s="47" t="s">
        <v>275</v>
      </c>
      <c r="E6" s="46" t="s">
        <v>21198</v>
      </c>
      <c r="F6" s="46" t="s">
        <v>277</v>
      </c>
      <c r="G6" s="46" t="s">
        <v>21030</v>
      </c>
      <c r="H6" s="46" t="s">
        <v>121</v>
      </c>
      <c r="I6" s="48" t="s">
        <v>122</v>
      </c>
      <c r="J6" s="49" t="s">
        <v>123</v>
      </c>
      <c r="K6" s="46" t="s">
        <v>256</v>
      </c>
    </row>
    <row r="7" s="25" customFormat="1" ht="13.05" customHeight="1" spans="1:11">
      <c r="A7" s="50">
        <v>1</v>
      </c>
      <c r="B7" s="51"/>
      <c r="C7" s="52"/>
      <c r="D7" s="52"/>
      <c r="E7" s="51"/>
      <c r="F7" s="51"/>
      <c r="G7" s="53"/>
      <c r="H7" s="53"/>
      <c r="I7" s="54">
        <f t="shared" ref="I7:I33" si="0">G7+H7</f>
        <v>0</v>
      </c>
      <c r="J7" s="55"/>
      <c r="K7" s="51"/>
    </row>
    <row r="8" s="25" customFormat="1" ht="13.05" customHeight="1" spans="1:11">
      <c r="A8" s="50"/>
      <c r="B8" s="51"/>
      <c r="C8" s="52"/>
      <c r="D8" s="52"/>
      <c r="E8" s="51"/>
      <c r="F8" s="51"/>
      <c r="G8" s="53"/>
      <c r="H8" s="53"/>
      <c r="I8" s="54">
        <f t="shared" si="0"/>
        <v>0</v>
      </c>
      <c r="J8" s="55"/>
      <c r="K8" s="51"/>
    </row>
    <row r="9" s="25" customFormat="1" ht="13.05" customHeight="1" spans="1:11">
      <c r="A9" s="51"/>
      <c r="B9" s="51"/>
      <c r="C9" s="52"/>
      <c r="D9" s="52"/>
      <c r="E9" s="51"/>
      <c r="F9" s="51"/>
      <c r="G9" s="53"/>
      <c r="H9" s="53"/>
      <c r="I9" s="54">
        <f t="shared" si="0"/>
        <v>0</v>
      </c>
      <c r="J9" s="55"/>
      <c r="K9" s="51"/>
    </row>
    <row r="10" s="25" customFormat="1" ht="13.05" customHeight="1" spans="1:11">
      <c r="A10" s="51"/>
      <c r="B10" s="51"/>
      <c r="C10" s="52"/>
      <c r="D10" s="52"/>
      <c r="E10" s="51"/>
      <c r="F10" s="51"/>
      <c r="G10" s="53"/>
      <c r="H10" s="53"/>
      <c r="I10" s="54">
        <f t="shared" si="0"/>
        <v>0</v>
      </c>
      <c r="J10" s="55"/>
      <c r="K10" s="51"/>
    </row>
    <row r="11" s="25" customFormat="1" ht="13.05" customHeight="1" spans="1:11">
      <c r="A11" s="51"/>
      <c r="B11" s="51"/>
      <c r="C11" s="52"/>
      <c r="D11" s="52"/>
      <c r="E11" s="51"/>
      <c r="F11" s="51"/>
      <c r="G11" s="53"/>
      <c r="H11" s="53"/>
      <c r="I11" s="54">
        <f t="shared" si="0"/>
        <v>0</v>
      </c>
      <c r="J11" s="55"/>
      <c r="K11" s="51"/>
    </row>
    <row r="12" s="25" customFormat="1" ht="13.05" customHeight="1" spans="1:11">
      <c r="A12" s="51"/>
      <c r="B12" s="51"/>
      <c r="C12" s="52"/>
      <c r="D12" s="52"/>
      <c r="E12" s="51"/>
      <c r="F12" s="51"/>
      <c r="G12" s="53"/>
      <c r="H12" s="53"/>
      <c r="I12" s="54">
        <f t="shared" si="0"/>
        <v>0</v>
      </c>
      <c r="J12" s="55"/>
      <c r="K12" s="51"/>
    </row>
    <row r="13" s="25" customFormat="1" ht="13.05" customHeight="1" spans="1:11">
      <c r="A13" s="51"/>
      <c r="B13" s="51"/>
      <c r="C13" s="52"/>
      <c r="D13" s="52"/>
      <c r="E13" s="51"/>
      <c r="F13" s="51"/>
      <c r="G13" s="53"/>
      <c r="H13" s="53"/>
      <c r="I13" s="54">
        <f t="shared" si="0"/>
        <v>0</v>
      </c>
      <c r="J13" s="55"/>
      <c r="K13" s="51"/>
    </row>
    <row r="14" s="25" customFormat="1" ht="13.05" customHeight="1" spans="1:11">
      <c r="A14" s="51"/>
      <c r="B14" s="51"/>
      <c r="C14" s="52"/>
      <c r="D14" s="52"/>
      <c r="E14" s="51"/>
      <c r="F14" s="51"/>
      <c r="G14" s="53"/>
      <c r="H14" s="53"/>
      <c r="I14" s="54">
        <f t="shared" si="0"/>
        <v>0</v>
      </c>
      <c r="J14" s="55"/>
      <c r="K14" s="51"/>
    </row>
    <row r="15" s="25" customFormat="1" ht="13.05" customHeight="1" spans="1:11">
      <c r="A15" s="51"/>
      <c r="B15" s="51"/>
      <c r="C15" s="52"/>
      <c r="D15" s="52"/>
      <c r="E15" s="51"/>
      <c r="F15" s="51"/>
      <c r="G15" s="53"/>
      <c r="H15" s="53"/>
      <c r="I15" s="54">
        <f t="shared" si="0"/>
        <v>0</v>
      </c>
      <c r="J15" s="55"/>
      <c r="K15" s="51"/>
    </row>
    <row r="16" s="25" customFormat="1" ht="13.05" customHeight="1" spans="1:11">
      <c r="A16" s="51"/>
      <c r="B16" s="51"/>
      <c r="C16" s="52"/>
      <c r="D16" s="52"/>
      <c r="E16" s="51"/>
      <c r="F16" s="51"/>
      <c r="G16" s="53"/>
      <c r="H16" s="53"/>
      <c r="I16" s="54">
        <f t="shared" si="0"/>
        <v>0</v>
      </c>
      <c r="J16" s="55"/>
      <c r="K16" s="51"/>
    </row>
    <row r="17" s="25" customFormat="1" ht="13.05" customHeight="1" spans="1:11">
      <c r="A17" s="51"/>
      <c r="B17" s="51"/>
      <c r="C17" s="52"/>
      <c r="D17" s="52"/>
      <c r="E17" s="51"/>
      <c r="F17" s="51"/>
      <c r="G17" s="53"/>
      <c r="H17" s="53"/>
      <c r="I17" s="54">
        <f t="shared" si="0"/>
        <v>0</v>
      </c>
      <c r="J17" s="55"/>
      <c r="K17" s="51"/>
    </row>
    <row r="18" s="25" customFormat="1" ht="13.05" customHeight="1" spans="1:11">
      <c r="A18" s="51"/>
      <c r="B18" s="51"/>
      <c r="C18" s="52"/>
      <c r="D18" s="52"/>
      <c r="E18" s="51"/>
      <c r="F18" s="51"/>
      <c r="G18" s="53"/>
      <c r="H18" s="53"/>
      <c r="I18" s="54">
        <f t="shared" si="0"/>
        <v>0</v>
      </c>
      <c r="J18" s="55"/>
      <c r="K18" s="51"/>
    </row>
    <row r="19" s="25" customFormat="1" ht="13.05" customHeight="1" spans="1:11">
      <c r="A19" s="51"/>
      <c r="B19" s="51"/>
      <c r="C19" s="52"/>
      <c r="D19" s="52"/>
      <c r="E19" s="51"/>
      <c r="F19" s="51"/>
      <c r="G19" s="53"/>
      <c r="H19" s="53"/>
      <c r="I19" s="54">
        <f t="shared" si="0"/>
        <v>0</v>
      </c>
      <c r="J19" s="55"/>
      <c r="K19" s="51"/>
    </row>
    <row r="20" s="25" customFormat="1" ht="13.05" customHeight="1" spans="1:11">
      <c r="A20" s="51"/>
      <c r="B20" s="51"/>
      <c r="C20" s="52"/>
      <c r="D20" s="52"/>
      <c r="E20" s="51"/>
      <c r="F20" s="51"/>
      <c r="G20" s="53"/>
      <c r="H20" s="53"/>
      <c r="I20" s="54">
        <f t="shared" si="0"/>
        <v>0</v>
      </c>
      <c r="J20" s="55"/>
      <c r="K20" s="51"/>
    </row>
    <row r="21" s="25" customFormat="1" ht="13.05" customHeight="1" spans="1:11">
      <c r="A21" s="51"/>
      <c r="B21" s="51"/>
      <c r="C21" s="52"/>
      <c r="D21" s="52"/>
      <c r="E21" s="51"/>
      <c r="F21" s="51"/>
      <c r="G21" s="53"/>
      <c r="H21" s="53"/>
      <c r="I21" s="54">
        <f t="shared" si="0"/>
        <v>0</v>
      </c>
      <c r="J21" s="55"/>
      <c r="K21" s="51"/>
    </row>
    <row r="22" s="25" customFormat="1" ht="13.05" customHeight="1" spans="1:11">
      <c r="A22" s="51"/>
      <c r="B22" s="51"/>
      <c r="C22" s="52"/>
      <c r="D22" s="52"/>
      <c r="E22" s="51"/>
      <c r="F22" s="51"/>
      <c r="G22" s="53"/>
      <c r="H22" s="53"/>
      <c r="I22" s="54">
        <f t="shared" si="0"/>
        <v>0</v>
      </c>
      <c r="J22" s="55"/>
      <c r="K22" s="51"/>
    </row>
    <row r="23" s="25" customFormat="1" ht="13.05" customHeight="1" spans="1:11">
      <c r="A23" s="51"/>
      <c r="B23" s="51"/>
      <c r="C23" s="52"/>
      <c r="D23" s="52"/>
      <c r="E23" s="51"/>
      <c r="F23" s="51"/>
      <c r="G23" s="53"/>
      <c r="H23" s="53"/>
      <c r="I23" s="54">
        <f t="shared" si="0"/>
        <v>0</v>
      </c>
      <c r="J23" s="55"/>
      <c r="K23" s="51"/>
    </row>
    <row r="24" s="25" customFormat="1" ht="13.05" customHeight="1" spans="1:11">
      <c r="A24" s="51"/>
      <c r="B24" s="51"/>
      <c r="C24" s="52"/>
      <c r="D24" s="52"/>
      <c r="E24" s="51"/>
      <c r="F24" s="51"/>
      <c r="G24" s="53"/>
      <c r="H24" s="53"/>
      <c r="I24" s="54">
        <f t="shared" si="0"/>
        <v>0</v>
      </c>
      <c r="J24" s="55"/>
      <c r="K24" s="51"/>
    </row>
    <row r="25" s="25" customFormat="1" ht="13.05" customHeight="1" spans="1:11">
      <c r="A25" s="51"/>
      <c r="B25" s="51"/>
      <c r="C25" s="52"/>
      <c r="D25" s="52"/>
      <c r="E25" s="51"/>
      <c r="F25" s="51"/>
      <c r="G25" s="53"/>
      <c r="H25" s="53"/>
      <c r="I25" s="54">
        <f t="shared" si="0"/>
        <v>0</v>
      </c>
      <c r="J25" s="55"/>
      <c r="K25" s="51"/>
    </row>
    <row r="26" s="25" customFormat="1" ht="13.05" customHeight="1" spans="1:11">
      <c r="A26" s="51"/>
      <c r="B26" s="51"/>
      <c r="C26" s="52"/>
      <c r="D26" s="52"/>
      <c r="E26" s="51"/>
      <c r="F26" s="51"/>
      <c r="G26" s="53"/>
      <c r="H26" s="53"/>
      <c r="I26" s="54">
        <f t="shared" si="0"/>
        <v>0</v>
      </c>
      <c r="J26" s="55"/>
      <c r="K26" s="51"/>
    </row>
    <row r="27" s="25" customFormat="1" ht="13.05" customHeight="1" spans="1:11">
      <c r="A27" s="51"/>
      <c r="B27" s="51"/>
      <c r="C27" s="52"/>
      <c r="D27" s="52"/>
      <c r="E27" s="51"/>
      <c r="F27" s="51"/>
      <c r="G27" s="53"/>
      <c r="H27" s="53"/>
      <c r="I27" s="54">
        <f t="shared" si="0"/>
        <v>0</v>
      </c>
      <c r="J27" s="55"/>
      <c r="K27" s="51"/>
    </row>
    <row r="28" s="25" customFormat="1" ht="13.05" customHeight="1" spans="1:11">
      <c r="A28" s="51"/>
      <c r="B28" s="51"/>
      <c r="C28" s="52"/>
      <c r="D28" s="52"/>
      <c r="E28" s="51"/>
      <c r="F28" s="51"/>
      <c r="G28" s="53"/>
      <c r="H28" s="53"/>
      <c r="I28" s="54">
        <f t="shared" si="0"/>
        <v>0</v>
      </c>
      <c r="J28" s="55"/>
      <c r="K28" s="51"/>
    </row>
    <row r="29" s="25" customFormat="1" ht="13.05" customHeight="1" spans="1:11">
      <c r="A29" s="51"/>
      <c r="B29" s="51"/>
      <c r="C29" s="52"/>
      <c r="D29" s="52"/>
      <c r="E29" s="51"/>
      <c r="F29" s="51"/>
      <c r="G29" s="53"/>
      <c r="H29" s="53"/>
      <c r="I29" s="54">
        <f t="shared" si="0"/>
        <v>0</v>
      </c>
      <c r="J29" s="55"/>
      <c r="K29" s="51"/>
    </row>
    <row r="30" s="25" customFormat="1" ht="13.05" customHeight="1" spans="1:11">
      <c r="A30" s="51"/>
      <c r="B30" s="51"/>
      <c r="C30" s="52"/>
      <c r="D30" s="52"/>
      <c r="E30" s="51"/>
      <c r="F30" s="51"/>
      <c r="G30" s="53"/>
      <c r="H30" s="53"/>
      <c r="I30" s="54">
        <f t="shared" si="0"/>
        <v>0</v>
      </c>
      <c r="J30" s="55"/>
      <c r="K30" s="51"/>
    </row>
    <row r="31" s="25" customFormat="1" ht="13.05" customHeight="1" spans="1:11">
      <c r="A31" s="51"/>
      <c r="B31" s="51"/>
      <c r="C31" s="52"/>
      <c r="D31" s="52"/>
      <c r="E31" s="51"/>
      <c r="F31" s="51"/>
      <c r="G31" s="53"/>
      <c r="H31" s="53"/>
      <c r="I31" s="54">
        <f t="shared" si="0"/>
        <v>0</v>
      </c>
      <c r="J31" s="55"/>
      <c r="K31" s="51"/>
    </row>
    <row r="32" s="25" customFormat="1" ht="13.05" customHeight="1" spans="1:11">
      <c r="A32" s="51"/>
      <c r="B32" s="51"/>
      <c r="C32" s="52"/>
      <c r="D32" s="52"/>
      <c r="E32" s="51"/>
      <c r="F32" s="51"/>
      <c r="G32" s="53"/>
      <c r="H32" s="53"/>
      <c r="I32" s="54">
        <f t="shared" si="0"/>
        <v>0</v>
      </c>
      <c r="J32" s="55"/>
      <c r="K32" s="51"/>
    </row>
    <row r="33" s="25" customFormat="1" ht="13.05" customHeight="1" spans="1:16">
      <c r="A33" s="51"/>
      <c r="B33" s="51"/>
      <c r="C33" s="52"/>
      <c r="D33" s="52"/>
      <c r="E33" s="51"/>
      <c r="F33" s="51"/>
      <c r="G33" s="53"/>
      <c r="H33" s="53"/>
      <c r="I33" s="54">
        <f t="shared" si="0"/>
        <v>0</v>
      </c>
      <c r="J33" s="55"/>
      <c r="K33" s="51"/>
    </row>
    <row r="34" s="26" customFormat="1" ht="13.05" customHeight="1" spans="1:16">
      <c r="A34" s="56"/>
      <c r="B34" s="57" t="s">
        <v>72</v>
      </c>
      <c r="C34" s="58"/>
      <c r="D34" s="58"/>
      <c r="E34" s="56"/>
      <c r="F34" s="56"/>
      <c r="G34" s="54">
        <f>ROUND(SUM(G7:G33),2)</f>
        <v>0</v>
      </c>
      <c r="H34" s="54">
        <f>ROUND(SUM(H7:H33),2)</f>
        <v>0</v>
      </c>
      <c r="I34" s="54">
        <f>ROUND(SUM(I7:I33),2)</f>
        <v>0</v>
      </c>
      <c r="J34" s="54">
        <f>ROUND(SUM(J7:J33),2)</f>
        <v>0</v>
      </c>
      <c r="K34" s="56"/>
    </row>
    <row r="35" ht="13.05" customHeight="1" spans="1:16">
      <c r="A35" s="59" t="e">
        <f>#REF!&amp;#REF!</f>
        <v>#REF!</v>
      </c>
      <c r="C35" s="60"/>
      <c r="D35" s="60"/>
      <c r="E35" s="60"/>
      <c r="F35" s="60"/>
      <c r="G35" s="60"/>
      <c r="H35" s="60"/>
      <c r="I35" s="61" t="e">
        <f>#REF!</f>
        <v>#REF!</v>
      </c>
      <c r="J35" s="62"/>
      <c r="K35" s="28"/>
      <c r="M35" s="28"/>
      <c r="P35" s="28"/>
    </row>
    <row r="36" ht="13.05" customHeight="1" spans="1:16">
      <c r="A36" s="27" t="e">
        <f>#REF!&amp;#REF!&amp;#REF!&amp;#REF!&amp;#REF!&amp;#REF!&amp;#REF!</f>
        <v>#REF!</v>
      </c>
      <c r="I36" s="29" t="e">
        <f>#REF!&amp;#REF!</f>
        <v>#REF!</v>
      </c>
    </row>
  </sheetData>
  <sheetProtection formatCells="0" formatColumns="0" formatRows="0" insertRows="0" deleteRows="0" autoFilter="0"/>
  <mergeCells count="2">
    <mergeCell ref="A2:K2"/>
    <mergeCell ref="A4:K4"/>
  </mergeCells>
  <hyperlinks>
    <hyperlink ref="B1" location="参数!M94" display="返回索引页"/>
    <hyperlink ref="A1" location="其他应付款汇总表!B8" display="返回"/>
  </hyperlinks>
  <printOptions horizontalCentered="1"/>
  <pageMargins left="0.748031496062992" right="0.748031496062992" top="0.866141732283464" bottom="0.7" header="1.14173228346457" footer="0.59"/>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11.7142857142857" style="28" customWidth="1"/>
    <col min="4" max="4" width="22.7142857142857" style="27" customWidth="1"/>
    <col min="5" max="6" width="12.7142857142857" style="27" hidden="1" customWidth="1" outlineLevel="1"/>
    <col min="7" max="7" width="17.7142857142857" style="29" customWidth="1" collapsed="1"/>
    <col min="8" max="8" width="17.7142857142857" style="29" customWidth="1"/>
    <col min="9" max="9" width="35" style="27" customWidth="1"/>
    <col min="10" max="16384" width="9.07619047619048" style="27"/>
  </cols>
  <sheetData>
    <row r="1" s="22" customFormat="1" customHeight="1" spans="1:9">
      <c r="A1" s="30" t="s">
        <v>116</v>
      </c>
      <c r="B1" s="31" t="s">
        <v>8</v>
      </c>
      <c r="C1" s="33"/>
      <c r="G1" s="34"/>
      <c r="H1" s="34"/>
    </row>
    <row r="2" s="23" customFormat="1" ht="18" customHeight="1" spans="1:9">
      <c r="A2" s="35" t="s">
        <v>21199</v>
      </c>
      <c r="B2" s="36"/>
      <c r="C2" s="36"/>
      <c r="D2" s="36"/>
      <c r="E2" s="36"/>
      <c r="F2" s="36"/>
      <c r="G2" s="36"/>
      <c r="H2" s="36"/>
      <c r="I2" s="36"/>
    </row>
    <row r="3" s="23" customFormat="1" ht="11.2" customHeight="1" spans="1:9">
      <c r="A3" s="6"/>
      <c r="B3" s="6"/>
      <c r="C3" s="6"/>
      <c r="D3" s="6"/>
      <c r="E3" s="6"/>
      <c r="F3" s="6"/>
      <c r="G3" s="37"/>
      <c r="H3" s="37"/>
      <c r="I3" s="38" t="s">
        <v>21200</v>
      </c>
    </row>
    <row r="4" ht="10.9" customHeight="1" spans="1:9">
      <c r="A4" s="39" t="e">
        <f>#REF!&amp;#REF!&amp;#REF!&amp;#REF!&amp;#REF!&amp;#REF!&amp;#REF!</f>
        <v>#REF!</v>
      </c>
      <c r="B4" s="39"/>
      <c r="C4" s="39"/>
      <c r="D4" s="39"/>
      <c r="E4" s="39"/>
      <c r="F4" s="39"/>
      <c r="G4" s="39"/>
      <c r="H4" s="39"/>
      <c r="I4" s="39"/>
    </row>
    <row r="5" ht="11.2" customHeight="1" spans="1:9">
      <c r="A5" s="40" t="e">
        <f>#REF!&amp;#REF!</f>
        <v>#REF!</v>
      </c>
      <c r="B5" s="40"/>
      <c r="C5" s="41"/>
      <c r="H5" s="43"/>
      <c r="I5" s="44" t="s">
        <v>35</v>
      </c>
    </row>
    <row r="6" s="24" customFormat="1" ht="19.05" customHeight="1" spans="1:9">
      <c r="A6" s="45" t="s">
        <v>102</v>
      </c>
      <c r="B6" s="46" t="s">
        <v>21201</v>
      </c>
      <c r="C6" s="47" t="s">
        <v>230</v>
      </c>
      <c r="D6" s="46" t="s">
        <v>21202</v>
      </c>
      <c r="E6" s="46" t="s">
        <v>21030</v>
      </c>
      <c r="F6" s="46" t="s">
        <v>121</v>
      </c>
      <c r="G6" s="48" t="s">
        <v>122</v>
      </c>
      <c r="H6" s="49" t="s">
        <v>123</v>
      </c>
      <c r="I6" s="46" t="s">
        <v>256</v>
      </c>
    </row>
    <row r="7" s="25" customFormat="1" ht="13.05" customHeight="1" spans="1:9">
      <c r="A7" s="50">
        <v>1</v>
      </c>
      <c r="B7" s="51"/>
      <c r="C7" s="52"/>
      <c r="D7" s="51"/>
      <c r="E7" s="53"/>
      <c r="F7" s="53"/>
      <c r="G7" s="54">
        <f>E7+F7</f>
        <v>0</v>
      </c>
      <c r="H7" s="55"/>
      <c r="I7" s="51"/>
    </row>
    <row r="8" s="25" customFormat="1" ht="13.05" customHeight="1" spans="1:9">
      <c r="A8" s="50"/>
      <c r="B8" s="51"/>
      <c r="C8" s="52"/>
      <c r="D8" s="51"/>
      <c r="E8" s="53"/>
      <c r="F8" s="53"/>
      <c r="G8" s="54">
        <f t="shared" ref="G8:G34" si="0">E8+F8</f>
        <v>0</v>
      </c>
      <c r="H8" s="55"/>
      <c r="I8" s="51"/>
    </row>
    <row r="9" s="25" customFormat="1" ht="13.05" customHeight="1" spans="1:9">
      <c r="A9" s="51"/>
      <c r="B9" s="51"/>
      <c r="C9" s="52"/>
      <c r="D9" s="51"/>
      <c r="E9" s="53"/>
      <c r="F9" s="53"/>
      <c r="G9" s="54">
        <f t="shared" si="0"/>
        <v>0</v>
      </c>
      <c r="H9" s="55"/>
      <c r="I9" s="51"/>
    </row>
    <row r="10" s="25" customFormat="1" ht="13.05" customHeight="1" spans="1:9">
      <c r="A10" s="51"/>
      <c r="B10" s="51"/>
      <c r="C10" s="52"/>
      <c r="D10" s="51"/>
      <c r="E10" s="53"/>
      <c r="F10" s="53"/>
      <c r="G10" s="54">
        <f t="shared" si="0"/>
        <v>0</v>
      </c>
      <c r="H10" s="55"/>
      <c r="I10" s="51"/>
    </row>
    <row r="11" s="25" customFormat="1" ht="13.05" customHeight="1" spans="1:9">
      <c r="A11" s="51"/>
      <c r="B11" s="51"/>
      <c r="C11" s="52"/>
      <c r="D11" s="51"/>
      <c r="E11" s="53"/>
      <c r="F11" s="53"/>
      <c r="G11" s="54">
        <f t="shared" si="0"/>
        <v>0</v>
      </c>
      <c r="H11" s="55"/>
      <c r="I11" s="51"/>
    </row>
    <row r="12" s="25" customFormat="1" ht="13.05" customHeight="1" spans="1:9">
      <c r="A12" s="51"/>
      <c r="B12" s="51"/>
      <c r="C12" s="52"/>
      <c r="D12" s="51"/>
      <c r="E12" s="53"/>
      <c r="F12" s="53"/>
      <c r="G12" s="54">
        <f t="shared" si="0"/>
        <v>0</v>
      </c>
      <c r="H12" s="55"/>
      <c r="I12" s="51"/>
    </row>
    <row r="13" s="25" customFormat="1" ht="13.05" customHeight="1" spans="1:9">
      <c r="A13" s="51"/>
      <c r="B13" s="51"/>
      <c r="C13" s="52"/>
      <c r="D13" s="51"/>
      <c r="E13" s="53"/>
      <c r="F13" s="53"/>
      <c r="G13" s="54">
        <f t="shared" si="0"/>
        <v>0</v>
      </c>
      <c r="H13" s="55"/>
      <c r="I13" s="51"/>
    </row>
    <row r="14" s="25" customFormat="1" ht="13.05" customHeight="1" spans="1:9">
      <c r="A14" s="51"/>
      <c r="B14" s="51"/>
      <c r="C14" s="52"/>
      <c r="D14" s="51"/>
      <c r="E14" s="53"/>
      <c r="F14" s="53"/>
      <c r="G14" s="54">
        <f t="shared" si="0"/>
        <v>0</v>
      </c>
      <c r="H14" s="55"/>
      <c r="I14" s="51"/>
    </row>
    <row r="15" s="25" customFormat="1" ht="13.05" customHeight="1" spans="1:9">
      <c r="A15" s="51"/>
      <c r="B15" s="51"/>
      <c r="C15" s="52"/>
      <c r="D15" s="51"/>
      <c r="E15" s="53"/>
      <c r="F15" s="53"/>
      <c r="G15" s="54">
        <f t="shared" si="0"/>
        <v>0</v>
      </c>
      <c r="H15" s="55"/>
      <c r="I15" s="51"/>
    </row>
    <row r="16" s="25" customFormat="1" ht="13.05" customHeight="1" spans="1:9">
      <c r="A16" s="51"/>
      <c r="B16" s="51"/>
      <c r="C16" s="52"/>
      <c r="D16" s="51"/>
      <c r="E16" s="53"/>
      <c r="F16" s="53"/>
      <c r="G16" s="54">
        <f t="shared" si="0"/>
        <v>0</v>
      </c>
      <c r="H16" s="55"/>
      <c r="I16" s="51"/>
    </row>
    <row r="17" s="25" customFormat="1" ht="13.05" customHeight="1" spans="1:9">
      <c r="A17" s="51"/>
      <c r="B17" s="51"/>
      <c r="C17" s="52"/>
      <c r="D17" s="51"/>
      <c r="E17" s="53"/>
      <c r="F17" s="53"/>
      <c r="G17" s="54">
        <f t="shared" si="0"/>
        <v>0</v>
      </c>
      <c r="H17" s="55"/>
      <c r="I17" s="51"/>
    </row>
    <row r="18" s="25" customFormat="1" ht="13.05" customHeight="1" spans="1:9">
      <c r="A18" s="51"/>
      <c r="B18" s="51"/>
      <c r="C18" s="52"/>
      <c r="D18" s="51"/>
      <c r="E18" s="53"/>
      <c r="F18" s="53"/>
      <c r="G18" s="54">
        <f t="shared" si="0"/>
        <v>0</v>
      </c>
      <c r="H18" s="55"/>
      <c r="I18" s="51"/>
    </row>
    <row r="19" s="25" customFormat="1" ht="13.05" customHeight="1" spans="1:9">
      <c r="A19" s="51"/>
      <c r="B19" s="51"/>
      <c r="C19" s="52"/>
      <c r="D19" s="51"/>
      <c r="E19" s="53"/>
      <c r="F19" s="53"/>
      <c r="G19" s="54">
        <f t="shared" si="0"/>
        <v>0</v>
      </c>
      <c r="H19" s="55"/>
      <c r="I19" s="51"/>
    </row>
    <row r="20" s="25" customFormat="1" ht="13.05" customHeight="1" spans="1:9">
      <c r="A20" s="51"/>
      <c r="B20" s="51"/>
      <c r="C20" s="52"/>
      <c r="D20" s="51"/>
      <c r="E20" s="53"/>
      <c r="F20" s="53"/>
      <c r="G20" s="54">
        <f t="shared" si="0"/>
        <v>0</v>
      </c>
      <c r="H20" s="55"/>
      <c r="I20" s="51"/>
    </row>
    <row r="21" s="25" customFormat="1" ht="13.05" customHeight="1" spans="1:9">
      <c r="A21" s="51"/>
      <c r="B21" s="51"/>
      <c r="C21" s="52"/>
      <c r="D21" s="51"/>
      <c r="E21" s="53"/>
      <c r="F21" s="53"/>
      <c r="G21" s="54">
        <f t="shared" si="0"/>
        <v>0</v>
      </c>
      <c r="H21" s="55"/>
      <c r="I21" s="51"/>
    </row>
    <row r="22" s="25" customFormat="1" ht="13.05" customHeight="1" spans="1:9">
      <c r="A22" s="51"/>
      <c r="B22" s="51"/>
      <c r="C22" s="52"/>
      <c r="D22" s="51"/>
      <c r="E22" s="53"/>
      <c r="F22" s="53"/>
      <c r="G22" s="54">
        <f t="shared" si="0"/>
        <v>0</v>
      </c>
      <c r="H22" s="55"/>
      <c r="I22" s="51"/>
    </row>
    <row r="23" s="25" customFormat="1" ht="13.05" customHeight="1" spans="1:9">
      <c r="A23" s="51"/>
      <c r="B23" s="51"/>
      <c r="C23" s="52"/>
      <c r="D23" s="51"/>
      <c r="E23" s="53"/>
      <c r="F23" s="53"/>
      <c r="G23" s="54">
        <f t="shared" si="0"/>
        <v>0</v>
      </c>
      <c r="H23" s="55"/>
      <c r="I23" s="51"/>
    </row>
    <row r="24" s="25" customFormat="1" ht="13.05" customHeight="1" spans="1:9">
      <c r="A24" s="51"/>
      <c r="B24" s="51"/>
      <c r="C24" s="52"/>
      <c r="D24" s="51"/>
      <c r="E24" s="53"/>
      <c r="F24" s="53"/>
      <c r="G24" s="54">
        <f t="shared" si="0"/>
        <v>0</v>
      </c>
      <c r="H24" s="55"/>
      <c r="I24" s="51"/>
    </row>
    <row r="25" s="25" customFormat="1" ht="13.05" customHeight="1" spans="1:9">
      <c r="A25" s="51"/>
      <c r="B25" s="51"/>
      <c r="C25" s="52"/>
      <c r="D25" s="51"/>
      <c r="E25" s="53"/>
      <c r="F25" s="53"/>
      <c r="G25" s="54">
        <f t="shared" si="0"/>
        <v>0</v>
      </c>
      <c r="H25" s="55"/>
      <c r="I25" s="51"/>
    </row>
    <row r="26" s="25" customFormat="1" ht="13.05" customHeight="1" spans="1:9">
      <c r="A26" s="51"/>
      <c r="B26" s="51"/>
      <c r="C26" s="52"/>
      <c r="D26" s="51"/>
      <c r="E26" s="53"/>
      <c r="F26" s="53"/>
      <c r="G26" s="54">
        <f t="shared" si="0"/>
        <v>0</v>
      </c>
      <c r="H26" s="55"/>
      <c r="I26" s="51"/>
    </row>
    <row r="27" s="25" customFormat="1" ht="13.05" customHeight="1" spans="1:9">
      <c r="A27" s="51"/>
      <c r="B27" s="51"/>
      <c r="C27" s="52"/>
      <c r="D27" s="51"/>
      <c r="E27" s="53"/>
      <c r="F27" s="53"/>
      <c r="G27" s="54">
        <f t="shared" si="0"/>
        <v>0</v>
      </c>
      <c r="H27" s="55"/>
      <c r="I27" s="51"/>
    </row>
    <row r="28" s="25" customFormat="1" ht="13.05" customHeight="1" spans="1:9">
      <c r="A28" s="51"/>
      <c r="B28" s="51"/>
      <c r="C28" s="52"/>
      <c r="D28" s="51"/>
      <c r="E28" s="53"/>
      <c r="F28" s="53"/>
      <c r="G28" s="54">
        <f t="shared" si="0"/>
        <v>0</v>
      </c>
      <c r="H28" s="55"/>
      <c r="I28" s="51"/>
    </row>
    <row r="29" s="25" customFormat="1" ht="13.05" customHeight="1" spans="1:9">
      <c r="A29" s="51"/>
      <c r="B29" s="51"/>
      <c r="C29" s="52"/>
      <c r="D29" s="51"/>
      <c r="E29" s="53"/>
      <c r="F29" s="53"/>
      <c r="G29" s="54">
        <f t="shared" si="0"/>
        <v>0</v>
      </c>
      <c r="H29" s="55"/>
      <c r="I29" s="51"/>
    </row>
    <row r="30" s="25" customFormat="1" ht="13.05" customHeight="1" spans="1:9">
      <c r="A30" s="51"/>
      <c r="B30" s="51"/>
      <c r="C30" s="52"/>
      <c r="D30" s="51"/>
      <c r="E30" s="53"/>
      <c r="F30" s="53"/>
      <c r="G30" s="54">
        <f t="shared" si="0"/>
        <v>0</v>
      </c>
      <c r="H30" s="55"/>
      <c r="I30" s="51"/>
    </row>
    <row r="31" s="25" customFormat="1" ht="13.05" customHeight="1" spans="1:9">
      <c r="A31" s="51"/>
      <c r="B31" s="51"/>
      <c r="C31" s="52"/>
      <c r="D31" s="51"/>
      <c r="E31" s="53"/>
      <c r="F31" s="53"/>
      <c r="G31" s="54">
        <f t="shared" si="0"/>
        <v>0</v>
      </c>
      <c r="H31" s="55"/>
      <c r="I31" s="51"/>
    </row>
    <row r="32" s="25" customFormat="1" ht="13.05" customHeight="1" spans="1:9">
      <c r="A32" s="51"/>
      <c r="B32" s="51"/>
      <c r="C32" s="52"/>
      <c r="D32" s="51"/>
      <c r="E32" s="53"/>
      <c r="F32" s="53"/>
      <c r="G32" s="54">
        <f t="shared" si="0"/>
        <v>0</v>
      </c>
      <c r="H32" s="55"/>
      <c r="I32" s="51"/>
    </row>
    <row r="33" s="25" customFormat="1" ht="13.05" customHeight="1" spans="1:14">
      <c r="A33" s="51"/>
      <c r="B33" s="51"/>
      <c r="C33" s="52"/>
      <c r="D33" s="51"/>
      <c r="E33" s="53"/>
      <c r="F33" s="53"/>
      <c r="G33" s="54">
        <f t="shared" si="0"/>
        <v>0</v>
      </c>
      <c r="H33" s="55"/>
      <c r="I33" s="51"/>
    </row>
    <row r="34" s="25" customFormat="1" ht="13.05" customHeight="1" spans="1:14">
      <c r="A34" s="51"/>
      <c r="B34" s="51"/>
      <c r="C34" s="52"/>
      <c r="D34" s="51"/>
      <c r="E34" s="53"/>
      <c r="F34" s="53"/>
      <c r="G34" s="54">
        <f t="shared" si="0"/>
        <v>0</v>
      </c>
      <c r="H34" s="55"/>
      <c r="I34" s="51"/>
    </row>
    <row r="35" s="26" customFormat="1" ht="13.05" customHeight="1" spans="1:14">
      <c r="A35" s="56"/>
      <c r="B35" s="57" t="s">
        <v>72</v>
      </c>
      <c r="C35" s="58"/>
      <c r="D35" s="56"/>
      <c r="E35" s="54">
        <f>ROUND(SUM(E7:E34),2)</f>
        <v>0</v>
      </c>
      <c r="F35" s="54">
        <f>ROUND(SUM(F7:F34),2)</f>
        <v>0</v>
      </c>
      <c r="G35" s="54">
        <f>ROUND(SUM(G7:G34),2)</f>
        <v>0</v>
      </c>
      <c r="H35" s="54">
        <f>ROUND(SUM(H7:H34),2)</f>
        <v>0</v>
      </c>
      <c r="I35" s="56"/>
    </row>
    <row r="36" ht="13.05" customHeight="1" spans="1:14">
      <c r="A36" s="59" t="e">
        <f>#REF!&amp;#REF!</f>
        <v>#REF!</v>
      </c>
      <c r="C36" s="60"/>
      <c r="D36" s="60"/>
      <c r="E36" s="60"/>
      <c r="F36" s="60"/>
      <c r="G36" s="61" t="e">
        <f>#REF!</f>
        <v>#REF!</v>
      </c>
      <c r="H36" s="62"/>
      <c r="I36" s="28"/>
      <c r="K36" s="28"/>
      <c r="N36" s="28"/>
    </row>
    <row r="37" ht="13.05" customHeight="1" spans="1:14">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95" display="返回索引页"/>
    <hyperlink ref="A1" location="其他应付款汇总表!B9" display="返回"/>
  </hyperlinks>
  <printOptions horizontalCentered="1"/>
  <pageMargins left="0.748031496062992" right="0.748031496062992" top="0.866141732283464" bottom="0.62992125984252"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7142857142857" style="27" customWidth="1"/>
    <col min="4" max="4" width="11.7142857142857" style="28" customWidth="1"/>
    <col min="5" max="6" width="12.7142857142857" style="28" hidden="1" customWidth="1" outlineLevel="1"/>
    <col min="7" max="7" width="17.7142857142857" style="29" customWidth="1" collapsed="1"/>
    <col min="8" max="8" width="17.7142857142857" style="29" customWidth="1"/>
    <col min="9" max="9" width="34.9238095238095" style="27" customWidth="1"/>
    <col min="10" max="16384" width="9.07619047619048" style="27"/>
  </cols>
  <sheetData>
    <row r="1" s="22" customFormat="1" customHeight="1" spans="1:9">
      <c r="A1" s="30" t="s">
        <v>116</v>
      </c>
      <c r="B1" s="31" t="s">
        <v>8</v>
      </c>
      <c r="C1" s="90"/>
      <c r="D1" s="33"/>
      <c r="E1" s="33"/>
      <c r="F1" s="33"/>
      <c r="G1" s="34"/>
      <c r="H1" s="34"/>
    </row>
    <row r="2" s="23" customFormat="1" ht="18" customHeight="1" spans="1:9">
      <c r="A2" s="35" t="s">
        <v>21203</v>
      </c>
      <c r="B2" s="36"/>
      <c r="C2" s="36"/>
      <c r="D2" s="36"/>
      <c r="E2" s="36"/>
      <c r="F2" s="36"/>
      <c r="G2" s="36"/>
      <c r="H2" s="36"/>
      <c r="I2" s="36"/>
    </row>
    <row r="3" s="23" customFormat="1" ht="11.2" customHeight="1" spans="1:9">
      <c r="A3" s="6"/>
      <c r="B3" s="6"/>
      <c r="C3" s="6"/>
      <c r="D3" s="6"/>
      <c r="E3" s="6"/>
      <c r="F3" s="6"/>
      <c r="G3" s="37"/>
      <c r="H3" s="37"/>
      <c r="I3" s="38" t="s">
        <v>21204</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361</v>
      </c>
      <c r="C6" s="46" t="s">
        <v>21205</v>
      </c>
      <c r="D6" s="47" t="s">
        <v>230</v>
      </c>
      <c r="E6" s="46" t="s">
        <v>21030</v>
      </c>
      <c r="F6" s="46" t="s">
        <v>121</v>
      </c>
      <c r="G6" s="48" t="s">
        <v>122</v>
      </c>
      <c r="H6" s="49" t="s">
        <v>123</v>
      </c>
      <c r="I6" s="46" t="s">
        <v>256</v>
      </c>
    </row>
    <row r="7" s="25" customFormat="1" ht="13.05" customHeight="1" spans="1:9">
      <c r="A7" s="50"/>
      <c r="B7" s="51"/>
      <c r="C7" s="187"/>
      <c r="D7" s="52"/>
      <c r="E7" s="53"/>
      <c r="F7" s="53"/>
      <c r="G7" s="54">
        <f>E7+F7</f>
        <v>0</v>
      </c>
      <c r="H7" s="55"/>
      <c r="I7" s="51"/>
    </row>
    <row r="8" s="25" customFormat="1" ht="13.05" customHeight="1" spans="1:9">
      <c r="A8" s="50"/>
      <c r="B8" s="51"/>
      <c r="C8" s="51"/>
      <c r="D8" s="52"/>
      <c r="E8" s="53"/>
      <c r="F8" s="53"/>
      <c r="G8" s="54">
        <f t="shared" ref="G8:G34" si="0">E8+F8</f>
        <v>0</v>
      </c>
      <c r="H8" s="55"/>
      <c r="I8" s="51"/>
    </row>
    <row r="9" s="25" customFormat="1" ht="13.05" customHeight="1" spans="1:9">
      <c r="A9" s="50"/>
      <c r="B9" s="51"/>
      <c r="C9" s="51"/>
      <c r="D9" s="52"/>
      <c r="E9" s="53"/>
      <c r="F9" s="53"/>
      <c r="G9" s="54">
        <f t="shared" si="0"/>
        <v>0</v>
      </c>
      <c r="H9" s="55"/>
      <c r="I9" s="51"/>
    </row>
    <row r="10" s="25" customFormat="1" ht="13.05" customHeight="1" spans="1:9">
      <c r="A10" s="50"/>
      <c r="B10" s="51"/>
      <c r="C10" s="51"/>
      <c r="D10" s="52"/>
      <c r="E10" s="53"/>
      <c r="F10" s="53"/>
      <c r="G10" s="54">
        <f t="shared" si="0"/>
        <v>0</v>
      </c>
      <c r="H10" s="55"/>
      <c r="I10" s="51"/>
    </row>
    <row r="11" s="25" customFormat="1" ht="13.05" customHeight="1" spans="1:9">
      <c r="A11" s="50"/>
      <c r="B11" s="51"/>
      <c r="C11" s="51"/>
      <c r="D11" s="52"/>
      <c r="E11" s="53"/>
      <c r="F11" s="53"/>
      <c r="G11" s="54">
        <f t="shared" si="0"/>
        <v>0</v>
      </c>
      <c r="H11" s="55"/>
      <c r="I11" s="51"/>
    </row>
    <row r="12" s="25" customFormat="1" ht="13.05" customHeight="1" spans="1:9">
      <c r="A12" s="50"/>
      <c r="B12" s="51"/>
      <c r="C12" s="51"/>
      <c r="D12" s="52"/>
      <c r="E12" s="53"/>
      <c r="F12" s="53"/>
      <c r="G12" s="54">
        <f t="shared" si="0"/>
        <v>0</v>
      </c>
      <c r="H12" s="55"/>
      <c r="I12" s="51"/>
    </row>
    <row r="13" s="25" customFormat="1" ht="13.05" customHeight="1" spans="1:9">
      <c r="A13" s="50"/>
      <c r="B13" s="51"/>
      <c r="C13" s="51"/>
      <c r="D13" s="52"/>
      <c r="E13" s="53"/>
      <c r="F13" s="53"/>
      <c r="G13" s="54">
        <f t="shared" si="0"/>
        <v>0</v>
      </c>
      <c r="H13" s="55"/>
      <c r="I13" s="51"/>
    </row>
    <row r="14" s="25" customFormat="1" ht="13.05" customHeight="1" spans="1:9">
      <c r="A14" s="50"/>
      <c r="B14" s="51"/>
      <c r="C14" s="51"/>
      <c r="D14" s="52"/>
      <c r="E14" s="53"/>
      <c r="F14" s="53"/>
      <c r="G14" s="54">
        <f t="shared" si="0"/>
        <v>0</v>
      </c>
      <c r="H14" s="55"/>
      <c r="I14" s="51"/>
    </row>
    <row r="15" s="25" customFormat="1" ht="13.05" customHeight="1" spans="1:9">
      <c r="A15" s="50"/>
      <c r="B15" s="51"/>
      <c r="C15" s="51"/>
      <c r="D15" s="52"/>
      <c r="E15" s="53"/>
      <c r="F15" s="53"/>
      <c r="G15" s="54">
        <f t="shared" si="0"/>
        <v>0</v>
      </c>
      <c r="H15" s="55"/>
      <c r="I15" s="51"/>
    </row>
    <row r="16" s="25" customFormat="1" ht="13.05" customHeight="1" spans="1:9">
      <c r="A16" s="50"/>
      <c r="B16" s="51"/>
      <c r="C16" s="51"/>
      <c r="D16" s="52"/>
      <c r="E16" s="53"/>
      <c r="F16" s="53"/>
      <c r="G16" s="54">
        <f t="shared" si="0"/>
        <v>0</v>
      </c>
      <c r="H16" s="55"/>
      <c r="I16" s="51"/>
    </row>
    <row r="17" s="25" customFormat="1" ht="13.05" customHeight="1" spans="1:9">
      <c r="A17" s="50"/>
      <c r="B17" s="51"/>
      <c r="C17" s="51"/>
      <c r="D17" s="52"/>
      <c r="E17" s="53"/>
      <c r="F17" s="53"/>
      <c r="G17" s="54">
        <f t="shared" si="0"/>
        <v>0</v>
      </c>
      <c r="H17" s="55"/>
      <c r="I17" s="51"/>
    </row>
    <row r="18" s="25" customFormat="1" ht="13.05" customHeight="1" spans="1:9">
      <c r="A18" s="50"/>
      <c r="B18" s="51"/>
      <c r="C18" s="51"/>
      <c r="D18" s="52"/>
      <c r="E18" s="53"/>
      <c r="F18" s="53"/>
      <c r="G18" s="54">
        <f t="shared" si="0"/>
        <v>0</v>
      </c>
      <c r="H18" s="55"/>
      <c r="I18" s="51"/>
    </row>
    <row r="19" s="25" customFormat="1" ht="13.05" customHeight="1" spans="1:9">
      <c r="A19" s="50"/>
      <c r="B19" s="51"/>
      <c r="C19" s="51"/>
      <c r="D19" s="52"/>
      <c r="E19" s="53"/>
      <c r="F19" s="53"/>
      <c r="G19" s="54">
        <f t="shared" si="0"/>
        <v>0</v>
      </c>
      <c r="H19" s="55"/>
      <c r="I19" s="51"/>
    </row>
    <row r="20" s="25" customFormat="1" ht="13.05" customHeight="1" spans="1:9">
      <c r="A20" s="50"/>
      <c r="B20" s="51"/>
      <c r="C20" s="51"/>
      <c r="D20" s="52"/>
      <c r="E20" s="53"/>
      <c r="F20" s="53"/>
      <c r="G20" s="54">
        <f t="shared" si="0"/>
        <v>0</v>
      </c>
      <c r="H20" s="55"/>
      <c r="I20" s="51"/>
    </row>
    <row r="21" s="25" customFormat="1" ht="13.05" customHeight="1" spans="1:9">
      <c r="A21" s="50"/>
      <c r="B21" s="51"/>
      <c r="C21" s="51"/>
      <c r="D21" s="52"/>
      <c r="E21" s="53"/>
      <c r="F21" s="53"/>
      <c r="G21" s="54">
        <f t="shared" si="0"/>
        <v>0</v>
      </c>
      <c r="H21" s="55"/>
      <c r="I21" s="51"/>
    </row>
    <row r="22" s="25" customFormat="1" ht="13.05" customHeight="1" spans="1:9">
      <c r="A22" s="50"/>
      <c r="B22" s="51"/>
      <c r="C22" s="51"/>
      <c r="D22" s="52"/>
      <c r="E22" s="53"/>
      <c r="F22" s="53"/>
      <c r="G22" s="54">
        <f t="shared" si="0"/>
        <v>0</v>
      </c>
      <c r="H22" s="55"/>
      <c r="I22" s="51"/>
    </row>
    <row r="23" s="25" customFormat="1" ht="13.05" customHeight="1" spans="1:9">
      <c r="A23" s="50"/>
      <c r="B23" s="51"/>
      <c r="C23" s="51"/>
      <c r="D23" s="52"/>
      <c r="E23" s="53"/>
      <c r="F23" s="53"/>
      <c r="G23" s="54">
        <f t="shared" si="0"/>
        <v>0</v>
      </c>
      <c r="H23" s="55"/>
      <c r="I23" s="51"/>
    </row>
    <row r="24" s="25" customFormat="1" ht="13.05" customHeight="1" spans="1:9">
      <c r="A24" s="50"/>
      <c r="B24" s="51"/>
      <c r="C24" s="51"/>
      <c r="D24" s="52"/>
      <c r="E24" s="53"/>
      <c r="F24" s="53"/>
      <c r="G24" s="54">
        <f t="shared" si="0"/>
        <v>0</v>
      </c>
      <c r="H24" s="55"/>
      <c r="I24" s="51"/>
    </row>
    <row r="25" s="25" customFormat="1" ht="13.05" customHeight="1" spans="1:9">
      <c r="A25" s="50"/>
      <c r="B25" s="51"/>
      <c r="C25" s="51"/>
      <c r="D25" s="52"/>
      <c r="E25" s="53"/>
      <c r="F25" s="53"/>
      <c r="G25" s="54">
        <f t="shared" si="0"/>
        <v>0</v>
      </c>
      <c r="H25" s="55"/>
      <c r="I25" s="51"/>
    </row>
    <row r="26" s="25" customFormat="1" ht="13.05" customHeight="1" spans="1:9">
      <c r="A26" s="50"/>
      <c r="B26" s="51"/>
      <c r="C26" s="51"/>
      <c r="D26" s="52"/>
      <c r="E26" s="53"/>
      <c r="F26" s="53"/>
      <c r="G26" s="54">
        <f t="shared" si="0"/>
        <v>0</v>
      </c>
      <c r="H26" s="55"/>
      <c r="I26" s="51"/>
    </row>
    <row r="27" s="25" customFormat="1" ht="13.05" customHeight="1" spans="1:9">
      <c r="A27" s="50"/>
      <c r="B27" s="51"/>
      <c r="C27" s="51"/>
      <c r="D27" s="52"/>
      <c r="E27" s="53"/>
      <c r="F27" s="53"/>
      <c r="G27" s="54">
        <f t="shared" si="0"/>
        <v>0</v>
      </c>
      <c r="H27" s="55"/>
      <c r="I27" s="51"/>
    </row>
    <row r="28" s="25" customFormat="1" ht="13.05" customHeight="1" spans="1:9">
      <c r="A28" s="50"/>
      <c r="B28" s="51"/>
      <c r="C28" s="51"/>
      <c r="D28" s="52"/>
      <c r="E28" s="53"/>
      <c r="F28" s="53"/>
      <c r="G28" s="54">
        <f t="shared" si="0"/>
        <v>0</v>
      </c>
      <c r="H28" s="55"/>
      <c r="I28" s="51"/>
    </row>
    <row r="29" s="25" customFormat="1" ht="13.05" customHeight="1" spans="1:9">
      <c r="A29" s="50"/>
      <c r="B29" s="51"/>
      <c r="C29" s="51"/>
      <c r="D29" s="52"/>
      <c r="E29" s="53"/>
      <c r="F29" s="53"/>
      <c r="G29" s="54">
        <f t="shared" si="0"/>
        <v>0</v>
      </c>
      <c r="H29" s="55"/>
      <c r="I29" s="51"/>
    </row>
    <row r="30" s="25" customFormat="1" ht="13.05" customHeight="1" spans="1:9">
      <c r="A30" s="50"/>
      <c r="B30" s="51"/>
      <c r="C30" s="51"/>
      <c r="D30" s="52"/>
      <c r="E30" s="53"/>
      <c r="F30" s="53"/>
      <c r="G30" s="54">
        <f t="shared" si="0"/>
        <v>0</v>
      </c>
      <c r="H30" s="55"/>
      <c r="I30" s="51"/>
    </row>
    <row r="31" s="25" customFormat="1" ht="13.05" customHeight="1" spans="1:9">
      <c r="A31" s="50"/>
      <c r="B31" s="51"/>
      <c r="C31" s="51"/>
      <c r="D31" s="52"/>
      <c r="E31" s="53"/>
      <c r="F31" s="53"/>
      <c r="G31" s="54">
        <f t="shared" si="0"/>
        <v>0</v>
      </c>
      <c r="H31" s="55"/>
      <c r="I31" s="51"/>
    </row>
    <row r="32" s="25" customFormat="1" ht="13.05" customHeight="1" spans="1:9">
      <c r="A32" s="50"/>
      <c r="B32" s="51"/>
      <c r="C32" s="51"/>
      <c r="D32" s="52"/>
      <c r="E32" s="53"/>
      <c r="F32" s="53"/>
      <c r="G32" s="54">
        <f t="shared" si="0"/>
        <v>0</v>
      </c>
      <c r="H32" s="55"/>
      <c r="I32" s="51"/>
    </row>
    <row r="33" s="25" customFormat="1" ht="13.05" customHeight="1" spans="1:9">
      <c r="A33" s="50"/>
      <c r="B33" s="51"/>
      <c r="C33" s="51"/>
      <c r="D33" s="52"/>
      <c r="E33" s="53"/>
      <c r="F33" s="53"/>
      <c r="G33" s="54">
        <f t="shared" si="0"/>
        <v>0</v>
      </c>
      <c r="H33" s="55"/>
      <c r="I33" s="51"/>
    </row>
    <row r="34" s="25" customFormat="1" ht="13.05" customHeight="1" spans="1:9">
      <c r="A34" s="50"/>
      <c r="B34" s="51"/>
      <c r="C34" s="51"/>
      <c r="D34" s="52"/>
      <c r="E34" s="53"/>
      <c r="F34" s="53"/>
      <c r="G34" s="54">
        <f t="shared" si="0"/>
        <v>0</v>
      </c>
      <c r="H34" s="55"/>
      <c r="I34" s="51"/>
    </row>
    <row r="35" s="26" customFormat="1" ht="13.05" customHeight="1" spans="1:9">
      <c r="A35" s="127"/>
      <c r="B35" s="57" t="s">
        <v>72</v>
      </c>
      <c r="C35" s="91"/>
      <c r="D35" s="58"/>
      <c r="E35" s="54">
        <f>ROUND(SUM(E7:E34),2)</f>
        <v>0</v>
      </c>
      <c r="F35" s="54">
        <f>ROUND(SUM(F7:F34),2)</f>
        <v>0</v>
      </c>
      <c r="G35" s="54">
        <f>ROUND(SUM(G7:G34),2)</f>
        <v>0</v>
      </c>
      <c r="H35" s="54">
        <f>ROUND(SUM(H7:H34),2)</f>
        <v>0</v>
      </c>
      <c r="I35" s="56"/>
    </row>
    <row r="36" ht="13.05" customHeight="1" spans="1:9">
      <c r="A36" s="27" t="e">
        <f>#REF!&amp;#REF!</f>
        <v>#REF!</v>
      </c>
      <c r="G36" s="29" t="e">
        <f>#REF!</f>
        <v>#REF!</v>
      </c>
    </row>
    <row r="37" ht="13.05" customHeight="1" spans="1:9">
      <c r="A37" s="27" t="e">
        <f>#REF!&amp;#REF!&amp;#REF!&amp;#REF!&amp;#REF!&amp;#REF!&amp;#REF!</f>
        <v>#REF!</v>
      </c>
      <c r="G37" s="29" t="e">
        <f>#REF!&amp;#REF!</f>
        <v>#REF!</v>
      </c>
    </row>
  </sheetData>
  <sheetProtection formatCells="0" formatColumns="0" formatRows="0" insertRows="0" deleteRows="0" autoFilter="0"/>
  <mergeCells count="2">
    <mergeCell ref="A2:I2"/>
    <mergeCell ref="A4:I4"/>
  </mergeCells>
  <hyperlinks>
    <hyperlink ref="B1" location="参数!M96" display="返回索引页"/>
    <hyperlink ref="A1" location="流动负债汇总表!B17" display="返回"/>
  </hyperlinks>
  <printOptions horizontalCentered="1"/>
  <pageMargins left="0.748031496062992" right="0.748031496062992" top="0.866141732283464" bottom="0.58" header="1.14173228346457" footer="0.5"/>
  <pageSetup paperSize="9" orientation="landscape" blackAndWhite="1"/>
  <headerFooter alignWithMargins="0">
    <oddHeader>&amp;R&amp;"Times New Roman,常规"&amp;8
&amp;"宋体,常规"共&amp;"Times New Roman,常规"&amp;N&amp;"宋体,常规"页第&amp;"Times New Roman,常规"&amp;P&amp;"宋体,常规"页</oddHeader>
    <oddFooter>&amp;L&amp;8　&amp;C&amp;8　&amp;R&amp;8　</oddFooter>
  </headerFooter>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28571428571429" style="27" customWidth="1"/>
    <col min="2" max="2" width="33.7142857142857" style="27" customWidth="1"/>
    <col min="3" max="4" width="11.7142857142857" style="28" customWidth="1"/>
    <col min="5" max="5" width="12.7142857142857" style="167" customWidth="1"/>
    <col min="6" max="7" width="12.7142857142857" style="167" hidden="1" customWidth="1" outlineLevel="1"/>
    <col min="8" max="8" width="16.7142857142857" style="29" customWidth="1" collapsed="1"/>
    <col min="9" max="9" width="16.7142857142857" style="29" customWidth="1"/>
    <col min="10" max="10" width="35.9238095238095" style="27" customWidth="1"/>
    <col min="11" max="16384" width="9.07619047619048" style="27"/>
  </cols>
  <sheetData>
    <row r="1" s="22" customFormat="1" customHeight="1" spans="1:10">
      <c r="A1" s="30" t="s">
        <v>116</v>
      </c>
      <c r="B1" s="31" t="s">
        <v>8</v>
      </c>
      <c r="C1" s="33"/>
      <c r="D1" s="33"/>
      <c r="E1" s="168"/>
      <c r="F1" s="168"/>
      <c r="G1" s="168"/>
      <c r="H1" s="34"/>
      <c r="I1" s="34"/>
    </row>
    <row r="2" s="23" customFormat="1" ht="18" customHeight="1" spans="1:10">
      <c r="A2" s="35" t="s">
        <v>21206</v>
      </c>
      <c r="B2" s="36"/>
      <c r="C2" s="36"/>
      <c r="D2" s="36"/>
      <c r="E2" s="36"/>
      <c r="F2" s="36"/>
      <c r="G2" s="36"/>
      <c r="H2" s="36"/>
      <c r="I2" s="36"/>
      <c r="J2" s="36"/>
    </row>
    <row r="3" s="23" customFormat="1" ht="11.2" customHeight="1" spans="1:10">
      <c r="A3" s="6"/>
      <c r="B3" s="6"/>
      <c r="C3" s="6"/>
      <c r="D3" s="6"/>
      <c r="E3" s="6"/>
      <c r="F3" s="6"/>
      <c r="G3" s="6"/>
      <c r="H3" s="37"/>
      <c r="I3" s="37"/>
      <c r="J3" s="38" t="s">
        <v>21207</v>
      </c>
    </row>
    <row r="4" ht="11.2" customHeight="1" spans="1:10">
      <c r="A4" s="39" t="e">
        <f>#REF!&amp;#REF!&amp;#REF!&amp;#REF!&amp;#REF!&amp;#REF!&amp;#REF!</f>
        <v>#REF!</v>
      </c>
      <c r="B4" s="39"/>
      <c r="C4" s="39"/>
      <c r="D4" s="39"/>
      <c r="E4" s="39"/>
      <c r="F4" s="39"/>
      <c r="G4" s="39"/>
      <c r="H4" s="39"/>
      <c r="I4" s="39"/>
      <c r="J4" s="39"/>
    </row>
    <row r="5" ht="11.2" customHeight="1" spans="1:10">
      <c r="A5" s="40" t="e">
        <f>#REF!&amp;#REF!</f>
        <v>#REF!</v>
      </c>
      <c r="B5" s="40"/>
      <c r="C5" s="41"/>
      <c r="D5" s="41"/>
      <c r="I5" s="43"/>
      <c r="J5" s="44" t="s">
        <v>35</v>
      </c>
    </row>
    <row r="6" s="24" customFormat="1" ht="19.05" customHeight="1" spans="1:10">
      <c r="A6" s="45" t="s">
        <v>102</v>
      </c>
      <c r="B6" s="46" t="s">
        <v>21208</v>
      </c>
      <c r="C6" s="47" t="s">
        <v>230</v>
      </c>
      <c r="D6" s="47" t="s">
        <v>372</v>
      </c>
      <c r="E6" s="169" t="s">
        <v>21209</v>
      </c>
      <c r="F6" s="169" t="s">
        <v>21030</v>
      </c>
      <c r="G6" s="169" t="s">
        <v>121</v>
      </c>
      <c r="H6" s="48" t="s">
        <v>122</v>
      </c>
      <c r="I6" s="49" t="s">
        <v>123</v>
      </c>
      <c r="J6" s="46" t="s">
        <v>256</v>
      </c>
    </row>
    <row r="7" s="25" customFormat="1" ht="13.05" customHeight="1" spans="1:10">
      <c r="A7" s="50">
        <v>1</v>
      </c>
      <c r="B7" s="51"/>
      <c r="C7" s="52"/>
      <c r="D7" s="52"/>
      <c r="E7" s="171"/>
      <c r="F7" s="53"/>
      <c r="G7" s="53"/>
      <c r="H7" s="54">
        <f>F7+G7</f>
        <v>0</v>
      </c>
      <c r="I7" s="55"/>
      <c r="J7" s="51"/>
    </row>
    <row r="8" s="25" customFormat="1" ht="13.05" customHeight="1" spans="1:10">
      <c r="A8" s="50"/>
      <c r="B8" s="51"/>
      <c r="C8" s="52"/>
      <c r="D8" s="52"/>
      <c r="E8" s="171"/>
      <c r="F8" s="53"/>
      <c r="G8" s="53"/>
      <c r="H8" s="54">
        <f t="shared" ref="H8:H33" si="0">F8+G8</f>
        <v>0</v>
      </c>
      <c r="I8" s="55"/>
      <c r="J8" s="51"/>
    </row>
    <row r="9" s="25" customFormat="1" ht="13.05" customHeight="1" spans="1:10">
      <c r="A9" s="50"/>
      <c r="B9" s="51"/>
      <c r="C9" s="52"/>
      <c r="D9" s="52"/>
      <c r="E9" s="171"/>
      <c r="F9" s="53"/>
      <c r="G9" s="53"/>
      <c r="H9" s="54">
        <f t="shared" si="0"/>
        <v>0</v>
      </c>
      <c r="I9" s="55"/>
      <c r="J9" s="51"/>
    </row>
    <row r="10" s="25" customFormat="1" ht="13.05" customHeight="1" spans="1:10">
      <c r="A10" s="50"/>
      <c r="B10" s="51"/>
      <c r="C10" s="52"/>
      <c r="D10" s="52"/>
      <c r="E10" s="171"/>
      <c r="F10" s="53"/>
      <c r="G10" s="53"/>
      <c r="H10" s="54">
        <f t="shared" si="0"/>
        <v>0</v>
      </c>
      <c r="I10" s="55"/>
      <c r="J10" s="51"/>
    </row>
    <row r="11" s="25" customFormat="1" ht="13.05" customHeight="1" spans="1:10">
      <c r="A11" s="51"/>
      <c r="B11" s="51"/>
      <c r="C11" s="52"/>
      <c r="D11" s="52"/>
      <c r="E11" s="171"/>
      <c r="F11" s="53"/>
      <c r="G11" s="53"/>
      <c r="H11" s="54">
        <f t="shared" si="0"/>
        <v>0</v>
      </c>
      <c r="I11" s="55"/>
      <c r="J11" s="51"/>
    </row>
    <row r="12" s="25" customFormat="1" ht="13.05" customHeight="1" spans="1:10">
      <c r="A12" s="51"/>
      <c r="B12" s="51"/>
      <c r="C12" s="52"/>
      <c r="D12" s="52"/>
      <c r="E12" s="171"/>
      <c r="F12" s="53"/>
      <c r="G12" s="53"/>
      <c r="H12" s="54">
        <f t="shared" si="0"/>
        <v>0</v>
      </c>
      <c r="I12" s="55"/>
      <c r="J12" s="51"/>
    </row>
    <row r="13" s="25" customFormat="1" ht="13.05" customHeight="1" spans="1:10">
      <c r="A13" s="51"/>
      <c r="B13" s="51"/>
      <c r="C13" s="52"/>
      <c r="D13" s="52"/>
      <c r="E13" s="171"/>
      <c r="F13" s="53"/>
      <c r="G13" s="53"/>
      <c r="H13" s="54">
        <f t="shared" si="0"/>
        <v>0</v>
      </c>
      <c r="I13" s="55"/>
      <c r="J13" s="51"/>
    </row>
    <row r="14" s="25" customFormat="1" ht="13.05" customHeight="1" spans="1:10">
      <c r="A14" s="51"/>
      <c r="B14" s="51"/>
      <c r="C14" s="52"/>
      <c r="D14" s="52"/>
      <c r="E14" s="171"/>
      <c r="F14" s="53"/>
      <c r="G14" s="53"/>
      <c r="H14" s="54">
        <f t="shared" si="0"/>
        <v>0</v>
      </c>
      <c r="I14" s="55"/>
      <c r="J14" s="51"/>
    </row>
    <row r="15" s="25" customFormat="1" ht="13.05" customHeight="1" spans="1:10">
      <c r="A15" s="51"/>
      <c r="B15" s="51"/>
      <c r="C15" s="52"/>
      <c r="D15" s="52"/>
      <c r="E15" s="171"/>
      <c r="F15" s="53"/>
      <c r="G15" s="53"/>
      <c r="H15" s="54">
        <f t="shared" si="0"/>
        <v>0</v>
      </c>
      <c r="I15" s="55"/>
      <c r="J15" s="51"/>
    </row>
    <row r="16" s="25" customFormat="1" ht="13.05" customHeight="1" spans="1:10">
      <c r="A16" s="51"/>
      <c r="B16" s="51"/>
      <c r="C16" s="52"/>
      <c r="D16" s="52"/>
      <c r="E16" s="171"/>
      <c r="F16" s="53"/>
      <c r="G16" s="53"/>
      <c r="H16" s="54">
        <f t="shared" si="0"/>
        <v>0</v>
      </c>
      <c r="I16" s="55"/>
      <c r="J16" s="51"/>
    </row>
    <row r="17" s="25" customFormat="1" ht="13.05" customHeight="1" spans="1:10">
      <c r="A17" s="51"/>
      <c r="B17" s="51"/>
      <c r="C17" s="52"/>
      <c r="D17" s="52"/>
      <c r="E17" s="171"/>
      <c r="F17" s="53"/>
      <c r="G17" s="53"/>
      <c r="H17" s="54">
        <f t="shared" si="0"/>
        <v>0</v>
      </c>
      <c r="I17" s="55"/>
      <c r="J17" s="51"/>
    </row>
    <row r="18" s="25" customFormat="1" ht="13.05" customHeight="1" spans="1:10">
      <c r="A18" s="51"/>
      <c r="B18" s="51"/>
      <c r="C18" s="52"/>
      <c r="D18" s="52"/>
      <c r="E18" s="171"/>
      <c r="F18" s="53"/>
      <c r="G18" s="53"/>
      <c r="H18" s="54">
        <f t="shared" si="0"/>
        <v>0</v>
      </c>
      <c r="I18" s="55"/>
      <c r="J18" s="51"/>
    </row>
    <row r="19" s="25" customFormat="1" ht="13.05" customHeight="1" spans="1:10">
      <c r="A19" s="51"/>
      <c r="B19" s="51"/>
      <c r="C19" s="52"/>
      <c r="D19" s="52"/>
      <c r="E19" s="171"/>
      <c r="F19" s="53"/>
      <c r="G19" s="53"/>
      <c r="H19" s="54">
        <f t="shared" si="0"/>
        <v>0</v>
      </c>
      <c r="I19" s="55"/>
      <c r="J19" s="51"/>
    </row>
    <row r="20" s="25" customFormat="1" ht="13.05" customHeight="1" spans="1:10">
      <c r="A20" s="51"/>
      <c r="B20" s="51"/>
      <c r="C20" s="52"/>
      <c r="D20" s="52"/>
      <c r="E20" s="171"/>
      <c r="F20" s="53"/>
      <c r="G20" s="53"/>
      <c r="H20" s="54">
        <f t="shared" si="0"/>
        <v>0</v>
      </c>
      <c r="I20" s="55"/>
      <c r="J20" s="51"/>
    </row>
    <row r="21" s="25" customFormat="1" ht="13.05" customHeight="1" spans="1:10">
      <c r="A21" s="51"/>
      <c r="B21" s="51"/>
      <c r="C21" s="52"/>
      <c r="D21" s="52"/>
      <c r="E21" s="171"/>
      <c r="F21" s="53"/>
      <c r="G21" s="53"/>
      <c r="H21" s="54">
        <f t="shared" si="0"/>
        <v>0</v>
      </c>
      <c r="I21" s="55"/>
      <c r="J21" s="51"/>
    </row>
    <row r="22" s="25" customFormat="1" ht="13.05" customHeight="1" spans="1:10">
      <c r="A22" s="51"/>
      <c r="B22" s="51"/>
      <c r="C22" s="52"/>
      <c r="D22" s="52"/>
      <c r="E22" s="171"/>
      <c r="F22" s="53"/>
      <c r="G22" s="53"/>
      <c r="H22" s="54">
        <f t="shared" si="0"/>
        <v>0</v>
      </c>
      <c r="I22" s="55"/>
      <c r="J22" s="51"/>
    </row>
    <row r="23" s="25" customFormat="1" ht="13.05" customHeight="1" spans="1:10">
      <c r="A23" s="51"/>
      <c r="B23" s="51"/>
      <c r="C23" s="52"/>
      <c r="D23" s="52"/>
      <c r="E23" s="171"/>
      <c r="F23" s="53"/>
      <c r="G23" s="53"/>
      <c r="H23" s="54">
        <f t="shared" si="0"/>
        <v>0</v>
      </c>
      <c r="I23" s="55"/>
      <c r="J23" s="51"/>
    </row>
    <row r="24" s="25" customFormat="1" ht="13.05" customHeight="1" spans="1:10">
      <c r="A24" s="51"/>
      <c r="B24" s="51"/>
      <c r="C24" s="52"/>
      <c r="D24" s="52"/>
      <c r="E24" s="171"/>
      <c r="F24" s="53"/>
      <c r="G24" s="53"/>
      <c r="H24" s="54">
        <f t="shared" si="0"/>
        <v>0</v>
      </c>
      <c r="I24" s="55"/>
      <c r="J24" s="51"/>
    </row>
    <row r="25" s="25" customFormat="1" ht="13.05" customHeight="1" spans="1:10">
      <c r="A25" s="51"/>
      <c r="B25" s="51"/>
      <c r="C25" s="52"/>
      <c r="D25" s="52"/>
      <c r="E25" s="171"/>
      <c r="F25" s="53"/>
      <c r="G25" s="53"/>
      <c r="H25" s="54">
        <f t="shared" si="0"/>
        <v>0</v>
      </c>
      <c r="I25" s="55"/>
      <c r="J25" s="51"/>
    </row>
    <row r="26" s="25" customFormat="1" ht="13.05" customHeight="1" spans="1:10">
      <c r="A26" s="51"/>
      <c r="B26" s="51"/>
      <c r="C26" s="52"/>
      <c r="D26" s="52"/>
      <c r="E26" s="171"/>
      <c r="F26" s="53"/>
      <c r="G26" s="53"/>
      <c r="H26" s="54">
        <f t="shared" si="0"/>
        <v>0</v>
      </c>
      <c r="I26" s="55"/>
      <c r="J26" s="51"/>
    </row>
    <row r="27" s="25" customFormat="1" ht="13.05" customHeight="1" spans="1:10">
      <c r="A27" s="51"/>
      <c r="B27" s="51"/>
      <c r="C27" s="52"/>
      <c r="D27" s="52"/>
      <c r="E27" s="171"/>
      <c r="F27" s="53"/>
      <c r="G27" s="53"/>
      <c r="H27" s="54">
        <f t="shared" si="0"/>
        <v>0</v>
      </c>
      <c r="I27" s="55"/>
      <c r="J27" s="51"/>
    </row>
    <row r="28" s="25" customFormat="1" ht="13.05" customHeight="1" spans="1:10">
      <c r="A28" s="51"/>
      <c r="B28" s="51"/>
      <c r="C28" s="52"/>
      <c r="D28" s="52"/>
      <c r="E28" s="171"/>
      <c r="F28" s="53"/>
      <c r="G28" s="53"/>
      <c r="H28" s="54">
        <f t="shared" si="0"/>
        <v>0</v>
      </c>
      <c r="I28" s="55"/>
      <c r="J28" s="51"/>
    </row>
    <row r="29" s="25" customFormat="1" ht="13.05" customHeight="1" spans="1:10">
      <c r="A29" s="51"/>
      <c r="B29" s="51"/>
      <c r="C29" s="52"/>
      <c r="D29" s="52"/>
      <c r="E29" s="171"/>
      <c r="F29" s="53"/>
      <c r="G29" s="53"/>
      <c r="H29" s="54">
        <f t="shared" si="0"/>
        <v>0</v>
      </c>
      <c r="I29" s="55"/>
      <c r="J29" s="51"/>
    </row>
    <row r="30" s="25" customFormat="1" ht="13.05" customHeight="1" spans="1:10">
      <c r="A30" s="51"/>
      <c r="B30" s="51"/>
      <c r="C30" s="52"/>
      <c r="D30" s="52"/>
      <c r="E30" s="171"/>
      <c r="F30" s="53"/>
      <c r="G30" s="53"/>
      <c r="H30" s="54">
        <f t="shared" si="0"/>
        <v>0</v>
      </c>
      <c r="I30" s="55"/>
      <c r="J30" s="51"/>
    </row>
    <row r="31" s="25" customFormat="1" ht="13.05" customHeight="1" spans="1:10">
      <c r="A31" s="51"/>
      <c r="B31" s="51"/>
      <c r="C31" s="52"/>
      <c r="D31" s="52"/>
      <c r="E31" s="171"/>
      <c r="F31" s="53"/>
      <c r="G31" s="53"/>
      <c r="H31" s="54">
        <f t="shared" si="0"/>
        <v>0</v>
      </c>
      <c r="I31" s="55"/>
      <c r="J31" s="51"/>
    </row>
    <row r="32" s="25" customFormat="1" ht="13.05" customHeight="1" spans="1:10">
      <c r="A32" s="51"/>
      <c r="B32" s="51"/>
      <c r="C32" s="52"/>
      <c r="D32" s="52"/>
      <c r="E32" s="171"/>
      <c r="F32" s="53"/>
      <c r="G32" s="53"/>
      <c r="H32" s="54">
        <f t="shared" si="0"/>
        <v>0</v>
      </c>
      <c r="I32" s="55"/>
      <c r="J32" s="51"/>
    </row>
    <row r="33" s="25" customFormat="1" ht="13.05" customHeight="1" spans="1:14">
      <c r="A33" s="51"/>
      <c r="B33" s="51"/>
      <c r="C33" s="52"/>
      <c r="D33" s="52"/>
      <c r="E33" s="171"/>
      <c r="F33" s="53"/>
      <c r="G33" s="53"/>
      <c r="H33" s="54">
        <f t="shared" si="0"/>
        <v>0</v>
      </c>
      <c r="I33" s="55"/>
      <c r="J33" s="51"/>
    </row>
    <row r="34" s="26" customFormat="1" ht="13.05" customHeight="1" spans="1:14">
      <c r="A34" s="56"/>
      <c r="B34" s="57" t="s">
        <v>72</v>
      </c>
      <c r="C34" s="58"/>
      <c r="D34" s="58"/>
      <c r="E34" s="172"/>
      <c r="F34" s="54">
        <f>ROUND(SUM(F7:F33),2)</f>
        <v>0</v>
      </c>
      <c r="G34" s="54">
        <f>ROUND(SUM(G7:G33),2)</f>
        <v>0</v>
      </c>
      <c r="H34" s="54">
        <f>ROUND(SUM(H7:H33),2)</f>
        <v>0</v>
      </c>
      <c r="I34" s="54">
        <f>ROUND(SUM(I7:I33),2)</f>
        <v>0</v>
      </c>
      <c r="J34" s="56"/>
    </row>
    <row r="35" ht="13.05" customHeight="1" spans="1:14">
      <c r="A35" s="59" t="e">
        <f>#REF!&amp;#REF!</f>
        <v>#REF!</v>
      </c>
      <c r="C35" s="163"/>
      <c r="D35" s="130"/>
      <c r="H35" s="61" t="e">
        <f>#REF!</f>
        <v>#REF!</v>
      </c>
      <c r="K35" s="28"/>
      <c r="N35" s="28"/>
    </row>
    <row r="36" ht="13.05" customHeight="1" spans="1:14">
      <c r="A36" s="27" t="e">
        <f>#REF!&amp;#REF!&amp;#REF!&amp;#REF!&amp;#REF!&amp;#REF!&amp;#REF!</f>
        <v>#REF!</v>
      </c>
      <c r="H36" s="29" t="e">
        <f>#REF!&amp;#REF!</f>
        <v>#REF!</v>
      </c>
    </row>
  </sheetData>
  <sheetProtection formatCells="0" formatColumns="0" formatRows="0" insertRows="0" deleteRows="0" autoFilter="0"/>
  <mergeCells count="2">
    <mergeCell ref="A2:J2"/>
    <mergeCell ref="A4:J4"/>
  </mergeCells>
  <hyperlinks>
    <hyperlink ref="B1" location="参数!M97" display="返回索引页"/>
    <hyperlink ref="A1" location="流动负债汇总表!B18" display="返回"/>
  </hyperlinks>
  <printOptions horizontalCentered="1"/>
  <pageMargins left="0.748031496062992" right="0.748031496062992" top="0.866141732283464" bottom="0.68" header="1.14173228346457" footer="0.63"/>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6"/>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33.7142857142857" style="27" customWidth="1"/>
    <col min="3" max="3" width="22" style="27" customWidth="1"/>
    <col min="4" max="4" width="12.0761904761905" style="28" customWidth="1"/>
    <col min="5" max="6" width="12.7142857142857" style="28" hidden="1" customWidth="1" outlineLevel="1"/>
    <col min="7" max="7" width="17.7142857142857" style="29" customWidth="1" collapsed="1"/>
    <col min="8" max="8" width="17.7142857142857" style="29" customWidth="1"/>
    <col min="9" max="9" width="35" style="27" customWidth="1"/>
    <col min="10" max="16384" width="9.07619047619048" style="27"/>
  </cols>
  <sheetData>
    <row r="1" s="22" customFormat="1" customHeight="1" spans="1:9">
      <c r="A1" s="30" t="s">
        <v>116</v>
      </c>
      <c r="B1" s="31" t="s">
        <v>8</v>
      </c>
      <c r="C1" s="32"/>
      <c r="D1" s="33"/>
      <c r="E1" s="33"/>
      <c r="F1" s="33"/>
      <c r="G1" s="34"/>
      <c r="H1" s="34"/>
    </row>
    <row r="2" s="23" customFormat="1" ht="18" customHeight="1" spans="1:9">
      <c r="A2" s="35" t="s">
        <v>21210</v>
      </c>
      <c r="B2" s="36"/>
      <c r="C2" s="36"/>
      <c r="D2" s="36"/>
      <c r="E2" s="36"/>
      <c r="F2" s="36"/>
      <c r="G2" s="36"/>
      <c r="H2" s="36"/>
      <c r="I2" s="36"/>
    </row>
    <row r="3" s="23" customFormat="1" ht="11.2" customHeight="1" spans="1:9">
      <c r="A3" s="6"/>
      <c r="B3" s="6"/>
      <c r="C3" s="6"/>
      <c r="D3" s="6"/>
      <c r="E3" s="6"/>
      <c r="F3" s="6"/>
      <c r="G3" s="37"/>
      <c r="H3" s="37"/>
      <c r="I3" s="38" t="s">
        <v>21211</v>
      </c>
    </row>
    <row r="4" ht="11.2" customHeight="1" spans="1:9">
      <c r="A4" s="39" t="e">
        <f>#REF!&amp;#REF!&amp;#REF!&amp;#REF!&amp;#REF!&amp;#REF!&amp;#REF!</f>
        <v>#REF!</v>
      </c>
      <c r="B4" s="39"/>
      <c r="C4" s="39"/>
      <c r="D4" s="39"/>
      <c r="E4" s="39"/>
      <c r="F4" s="39"/>
      <c r="G4" s="39"/>
      <c r="H4" s="39"/>
      <c r="I4" s="39"/>
    </row>
    <row r="5" ht="11.2" customHeight="1" spans="1:9">
      <c r="A5" s="40" t="e">
        <f>#REF!&amp;#REF!</f>
        <v>#REF!</v>
      </c>
      <c r="B5" s="40"/>
      <c r="C5" s="40"/>
      <c r="D5" s="41"/>
      <c r="E5" s="42"/>
      <c r="F5" s="42"/>
      <c r="H5" s="43"/>
      <c r="I5" s="44" t="s">
        <v>35</v>
      </c>
    </row>
    <row r="6" s="24" customFormat="1" ht="19.05" customHeight="1" spans="1:9">
      <c r="A6" s="45" t="s">
        <v>102</v>
      </c>
      <c r="B6" s="46" t="s">
        <v>21151</v>
      </c>
      <c r="C6" s="46" t="s">
        <v>365</v>
      </c>
      <c r="D6" s="47" t="s">
        <v>230</v>
      </c>
      <c r="E6" s="47" t="s">
        <v>21030</v>
      </c>
      <c r="F6" s="47" t="s">
        <v>121</v>
      </c>
      <c r="G6" s="48" t="s">
        <v>122</v>
      </c>
      <c r="H6" s="49" t="s">
        <v>123</v>
      </c>
      <c r="I6" s="46" t="s">
        <v>256</v>
      </c>
    </row>
    <row r="7" s="25" customFormat="1" ht="13.05" customHeight="1" spans="1:9">
      <c r="A7" s="50">
        <v>1</v>
      </c>
      <c r="B7" s="51"/>
      <c r="C7" s="51"/>
      <c r="D7" s="52"/>
      <c r="E7" s="53"/>
      <c r="F7" s="53"/>
      <c r="G7" s="54">
        <f>E7+F7</f>
        <v>0</v>
      </c>
      <c r="H7" s="55"/>
      <c r="I7" s="51"/>
    </row>
    <row r="8" s="25" customFormat="1" ht="13.05" customHeight="1" spans="1:9">
      <c r="A8" s="50"/>
      <c r="B8" s="51"/>
      <c r="C8" s="51"/>
      <c r="D8" s="52"/>
      <c r="E8" s="53"/>
      <c r="F8" s="53"/>
      <c r="G8" s="54">
        <f t="shared" ref="G8:G33" si="0">E8+F8</f>
        <v>0</v>
      </c>
      <c r="H8" s="55"/>
      <c r="I8" s="51"/>
    </row>
    <row r="9" s="25" customFormat="1" ht="13.05" customHeight="1" spans="1:9">
      <c r="A9" s="50"/>
      <c r="B9" s="51"/>
      <c r="C9" s="51"/>
      <c r="D9" s="52"/>
      <c r="E9" s="53"/>
      <c r="F9" s="53"/>
      <c r="G9" s="54">
        <f t="shared" si="0"/>
        <v>0</v>
      </c>
      <c r="H9" s="55"/>
      <c r="I9" s="51"/>
    </row>
    <row r="10" s="25" customFormat="1" ht="13.05" customHeight="1" spans="1:9">
      <c r="A10" s="51"/>
      <c r="B10" s="51"/>
      <c r="C10" s="51"/>
      <c r="D10" s="52"/>
      <c r="E10" s="53"/>
      <c r="F10" s="53"/>
      <c r="G10" s="54">
        <f t="shared" si="0"/>
        <v>0</v>
      </c>
      <c r="H10" s="55"/>
      <c r="I10" s="51"/>
    </row>
    <row r="11" s="25" customFormat="1" ht="13.05" customHeight="1" spans="1:9">
      <c r="A11" s="51"/>
      <c r="B11" s="51"/>
      <c r="C11" s="51"/>
      <c r="D11" s="52"/>
      <c r="E11" s="53"/>
      <c r="F11" s="53"/>
      <c r="G11" s="54">
        <f t="shared" si="0"/>
        <v>0</v>
      </c>
      <c r="H11" s="55"/>
      <c r="I11" s="51"/>
    </row>
    <row r="12" s="25" customFormat="1" ht="13.05" customHeight="1" spans="1:9">
      <c r="A12" s="51"/>
      <c r="B12" s="51"/>
      <c r="C12" s="51"/>
      <c r="D12" s="52"/>
      <c r="E12" s="53"/>
      <c r="F12" s="53"/>
      <c r="G12" s="54">
        <f t="shared" si="0"/>
        <v>0</v>
      </c>
      <c r="H12" s="55"/>
      <c r="I12" s="51"/>
    </row>
    <row r="13" s="25" customFormat="1" ht="13.05" customHeight="1" spans="1:9">
      <c r="A13" s="51"/>
      <c r="B13" s="51"/>
      <c r="C13" s="51"/>
      <c r="D13" s="52"/>
      <c r="E13" s="53"/>
      <c r="F13" s="53"/>
      <c r="G13" s="54">
        <f t="shared" si="0"/>
        <v>0</v>
      </c>
      <c r="H13" s="55"/>
      <c r="I13" s="51"/>
    </row>
    <row r="14" s="25" customFormat="1" ht="13.05" customHeight="1" spans="1:9">
      <c r="A14" s="51"/>
      <c r="B14" s="51"/>
      <c r="C14" s="51"/>
      <c r="D14" s="52"/>
      <c r="E14" s="53"/>
      <c r="F14" s="53"/>
      <c r="G14" s="54">
        <f t="shared" si="0"/>
        <v>0</v>
      </c>
      <c r="H14" s="55"/>
      <c r="I14" s="51"/>
    </row>
    <row r="15" s="25" customFormat="1" ht="13.05" customHeight="1" spans="1:9">
      <c r="A15" s="51"/>
      <c r="B15" s="51"/>
      <c r="C15" s="51"/>
      <c r="D15" s="52"/>
      <c r="E15" s="53"/>
      <c r="F15" s="53"/>
      <c r="G15" s="54">
        <f t="shared" si="0"/>
        <v>0</v>
      </c>
      <c r="H15" s="55"/>
      <c r="I15" s="51"/>
    </row>
    <row r="16" s="25" customFormat="1" ht="13.05" customHeight="1" spans="1:9">
      <c r="A16" s="51"/>
      <c r="B16" s="51"/>
      <c r="C16" s="51"/>
      <c r="D16" s="52"/>
      <c r="E16" s="53"/>
      <c r="F16" s="53"/>
      <c r="G16" s="54">
        <f t="shared" si="0"/>
        <v>0</v>
      </c>
      <c r="H16" s="55"/>
      <c r="I16" s="51"/>
    </row>
    <row r="17" s="25" customFormat="1" ht="13.05" customHeight="1" spans="1:9">
      <c r="A17" s="51"/>
      <c r="B17" s="51"/>
      <c r="C17" s="51"/>
      <c r="D17" s="52"/>
      <c r="E17" s="53"/>
      <c r="F17" s="53"/>
      <c r="G17" s="54">
        <f t="shared" si="0"/>
        <v>0</v>
      </c>
      <c r="H17" s="55"/>
      <c r="I17" s="51"/>
    </row>
    <row r="18" s="25" customFormat="1" ht="13.05" customHeight="1" spans="1:9">
      <c r="A18" s="51"/>
      <c r="B18" s="51"/>
      <c r="C18" s="51"/>
      <c r="D18" s="52"/>
      <c r="E18" s="53"/>
      <c r="F18" s="53"/>
      <c r="G18" s="54">
        <f t="shared" si="0"/>
        <v>0</v>
      </c>
      <c r="H18" s="55"/>
      <c r="I18" s="51"/>
    </row>
    <row r="19" s="25" customFormat="1" ht="13.05" customHeight="1" spans="1:9">
      <c r="A19" s="51"/>
      <c r="B19" s="51"/>
      <c r="C19" s="51"/>
      <c r="D19" s="52"/>
      <c r="E19" s="53"/>
      <c r="F19" s="53"/>
      <c r="G19" s="54">
        <f t="shared" si="0"/>
        <v>0</v>
      </c>
      <c r="H19" s="55"/>
      <c r="I19" s="51"/>
    </row>
    <row r="20" s="25" customFormat="1" ht="13.05" customHeight="1" spans="1:9">
      <c r="A20" s="51"/>
      <c r="B20" s="51"/>
      <c r="C20" s="51"/>
      <c r="D20" s="52"/>
      <c r="E20" s="53"/>
      <c r="F20" s="53"/>
      <c r="G20" s="54">
        <f t="shared" si="0"/>
        <v>0</v>
      </c>
      <c r="H20" s="55"/>
      <c r="I20" s="51"/>
    </row>
    <row r="21" s="25" customFormat="1" ht="13.05" customHeight="1" spans="1:9">
      <c r="A21" s="51"/>
      <c r="B21" s="51"/>
      <c r="C21" s="51"/>
      <c r="D21" s="52"/>
      <c r="E21" s="53"/>
      <c r="F21" s="53"/>
      <c r="G21" s="54">
        <f t="shared" si="0"/>
        <v>0</v>
      </c>
      <c r="H21" s="55"/>
      <c r="I21" s="51"/>
    </row>
    <row r="22" s="25" customFormat="1" ht="13.05" customHeight="1" spans="1:9">
      <c r="A22" s="51"/>
      <c r="B22" s="51"/>
      <c r="C22" s="51"/>
      <c r="D22" s="52"/>
      <c r="E22" s="53"/>
      <c r="F22" s="53"/>
      <c r="G22" s="54">
        <f t="shared" si="0"/>
        <v>0</v>
      </c>
      <c r="H22" s="55"/>
      <c r="I22" s="51"/>
    </row>
    <row r="23" s="25" customFormat="1" ht="13.05" customHeight="1" spans="1:9">
      <c r="A23" s="51"/>
      <c r="B23" s="51"/>
      <c r="C23" s="51"/>
      <c r="D23" s="52"/>
      <c r="E23" s="53"/>
      <c r="F23" s="53"/>
      <c r="G23" s="54">
        <f t="shared" si="0"/>
        <v>0</v>
      </c>
      <c r="H23" s="55"/>
      <c r="I23" s="51"/>
    </row>
    <row r="24" s="25" customFormat="1" ht="13.05" customHeight="1" spans="1:9">
      <c r="A24" s="51"/>
      <c r="B24" s="51"/>
      <c r="C24" s="51"/>
      <c r="D24" s="52"/>
      <c r="E24" s="53"/>
      <c r="F24" s="53"/>
      <c r="G24" s="54">
        <f t="shared" si="0"/>
        <v>0</v>
      </c>
      <c r="H24" s="55"/>
      <c r="I24" s="51"/>
    </row>
    <row r="25" s="25" customFormat="1" ht="13.05" customHeight="1" spans="1:9">
      <c r="A25" s="51"/>
      <c r="B25" s="51"/>
      <c r="C25" s="51"/>
      <c r="D25" s="52"/>
      <c r="E25" s="53"/>
      <c r="F25" s="53"/>
      <c r="G25" s="54">
        <f t="shared" si="0"/>
        <v>0</v>
      </c>
      <c r="H25" s="55"/>
      <c r="I25" s="51"/>
    </row>
    <row r="26" s="25" customFormat="1" ht="13.05" customHeight="1" spans="1:9">
      <c r="A26" s="51"/>
      <c r="B26" s="51"/>
      <c r="C26" s="51"/>
      <c r="D26" s="52"/>
      <c r="E26" s="53"/>
      <c r="F26" s="53"/>
      <c r="G26" s="54">
        <f t="shared" si="0"/>
        <v>0</v>
      </c>
      <c r="H26" s="55"/>
      <c r="I26" s="51"/>
    </row>
    <row r="27" s="25" customFormat="1" ht="13.05" customHeight="1" spans="1:9">
      <c r="A27" s="51"/>
      <c r="B27" s="51"/>
      <c r="C27" s="51"/>
      <c r="D27" s="52"/>
      <c r="E27" s="53"/>
      <c r="F27" s="53"/>
      <c r="G27" s="54">
        <f t="shared" si="0"/>
        <v>0</v>
      </c>
      <c r="H27" s="55"/>
      <c r="I27" s="51"/>
    </row>
    <row r="28" s="25" customFormat="1" ht="13.05" customHeight="1" spans="1:9">
      <c r="A28" s="51"/>
      <c r="B28" s="51"/>
      <c r="C28" s="51"/>
      <c r="D28" s="52"/>
      <c r="E28" s="53"/>
      <c r="F28" s="53"/>
      <c r="G28" s="54">
        <f t="shared" si="0"/>
        <v>0</v>
      </c>
      <c r="H28" s="55"/>
      <c r="I28" s="51"/>
    </row>
    <row r="29" s="25" customFormat="1" ht="13.05" customHeight="1" spans="1:9">
      <c r="A29" s="51"/>
      <c r="B29" s="51"/>
      <c r="C29" s="51"/>
      <c r="D29" s="52"/>
      <c r="E29" s="53"/>
      <c r="F29" s="53"/>
      <c r="G29" s="54">
        <f t="shared" si="0"/>
        <v>0</v>
      </c>
      <c r="H29" s="55"/>
      <c r="I29" s="51"/>
    </row>
    <row r="30" s="25" customFormat="1" ht="13.05" customHeight="1" spans="1:9">
      <c r="A30" s="51"/>
      <c r="B30" s="51"/>
      <c r="C30" s="51"/>
      <c r="D30" s="52"/>
      <c r="E30" s="53"/>
      <c r="F30" s="53"/>
      <c r="G30" s="54">
        <f t="shared" si="0"/>
        <v>0</v>
      </c>
      <c r="H30" s="55"/>
      <c r="I30" s="51"/>
    </row>
    <row r="31" s="25" customFormat="1" ht="13.05" customHeight="1" spans="1:9">
      <c r="A31" s="51"/>
      <c r="B31" s="51"/>
      <c r="C31" s="51"/>
      <c r="D31" s="52"/>
      <c r="E31" s="53"/>
      <c r="F31" s="53"/>
      <c r="G31" s="54">
        <f t="shared" si="0"/>
        <v>0</v>
      </c>
      <c r="H31" s="55"/>
      <c r="I31" s="51"/>
    </row>
    <row r="32" s="25" customFormat="1" ht="13.05" customHeight="1" spans="1:9">
      <c r="A32" s="51"/>
      <c r="B32" s="51"/>
      <c r="C32" s="51"/>
      <c r="D32" s="52"/>
      <c r="E32" s="53"/>
      <c r="F32" s="53"/>
      <c r="G32" s="54">
        <f t="shared" si="0"/>
        <v>0</v>
      </c>
      <c r="H32" s="55"/>
      <c r="I32" s="51"/>
    </row>
    <row r="33" s="25" customFormat="1" ht="13.05" customHeight="1" spans="1:14">
      <c r="A33" s="51"/>
      <c r="B33" s="51"/>
      <c r="C33" s="51"/>
      <c r="D33" s="52"/>
      <c r="E33" s="53"/>
      <c r="F33" s="53"/>
      <c r="G33" s="54">
        <f t="shared" si="0"/>
        <v>0</v>
      </c>
      <c r="H33" s="55"/>
      <c r="I33" s="51"/>
    </row>
    <row r="34" s="26" customFormat="1" ht="13.05" customHeight="1" spans="1:14">
      <c r="A34" s="56"/>
      <c r="B34" s="57" t="s">
        <v>72</v>
      </c>
      <c r="C34" s="57"/>
      <c r="D34" s="58"/>
      <c r="E34" s="54">
        <f>ROUND(SUM(E7:E33),2)</f>
        <v>0</v>
      </c>
      <c r="F34" s="54">
        <f>ROUND(SUM(F7:F33),2)</f>
        <v>0</v>
      </c>
      <c r="G34" s="54">
        <f>ROUND(SUM(G7:G33),2)</f>
        <v>0</v>
      </c>
      <c r="H34" s="54">
        <f>ROUND(SUM(H7:H33),2)</f>
        <v>0</v>
      </c>
      <c r="I34" s="56"/>
    </row>
    <row r="35" ht="13.05" customHeight="1" spans="1:14">
      <c r="A35" s="59" t="e">
        <f>#REF!&amp;#REF!</f>
        <v>#REF!</v>
      </c>
      <c r="D35" s="163"/>
      <c r="E35" s="42"/>
      <c r="F35" s="42"/>
      <c r="G35" s="29" t="e">
        <f>#REF!</f>
        <v>#REF!</v>
      </c>
      <c r="H35" s="62"/>
      <c r="K35" s="28"/>
      <c r="N35" s="28"/>
    </row>
    <row r="36" ht="13.05" customHeight="1" spans="1:14">
      <c r="A36" s="27" t="e">
        <f>#REF!&amp;#REF!&amp;#REF!&amp;#REF!&amp;#REF!&amp;#REF!&amp;#REF!</f>
        <v>#REF!</v>
      </c>
      <c r="G36" s="29" t="e">
        <f>#REF!&amp;#REF!</f>
        <v>#REF!</v>
      </c>
    </row>
  </sheetData>
  <sheetProtection formatCells="0" formatColumns="0" formatRows="0" insertRows="0" deleteRows="0" autoFilter="0"/>
  <mergeCells count="2">
    <mergeCell ref="A2:I2"/>
    <mergeCell ref="A4:I4"/>
  </mergeCells>
  <hyperlinks>
    <hyperlink ref="B1" location="参数!M98" display="返回索引页"/>
    <hyperlink ref="A1" location="流动负债汇总表!B19" display="返回"/>
  </hyperlinks>
  <printOptions horizontalCentered="1"/>
  <pageMargins left="0.748031496062992" right="0.748031496062992" top="0.866141732283464" bottom="0.7" header="1.14173228346457" footer="0.62992125984252"/>
  <pageSetup paperSize="9" orientation="landscape" blackAndWhite="1"/>
  <headerFooter alignWithMargins="0">
    <oddHeader>&amp;R&amp;"Times New Roman,常规"&amp;8
&amp;"宋体,常规"共&amp;"Times New Roman,常规"&amp;N&amp;"宋体,常规"页第&amp;"Times New Roman,常规"&amp;P&amp;"宋体,常规"页</oddHeader>
  </headerFooter>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5"/>
  <sheetViews>
    <sheetView showGridLines="0" showZeros="0" defaultGridColor="0" colorId="38" workbookViewId="0">
      <selection activeCell="B8" sqref="B8"/>
    </sheetView>
  </sheetViews>
  <sheetFormatPr defaultColWidth="9.07619047619048" defaultRowHeight="15" customHeight="1" outlineLevelCol="7"/>
  <cols>
    <col min="1" max="1" width="8.71428571428571" style="166" customWidth="1"/>
    <col min="2" max="2" width="39.7142857142857" style="27" customWidth="1"/>
    <col min="3" max="4" width="12.7142857142857" style="27" hidden="1" customWidth="1" outlineLevel="1"/>
    <col min="5" max="5" width="24.7142857142857" style="148" customWidth="1" collapsed="1"/>
    <col min="6" max="7" width="24.7142857142857" style="148" customWidth="1"/>
    <col min="8" max="8" width="22.7142857142857" style="29" customWidth="1"/>
    <col min="9" max="16384" width="9.07619047619048" style="27"/>
  </cols>
  <sheetData>
    <row r="1" s="139" customFormat="1" customHeight="1" spans="1:8">
      <c r="A1" s="175" t="s">
        <v>116</v>
      </c>
      <c r="B1" s="176" t="s">
        <v>8</v>
      </c>
      <c r="C1" s="177"/>
      <c r="D1" s="177"/>
      <c r="E1" s="140"/>
      <c r="F1" s="140"/>
      <c r="G1" s="140"/>
      <c r="H1" s="178"/>
    </row>
    <row r="2" s="23" customFormat="1" ht="20.2" customHeight="1" spans="1:8">
      <c r="A2" s="143" t="s">
        <v>21212</v>
      </c>
      <c r="B2" s="144"/>
      <c r="C2" s="144"/>
      <c r="D2" s="144"/>
      <c r="E2" s="144"/>
      <c r="F2" s="144"/>
      <c r="G2" s="144"/>
      <c r="H2" s="144"/>
    </row>
    <row r="3" s="23" customFormat="1" ht="13.05" customHeight="1" spans="1:8">
      <c r="A3" s="145"/>
      <c r="B3" s="145"/>
      <c r="C3" s="145"/>
      <c r="D3" s="145"/>
      <c r="E3" s="37"/>
      <c r="F3" s="37"/>
      <c r="G3" s="37"/>
      <c r="H3" s="179" t="s">
        <v>21213</v>
      </c>
    </row>
    <row r="4" ht="13.05" customHeight="1" spans="1:8">
      <c r="A4" s="39" t="e">
        <f>#REF!&amp;#REF!&amp;#REF!&amp;#REF!&amp;#REF!&amp;#REF!&amp;#REF!</f>
        <v>#REF!</v>
      </c>
      <c r="B4" s="39"/>
      <c r="C4" s="39"/>
      <c r="D4" s="39"/>
      <c r="E4" s="39"/>
      <c r="F4" s="39"/>
      <c r="G4" s="39"/>
      <c r="H4" s="39"/>
    </row>
    <row r="5" ht="13.05" customHeight="1" spans="1:8">
      <c r="A5" s="40" t="e">
        <f>#REF!&amp;#REF!</f>
        <v>#REF!</v>
      </c>
      <c r="B5" s="40"/>
      <c r="C5" s="59"/>
      <c r="D5" s="59"/>
      <c r="E5" s="29"/>
      <c r="G5" s="29"/>
      <c r="H5" s="180" t="s">
        <v>35</v>
      </c>
    </row>
    <row r="6" s="24" customFormat="1" ht="20" customHeight="1" spans="1:8">
      <c r="A6" s="149" t="s">
        <v>119</v>
      </c>
      <c r="B6" s="45" t="s">
        <v>21115</v>
      </c>
      <c r="C6" s="45" t="s">
        <v>21030</v>
      </c>
      <c r="D6" s="45" t="s">
        <v>121</v>
      </c>
      <c r="E6" s="150" t="s">
        <v>122</v>
      </c>
      <c r="F6" s="150" t="s">
        <v>123</v>
      </c>
      <c r="G6" s="150" t="s">
        <v>124</v>
      </c>
      <c r="H6" s="49" t="s">
        <v>125</v>
      </c>
    </row>
    <row r="7" ht="18" customHeight="1" spans="1:8">
      <c r="A7" s="152" t="s">
        <v>21214</v>
      </c>
      <c r="B7" s="153" t="s">
        <v>21215</v>
      </c>
      <c r="C7" s="181">
        <f>长期借款!H35</f>
        <v>0</v>
      </c>
      <c r="D7" s="181">
        <f>E7-C7</f>
        <v>0</v>
      </c>
      <c r="E7" s="181">
        <f>长期借款!J35</f>
        <v>0</v>
      </c>
      <c r="F7" s="181">
        <f>长期借款!L35</f>
        <v>0</v>
      </c>
      <c r="G7" s="182">
        <f>ROUND(IF((F7-E7)=0,0,F7-E7),2)</f>
        <v>0</v>
      </c>
      <c r="H7" s="183">
        <f>ROUND(IF(G7=0,0,IF(G7=F7,100,IF(E7&lt;0,-G7/E7*100,IF(G7&gt;0,ABS(G7/E7*100),G7/E7*100)))),2)</f>
        <v>0</v>
      </c>
    </row>
    <row r="8" ht="18" customHeight="1" spans="1:8">
      <c r="A8" s="152" t="s">
        <v>21216</v>
      </c>
      <c r="B8" s="153" t="s">
        <v>21217</v>
      </c>
      <c r="C8" s="181">
        <f>应付债券汇总表!C17</f>
        <v>0</v>
      </c>
      <c r="D8" s="181">
        <f t="shared" ref="D8:D11" si="0">E8-C8</f>
        <v>0</v>
      </c>
      <c r="E8" s="181">
        <f>应付债券汇总表!E17</f>
        <v>0</v>
      </c>
      <c r="F8" s="181">
        <f>应付债券汇总表!F17</f>
        <v>0</v>
      </c>
      <c r="G8" s="182">
        <f t="shared" ref="G8:G22" si="1">ROUND(IF((F8-E8)=0,0,F8-E8),2)</f>
        <v>0</v>
      </c>
      <c r="H8" s="183">
        <f t="shared" ref="H8:H22" si="2">ROUND(IF(G8=0,0,IF(G8=F8,100,IF(E8&lt;0,-G8/E8*100,IF(G8&gt;0,ABS(G8/E8*100),G8/E8*100)))),2)</f>
        <v>0</v>
      </c>
    </row>
    <row r="9" ht="18" customHeight="1" spans="1:8">
      <c r="A9" s="152" t="s">
        <v>21218</v>
      </c>
      <c r="B9" s="153" t="s">
        <v>21219</v>
      </c>
      <c r="C9" s="181">
        <f>优先股!F34</f>
        <v>0</v>
      </c>
      <c r="D9" s="181">
        <f t="shared" si="0"/>
        <v>0</v>
      </c>
      <c r="E9" s="181">
        <f>优先股!H34</f>
        <v>0</v>
      </c>
      <c r="F9" s="181">
        <f>优先股!J34</f>
        <v>0</v>
      </c>
      <c r="G9" s="182">
        <f t="shared" si="1"/>
        <v>0</v>
      </c>
      <c r="H9" s="183">
        <f t="shared" si="2"/>
        <v>0</v>
      </c>
    </row>
    <row r="10" ht="18" customHeight="1" spans="1:8">
      <c r="A10" s="152" t="s">
        <v>21220</v>
      </c>
      <c r="B10" s="153" t="s">
        <v>21221</v>
      </c>
      <c r="C10" s="181">
        <f>永续债!F35</f>
        <v>0</v>
      </c>
      <c r="D10" s="181">
        <f t="shared" si="0"/>
        <v>0</v>
      </c>
      <c r="E10" s="181">
        <f>永续债!H35</f>
        <v>0</v>
      </c>
      <c r="F10" s="181">
        <f>永续债!I35</f>
        <v>0</v>
      </c>
      <c r="G10" s="182">
        <f t="shared" si="1"/>
        <v>0</v>
      </c>
      <c r="H10" s="183">
        <f t="shared" si="2"/>
        <v>0</v>
      </c>
    </row>
    <row r="11" ht="18" customHeight="1" spans="1:8">
      <c r="A11" s="152" t="s">
        <v>21222</v>
      </c>
      <c r="B11" s="153" t="s">
        <v>21223</v>
      </c>
      <c r="C11" s="181">
        <f>租赁负债!F35</f>
        <v>0</v>
      </c>
      <c r="D11" s="181">
        <f t="shared" si="0"/>
        <v>0</v>
      </c>
      <c r="E11" s="181">
        <f>租赁负债!H35</f>
        <v>0</v>
      </c>
      <c r="F11" s="181">
        <f>租赁负债!I35</f>
        <v>0</v>
      </c>
      <c r="G11" s="182">
        <f t="shared" si="1"/>
        <v>0</v>
      </c>
      <c r="H11" s="183">
        <f t="shared" si="2"/>
        <v>0</v>
      </c>
    </row>
    <row r="12" ht="18" customHeight="1" spans="1:8">
      <c r="A12" s="152" t="s">
        <v>21224</v>
      </c>
      <c r="B12" s="153" t="s">
        <v>21225</v>
      </c>
      <c r="C12" s="181">
        <f>长期应付款!G35</f>
        <v>0</v>
      </c>
      <c r="D12" s="181">
        <f t="shared" ref="D12:D19" si="3">E12-C12</f>
        <v>0</v>
      </c>
      <c r="E12" s="181">
        <f>长期应付款!K35</f>
        <v>0</v>
      </c>
      <c r="F12" s="181">
        <f>长期应付款!L35</f>
        <v>0</v>
      </c>
      <c r="G12" s="182">
        <f t="shared" si="1"/>
        <v>0</v>
      </c>
      <c r="H12" s="183">
        <f t="shared" si="2"/>
        <v>0</v>
      </c>
    </row>
    <row r="13" ht="18" customHeight="1" spans="1:8">
      <c r="A13" s="152" t="s">
        <v>21226</v>
      </c>
      <c r="B13" s="153" t="s">
        <v>21227</v>
      </c>
      <c r="C13" s="181">
        <f>长期应付职工薪酬!D35</f>
        <v>0</v>
      </c>
      <c r="D13" s="181">
        <f t="shared" si="3"/>
        <v>0</v>
      </c>
      <c r="E13" s="181">
        <f>长期应付职工薪酬!F35</f>
        <v>0</v>
      </c>
      <c r="F13" s="181">
        <f>长期应付职工薪酬!G35</f>
        <v>0</v>
      </c>
      <c r="G13" s="182">
        <f t="shared" si="1"/>
        <v>0</v>
      </c>
      <c r="H13" s="183">
        <f t="shared" si="2"/>
        <v>0</v>
      </c>
    </row>
    <row r="14" ht="18" customHeight="1" spans="1:8">
      <c r="A14" s="152" t="s">
        <v>21228</v>
      </c>
      <c r="B14" s="153" t="s">
        <v>21229</v>
      </c>
      <c r="C14" s="181">
        <f>预计负债!E35</f>
        <v>0</v>
      </c>
      <c r="D14" s="181">
        <f t="shared" si="3"/>
        <v>0</v>
      </c>
      <c r="E14" s="181">
        <f>预计负债!G35</f>
        <v>0</v>
      </c>
      <c r="F14" s="181">
        <f>预计负债!H35</f>
        <v>0</v>
      </c>
      <c r="G14" s="182">
        <f t="shared" si="1"/>
        <v>0</v>
      </c>
      <c r="H14" s="183">
        <f t="shared" si="2"/>
        <v>0</v>
      </c>
    </row>
    <row r="15" ht="18" customHeight="1" spans="1:8">
      <c r="A15" s="152" t="s">
        <v>21230</v>
      </c>
      <c r="B15" s="153" t="s">
        <v>21231</v>
      </c>
      <c r="C15" s="181">
        <f>递延收益!G35</f>
        <v>0</v>
      </c>
      <c r="D15" s="181">
        <f t="shared" si="3"/>
        <v>0</v>
      </c>
      <c r="E15" s="181">
        <f>递延收益!K35</f>
        <v>0</v>
      </c>
      <c r="F15" s="181">
        <f>递延收益!L35</f>
        <v>0</v>
      </c>
      <c r="G15" s="182">
        <f t="shared" si="1"/>
        <v>0</v>
      </c>
      <c r="H15" s="183">
        <f t="shared" si="2"/>
        <v>0</v>
      </c>
    </row>
    <row r="16" ht="18" customHeight="1" spans="1:8">
      <c r="A16" s="152" t="s">
        <v>21232</v>
      </c>
      <c r="B16" s="153" t="s">
        <v>21233</v>
      </c>
      <c r="C16" s="181">
        <f>递延所得税负债!D35</f>
        <v>0</v>
      </c>
      <c r="D16" s="181">
        <f t="shared" si="3"/>
        <v>0</v>
      </c>
      <c r="E16" s="181">
        <f>递延所得税负债!F35</f>
        <v>0</v>
      </c>
      <c r="F16" s="181">
        <f>递延所得税负债!G35</f>
        <v>0</v>
      </c>
      <c r="G16" s="182">
        <f t="shared" si="1"/>
        <v>0</v>
      </c>
      <c r="H16" s="183">
        <f t="shared" si="2"/>
        <v>0</v>
      </c>
    </row>
    <row r="17" ht="18" customHeight="1" spans="1:8">
      <c r="A17" s="152" t="s">
        <v>21234</v>
      </c>
      <c r="B17" s="153" t="s">
        <v>21235</v>
      </c>
      <c r="C17" s="181">
        <f>其他非流动负债!E35</f>
        <v>0</v>
      </c>
      <c r="D17" s="181">
        <f t="shared" si="3"/>
        <v>0</v>
      </c>
      <c r="E17" s="181">
        <f>其他非流动负债!G35</f>
        <v>0</v>
      </c>
      <c r="F17" s="181">
        <f>其他非流动负债!H35</f>
        <v>0</v>
      </c>
      <c r="G17" s="182">
        <f t="shared" si="1"/>
        <v>0</v>
      </c>
      <c r="H17" s="183">
        <f t="shared" si="2"/>
        <v>0</v>
      </c>
    </row>
    <row r="18" ht="18" customHeight="1" spans="1:8">
      <c r="A18" s="152"/>
      <c r="C18" s="184"/>
      <c r="D18" s="181">
        <f t="shared" si="3"/>
        <v>0</v>
      </c>
      <c r="E18" s="181"/>
      <c r="F18" s="181"/>
      <c r="G18" s="182">
        <f t="shared" si="1"/>
        <v>0</v>
      </c>
      <c r="H18" s="183">
        <f t="shared" si="2"/>
        <v>0</v>
      </c>
    </row>
    <row r="19" ht="18" customHeight="1" spans="1:8">
      <c r="A19" s="152"/>
      <c r="B19" s="184"/>
      <c r="C19" s="184"/>
      <c r="D19" s="181">
        <f t="shared" si="3"/>
        <v>0</v>
      </c>
      <c r="E19" s="181"/>
      <c r="F19" s="181"/>
      <c r="G19" s="182">
        <f t="shared" si="1"/>
        <v>0</v>
      </c>
      <c r="H19" s="183">
        <f t="shared" si="2"/>
        <v>0</v>
      </c>
    </row>
    <row r="20" ht="18" customHeight="1" spans="1:8">
      <c r="A20" s="152"/>
      <c r="B20" s="184"/>
      <c r="C20" s="184"/>
      <c r="D20" s="181">
        <f t="shared" ref="D20:D23" si="4">E20-C20</f>
        <v>0</v>
      </c>
      <c r="E20" s="181"/>
      <c r="F20" s="181"/>
      <c r="G20" s="182">
        <f t="shared" si="1"/>
        <v>0</v>
      </c>
      <c r="H20" s="183">
        <f t="shared" si="2"/>
        <v>0</v>
      </c>
    </row>
    <row r="21" ht="18" customHeight="1" spans="1:8">
      <c r="A21" s="152"/>
      <c r="B21" s="184"/>
      <c r="C21" s="184"/>
      <c r="D21" s="181">
        <f t="shared" si="4"/>
        <v>0</v>
      </c>
      <c r="E21" s="181"/>
      <c r="F21" s="181"/>
      <c r="G21" s="182">
        <f t="shared" si="1"/>
        <v>0</v>
      </c>
      <c r="H21" s="183">
        <f t="shared" si="2"/>
        <v>0</v>
      </c>
    </row>
    <row r="22" ht="18" customHeight="1" spans="1:8">
      <c r="A22" s="152"/>
      <c r="B22" s="184"/>
      <c r="C22" s="184"/>
      <c r="D22" s="181">
        <f t="shared" si="4"/>
        <v>0</v>
      </c>
      <c r="E22" s="181"/>
      <c r="F22" s="181"/>
      <c r="G22" s="182">
        <f t="shared" si="1"/>
        <v>0</v>
      </c>
      <c r="H22" s="183">
        <f t="shared" si="2"/>
        <v>0</v>
      </c>
    </row>
    <row r="23" ht="18" customHeight="1" spans="1:8">
      <c r="A23" s="152"/>
      <c r="B23" s="185" t="s">
        <v>21236</v>
      </c>
      <c r="C23" s="181">
        <f>SUM(C7:C8,C11:C17)</f>
        <v>0</v>
      </c>
      <c r="D23" s="181">
        <f t="shared" si="4"/>
        <v>0</v>
      </c>
      <c r="E23" s="181">
        <f t="shared" ref="E23:F23" si="5">SUM(E7:E8,E11:E17)</f>
        <v>0</v>
      </c>
      <c r="F23" s="181">
        <f t="shared" si="5"/>
        <v>0</v>
      </c>
      <c r="G23" s="182">
        <f t="shared" ref="G23" si="6">ROUND(IF((F23-E23)=0,0,F23-E23),2)</f>
        <v>0</v>
      </c>
      <c r="H23" s="183">
        <f t="shared" ref="H23" si="7">ROUND(IF(G23=0,0,IF(G23=F23,100,IF(E23&lt;0,-G23/E23*100,IF(G23&gt;0,ABS(G23/E23*100),G23/E23*100)))),2)</f>
        <v>0</v>
      </c>
    </row>
    <row r="24" ht="16.05" customHeight="1" spans="1:8">
      <c r="A24" s="60"/>
      <c r="B24" s="163"/>
      <c r="C24" s="42"/>
      <c r="D24" s="42"/>
      <c r="E24" s="165" t="e">
        <f>#REF!</f>
        <v>#REF!</v>
      </c>
      <c r="F24" s="29"/>
      <c r="G24" s="186" t="s">
        <v>299</v>
      </c>
    </row>
    <row r="25" customHeight="1" spans="1:8">
      <c r="E25" s="148" t="e">
        <f>#REF!&amp;#REF!</f>
        <v>#REF!</v>
      </c>
    </row>
  </sheetData>
  <sheetProtection password="CA91" sheet="1" objects="1" scenarios="1"/>
  <mergeCells count="2">
    <mergeCell ref="A2:H2"/>
    <mergeCell ref="A4:H4"/>
  </mergeCells>
  <hyperlinks>
    <hyperlink ref="B1" location="参数!M99" display="返回索引页"/>
    <hyperlink ref="B7" location="长期借款!A1" display="长期借款"/>
    <hyperlink ref="B8" location="应付债券汇总表!A1" display="应付债券"/>
    <hyperlink ref="B12" location="长期应付款!A1" display="长期应付款"/>
    <hyperlink ref="A1" location="分类汇总表!B55" display="返回"/>
    <hyperlink ref="B17" location="其他非流动负债!A1" display="其他非流动负债"/>
    <hyperlink ref="B14" location="预计负债!A1" display="预计负债"/>
    <hyperlink ref="B16" location="递延所得税负债!A1" display="递延所得税负债"/>
    <hyperlink ref="B15" location="递延收益!A1" display="递延收益"/>
    <hyperlink ref="B11" location="租赁负债!A1" display="租赁负债"/>
    <hyperlink ref="B13" location="长期应付职工薪酬!A1" display="长期应付职工薪酬"/>
    <hyperlink ref="B9" location="优先股!A1" display="其中：优先股"/>
    <hyperlink ref="B10" location="永续债!A1" display="　　　永续债"/>
  </hyperlinks>
  <pageMargins left="0.748031496062992" right="0.748031496062992" top="0.984251968503937" bottom="0.984251968503937" header="1.47" footer="0.511811023622047"/>
  <pageSetup paperSize="9" orientation="landscape" blackAndWhite="1"/>
  <headerFooter alignWithMargins="0">
    <oddHeader>&amp;R&amp;8共&amp;N页第&amp;P页</oddHeader>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
  <sheetViews>
    <sheetView showGridLines="0" showZeros="0" defaultGridColor="0" colorId="38" workbookViewId="0">
      <pane ySplit="6" topLeftCell="A7" activePane="bottomLeft" state="frozen"/>
      <selection/>
      <selection pane="bottomLeft" activeCell="R6" sqref="$A6:$XFD7"/>
    </sheetView>
  </sheetViews>
  <sheetFormatPr defaultColWidth="9.07619047619048" defaultRowHeight="15" customHeight="1"/>
  <cols>
    <col min="1" max="1" width="6.92380952380952" style="27" customWidth="1"/>
    <col min="2" max="2" width="26.9238095238095" style="27" customWidth="1"/>
    <col min="3" max="4" width="8.71428571428571" style="28" customWidth="1"/>
    <col min="5" max="5" width="8.28571428571429" style="167" customWidth="1"/>
    <col min="6" max="6" width="7.57142857142857" style="27" customWidth="1"/>
    <col min="7" max="7" width="15.7142857142857" style="29" customWidth="1"/>
    <col min="8" max="9" width="12.7142857142857" style="29" hidden="1" customWidth="1" outlineLevel="1"/>
    <col min="10" max="10" width="15.7142857142857" style="29" customWidth="1" collapsed="1"/>
    <col min="11" max="11" width="9" style="27" customWidth="1"/>
    <col min="12" max="12" width="15.7142857142857" style="29" customWidth="1"/>
    <col min="13" max="13" width="22.2857142857143" style="27" customWidth="1"/>
    <col min="14" max="16384" width="9.07619047619048" style="27"/>
  </cols>
  <sheetData>
    <row r="1" s="22" customFormat="1" customHeight="1" spans="1:13">
      <c r="A1" s="30" t="s">
        <v>116</v>
      </c>
      <c r="B1" s="31" t="s">
        <v>8</v>
      </c>
      <c r="C1" s="33"/>
      <c r="D1" s="33"/>
      <c r="E1" s="168"/>
      <c r="G1" s="34"/>
      <c r="H1" s="34"/>
      <c r="I1" s="34"/>
      <c r="J1" s="34"/>
      <c r="L1" s="34"/>
    </row>
    <row r="2" s="23" customFormat="1" ht="18" customHeight="1" spans="1:13">
      <c r="A2" s="35" t="s">
        <v>21237</v>
      </c>
      <c r="B2" s="36"/>
      <c r="C2" s="36"/>
      <c r="D2" s="36"/>
      <c r="E2" s="36"/>
      <c r="F2" s="36"/>
      <c r="G2" s="36"/>
      <c r="H2" s="36"/>
      <c r="I2" s="36"/>
      <c r="J2" s="36"/>
      <c r="K2" s="36"/>
      <c r="L2" s="36"/>
      <c r="M2" s="36"/>
    </row>
    <row r="3" s="23" customFormat="1" ht="11.2" customHeight="1" spans="1:13">
      <c r="A3" s="6"/>
      <c r="B3" s="6"/>
      <c r="C3" s="6"/>
      <c r="D3" s="6"/>
      <c r="E3" s="6"/>
      <c r="F3" s="6"/>
      <c r="G3" s="37"/>
      <c r="H3" s="37"/>
      <c r="I3" s="37"/>
      <c r="J3" s="37"/>
      <c r="K3" s="6"/>
      <c r="L3" s="37"/>
      <c r="M3" s="38" t="s">
        <v>21238</v>
      </c>
    </row>
    <row r="4" ht="11.2" customHeight="1" spans="1:13">
      <c r="A4" s="39" t="e">
        <f>#REF!&amp;#REF!&amp;#REF!&amp;#REF!&amp;#REF!&amp;#REF!&amp;#REF!</f>
        <v>#REF!</v>
      </c>
      <c r="B4" s="39"/>
      <c r="C4" s="39"/>
      <c r="D4" s="39"/>
      <c r="E4" s="39"/>
      <c r="F4" s="39"/>
      <c r="G4" s="39"/>
      <c r="H4" s="39"/>
      <c r="I4" s="39"/>
      <c r="J4" s="39"/>
      <c r="K4" s="39"/>
      <c r="L4" s="39"/>
      <c r="M4" s="39"/>
    </row>
    <row r="5" ht="11.2" customHeight="1" spans="1:13">
      <c r="A5" s="40" t="e">
        <f>#REF!&amp;#REF!</f>
        <v>#REF!</v>
      </c>
      <c r="B5" s="40"/>
      <c r="C5" s="41"/>
      <c r="L5" s="43"/>
      <c r="M5" s="44" t="s">
        <v>35</v>
      </c>
    </row>
    <row r="6" s="24" customFormat="1" ht="25.05" customHeight="1" spans="1:13">
      <c r="A6" s="45" t="s">
        <v>102</v>
      </c>
      <c r="B6" s="46" t="s">
        <v>21239</v>
      </c>
      <c r="C6" s="47" t="s">
        <v>230</v>
      </c>
      <c r="D6" s="47" t="s">
        <v>372</v>
      </c>
      <c r="E6" s="169" t="s">
        <v>21146</v>
      </c>
      <c r="F6" s="46" t="s">
        <v>165</v>
      </c>
      <c r="G6" s="83" t="s">
        <v>21147</v>
      </c>
      <c r="H6" s="83" t="s">
        <v>21030</v>
      </c>
      <c r="I6" s="83" t="s">
        <v>121</v>
      </c>
      <c r="J6" s="48" t="s">
        <v>122</v>
      </c>
      <c r="K6" s="170" t="s">
        <v>21148</v>
      </c>
      <c r="L6" s="49" t="s">
        <v>123</v>
      </c>
      <c r="M6" s="46" t="s">
        <v>256</v>
      </c>
    </row>
    <row r="7" s="25" customFormat="1" ht="13.05" customHeight="1" spans="1:13">
      <c r="A7" s="50">
        <v>1</v>
      </c>
      <c r="B7" s="51"/>
      <c r="C7" s="52"/>
      <c r="D7" s="52"/>
      <c r="E7" s="171"/>
      <c r="F7" s="51"/>
      <c r="G7" s="53"/>
      <c r="H7" s="53"/>
      <c r="I7" s="53"/>
      <c r="J7" s="54">
        <f>H7+I7</f>
        <v>0</v>
      </c>
      <c r="K7" s="111"/>
      <c r="L7" s="55"/>
      <c r="M7" s="51"/>
    </row>
    <row r="8" s="25" customFormat="1" ht="13.05" customHeight="1" spans="1:13">
      <c r="A8" s="50"/>
      <c r="B8" s="51"/>
      <c r="C8" s="52"/>
      <c r="D8" s="52"/>
      <c r="E8" s="171"/>
      <c r="F8" s="51"/>
      <c r="G8" s="53"/>
      <c r="H8" s="53"/>
      <c r="I8" s="53"/>
      <c r="J8" s="54">
        <f t="shared" ref="J8:J34" si="0">H8+I8</f>
        <v>0</v>
      </c>
      <c r="K8" s="111"/>
      <c r="L8" s="55"/>
      <c r="M8" s="51"/>
    </row>
    <row r="9" s="25" customFormat="1" ht="13.05" customHeight="1" spans="1:13">
      <c r="A9" s="50"/>
      <c r="B9" s="51"/>
      <c r="C9" s="52"/>
      <c r="D9" s="52"/>
      <c r="E9" s="171"/>
      <c r="F9" s="51"/>
      <c r="G9" s="53"/>
      <c r="H9" s="53"/>
      <c r="I9" s="53"/>
      <c r="J9" s="54">
        <f t="shared" si="0"/>
        <v>0</v>
      </c>
      <c r="K9" s="111"/>
      <c r="L9" s="55"/>
      <c r="M9" s="51"/>
    </row>
    <row r="10" s="25" customFormat="1" ht="13.05" customHeight="1" spans="1:13">
      <c r="A10" s="50"/>
      <c r="B10" s="51"/>
      <c r="C10" s="52"/>
      <c r="D10" s="52"/>
      <c r="E10" s="171"/>
      <c r="F10" s="51"/>
      <c r="G10" s="53"/>
      <c r="H10" s="53"/>
      <c r="I10" s="53"/>
      <c r="J10" s="54">
        <f t="shared" si="0"/>
        <v>0</v>
      </c>
      <c r="K10" s="111"/>
      <c r="L10" s="55"/>
      <c r="M10" s="51"/>
    </row>
    <row r="11" s="25" customFormat="1" ht="13.05" customHeight="1" spans="1:13">
      <c r="A11" s="50"/>
      <c r="B11" s="51"/>
      <c r="C11" s="52"/>
      <c r="D11" s="52"/>
      <c r="E11" s="171"/>
      <c r="F11" s="51"/>
      <c r="G11" s="53"/>
      <c r="H11" s="53"/>
      <c r="I11" s="53"/>
      <c r="J11" s="54">
        <f t="shared" si="0"/>
        <v>0</v>
      </c>
      <c r="K11" s="111"/>
      <c r="L11" s="55"/>
      <c r="M11" s="51"/>
    </row>
    <row r="12" s="25" customFormat="1" ht="13.05" customHeight="1" spans="1:13">
      <c r="A12" s="50"/>
      <c r="B12" s="51"/>
      <c r="C12" s="52"/>
      <c r="D12" s="52"/>
      <c r="E12" s="171"/>
      <c r="F12" s="51"/>
      <c r="G12" s="53"/>
      <c r="H12" s="53"/>
      <c r="I12" s="53"/>
      <c r="J12" s="54">
        <f t="shared" si="0"/>
        <v>0</v>
      </c>
      <c r="K12" s="111"/>
      <c r="L12" s="55"/>
      <c r="M12" s="51"/>
    </row>
    <row r="13" s="25" customFormat="1" ht="13.05" customHeight="1" spans="1:13">
      <c r="A13" s="50"/>
      <c r="B13" s="51"/>
      <c r="C13" s="52"/>
      <c r="D13" s="52"/>
      <c r="E13" s="171"/>
      <c r="F13" s="51"/>
      <c r="G13" s="53"/>
      <c r="H13" s="53"/>
      <c r="I13" s="53"/>
      <c r="J13" s="54">
        <f t="shared" si="0"/>
        <v>0</v>
      </c>
      <c r="K13" s="111"/>
      <c r="L13" s="55"/>
      <c r="M13" s="51"/>
    </row>
    <row r="14" s="25" customFormat="1" ht="13.05" customHeight="1" spans="1:13">
      <c r="A14" s="50"/>
      <c r="B14" s="51"/>
      <c r="C14" s="52"/>
      <c r="D14" s="52"/>
      <c r="E14" s="171"/>
      <c r="F14" s="51"/>
      <c r="G14" s="53"/>
      <c r="H14" s="53"/>
      <c r="I14" s="53"/>
      <c r="J14" s="54">
        <f t="shared" si="0"/>
        <v>0</v>
      </c>
      <c r="K14" s="111"/>
      <c r="L14" s="55"/>
      <c r="M14" s="51"/>
    </row>
    <row r="15" s="25" customFormat="1" ht="13.05" customHeight="1" spans="1:13">
      <c r="A15" s="50"/>
      <c r="B15" s="51"/>
      <c r="C15" s="52"/>
      <c r="D15" s="52"/>
      <c r="E15" s="171"/>
      <c r="F15" s="51"/>
      <c r="G15" s="53"/>
      <c r="H15" s="53"/>
      <c r="I15" s="53"/>
      <c r="J15" s="54">
        <f t="shared" si="0"/>
        <v>0</v>
      </c>
      <c r="K15" s="111"/>
      <c r="L15" s="55"/>
      <c r="M15" s="51"/>
    </row>
    <row r="16" s="25" customFormat="1" ht="13.05" customHeight="1" spans="1:13">
      <c r="A16" s="50"/>
      <c r="B16" s="51"/>
      <c r="C16" s="52"/>
      <c r="D16" s="52"/>
      <c r="E16" s="171"/>
      <c r="F16" s="51"/>
      <c r="G16" s="53"/>
      <c r="H16" s="53"/>
      <c r="I16" s="53"/>
      <c r="J16" s="54">
        <f t="shared" si="0"/>
        <v>0</v>
      </c>
      <c r="K16" s="111"/>
      <c r="L16" s="55"/>
      <c r="M16" s="51"/>
    </row>
    <row r="17" s="25" customFormat="1" ht="13.05" customHeight="1" spans="1:13">
      <c r="A17" s="50"/>
      <c r="B17" s="51"/>
      <c r="C17" s="52"/>
      <c r="D17" s="52"/>
      <c r="E17" s="171"/>
      <c r="F17" s="51"/>
      <c r="G17" s="53"/>
      <c r="H17" s="53"/>
      <c r="I17" s="53"/>
      <c r="J17" s="54">
        <f t="shared" si="0"/>
        <v>0</v>
      </c>
      <c r="K17" s="111"/>
      <c r="L17" s="55"/>
      <c r="M17" s="51"/>
    </row>
    <row r="18" s="25" customFormat="1" ht="13.05" customHeight="1" spans="1:13">
      <c r="A18" s="50"/>
      <c r="B18" s="51"/>
      <c r="C18" s="52"/>
      <c r="D18" s="52"/>
      <c r="E18" s="171"/>
      <c r="F18" s="51"/>
      <c r="G18" s="53"/>
      <c r="H18" s="53"/>
      <c r="I18" s="53"/>
      <c r="J18" s="54">
        <f t="shared" si="0"/>
        <v>0</v>
      </c>
      <c r="K18" s="111"/>
      <c r="L18" s="55"/>
      <c r="M18" s="51"/>
    </row>
    <row r="19" s="25" customFormat="1" ht="13.05" customHeight="1" spans="1:13">
      <c r="A19" s="50"/>
      <c r="B19" s="51"/>
      <c r="C19" s="52"/>
      <c r="D19" s="52"/>
      <c r="E19" s="171"/>
      <c r="F19" s="51"/>
      <c r="G19" s="53"/>
      <c r="H19" s="53"/>
      <c r="I19" s="53"/>
      <c r="J19" s="54">
        <f t="shared" si="0"/>
        <v>0</v>
      </c>
      <c r="K19" s="111"/>
      <c r="L19" s="55"/>
      <c r="M19" s="51"/>
    </row>
    <row r="20" s="25" customFormat="1" ht="13.05" customHeight="1" spans="1:13">
      <c r="A20" s="50"/>
      <c r="B20" s="51"/>
      <c r="C20" s="52"/>
      <c r="D20" s="52"/>
      <c r="E20" s="171"/>
      <c r="F20" s="51"/>
      <c r="G20" s="53"/>
      <c r="H20" s="53"/>
      <c r="I20" s="53"/>
      <c r="J20" s="54">
        <f t="shared" si="0"/>
        <v>0</v>
      </c>
      <c r="K20" s="111"/>
      <c r="L20" s="55"/>
      <c r="M20" s="51"/>
    </row>
    <row r="21" s="25" customFormat="1" ht="13.05" customHeight="1" spans="1:13">
      <c r="A21" s="50"/>
      <c r="B21" s="51"/>
      <c r="C21" s="52"/>
      <c r="D21" s="52"/>
      <c r="E21" s="171"/>
      <c r="F21" s="51"/>
      <c r="G21" s="53"/>
      <c r="H21" s="53"/>
      <c r="I21" s="53"/>
      <c r="J21" s="54">
        <f t="shared" si="0"/>
        <v>0</v>
      </c>
      <c r="K21" s="111"/>
      <c r="L21" s="55"/>
      <c r="M21" s="51"/>
    </row>
    <row r="22" s="25" customFormat="1" ht="13.05" customHeight="1" spans="1:13">
      <c r="A22" s="50"/>
      <c r="B22" s="51"/>
      <c r="C22" s="52"/>
      <c r="D22" s="52"/>
      <c r="E22" s="171"/>
      <c r="F22" s="51"/>
      <c r="G22" s="53"/>
      <c r="H22" s="53"/>
      <c r="I22" s="53"/>
      <c r="J22" s="54">
        <f t="shared" si="0"/>
        <v>0</v>
      </c>
      <c r="K22" s="111"/>
      <c r="L22" s="55"/>
      <c r="M22" s="51"/>
    </row>
    <row r="23" s="25" customFormat="1" ht="13.05" customHeight="1" spans="1:13">
      <c r="A23" s="50"/>
      <c r="B23" s="51"/>
      <c r="C23" s="52"/>
      <c r="D23" s="52"/>
      <c r="E23" s="171"/>
      <c r="F23" s="51"/>
      <c r="G23" s="53"/>
      <c r="H23" s="53"/>
      <c r="I23" s="53"/>
      <c r="J23" s="54">
        <f t="shared" si="0"/>
        <v>0</v>
      </c>
      <c r="K23" s="111"/>
      <c r="L23" s="55"/>
      <c r="M23" s="51"/>
    </row>
    <row r="24" s="25" customFormat="1" ht="13.05" customHeight="1" spans="1:13">
      <c r="A24" s="50"/>
      <c r="B24" s="51"/>
      <c r="C24" s="52"/>
      <c r="D24" s="52"/>
      <c r="E24" s="171"/>
      <c r="F24" s="51"/>
      <c r="G24" s="53"/>
      <c r="H24" s="53"/>
      <c r="I24" s="53"/>
      <c r="J24" s="54">
        <f t="shared" si="0"/>
        <v>0</v>
      </c>
      <c r="K24" s="111"/>
      <c r="L24" s="55"/>
      <c r="M24" s="51"/>
    </row>
    <row r="25" s="25" customFormat="1" ht="13.05" customHeight="1" spans="1:13">
      <c r="A25" s="50"/>
      <c r="B25" s="51"/>
      <c r="C25" s="52"/>
      <c r="D25" s="52"/>
      <c r="E25" s="171"/>
      <c r="F25" s="51"/>
      <c r="G25" s="53"/>
      <c r="H25" s="53"/>
      <c r="I25" s="53"/>
      <c r="J25" s="54">
        <f t="shared" si="0"/>
        <v>0</v>
      </c>
      <c r="K25" s="111"/>
      <c r="L25" s="55"/>
      <c r="M25" s="51"/>
    </row>
    <row r="26" s="25" customFormat="1" ht="13.05" customHeight="1" spans="1:13">
      <c r="A26" s="51"/>
      <c r="B26" s="51"/>
      <c r="C26" s="52"/>
      <c r="D26" s="52"/>
      <c r="E26" s="171"/>
      <c r="F26" s="51"/>
      <c r="G26" s="53"/>
      <c r="H26" s="53"/>
      <c r="I26" s="53"/>
      <c r="J26" s="54">
        <f t="shared" si="0"/>
        <v>0</v>
      </c>
      <c r="K26" s="111"/>
      <c r="L26" s="55"/>
      <c r="M26" s="51"/>
    </row>
    <row r="27" s="25" customFormat="1" ht="13.05" customHeight="1" spans="1:13">
      <c r="A27" s="51"/>
      <c r="B27" s="51"/>
      <c r="C27" s="52"/>
      <c r="D27" s="52"/>
      <c r="E27" s="171"/>
      <c r="F27" s="51"/>
      <c r="G27" s="53"/>
      <c r="H27" s="53"/>
      <c r="I27" s="53"/>
      <c r="J27" s="54">
        <f t="shared" si="0"/>
        <v>0</v>
      </c>
      <c r="K27" s="111"/>
      <c r="L27" s="55"/>
      <c r="M27" s="51"/>
    </row>
    <row r="28" s="25" customFormat="1" ht="13.05" customHeight="1" spans="1:13">
      <c r="A28" s="51"/>
      <c r="B28" s="51"/>
      <c r="C28" s="52"/>
      <c r="D28" s="52"/>
      <c r="E28" s="171"/>
      <c r="F28" s="51"/>
      <c r="G28" s="53"/>
      <c r="H28" s="53"/>
      <c r="I28" s="53"/>
      <c r="J28" s="54">
        <f t="shared" si="0"/>
        <v>0</v>
      </c>
      <c r="K28" s="111"/>
      <c r="L28" s="55"/>
      <c r="M28" s="51"/>
    </row>
    <row r="29" s="25" customFormat="1" ht="13.05" customHeight="1" spans="1:13">
      <c r="A29" s="51"/>
      <c r="B29" s="51"/>
      <c r="C29" s="52"/>
      <c r="D29" s="52"/>
      <c r="E29" s="171"/>
      <c r="F29" s="51"/>
      <c r="G29" s="53"/>
      <c r="H29" s="53"/>
      <c r="I29" s="53"/>
      <c r="J29" s="54">
        <f t="shared" si="0"/>
        <v>0</v>
      </c>
      <c r="K29" s="111"/>
      <c r="L29" s="55"/>
      <c r="M29" s="51"/>
    </row>
    <row r="30" s="25" customFormat="1" ht="13.05" customHeight="1" spans="1:13">
      <c r="A30" s="51"/>
      <c r="B30" s="51"/>
      <c r="C30" s="52"/>
      <c r="D30" s="52"/>
      <c r="E30" s="171"/>
      <c r="F30" s="51"/>
      <c r="G30" s="53"/>
      <c r="H30" s="53"/>
      <c r="I30" s="53"/>
      <c r="J30" s="54">
        <f t="shared" si="0"/>
        <v>0</v>
      </c>
      <c r="K30" s="111"/>
      <c r="L30" s="55"/>
      <c r="M30" s="51"/>
    </row>
    <row r="31" s="25" customFormat="1" ht="13.05" customHeight="1" spans="1:13">
      <c r="A31" s="51"/>
      <c r="B31" s="51"/>
      <c r="C31" s="52"/>
      <c r="D31" s="52"/>
      <c r="E31" s="171"/>
      <c r="F31" s="51"/>
      <c r="G31" s="53"/>
      <c r="H31" s="53"/>
      <c r="I31" s="53"/>
      <c r="J31" s="54">
        <f t="shared" si="0"/>
        <v>0</v>
      </c>
      <c r="K31" s="111"/>
      <c r="L31" s="55"/>
      <c r="M31" s="51"/>
    </row>
    <row r="32" s="25" customFormat="1" ht="13.05" customHeight="1" spans="1:13">
      <c r="A32" s="51"/>
      <c r="B32" s="51"/>
      <c r="C32" s="52"/>
      <c r="D32" s="52"/>
      <c r="E32" s="171"/>
      <c r="F32" s="51"/>
      <c r="G32" s="53"/>
      <c r="H32" s="53"/>
      <c r="I32" s="53"/>
      <c r="J32" s="54">
        <f t="shared" si="0"/>
        <v>0</v>
      </c>
      <c r="K32" s="111"/>
      <c r="L32" s="55"/>
      <c r="M32" s="51"/>
    </row>
    <row r="33" s="25" customFormat="1" ht="13.05" customHeight="1" spans="1:14">
      <c r="A33" s="51"/>
      <c r="B33" s="51"/>
      <c r="C33" s="52"/>
      <c r="D33" s="52"/>
      <c r="E33" s="171"/>
      <c r="F33" s="51"/>
      <c r="G33" s="53"/>
      <c r="H33" s="53"/>
      <c r="I33" s="53"/>
      <c r="J33" s="54">
        <f t="shared" si="0"/>
        <v>0</v>
      </c>
      <c r="K33" s="111"/>
      <c r="L33" s="55"/>
      <c r="M33" s="51"/>
    </row>
    <row r="34" s="25" customFormat="1" ht="13.05" customHeight="1" spans="1:14">
      <c r="A34" s="51"/>
      <c r="B34" s="51"/>
      <c r="C34" s="52"/>
      <c r="D34" s="52"/>
      <c r="E34" s="171"/>
      <c r="F34" s="51"/>
      <c r="G34" s="53"/>
      <c r="H34" s="53"/>
      <c r="I34" s="53"/>
      <c r="J34" s="54">
        <f t="shared" si="0"/>
        <v>0</v>
      </c>
      <c r="K34" s="111"/>
      <c r="L34" s="55"/>
      <c r="M34" s="51"/>
    </row>
    <row r="35" s="26" customFormat="1" ht="13.05" customHeight="1" spans="1:14">
      <c r="A35" s="56"/>
      <c r="B35" s="57" t="s">
        <v>72</v>
      </c>
      <c r="C35" s="58"/>
      <c r="D35" s="58"/>
      <c r="E35" s="172"/>
      <c r="F35" s="56"/>
      <c r="G35" s="87"/>
      <c r="H35" s="54">
        <f>ROUND(SUM(H7:H34),2)</f>
        <v>0</v>
      </c>
      <c r="I35" s="54">
        <f>ROUND(SUM(I7:I34),2)</f>
        <v>0</v>
      </c>
      <c r="J35" s="54">
        <f>ROUND(SUM(J7:J34),2)</f>
        <v>0</v>
      </c>
      <c r="K35" s="173"/>
      <c r="L35" s="54">
        <f>ROUND(SUM(L7:L34),2)</f>
        <v>0</v>
      </c>
      <c r="M35" s="56"/>
    </row>
    <row r="36" ht="13.05" customHeight="1" spans="1:14">
      <c r="A36" s="59" t="e">
        <f>#REF!&amp;#REF!</f>
        <v>#REF!</v>
      </c>
      <c r="D36" s="163"/>
      <c r="E36" s="174"/>
      <c r="F36" s="39"/>
      <c r="G36" s="88" t="e">
        <f>#REF!</f>
        <v>#REF!</v>
      </c>
      <c r="H36" s="88"/>
      <c r="I36" s="88"/>
      <c r="J36" s="89"/>
      <c r="K36" s="28"/>
      <c r="N36" s="28"/>
    </row>
    <row r="37" ht="13.05" customHeight="1" spans="1:14">
      <c r="A37" s="27" t="e">
        <f>#REF!&amp;#REF!&amp;#REF!&amp;#REF!&amp;#REF!&amp;#REF!&amp;#REF!</f>
        <v>#REF!</v>
      </c>
      <c r="G37" s="29" t="e">
        <f>#REF!&amp;#REF!</f>
        <v>#REF!</v>
      </c>
    </row>
  </sheetData>
  <sheetProtection formatCells="0" formatColumns="0" formatRows="0" insertRows="0" deleteRows="0" autoFilter="0"/>
  <mergeCells count="2">
    <mergeCell ref="A2:M2"/>
    <mergeCell ref="A4:M4"/>
  </mergeCells>
  <hyperlinks>
    <hyperlink ref="A1" location="非流动负债汇总!B7" display="返回"/>
    <hyperlink ref="B1" location="参数!M100" display="返回索引页"/>
  </hyperlinks>
  <printOptions horizontalCentered="1"/>
  <pageMargins left="0.748031496062992" right="0.748031496062992" top="0.748031496062992" bottom="0.65" header="1.16" footer="0.61"/>
  <pageSetup paperSize="9" orientation="landscape" blackAndWhite="1"/>
  <headerFooter alignWithMargins="0">
    <oddHeader>&amp;R&amp;8共&amp;"Times New Roman,常规"&amp;N&amp;"宋体,常规"页第&amp;"Times New Roman,常规"&amp;P&amp;"宋体,常规"页</oddHeader>
  </headerFooter>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
  <sheetViews>
    <sheetView showGridLines="0" showZeros="0" defaultGridColor="0" colorId="38" workbookViewId="0">
      <selection activeCell="A6" sqref="$A6:$XFD6"/>
    </sheetView>
  </sheetViews>
  <sheetFormatPr defaultColWidth="9.07619047619048" defaultRowHeight="15" customHeight="1" outlineLevelCol="7"/>
  <cols>
    <col min="1" max="1" width="8.42857142857143" style="138" customWidth="1"/>
    <col min="2" max="2" width="39.7142857142857" style="139" customWidth="1"/>
    <col min="3" max="4" width="15.7142857142857" style="139" hidden="1" customWidth="1" outlineLevel="1"/>
    <col min="5" max="5" width="24.7142857142857" style="140" customWidth="1" collapsed="1"/>
    <col min="6" max="7" width="24.7142857142857" style="140" customWidth="1"/>
    <col min="8" max="8" width="22.7142857142857" style="141" customWidth="1"/>
    <col min="9" max="16384" width="9.07619047619048" style="139"/>
  </cols>
  <sheetData>
    <row r="1" customHeight="1" spans="1:8">
      <c r="A1" s="30" t="s">
        <v>116</v>
      </c>
      <c r="B1" s="31" t="s">
        <v>8</v>
      </c>
      <c r="C1" s="142"/>
      <c r="D1" s="142"/>
    </row>
    <row r="2" ht="18" customHeight="1" spans="1:8">
      <c r="A2" s="143" t="s">
        <v>21240</v>
      </c>
      <c r="B2" s="144"/>
      <c r="C2" s="144"/>
      <c r="D2" s="144"/>
      <c r="E2" s="144"/>
      <c r="F2" s="144"/>
      <c r="G2" s="144"/>
      <c r="H2" s="144"/>
    </row>
    <row r="3" ht="11.2" customHeight="1" spans="1:8">
      <c r="A3" s="145"/>
      <c r="B3" s="145"/>
      <c r="C3" s="145"/>
      <c r="D3" s="145"/>
      <c r="E3" s="145"/>
      <c r="F3" s="145"/>
      <c r="G3" s="145"/>
      <c r="H3" s="146" t="s">
        <v>21241</v>
      </c>
    </row>
    <row r="4" s="27" customFormat="1" ht="11.2" customHeight="1" spans="1:8">
      <c r="A4" s="39" t="e">
        <f>#REF!&amp;#REF!&amp;#REF!&amp;#REF!&amp;#REF!&amp;#REF!&amp;#REF!</f>
        <v>#REF!</v>
      </c>
      <c r="B4" s="39"/>
      <c r="C4" s="39"/>
      <c r="D4" s="39"/>
      <c r="E4" s="39"/>
      <c r="F4" s="39"/>
      <c r="G4" s="39"/>
      <c r="H4" s="39"/>
    </row>
    <row r="5" s="27" customFormat="1" ht="11.2" customHeight="1" spans="1:8">
      <c r="A5" s="40" t="e">
        <f>#REF!&amp;#REF!</f>
        <v>#REF!</v>
      </c>
      <c r="B5" s="40"/>
      <c r="C5" s="40"/>
      <c r="D5" s="40"/>
      <c r="E5" s="147"/>
      <c r="F5" s="148"/>
      <c r="G5" s="148"/>
      <c r="H5" s="146" t="s">
        <v>35</v>
      </c>
    </row>
    <row r="6" s="24" customFormat="1" ht="20" customHeight="1" spans="1:8">
      <c r="A6" s="149" t="s">
        <v>119</v>
      </c>
      <c r="B6" s="45" t="s">
        <v>82</v>
      </c>
      <c r="C6" s="45" t="s">
        <v>120</v>
      </c>
      <c r="D6" s="45" t="s">
        <v>121</v>
      </c>
      <c r="E6" s="150" t="s">
        <v>122</v>
      </c>
      <c r="F6" s="150" t="s">
        <v>123</v>
      </c>
      <c r="G6" s="150" t="s">
        <v>124</v>
      </c>
      <c r="H6" s="151" t="s">
        <v>125</v>
      </c>
    </row>
    <row r="7" s="27" customFormat="1" ht="18" customHeight="1" spans="1:8">
      <c r="A7" s="152" t="s">
        <v>21218</v>
      </c>
      <c r="B7" s="153" t="s">
        <v>21217</v>
      </c>
      <c r="C7" s="154">
        <f>其他应付款!E35</f>
        <v>0</v>
      </c>
      <c r="D7" s="154">
        <f t="shared" ref="D7:D13" si="0">C7-E7</f>
        <v>0</v>
      </c>
      <c r="E7" s="154">
        <f>其他应付款!G35</f>
        <v>0</v>
      </c>
      <c r="F7" s="154">
        <f>其他应付款!H35</f>
        <v>0</v>
      </c>
      <c r="G7" s="155">
        <f>IF((F7-E7)=0,0,F7-E7)</f>
        <v>0</v>
      </c>
      <c r="H7" s="156">
        <f>IF(G7=0,0,IF(G7=F7,100,IF(E7&lt;0,-(G7/E7*100),IF(G7&gt;0,ABS(G7/E7*100),(G7/E7*100)))))</f>
        <v>0</v>
      </c>
    </row>
    <row r="8" s="27" customFormat="1" ht="18" customHeight="1" spans="1:8">
      <c r="A8" s="152" t="s">
        <v>21220</v>
      </c>
      <c r="B8" s="153" t="s">
        <v>21242</v>
      </c>
      <c r="C8" s="154">
        <f>应付利息!G34</f>
        <v>0</v>
      </c>
      <c r="D8" s="154">
        <f t="shared" si="0"/>
        <v>0</v>
      </c>
      <c r="E8" s="154">
        <f>应付利息!I34</f>
        <v>0</v>
      </c>
      <c r="F8" s="154">
        <f>应付利息!J34</f>
        <v>0</v>
      </c>
      <c r="G8" s="155">
        <f t="shared" ref="G8:G17" si="1">IF((F8-E8)=0,0,F8-E8)</f>
        <v>0</v>
      </c>
      <c r="H8" s="156">
        <f t="shared" ref="H8:H17" si="2">IF(G8=0,0,IF(G8=F8,100,IF(E8&lt;0,-(G8/E8*100),IF(G8&gt;0,ABS(G8/E8*100),(G8/E8*100)))))</f>
        <v>0</v>
      </c>
    </row>
    <row r="9" s="27" customFormat="1" ht="18" customHeight="1" spans="1:8">
      <c r="A9" s="152" t="s">
        <v>21243</v>
      </c>
      <c r="B9" s="153" t="s">
        <v>21244</v>
      </c>
      <c r="C9" s="154">
        <f>应付股利!E35</f>
        <v>0</v>
      </c>
      <c r="D9" s="154">
        <f t="shared" si="0"/>
        <v>0</v>
      </c>
      <c r="E9" s="154">
        <f>应付股利!G35</f>
        <v>0</v>
      </c>
      <c r="F9" s="154">
        <f>应付股利!H35</f>
        <v>0</v>
      </c>
      <c r="G9" s="155">
        <f t="shared" si="1"/>
        <v>0</v>
      </c>
      <c r="H9" s="156">
        <f t="shared" si="2"/>
        <v>0</v>
      </c>
    </row>
    <row r="10" s="27" customFormat="1" ht="18" customHeight="1" spans="1:8">
      <c r="A10" s="152"/>
      <c r="B10" s="157"/>
      <c r="C10" s="154"/>
      <c r="D10" s="154">
        <f t="shared" si="0"/>
        <v>0</v>
      </c>
      <c r="E10" s="154"/>
      <c r="F10" s="154"/>
      <c r="G10" s="155">
        <f t="shared" si="1"/>
        <v>0</v>
      </c>
      <c r="H10" s="156">
        <f t="shared" si="2"/>
        <v>0</v>
      </c>
    </row>
    <row r="11" s="27" customFormat="1" ht="18" customHeight="1" spans="1:8">
      <c r="A11" s="152"/>
      <c r="B11" s="157"/>
      <c r="C11" s="154"/>
      <c r="D11" s="154">
        <f t="shared" si="0"/>
        <v>0</v>
      </c>
      <c r="E11" s="154"/>
      <c r="F11" s="154"/>
      <c r="G11" s="155">
        <f t="shared" si="1"/>
        <v>0</v>
      </c>
      <c r="H11" s="156">
        <f t="shared" si="2"/>
        <v>0</v>
      </c>
    </row>
    <row r="12" s="27" customFormat="1" ht="18" customHeight="1" spans="1:8">
      <c r="A12" s="152"/>
      <c r="B12" s="157"/>
      <c r="C12" s="154"/>
      <c r="D12" s="154">
        <f t="shared" si="0"/>
        <v>0</v>
      </c>
      <c r="E12" s="154"/>
      <c r="F12" s="154"/>
      <c r="G12" s="155">
        <f t="shared" si="1"/>
        <v>0</v>
      </c>
      <c r="H12" s="156">
        <f t="shared" si="2"/>
        <v>0</v>
      </c>
    </row>
    <row r="13" s="27" customFormat="1" ht="18" customHeight="1" spans="1:8">
      <c r="A13" s="152"/>
      <c r="B13" s="158"/>
      <c r="C13" s="154"/>
      <c r="D13" s="154">
        <f t="shared" si="0"/>
        <v>0</v>
      </c>
      <c r="E13" s="154"/>
      <c r="F13" s="154"/>
      <c r="G13" s="155">
        <f t="shared" si="1"/>
        <v>0</v>
      </c>
      <c r="H13" s="156">
        <f t="shared" si="2"/>
        <v>0</v>
      </c>
    </row>
    <row r="14" s="27" customFormat="1" ht="18" customHeight="1" spans="1:8">
      <c r="A14" s="152"/>
      <c r="B14" s="158"/>
      <c r="C14" s="154"/>
      <c r="D14" s="154"/>
      <c r="E14" s="154"/>
      <c r="F14" s="154"/>
      <c r="G14" s="155">
        <f t="shared" si="1"/>
        <v>0</v>
      </c>
      <c r="H14" s="156">
        <f t="shared" si="2"/>
        <v>0</v>
      </c>
    </row>
    <row r="15" s="27" customFormat="1" ht="18" customHeight="1" spans="1:8">
      <c r="A15" s="152"/>
      <c r="B15" s="159"/>
      <c r="C15" s="154"/>
      <c r="D15" s="154"/>
      <c r="E15" s="154"/>
      <c r="F15" s="154"/>
      <c r="G15" s="155">
        <f t="shared" si="1"/>
        <v>0</v>
      </c>
      <c r="H15" s="156">
        <f t="shared" si="2"/>
        <v>0</v>
      </c>
    </row>
    <row r="16" s="27" customFormat="1" ht="18" customHeight="1" spans="1:8">
      <c r="A16" s="152"/>
      <c r="B16" s="159"/>
      <c r="C16" s="154"/>
      <c r="D16" s="154"/>
      <c r="E16" s="154"/>
      <c r="F16" s="154"/>
      <c r="G16" s="155">
        <f t="shared" si="1"/>
        <v>0</v>
      </c>
      <c r="H16" s="156">
        <f t="shared" si="2"/>
        <v>0</v>
      </c>
    </row>
    <row r="17" s="26" customFormat="1" ht="18" customHeight="1" spans="1:8">
      <c r="A17" s="160" t="s">
        <v>21245</v>
      </c>
      <c r="B17" s="161"/>
      <c r="C17" s="162">
        <f>SUM(C7:C16)</f>
        <v>0</v>
      </c>
      <c r="D17" s="162">
        <f>SUM(D7:D16)</f>
        <v>0</v>
      </c>
      <c r="E17" s="162">
        <f>SUM(E7:E16)</f>
        <v>0</v>
      </c>
      <c r="F17" s="162">
        <f>SUM(F7:F16)</f>
        <v>0</v>
      </c>
      <c r="G17" s="155">
        <f t="shared" si="1"/>
        <v>0</v>
      </c>
      <c r="H17" s="156">
        <f t="shared" si="2"/>
        <v>0</v>
      </c>
    </row>
    <row r="18" s="137" customFormat="1" ht="12.75" spans="1:8">
      <c r="A18" s="60"/>
      <c r="B18" s="163"/>
      <c r="C18" s="42"/>
      <c r="D18" s="42"/>
      <c r="E18" s="164"/>
      <c r="F18" s="148" t="e">
        <f>#REF!</f>
        <v>#REF!</v>
      </c>
      <c r="G18" s="165"/>
      <c r="H18" s="120"/>
    </row>
    <row r="19" s="27" customFormat="1" customHeight="1" spans="1:8">
      <c r="A19" s="166"/>
      <c r="E19" s="148"/>
      <c r="F19" s="148" t="e">
        <f>#REF!&amp;#REF!</f>
        <v>#REF!</v>
      </c>
      <c r="G19" s="148"/>
      <c r="H19" s="120"/>
    </row>
    <row r="20" s="27" customFormat="1" customHeight="1" spans="1:8">
      <c r="A20" s="166"/>
      <c r="E20" s="148"/>
      <c r="F20" s="148"/>
      <c r="G20" s="148"/>
      <c r="H20" s="120"/>
    </row>
    <row r="21" s="27" customFormat="1" customHeight="1" spans="1:8">
      <c r="A21" s="166"/>
      <c r="E21" s="148"/>
      <c r="F21" s="148"/>
      <c r="G21" s="148"/>
      <c r="H21" s="120"/>
    </row>
    <row r="22" s="27" customFormat="1" customHeight="1" spans="1:8">
      <c r="A22" s="166"/>
      <c r="E22" s="148"/>
      <c r="F22" s="148"/>
      <c r="G22" s="148"/>
      <c r="H22" s="120"/>
    </row>
    <row r="23" s="27" customFormat="1" customHeight="1" spans="1:8">
      <c r="A23" s="166"/>
      <c r="E23" s="148"/>
      <c r="F23" s="148"/>
      <c r="G23" s="148"/>
      <c r="H23" s="120"/>
    </row>
    <row r="24" s="27" customFormat="1" customHeight="1" spans="1:8">
      <c r="A24" s="166"/>
      <c r="E24" s="148"/>
      <c r="F24" s="148"/>
      <c r="G24" s="148"/>
      <c r="H24" s="120"/>
    </row>
    <row r="25" s="27" customFormat="1" customHeight="1" spans="1:8">
      <c r="A25" s="166"/>
      <c r="E25" s="148"/>
      <c r="F25" s="148"/>
      <c r="G25" s="148"/>
      <c r="H25" s="120"/>
    </row>
    <row r="26" s="27" customFormat="1" customHeight="1" spans="1:8">
      <c r="A26" s="166"/>
      <c r="E26" s="148"/>
      <c r="F26" s="148"/>
      <c r="G26" s="148"/>
      <c r="H26" s="120"/>
    </row>
  </sheetData>
  <sheetProtection password="CA91" sheet="1" objects="1" scenarios="1"/>
  <mergeCells count="3">
    <mergeCell ref="A2:H2"/>
    <mergeCell ref="A4:H4"/>
    <mergeCell ref="A17:B17"/>
  </mergeCells>
  <hyperlinks>
    <hyperlink ref="B1" location="参数!M101" display="返回索引页"/>
    <hyperlink ref="A1" location="非流动负债汇总!B8" display="返回"/>
    <hyperlink ref="B7" location="应付债券!A1" display="应付债券"/>
    <hyperlink ref="B8" location="优先股!A1" display="优先股"/>
    <hyperlink ref="B9" location="永续债!A1" display="永续债"/>
  </hyperlinks>
  <printOptions horizontalCentered="1"/>
  <pageMargins left="0.748031496062992" right="0.748031496062992" top="0.984251968503937" bottom="0.984251968503937" header="1.27" footer="0.511811023622047"/>
  <pageSetup paperSize="9" orientation="landscape" blackAndWhite="1"/>
  <headerFooter alignWithMargins="0">
    <oddHeader>&amp;R&amp;8
共  &amp;N 页第 &amp;P 页</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rangeList sheetStid="150" master="" otherUserPermission="visible"/>
  <rangeList sheetStid="148" master="" otherUserPermission="visible"/>
  <rangeList sheetStid="149" master="" otherUserPermission="visible"/>
  <rangeList sheetStid="132" master="" otherUserPermission="visible"/>
  <rangeList sheetStid="131" master="" otherUserPermission="visible"/>
  <rangeList sheetStid="7" master="" otherUserPermission="visible"/>
  <rangeList sheetStid="9" master="" otherUserPermission="visible"/>
  <rangeList sheetStid="10" master="" otherUserPermission="visible"/>
  <rangeList sheetStid="135" master="" otherUserPermission="visible"/>
  <rangeList sheetStid="12" master="" otherUserPermission="visible"/>
  <rangeList sheetStid="13" master="" otherUserPermission="visible"/>
  <rangeList sheetStid="96" master="" otherUserPermission="visible"/>
  <rangeList sheetStid="152" master="" otherUserPermission="visible"/>
  <rangeList sheetStid="15" master="" otherUserPermission="visible"/>
  <rangeList sheetStid="16" master="" otherUserPermission="visible"/>
  <rangeList sheetStid="177" master="" otherUserPermission="visible"/>
  <rangeList sheetStid="178" master="" otherUserPermission="visible"/>
  <rangeList sheetStid="179" master="" otherUserPermission="visible"/>
  <rangeList sheetStid="20" master="" otherUserPermission="visible"/>
  <rangeList sheetStid="180" master="" otherUserPermission="visible"/>
  <rangeList sheetStid="22" master="" otherUserPermission="visible"/>
  <rangeList sheetStid="19" master="" otherUserPermission="visible"/>
  <rangeList sheetStid="18" master="" otherUserPermission="visible"/>
  <rangeList sheetStid="136" master="" otherUserPermission="visible"/>
  <rangeList sheetStid="25" master="" otherUserPermission="visible"/>
  <rangeList sheetStid="24" master="" otherUserPermission="visible"/>
  <rangeList sheetStid="26" master="" otherUserPermission="visible"/>
  <rangeList sheetStid="28" master="" otherUserPermission="visible"/>
  <rangeList sheetStid="29" master="" otherUserPermission="visible"/>
  <rangeList sheetStid="30" master="" otherUserPermission="visible"/>
  <rangeList sheetStid="31" master="" otherUserPermission="visible"/>
  <rangeList sheetStid="33" master="" otherUserPermission="visible"/>
  <rangeList sheetStid="32" master="" otherUserPermission="visible"/>
  <rangeList sheetStid="181" master="" otherUserPermission="visible"/>
  <rangeList sheetStid="153" master="" otherUserPermission="visible"/>
  <rangeList sheetStid="154" master="" otherUserPermission="visible"/>
  <rangeList sheetStid="38" master="" otherUserPermission="visible"/>
  <rangeList sheetStid="39" master="" otherUserPermission="visible"/>
  <rangeList sheetStid="155" master="" otherUserPermission="visible"/>
  <rangeList sheetStid="157" master="" otherUserPermission="visible"/>
  <rangeList sheetStid="101" master="" otherUserPermission="visible"/>
  <rangeList sheetStid="45" master="" otherUserPermission="visible"/>
  <rangeList sheetStid="156" master="" otherUserPermission="visible"/>
  <rangeList sheetStid="158" master="" otherUserPermission="visible"/>
  <rangeList sheetStid="182" master="" otherUserPermission="visible"/>
  <rangeList sheetStid="183" master="" otherUserPermission="visible"/>
  <rangeList sheetStid="184" master="" otherUserPermission="visible"/>
  <rangeList sheetStid="185" master="" otherUserPermission="visible"/>
  <rangeList sheetStid="159" master="" otherUserPermission="visible"/>
  <rangeList sheetStid="122" master="" otherUserPermission="visible"/>
  <rangeList sheetStid="103" master="" otherUserPermission="visible"/>
  <rangeList sheetStid="123" master="" otherUserPermission="visible"/>
  <rangeList sheetStid="125" master="" otherUserPermission="visible"/>
  <rangeList sheetStid="40" master="" otherUserPermission="visible"/>
  <rangeList sheetStid="41" master="" otherUserPermission="visible"/>
  <rangeList sheetStid="48" master="" otherUserPermission="visible"/>
  <rangeList sheetStid="172" master="" otherUserPermission="visible"/>
  <rangeList sheetStid="144" master="" otherUserPermission="visible"/>
  <rangeList sheetStid="192" master="" otherUserPermission="visible"/>
  <rangeList sheetStid="194" master="" otherUserPermission="visible"/>
  <rangeList sheetStid="193" master="" otherUserPermission="visible"/>
  <rangeList sheetStid="126" master="" otherUserPermission="visible"/>
  <rangeList sheetStid="49" master="" otherUserPermission="visible"/>
  <rangeList sheetStid="141" master="" otherUserPermission="visible"/>
  <rangeList sheetStid="54" master="" otherUserPermission="visible"/>
  <rangeList sheetStid="55" master="" otherUserPermission="visible"/>
  <rangeList sheetStid="142" master="" otherUserPermission="visible"/>
  <rangeList sheetStid="143" master="" otherUserPermission="visible"/>
  <rangeList sheetStid="160" master="" otherUserPermission="visible"/>
  <rangeList sheetStid="145" master="" otherUserPermission="visible"/>
  <rangeList sheetStid="58" master="" otherUserPermission="visible"/>
  <rangeList sheetStid="130" master="" otherUserPermission="visible"/>
  <rangeList sheetStid="59" master="" otherUserPermission="visible"/>
  <rangeList sheetStid="108" master="" otherUserPermission="visible"/>
  <rangeList sheetStid="109" master="" otherUserPermission="visible"/>
  <rangeList sheetStid="61" master="" otherUserPermission="visible"/>
  <rangeList sheetStid="63" master="" otherUserPermission="visible"/>
  <rangeList sheetStid="62" master="" otherUserPermission="visible"/>
  <rangeList sheetStid="146" master="" otherUserPermission="visible"/>
  <rangeList sheetStid="65" master="" otherUserPermission="visible"/>
  <rangeList sheetStid="114" master="" otherUserPermission="visible"/>
  <rangeList sheetStid="162" master="" otherUserPermission="visible"/>
  <rangeList sheetStid="66" master="" otherUserPermission="visible"/>
  <rangeList sheetStid="67" master="" otherUserPermission="visible"/>
  <rangeList sheetStid="68" master="" otherUserPermission="visible"/>
  <rangeList sheetStid="163" master="" otherUserPermission="visible"/>
  <rangeList sheetStid="72" master="" otherUserPermission="visible"/>
  <rangeList sheetStid="73" master="" otherUserPermission="visible"/>
  <rangeList sheetStid="187" master="" otherUserPermission="visible"/>
  <rangeList sheetStid="70" master="" otherUserPermission="visible"/>
  <rangeList sheetStid="115" master="" otherUserPermission="visible"/>
  <rangeList sheetStid="74" master="" otherUserPermission="visible"/>
  <rangeList sheetStid="164" master="" otherUserPermission="visible"/>
  <rangeList sheetStid="77" master="" otherUserPermission="visible"/>
  <rangeList sheetStid="78" master="" otherUserPermission="visible"/>
  <rangeList sheetStid="147" master="" otherUserPermission="visible"/>
  <rangeList sheetStid="80" master="" otherUserPermission="visible"/>
  <rangeList sheetStid="191" master="" otherUserPermission="visible"/>
  <rangeList sheetStid="81" master="" otherUserPermission="visible"/>
  <rangeList sheetStid="189" master="" otherUserPermission="visible"/>
  <rangeList sheetStid="190" master="" otherUserPermission="visible"/>
  <rangeList sheetStid="87" master="" otherUserPermission="visible"/>
  <rangeList sheetStid="82" master="" otherUserPermission="visible"/>
  <rangeList sheetStid="167" master="" otherUserPermission="visible"/>
  <rangeList sheetStid="94" master="" otherUserPermission="visible"/>
  <rangeList sheetStid="166" master="" otherUserPermission="visible"/>
  <rangeList sheetStid="85" master="" otherUserPermission="visible"/>
  <rangeList sheetStid="84"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评估一部</Company>
  <Application>Microsoft Excel</Application>
  <HeadingPairs>
    <vt:vector size="2" baseType="variant">
      <vt:variant>
        <vt:lpstr>工作表</vt:lpstr>
      </vt:variant>
      <vt:variant>
        <vt:i4>110</vt:i4>
      </vt:variant>
    </vt:vector>
  </HeadingPairs>
  <TitlesOfParts>
    <vt:vector size="110" baseType="lpstr">
      <vt:lpstr>封面</vt:lpstr>
      <vt:lpstr>填表说明</vt:lpstr>
      <vt:lpstr>基本情况表</vt:lpstr>
      <vt:lpstr>企业联系人名单</vt:lpstr>
      <vt:lpstr>流动资产汇总表</vt:lpstr>
      <vt:lpstr>货币汇总表</vt:lpstr>
      <vt:lpstr>现金</vt:lpstr>
      <vt:lpstr>银行存款</vt:lpstr>
      <vt:lpstr>其他货币资金</vt:lpstr>
      <vt:lpstr>交易性金融资产汇总表</vt:lpstr>
      <vt:lpstr>交易性金融资产－股票</vt:lpstr>
      <vt:lpstr>交易性金融资产－债券</vt:lpstr>
      <vt:lpstr>交易性金融资产－基金</vt:lpstr>
      <vt:lpstr>衍生金融资产</vt:lpstr>
      <vt:lpstr>应收票据</vt:lpstr>
      <vt:lpstr>应收账款</vt:lpstr>
      <vt:lpstr>应收款项融资汇总表</vt:lpstr>
      <vt:lpstr>应收款项融资-应收票据</vt:lpstr>
      <vt:lpstr>应收款项融资-应收账款</vt:lpstr>
      <vt:lpstr>预付账款</vt:lpstr>
      <vt:lpstr>其他应收款汇总表</vt:lpstr>
      <vt:lpstr>其他应收款</vt:lpstr>
      <vt:lpstr>应收利息</vt:lpstr>
      <vt:lpstr>应收股利</vt:lpstr>
      <vt:lpstr>存货汇总表</vt:lpstr>
      <vt:lpstr>材料采购</vt:lpstr>
      <vt:lpstr>原材料</vt:lpstr>
      <vt:lpstr>在库周转材料</vt:lpstr>
      <vt:lpstr>委托加工物资</vt:lpstr>
      <vt:lpstr>产成品</vt:lpstr>
      <vt:lpstr>在产品</vt:lpstr>
      <vt:lpstr>发出商品</vt:lpstr>
      <vt:lpstr>在用周转材料</vt:lpstr>
      <vt:lpstr>在用低值易耗品</vt:lpstr>
      <vt:lpstr>合同资产</vt:lpstr>
      <vt:lpstr>合同</vt:lpstr>
      <vt:lpstr>持有待售资产</vt:lpstr>
      <vt:lpstr>一年内到期的非流动资产</vt:lpstr>
      <vt:lpstr>其他流动资产</vt:lpstr>
      <vt:lpstr>债权投资</vt:lpstr>
      <vt:lpstr>其他债权投资</vt:lpstr>
      <vt:lpstr>长期应收款</vt:lpstr>
      <vt:lpstr>长期股权投资</vt:lpstr>
      <vt:lpstr>委托贷款</vt:lpstr>
      <vt:lpstr>其他权益工具投资</vt:lpstr>
      <vt:lpstr>其他非流动金融资产汇总表</vt:lpstr>
      <vt:lpstr>其他非流动金融资产－股票</vt:lpstr>
      <vt:lpstr>其他非流动金融资产－债券</vt:lpstr>
      <vt:lpstr>其他非流动金融资产－基金</vt:lpstr>
      <vt:lpstr>内部投资</vt:lpstr>
      <vt:lpstr>投资性房地产(成本)</vt:lpstr>
      <vt:lpstr>投资性房地产(公允价值)</vt:lpstr>
      <vt:lpstr>投资性地产(成本)</vt:lpstr>
      <vt:lpstr>投资性地产(公允价值)</vt:lpstr>
      <vt:lpstr>房屋</vt:lpstr>
      <vt:lpstr>建筑物</vt:lpstr>
      <vt:lpstr>管道沟槽</vt:lpstr>
      <vt:lpstr>长输管道</vt:lpstr>
      <vt:lpstr>机器设备</vt:lpstr>
      <vt:lpstr>Sheet1</vt:lpstr>
      <vt:lpstr>办公设备</vt:lpstr>
      <vt:lpstr>固定20241231</vt:lpstr>
      <vt:lpstr>土地</vt:lpstr>
      <vt:lpstr>园林绿化</vt:lpstr>
      <vt:lpstr>在建工程汇总表</vt:lpstr>
      <vt:lpstr>土建在建工程</vt:lpstr>
      <vt:lpstr>设备安装在建工程</vt:lpstr>
      <vt:lpstr>生产性生物资产</vt:lpstr>
      <vt:lpstr>油气资产</vt:lpstr>
      <vt:lpstr>使用权资产</vt:lpstr>
      <vt:lpstr>无形资产汇总</vt:lpstr>
      <vt:lpstr>无－土地使用权</vt:lpstr>
      <vt:lpstr>无－矿业权</vt:lpstr>
      <vt:lpstr>无－其他无形资产</vt:lpstr>
      <vt:lpstr>开发支出</vt:lpstr>
      <vt:lpstr>商誉</vt:lpstr>
      <vt:lpstr>长期待摊</vt:lpstr>
      <vt:lpstr>递延所得税资产</vt:lpstr>
      <vt:lpstr>其他非流动资产</vt:lpstr>
      <vt:lpstr>流动负债汇总表</vt:lpstr>
      <vt:lpstr>短期借款</vt:lpstr>
      <vt:lpstr>交易性金融负债</vt:lpstr>
      <vt:lpstr>衍生金融负债</vt:lpstr>
      <vt:lpstr>应付票据</vt:lpstr>
      <vt:lpstr>应付账款</vt:lpstr>
      <vt:lpstr>预收账款</vt:lpstr>
      <vt:lpstr>合同负债</vt:lpstr>
      <vt:lpstr>应付职工薪酬</vt:lpstr>
      <vt:lpstr>应交税费</vt:lpstr>
      <vt:lpstr>其他应付款汇总表</vt:lpstr>
      <vt:lpstr>其他应付款</vt:lpstr>
      <vt:lpstr>应付利息</vt:lpstr>
      <vt:lpstr>应付股利</vt:lpstr>
      <vt:lpstr>持有待售负债</vt:lpstr>
      <vt:lpstr>一年内到期的非流动负债</vt:lpstr>
      <vt:lpstr>其他流动负债</vt:lpstr>
      <vt:lpstr>非流动负债汇总</vt:lpstr>
      <vt:lpstr>长期借款</vt:lpstr>
      <vt:lpstr>应付债券汇总表</vt:lpstr>
      <vt:lpstr>应付债券</vt:lpstr>
      <vt:lpstr>优先股</vt:lpstr>
      <vt:lpstr>永续债</vt:lpstr>
      <vt:lpstr>租赁负债</vt:lpstr>
      <vt:lpstr>长期应付款</vt:lpstr>
      <vt:lpstr>长期应付职工薪酬</vt:lpstr>
      <vt:lpstr>预计负债</vt:lpstr>
      <vt:lpstr>递延收益</vt:lpstr>
      <vt:lpstr>递延所得税负债</vt:lpstr>
      <vt:lpstr>其他非流动负债</vt:lpstr>
      <vt:lpstr>评估分析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金社群</dc:creator>
  <cp:lastModifiedBy>尚直爱</cp:lastModifiedBy>
  <dcterms:created xsi:type="dcterms:W3CDTF">2005-11-04T02:47:00Z</dcterms:created>
  <cp:lastPrinted>2021-09-24T01:25:00Z</cp:lastPrinted>
  <dcterms:modified xsi:type="dcterms:W3CDTF">2026-05-07T02:29:42Z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478E6D3401CD4C5DA331C40EF1DB9AD5_13</vt:lpwstr>
  </property>
  <property fmtid="{D5CDD505-2E9C-101B-9397-08002B2CF9AE}" pid="3" name="KSOProductBuildVer">
    <vt:lpwstr>2052-12.1.0.25865</vt:lpwstr>
  </property>
  <property fmtid="{D5CDD505-2E9C-101B-9397-08002B2CF9AE}" pid="4" name="CalculationRule">
    <vt:i4>0</vt:i4>
  </property>
</Properties>
</file>